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30" windowWidth="18375" windowHeight="6990" tabRatio="842" activeTab="12"/>
  </bookViews>
  <sheets>
    <sheet name="Curve construction" sheetId="1" r:id="rId1"/>
    <sheet name="Input- MRM" sheetId="14" r:id="rId2"/>
    <sheet name="Par Shocks" sheetId="2" r:id="rId3"/>
    <sheet name="Zero Shocks" sheetId="3" r:id="rId4"/>
    <sheet name="Fwd Shocks" sheetId="5" r:id="rId5"/>
    <sheet name="PC to FC" sheetId="6" r:id="rId6"/>
    <sheet name="PC to ZC" sheetId="8" r:id="rId7"/>
    <sheet name="PC to PC" sheetId="9" r:id="rId8"/>
    <sheet name="KRD mapping" sheetId="12" r:id="rId9"/>
    <sheet name="Summary fwd starting" sheetId="7" r:id="rId10"/>
    <sheet name="Summary spot starting" sheetId="10" r:id="rId11"/>
    <sheet name="Covars" sheetId="11" r:id="rId12"/>
    <sheet name="Par Notional to Rho" sheetId="13" r:id="rId13"/>
  </sheets>
  <definedNames>
    <definedName name="solver_adj" localSheetId="0" hidden="1">'Curve construction'!$F$4:$F$11</definedName>
    <definedName name="solver_adj" localSheetId="9" hidden="1">'Summary fwd starting'!$AB$10:$AI$10</definedName>
    <definedName name="solver_adj" localSheetId="10" hidden="1">'Summary spot starting'!$AB$10:$AI$10</definedName>
    <definedName name="solver_cvg" localSheetId="0" hidden="1">0.0001</definedName>
    <definedName name="solver_cvg" localSheetId="9" hidden="1">0.0001</definedName>
    <definedName name="solver_cvg" localSheetId="10" hidden="1">0.0001</definedName>
    <definedName name="solver_drv" localSheetId="0" hidden="1">1</definedName>
    <definedName name="solver_drv" localSheetId="9" hidden="1">1</definedName>
    <definedName name="solver_drv" localSheetId="10" hidden="1">1</definedName>
    <definedName name="solver_eng" localSheetId="0" hidden="1">1</definedName>
    <definedName name="solver_eng" localSheetId="9" hidden="1">1</definedName>
    <definedName name="solver_eng" localSheetId="10" hidden="1">1</definedName>
    <definedName name="solver_est" localSheetId="0" hidden="1">1</definedName>
    <definedName name="solver_est" localSheetId="9" hidden="1">1</definedName>
    <definedName name="solver_est" localSheetId="10" hidden="1">1</definedName>
    <definedName name="solver_itr" localSheetId="0" hidden="1">2147483647</definedName>
    <definedName name="solver_itr" localSheetId="9" hidden="1">2147483647</definedName>
    <definedName name="solver_itr" localSheetId="10" hidden="1">2147483647</definedName>
    <definedName name="solver_lhs1" localSheetId="0" hidden="1">'Curve construction'!$F$4:$F$11</definedName>
    <definedName name="solver_lhs1" localSheetId="9" hidden="1">'Summary fwd starting'!$AB$10:$AI$10</definedName>
    <definedName name="solver_lhs1" localSheetId="10" hidden="1">'Summary spot starting'!$AB$10:$AI$10</definedName>
    <definedName name="solver_lhs2" localSheetId="9" hidden="1">'Summary fwd starting'!$AB$10:$AI$10</definedName>
    <definedName name="solver_lhs2" localSheetId="10" hidden="1">'Summary spot starting'!$AB$10:$AI$10</definedName>
    <definedName name="solver_lhs3" localSheetId="9" hidden="1">'Summary fwd starting'!$AU$12:$AU$42</definedName>
    <definedName name="solver_lhs3" localSheetId="10" hidden="1">'Summary spot starting'!$AU$12:$AU$42</definedName>
    <definedName name="solver_lhs4" localSheetId="9" hidden="1">'Summary fwd starting'!$AU$12:$AU$42</definedName>
    <definedName name="solver_lhs4" localSheetId="10" hidden="1">'Summary spot starting'!$AU$12:$AU$42</definedName>
    <definedName name="solver_mip" localSheetId="0" hidden="1">2147483647</definedName>
    <definedName name="solver_mip" localSheetId="9" hidden="1">2147483647</definedName>
    <definedName name="solver_mip" localSheetId="10" hidden="1">2147483647</definedName>
    <definedName name="solver_mni" localSheetId="0" hidden="1">30</definedName>
    <definedName name="solver_mni" localSheetId="9" hidden="1">30</definedName>
    <definedName name="solver_mni" localSheetId="10" hidden="1">30</definedName>
    <definedName name="solver_mrt" localSheetId="0" hidden="1">0.075</definedName>
    <definedName name="solver_mrt" localSheetId="9" hidden="1">0.075</definedName>
    <definedName name="solver_mrt" localSheetId="10" hidden="1">0.075</definedName>
    <definedName name="solver_msl" localSheetId="0" hidden="1">2</definedName>
    <definedName name="solver_msl" localSheetId="9" hidden="1">2</definedName>
    <definedName name="solver_msl" localSheetId="10" hidden="1">2</definedName>
    <definedName name="solver_neg" localSheetId="0" hidden="1">1</definedName>
    <definedName name="solver_neg" localSheetId="9" hidden="1">2</definedName>
    <definedName name="solver_neg" localSheetId="10" hidden="1">2</definedName>
    <definedName name="solver_nod" localSheetId="0" hidden="1">2147483647</definedName>
    <definedName name="solver_nod" localSheetId="9" hidden="1">2147483647</definedName>
    <definedName name="solver_nod" localSheetId="10" hidden="1">2147483647</definedName>
    <definedName name="solver_num" localSheetId="0" hidden="1">1</definedName>
    <definedName name="solver_num" localSheetId="9" hidden="1">2</definedName>
    <definedName name="solver_num" localSheetId="10" hidden="1">2</definedName>
    <definedName name="solver_nwt" localSheetId="0" hidden="1">1</definedName>
    <definedName name="solver_nwt" localSheetId="9" hidden="1">1</definedName>
    <definedName name="solver_nwt" localSheetId="10" hidden="1">1</definedName>
    <definedName name="solver_opt" localSheetId="0" hidden="1">'Curve construction'!$E$13</definedName>
    <definedName name="solver_opt" localSheetId="9" hidden="1">'Summary fwd starting'!$AU$45</definedName>
    <definedName name="solver_opt" localSheetId="10" hidden="1">'Summary spot starting'!$AU$45</definedName>
    <definedName name="solver_pre" localSheetId="0" hidden="1">0.000001</definedName>
    <definedName name="solver_pre" localSheetId="9" hidden="1">0.000001</definedName>
    <definedName name="solver_pre" localSheetId="10" hidden="1">0.000001</definedName>
    <definedName name="solver_rbv" localSheetId="0" hidden="1">1</definedName>
    <definedName name="solver_rbv" localSheetId="9" hidden="1">1</definedName>
    <definedName name="solver_rbv" localSheetId="10" hidden="1">1</definedName>
    <definedName name="solver_rel1" localSheetId="0" hidden="1">3</definedName>
    <definedName name="solver_rel1" localSheetId="9" hidden="1">1</definedName>
    <definedName name="solver_rel1" localSheetId="10" hidden="1">1</definedName>
    <definedName name="solver_rel2" localSheetId="9" hidden="1">3</definedName>
    <definedName name="solver_rel2" localSheetId="10" hidden="1">3</definedName>
    <definedName name="solver_rel3" localSheetId="9" hidden="1">3</definedName>
    <definedName name="solver_rel3" localSheetId="10" hidden="1">3</definedName>
    <definedName name="solver_rel4" localSheetId="9" hidden="1">3</definedName>
    <definedName name="solver_rel4" localSheetId="10" hidden="1">3</definedName>
    <definedName name="solver_rhs1" localSheetId="0" hidden="1">0</definedName>
    <definedName name="solver_rhs1" localSheetId="9" hidden="1">'Summary fwd starting'!$AU$47</definedName>
    <definedName name="solver_rhs1" localSheetId="10" hidden="1">'Summary spot starting'!$AU$47</definedName>
    <definedName name="solver_rhs2" localSheetId="9" hidden="1">-'Summary fwd starting'!$AU$47</definedName>
    <definedName name="solver_rhs2" localSheetId="10" hidden="1">-'Summary spot starting'!$AU$47</definedName>
    <definedName name="solver_rhs3" localSheetId="9" hidden="1">-'Summary fwd starting'!$AU$48</definedName>
    <definedName name="solver_rhs3" localSheetId="10" hidden="1">-'Summary spot starting'!$AU$48</definedName>
    <definedName name="solver_rhs4" localSheetId="9" hidden="1">-'Summary fwd starting'!$AU$48</definedName>
    <definedName name="solver_rhs4" localSheetId="10" hidden="1">-'Summary spot starting'!$AU$48</definedName>
    <definedName name="solver_rlx" localSheetId="0" hidden="1">2</definedName>
    <definedName name="solver_rlx" localSheetId="9" hidden="1">2</definedName>
    <definedName name="solver_rlx" localSheetId="10" hidden="1">2</definedName>
    <definedName name="solver_rsd" localSheetId="0" hidden="1">0</definedName>
    <definedName name="solver_rsd" localSheetId="9" hidden="1">0</definedName>
    <definedName name="solver_rsd" localSheetId="10" hidden="1">0</definedName>
    <definedName name="solver_scl" localSheetId="0" hidden="1">1</definedName>
    <definedName name="solver_scl" localSheetId="9" hidden="1">1</definedName>
    <definedName name="solver_scl" localSheetId="10" hidden="1">1</definedName>
    <definedName name="solver_sho" localSheetId="0" hidden="1">2</definedName>
    <definedName name="solver_sho" localSheetId="9" hidden="1">2</definedName>
    <definedName name="solver_sho" localSheetId="10" hidden="1">2</definedName>
    <definedName name="solver_ssz" localSheetId="0" hidden="1">100</definedName>
    <definedName name="solver_ssz" localSheetId="9" hidden="1">100</definedName>
    <definedName name="solver_ssz" localSheetId="10" hidden="1">100</definedName>
    <definedName name="solver_tim" localSheetId="0" hidden="1">2147483647</definedName>
    <definedName name="solver_tim" localSheetId="9" hidden="1">2147483647</definedName>
    <definedName name="solver_tim" localSheetId="10" hidden="1">2147483647</definedName>
    <definedName name="solver_tol" localSheetId="0" hidden="1">0.01</definedName>
    <definedName name="solver_tol" localSheetId="9" hidden="1">0.01</definedName>
    <definedName name="solver_tol" localSheetId="10" hidden="1">0.01</definedName>
    <definedName name="solver_typ" localSheetId="0" hidden="1">2</definedName>
    <definedName name="solver_typ" localSheetId="9" hidden="1">2</definedName>
    <definedName name="solver_typ" localSheetId="10" hidden="1">2</definedName>
    <definedName name="solver_val" localSheetId="0" hidden="1">0</definedName>
    <definedName name="solver_val" localSheetId="9" hidden="1">0</definedName>
    <definedName name="solver_val" localSheetId="10" hidden="1">0</definedName>
    <definedName name="solver_ver" localSheetId="0" hidden="1">3</definedName>
    <definedName name="solver_ver" localSheetId="9" hidden="1">3</definedName>
    <definedName name="solver_ver" localSheetId="10" hidden="1">3</definedName>
  </definedNames>
  <calcPr calcId="145621" calcOnSave="0"/>
</workbook>
</file>

<file path=xl/calcChain.xml><?xml version="1.0" encoding="utf-8"?>
<calcChain xmlns="http://schemas.openxmlformats.org/spreadsheetml/2006/main">
  <c r="H8" i="14" l="1"/>
  <c r="H9" i="14"/>
  <c r="H10" i="14"/>
  <c r="H11" i="14"/>
  <c r="H12" i="14"/>
  <c r="H13" i="14"/>
  <c r="H14" i="14"/>
  <c r="H15" i="14"/>
  <c r="H16" i="14"/>
  <c r="H7" i="14"/>
  <c r="L17" i="14" l="1"/>
  <c r="K17" i="14"/>
  <c r="J17" i="14"/>
  <c r="I17" i="14"/>
  <c r="H17" i="14"/>
  <c r="G17" i="14"/>
  <c r="F17" i="14"/>
  <c r="K14" i="13" l="1"/>
  <c r="K15" i="13"/>
  <c r="K16" i="13"/>
  <c r="K17" i="13"/>
  <c r="K18" i="13"/>
  <c r="K19" i="13"/>
  <c r="K20" i="13"/>
  <c r="K13" i="13"/>
  <c r="C11" i="10" l="1"/>
  <c r="C11" i="7" s="1"/>
  <c r="B3" i="13"/>
  <c r="C22" i="10" s="1"/>
  <c r="C22" i="7" s="1"/>
  <c r="G6" i="14"/>
  <c r="H6" i="14"/>
  <c r="I6" i="14" s="1"/>
  <c r="J6" i="14" s="1"/>
  <c r="K6" i="14" s="1"/>
  <c r="L6" i="14" s="1"/>
  <c r="F6" i="14"/>
  <c r="C15" i="10" l="1"/>
  <c r="C15" i="7" s="1"/>
  <c r="C27" i="10"/>
  <c r="C27" i="7" s="1"/>
  <c r="C12" i="10"/>
  <c r="C12" i="7" s="1"/>
  <c r="C17" i="10"/>
  <c r="C17" i="7" s="1"/>
  <c r="C32" i="10"/>
  <c r="C32" i="7" s="1"/>
  <c r="C13" i="10"/>
  <c r="C13" i="7" s="1"/>
  <c r="C19" i="10"/>
  <c r="C19" i="7" s="1"/>
  <c r="C37" i="10"/>
  <c r="C37" i="7" s="1"/>
  <c r="C14" i="10"/>
  <c r="C14" i="7" s="1"/>
  <c r="C38" i="10" l="1"/>
  <c r="C33" i="10"/>
  <c r="C28" i="10"/>
  <c r="C23" i="10"/>
  <c r="C20" i="10"/>
  <c r="C18" i="10"/>
  <c r="C18" i="7" s="1"/>
  <c r="C16" i="10"/>
  <c r="C16" i="7" s="1"/>
  <c r="E8" i="14"/>
  <c r="E9" i="14"/>
  <c r="E10" i="14"/>
  <c r="E11" i="14"/>
  <c r="E12" i="14"/>
  <c r="E13" i="14"/>
  <c r="E14" i="14"/>
  <c r="E15" i="14"/>
  <c r="E16" i="14"/>
  <c r="E7" i="14"/>
  <c r="E17" i="14" l="1"/>
  <c r="C29" i="10"/>
  <c r="C28" i="7"/>
  <c r="C34" i="10"/>
  <c r="C33" i="7"/>
  <c r="C21" i="10"/>
  <c r="C21" i="7" s="1"/>
  <c r="C20" i="7"/>
  <c r="C39" i="10"/>
  <c r="C38" i="7"/>
  <c r="C24" i="10"/>
  <c r="C23" i="7"/>
  <c r="M22" i="13" l="1"/>
  <c r="M17" i="13"/>
  <c r="M21" i="13"/>
  <c r="M14" i="13"/>
  <c r="M18" i="13"/>
  <c r="M13" i="13"/>
  <c r="M15" i="13"/>
  <c r="M19" i="13"/>
  <c r="M16" i="13"/>
  <c r="M20" i="13"/>
  <c r="B5" i="13"/>
  <c r="C25" i="10"/>
  <c r="C24" i="7"/>
  <c r="C30" i="10"/>
  <c r="C29" i="7"/>
  <c r="C40" i="10"/>
  <c r="C39" i="7"/>
  <c r="C35" i="10"/>
  <c r="C34" i="7"/>
  <c r="C58" i="12"/>
  <c r="C57" i="12"/>
  <c r="NA45" i="12"/>
  <c r="MZ45" i="12"/>
  <c r="MY45" i="12"/>
  <c r="MX45" i="12"/>
  <c r="MW45" i="12"/>
  <c r="MV45" i="12"/>
  <c r="MU45" i="12"/>
  <c r="MT45" i="12"/>
  <c r="MS45" i="12"/>
  <c r="MR45" i="12"/>
  <c r="MQ45" i="12"/>
  <c r="MP45" i="12"/>
  <c r="MO45" i="12"/>
  <c r="MN45" i="12"/>
  <c r="MM45" i="12"/>
  <c r="ML45" i="12"/>
  <c r="MK45" i="12"/>
  <c r="MJ45" i="12"/>
  <c r="MI45" i="12"/>
  <c r="MH45" i="12"/>
  <c r="MG45" i="12"/>
  <c r="MF45" i="12"/>
  <c r="ME45" i="12"/>
  <c r="MD45" i="12"/>
  <c r="MC45" i="12"/>
  <c r="MB45" i="12"/>
  <c r="MA45" i="12"/>
  <c r="LZ45" i="12"/>
  <c r="LY45" i="12"/>
  <c r="LX45" i="12"/>
  <c r="LW45" i="12"/>
  <c r="LV45" i="12"/>
  <c r="LU45" i="12"/>
  <c r="LT45" i="12"/>
  <c r="LS45" i="12"/>
  <c r="LR45" i="12"/>
  <c r="LQ45" i="12"/>
  <c r="LP45" i="12"/>
  <c r="LO45" i="12"/>
  <c r="LN45" i="12"/>
  <c r="LM45" i="12"/>
  <c r="LL45" i="12"/>
  <c r="LK45" i="12"/>
  <c r="LJ45" i="12"/>
  <c r="LI45" i="12"/>
  <c r="LH45" i="12"/>
  <c r="LG45" i="12"/>
  <c r="LF45" i="12"/>
  <c r="LE45" i="12"/>
  <c r="LD45" i="12"/>
  <c r="LC45" i="12"/>
  <c r="LB45" i="12"/>
  <c r="LA45" i="12"/>
  <c r="KZ45" i="12"/>
  <c r="KY45" i="12"/>
  <c r="KX45" i="12"/>
  <c r="KW45" i="12"/>
  <c r="KV45" i="12"/>
  <c r="KU45" i="12"/>
  <c r="KT45" i="12"/>
  <c r="KS45" i="12"/>
  <c r="KR45" i="12"/>
  <c r="KQ45" i="12"/>
  <c r="KP45" i="12"/>
  <c r="KO45" i="12"/>
  <c r="KN45" i="12"/>
  <c r="KM45" i="12"/>
  <c r="KL45" i="12"/>
  <c r="KK45" i="12"/>
  <c r="KJ45" i="12"/>
  <c r="KI45" i="12"/>
  <c r="KH45" i="12"/>
  <c r="KG45" i="12"/>
  <c r="KF45" i="12"/>
  <c r="KE45" i="12"/>
  <c r="KD45" i="12"/>
  <c r="KC45" i="12"/>
  <c r="KB45" i="12"/>
  <c r="KA45" i="12"/>
  <c r="JZ45" i="12"/>
  <c r="JY45" i="12"/>
  <c r="JX45" i="12"/>
  <c r="JW45" i="12"/>
  <c r="JV45" i="12"/>
  <c r="JU45" i="12"/>
  <c r="JT45" i="12"/>
  <c r="JS45" i="12"/>
  <c r="JR45" i="12"/>
  <c r="JQ45" i="12"/>
  <c r="JP45" i="12"/>
  <c r="JO45" i="12"/>
  <c r="JN45" i="12"/>
  <c r="JM45" i="12"/>
  <c r="JL45" i="12"/>
  <c r="JK45" i="12"/>
  <c r="JJ45" i="12"/>
  <c r="JI45" i="12"/>
  <c r="JH45" i="12"/>
  <c r="JG45" i="12"/>
  <c r="JF45" i="12"/>
  <c r="JE45" i="12"/>
  <c r="JD45" i="12"/>
  <c r="JC45" i="12"/>
  <c r="JB45" i="12"/>
  <c r="JA45" i="12"/>
  <c r="IZ45" i="12"/>
  <c r="IY45" i="12"/>
  <c r="IX45" i="12"/>
  <c r="IW45" i="12"/>
  <c r="IV45" i="12"/>
  <c r="IU45" i="12"/>
  <c r="IT45" i="12"/>
  <c r="IS45" i="12"/>
  <c r="IR45" i="12"/>
  <c r="IQ45" i="12"/>
  <c r="IP45" i="12"/>
  <c r="IO45" i="12"/>
  <c r="IN45" i="12"/>
  <c r="IM45" i="12"/>
  <c r="IL45" i="12"/>
  <c r="IK45" i="12"/>
  <c r="IJ45" i="12"/>
  <c r="II45" i="12"/>
  <c r="IH45" i="12"/>
  <c r="IG45" i="12"/>
  <c r="IF45" i="12"/>
  <c r="IE45" i="12"/>
  <c r="ID45" i="12"/>
  <c r="IC45" i="12"/>
  <c r="IB45" i="12"/>
  <c r="IA45" i="12"/>
  <c r="HZ45" i="12"/>
  <c r="HY45" i="12"/>
  <c r="HX45" i="12"/>
  <c r="HW45" i="12"/>
  <c r="HV45" i="12"/>
  <c r="HU45" i="12"/>
  <c r="HT45" i="12"/>
  <c r="HS45" i="12"/>
  <c r="HR45" i="12"/>
  <c r="HQ45" i="12"/>
  <c r="HP45" i="12"/>
  <c r="HO45" i="12"/>
  <c r="HN45" i="12"/>
  <c r="HM45" i="12"/>
  <c r="HL45" i="12"/>
  <c r="HK45" i="12"/>
  <c r="HJ45" i="12"/>
  <c r="HI45" i="12"/>
  <c r="HH45" i="12"/>
  <c r="HG45" i="12"/>
  <c r="HF45" i="12"/>
  <c r="HE45" i="12"/>
  <c r="HD45" i="12"/>
  <c r="HC45" i="12"/>
  <c r="HB45" i="12"/>
  <c r="HA45" i="12"/>
  <c r="GZ45" i="12"/>
  <c r="GY45" i="12"/>
  <c r="GX45" i="12"/>
  <c r="GW45" i="12"/>
  <c r="GV45" i="12"/>
  <c r="GU45" i="12"/>
  <c r="GT45" i="12"/>
  <c r="GS45" i="12"/>
  <c r="GR45" i="12"/>
  <c r="GQ45" i="12"/>
  <c r="GP45" i="12"/>
  <c r="GO45" i="12"/>
  <c r="GN45" i="12"/>
  <c r="GM45" i="12"/>
  <c r="GL45" i="12"/>
  <c r="GK45" i="12"/>
  <c r="GJ45" i="12"/>
  <c r="GI45" i="12"/>
  <c r="GH45" i="12"/>
  <c r="GG45" i="12"/>
  <c r="GF45" i="12"/>
  <c r="GE45" i="12"/>
  <c r="GD45" i="12"/>
  <c r="GC45" i="12"/>
  <c r="GB45" i="12"/>
  <c r="GA45" i="12"/>
  <c r="FZ45" i="12"/>
  <c r="FY45" i="12"/>
  <c r="FX45" i="12"/>
  <c r="FW45" i="12"/>
  <c r="FV45" i="12"/>
  <c r="FU45" i="12"/>
  <c r="FT45" i="12"/>
  <c r="FS45" i="12"/>
  <c r="FR45" i="12"/>
  <c r="FQ45" i="12"/>
  <c r="FP45" i="12"/>
  <c r="FO45" i="12"/>
  <c r="FN45" i="12"/>
  <c r="FM45" i="12"/>
  <c r="FL45" i="12"/>
  <c r="FK45" i="12"/>
  <c r="FJ45" i="12"/>
  <c r="FI45" i="12"/>
  <c r="FH45" i="12"/>
  <c r="FG45" i="12"/>
  <c r="FF45" i="12"/>
  <c r="FE45" i="12"/>
  <c r="FD45" i="12"/>
  <c r="FC45" i="12"/>
  <c r="FB45" i="12"/>
  <c r="FA45" i="12"/>
  <c r="EZ45" i="12"/>
  <c r="EY45" i="12"/>
  <c r="EX45" i="12"/>
  <c r="EW45" i="12"/>
  <c r="EV45" i="12"/>
  <c r="EU45" i="12"/>
  <c r="ET45" i="12"/>
  <c r="ES45" i="12"/>
  <c r="ER45" i="12"/>
  <c r="EQ45" i="12"/>
  <c r="EP45" i="12"/>
  <c r="EO45" i="12"/>
  <c r="EN45" i="12"/>
  <c r="EM45" i="12"/>
  <c r="EL45" i="12"/>
  <c r="EK45" i="12"/>
  <c r="EJ45" i="12"/>
  <c r="EI45" i="12"/>
  <c r="EH45" i="12"/>
  <c r="EG45" i="12"/>
  <c r="EF45" i="12"/>
  <c r="EE45" i="12"/>
  <c r="ED45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DQ45" i="12"/>
  <c r="DP45" i="12"/>
  <c r="DO45" i="12"/>
  <c r="DN45" i="12"/>
  <c r="DM45" i="12"/>
  <c r="DL45" i="12"/>
  <c r="DK45" i="12"/>
  <c r="DJ45" i="12"/>
  <c r="DI45" i="12"/>
  <c r="DH45" i="12"/>
  <c r="DG45" i="12"/>
  <c r="DF45" i="12"/>
  <c r="DE45" i="12"/>
  <c r="DD45" i="12"/>
  <c r="DC45" i="12"/>
  <c r="DB45" i="12"/>
  <c r="DA45" i="12"/>
  <c r="CZ45" i="12"/>
  <c r="CY45" i="12"/>
  <c r="CX45" i="12"/>
  <c r="CW45" i="12"/>
  <c r="CV45" i="12"/>
  <c r="CU45" i="12"/>
  <c r="CT45" i="12"/>
  <c r="CS45" i="12"/>
  <c r="CR45" i="12"/>
  <c r="CQ45" i="12"/>
  <c r="CP45" i="12"/>
  <c r="CO45" i="12"/>
  <c r="CN45" i="12"/>
  <c r="CM45" i="12"/>
  <c r="CL45" i="12"/>
  <c r="CK45" i="12"/>
  <c r="CJ45" i="12"/>
  <c r="CI45" i="12"/>
  <c r="CH45" i="12"/>
  <c r="CG45" i="12"/>
  <c r="CF45" i="12"/>
  <c r="CE45" i="12"/>
  <c r="CD45" i="12"/>
  <c r="CC45" i="12"/>
  <c r="CB45" i="12"/>
  <c r="CA45" i="12"/>
  <c r="BZ45" i="12"/>
  <c r="BY45" i="12"/>
  <c r="BX45" i="12"/>
  <c r="BW45" i="12"/>
  <c r="BV45" i="12"/>
  <c r="BU45" i="12"/>
  <c r="BT45" i="12"/>
  <c r="BS45" i="12"/>
  <c r="BR45" i="12"/>
  <c r="BQ45" i="12"/>
  <c r="BP45" i="12"/>
  <c r="BO45" i="12"/>
  <c r="BN45" i="12"/>
  <c r="BM45" i="12"/>
  <c r="BL45" i="12"/>
  <c r="BK45" i="12"/>
  <c r="BJ45" i="12"/>
  <c r="BI45" i="12"/>
  <c r="BH45" i="12"/>
  <c r="BG45" i="12"/>
  <c r="BF45" i="12"/>
  <c r="BE45" i="12"/>
  <c r="BD45" i="12"/>
  <c r="BC45" i="12"/>
  <c r="BB45" i="12"/>
  <c r="BA45" i="12"/>
  <c r="AZ45" i="12"/>
  <c r="AY45" i="12"/>
  <c r="AX45" i="12"/>
  <c r="AW45" i="12"/>
  <c r="AV45" i="12"/>
  <c r="AU45" i="12"/>
  <c r="AT45" i="12"/>
  <c r="AS45" i="12"/>
  <c r="AR45" i="12"/>
  <c r="AQ45" i="12"/>
  <c r="AP45" i="12"/>
  <c r="AO45" i="12"/>
  <c r="AN45" i="12"/>
  <c r="AM45" i="12"/>
  <c r="AL45" i="12"/>
  <c r="AK45" i="12"/>
  <c r="AJ45" i="12"/>
  <c r="AI45" i="12"/>
  <c r="AH45" i="12"/>
  <c r="AG45" i="12"/>
  <c r="AF45" i="12"/>
  <c r="AE45" i="12"/>
  <c r="AD45" i="12"/>
  <c r="AC45" i="12"/>
  <c r="AB45" i="12"/>
  <c r="AA45" i="12"/>
  <c r="Z45" i="12"/>
  <c r="Y45" i="12"/>
  <c r="X45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NA44" i="12"/>
  <c r="MZ44" i="12"/>
  <c r="MY44" i="12"/>
  <c r="MX44" i="12"/>
  <c r="MW44" i="12"/>
  <c r="MV44" i="12"/>
  <c r="MU44" i="12"/>
  <c r="MT44" i="12"/>
  <c r="MS44" i="12"/>
  <c r="MR44" i="12"/>
  <c r="MQ44" i="12"/>
  <c r="MP44" i="12"/>
  <c r="MO44" i="12"/>
  <c r="MN44" i="12"/>
  <c r="MM44" i="12"/>
  <c r="ML44" i="12"/>
  <c r="MK44" i="12"/>
  <c r="MJ44" i="12"/>
  <c r="MI44" i="12"/>
  <c r="MH44" i="12"/>
  <c r="MG44" i="12"/>
  <c r="MF44" i="12"/>
  <c r="ME44" i="12"/>
  <c r="MD44" i="12"/>
  <c r="MC44" i="12"/>
  <c r="MB44" i="12"/>
  <c r="MA44" i="12"/>
  <c r="LZ44" i="12"/>
  <c r="LY44" i="12"/>
  <c r="LX44" i="12"/>
  <c r="LW44" i="12"/>
  <c r="LV44" i="12"/>
  <c r="LU44" i="12"/>
  <c r="LT44" i="12"/>
  <c r="LS44" i="12"/>
  <c r="LR44" i="12"/>
  <c r="LQ44" i="12"/>
  <c r="LP44" i="12"/>
  <c r="LO44" i="12"/>
  <c r="LN44" i="12"/>
  <c r="LM44" i="12"/>
  <c r="LL44" i="12"/>
  <c r="LK44" i="12"/>
  <c r="LJ44" i="12"/>
  <c r="LI44" i="12"/>
  <c r="LH44" i="12"/>
  <c r="LG44" i="12"/>
  <c r="LF44" i="12"/>
  <c r="LE44" i="12"/>
  <c r="LD44" i="12"/>
  <c r="LC44" i="12"/>
  <c r="LB44" i="12"/>
  <c r="LA44" i="12"/>
  <c r="KZ44" i="12"/>
  <c r="KY44" i="12"/>
  <c r="KX44" i="12"/>
  <c r="KW44" i="12"/>
  <c r="KV44" i="12"/>
  <c r="KU44" i="12"/>
  <c r="KT44" i="12"/>
  <c r="KS44" i="12"/>
  <c r="KR44" i="12"/>
  <c r="KQ44" i="12"/>
  <c r="KP44" i="12"/>
  <c r="KO44" i="12"/>
  <c r="KN44" i="12"/>
  <c r="KM44" i="12"/>
  <c r="KL44" i="12"/>
  <c r="KK44" i="12"/>
  <c r="KJ44" i="12"/>
  <c r="KI44" i="12"/>
  <c r="KH44" i="12"/>
  <c r="KG44" i="12"/>
  <c r="KF44" i="12"/>
  <c r="KE44" i="12"/>
  <c r="KD44" i="12"/>
  <c r="KC44" i="12"/>
  <c r="KB44" i="12"/>
  <c r="KA44" i="12"/>
  <c r="JZ44" i="12"/>
  <c r="JY44" i="12"/>
  <c r="JX44" i="12"/>
  <c r="JW44" i="12"/>
  <c r="JV44" i="12"/>
  <c r="JU44" i="12"/>
  <c r="JT44" i="12"/>
  <c r="JS44" i="12"/>
  <c r="JR44" i="12"/>
  <c r="JQ44" i="12"/>
  <c r="JP44" i="12"/>
  <c r="JO44" i="12"/>
  <c r="JN44" i="12"/>
  <c r="JM44" i="12"/>
  <c r="JL44" i="12"/>
  <c r="JK44" i="12"/>
  <c r="JJ44" i="12"/>
  <c r="JI44" i="12"/>
  <c r="JH44" i="12"/>
  <c r="JG44" i="12"/>
  <c r="JF44" i="12"/>
  <c r="JE44" i="12"/>
  <c r="JD44" i="12"/>
  <c r="JC44" i="12"/>
  <c r="JB44" i="12"/>
  <c r="JA44" i="12"/>
  <c r="IZ44" i="12"/>
  <c r="IY44" i="12"/>
  <c r="IX44" i="12"/>
  <c r="IW44" i="12"/>
  <c r="IV44" i="12"/>
  <c r="IU44" i="12"/>
  <c r="IT44" i="12"/>
  <c r="IS44" i="12"/>
  <c r="IR44" i="12"/>
  <c r="IQ44" i="12"/>
  <c r="IP44" i="12"/>
  <c r="IO44" i="12"/>
  <c r="IN44" i="12"/>
  <c r="IM44" i="12"/>
  <c r="IL44" i="12"/>
  <c r="IK44" i="12"/>
  <c r="IJ44" i="12"/>
  <c r="II44" i="12"/>
  <c r="IH44" i="12"/>
  <c r="IG44" i="12"/>
  <c r="IF44" i="12"/>
  <c r="IE44" i="12"/>
  <c r="ID44" i="12"/>
  <c r="IC44" i="12"/>
  <c r="IB44" i="12"/>
  <c r="IA44" i="12"/>
  <c r="HZ44" i="12"/>
  <c r="HY44" i="12"/>
  <c r="HX44" i="12"/>
  <c r="HW44" i="12"/>
  <c r="HV44" i="12"/>
  <c r="HU44" i="12"/>
  <c r="HT44" i="12"/>
  <c r="HS44" i="12"/>
  <c r="HR44" i="12"/>
  <c r="HQ44" i="12"/>
  <c r="HP44" i="12"/>
  <c r="HO44" i="12"/>
  <c r="HN44" i="12"/>
  <c r="HM44" i="12"/>
  <c r="HL44" i="12"/>
  <c r="HK44" i="12"/>
  <c r="HJ44" i="12"/>
  <c r="HI44" i="12"/>
  <c r="HH44" i="12"/>
  <c r="HG44" i="12"/>
  <c r="HF44" i="12"/>
  <c r="HE44" i="12"/>
  <c r="HD44" i="12"/>
  <c r="HC44" i="12"/>
  <c r="HB44" i="12"/>
  <c r="HA44" i="12"/>
  <c r="GZ44" i="12"/>
  <c r="GY44" i="12"/>
  <c r="GX44" i="12"/>
  <c r="GW44" i="12"/>
  <c r="GV44" i="12"/>
  <c r="GU44" i="12"/>
  <c r="GT44" i="12"/>
  <c r="GS44" i="12"/>
  <c r="GR44" i="12"/>
  <c r="GQ44" i="12"/>
  <c r="GP44" i="12"/>
  <c r="GO44" i="12"/>
  <c r="GN44" i="12"/>
  <c r="GM44" i="12"/>
  <c r="GL44" i="12"/>
  <c r="GK44" i="12"/>
  <c r="GJ44" i="12"/>
  <c r="GI44" i="12"/>
  <c r="GH44" i="12"/>
  <c r="GG44" i="12"/>
  <c r="GF44" i="12"/>
  <c r="GE44" i="12"/>
  <c r="GD44" i="12"/>
  <c r="GC44" i="12"/>
  <c r="GB44" i="12"/>
  <c r="GA44" i="12"/>
  <c r="FZ44" i="12"/>
  <c r="FY44" i="12"/>
  <c r="FX44" i="12"/>
  <c r="FW44" i="12"/>
  <c r="FV44" i="12"/>
  <c r="FU44" i="12"/>
  <c r="FT44" i="12"/>
  <c r="FS44" i="12"/>
  <c r="FR44" i="12"/>
  <c r="FQ44" i="12"/>
  <c r="FP44" i="12"/>
  <c r="FO44" i="12"/>
  <c r="FN44" i="12"/>
  <c r="FM44" i="12"/>
  <c r="FL44" i="12"/>
  <c r="FK44" i="12"/>
  <c r="FJ44" i="12"/>
  <c r="FI44" i="12"/>
  <c r="FH44" i="12"/>
  <c r="FG44" i="12"/>
  <c r="FF44" i="12"/>
  <c r="FE44" i="12"/>
  <c r="FD44" i="12"/>
  <c r="FC44" i="12"/>
  <c r="FB44" i="12"/>
  <c r="FA44" i="12"/>
  <c r="EZ44" i="12"/>
  <c r="EY44" i="12"/>
  <c r="EX44" i="12"/>
  <c r="EW44" i="12"/>
  <c r="EV44" i="12"/>
  <c r="EU44" i="12"/>
  <c r="ET44" i="12"/>
  <c r="ES44" i="12"/>
  <c r="ER44" i="12"/>
  <c r="EQ44" i="12"/>
  <c r="EP44" i="12"/>
  <c r="EO44" i="12"/>
  <c r="EN44" i="12"/>
  <c r="EM44" i="12"/>
  <c r="EL44" i="12"/>
  <c r="EK44" i="12"/>
  <c r="EJ44" i="12"/>
  <c r="EI44" i="12"/>
  <c r="EH44" i="12"/>
  <c r="EG44" i="12"/>
  <c r="EF44" i="12"/>
  <c r="EE44" i="12"/>
  <c r="ED44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DQ44" i="12"/>
  <c r="DP44" i="12"/>
  <c r="DO44" i="12"/>
  <c r="DN44" i="12"/>
  <c r="DM44" i="12"/>
  <c r="DL44" i="12"/>
  <c r="DK44" i="12"/>
  <c r="DJ44" i="12"/>
  <c r="DI44" i="12"/>
  <c r="DH44" i="12"/>
  <c r="DG44" i="12"/>
  <c r="DF44" i="12"/>
  <c r="DE44" i="12"/>
  <c r="DD44" i="12"/>
  <c r="DC44" i="12"/>
  <c r="DB44" i="12"/>
  <c r="DA44" i="12"/>
  <c r="CZ44" i="12"/>
  <c r="CY44" i="12"/>
  <c r="CX44" i="12"/>
  <c r="CW44" i="12"/>
  <c r="CV44" i="12"/>
  <c r="CU44" i="12"/>
  <c r="CT44" i="12"/>
  <c r="CS44" i="12"/>
  <c r="CR44" i="12"/>
  <c r="CQ44" i="12"/>
  <c r="CP44" i="12"/>
  <c r="CO44" i="12"/>
  <c r="CN44" i="12"/>
  <c r="CM44" i="12"/>
  <c r="CL44" i="12"/>
  <c r="CK44" i="12"/>
  <c r="CJ44" i="12"/>
  <c r="CI44" i="12"/>
  <c r="CH44" i="12"/>
  <c r="CG44" i="12"/>
  <c r="CF44" i="12"/>
  <c r="CE44" i="12"/>
  <c r="CD44" i="12"/>
  <c r="CC44" i="12"/>
  <c r="CB44" i="12"/>
  <c r="CA44" i="12"/>
  <c r="BZ44" i="12"/>
  <c r="BY44" i="12"/>
  <c r="BX44" i="12"/>
  <c r="BW44" i="12"/>
  <c r="BV44" i="12"/>
  <c r="BU44" i="12"/>
  <c r="BT44" i="12"/>
  <c r="BS44" i="12"/>
  <c r="BR44" i="12"/>
  <c r="BQ44" i="12"/>
  <c r="BP44" i="12"/>
  <c r="BO44" i="12"/>
  <c r="BN44" i="12"/>
  <c r="BM44" i="12"/>
  <c r="BL44" i="12"/>
  <c r="BK44" i="12"/>
  <c r="BJ44" i="12"/>
  <c r="BI44" i="12"/>
  <c r="BH44" i="12"/>
  <c r="BG44" i="12"/>
  <c r="BF44" i="12"/>
  <c r="BE44" i="12"/>
  <c r="BD44" i="12"/>
  <c r="BC44" i="12"/>
  <c r="BB44" i="12"/>
  <c r="BA44" i="12"/>
  <c r="AZ44" i="12"/>
  <c r="AY44" i="12"/>
  <c r="AX44" i="12"/>
  <c r="AW44" i="12"/>
  <c r="AV44" i="12"/>
  <c r="AU44" i="12"/>
  <c r="AT44" i="12"/>
  <c r="AS44" i="12"/>
  <c r="AR44" i="12"/>
  <c r="AQ44" i="12"/>
  <c r="AP44" i="12"/>
  <c r="AO44" i="12"/>
  <c r="AN44" i="12"/>
  <c r="AM44" i="12"/>
  <c r="AL44" i="12"/>
  <c r="AK44" i="12"/>
  <c r="AJ44" i="12"/>
  <c r="AI44" i="12"/>
  <c r="AH44" i="12"/>
  <c r="AG44" i="12"/>
  <c r="AF44" i="12"/>
  <c r="AE44" i="12"/>
  <c r="AD44" i="12"/>
  <c r="AC44" i="12"/>
  <c r="AB44" i="12"/>
  <c r="AA44" i="12"/>
  <c r="Z44" i="12"/>
  <c r="Y44" i="12"/>
  <c r="X44" i="12"/>
  <c r="W44" i="12"/>
  <c r="V44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D45" i="12"/>
  <c r="D58" i="12" s="1"/>
  <c r="D44" i="12"/>
  <c r="D57" i="12" s="1"/>
  <c r="C42" i="12"/>
  <c r="E43" i="12" s="1"/>
  <c r="C6" i="12"/>
  <c r="C7" i="12" s="1"/>
  <c r="C5" i="12"/>
  <c r="C56" i="12"/>
  <c r="C55" i="12"/>
  <c r="C54" i="12"/>
  <c r="C53" i="12"/>
  <c r="C52" i="12"/>
  <c r="C51" i="12"/>
  <c r="F49" i="12"/>
  <c r="F56" i="12" s="1"/>
  <c r="E49" i="12"/>
  <c r="E57" i="12" s="1"/>
  <c r="F43" i="12"/>
  <c r="D43" i="12"/>
  <c r="D56" i="12" s="1"/>
  <c r="D68" i="12" s="1"/>
  <c r="F42" i="12"/>
  <c r="E42" i="12"/>
  <c r="F41" i="12"/>
  <c r="E41" i="12"/>
  <c r="D41" i="12"/>
  <c r="D54" i="12" s="1"/>
  <c r="D66" i="12" s="1"/>
  <c r="F40" i="12"/>
  <c r="E40" i="12"/>
  <c r="D40" i="12"/>
  <c r="D53" i="12" s="1"/>
  <c r="D65" i="12" s="1"/>
  <c r="F39" i="12"/>
  <c r="E39" i="12"/>
  <c r="D39" i="12"/>
  <c r="D52" i="12" s="1"/>
  <c r="D64" i="12" s="1"/>
  <c r="F38" i="12"/>
  <c r="E38" i="12"/>
  <c r="D38" i="12"/>
  <c r="D51" i="12" s="1"/>
  <c r="D63" i="12" s="1"/>
  <c r="F7" i="12"/>
  <c r="F6" i="12"/>
  <c r="E6" i="12"/>
  <c r="F5" i="12"/>
  <c r="E5" i="12"/>
  <c r="D5" i="12"/>
  <c r="F50" i="12" s="1"/>
  <c r="F4" i="12"/>
  <c r="E4" i="12"/>
  <c r="D4" i="12"/>
  <c r="E50" i="12" s="1"/>
  <c r="F3" i="12"/>
  <c r="F37" i="12" s="1"/>
  <c r="F62" i="12" s="1"/>
  <c r="E3" i="12"/>
  <c r="E37" i="12" s="1"/>
  <c r="E62" i="12" s="1"/>
  <c r="G2" i="12"/>
  <c r="C36" i="10" l="1"/>
  <c r="C36" i="7" s="1"/>
  <c r="C35" i="7"/>
  <c r="C31" i="10"/>
  <c r="C31" i="7" s="1"/>
  <c r="C30" i="7"/>
  <c r="C41" i="10"/>
  <c r="C41" i="7" s="1"/>
  <c r="C40" i="7"/>
  <c r="C26" i="10"/>
  <c r="C26" i="7" s="1"/>
  <c r="C25" i="7"/>
  <c r="F55" i="12"/>
  <c r="F57" i="12"/>
  <c r="E54" i="12"/>
  <c r="E56" i="12"/>
  <c r="F54" i="12"/>
  <c r="E55" i="12"/>
  <c r="D6" i="12"/>
  <c r="G50" i="12" s="1"/>
  <c r="F58" i="12"/>
  <c r="F52" i="12"/>
  <c r="F51" i="12"/>
  <c r="F53" i="12"/>
  <c r="E58" i="12"/>
  <c r="C8" i="12"/>
  <c r="F9" i="12" s="1"/>
  <c r="F8" i="12"/>
  <c r="E7" i="12"/>
  <c r="G49" i="12"/>
  <c r="D42" i="12"/>
  <c r="D55" i="12" s="1"/>
  <c r="D67" i="12" s="1"/>
  <c r="G5" i="12"/>
  <c r="G3" i="12"/>
  <c r="G37" i="12" s="1"/>
  <c r="G62" i="12" s="1"/>
  <c r="H2" i="12"/>
  <c r="E47" i="12"/>
  <c r="F47" i="12"/>
  <c r="D7" i="12"/>
  <c r="H50" i="12" s="1"/>
  <c r="E8" i="12"/>
  <c r="H49" i="12"/>
  <c r="E51" i="12"/>
  <c r="E53" i="12"/>
  <c r="I2" i="12"/>
  <c r="H3" i="12"/>
  <c r="H37" i="12" s="1"/>
  <c r="H62" i="12" s="1"/>
  <c r="G4" i="12"/>
  <c r="G42" i="12"/>
  <c r="G43" i="12"/>
  <c r="G41" i="12"/>
  <c r="G38" i="12"/>
  <c r="G40" i="12"/>
  <c r="G39" i="12"/>
  <c r="G8" i="12"/>
  <c r="G6" i="12"/>
  <c r="H43" i="12"/>
  <c r="H40" i="12"/>
  <c r="H42" i="12"/>
  <c r="H41" i="12"/>
  <c r="H39" i="12"/>
  <c r="H38" i="12"/>
  <c r="H7" i="12"/>
  <c r="H5" i="12"/>
  <c r="H8" i="12"/>
  <c r="H6" i="12"/>
  <c r="G7" i="12"/>
  <c r="E52" i="12"/>
  <c r="G56" i="12" l="1"/>
  <c r="G54" i="12"/>
  <c r="G57" i="12"/>
  <c r="G55" i="12"/>
  <c r="H57" i="12"/>
  <c r="H55" i="12"/>
  <c r="H54" i="12"/>
  <c r="H56" i="12"/>
  <c r="F60" i="12"/>
  <c r="E60" i="12"/>
  <c r="G52" i="12"/>
  <c r="G51" i="12"/>
  <c r="G58" i="12"/>
  <c r="G53" i="12"/>
  <c r="H51" i="12"/>
  <c r="H58" i="12"/>
  <c r="H53" i="12"/>
  <c r="H52" i="12"/>
  <c r="I49" i="12"/>
  <c r="H9" i="12"/>
  <c r="E9" i="12"/>
  <c r="C9" i="12"/>
  <c r="C10" i="12" s="1"/>
  <c r="I11" i="12" s="1"/>
  <c r="G9" i="12"/>
  <c r="D8" i="12"/>
  <c r="I50" i="12" s="1"/>
  <c r="H4" i="12"/>
  <c r="H47" i="12"/>
  <c r="E10" i="12"/>
  <c r="D9" i="12"/>
  <c r="J50" i="12" s="1"/>
  <c r="G47" i="12"/>
  <c r="I43" i="12"/>
  <c r="I42" i="12"/>
  <c r="I40" i="12"/>
  <c r="I41" i="12"/>
  <c r="I39" i="12"/>
  <c r="I38" i="12"/>
  <c r="I9" i="12"/>
  <c r="I7" i="12"/>
  <c r="I5" i="12"/>
  <c r="I10" i="12"/>
  <c r="I8" i="12"/>
  <c r="I4" i="12"/>
  <c r="J2" i="12"/>
  <c r="I6" i="12"/>
  <c r="I3" i="12"/>
  <c r="I37" i="12" s="1"/>
  <c r="I62" i="12" s="1"/>
  <c r="I57" i="12" l="1"/>
  <c r="I55" i="12"/>
  <c r="I56" i="12"/>
  <c r="I54" i="12"/>
  <c r="H60" i="12"/>
  <c r="G60" i="12"/>
  <c r="I51" i="12"/>
  <c r="I58" i="12"/>
  <c r="I53" i="12"/>
  <c r="I52" i="12"/>
  <c r="F10" i="12"/>
  <c r="G10" i="12"/>
  <c r="H10" i="12"/>
  <c r="J49" i="12"/>
  <c r="I47" i="12"/>
  <c r="F11" i="12"/>
  <c r="C11" i="12"/>
  <c r="J12" i="12" s="1"/>
  <c r="D10" i="12"/>
  <c r="K50" i="12" s="1"/>
  <c r="K49" i="12"/>
  <c r="E11" i="12"/>
  <c r="G11" i="12"/>
  <c r="H11" i="12"/>
  <c r="J43" i="12"/>
  <c r="J41" i="12"/>
  <c r="J39" i="12"/>
  <c r="J42" i="12"/>
  <c r="J40" i="12"/>
  <c r="J38" i="12"/>
  <c r="J10" i="12"/>
  <c r="J8" i="12"/>
  <c r="J6" i="12"/>
  <c r="J11" i="12"/>
  <c r="J9" i="12"/>
  <c r="J7" i="12"/>
  <c r="J5" i="12"/>
  <c r="J3" i="12"/>
  <c r="J37" i="12" s="1"/>
  <c r="J62" i="12" s="1"/>
  <c r="K2" i="12"/>
  <c r="J4" i="12"/>
  <c r="K56" i="12" l="1"/>
  <c r="K54" i="12"/>
  <c r="K57" i="12"/>
  <c r="K55" i="12"/>
  <c r="J57" i="12"/>
  <c r="J56" i="12"/>
  <c r="J54" i="12"/>
  <c r="J55" i="12"/>
  <c r="I60" i="12"/>
  <c r="K52" i="12"/>
  <c r="K51" i="12"/>
  <c r="K58" i="12"/>
  <c r="K53" i="12"/>
  <c r="J58" i="12"/>
  <c r="J53" i="12"/>
  <c r="J52" i="12"/>
  <c r="J51" i="12"/>
  <c r="C12" i="12"/>
  <c r="K13" i="12" s="1"/>
  <c r="L49" i="12"/>
  <c r="F12" i="12"/>
  <c r="E12" i="12"/>
  <c r="D11" i="12"/>
  <c r="L50" i="12" s="1"/>
  <c r="G12" i="12"/>
  <c r="H12" i="12"/>
  <c r="I12" i="12"/>
  <c r="K42" i="12"/>
  <c r="K43" i="12"/>
  <c r="K41" i="12"/>
  <c r="K38" i="12"/>
  <c r="K39" i="12"/>
  <c r="K40" i="12"/>
  <c r="K12" i="12"/>
  <c r="K10" i="12"/>
  <c r="K8" i="12"/>
  <c r="K6" i="12"/>
  <c r="K11" i="12"/>
  <c r="K9" i="12"/>
  <c r="K5" i="12"/>
  <c r="K4" i="12"/>
  <c r="K7" i="12"/>
  <c r="K3" i="12"/>
  <c r="K37" i="12" s="1"/>
  <c r="K62" i="12" s="1"/>
  <c r="L2" i="12"/>
  <c r="J47" i="12"/>
  <c r="L54" i="12" l="1"/>
  <c r="L57" i="12"/>
  <c r="L55" i="12"/>
  <c r="L56" i="12"/>
  <c r="J60" i="12"/>
  <c r="K60" i="12"/>
  <c r="L52" i="12"/>
  <c r="L51" i="12"/>
  <c r="L58" i="12"/>
  <c r="L53" i="12"/>
  <c r="D12" i="12"/>
  <c r="M50" i="12" s="1"/>
  <c r="F13" i="12"/>
  <c r="C13" i="12"/>
  <c r="M49" i="12"/>
  <c r="E13" i="12"/>
  <c r="G13" i="12"/>
  <c r="H13" i="12"/>
  <c r="I13" i="12"/>
  <c r="J13" i="12"/>
  <c r="K47" i="12"/>
  <c r="L42" i="12"/>
  <c r="L40" i="12"/>
  <c r="L43" i="12"/>
  <c r="L41" i="12"/>
  <c r="L39" i="12"/>
  <c r="L38" i="12"/>
  <c r="L14" i="12"/>
  <c r="L12" i="12"/>
  <c r="L11" i="12"/>
  <c r="L9" i="12"/>
  <c r="L7" i="12"/>
  <c r="L5" i="12"/>
  <c r="L13" i="12"/>
  <c r="L10" i="12"/>
  <c r="L8" i="12"/>
  <c r="L6" i="12"/>
  <c r="L4" i="12"/>
  <c r="L3" i="12"/>
  <c r="L37" i="12" s="1"/>
  <c r="L62" i="12" s="1"/>
  <c r="M2" i="12"/>
  <c r="M57" i="12" l="1"/>
  <c r="M55" i="12"/>
  <c r="M56" i="12"/>
  <c r="M54" i="12"/>
  <c r="L60" i="12"/>
  <c r="M58" i="12"/>
  <c r="M53" i="12"/>
  <c r="M52" i="12"/>
  <c r="M51" i="12"/>
  <c r="E14" i="12"/>
  <c r="D13" i="12"/>
  <c r="N50" i="12" s="1"/>
  <c r="C14" i="12"/>
  <c r="M15" i="12" s="1"/>
  <c r="N49" i="12"/>
  <c r="F14" i="12"/>
  <c r="G14" i="12"/>
  <c r="H14" i="12"/>
  <c r="I14" i="12"/>
  <c r="J14" i="12"/>
  <c r="K14" i="12"/>
  <c r="M43" i="12"/>
  <c r="M42" i="12"/>
  <c r="M40" i="12"/>
  <c r="M41" i="12"/>
  <c r="M39" i="12"/>
  <c r="M38" i="12"/>
  <c r="M13" i="12"/>
  <c r="M14" i="12"/>
  <c r="M12" i="12"/>
  <c r="M11" i="12"/>
  <c r="M9" i="12"/>
  <c r="M7" i="12"/>
  <c r="M5" i="12"/>
  <c r="M10" i="12"/>
  <c r="M8" i="12"/>
  <c r="M6" i="12"/>
  <c r="M4" i="12"/>
  <c r="N2" i="12"/>
  <c r="M3" i="12"/>
  <c r="M37" i="12" s="1"/>
  <c r="M62" i="12" s="1"/>
  <c r="L47" i="12"/>
  <c r="N57" i="12" l="1"/>
  <c r="N55" i="12"/>
  <c r="N56" i="12"/>
  <c r="N54" i="12"/>
  <c r="M60" i="12"/>
  <c r="N58" i="12"/>
  <c r="N53" i="12"/>
  <c r="N52" i="12"/>
  <c r="N51" i="12"/>
  <c r="F15" i="12"/>
  <c r="O49" i="12"/>
  <c r="E15" i="12"/>
  <c r="C15" i="12"/>
  <c r="D14" i="12"/>
  <c r="O50" i="12" s="1"/>
  <c r="H15" i="12"/>
  <c r="G15" i="12"/>
  <c r="I15" i="12"/>
  <c r="J15" i="12"/>
  <c r="K15" i="12"/>
  <c r="L15" i="12"/>
  <c r="N43" i="12"/>
  <c r="N42" i="12"/>
  <c r="N41" i="12"/>
  <c r="N39" i="12"/>
  <c r="N40" i="12"/>
  <c r="N38" i="12"/>
  <c r="N15" i="12"/>
  <c r="N13" i="12"/>
  <c r="N16" i="12"/>
  <c r="N14" i="12"/>
  <c r="N10" i="12"/>
  <c r="N8" i="12"/>
  <c r="N6" i="12"/>
  <c r="N12" i="12"/>
  <c r="N11" i="12"/>
  <c r="N9" i="12"/>
  <c r="N7" i="12"/>
  <c r="N5" i="12"/>
  <c r="N3" i="12"/>
  <c r="N37" i="12" s="1"/>
  <c r="N62" i="12" s="1"/>
  <c r="O2" i="12"/>
  <c r="N4" i="12"/>
  <c r="M47" i="12"/>
  <c r="O56" i="12" l="1"/>
  <c r="O54" i="12"/>
  <c r="O57" i="12"/>
  <c r="O55" i="12"/>
  <c r="N60" i="12"/>
  <c r="O52" i="12"/>
  <c r="O51" i="12"/>
  <c r="O58" i="12"/>
  <c r="O53" i="12"/>
  <c r="C16" i="12"/>
  <c r="O17" i="12" s="1"/>
  <c r="P49" i="12"/>
  <c r="E16" i="12"/>
  <c r="D15" i="12"/>
  <c r="P50" i="12" s="1"/>
  <c r="F16" i="12"/>
  <c r="H16" i="12"/>
  <c r="G16" i="12"/>
  <c r="I16" i="12"/>
  <c r="J16" i="12"/>
  <c r="K16" i="12"/>
  <c r="L16" i="12"/>
  <c r="M16" i="12"/>
  <c r="O42" i="12"/>
  <c r="O43" i="12"/>
  <c r="O41" i="12"/>
  <c r="O38" i="12"/>
  <c r="O40" i="12"/>
  <c r="O39" i="12"/>
  <c r="O16" i="12"/>
  <c r="O14" i="12"/>
  <c r="O12" i="12"/>
  <c r="O15" i="12"/>
  <c r="O13" i="12"/>
  <c r="O10" i="12"/>
  <c r="O8" i="12"/>
  <c r="O6" i="12"/>
  <c r="O11" i="12"/>
  <c r="O9" i="12"/>
  <c r="O5" i="12"/>
  <c r="O3" i="12"/>
  <c r="O37" i="12" s="1"/>
  <c r="O62" i="12" s="1"/>
  <c r="P2" i="12"/>
  <c r="O7" i="12"/>
  <c r="O4" i="12"/>
  <c r="N47" i="12"/>
  <c r="P57" i="12" l="1"/>
  <c r="P55" i="12"/>
  <c r="P54" i="12"/>
  <c r="P56" i="12"/>
  <c r="O60" i="12"/>
  <c r="P51" i="12"/>
  <c r="P58" i="12"/>
  <c r="P53" i="12"/>
  <c r="P52" i="12"/>
  <c r="F17" i="12"/>
  <c r="C17" i="12"/>
  <c r="Q49" i="12"/>
  <c r="E17" i="12"/>
  <c r="D16" i="12"/>
  <c r="Q50" i="12" s="1"/>
  <c r="G17" i="12"/>
  <c r="H17" i="12"/>
  <c r="I17" i="12"/>
  <c r="J17" i="12"/>
  <c r="K17" i="12"/>
  <c r="L17" i="12"/>
  <c r="M17" i="12"/>
  <c r="N17" i="12"/>
  <c r="P40" i="12"/>
  <c r="P43" i="12"/>
  <c r="P42" i="12"/>
  <c r="P41" i="12"/>
  <c r="P39" i="12"/>
  <c r="P38" i="12"/>
  <c r="P16" i="12"/>
  <c r="P14" i="12"/>
  <c r="P12" i="12"/>
  <c r="P17" i="12"/>
  <c r="P15" i="12"/>
  <c r="P13" i="12"/>
  <c r="P11" i="12"/>
  <c r="P9" i="12"/>
  <c r="P7" i="12"/>
  <c r="P5" i="12"/>
  <c r="P10" i="12"/>
  <c r="P8" i="12"/>
  <c r="P6" i="12"/>
  <c r="P4" i="12"/>
  <c r="P3" i="12"/>
  <c r="P37" i="12" s="1"/>
  <c r="P62" i="12" s="1"/>
  <c r="Q2" i="12"/>
  <c r="O47" i="12"/>
  <c r="Q57" i="12" l="1"/>
  <c r="Q55" i="12"/>
  <c r="Q56" i="12"/>
  <c r="Q54" i="12"/>
  <c r="P60" i="12"/>
  <c r="Q51" i="12"/>
  <c r="Q58" i="12"/>
  <c r="Q53" i="12"/>
  <c r="Q52" i="12"/>
  <c r="C18" i="12"/>
  <c r="S49" i="12" s="1"/>
  <c r="F18" i="12"/>
  <c r="E18" i="12"/>
  <c r="G18" i="12"/>
  <c r="H18" i="12"/>
  <c r="I18" i="12"/>
  <c r="J18" i="12"/>
  <c r="K18" i="12"/>
  <c r="L18" i="12"/>
  <c r="M18" i="12"/>
  <c r="N18" i="12"/>
  <c r="O18" i="12"/>
  <c r="P18" i="12"/>
  <c r="Q18" i="12"/>
  <c r="P47" i="12"/>
  <c r="D17" i="12"/>
  <c r="R50" i="12" s="1"/>
  <c r="R49" i="12"/>
  <c r="Q43" i="12"/>
  <c r="Q42" i="12"/>
  <c r="Q40" i="12"/>
  <c r="Q41" i="12"/>
  <c r="Q39" i="12"/>
  <c r="Q38" i="12"/>
  <c r="Q17" i="12"/>
  <c r="Q15" i="12"/>
  <c r="Q13" i="12"/>
  <c r="Q16" i="12"/>
  <c r="Q14" i="12"/>
  <c r="Q12" i="12"/>
  <c r="Q11" i="12"/>
  <c r="Q9" i="12"/>
  <c r="Q7" i="12"/>
  <c r="Q5" i="12"/>
  <c r="Q10" i="12"/>
  <c r="Q8" i="12"/>
  <c r="Q4" i="12"/>
  <c r="Q3" i="12"/>
  <c r="Q37" i="12" s="1"/>
  <c r="Q62" i="12" s="1"/>
  <c r="Q6" i="12"/>
  <c r="R2" i="12"/>
  <c r="R57" i="12" l="1"/>
  <c r="R56" i="12"/>
  <c r="R54" i="12"/>
  <c r="R55" i="12"/>
  <c r="S56" i="12"/>
  <c r="S54" i="12"/>
  <c r="S57" i="12"/>
  <c r="S55" i="12"/>
  <c r="Q60" i="12"/>
  <c r="R58" i="12"/>
  <c r="R53" i="12"/>
  <c r="R52" i="12"/>
  <c r="R51" i="12"/>
  <c r="S52" i="12"/>
  <c r="S51" i="12"/>
  <c r="S58" i="12"/>
  <c r="S53" i="12"/>
  <c r="R18" i="12"/>
  <c r="R20" i="12"/>
  <c r="R19" i="12"/>
  <c r="C19" i="12"/>
  <c r="T49" i="12" s="1"/>
  <c r="E19" i="12"/>
  <c r="F19" i="12"/>
  <c r="D18" i="12"/>
  <c r="S50" i="12" s="1"/>
  <c r="G19" i="12"/>
  <c r="H19" i="12"/>
  <c r="I19" i="12"/>
  <c r="J19" i="12"/>
  <c r="K19" i="12"/>
  <c r="L19" i="12"/>
  <c r="M19" i="12"/>
  <c r="N19" i="12"/>
  <c r="O19" i="12"/>
  <c r="P19" i="12"/>
  <c r="Q19" i="12"/>
  <c r="Q47" i="12"/>
  <c r="R43" i="12"/>
  <c r="R41" i="12"/>
  <c r="R39" i="12"/>
  <c r="R42" i="12"/>
  <c r="R40" i="12"/>
  <c r="R38" i="12"/>
  <c r="R17" i="12"/>
  <c r="R15" i="12"/>
  <c r="R13" i="12"/>
  <c r="R16" i="12"/>
  <c r="R14" i="12"/>
  <c r="R12" i="12"/>
  <c r="R10" i="12"/>
  <c r="R8" i="12"/>
  <c r="R6" i="12"/>
  <c r="R11" i="12"/>
  <c r="R9" i="12"/>
  <c r="R7" i="12"/>
  <c r="R5" i="12"/>
  <c r="R3" i="12"/>
  <c r="R37" i="12" s="1"/>
  <c r="R62" i="12" s="1"/>
  <c r="S2" i="12"/>
  <c r="R4" i="12"/>
  <c r="T54" i="12" l="1"/>
  <c r="T57" i="12"/>
  <c r="T55" i="12"/>
  <c r="T56" i="12"/>
  <c r="S60" i="12"/>
  <c r="R60" i="12"/>
  <c r="T51" i="12"/>
  <c r="T58" i="12"/>
  <c r="T53" i="12"/>
  <c r="T52" i="12"/>
  <c r="S18" i="12"/>
  <c r="S20" i="12"/>
  <c r="S19" i="12"/>
  <c r="C20" i="12"/>
  <c r="U49" i="12" s="1"/>
  <c r="F20" i="12"/>
  <c r="D19" i="12"/>
  <c r="T50" i="12" s="1"/>
  <c r="E20" i="12"/>
  <c r="G20" i="12"/>
  <c r="H20" i="12"/>
  <c r="I20" i="12"/>
  <c r="J20" i="12"/>
  <c r="K20" i="12"/>
  <c r="L20" i="12"/>
  <c r="M20" i="12"/>
  <c r="N20" i="12"/>
  <c r="O20" i="12"/>
  <c r="P20" i="12"/>
  <c r="Q20" i="12"/>
  <c r="S42" i="12"/>
  <c r="S43" i="12"/>
  <c r="S41" i="12"/>
  <c r="S40" i="12"/>
  <c r="S38" i="12"/>
  <c r="S39" i="12"/>
  <c r="S16" i="12"/>
  <c r="S14" i="12"/>
  <c r="S12" i="12"/>
  <c r="S17" i="12"/>
  <c r="S15" i="12"/>
  <c r="S13" i="12"/>
  <c r="S10" i="12"/>
  <c r="S8" i="12"/>
  <c r="S6" i="12"/>
  <c r="S11" i="12"/>
  <c r="S9" i="12"/>
  <c r="S7" i="12"/>
  <c r="S4" i="12"/>
  <c r="S5" i="12"/>
  <c r="S3" i="12"/>
  <c r="S37" i="12" s="1"/>
  <c r="S62" i="12" s="1"/>
  <c r="T2" i="12"/>
  <c r="R47" i="12"/>
  <c r="U57" i="12" l="1"/>
  <c r="U55" i="12"/>
  <c r="U56" i="12"/>
  <c r="U54" i="12"/>
  <c r="T60" i="12"/>
  <c r="U58" i="12"/>
  <c r="U53" i="12"/>
  <c r="U52" i="12"/>
  <c r="U51" i="12"/>
  <c r="C21" i="12"/>
  <c r="V49" i="12" s="1"/>
  <c r="E21" i="12"/>
  <c r="F21" i="12"/>
  <c r="D20" i="12"/>
  <c r="U50" i="12" s="1"/>
  <c r="G21" i="12"/>
  <c r="H21" i="12"/>
  <c r="I21" i="12"/>
  <c r="J21" i="12"/>
  <c r="K21" i="12"/>
  <c r="L21" i="12"/>
  <c r="M21" i="12"/>
  <c r="N21" i="12"/>
  <c r="O21" i="12"/>
  <c r="P21" i="12"/>
  <c r="Q21" i="12"/>
  <c r="R21" i="12"/>
  <c r="T22" i="12"/>
  <c r="T20" i="12"/>
  <c r="T21" i="12"/>
  <c r="T19" i="12"/>
  <c r="T18" i="12"/>
  <c r="S21" i="12"/>
  <c r="S47" i="12"/>
  <c r="T43" i="12"/>
  <c r="T42" i="12"/>
  <c r="T40" i="12"/>
  <c r="T41" i="12"/>
  <c r="T39" i="12"/>
  <c r="T38" i="12"/>
  <c r="T16" i="12"/>
  <c r="T14" i="12"/>
  <c r="T12" i="12"/>
  <c r="T17" i="12"/>
  <c r="T15" i="12"/>
  <c r="T13" i="12"/>
  <c r="T11" i="12"/>
  <c r="T9" i="12"/>
  <c r="T7" i="12"/>
  <c r="T5" i="12"/>
  <c r="T10" i="12"/>
  <c r="T8" i="12"/>
  <c r="T6" i="12"/>
  <c r="T4" i="12"/>
  <c r="T3" i="12"/>
  <c r="T37" i="12" s="1"/>
  <c r="T62" i="12" s="1"/>
  <c r="U2" i="12"/>
  <c r="V57" i="12" l="1"/>
  <c r="V56" i="12"/>
  <c r="V54" i="12"/>
  <c r="V55" i="12"/>
  <c r="U60" i="12"/>
  <c r="V58" i="12"/>
  <c r="V53" i="12"/>
  <c r="V52" i="12"/>
  <c r="V51" i="12"/>
  <c r="U21" i="12"/>
  <c r="U22" i="12"/>
  <c r="U19" i="12"/>
  <c r="U20" i="12"/>
  <c r="U18" i="12"/>
  <c r="C22" i="12"/>
  <c r="F22" i="12"/>
  <c r="E22" i="12"/>
  <c r="D21" i="12"/>
  <c r="V50" i="12" s="1"/>
  <c r="G22" i="12"/>
  <c r="I22" i="12"/>
  <c r="H22" i="12"/>
  <c r="J22" i="12"/>
  <c r="K22" i="12"/>
  <c r="L22" i="12"/>
  <c r="M22" i="12"/>
  <c r="N22" i="12"/>
  <c r="O22" i="12"/>
  <c r="P22" i="12"/>
  <c r="Q22" i="12"/>
  <c r="R22" i="12"/>
  <c r="S22" i="12"/>
  <c r="U43" i="12"/>
  <c r="U42" i="12"/>
  <c r="U40" i="12"/>
  <c r="U41" i="12"/>
  <c r="U39" i="12"/>
  <c r="U38" i="12"/>
  <c r="U17" i="12"/>
  <c r="U15" i="12"/>
  <c r="U13" i="12"/>
  <c r="U16" i="12"/>
  <c r="U14" i="12"/>
  <c r="U12" i="12"/>
  <c r="U11" i="12"/>
  <c r="U9" i="12"/>
  <c r="U7" i="12"/>
  <c r="U5" i="12"/>
  <c r="U10" i="12"/>
  <c r="U8" i="12"/>
  <c r="U4" i="12"/>
  <c r="U6" i="12"/>
  <c r="U3" i="12"/>
  <c r="U37" i="12" s="1"/>
  <c r="U62" i="12" s="1"/>
  <c r="V2" i="12"/>
  <c r="T47" i="12"/>
  <c r="V60" i="12" l="1"/>
  <c r="U23" i="12"/>
  <c r="W49" i="12"/>
  <c r="V22" i="12"/>
  <c r="V23" i="12"/>
  <c r="V21" i="12"/>
  <c r="V20" i="12"/>
  <c r="V18" i="12"/>
  <c r="V19" i="12"/>
  <c r="C23" i="12"/>
  <c r="E23" i="12"/>
  <c r="F23" i="12"/>
  <c r="D22" i="12"/>
  <c r="W50" i="12" s="1"/>
  <c r="G23" i="12"/>
  <c r="H23" i="12"/>
  <c r="I23" i="12"/>
  <c r="J23" i="12"/>
  <c r="K23" i="12"/>
  <c r="L23" i="12"/>
  <c r="M23" i="12"/>
  <c r="N23" i="12"/>
  <c r="O23" i="12"/>
  <c r="P23" i="12"/>
  <c r="Q23" i="12"/>
  <c r="R23" i="12"/>
  <c r="S23" i="12"/>
  <c r="T23" i="12"/>
  <c r="U47" i="12"/>
  <c r="V43" i="12"/>
  <c r="V42" i="12"/>
  <c r="V41" i="12"/>
  <c r="V39" i="12"/>
  <c r="V40" i="12"/>
  <c r="V38" i="12"/>
  <c r="V17" i="12"/>
  <c r="V15" i="12"/>
  <c r="V13" i="12"/>
  <c r="V16" i="12"/>
  <c r="V14" i="12"/>
  <c r="V12" i="12"/>
  <c r="V10" i="12"/>
  <c r="V8" i="12"/>
  <c r="V6" i="12"/>
  <c r="V11" i="12"/>
  <c r="V9" i="12"/>
  <c r="V7" i="12"/>
  <c r="V5" i="12"/>
  <c r="V3" i="12"/>
  <c r="V37" i="12" s="1"/>
  <c r="V62" i="12" s="1"/>
  <c r="W2" i="12"/>
  <c r="V4" i="12"/>
  <c r="W56" i="12" l="1"/>
  <c r="W54" i="12"/>
  <c r="W57" i="12"/>
  <c r="W55" i="12"/>
  <c r="W52" i="12"/>
  <c r="W51" i="12"/>
  <c r="W58" i="12"/>
  <c r="W53" i="12"/>
  <c r="V24" i="12"/>
  <c r="X49" i="12"/>
  <c r="W22" i="12"/>
  <c r="W24" i="12"/>
  <c r="W23" i="12"/>
  <c r="W21" i="12"/>
  <c r="W18" i="12"/>
  <c r="W19" i="12"/>
  <c r="W20" i="12"/>
  <c r="C24" i="12"/>
  <c r="E24" i="12"/>
  <c r="D23" i="12"/>
  <c r="X50" i="12" s="1"/>
  <c r="F24" i="12"/>
  <c r="G24" i="12"/>
  <c r="H24" i="12"/>
  <c r="I24" i="12"/>
  <c r="J24" i="12"/>
  <c r="K24" i="12"/>
  <c r="L24" i="12"/>
  <c r="M24" i="12"/>
  <c r="N24" i="12"/>
  <c r="O24" i="12"/>
  <c r="P24" i="12"/>
  <c r="Q24" i="12"/>
  <c r="R24" i="12"/>
  <c r="S24" i="12"/>
  <c r="T24" i="12"/>
  <c r="U24" i="12"/>
  <c r="W42" i="12"/>
  <c r="W43" i="12"/>
  <c r="W41" i="12"/>
  <c r="W38" i="12"/>
  <c r="W40" i="12"/>
  <c r="W39" i="12"/>
  <c r="W16" i="12"/>
  <c r="W14" i="12"/>
  <c r="W12" i="12"/>
  <c r="W17" i="12"/>
  <c r="W15" i="12"/>
  <c r="W13" i="12"/>
  <c r="W10" i="12"/>
  <c r="W8" i="12"/>
  <c r="W6" i="12"/>
  <c r="W11" i="12"/>
  <c r="W9" i="12"/>
  <c r="W7" i="12"/>
  <c r="W3" i="12"/>
  <c r="W37" i="12" s="1"/>
  <c r="W62" i="12" s="1"/>
  <c r="X2" i="12"/>
  <c r="W5" i="12"/>
  <c r="W4" i="12"/>
  <c r="V47" i="12"/>
  <c r="W60" i="12" l="1"/>
  <c r="X57" i="12"/>
  <c r="X55" i="12"/>
  <c r="X54" i="12"/>
  <c r="X56" i="12"/>
  <c r="X51" i="12"/>
  <c r="X58" i="12"/>
  <c r="X53" i="12"/>
  <c r="X52" i="12"/>
  <c r="W25" i="12"/>
  <c r="Y49" i="12"/>
  <c r="C25" i="12"/>
  <c r="E25" i="12"/>
  <c r="F25" i="12"/>
  <c r="D24" i="12"/>
  <c r="Y50" i="12" s="1"/>
  <c r="G25" i="12"/>
  <c r="H25" i="12"/>
  <c r="I25" i="12"/>
  <c r="J25" i="12"/>
  <c r="K25" i="12"/>
  <c r="L25" i="12"/>
  <c r="M25" i="12"/>
  <c r="N25" i="12"/>
  <c r="O25" i="12"/>
  <c r="P25" i="12"/>
  <c r="Q25" i="12"/>
  <c r="R25" i="12"/>
  <c r="S25" i="12"/>
  <c r="T25" i="12"/>
  <c r="U25" i="12"/>
  <c r="V25" i="12"/>
  <c r="X25" i="12"/>
  <c r="X24" i="12"/>
  <c r="X23" i="12"/>
  <c r="X22" i="12"/>
  <c r="X20" i="12"/>
  <c r="X21" i="12"/>
  <c r="X19" i="12"/>
  <c r="X18" i="12"/>
  <c r="X43" i="12"/>
  <c r="X40" i="12"/>
  <c r="X42" i="12"/>
  <c r="X41" i="12"/>
  <c r="X39" i="12"/>
  <c r="X38" i="12"/>
  <c r="X16" i="12"/>
  <c r="X14" i="12"/>
  <c r="X12" i="12"/>
  <c r="X17" i="12"/>
  <c r="X15" i="12"/>
  <c r="X11" i="12"/>
  <c r="X9" i="12"/>
  <c r="X7" i="12"/>
  <c r="X5" i="12"/>
  <c r="X13" i="12"/>
  <c r="X10" i="12"/>
  <c r="X8" i="12"/>
  <c r="X6" i="12"/>
  <c r="X4" i="12"/>
  <c r="X3" i="12"/>
  <c r="X37" i="12" s="1"/>
  <c r="X62" i="12" s="1"/>
  <c r="Y2" i="12"/>
  <c r="W47" i="12"/>
  <c r="Y57" i="12" l="1"/>
  <c r="Y55" i="12"/>
  <c r="Y56" i="12"/>
  <c r="Y54" i="12"/>
  <c r="X60" i="12"/>
  <c r="Y58" i="12"/>
  <c r="Y53" i="12"/>
  <c r="Y52" i="12"/>
  <c r="Y51" i="12"/>
  <c r="X26" i="12"/>
  <c r="Z49" i="12"/>
  <c r="X47" i="12"/>
  <c r="Y26" i="12"/>
  <c r="Y25" i="12"/>
  <c r="Y24" i="12"/>
  <c r="Y23" i="12"/>
  <c r="Y21" i="12"/>
  <c r="Y22" i="12"/>
  <c r="Y19" i="12"/>
  <c r="Y20" i="12"/>
  <c r="Y18" i="12"/>
  <c r="C26" i="12"/>
  <c r="F26" i="12"/>
  <c r="D25" i="12"/>
  <c r="Z50" i="12" s="1"/>
  <c r="E26" i="12"/>
  <c r="G26" i="12"/>
  <c r="H26" i="12"/>
  <c r="I26" i="12"/>
  <c r="J26" i="12"/>
  <c r="K26" i="12"/>
  <c r="L26" i="12"/>
  <c r="M26" i="12"/>
  <c r="N26" i="12"/>
  <c r="O26" i="12"/>
  <c r="P26" i="12"/>
  <c r="Q26" i="12"/>
  <c r="R26" i="12"/>
  <c r="S26" i="12"/>
  <c r="T26" i="12"/>
  <c r="U26" i="12"/>
  <c r="V26" i="12"/>
  <c r="W26" i="12"/>
  <c r="Y43" i="12"/>
  <c r="Y42" i="12"/>
  <c r="Y40" i="12"/>
  <c r="Y41" i="12"/>
  <c r="Y39" i="12"/>
  <c r="Y38" i="12"/>
  <c r="Y17" i="12"/>
  <c r="Y15" i="12"/>
  <c r="Y13" i="12"/>
  <c r="Y16" i="12"/>
  <c r="Y14" i="12"/>
  <c r="Y12" i="12"/>
  <c r="Y11" i="12"/>
  <c r="Y9" i="12"/>
  <c r="Y7" i="12"/>
  <c r="Y5" i="12"/>
  <c r="Y10" i="12"/>
  <c r="Y8" i="12"/>
  <c r="Y4" i="12"/>
  <c r="Z2" i="12"/>
  <c r="Y6" i="12"/>
  <c r="Y3" i="12"/>
  <c r="Y37" i="12" s="1"/>
  <c r="Y62" i="12" s="1"/>
  <c r="Z57" i="12" l="1"/>
  <c r="Z56" i="12"/>
  <c r="Z54" i="12"/>
  <c r="Z55" i="12"/>
  <c r="Y60" i="12"/>
  <c r="Z58" i="12"/>
  <c r="Z53" i="12"/>
  <c r="Z52" i="12"/>
  <c r="Z51" i="12"/>
  <c r="Y27" i="12"/>
  <c r="AA49" i="12"/>
  <c r="C27" i="12"/>
  <c r="AB49" i="12" s="1"/>
  <c r="F27" i="12"/>
  <c r="E27" i="12"/>
  <c r="D26" i="12"/>
  <c r="AA50" i="12" s="1"/>
  <c r="G27" i="12"/>
  <c r="H27" i="12"/>
  <c r="I27" i="12"/>
  <c r="J27" i="12"/>
  <c r="K27" i="12"/>
  <c r="L27" i="12"/>
  <c r="M27" i="12"/>
  <c r="N27" i="12"/>
  <c r="O27" i="12"/>
  <c r="P27" i="12"/>
  <c r="Q27" i="12"/>
  <c r="R27" i="12"/>
  <c r="S27" i="12"/>
  <c r="T27" i="12"/>
  <c r="U27" i="12"/>
  <c r="V27" i="12"/>
  <c r="W27" i="12"/>
  <c r="X27" i="12"/>
  <c r="Z26" i="12"/>
  <c r="Z27" i="12"/>
  <c r="Z28" i="12"/>
  <c r="Z25" i="12"/>
  <c r="Z24" i="12"/>
  <c r="Z22" i="12"/>
  <c r="Z23" i="12"/>
  <c r="Z21" i="12"/>
  <c r="Z20" i="12"/>
  <c r="Z18" i="12"/>
  <c r="Z19" i="12"/>
  <c r="Y47" i="12"/>
  <c r="Z43" i="12"/>
  <c r="Z41" i="12"/>
  <c r="Z39" i="12"/>
  <c r="Z42" i="12"/>
  <c r="Z40" i="12"/>
  <c r="Z38" i="12"/>
  <c r="Z17" i="12"/>
  <c r="Z15" i="12"/>
  <c r="Z13" i="12"/>
  <c r="Z16" i="12"/>
  <c r="Z14" i="12"/>
  <c r="Z10" i="12"/>
  <c r="Z8" i="12"/>
  <c r="Z6" i="12"/>
  <c r="Z12" i="12"/>
  <c r="Z11" i="12"/>
  <c r="Z9" i="12"/>
  <c r="Z7" i="12"/>
  <c r="Z5" i="12"/>
  <c r="Z3" i="12"/>
  <c r="Z37" i="12" s="1"/>
  <c r="Z62" i="12" s="1"/>
  <c r="AA2" i="12"/>
  <c r="Z4" i="12"/>
  <c r="AB54" i="12" l="1"/>
  <c r="AB57" i="12"/>
  <c r="AB55" i="12"/>
  <c r="AB56" i="12"/>
  <c r="AA56" i="12"/>
  <c r="AA54" i="12"/>
  <c r="AA57" i="12"/>
  <c r="AA55" i="12"/>
  <c r="Z60" i="12"/>
  <c r="AA52" i="12"/>
  <c r="AA51" i="12"/>
  <c r="AA58" i="12"/>
  <c r="AA53" i="12"/>
  <c r="AB51" i="12"/>
  <c r="AB58" i="12"/>
  <c r="AB53" i="12"/>
  <c r="AB52" i="12"/>
  <c r="AA27" i="12"/>
  <c r="AA28" i="12"/>
  <c r="AA26" i="12"/>
  <c r="AA25" i="12"/>
  <c r="AA24" i="12"/>
  <c r="AA22" i="12"/>
  <c r="AA23" i="12"/>
  <c r="AA21" i="12"/>
  <c r="AA20" i="12"/>
  <c r="AA18" i="12"/>
  <c r="AA19" i="12"/>
  <c r="C28" i="12"/>
  <c r="AC49" i="12" s="1"/>
  <c r="E28" i="12"/>
  <c r="D27" i="12"/>
  <c r="AB50" i="12" s="1"/>
  <c r="F28" i="12"/>
  <c r="G28" i="12"/>
  <c r="I28" i="12"/>
  <c r="H28" i="12"/>
  <c r="J28" i="12"/>
  <c r="K28" i="12"/>
  <c r="L28" i="12"/>
  <c r="M28" i="12"/>
  <c r="N28" i="12"/>
  <c r="O28" i="12"/>
  <c r="P28" i="12"/>
  <c r="Q28" i="12"/>
  <c r="R28" i="12"/>
  <c r="S28" i="12"/>
  <c r="T28" i="12"/>
  <c r="U28" i="12"/>
  <c r="V28" i="12"/>
  <c r="W28" i="12"/>
  <c r="X28" i="12"/>
  <c r="Y28" i="12"/>
  <c r="AA42" i="12"/>
  <c r="AA43" i="12"/>
  <c r="AA41" i="12"/>
  <c r="AA38" i="12"/>
  <c r="AA39" i="12"/>
  <c r="AA40" i="12"/>
  <c r="AA16" i="12"/>
  <c r="AA14" i="12"/>
  <c r="AA12" i="12"/>
  <c r="AA17" i="12"/>
  <c r="AA15" i="12"/>
  <c r="AA13" i="12"/>
  <c r="AA10" i="12"/>
  <c r="AA8" i="12"/>
  <c r="AA6" i="12"/>
  <c r="AA11" i="12"/>
  <c r="AA9" i="12"/>
  <c r="AA5" i="12"/>
  <c r="AA4" i="12"/>
  <c r="AA7" i="12"/>
  <c r="AA3" i="12"/>
  <c r="AA37" i="12" s="1"/>
  <c r="AA62" i="12" s="1"/>
  <c r="AB2" i="12"/>
  <c r="Z47" i="12"/>
  <c r="AC57" i="12" l="1"/>
  <c r="AC55" i="12"/>
  <c r="AC56" i="12"/>
  <c r="AC54" i="12"/>
  <c r="AB60" i="12"/>
  <c r="AA60" i="12"/>
  <c r="AC51" i="12"/>
  <c r="AC58" i="12"/>
  <c r="AC53" i="12"/>
  <c r="AC52" i="12"/>
  <c r="AB29" i="12"/>
  <c r="AB28" i="12"/>
  <c r="AB27" i="12"/>
  <c r="AB25" i="12"/>
  <c r="AB26" i="12"/>
  <c r="AB24" i="12"/>
  <c r="AB23" i="12"/>
  <c r="AB22" i="12"/>
  <c r="AB20" i="12"/>
  <c r="AB19" i="12"/>
  <c r="AB21" i="12"/>
  <c r="AB18" i="12"/>
  <c r="C29" i="12"/>
  <c r="E29" i="12"/>
  <c r="F29" i="12"/>
  <c r="D28" i="12"/>
  <c r="AC50" i="12" s="1"/>
  <c r="G29" i="12"/>
  <c r="H29" i="12"/>
  <c r="I29" i="12"/>
  <c r="J29" i="12"/>
  <c r="K29" i="12"/>
  <c r="L29" i="12"/>
  <c r="M29" i="12"/>
  <c r="N29" i="12"/>
  <c r="O29" i="12"/>
  <c r="P29" i="12"/>
  <c r="Q29" i="12"/>
  <c r="R29" i="12"/>
  <c r="S29" i="12"/>
  <c r="T29" i="12"/>
  <c r="U29" i="12"/>
  <c r="V29" i="12"/>
  <c r="W29" i="12"/>
  <c r="X29" i="12"/>
  <c r="Y29" i="12"/>
  <c r="Z29" i="12"/>
  <c r="AA29" i="12"/>
  <c r="AA47" i="12"/>
  <c r="AB43" i="12"/>
  <c r="AB42" i="12"/>
  <c r="AB40" i="12"/>
  <c r="AB41" i="12"/>
  <c r="AB39" i="12"/>
  <c r="AB38" i="12"/>
  <c r="AB16" i="12"/>
  <c r="AB14" i="12"/>
  <c r="AB12" i="12"/>
  <c r="AB17" i="12"/>
  <c r="AB15" i="12"/>
  <c r="AB11" i="12"/>
  <c r="AB9" i="12"/>
  <c r="AB7" i="12"/>
  <c r="AB5" i="12"/>
  <c r="AB13" i="12"/>
  <c r="AB10" i="12"/>
  <c r="AB8" i="12"/>
  <c r="AB6" i="12"/>
  <c r="AB4" i="12"/>
  <c r="AB3" i="12"/>
  <c r="AB37" i="12" s="1"/>
  <c r="AB62" i="12" s="1"/>
  <c r="AC2" i="12"/>
  <c r="AC60" i="12" l="1"/>
  <c r="AB30" i="12"/>
  <c r="AD49" i="12"/>
  <c r="AC30" i="12"/>
  <c r="AC29" i="12"/>
  <c r="AC28" i="12"/>
  <c r="AC26" i="12"/>
  <c r="AC27" i="12"/>
  <c r="AC25" i="12"/>
  <c r="AC24" i="12"/>
  <c r="AC23" i="12"/>
  <c r="AC21" i="12"/>
  <c r="AC22" i="12"/>
  <c r="AC19" i="12"/>
  <c r="AC18" i="12"/>
  <c r="AC20" i="12"/>
  <c r="C30" i="12"/>
  <c r="AE49" i="12" s="1"/>
  <c r="F30" i="12"/>
  <c r="E30" i="12"/>
  <c r="D29" i="12"/>
  <c r="AD50" i="12" s="1"/>
  <c r="G30" i="12"/>
  <c r="I30" i="12"/>
  <c r="H30" i="12"/>
  <c r="J30" i="12"/>
  <c r="K30" i="12"/>
  <c r="L30" i="12"/>
  <c r="M30" i="12"/>
  <c r="N30" i="12"/>
  <c r="O30" i="12"/>
  <c r="P30" i="12"/>
  <c r="Q30" i="12"/>
  <c r="R30" i="12"/>
  <c r="S30" i="12"/>
  <c r="T30" i="12"/>
  <c r="U30" i="12"/>
  <c r="V30" i="12"/>
  <c r="W30" i="12"/>
  <c r="X30" i="12"/>
  <c r="Y30" i="12"/>
  <c r="Z30" i="12"/>
  <c r="AA30" i="12"/>
  <c r="AB47" i="12"/>
  <c r="AC43" i="12"/>
  <c r="AC42" i="12"/>
  <c r="AC40" i="12"/>
  <c r="AC41" i="12"/>
  <c r="AC39" i="12"/>
  <c r="AC38" i="12"/>
  <c r="AC17" i="12"/>
  <c r="AC15" i="12"/>
  <c r="AC13" i="12"/>
  <c r="AC16" i="12"/>
  <c r="AC14" i="12"/>
  <c r="AC12" i="12"/>
  <c r="AC11" i="12"/>
  <c r="AC9" i="12"/>
  <c r="AC7" i="12"/>
  <c r="AC5" i="12"/>
  <c r="AC10" i="12"/>
  <c r="AC8" i="12"/>
  <c r="AC6" i="12"/>
  <c r="AC4" i="12"/>
  <c r="AC3" i="12"/>
  <c r="AC37" i="12" s="1"/>
  <c r="AC62" i="12" s="1"/>
  <c r="AD2" i="12"/>
  <c r="AE56" i="12" l="1"/>
  <c r="AE54" i="12"/>
  <c r="AE57" i="12"/>
  <c r="AE55" i="12"/>
  <c r="AD56" i="12"/>
  <c r="AD54" i="12"/>
  <c r="AD57" i="12"/>
  <c r="AD55" i="12"/>
  <c r="AD53" i="12"/>
  <c r="AD52" i="12"/>
  <c r="AD51" i="12"/>
  <c r="AD58" i="12"/>
  <c r="AE52" i="12"/>
  <c r="AE51" i="12"/>
  <c r="AE58" i="12"/>
  <c r="AE53" i="12"/>
  <c r="AD31" i="12"/>
  <c r="AD32" i="12"/>
  <c r="AD30" i="12"/>
  <c r="AD29" i="12"/>
  <c r="AD26" i="12"/>
  <c r="AD28" i="12"/>
  <c r="AD27" i="12"/>
  <c r="AD25" i="12"/>
  <c r="AD22" i="12"/>
  <c r="AD24" i="12"/>
  <c r="AD23" i="12"/>
  <c r="AD21" i="12"/>
  <c r="AD18" i="12"/>
  <c r="AD20" i="12"/>
  <c r="AD19" i="12"/>
  <c r="C31" i="12"/>
  <c r="AF49" i="12" s="1"/>
  <c r="F31" i="12"/>
  <c r="E31" i="12"/>
  <c r="D30" i="12"/>
  <c r="AE50" i="12" s="1"/>
  <c r="G31" i="12"/>
  <c r="H31" i="12"/>
  <c r="I31" i="12"/>
  <c r="J31" i="12"/>
  <c r="K31" i="12"/>
  <c r="L31" i="12"/>
  <c r="M31" i="12"/>
  <c r="N31" i="12"/>
  <c r="O31" i="12"/>
  <c r="P31" i="12"/>
  <c r="Q31" i="12"/>
  <c r="R31" i="12"/>
  <c r="S31" i="12"/>
  <c r="T31" i="12"/>
  <c r="U31" i="12"/>
  <c r="V31" i="12"/>
  <c r="W31" i="12"/>
  <c r="X31" i="12"/>
  <c r="Y31" i="12"/>
  <c r="Z31" i="12"/>
  <c r="AA31" i="12"/>
  <c r="AB31" i="12"/>
  <c r="AC31" i="12"/>
  <c r="AD43" i="12"/>
  <c r="AD42" i="12"/>
  <c r="AD41" i="12"/>
  <c r="AD39" i="12"/>
  <c r="AD40" i="12"/>
  <c r="AD38" i="12"/>
  <c r="AD17" i="12"/>
  <c r="AD15" i="12"/>
  <c r="AD13" i="12"/>
  <c r="AD16" i="12"/>
  <c r="AD14" i="12"/>
  <c r="AD10" i="12"/>
  <c r="AD8" i="12"/>
  <c r="AD6" i="12"/>
  <c r="AD12" i="12"/>
  <c r="AD11" i="12"/>
  <c r="AD9" i="12"/>
  <c r="AD7" i="12"/>
  <c r="AD5" i="12"/>
  <c r="AD3" i="12"/>
  <c r="AD37" i="12" s="1"/>
  <c r="AD62" i="12" s="1"/>
  <c r="AE2" i="12"/>
  <c r="AD4" i="12"/>
  <c r="AC47" i="12"/>
  <c r="AF57" i="12" l="1"/>
  <c r="AF55" i="12"/>
  <c r="AF54" i="12"/>
  <c r="AF56" i="12"/>
  <c r="AD60" i="12"/>
  <c r="AE60" i="12"/>
  <c r="AF51" i="12"/>
  <c r="AF58" i="12"/>
  <c r="AF53" i="12"/>
  <c r="AF52" i="12"/>
  <c r="AE32" i="12"/>
  <c r="AE31" i="12"/>
  <c r="AE30" i="12"/>
  <c r="AE29" i="12"/>
  <c r="AE28" i="12"/>
  <c r="AE27" i="12"/>
  <c r="AE26" i="12"/>
  <c r="AE25" i="12"/>
  <c r="AE22" i="12"/>
  <c r="AE24" i="12"/>
  <c r="AE23" i="12"/>
  <c r="AE21" i="12"/>
  <c r="AE18" i="12"/>
  <c r="AE20" i="12"/>
  <c r="AE19" i="12"/>
  <c r="C32" i="12"/>
  <c r="E32" i="12"/>
  <c r="F32" i="12"/>
  <c r="D31" i="12"/>
  <c r="AF50" i="12" s="1"/>
  <c r="G32" i="12"/>
  <c r="H32" i="12"/>
  <c r="I32" i="12"/>
  <c r="J32" i="12"/>
  <c r="K32" i="12"/>
  <c r="L32" i="12"/>
  <c r="M32" i="12"/>
  <c r="N32" i="12"/>
  <c r="O32" i="12"/>
  <c r="P32" i="12"/>
  <c r="Q32" i="12"/>
  <c r="R32" i="12"/>
  <c r="S32" i="12"/>
  <c r="T32" i="12"/>
  <c r="U32" i="12"/>
  <c r="V32" i="12"/>
  <c r="W32" i="12"/>
  <c r="X32" i="12"/>
  <c r="Y32" i="12"/>
  <c r="Z32" i="12"/>
  <c r="AA32" i="12"/>
  <c r="AB32" i="12"/>
  <c r="AC32" i="12"/>
  <c r="AD47" i="12"/>
  <c r="AE42" i="12"/>
  <c r="AE43" i="12"/>
  <c r="AE41" i="12"/>
  <c r="AE38" i="12"/>
  <c r="AE40" i="12"/>
  <c r="AE39" i="12"/>
  <c r="AE16" i="12"/>
  <c r="AE14" i="12"/>
  <c r="AE12" i="12"/>
  <c r="AE17" i="12"/>
  <c r="AE15" i="12"/>
  <c r="AE13" i="12"/>
  <c r="AE10" i="12"/>
  <c r="AE8" i="12"/>
  <c r="AE6" i="12"/>
  <c r="AE11" i="12"/>
  <c r="AE9" i="12"/>
  <c r="AE5" i="12"/>
  <c r="AE3" i="12"/>
  <c r="AE37" i="12" s="1"/>
  <c r="AE62" i="12" s="1"/>
  <c r="AF2" i="12"/>
  <c r="AE7" i="12"/>
  <c r="AE4" i="12"/>
  <c r="AF60" i="12" l="1"/>
  <c r="AE33" i="12"/>
  <c r="AE35" i="12" s="1"/>
  <c r="AG49" i="12"/>
  <c r="C33" i="12"/>
  <c r="E33" i="12"/>
  <c r="E35" i="12" s="1"/>
  <c r="F33" i="12"/>
  <c r="F35" i="12" s="1"/>
  <c r="D32" i="12"/>
  <c r="AG50" i="12" s="1"/>
  <c r="G33" i="12"/>
  <c r="G35" i="12" s="1"/>
  <c r="H33" i="12"/>
  <c r="H35" i="12" s="1"/>
  <c r="I33" i="12"/>
  <c r="I35" i="12" s="1"/>
  <c r="J33" i="12"/>
  <c r="J35" i="12" s="1"/>
  <c r="K33" i="12"/>
  <c r="K35" i="12" s="1"/>
  <c r="L33" i="12"/>
  <c r="L35" i="12" s="1"/>
  <c r="M33" i="12"/>
  <c r="M35" i="12" s="1"/>
  <c r="N33" i="12"/>
  <c r="N35" i="12" s="1"/>
  <c r="O33" i="12"/>
  <c r="O35" i="12" s="1"/>
  <c r="P33" i="12"/>
  <c r="P35" i="12" s="1"/>
  <c r="Q33" i="12"/>
  <c r="Q35" i="12" s="1"/>
  <c r="R33" i="12"/>
  <c r="R35" i="12" s="1"/>
  <c r="S33" i="12"/>
  <c r="S35" i="12" s="1"/>
  <c r="T33" i="12"/>
  <c r="T35" i="12" s="1"/>
  <c r="U33" i="12"/>
  <c r="U35" i="12" s="1"/>
  <c r="V33" i="12"/>
  <c r="V35" i="12" s="1"/>
  <c r="W33" i="12"/>
  <c r="W35" i="12" s="1"/>
  <c r="X33" i="12"/>
  <c r="X35" i="12" s="1"/>
  <c r="Y33" i="12"/>
  <c r="Y35" i="12" s="1"/>
  <c r="Z33" i="12"/>
  <c r="Z35" i="12" s="1"/>
  <c r="AA33" i="12"/>
  <c r="AA35" i="12" s="1"/>
  <c r="AB33" i="12"/>
  <c r="AB35" i="12" s="1"/>
  <c r="AC33" i="12"/>
  <c r="AC35" i="12" s="1"/>
  <c r="AD33" i="12"/>
  <c r="AD35" i="12" s="1"/>
  <c r="AF33" i="12"/>
  <c r="AF32" i="12"/>
  <c r="AF31" i="12"/>
  <c r="AF30" i="12"/>
  <c r="AF29" i="12"/>
  <c r="AF28" i="12"/>
  <c r="AF27" i="12"/>
  <c r="AF25" i="12"/>
  <c r="AF26" i="12"/>
  <c r="AF24" i="12"/>
  <c r="AF23" i="12"/>
  <c r="AF22" i="12"/>
  <c r="AF20" i="12"/>
  <c r="AF19" i="12"/>
  <c r="AF21" i="12"/>
  <c r="AF18" i="12"/>
  <c r="AF43" i="12"/>
  <c r="AF40" i="12"/>
  <c r="AF42" i="12"/>
  <c r="AF41" i="12"/>
  <c r="AF39" i="12"/>
  <c r="AF38" i="12"/>
  <c r="AF16" i="12"/>
  <c r="AF14" i="12"/>
  <c r="AF12" i="12"/>
  <c r="AF17" i="12"/>
  <c r="AF15" i="12"/>
  <c r="AF13" i="12"/>
  <c r="AF11" i="12"/>
  <c r="AF9" i="12"/>
  <c r="AF7" i="12"/>
  <c r="AF5" i="12"/>
  <c r="AF10" i="12"/>
  <c r="AF8" i="12"/>
  <c r="AF6" i="12"/>
  <c r="AF4" i="12"/>
  <c r="AF3" i="12"/>
  <c r="AF37" i="12" s="1"/>
  <c r="AF62" i="12" s="1"/>
  <c r="AG2" i="12"/>
  <c r="AE47" i="12"/>
  <c r="AG57" i="12" l="1"/>
  <c r="AG55" i="12"/>
  <c r="AG56" i="12"/>
  <c r="AG54" i="12"/>
  <c r="AG58" i="12"/>
  <c r="AG53" i="12"/>
  <c r="AG52" i="12"/>
  <c r="AG51" i="12"/>
  <c r="D33" i="12"/>
  <c r="AH50" i="12" s="1"/>
  <c r="AH49" i="12"/>
  <c r="AG33" i="12"/>
  <c r="AG32" i="12"/>
  <c r="AG30" i="12"/>
  <c r="AG29" i="12"/>
  <c r="AG31" i="12"/>
  <c r="AG28" i="12"/>
  <c r="AG26" i="12"/>
  <c r="AG27" i="12"/>
  <c r="AG25" i="12"/>
  <c r="AG24" i="12"/>
  <c r="AG23" i="12"/>
  <c r="AG21" i="12"/>
  <c r="AG22" i="12"/>
  <c r="AG20" i="12"/>
  <c r="AG19" i="12"/>
  <c r="AG18" i="12"/>
  <c r="AF35" i="12"/>
  <c r="AG43" i="12"/>
  <c r="AG42" i="12"/>
  <c r="AG40" i="12"/>
  <c r="AG41" i="12"/>
  <c r="AG39" i="12"/>
  <c r="AG38" i="12"/>
  <c r="AG17" i="12"/>
  <c r="AG15" i="12"/>
  <c r="AG13" i="12"/>
  <c r="AG16" i="12"/>
  <c r="AG14" i="12"/>
  <c r="AG12" i="12"/>
  <c r="AG11" i="12"/>
  <c r="AG9" i="12"/>
  <c r="AG7" i="12"/>
  <c r="AG5" i="12"/>
  <c r="AG10" i="12"/>
  <c r="AG8" i="12"/>
  <c r="AG4" i="12"/>
  <c r="AG3" i="12"/>
  <c r="AG37" i="12" s="1"/>
  <c r="AG62" i="12" s="1"/>
  <c r="AH2" i="12"/>
  <c r="AG6" i="12"/>
  <c r="AF47" i="12"/>
  <c r="AH56" i="12" l="1"/>
  <c r="AH54" i="12"/>
  <c r="AH57" i="12"/>
  <c r="AH55" i="12"/>
  <c r="AG60" i="12"/>
  <c r="AH58" i="12"/>
  <c r="AH53" i="12"/>
  <c r="AH52" i="12"/>
  <c r="AH51" i="12"/>
  <c r="AH33" i="12"/>
  <c r="AH32" i="12"/>
  <c r="AH31" i="12"/>
  <c r="AH30" i="12"/>
  <c r="AH29" i="12"/>
  <c r="AH26" i="12"/>
  <c r="AH27" i="12"/>
  <c r="AH28" i="12"/>
  <c r="AH25" i="12"/>
  <c r="AH24" i="12"/>
  <c r="AH22" i="12"/>
  <c r="AH23" i="12"/>
  <c r="AH21" i="12"/>
  <c r="AH18" i="12"/>
  <c r="AH20" i="12"/>
  <c r="AH19" i="12"/>
  <c r="AG35" i="12"/>
  <c r="AG47" i="12"/>
  <c r="AH43" i="12"/>
  <c r="AH41" i="12"/>
  <c r="AH39" i="12"/>
  <c r="AH42" i="12"/>
  <c r="AH40" i="12"/>
  <c r="AH38" i="12"/>
  <c r="AH17" i="12"/>
  <c r="AH15" i="12"/>
  <c r="AH13" i="12"/>
  <c r="AH16" i="12"/>
  <c r="AH14" i="12"/>
  <c r="AH12" i="12"/>
  <c r="AH10" i="12"/>
  <c r="AH8" i="12"/>
  <c r="AH6" i="12"/>
  <c r="AH11" i="12"/>
  <c r="AH9" i="12"/>
  <c r="AH7" i="12"/>
  <c r="AH5" i="12"/>
  <c r="AH3" i="12"/>
  <c r="AH37" i="12" s="1"/>
  <c r="AH62" i="12" s="1"/>
  <c r="AI2" i="12"/>
  <c r="AH4" i="12"/>
  <c r="C52" i="10" l="1" a="1"/>
  <c r="AH60" i="12"/>
  <c r="C52" i="7" a="1"/>
  <c r="AI33" i="12"/>
  <c r="AI32" i="12"/>
  <c r="AI31" i="12"/>
  <c r="AI30" i="12"/>
  <c r="AI29" i="12"/>
  <c r="AI27" i="12"/>
  <c r="AI28" i="12"/>
  <c r="AI26" i="12"/>
  <c r="AI25" i="12"/>
  <c r="AI24" i="12"/>
  <c r="AI22" i="12"/>
  <c r="AI23" i="12"/>
  <c r="AI21" i="12"/>
  <c r="AI18" i="12"/>
  <c r="AI20" i="12"/>
  <c r="AI19" i="12"/>
  <c r="AH35" i="12"/>
  <c r="AH47" i="12"/>
  <c r="AI42" i="12"/>
  <c r="AI43" i="12"/>
  <c r="AI41" i="12"/>
  <c r="AI40" i="12"/>
  <c r="AI38" i="12"/>
  <c r="AI39" i="12"/>
  <c r="AI16" i="12"/>
  <c r="AI14" i="12"/>
  <c r="AI12" i="12"/>
  <c r="AI17" i="12"/>
  <c r="AI15" i="12"/>
  <c r="AI13" i="12"/>
  <c r="AI10" i="12"/>
  <c r="AI8" i="12"/>
  <c r="AI6" i="12"/>
  <c r="AI11" i="12"/>
  <c r="AI9" i="12"/>
  <c r="AI7" i="12"/>
  <c r="AI4" i="12"/>
  <c r="AI5" i="12"/>
  <c r="AI3" i="12"/>
  <c r="AI37" i="12" s="1"/>
  <c r="AI62" i="12" s="1"/>
  <c r="AJ2" i="12"/>
  <c r="C59" i="10" l="1"/>
  <c r="C55" i="10"/>
  <c r="C58" i="10"/>
  <c r="C54" i="10"/>
  <c r="C52" i="10"/>
  <c r="C57" i="10"/>
  <c r="C53" i="10"/>
  <c r="C56" i="10"/>
  <c r="C55" i="7"/>
  <c r="C59" i="7"/>
  <c r="C52" i="7"/>
  <c r="C56" i="7"/>
  <c r="C53" i="7"/>
  <c r="C57" i="7"/>
  <c r="C54" i="7"/>
  <c r="C58" i="7"/>
  <c r="AJ33" i="12"/>
  <c r="AJ32" i="12"/>
  <c r="AJ31" i="12"/>
  <c r="AJ29" i="12"/>
  <c r="AJ30" i="12"/>
  <c r="AJ28" i="12"/>
  <c r="AJ27" i="12"/>
  <c r="AJ25" i="12"/>
  <c r="AJ26" i="12"/>
  <c r="AJ24" i="12"/>
  <c r="AJ23" i="12"/>
  <c r="AJ22" i="12"/>
  <c r="AJ20" i="12"/>
  <c r="AJ21" i="12"/>
  <c r="AJ19" i="12"/>
  <c r="AJ18" i="12"/>
  <c r="AI47" i="12"/>
  <c r="AI35" i="12"/>
  <c r="AJ43" i="12"/>
  <c r="AJ42" i="12"/>
  <c r="AJ40" i="12"/>
  <c r="AJ41" i="12"/>
  <c r="AJ39" i="12"/>
  <c r="AJ38" i="12"/>
  <c r="AJ16" i="12"/>
  <c r="AJ14" i="12"/>
  <c r="AJ12" i="12"/>
  <c r="AJ17" i="12"/>
  <c r="AJ15" i="12"/>
  <c r="AJ13" i="12"/>
  <c r="AJ11" i="12"/>
  <c r="AJ9" i="12"/>
  <c r="AJ7" i="12"/>
  <c r="AJ5" i="12"/>
  <c r="AJ10" i="12"/>
  <c r="AJ8" i="12"/>
  <c r="AJ6" i="12"/>
  <c r="AJ4" i="12"/>
  <c r="AJ3" i="12"/>
  <c r="AJ37" i="12" s="1"/>
  <c r="AJ62" i="12" s="1"/>
  <c r="AK2" i="12"/>
  <c r="C60" i="10" l="1"/>
  <c r="C60" i="7"/>
  <c r="AK33" i="12"/>
  <c r="AK32" i="12"/>
  <c r="AK30" i="12"/>
  <c r="AK29" i="12"/>
  <c r="AK31" i="12"/>
  <c r="AK28" i="12"/>
  <c r="AK26" i="12"/>
  <c r="AK27" i="12"/>
  <c r="AK25" i="12"/>
  <c r="AK24" i="12"/>
  <c r="AK23" i="12"/>
  <c r="AK21" i="12"/>
  <c r="AK22" i="12"/>
  <c r="AK19" i="12"/>
  <c r="AK20" i="12"/>
  <c r="AK18" i="12"/>
  <c r="AJ35" i="12"/>
  <c r="AK43" i="12"/>
  <c r="AK42" i="12"/>
  <c r="AK40" i="12"/>
  <c r="AK41" i="12"/>
  <c r="AK39" i="12"/>
  <c r="AK38" i="12"/>
  <c r="AK17" i="12"/>
  <c r="AK15" i="12"/>
  <c r="AK13" i="12"/>
  <c r="AK16" i="12"/>
  <c r="AK14" i="12"/>
  <c r="AK12" i="12"/>
  <c r="AK11" i="12"/>
  <c r="AK9" i="12"/>
  <c r="AK7" i="12"/>
  <c r="AK5" i="12"/>
  <c r="AK10" i="12"/>
  <c r="AK8" i="12"/>
  <c r="AK4" i="12"/>
  <c r="AK3" i="12"/>
  <c r="AK37" i="12" s="1"/>
  <c r="AK62" i="12" s="1"/>
  <c r="AK6" i="12"/>
  <c r="AL2" i="12"/>
  <c r="AJ47" i="12"/>
  <c r="AL33" i="12" l="1"/>
  <c r="AL31" i="12"/>
  <c r="AL32" i="12"/>
  <c r="AL29" i="12"/>
  <c r="AL30" i="12"/>
  <c r="AL26" i="12"/>
  <c r="AL28" i="12"/>
  <c r="AL27" i="12"/>
  <c r="AL25" i="12"/>
  <c r="AL22" i="12"/>
  <c r="AL24" i="12"/>
  <c r="AL23" i="12"/>
  <c r="AL21" i="12"/>
  <c r="AL20" i="12"/>
  <c r="AL18" i="12"/>
  <c r="AL19" i="12"/>
  <c r="AK47" i="12"/>
  <c r="AK35" i="12"/>
  <c r="AL43" i="12"/>
  <c r="AL42" i="12"/>
  <c r="AL41" i="12"/>
  <c r="AL39" i="12"/>
  <c r="AL40" i="12"/>
  <c r="AL38" i="12"/>
  <c r="AL17" i="12"/>
  <c r="AL15" i="12"/>
  <c r="AL13" i="12"/>
  <c r="AL16" i="12"/>
  <c r="AL14" i="12"/>
  <c r="AL12" i="12"/>
  <c r="AL10" i="12"/>
  <c r="AL8" i="12"/>
  <c r="AL6" i="12"/>
  <c r="AL11" i="12"/>
  <c r="AL9" i="12"/>
  <c r="AL7" i="12"/>
  <c r="AL5" i="12"/>
  <c r="AL3" i="12"/>
  <c r="AL37" i="12" s="1"/>
  <c r="AL62" i="12" s="1"/>
  <c r="AM2" i="12"/>
  <c r="AL4" i="12"/>
  <c r="AM33" i="12" l="1"/>
  <c r="AM32" i="12"/>
  <c r="AM31" i="12"/>
  <c r="AM30" i="12"/>
  <c r="AM29" i="12"/>
  <c r="AM28" i="12"/>
  <c r="AM27" i="12"/>
  <c r="AM26" i="12"/>
  <c r="AM25" i="12"/>
  <c r="AM22" i="12"/>
  <c r="AM24" i="12"/>
  <c r="AM23" i="12"/>
  <c r="AM21" i="12"/>
  <c r="AM18" i="12"/>
  <c r="AM19" i="12"/>
  <c r="AM20" i="12"/>
  <c r="AL35" i="12"/>
  <c r="AL47" i="12"/>
  <c r="AM42" i="12"/>
  <c r="AM43" i="12"/>
  <c r="AM41" i="12"/>
  <c r="AM38" i="12"/>
  <c r="AM40" i="12"/>
  <c r="AM39" i="12"/>
  <c r="AM16" i="12"/>
  <c r="AM14" i="12"/>
  <c r="AM12" i="12"/>
  <c r="AM17" i="12"/>
  <c r="AM15" i="12"/>
  <c r="AM13" i="12"/>
  <c r="AM10" i="12"/>
  <c r="AM8" i="12"/>
  <c r="AM6" i="12"/>
  <c r="AM11" i="12"/>
  <c r="AM9" i="12"/>
  <c r="AM7" i="12"/>
  <c r="AM3" i="12"/>
  <c r="AM37" i="12" s="1"/>
  <c r="AM62" i="12" s="1"/>
  <c r="AN2" i="12"/>
  <c r="AM5" i="12"/>
  <c r="AM4" i="12"/>
  <c r="AN33" i="12" l="1"/>
  <c r="AN32" i="12"/>
  <c r="AN31" i="12"/>
  <c r="AN30" i="12"/>
  <c r="AN29" i="12"/>
  <c r="AN28" i="12"/>
  <c r="AN27" i="12"/>
  <c r="AN25" i="12"/>
  <c r="AN26" i="12"/>
  <c r="AN24" i="12"/>
  <c r="AN23" i="12"/>
  <c r="AN22" i="12"/>
  <c r="AN20" i="12"/>
  <c r="AN21" i="12"/>
  <c r="AN19" i="12"/>
  <c r="AN18" i="12"/>
  <c r="AM35" i="12"/>
  <c r="AN43" i="12"/>
  <c r="AN40" i="12"/>
  <c r="AN42" i="12"/>
  <c r="AN41" i="12"/>
  <c r="AN39" i="12"/>
  <c r="AN38" i="12"/>
  <c r="AN16" i="12"/>
  <c r="AN14" i="12"/>
  <c r="AN12" i="12"/>
  <c r="AN17" i="12"/>
  <c r="AN15" i="12"/>
  <c r="AN11" i="12"/>
  <c r="AN9" i="12"/>
  <c r="AN7" i="12"/>
  <c r="AN5" i="12"/>
  <c r="AN13" i="12"/>
  <c r="AN10" i="12"/>
  <c r="AN8" i="12"/>
  <c r="AN6" i="12"/>
  <c r="AN4" i="12"/>
  <c r="AN3" i="12"/>
  <c r="AN37" i="12" s="1"/>
  <c r="AN62" i="12" s="1"/>
  <c r="AO2" i="12"/>
  <c r="AM47" i="12"/>
  <c r="AO33" i="12" l="1"/>
  <c r="AO32" i="12"/>
  <c r="AO30" i="12"/>
  <c r="AO31" i="12"/>
  <c r="AO29" i="12"/>
  <c r="AO28" i="12"/>
  <c r="AO26" i="12"/>
  <c r="AO27" i="12"/>
  <c r="AO25" i="12"/>
  <c r="AO24" i="12"/>
  <c r="AO23" i="12"/>
  <c r="AO21" i="12"/>
  <c r="AO22" i="12"/>
  <c r="AO19" i="12"/>
  <c r="AO20" i="12"/>
  <c r="AO18" i="12"/>
  <c r="AN47" i="12"/>
  <c r="AN35" i="12"/>
  <c r="AO43" i="12"/>
  <c r="AO42" i="12"/>
  <c r="AO40" i="12"/>
  <c r="AO41" i="12"/>
  <c r="AO39" i="12"/>
  <c r="AO38" i="12"/>
  <c r="AO17" i="12"/>
  <c r="AO15" i="12"/>
  <c r="AO13" i="12"/>
  <c r="AO16" i="12"/>
  <c r="AO14" i="12"/>
  <c r="AO12" i="12"/>
  <c r="AO11" i="12"/>
  <c r="AO9" i="12"/>
  <c r="AO7" i="12"/>
  <c r="AO5" i="12"/>
  <c r="AO10" i="12"/>
  <c r="AO8" i="12"/>
  <c r="AO4" i="12"/>
  <c r="AP2" i="12"/>
  <c r="AO6" i="12"/>
  <c r="AO3" i="12"/>
  <c r="AO37" i="12" s="1"/>
  <c r="AO62" i="12" s="1"/>
  <c r="AP33" i="12" l="1"/>
  <c r="AP32" i="12"/>
  <c r="AP31" i="12"/>
  <c r="AP29" i="12"/>
  <c r="AP30" i="12"/>
  <c r="AP26" i="12"/>
  <c r="AP27" i="12"/>
  <c r="AP28" i="12"/>
  <c r="AP25" i="12"/>
  <c r="AP24" i="12"/>
  <c r="AP22" i="12"/>
  <c r="AP23" i="12"/>
  <c r="AP21" i="12"/>
  <c r="AP20" i="12"/>
  <c r="AP18" i="12"/>
  <c r="AP19" i="12"/>
  <c r="AO47" i="12"/>
  <c r="AP43" i="12"/>
  <c r="AP41" i="12"/>
  <c r="AP39" i="12"/>
  <c r="AP42" i="12"/>
  <c r="AP40" i="12"/>
  <c r="AP38" i="12"/>
  <c r="AP17" i="12"/>
  <c r="AP15" i="12"/>
  <c r="AP13" i="12"/>
  <c r="AP16" i="12"/>
  <c r="AP14" i="12"/>
  <c r="AP10" i="12"/>
  <c r="AP8" i="12"/>
  <c r="AP6" i="12"/>
  <c r="AP12" i="12"/>
  <c r="AP11" i="12"/>
  <c r="AP9" i="12"/>
  <c r="AP7" i="12"/>
  <c r="AP5" i="12"/>
  <c r="AP3" i="12"/>
  <c r="AP37" i="12" s="1"/>
  <c r="AP62" i="12" s="1"/>
  <c r="AQ2" i="12"/>
  <c r="AP4" i="12"/>
  <c r="AO35" i="12"/>
  <c r="AQ33" i="12" l="1"/>
  <c r="AQ32" i="12"/>
  <c r="AQ31" i="12"/>
  <c r="AQ30" i="12"/>
  <c r="AQ29" i="12"/>
  <c r="AQ27" i="12"/>
  <c r="AQ28" i="12"/>
  <c r="AQ26" i="12"/>
  <c r="AQ25" i="12"/>
  <c r="AQ24" i="12"/>
  <c r="AQ22" i="12"/>
  <c r="AQ23" i="12"/>
  <c r="AQ21" i="12"/>
  <c r="AQ20" i="12"/>
  <c r="AQ18" i="12"/>
  <c r="AQ19" i="12"/>
  <c r="AP47" i="12"/>
  <c r="AP35" i="12"/>
  <c r="AQ42" i="12"/>
  <c r="AQ43" i="12"/>
  <c r="AQ41" i="12"/>
  <c r="AQ38" i="12"/>
  <c r="AQ39" i="12"/>
  <c r="AQ40" i="12"/>
  <c r="AQ16" i="12"/>
  <c r="AQ14" i="12"/>
  <c r="AQ12" i="12"/>
  <c r="AQ17" i="12"/>
  <c r="AQ15" i="12"/>
  <c r="AQ13" i="12"/>
  <c r="AQ10" i="12"/>
  <c r="AQ8" i="12"/>
  <c r="AQ6" i="12"/>
  <c r="AQ11" i="12"/>
  <c r="AQ9" i="12"/>
  <c r="AQ5" i="12"/>
  <c r="AQ4" i="12"/>
  <c r="AQ7" i="12"/>
  <c r="AQ3" i="12"/>
  <c r="AQ37" i="12" s="1"/>
  <c r="AQ62" i="12" s="1"/>
  <c r="AR2" i="12"/>
  <c r="AR33" i="12" l="1"/>
  <c r="AR32" i="12"/>
  <c r="AR31" i="12"/>
  <c r="AR30" i="12"/>
  <c r="AR29" i="12"/>
  <c r="AR28" i="12"/>
  <c r="AR27" i="12"/>
  <c r="AR25" i="12"/>
  <c r="AR26" i="12"/>
  <c r="AR24" i="12"/>
  <c r="AR23" i="12"/>
  <c r="AR22" i="12"/>
  <c r="AR20" i="12"/>
  <c r="AR19" i="12"/>
  <c r="AR21" i="12"/>
  <c r="AR18" i="12"/>
  <c r="AQ47" i="12"/>
  <c r="AQ35" i="12"/>
  <c r="AR43" i="12"/>
  <c r="AR42" i="12"/>
  <c r="AR40" i="12"/>
  <c r="AR41" i="12"/>
  <c r="AR39" i="12"/>
  <c r="AR38" i="12"/>
  <c r="AR16" i="12"/>
  <c r="AR14" i="12"/>
  <c r="AR12" i="12"/>
  <c r="AR17" i="12"/>
  <c r="AR15" i="12"/>
  <c r="AR11" i="12"/>
  <c r="AR9" i="12"/>
  <c r="AR7" i="12"/>
  <c r="AR5" i="12"/>
  <c r="AR13" i="12"/>
  <c r="AR10" i="12"/>
  <c r="AR8" i="12"/>
  <c r="AR6" i="12"/>
  <c r="AR4" i="12"/>
  <c r="AR3" i="12"/>
  <c r="AR37" i="12" s="1"/>
  <c r="AR62" i="12" s="1"/>
  <c r="AS2" i="12"/>
  <c r="AS33" i="12" l="1"/>
  <c r="AS32" i="12"/>
  <c r="AS30" i="12"/>
  <c r="AS29" i="12"/>
  <c r="AS31" i="12"/>
  <c r="AS28" i="12"/>
  <c r="AS26" i="12"/>
  <c r="AS27" i="12"/>
  <c r="AS25" i="12"/>
  <c r="AS24" i="12"/>
  <c r="AS23" i="12"/>
  <c r="AS21" i="12"/>
  <c r="AS22" i="12"/>
  <c r="AS19" i="12"/>
  <c r="AS18" i="12"/>
  <c r="AS20" i="12"/>
  <c r="AS43" i="12"/>
  <c r="AS42" i="12"/>
  <c r="AS40" i="12"/>
  <c r="AS41" i="12"/>
  <c r="AS39" i="12"/>
  <c r="AS38" i="12"/>
  <c r="AS17" i="12"/>
  <c r="AS15" i="12"/>
  <c r="AS13" i="12"/>
  <c r="AS16" i="12"/>
  <c r="AS14" i="12"/>
  <c r="AS12" i="12"/>
  <c r="AS11" i="12"/>
  <c r="AS9" i="12"/>
  <c r="AS7" i="12"/>
  <c r="AS5" i="12"/>
  <c r="AS10" i="12"/>
  <c r="AS8" i="12"/>
  <c r="AS6" i="12"/>
  <c r="AS4" i="12"/>
  <c r="AS3" i="12"/>
  <c r="AS37" i="12" s="1"/>
  <c r="AS62" i="12" s="1"/>
  <c r="AT2" i="12"/>
  <c r="AR47" i="12"/>
  <c r="AR35" i="12"/>
  <c r="AT33" i="12" l="1"/>
  <c r="AT31" i="12"/>
  <c r="AT32" i="12"/>
  <c r="AT30" i="12"/>
  <c r="AT29" i="12"/>
  <c r="AT26" i="12"/>
  <c r="AT28" i="12"/>
  <c r="AT27" i="12"/>
  <c r="AT25" i="12"/>
  <c r="AT22" i="12"/>
  <c r="AT24" i="12"/>
  <c r="AT23" i="12"/>
  <c r="AT21" i="12"/>
  <c r="AT18" i="12"/>
  <c r="AT20" i="12"/>
  <c r="AT19" i="12"/>
  <c r="AS35" i="12"/>
  <c r="AT43" i="12"/>
  <c r="AT42" i="12"/>
  <c r="AT41" i="12"/>
  <c r="AT39" i="12"/>
  <c r="AT40" i="12"/>
  <c r="AT38" i="12"/>
  <c r="AT17" i="12"/>
  <c r="AT15" i="12"/>
  <c r="AT13" i="12"/>
  <c r="AT16" i="12"/>
  <c r="AT14" i="12"/>
  <c r="AT10" i="12"/>
  <c r="AT8" i="12"/>
  <c r="AT6" i="12"/>
  <c r="AT12" i="12"/>
  <c r="AT11" i="12"/>
  <c r="AT9" i="12"/>
  <c r="AT7" i="12"/>
  <c r="AT5" i="12"/>
  <c r="AT3" i="12"/>
  <c r="AT37" i="12" s="1"/>
  <c r="AT62" i="12" s="1"/>
  <c r="AU2" i="12"/>
  <c r="AT4" i="12"/>
  <c r="AS47" i="12"/>
  <c r="AU33" i="12" l="1"/>
  <c r="AU32" i="12"/>
  <c r="AU31" i="12"/>
  <c r="AU29" i="12"/>
  <c r="AU30" i="12"/>
  <c r="AU28" i="12"/>
  <c r="AU27" i="12"/>
  <c r="AU26" i="12"/>
  <c r="AU25" i="12"/>
  <c r="AU22" i="12"/>
  <c r="AU24" i="12"/>
  <c r="AU23" i="12"/>
  <c r="AU21" i="12"/>
  <c r="AU18" i="12"/>
  <c r="AU20" i="12"/>
  <c r="AU19" i="12"/>
  <c r="AT35" i="12"/>
  <c r="AT47" i="12"/>
  <c r="AU42" i="12"/>
  <c r="AU43" i="12"/>
  <c r="AU41" i="12"/>
  <c r="AU38" i="12"/>
  <c r="AU40" i="12"/>
  <c r="AU39" i="12"/>
  <c r="AU16" i="12"/>
  <c r="AU14" i="12"/>
  <c r="AU12" i="12"/>
  <c r="AU17" i="12"/>
  <c r="AU15" i="12"/>
  <c r="AU13" i="12"/>
  <c r="AU10" i="12"/>
  <c r="AU8" i="12"/>
  <c r="AU6" i="12"/>
  <c r="AU11" i="12"/>
  <c r="AU9" i="12"/>
  <c r="AU5" i="12"/>
  <c r="AU3" i="12"/>
  <c r="AU37" i="12" s="1"/>
  <c r="AU62" i="12" s="1"/>
  <c r="AV2" i="12"/>
  <c r="AU7" i="12"/>
  <c r="AU4" i="12"/>
  <c r="AV33" i="12" l="1"/>
  <c r="AV32" i="12"/>
  <c r="AV31" i="12"/>
  <c r="AV29" i="12"/>
  <c r="AV30" i="12"/>
  <c r="AV28" i="12"/>
  <c r="AV27" i="12"/>
  <c r="AV25" i="12"/>
  <c r="AV26" i="12"/>
  <c r="AV24" i="12"/>
  <c r="AV23" i="12"/>
  <c r="AV22" i="12"/>
  <c r="AV20" i="12"/>
  <c r="AV19" i="12"/>
  <c r="AV21" i="12"/>
  <c r="AV18" i="12"/>
  <c r="AU35" i="12"/>
  <c r="AU47" i="12"/>
  <c r="AV43" i="12"/>
  <c r="AV40" i="12"/>
  <c r="AV42" i="12"/>
  <c r="AV41" i="12"/>
  <c r="AV39" i="12"/>
  <c r="AV38" i="12"/>
  <c r="AV16" i="12"/>
  <c r="AV14" i="12"/>
  <c r="AV12" i="12"/>
  <c r="AV17" i="12"/>
  <c r="AV15" i="12"/>
  <c r="AV13" i="12"/>
  <c r="AV11" i="12"/>
  <c r="AV9" i="12"/>
  <c r="AV7" i="12"/>
  <c r="AV5" i="12"/>
  <c r="AV10" i="12"/>
  <c r="AV8" i="12"/>
  <c r="AV6" i="12"/>
  <c r="AV4" i="12"/>
  <c r="AV3" i="12"/>
  <c r="AV37" i="12" s="1"/>
  <c r="AV62" i="12" s="1"/>
  <c r="AW2" i="12"/>
  <c r="AW33" i="12" l="1"/>
  <c r="AW32" i="12"/>
  <c r="AW30" i="12"/>
  <c r="AW29" i="12"/>
  <c r="AW31" i="12"/>
  <c r="AW28" i="12"/>
  <c r="AW26" i="12"/>
  <c r="AW27" i="12"/>
  <c r="AW25" i="12"/>
  <c r="AW24" i="12"/>
  <c r="AW23" i="12"/>
  <c r="AW21" i="12"/>
  <c r="AW22" i="12"/>
  <c r="AW20" i="12"/>
  <c r="AW19" i="12"/>
  <c r="AW18" i="12"/>
  <c r="AV47" i="12"/>
  <c r="AV35" i="12"/>
  <c r="AW43" i="12"/>
  <c r="AW42" i="12"/>
  <c r="AW40" i="12"/>
  <c r="AW41" i="12"/>
  <c r="AW39" i="12"/>
  <c r="AW38" i="12"/>
  <c r="AW17" i="12"/>
  <c r="AW15" i="12"/>
  <c r="AW13" i="12"/>
  <c r="AW16" i="12"/>
  <c r="AW14" i="12"/>
  <c r="AW12" i="12"/>
  <c r="AW11" i="12"/>
  <c r="AW9" i="12"/>
  <c r="AW7" i="12"/>
  <c r="AW5" i="12"/>
  <c r="AW10" i="12"/>
  <c r="AW8" i="12"/>
  <c r="AW4" i="12"/>
  <c r="AW3" i="12"/>
  <c r="AW37" i="12" s="1"/>
  <c r="AW62" i="12" s="1"/>
  <c r="AW6" i="12"/>
  <c r="AX2" i="12"/>
  <c r="AX33" i="12" l="1"/>
  <c r="AX32" i="12"/>
  <c r="AX31" i="12"/>
  <c r="AX30" i="12"/>
  <c r="AX29" i="12"/>
  <c r="AX26" i="12"/>
  <c r="AX27" i="12"/>
  <c r="AX28" i="12"/>
  <c r="AX25" i="12"/>
  <c r="AX24" i="12"/>
  <c r="AX22" i="12"/>
  <c r="AX23" i="12"/>
  <c r="AX21" i="12"/>
  <c r="AX18" i="12"/>
  <c r="AX20" i="12"/>
  <c r="AX19" i="12"/>
  <c r="AW47" i="12"/>
  <c r="AW35" i="12"/>
  <c r="AX43" i="12"/>
  <c r="AX41" i="12"/>
  <c r="AX39" i="12"/>
  <c r="AX42" i="12"/>
  <c r="AX40" i="12"/>
  <c r="AX38" i="12"/>
  <c r="AX17" i="12"/>
  <c r="AX15" i="12"/>
  <c r="AX13" i="12"/>
  <c r="AX16" i="12"/>
  <c r="AX14" i="12"/>
  <c r="AX12" i="12"/>
  <c r="AX10" i="12"/>
  <c r="AX8" i="12"/>
  <c r="AX6" i="12"/>
  <c r="AX11" i="12"/>
  <c r="AX9" i="12"/>
  <c r="AX7" i="12"/>
  <c r="AX5" i="12"/>
  <c r="AX3" i="12"/>
  <c r="AX37" i="12" s="1"/>
  <c r="AX62" i="12" s="1"/>
  <c r="AY2" i="12"/>
  <c r="AX4" i="12"/>
  <c r="AY33" i="12" l="1"/>
  <c r="AY32" i="12"/>
  <c r="AY31" i="12"/>
  <c r="AY30" i="12"/>
  <c r="AY29" i="12"/>
  <c r="AY27" i="12"/>
  <c r="AY28" i="12"/>
  <c r="AY26" i="12"/>
  <c r="AY25" i="12"/>
  <c r="AY24" i="12"/>
  <c r="AY22" i="12"/>
  <c r="AY23" i="12"/>
  <c r="AY21" i="12"/>
  <c r="AY18" i="12"/>
  <c r="AY20" i="12"/>
  <c r="AY19" i="12"/>
  <c r="AY42" i="12"/>
  <c r="AY43" i="12"/>
  <c r="AY41" i="12"/>
  <c r="AY40" i="12"/>
  <c r="AY38" i="12"/>
  <c r="AY39" i="12"/>
  <c r="AY17" i="12"/>
  <c r="AY16" i="12"/>
  <c r="AY14" i="12"/>
  <c r="AY12" i="12"/>
  <c r="AY15" i="12"/>
  <c r="AY13" i="12"/>
  <c r="AY10" i="12"/>
  <c r="AY8" i="12"/>
  <c r="AY6" i="12"/>
  <c r="AY11" i="12"/>
  <c r="AY9" i="12"/>
  <c r="AY7" i="12"/>
  <c r="AY4" i="12"/>
  <c r="AY5" i="12"/>
  <c r="AY3" i="12"/>
  <c r="AY37" i="12" s="1"/>
  <c r="AY62" i="12" s="1"/>
  <c r="AZ2" i="12"/>
  <c r="AX35" i="12"/>
  <c r="AX47" i="12"/>
  <c r="AZ33" i="12" l="1"/>
  <c r="AZ32" i="12"/>
  <c r="AZ31" i="12"/>
  <c r="AZ30" i="12"/>
  <c r="AZ29" i="12"/>
  <c r="AZ28" i="12"/>
  <c r="AZ27" i="12"/>
  <c r="AZ25" i="12"/>
  <c r="AZ26" i="12"/>
  <c r="AZ24" i="12"/>
  <c r="AZ23" i="12"/>
  <c r="AZ22" i="12"/>
  <c r="AZ20" i="12"/>
  <c r="AZ21" i="12"/>
  <c r="AZ19" i="12"/>
  <c r="AZ18" i="12"/>
  <c r="AY35" i="12"/>
  <c r="AY47" i="12"/>
  <c r="AZ43" i="12"/>
  <c r="AZ42" i="12"/>
  <c r="AZ40" i="12"/>
  <c r="AZ41" i="12"/>
  <c r="AZ39" i="12"/>
  <c r="AZ38" i="12"/>
  <c r="AZ16" i="12"/>
  <c r="AZ14" i="12"/>
  <c r="AZ12" i="12"/>
  <c r="AZ15" i="12"/>
  <c r="AZ17" i="12"/>
  <c r="AZ13" i="12"/>
  <c r="AZ11" i="12"/>
  <c r="AZ9" i="12"/>
  <c r="AZ7" i="12"/>
  <c r="AZ5" i="12"/>
  <c r="AZ10" i="12"/>
  <c r="AZ8" i="12"/>
  <c r="AZ6" i="12"/>
  <c r="AZ4" i="12"/>
  <c r="AZ3" i="12"/>
  <c r="AZ37" i="12" s="1"/>
  <c r="AZ62" i="12" s="1"/>
  <c r="BA2" i="12"/>
  <c r="BA33" i="12" l="1"/>
  <c r="BA32" i="12"/>
  <c r="BA30" i="12"/>
  <c r="BA29" i="12"/>
  <c r="BA31" i="12"/>
  <c r="BA28" i="12"/>
  <c r="BA26" i="12"/>
  <c r="BA27" i="12"/>
  <c r="BA25" i="12"/>
  <c r="BA24" i="12"/>
  <c r="BA23" i="12"/>
  <c r="BA21" i="12"/>
  <c r="BA22" i="12"/>
  <c r="BA19" i="12"/>
  <c r="BA20" i="12"/>
  <c r="BA18" i="12"/>
  <c r="BA43" i="12"/>
  <c r="BA42" i="12"/>
  <c r="BA40" i="12"/>
  <c r="BA41" i="12"/>
  <c r="BA39" i="12"/>
  <c r="BA38" i="12"/>
  <c r="BA15" i="12"/>
  <c r="BA13" i="12"/>
  <c r="BA17" i="12"/>
  <c r="BA16" i="12"/>
  <c r="BA14" i="12"/>
  <c r="BA12" i="12"/>
  <c r="BA11" i="12"/>
  <c r="BA9" i="12"/>
  <c r="BA7" i="12"/>
  <c r="BA5" i="12"/>
  <c r="BA10" i="12"/>
  <c r="BA8" i="12"/>
  <c r="BA4" i="12"/>
  <c r="BB2" i="12"/>
  <c r="BA3" i="12"/>
  <c r="BA37" i="12" s="1"/>
  <c r="BA62" i="12" s="1"/>
  <c r="BA6" i="12"/>
  <c r="AZ47" i="12"/>
  <c r="AZ35" i="12"/>
  <c r="BB33" i="12" l="1"/>
  <c r="BB31" i="12"/>
  <c r="BB32" i="12"/>
  <c r="BB30" i="12"/>
  <c r="BB29" i="12"/>
  <c r="BB26" i="12"/>
  <c r="BB28" i="12"/>
  <c r="BB27" i="12"/>
  <c r="BB25" i="12"/>
  <c r="BB23" i="12"/>
  <c r="BB22" i="12"/>
  <c r="BB24" i="12"/>
  <c r="BB21" i="12"/>
  <c r="BB20" i="12"/>
  <c r="BB18" i="12"/>
  <c r="BB19" i="12"/>
  <c r="BA47" i="12"/>
  <c r="BB43" i="12"/>
  <c r="BB42" i="12"/>
  <c r="BB41" i="12"/>
  <c r="BB39" i="12"/>
  <c r="BB40" i="12"/>
  <c r="BB38" i="12"/>
  <c r="BB17" i="12"/>
  <c r="BB15" i="12"/>
  <c r="BB13" i="12"/>
  <c r="BB16" i="12"/>
  <c r="BB14" i="12"/>
  <c r="BB12" i="12"/>
  <c r="BB10" i="12"/>
  <c r="BB8" i="12"/>
  <c r="BB6" i="12"/>
  <c r="BB11" i="12"/>
  <c r="BB9" i="12"/>
  <c r="BB7" i="12"/>
  <c r="BB5" i="12"/>
  <c r="BB3" i="12"/>
  <c r="BB37" i="12" s="1"/>
  <c r="BB62" i="12" s="1"/>
  <c r="BC2" i="12"/>
  <c r="BB4" i="12"/>
  <c r="BA35" i="12"/>
  <c r="BB47" i="12" l="1"/>
  <c r="BC33" i="12"/>
  <c r="BC32" i="12"/>
  <c r="BC31" i="12"/>
  <c r="BC30" i="12"/>
  <c r="BC29" i="12"/>
  <c r="BC28" i="12"/>
  <c r="BC27" i="12"/>
  <c r="BC26" i="12"/>
  <c r="BC25" i="12"/>
  <c r="BC22" i="12"/>
  <c r="BC24" i="12"/>
  <c r="BC21" i="12"/>
  <c r="BC23" i="12"/>
  <c r="BC18" i="12"/>
  <c r="BC19" i="12"/>
  <c r="BC20" i="12"/>
  <c r="BB35" i="12"/>
  <c r="BC42" i="12"/>
  <c r="BC43" i="12"/>
  <c r="BC41" i="12"/>
  <c r="BC38" i="12"/>
  <c r="BC40" i="12"/>
  <c r="BC39" i="12"/>
  <c r="BC17" i="12"/>
  <c r="BC16" i="12"/>
  <c r="BC14" i="12"/>
  <c r="BC12" i="12"/>
  <c r="BC15" i="12"/>
  <c r="BC13" i="12"/>
  <c r="BC10" i="12"/>
  <c r="BC8" i="12"/>
  <c r="BC6" i="12"/>
  <c r="BC11" i="12"/>
  <c r="BC9" i="12"/>
  <c r="BC7" i="12"/>
  <c r="BD2" i="12"/>
  <c r="BC5" i="12"/>
  <c r="BC4" i="12"/>
  <c r="BC3" i="12"/>
  <c r="BC37" i="12" s="1"/>
  <c r="BC62" i="12" s="1"/>
  <c r="BD33" i="12" l="1"/>
  <c r="BD32" i="12"/>
  <c r="BD31" i="12"/>
  <c r="BD30" i="12"/>
  <c r="BD29" i="12"/>
  <c r="BD28" i="12"/>
  <c r="BD27" i="12"/>
  <c r="BD25" i="12"/>
  <c r="BD26" i="12"/>
  <c r="BD24" i="12"/>
  <c r="BD23" i="12"/>
  <c r="BD22" i="12"/>
  <c r="BD20" i="12"/>
  <c r="BD21" i="12"/>
  <c r="BD19" i="12"/>
  <c r="BD18" i="12"/>
  <c r="BC35" i="12"/>
  <c r="BC47" i="12"/>
  <c r="BD43" i="12"/>
  <c r="BD40" i="12"/>
  <c r="BD42" i="12"/>
  <c r="BD41" i="12"/>
  <c r="BD39" i="12"/>
  <c r="BD38" i="12"/>
  <c r="BD17" i="12"/>
  <c r="BD16" i="12"/>
  <c r="BD14" i="12"/>
  <c r="BD12" i="12"/>
  <c r="BD15" i="12"/>
  <c r="BD11" i="12"/>
  <c r="BD9" i="12"/>
  <c r="BD7" i="12"/>
  <c r="BD5" i="12"/>
  <c r="BD13" i="12"/>
  <c r="BD10" i="12"/>
  <c r="BD8" i="12"/>
  <c r="BD6" i="12"/>
  <c r="BD4" i="12"/>
  <c r="BD3" i="12"/>
  <c r="BD37" i="12" s="1"/>
  <c r="BD62" i="12" s="1"/>
  <c r="BE2" i="12"/>
  <c r="BE33" i="12" l="1"/>
  <c r="BE32" i="12"/>
  <c r="BE30" i="12"/>
  <c r="BE31" i="12"/>
  <c r="BE29" i="12"/>
  <c r="BE28" i="12"/>
  <c r="BE26" i="12"/>
  <c r="BE27" i="12"/>
  <c r="BE25" i="12"/>
  <c r="BE24" i="12"/>
  <c r="BE21" i="12"/>
  <c r="BE23" i="12"/>
  <c r="BE22" i="12"/>
  <c r="BE19" i="12"/>
  <c r="BE20" i="12"/>
  <c r="BE18" i="12"/>
  <c r="BE43" i="12"/>
  <c r="BE42" i="12"/>
  <c r="BE40" i="12"/>
  <c r="BE41" i="12"/>
  <c r="BE39" i="12"/>
  <c r="BE38" i="12"/>
  <c r="BE15" i="12"/>
  <c r="BE13" i="12"/>
  <c r="BE17" i="12"/>
  <c r="BE16" i="12"/>
  <c r="BE14" i="12"/>
  <c r="BE12" i="12"/>
  <c r="BE11" i="12"/>
  <c r="BE9" i="12"/>
  <c r="BE7" i="12"/>
  <c r="BE5" i="12"/>
  <c r="BE10" i="12"/>
  <c r="BE8" i="12"/>
  <c r="BE4" i="12"/>
  <c r="BE6" i="12"/>
  <c r="BE3" i="12"/>
  <c r="BE37" i="12" s="1"/>
  <c r="BE62" i="12" s="1"/>
  <c r="BF2" i="12"/>
  <c r="BD47" i="12"/>
  <c r="BD35" i="12"/>
  <c r="BF33" i="12" l="1"/>
  <c r="BF32" i="12"/>
  <c r="BF31" i="12"/>
  <c r="BF29" i="12"/>
  <c r="BF30" i="12"/>
  <c r="BF26" i="12"/>
  <c r="BF27" i="12"/>
  <c r="BF28" i="12"/>
  <c r="BF25" i="12"/>
  <c r="BF23" i="12"/>
  <c r="BF24" i="12"/>
  <c r="BF22" i="12"/>
  <c r="BF21" i="12"/>
  <c r="BF20" i="12"/>
  <c r="BF18" i="12"/>
  <c r="BF19" i="12"/>
  <c r="BE47" i="12"/>
  <c r="BE35" i="12"/>
  <c r="BF43" i="12"/>
  <c r="BF41" i="12"/>
  <c r="BF39" i="12"/>
  <c r="BF42" i="12"/>
  <c r="BF40" i="12"/>
  <c r="BF38" i="12"/>
  <c r="BF17" i="12"/>
  <c r="BF15" i="12"/>
  <c r="BF13" i="12"/>
  <c r="BF16" i="12"/>
  <c r="BF14" i="12"/>
  <c r="BF10" i="12"/>
  <c r="BF8" i="12"/>
  <c r="BF6" i="12"/>
  <c r="BF12" i="12"/>
  <c r="BF11" i="12"/>
  <c r="BF9" i="12"/>
  <c r="BF7" i="12"/>
  <c r="BF5" i="12"/>
  <c r="BF3" i="12"/>
  <c r="BF37" i="12" s="1"/>
  <c r="BF62" i="12" s="1"/>
  <c r="BG2" i="12"/>
  <c r="BF4" i="12"/>
  <c r="BG33" i="12" l="1"/>
  <c r="BG32" i="12"/>
  <c r="BG31" i="12"/>
  <c r="BG30" i="12"/>
  <c r="BG29" i="12"/>
  <c r="BG27" i="12"/>
  <c r="BG28" i="12"/>
  <c r="BG26" i="12"/>
  <c r="BG24" i="12"/>
  <c r="BG25" i="12"/>
  <c r="BG23" i="12"/>
  <c r="BG22" i="12"/>
  <c r="BG21" i="12"/>
  <c r="BG20" i="12"/>
  <c r="BG18" i="12"/>
  <c r="BG19" i="12"/>
  <c r="BF47" i="12"/>
  <c r="BF35" i="12"/>
  <c r="BG42" i="12"/>
  <c r="BG43" i="12"/>
  <c r="BG41" i="12"/>
  <c r="BG38" i="12"/>
  <c r="BG39" i="12"/>
  <c r="BG40" i="12"/>
  <c r="BG16" i="12"/>
  <c r="BG14" i="12"/>
  <c r="BG12" i="12"/>
  <c r="BG17" i="12"/>
  <c r="BG15" i="12"/>
  <c r="BG13" i="12"/>
  <c r="BG10" i="12"/>
  <c r="BG8" i="12"/>
  <c r="BG6" i="12"/>
  <c r="BG11" i="12"/>
  <c r="BG9" i="12"/>
  <c r="BG7" i="12"/>
  <c r="BG3" i="12"/>
  <c r="BG37" i="12" s="1"/>
  <c r="BG62" i="12" s="1"/>
  <c r="BG5" i="12"/>
  <c r="BG4" i="12"/>
  <c r="BH2" i="12"/>
  <c r="BH33" i="12" l="1"/>
  <c r="BH32" i="12"/>
  <c r="BH31" i="12"/>
  <c r="BH30" i="12"/>
  <c r="BH29" i="12"/>
  <c r="BH28" i="12"/>
  <c r="BH27" i="12"/>
  <c r="BH25" i="12"/>
  <c r="BH26" i="12"/>
  <c r="BH24" i="12"/>
  <c r="BH21" i="12"/>
  <c r="BH23" i="12"/>
  <c r="BH22" i="12"/>
  <c r="BH20" i="12"/>
  <c r="BH19" i="12"/>
  <c r="BH18" i="12"/>
  <c r="BG35" i="12"/>
  <c r="BG47" i="12"/>
  <c r="BH43" i="12"/>
  <c r="BH42" i="12"/>
  <c r="BH40" i="12"/>
  <c r="BH41" i="12"/>
  <c r="BH39" i="12"/>
  <c r="BH38" i="12"/>
  <c r="BH16" i="12"/>
  <c r="BH14" i="12"/>
  <c r="BH12" i="12"/>
  <c r="BH17" i="12"/>
  <c r="BH15" i="12"/>
  <c r="BH11" i="12"/>
  <c r="BH9" i="12"/>
  <c r="BH7" i="12"/>
  <c r="BH5" i="12"/>
  <c r="BH13" i="12"/>
  <c r="BH10" i="12"/>
  <c r="BH8" i="12"/>
  <c r="BH6" i="12"/>
  <c r="BH4" i="12"/>
  <c r="BH3" i="12"/>
  <c r="BH37" i="12" s="1"/>
  <c r="BH62" i="12" s="1"/>
  <c r="BI2" i="12"/>
  <c r="BI33" i="12" l="1"/>
  <c r="BI32" i="12"/>
  <c r="BI31" i="12"/>
  <c r="BI30" i="12"/>
  <c r="BI29" i="12"/>
  <c r="BI28" i="12"/>
  <c r="BI26" i="12"/>
  <c r="BI27" i="12"/>
  <c r="BI25" i="12"/>
  <c r="BI24" i="12"/>
  <c r="BI21" i="12"/>
  <c r="BI23" i="12"/>
  <c r="BI22" i="12"/>
  <c r="BI19" i="12"/>
  <c r="BI18" i="12"/>
  <c r="BI20" i="12"/>
  <c r="BI43" i="12"/>
  <c r="BI42" i="12"/>
  <c r="BI40" i="12"/>
  <c r="BI41" i="12"/>
  <c r="BI39" i="12"/>
  <c r="BI38" i="12"/>
  <c r="BI17" i="12"/>
  <c r="BI15" i="12"/>
  <c r="BI13" i="12"/>
  <c r="BI16" i="12"/>
  <c r="BI14" i="12"/>
  <c r="BI12" i="12"/>
  <c r="BI11" i="12"/>
  <c r="BI9" i="12"/>
  <c r="BI7" i="12"/>
  <c r="BI5" i="12"/>
  <c r="BI10" i="12"/>
  <c r="BI8" i="12"/>
  <c r="BI6" i="12"/>
  <c r="BI4" i="12"/>
  <c r="BI3" i="12"/>
  <c r="BI37" i="12" s="1"/>
  <c r="BI62" i="12" s="1"/>
  <c r="BJ2" i="12"/>
  <c r="BH47" i="12"/>
  <c r="BH35" i="12"/>
  <c r="BI47" i="12" l="1"/>
  <c r="BJ33" i="12"/>
  <c r="BJ31" i="12"/>
  <c r="BJ32" i="12"/>
  <c r="BJ30" i="12"/>
  <c r="BJ29" i="12"/>
  <c r="BJ26" i="12"/>
  <c r="BJ28" i="12"/>
  <c r="BJ27" i="12"/>
  <c r="BJ25" i="12"/>
  <c r="BJ23" i="12"/>
  <c r="BJ24" i="12"/>
  <c r="BJ22" i="12"/>
  <c r="BJ21" i="12"/>
  <c r="BJ18" i="12"/>
  <c r="BJ20" i="12"/>
  <c r="BJ19" i="12"/>
  <c r="BI35" i="12"/>
  <c r="BJ43" i="12"/>
  <c r="BJ42" i="12"/>
  <c r="BJ41" i="12"/>
  <c r="BJ39" i="12"/>
  <c r="BJ40" i="12"/>
  <c r="BJ38" i="12"/>
  <c r="BJ17" i="12"/>
  <c r="BJ15" i="12"/>
  <c r="BJ13" i="12"/>
  <c r="BJ16" i="12"/>
  <c r="BJ14" i="12"/>
  <c r="BJ10" i="12"/>
  <c r="BJ8" i="12"/>
  <c r="BJ6" i="12"/>
  <c r="BJ12" i="12"/>
  <c r="BJ11" i="12"/>
  <c r="BJ9" i="12"/>
  <c r="BJ7" i="12"/>
  <c r="BJ5" i="12"/>
  <c r="BJ3" i="12"/>
  <c r="BJ37" i="12" s="1"/>
  <c r="BJ62" i="12" s="1"/>
  <c r="BK2" i="12"/>
  <c r="BJ4" i="12"/>
  <c r="BJ47" i="12" l="1"/>
  <c r="BK33" i="12"/>
  <c r="BK32" i="12"/>
  <c r="BK31" i="12"/>
  <c r="BK30" i="12"/>
  <c r="BK29" i="12"/>
  <c r="BK28" i="12"/>
  <c r="BK27" i="12"/>
  <c r="BK26" i="12"/>
  <c r="BK24" i="12"/>
  <c r="BK25" i="12"/>
  <c r="BK22" i="12"/>
  <c r="BK23" i="12"/>
  <c r="BK21" i="12"/>
  <c r="BK18" i="12"/>
  <c r="BK20" i="12"/>
  <c r="BK19" i="12"/>
  <c r="BJ35" i="12"/>
  <c r="BK42" i="12"/>
  <c r="BK43" i="12"/>
  <c r="BK41" i="12"/>
  <c r="BK38" i="12"/>
  <c r="BK40" i="12"/>
  <c r="BK39" i="12"/>
  <c r="BK16" i="12"/>
  <c r="BK14" i="12"/>
  <c r="BK12" i="12"/>
  <c r="BK17" i="12"/>
  <c r="BK15" i="12"/>
  <c r="BK13" i="12"/>
  <c r="BK10" i="12"/>
  <c r="BK8" i="12"/>
  <c r="BK6" i="12"/>
  <c r="BK11" i="12"/>
  <c r="BK9" i="12"/>
  <c r="BK7" i="12"/>
  <c r="BK5" i="12"/>
  <c r="BL2" i="12"/>
  <c r="BK4" i="12"/>
  <c r="BK3" i="12"/>
  <c r="BK37" i="12" s="1"/>
  <c r="BK62" i="12" s="1"/>
  <c r="BL33" i="12" l="1"/>
  <c r="BL32" i="12"/>
  <c r="BL31" i="12"/>
  <c r="BL30" i="12"/>
  <c r="BL29" i="12"/>
  <c r="BL28" i="12"/>
  <c r="BL27" i="12"/>
  <c r="BL25" i="12"/>
  <c r="BL26" i="12"/>
  <c r="BL24" i="12"/>
  <c r="BL23" i="12"/>
  <c r="BL21" i="12"/>
  <c r="BL22" i="12"/>
  <c r="BL20" i="12"/>
  <c r="BL19" i="12"/>
  <c r="BL18" i="12"/>
  <c r="BL43" i="12"/>
  <c r="BL40" i="12"/>
  <c r="BL42" i="12"/>
  <c r="BL41" i="12"/>
  <c r="BL39" i="12"/>
  <c r="BL38" i="12"/>
  <c r="BL16" i="12"/>
  <c r="BL14" i="12"/>
  <c r="BL12" i="12"/>
  <c r="BL17" i="12"/>
  <c r="BL15" i="12"/>
  <c r="BL13" i="12"/>
  <c r="BL11" i="12"/>
  <c r="BL9" i="12"/>
  <c r="BL7" i="12"/>
  <c r="BL5" i="12"/>
  <c r="BL10" i="12"/>
  <c r="BL8" i="12"/>
  <c r="BL6" i="12"/>
  <c r="BL4" i="12"/>
  <c r="BL3" i="12"/>
  <c r="BL37" i="12" s="1"/>
  <c r="BL62" i="12" s="1"/>
  <c r="BM2" i="12"/>
  <c r="BK47" i="12"/>
  <c r="BK35" i="12"/>
  <c r="BM33" i="12" l="1"/>
  <c r="BM32" i="12"/>
  <c r="BM31" i="12"/>
  <c r="BM30" i="12"/>
  <c r="BM29" i="12"/>
  <c r="BM28" i="12"/>
  <c r="BM26" i="12"/>
  <c r="BM27" i="12"/>
  <c r="BM25" i="12"/>
  <c r="BM24" i="12"/>
  <c r="BM21" i="12"/>
  <c r="BM22" i="12"/>
  <c r="BM23" i="12"/>
  <c r="BM20" i="12"/>
  <c r="BM19" i="12"/>
  <c r="BM18" i="12"/>
  <c r="BL35" i="12"/>
  <c r="BM43" i="12"/>
  <c r="BM42" i="12"/>
  <c r="BM40" i="12"/>
  <c r="BM41" i="12"/>
  <c r="BM39" i="12"/>
  <c r="BM38" i="12"/>
  <c r="BM17" i="12"/>
  <c r="BM15" i="12"/>
  <c r="BM13" i="12"/>
  <c r="BM16" i="12"/>
  <c r="BM14" i="12"/>
  <c r="BM12" i="12"/>
  <c r="BM11" i="12"/>
  <c r="BM9" i="12"/>
  <c r="BM7" i="12"/>
  <c r="BM5" i="12"/>
  <c r="BM10" i="12"/>
  <c r="BM8" i="12"/>
  <c r="BM4" i="12"/>
  <c r="BM3" i="12"/>
  <c r="BM37" i="12" s="1"/>
  <c r="BM62" i="12" s="1"/>
  <c r="BM6" i="12"/>
  <c r="BN2" i="12"/>
  <c r="BL47" i="12"/>
  <c r="BN33" i="12" l="1"/>
  <c r="BN32" i="12"/>
  <c r="BN31" i="12"/>
  <c r="BN30" i="12"/>
  <c r="BN29" i="12"/>
  <c r="BN26" i="12"/>
  <c r="BN27" i="12"/>
  <c r="BN28" i="12"/>
  <c r="BN25" i="12"/>
  <c r="BN23" i="12"/>
  <c r="BN22" i="12"/>
  <c r="BN24" i="12"/>
  <c r="BN21" i="12"/>
  <c r="BN18" i="12"/>
  <c r="BN20" i="12"/>
  <c r="BN19" i="12"/>
  <c r="BN43" i="12"/>
  <c r="BN41" i="12"/>
  <c r="BN39" i="12"/>
  <c r="BN42" i="12"/>
  <c r="BN40" i="12"/>
  <c r="BN38" i="12"/>
  <c r="BN17" i="12"/>
  <c r="BN15" i="12"/>
  <c r="BN13" i="12"/>
  <c r="BN16" i="12"/>
  <c r="BN14" i="12"/>
  <c r="BN12" i="12"/>
  <c r="BN10" i="12"/>
  <c r="BN8" i="12"/>
  <c r="BN6" i="12"/>
  <c r="BN11" i="12"/>
  <c r="BN9" i="12"/>
  <c r="BN7" i="12"/>
  <c r="BN5" i="12"/>
  <c r="BN3" i="12"/>
  <c r="BN37" i="12" s="1"/>
  <c r="BN62" i="12" s="1"/>
  <c r="BO2" i="12"/>
  <c r="BN4" i="12"/>
  <c r="BM35" i="12"/>
  <c r="BM47" i="12"/>
  <c r="BO33" i="12" l="1"/>
  <c r="BO32" i="12"/>
  <c r="BO31" i="12"/>
  <c r="BO30" i="12"/>
  <c r="BO29" i="12"/>
  <c r="BO27" i="12"/>
  <c r="BO28" i="12"/>
  <c r="BO26" i="12"/>
  <c r="BO24" i="12"/>
  <c r="BO25" i="12"/>
  <c r="BO22" i="12"/>
  <c r="BO23" i="12"/>
  <c r="BO21" i="12"/>
  <c r="BO18" i="12"/>
  <c r="BO20" i="12"/>
  <c r="BO19" i="12"/>
  <c r="BO42" i="12"/>
  <c r="BO43" i="12"/>
  <c r="BO41" i="12"/>
  <c r="BO40" i="12"/>
  <c r="BO38" i="12"/>
  <c r="BO39" i="12"/>
  <c r="BO17" i="12"/>
  <c r="BO16" i="12"/>
  <c r="BO14" i="12"/>
  <c r="BO12" i="12"/>
  <c r="BO15" i="12"/>
  <c r="BO13" i="12"/>
  <c r="BO10" i="12"/>
  <c r="BO8" i="12"/>
  <c r="BO6" i="12"/>
  <c r="BO11" i="12"/>
  <c r="BO9" i="12"/>
  <c r="BO7" i="12"/>
  <c r="BO3" i="12"/>
  <c r="BO37" i="12" s="1"/>
  <c r="BO62" i="12" s="1"/>
  <c r="BO4" i="12"/>
  <c r="BO5" i="12"/>
  <c r="BP2" i="12"/>
  <c r="BN35" i="12"/>
  <c r="BN47" i="12"/>
  <c r="BP33" i="12" l="1"/>
  <c r="BP32" i="12"/>
  <c r="BP31" i="12"/>
  <c r="BP30" i="12"/>
  <c r="BP29" i="12"/>
  <c r="BP28" i="12"/>
  <c r="BP27" i="12"/>
  <c r="BP25" i="12"/>
  <c r="BP26" i="12"/>
  <c r="BP24" i="12"/>
  <c r="BP23" i="12"/>
  <c r="BP21" i="12"/>
  <c r="BP22" i="12"/>
  <c r="BP20" i="12"/>
  <c r="BP19" i="12"/>
  <c r="BP18" i="12"/>
  <c r="BO47" i="12"/>
  <c r="BO35" i="12"/>
  <c r="BP43" i="12"/>
  <c r="BP42" i="12"/>
  <c r="BP40" i="12"/>
  <c r="BP41" i="12"/>
  <c r="BP39" i="12"/>
  <c r="BP38" i="12"/>
  <c r="BP16" i="12"/>
  <c r="BP14" i="12"/>
  <c r="BP12" i="12"/>
  <c r="BP15" i="12"/>
  <c r="BP17" i="12"/>
  <c r="BP13" i="12"/>
  <c r="BP11" i="12"/>
  <c r="BP9" i="12"/>
  <c r="BP7" i="12"/>
  <c r="BP5" i="12"/>
  <c r="BP10" i="12"/>
  <c r="BP8" i="12"/>
  <c r="BP6" i="12"/>
  <c r="BP4" i="12"/>
  <c r="BP3" i="12"/>
  <c r="BP37" i="12" s="1"/>
  <c r="BP62" i="12" s="1"/>
  <c r="BQ2" i="12"/>
  <c r="BQ33" i="12" l="1"/>
  <c r="BQ32" i="12"/>
  <c r="BQ31" i="12"/>
  <c r="BQ30" i="12"/>
  <c r="BQ29" i="12"/>
  <c r="BQ28" i="12"/>
  <c r="BQ26" i="12"/>
  <c r="BQ27" i="12"/>
  <c r="BQ25" i="12"/>
  <c r="BQ24" i="12"/>
  <c r="BQ23" i="12"/>
  <c r="BQ21" i="12"/>
  <c r="BQ22" i="12"/>
  <c r="BQ19" i="12"/>
  <c r="BQ20" i="12"/>
  <c r="BQ18" i="12"/>
  <c r="BP35" i="12"/>
  <c r="BQ43" i="12"/>
  <c r="BQ42" i="12"/>
  <c r="BQ40" i="12"/>
  <c r="BQ41" i="12"/>
  <c r="BQ39" i="12"/>
  <c r="BQ38" i="12"/>
  <c r="BQ15" i="12"/>
  <c r="BQ13" i="12"/>
  <c r="BQ17" i="12"/>
  <c r="BQ16" i="12"/>
  <c r="BQ14" i="12"/>
  <c r="BQ12" i="12"/>
  <c r="BQ11" i="12"/>
  <c r="BQ9" i="12"/>
  <c r="BQ7" i="12"/>
  <c r="BQ5" i="12"/>
  <c r="BQ10" i="12"/>
  <c r="BQ8" i="12"/>
  <c r="BQ4" i="12"/>
  <c r="BR2" i="12"/>
  <c r="BQ3" i="12"/>
  <c r="BQ37" i="12" s="1"/>
  <c r="BQ62" i="12" s="1"/>
  <c r="BQ6" i="12"/>
  <c r="BP47" i="12"/>
  <c r="BR33" i="12" l="1"/>
  <c r="BR31" i="12"/>
  <c r="BR32" i="12"/>
  <c r="BR30" i="12"/>
  <c r="BR29" i="12"/>
  <c r="BR26" i="12"/>
  <c r="BR28" i="12"/>
  <c r="BR27" i="12"/>
  <c r="BR25" i="12"/>
  <c r="BR23" i="12"/>
  <c r="BR22" i="12"/>
  <c r="BR24" i="12"/>
  <c r="BR21" i="12"/>
  <c r="BR20" i="12"/>
  <c r="BR18" i="12"/>
  <c r="BR19" i="12"/>
  <c r="BQ35" i="12"/>
  <c r="BQ47" i="12"/>
  <c r="BR43" i="12"/>
  <c r="BR42" i="12"/>
  <c r="BR41" i="12"/>
  <c r="BR39" i="12"/>
  <c r="BR40" i="12"/>
  <c r="BR38" i="12"/>
  <c r="BR17" i="12"/>
  <c r="BR15" i="12"/>
  <c r="BR13" i="12"/>
  <c r="BR16" i="12"/>
  <c r="BR14" i="12"/>
  <c r="BR12" i="12"/>
  <c r="BR10" i="12"/>
  <c r="BR8" i="12"/>
  <c r="BR6" i="12"/>
  <c r="BR11" i="12"/>
  <c r="BR9" i="12"/>
  <c r="BR7" i="12"/>
  <c r="BR5" i="12"/>
  <c r="BR3" i="12"/>
  <c r="BR37" i="12" s="1"/>
  <c r="BR62" i="12" s="1"/>
  <c r="BS2" i="12"/>
  <c r="BR4" i="12"/>
  <c r="BS33" i="12" l="1"/>
  <c r="BS32" i="12"/>
  <c r="BS31" i="12"/>
  <c r="BS30" i="12"/>
  <c r="BS29" i="12"/>
  <c r="BS28" i="12"/>
  <c r="BS27" i="12"/>
  <c r="BS26" i="12"/>
  <c r="BS24" i="12"/>
  <c r="BS25" i="12"/>
  <c r="BS22" i="12"/>
  <c r="BS21" i="12"/>
  <c r="BS23" i="12"/>
  <c r="BS18" i="12"/>
  <c r="BS19" i="12"/>
  <c r="BS20" i="12"/>
  <c r="BS42" i="12"/>
  <c r="BS43" i="12"/>
  <c r="BS41" i="12"/>
  <c r="BS38" i="12"/>
  <c r="BS40" i="12"/>
  <c r="BS39" i="12"/>
  <c r="BS17" i="12"/>
  <c r="BS16" i="12"/>
  <c r="BS14" i="12"/>
  <c r="BS12" i="12"/>
  <c r="BS15" i="12"/>
  <c r="BS13" i="12"/>
  <c r="BS10" i="12"/>
  <c r="BS8" i="12"/>
  <c r="BS6" i="12"/>
  <c r="BS11" i="12"/>
  <c r="BS9" i="12"/>
  <c r="BS7" i="12"/>
  <c r="BT2" i="12"/>
  <c r="BS5" i="12"/>
  <c r="BS4" i="12"/>
  <c r="BS3" i="12"/>
  <c r="BS37" i="12" s="1"/>
  <c r="BS62" i="12" s="1"/>
  <c r="BR35" i="12"/>
  <c r="BR47" i="12"/>
  <c r="BT33" i="12" l="1"/>
  <c r="BT32" i="12"/>
  <c r="BT31" i="12"/>
  <c r="BT30" i="12"/>
  <c r="BT29" i="12"/>
  <c r="BT28" i="12"/>
  <c r="BT27" i="12"/>
  <c r="BT25" i="12"/>
  <c r="BT26" i="12"/>
  <c r="BT24" i="12"/>
  <c r="BT21" i="12"/>
  <c r="BT23" i="12"/>
  <c r="BT22" i="12"/>
  <c r="BT20" i="12"/>
  <c r="BT19" i="12"/>
  <c r="BT18" i="12"/>
  <c r="BS47" i="12"/>
  <c r="BT43" i="12"/>
  <c r="BT40" i="12"/>
  <c r="BT42" i="12"/>
  <c r="BT41" i="12"/>
  <c r="BT39" i="12"/>
  <c r="BT38" i="12"/>
  <c r="BT17" i="12"/>
  <c r="BT16" i="12"/>
  <c r="BT14" i="12"/>
  <c r="BT12" i="12"/>
  <c r="BT15" i="12"/>
  <c r="BT11" i="12"/>
  <c r="BT9" i="12"/>
  <c r="BT7" i="12"/>
  <c r="BT5" i="12"/>
  <c r="BT13" i="12"/>
  <c r="BT10" i="12"/>
  <c r="BT8" i="12"/>
  <c r="BT6" i="12"/>
  <c r="BT4" i="12"/>
  <c r="BT3" i="12"/>
  <c r="BT37" i="12" s="1"/>
  <c r="BT62" i="12" s="1"/>
  <c r="BU2" i="12"/>
  <c r="BS35" i="12"/>
  <c r="BU33" i="12" l="1"/>
  <c r="BU32" i="12"/>
  <c r="BU31" i="12"/>
  <c r="BU30" i="12"/>
  <c r="BU29" i="12"/>
  <c r="BU28" i="12"/>
  <c r="BU26" i="12"/>
  <c r="BU27" i="12"/>
  <c r="BU25" i="12"/>
  <c r="BU24" i="12"/>
  <c r="BU21" i="12"/>
  <c r="BU23" i="12"/>
  <c r="BU22" i="12"/>
  <c r="BU19" i="12"/>
  <c r="BU20" i="12"/>
  <c r="BU18" i="12"/>
  <c r="BT47" i="12"/>
  <c r="BU43" i="12"/>
  <c r="BU42" i="12"/>
  <c r="BU40" i="12"/>
  <c r="BU41" i="12"/>
  <c r="BU39" i="12"/>
  <c r="BU38" i="12"/>
  <c r="BU15" i="12"/>
  <c r="BU13" i="12"/>
  <c r="BU17" i="12"/>
  <c r="BU16" i="12"/>
  <c r="BU14" i="12"/>
  <c r="BU12" i="12"/>
  <c r="BU11" i="12"/>
  <c r="BU9" i="12"/>
  <c r="BU7" i="12"/>
  <c r="BU5" i="12"/>
  <c r="BU10" i="12"/>
  <c r="BU8" i="12"/>
  <c r="BU4" i="12"/>
  <c r="BV2" i="12"/>
  <c r="BU6" i="12"/>
  <c r="BU3" i="12"/>
  <c r="BU37" i="12" s="1"/>
  <c r="BU62" i="12" s="1"/>
  <c r="BT35" i="12"/>
  <c r="BV33" i="12" l="1"/>
  <c r="BV31" i="12"/>
  <c r="BV32" i="12"/>
  <c r="BV30" i="12"/>
  <c r="BV29" i="12"/>
  <c r="BV26" i="12"/>
  <c r="BV27" i="12"/>
  <c r="BV28" i="12"/>
  <c r="BV25" i="12"/>
  <c r="BV23" i="12"/>
  <c r="BV24" i="12"/>
  <c r="BV22" i="12"/>
  <c r="BV21" i="12"/>
  <c r="BV20" i="12"/>
  <c r="BV18" i="12"/>
  <c r="BV19" i="12"/>
  <c r="BU35" i="12"/>
  <c r="BU47" i="12"/>
  <c r="BV43" i="12"/>
  <c r="BV41" i="12"/>
  <c r="BV39" i="12"/>
  <c r="BV42" i="12"/>
  <c r="BV40" i="12"/>
  <c r="BV38" i="12"/>
  <c r="BV17" i="12"/>
  <c r="BV15" i="12"/>
  <c r="BV13" i="12"/>
  <c r="BV16" i="12"/>
  <c r="BV14" i="12"/>
  <c r="BV10" i="12"/>
  <c r="BV8" i="12"/>
  <c r="BV6" i="12"/>
  <c r="BV12" i="12"/>
  <c r="BV11" i="12"/>
  <c r="BV9" i="12"/>
  <c r="BV7" i="12"/>
  <c r="BV5" i="12"/>
  <c r="BV3" i="12"/>
  <c r="BV37" i="12" s="1"/>
  <c r="BV62" i="12" s="1"/>
  <c r="BW2" i="12"/>
  <c r="BV4" i="12"/>
  <c r="BW33" i="12" l="1"/>
  <c r="BW31" i="12"/>
  <c r="BW32" i="12"/>
  <c r="BW30" i="12"/>
  <c r="BW29" i="12"/>
  <c r="BW27" i="12"/>
  <c r="BW28" i="12"/>
  <c r="BW26" i="12"/>
  <c r="BW24" i="12"/>
  <c r="BW25" i="12"/>
  <c r="BW23" i="12"/>
  <c r="BW22" i="12"/>
  <c r="BW21" i="12"/>
  <c r="BW20" i="12"/>
  <c r="BW18" i="12"/>
  <c r="BW19" i="12"/>
  <c r="BV47" i="12"/>
  <c r="BV35" i="12"/>
  <c r="BW42" i="12"/>
  <c r="BW43" i="12"/>
  <c r="BW41" i="12"/>
  <c r="BW38" i="12"/>
  <c r="BW39" i="12"/>
  <c r="BW40" i="12"/>
  <c r="BW16" i="12"/>
  <c r="BW14" i="12"/>
  <c r="BW12" i="12"/>
  <c r="BW17" i="12"/>
  <c r="BW15" i="12"/>
  <c r="BW13" i="12"/>
  <c r="BW10" i="12"/>
  <c r="BW8" i="12"/>
  <c r="BW6" i="12"/>
  <c r="BW11" i="12"/>
  <c r="BW9" i="12"/>
  <c r="BW7" i="12"/>
  <c r="BW3" i="12"/>
  <c r="BW37" i="12" s="1"/>
  <c r="BW62" i="12" s="1"/>
  <c r="BW5" i="12"/>
  <c r="BW4" i="12"/>
  <c r="BX2" i="12"/>
  <c r="BX33" i="12" l="1"/>
  <c r="BX32" i="12"/>
  <c r="BX31" i="12"/>
  <c r="BX30" i="12"/>
  <c r="BX29" i="12"/>
  <c r="BX28" i="12"/>
  <c r="BX27" i="12"/>
  <c r="BX25" i="12"/>
  <c r="BX26" i="12"/>
  <c r="BX24" i="12"/>
  <c r="BX21" i="12"/>
  <c r="BX23" i="12"/>
  <c r="BX22" i="12"/>
  <c r="BX20" i="12"/>
  <c r="BX19" i="12"/>
  <c r="BX18" i="12"/>
  <c r="BW35" i="12"/>
  <c r="BW47" i="12"/>
  <c r="BX43" i="12"/>
  <c r="BX42" i="12"/>
  <c r="BX40" i="12"/>
  <c r="BX41" i="12"/>
  <c r="BX39" i="12"/>
  <c r="BX38" i="12"/>
  <c r="BX16" i="12"/>
  <c r="BX14" i="12"/>
  <c r="BX12" i="12"/>
  <c r="BX17" i="12"/>
  <c r="BX15" i="12"/>
  <c r="BX11" i="12"/>
  <c r="BX9" i="12"/>
  <c r="BX7" i="12"/>
  <c r="BX5" i="12"/>
  <c r="BX13" i="12"/>
  <c r="BX10" i="12"/>
  <c r="BX8" i="12"/>
  <c r="BX6" i="12"/>
  <c r="BX4" i="12"/>
  <c r="BX3" i="12"/>
  <c r="BX37" i="12" s="1"/>
  <c r="BX62" i="12" s="1"/>
  <c r="BY2" i="12"/>
  <c r="BY33" i="12" l="1"/>
  <c r="BY32" i="12"/>
  <c r="BY31" i="12"/>
  <c r="BY30" i="12"/>
  <c r="BY29" i="12"/>
  <c r="BY28" i="12"/>
  <c r="BY26" i="12"/>
  <c r="BY27" i="12"/>
  <c r="BY25" i="12"/>
  <c r="BY24" i="12"/>
  <c r="BY21" i="12"/>
  <c r="BY23" i="12"/>
  <c r="BY22" i="12"/>
  <c r="BY19" i="12"/>
  <c r="BY18" i="12"/>
  <c r="BY20" i="12"/>
  <c r="BY43" i="12"/>
  <c r="BY42" i="12"/>
  <c r="BY40" i="12"/>
  <c r="BY41" i="12"/>
  <c r="BY39" i="12"/>
  <c r="BY38" i="12"/>
  <c r="BY17" i="12"/>
  <c r="BY15" i="12"/>
  <c r="BY13" i="12"/>
  <c r="BY16" i="12"/>
  <c r="BY14" i="12"/>
  <c r="BY12" i="12"/>
  <c r="BY11" i="12"/>
  <c r="BY9" i="12"/>
  <c r="BY7" i="12"/>
  <c r="BY5" i="12"/>
  <c r="BY10" i="12"/>
  <c r="BY8" i="12"/>
  <c r="BY6" i="12"/>
  <c r="BY4" i="12"/>
  <c r="BZ2" i="12"/>
  <c r="BY3" i="12"/>
  <c r="BY37" i="12" s="1"/>
  <c r="BY62" i="12" s="1"/>
  <c r="BX47" i="12"/>
  <c r="BX35" i="12"/>
  <c r="BZ33" i="12" l="1"/>
  <c r="BZ31" i="12"/>
  <c r="BZ32" i="12"/>
  <c r="BZ30" i="12"/>
  <c r="BZ29" i="12"/>
  <c r="BZ26" i="12"/>
  <c r="BZ28" i="12"/>
  <c r="BZ27" i="12"/>
  <c r="BZ25" i="12"/>
  <c r="BZ23" i="12"/>
  <c r="BZ24" i="12"/>
  <c r="BZ22" i="12"/>
  <c r="BZ21" i="12"/>
  <c r="BZ18" i="12"/>
  <c r="BZ20" i="12"/>
  <c r="BZ19" i="12"/>
  <c r="BZ43" i="12"/>
  <c r="BZ42" i="12"/>
  <c r="BZ41" i="12"/>
  <c r="BZ39" i="12"/>
  <c r="BZ40" i="12"/>
  <c r="BZ38" i="12"/>
  <c r="BZ17" i="12"/>
  <c r="BZ15" i="12"/>
  <c r="BZ13" i="12"/>
  <c r="BZ16" i="12"/>
  <c r="BZ14" i="12"/>
  <c r="BZ10" i="12"/>
  <c r="BZ8" i="12"/>
  <c r="BZ6" i="12"/>
  <c r="BZ12" i="12"/>
  <c r="BZ11" i="12"/>
  <c r="BZ9" i="12"/>
  <c r="BZ7" i="12"/>
  <c r="BZ5" i="12"/>
  <c r="BZ3" i="12"/>
  <c r="BZ37" i="12" s="1"/>
  <c r="BZ62" i="12" s="1"/>
  <c r="CA2" i="12"/>
  <c r="BZ4" i="12"/>
  <c r="BY35" i="12"/>
  <c r="BY47" i="12"/>
  <c r="CA33" i="12" l="1"/>
  <c r="CA32" i="12"/>
  <c r="CA31" i="12"/>
  <c r="CA30" i="12"/>
  <c r="CA29" i="12"/>
  <c r="CA28" i="12"/>
  <c r="CA27" i="12"/>
  <c r="CA26" i="12"/>
  <c r="CA24" i="12"/>
  <c r="CA25" i="12"/>
  <c r="CA22" i="12"/>
  <c r="CA23" i="12"/>
  <c r="CA21" i="12"/>
  <c r="CA18" i="12"/>
  <c r="CA20" i="12"/>
  <c r="CA19" i="12"/>
  <c r="CA42" i="12"/>
  <c r="CA43" i="12"/>
  <c r="CA41" i="12"/>
  <c r="CA38" i="12"/>
  <c r="CA40" i="12"/>
  <c r="CA39" i="12"/>
  <c r="CA16" i="12"/>
  <c r="CA14" i="12"/>
  <c r="CA12" i="12"/>
  <c r="CA17" i="12"/>
  <c r="CA15" i="12"/>
  <c r="CA13" i="12"/>
  <c r="CA10" i="12"/>
  <c r="CA8" i="12"/>
  <c r="CA6" i="12"/>
  <c r="CA11" i="12"/>
  <c r="CA9" i="12"/>
  <c r="CA7" i="12"/>
  <c r="CA5" i="12"/>
  <c r="CB2" i="12"/>
  <c r="CA4" i="12"/>
  <c r="CA3" i="12"/>
  <c r="CA37" i="12" s="1"/>
  <c r="CA62" i="12" s="1"/>
  <c r="BZ35" i="12"/>
  <c r="BZ47" i="12"/>
  <c r="CB33" i="12" l="1"/>
  <c r="CB32" i="12"/>
  <c r="CB31" i="12"/>
  <c r="CB30" i="12"/>
  <c r="CB29" i="12"/>
  <c r="CB28" i="12"/>
  <c r="CB27" i="12"/>
  <c r="CB25" i="12"/>
  <c r="CB26" i="12"/>
  <c r="CB24" i="12"/>
  <c r="CB23" i="12"/>
  <c r="CB21" i="12"/>
  <c r="CB22" i="12"/>
  <c r="CB20" i="12"/>
  <c r="CB19" i="12"/>
  <c r="CB18" i="12"/>
  <c r="CA35" i="12"/>
  <c r="CB43" i="12"/>
  <c r="CB40" i="12"/>
  <c r="CB42" i="12"/>
  <c r="CB41" i="12"/>
  <c r="CB39" i="12"/>
  <c r="CB38" i="12"/>
  <c r="CB16" i="12"/>
  <c r="CB14" i="12"/>
  <c r="CB12" i="12"/>
  <c r="CB17" i="12"/>
  <c r="CB15" i="12"/>
  <c r="CB13" i="12"/>
  <c r="CB11" i="12"/>
  <c r="CB9" i="12"/>
  <c r="CB7" i="12"/>
  <c r="CB5" i="12"/>
  <c r="CB10" i="12"/>
  <c r="CB8" i="12"/>
  <c r="CB6" i="12"/>
  <c r="CB4" i="12"/>
  <c r="CB3" i="12"/>
  <c r="CB37" i="12" s="1"/>
  <c r="CB62" i="12" s="1"/>
  <c r="CC2" i="12"/>
  <c r="CA47" i="12"/>
  <c r="CB47" i="12" l="1"/>
  <c r="CC33" i="12"/>
  <c r="CC32" i="12"/>
  <c r="CC31" i="12"/>
  <c r="CC30" i="12"/>
  <c r="CC29" i="12"/>
  <c r="CC28" i="12"/>
  <c r="CC26" i="12"/>
  <c r="CC27" i="12"/>
  <c r="CC25" i="12"/>
  <c r="CC24" i="12"/>
  <c r="CC21" i="12"/>
  <c r="CC22" i="12"/>
  <c r="CC23" i="12"/>
  <c r="CC20" i="12"/>
  <c r="CC19" i="12"/>
  <c r="CC18" i="12"/>
  <c r="CC43" i="12"/>
  <c r="CC42" i="12"/>
  <c r="CC40" i="12"/>
  <c r="CC41" i="12"/>
  <c r="CC39" i="12"/>
  <c r="CC38" i="12"/>
  <c r="CC17" i="12"/>
  <c r="CC15" i="12"/>
  <c r="CC13" i="12"/>
  <c r="CC16" i="12"/>
  <c r="CC14" i="12"/>
  <c r="CC12" i="12"/>
  <c r="CC11" i="12"/>
  <c r="CC9" i="12"/>
  <c r="CC7" i="12"/>
  <c r="CC5" i="12"/>
  <c r="CC10" i="12"/>
  <c r="CC8" i="12"/>
  <c r="CC4" i="12"/>
  <c r="CC3" i="12"/>
  <c r="CC37" i="12" s="1"/>
  <c r="CC62" i="12" s="1"/>
  <c r="CC6" i="12"/>
  <c r="CD2" i="12"/>
  <c r="CB35" i="12"/>
  <c r="CD33" i="12" l="1"/>
  <c r="CD31" i="12"/>
  <c r="CD32" i="12"/>
  <c r="CD30" i="12"/>
  <c r="CD29" i="12"/>
  <c r="CD26" i="12"/>
  <c r="CD27" i="12"/>
  <c r="CD28" i="12"/>
  <c r="CD25" i="12"/>
  <c r="CD23" i="12"/>
  <c r="CD22" i="12"/>
  <c r="CD24" i="12"/>
  <c r="CD21" i="12"/>
  <c r="CD18" i="12"/>
  <c r="CD20" i="12"/>
  <c r="CD19" i="12"/>
  <c r="CC35" i="12"/>
  <c r="CD43" i="12"/>
  <c r="CD41" i="12"/>
  <c r="CD39" i="12"/>
  <c r="CD42" i="12"/>
  <c r="CD40" i="12"/>
  <c r="CD38" i="12"/>
  <c r="CD17" i="12"/>
  <c r="CD15" i="12"/>
  <c r="CD13" i="12"/>
  <c r="CD16" i="12"/>
  <c r="CD14" i="12"/>
  <c r="CD12" i="12"/>
  <c r="CD10" i="12"/>
  <c r="CD8" i="12"/>
  <c r="CD6" i="12"/>
  <c r="CD11" i="12"/>
  <c r="CD9" i="12"/>
  <c r="CD7" i="12"/>
  <c r="CD5" i="12"/>
  <c r="CD3" i="12"/>
  <c r="CD37" i="12" s="1"/>
  <c r="CD62" i="12" s="1"/>
  <c r="CE2" i="12"/>
  <c r="CD4" i="12"/>
  <c r="CC47" i="12"/>
  <c r="CE33" i="12" l="1"/>
  <c r="CE31" i="12"/>
  <c r="CE32" i="12"/>
  <c r="CE30" i="12"/>
  <c r="CE29" i="12"/>
  <c r="CE27" i="12"/>
  <c r="CE28" i="12"/>
  <c r="CE26" i="12"/>
  <c r="CE24" i="12"/>
  <c r="CE25" i="12"/>
  <c r="CE22" i="12"/>
  <c r="CE23" i="12"/>
  <c r="CE21" i="12"/>
  <c r="CE18" i="12"/>
  <c r="CE20" i="12"/>
  <c r="CE19" i="12"/>
  <c r="CD35" i="12"/>
  <c r="CD47" i="12"/>
  <c r="CE42" i="12"/>
  <c r="CE43" i="12"/>
  <c r="CE41" i="12"/>
  <c r="CE40" i="12"/>
  <c r="CE38" i="12"/>
  <c r="CE39" i="12"/>
  <c r="CE17" i="12"/>
  <c r="CE16" i="12"/>
  <c r="CE14" i="12"/>
  <c r="CE12" i="12"/>
  <c r="CE15" i="12"/>
  <c r="CE13" i="12"/>
  <c r="CE10" i="12"/>
  <c r="CE8" i="12"/>
  <c r="CE6" i="12"/>
  <c r="CE11" i="12"/>
  <c r="CE9" i="12"/>
  <c r="CE7" i="12"/>
  <c r="CE3" i="12"/>
  <c r="CE37" i="12" s="1"/>
  <c r="CE62" i="12" s="1"/>
  <c r="CE4" i="12"/>
  <c r="CE5" i="12"/>
  <c r="CF2" i="12"/>
  <c r="CF33" i="12" l="1"/>
  <c r="CF32" i="12"/>
  <c r="CF31" i="12"/>
  <c r="CF30" i="12"/>
  <c r="CF29" i="12"/>
  <c r="CF28" i="12"/>
  <c r="CF27" i="12"/>
  <c r="CF25" i="12"/>
  <c r="CF26" i="12"/>
  <c r="CF24" i="12"/>
  <c r="CF23" i="12"/>
  <c r="CF21" i="12"/>
  <c r="CF22" i="12"/>
  <c r="CF20" i="12"/>
  <c r="CF19" i="12"/>
  <c r="CF18" i="12"/>
  <c r="CE35" i="12"/>
  <c r="CF43" i="12"/>
  <c r="CF42" i="12"/>
  <c r="CF40" i="12"/>
  <c r="CF41" i="12"/>
  <c r="CF39" i="12"/>
  <c r="CF38" i="12"/>
  <c r="CF16" i="12"/>
  <c r="CF14" i="12"/>
  <c r="CF12" i="12"/>
  <c r="CF15" i="12"/>
  <c r="CF17" i="12"/>
  <c r="CF13" i="12"/>
  <c r="CF11" i="12"/>
  <c r="CF9" i="12"/>
  <c r="CF7" i="12"/>
  <c r="CF5" i="12"/>
  <c r="CF10" i="12"/>
  <c r="CF8" i="12"/>
  <c r="CF6" i="12"/>
  <c r="CF4" i="12"/>
  <c r="CF3" i="12"/>
  <c r="CF37" i="12" s="1"/>
  <c r="CF62" i="12" s="1"/>
  <c r="CG2" i="12"/>
  <c r="CE47" i="12"/>
  <c r="CG33" i="12" l="1"/>
  <c r="CG32" i="12"/>
  <c r="CG31" i="12"/>
  <c r="CG30" i="12"/>
  <c r="CG29" i="12"/>
  <c r="CG28" i="12"/>
  <c r="CG26" i="12"/>
  <c r="CG27" i="12"/>
  <c r="CG25" i="12"/>
  <c r="CG24" i="12"/>
  <c r="CG23" i="12"/>
  <c r="CG21" i="12"/>
  <c r="CG22" i="12"/>
  <c r="CG19" i="12"/>
  <c r="CG20" i="12"/>
  <c r="CG18" i="12"/>
  <c r="CG43" i="12"/>
  <c r="CG42" i="12"/>
  <c r="CG40" i="12"/>
  <c r="CG41" i="12"/>
  <c r="CG39" i="12"/>
  <c r="CG38" i="12"/>
  <c r="CG15" i="12"/>
  <c r="CG13" i="12"/>
  <c r="CG17" i="12"/>
  <c r="CG16" i="12"/>
  <c r="CG14" i="12"/>
  <c r="CG12" i="12"/>
  <c r="CG11" i="12"/>
  <c r="CG9" i="12"/>
  <c r="CG7" i="12"/>
  <c r="CG5" i="12"/>
  <c r="CG10" i="12"/>
  <c r="CG8" i="12"/>
  <c r="CG4" i="12"/>
  <c r="CG6" i="12"/>
  <c r="CG3" i="12"/>
  <c r="CG37" i="12" s="1"/>
  <c r="CG62" i="12" s="1"/>
  <c r="CH2" i="12"/>
  <c r="CF47" i="12"/>
  <c r="CF35" i="12"/>
  <c r="CH33" i="12" l="1"/>
  <c r="CH31" i="12"/>
  <c r="CH32" i="12"/>
  <c r="CH30" i="12"/>
  <c r="CH29" i="12"/>
  <c r="CH26" i="12"/>
  <c r="CH28" i="12"/>
  <c r="CH27" i="12"/>
  <c r="CH25" i="12"/>
  <c r="CH23" i="12"/>
  <c r="CH22" i="12"/>
  <c r="CH24" i="12"/>
  <c r="CH21" i="12"/>
  <c r="CH20" i="12"/>
  <c r="CH18" i="12"/>
  <c r="CH19" i="12"/>
  <c r="CG35" i="12"/>
  <c r="CH43" i="12"/>
  <c r="CH42" i="12"/>
  <c r="CH41" i="12"/>
  <c r="CH39" i="12"/>
  <c r="CH40" i="12"/>
  <c r="CH38" i="12"/>
  <c r="CH17" i="12"/>
  <c r="CH15" i="12"/>
  <c r="CH13" i="12"/>
  <c r="CH16" i="12"/>
  <c r="CH14" i="12"/>
  <c r="CH12" i="12"/>
  <c r="CH10" i="12"/>
  <c r="CH8" i="12"/>
  <c r="CH6" i="12"/>
  <c r="CH11" i="12"/>
  <c r="CH9" i="12"/>
  <c r="CH7" i="12"/>
  <c r="CH5" i="12"/>
  <c r="CH3" i="12"/>
  <c r="CH37" i="12" s="1"/>
  <c r="CH62" i="12" s="1"/>
  <c r="CI2" i="12"/>
  <c r="CH4" i="12"/>
  <c r="CG47" i="12"/>
  <c r="CI33" i="12" l="1"/>
  <c r="CI32" i="12"/>
  <c r="CI31" i="12"/>
  <c r="CI30" i="12"/>
  <c r="CI29" i="12"/>
  <c r="CI28" i="12"/>
  <c r="CI27" i="12"/>
  <c r="CI26" i="12"/>
  <c r="CI24" i="12"/>
  <c r="CI25" i="12"/>
  <c r="CI22" i="12"/>
  <c r="CI21" i="12"/>
  <c r="CI23" i="12"/>
  <c r="CI18" i="12"/>
  <c r="CI19" i="12"/>
  <c r="CI20" i="12"/>
  <c r="CH35" i="12"/>
  <c r="CH47" i="12"/>
  <c r="CI42" i="12"/>
  <c r="CI43" i="12"/>
  <c r="CI41" i="12"/>
  <c r="CI38" i="12"/>
  <c r="CI40" i="12"/>
  <c r="CI39" i="12"/>
  <c r="CI17" i="12"/>
  <c r="CI16" i="12"/>
  <c r="CI14" i="12"/>
  <c r="CI12" i="12"/>
  <c r="CI15" i="12"/>
  <c r="CI13" i="12"/>
  <c r="CI10" i="12"/>
  <c r="CI8" i="12"/>
  <c r="CI6" i="12"/>
  <c r="CI11" i="12"/>
  <c r="CI9" i="12"/>
  <c r="CI7" i="12"/>
  <c r="CJ2" i="12"/>
  <c r="CI5" i="12"/>
  <c r="CI4" i="12"/>
  <c r="CI3" i="12"/>
  <c r="CI37" i="12" s="1"/>
  <c r="CI62" i="12" s="1"/>
  <c r="CJ33" i="12" l="1"/>
  <c r="CJ32" i="12"/>
  <c r="CJ31" i="12"/>
  <c r="CJ30" i="12"/>
  <c r="CJ29" i="12"/>
  <c r="CJ28" i="12"/>
  <c r="CJ27" i="12"/>
  <c r="CJ25" i="12"/>
  <c r="CJ26" i="12"/>
  <c r="CJ24" i="12"/>
  <c r="CJ21" i="12"/>
  <c r="CJ23" i="12"/>
  <c r="CJ22" i="12"/>
  <c r="CJ20" i="12"/>
  <c r="CJ19" i="12"/>
  <c r="CJ18" i="12"/>
  <c r="CI47" i="12"/>
  <c r="CJ43" i="12"/>
  <c r="CJ40" i="12"/>
  <c r="CJ42" i="12"/>
  <c r="CJ41" i="12"/>
  <c r="CJ39" i="12"/>
  <c r="CJ38" i="12"/>
  <c r="CJ17" i="12"/>
  <c r="CJ16" i="12"/>
  <c r="CJ14" i="12"/>
  <c r="CJ12" i="12"/>
  <c r="CJ15" i="12"/>
  <c r="CJ11" i="12"/>
  <c r="CJ9" i="12"/>
  <c r="CJ7" i="12"/>
  <c r="CJ5" i="12"/>
  <c r="CJ13" i="12"/>
  <c r="CJ10" i="12"/>
  <c r="CJ8" i="12"/>
  <c r="CJ6" i="12"/>
  <c r="CJ4" i="12"/>
  <c r="CJ3" i="12"/>
  <c r="CJ37" i="12" s="1"/>
  <c r="CJ62" i="12" s="1"/>
  <c r="CK2" i="12"/>
  <c r="CI35" i="12"/>
  <c r="CJ47" i="12" l="1"/>
  <c r="CK33" i="12"/>
  <c r="CK32" i="12"/>
  <c r="CK31" i="12"/>
  <c r="CK30" i="12"/>
  <c r="CK29" i="12"/>
  <c r="CK28" i="12"/>
  <c r="CK26" i="12"/>
  <c r="CK27" i="12"/>
  <c r="CK25" i="12"/>
  <c r="CK24" i="12"/>
  <c r="CK21" i="12"/>
  <c r="CK23" i="12"/>
  <c r="CK22" i="12"/>
  <c r="CK19" i="12"/>
  <c r="CK20" i="12"/>
  <c r="CK18" i="12"/>
  <c r="CK43" i="12"/>
  <c r="CK42" i="12"/>
  <c r="CK40" i="12"/>
  <c r="CK41" i="12"/>
  <c r="CK39" i="12"/>
  <c r="CK38" i="12"/>
  <c r="CK15" i="12"/>
  <c r="CK13" i="12"/>
  <c r="CK17" i="12"/>
  <c r="CK16" i="12"/>
  <c r="CK14" i="12"/>
  <c r="CK12" i="12"/>
  <c r="CK11" i="12"/>
  <c r="CK9" i="12"/>
  <c r="CK7" i="12"/>
  <c r="CK5" i="12"/>
  <c r="CK10" i="12"/>
  <c r="CK8" i="12"/>
  <c r="CK4" i="12"/>
  <c r="CL2" i="12"/>
  <c r="CK6" i="12"/>
  <c r="CK3" i="12"/>
  <c r="CK37" i="12" s="1"/>
  <c r="CK62" i="12" s="1"/>
  <c r="CJ35" i="12"/>
  <c r="CL33" i="12" l="1"/>
  <c r="CL31" i="12"/>
  <c r="CL32" i="12"/>
  <c r="CL30" i="12"/>
  <c r="CL29" i="12"/>
  <c r="CL26" i="12"/>
  <c r="CL27" i="12"/>
  <c r="CL28" i="12"/>
  <c r="CL25" i="12"/>
  <c r="CL23" i="12"/>
  <c r="CL24" i="12"/>
  <c r="CL22" i="12"/>
  <c r="CL21" i="12"/>
  <c r="CL20" i="12"/>
  <c r="CL18" i="12"/>
  <c r="CL19" i="12"/>
  <c r="CK47" i="12"/>
  <c r="CK35" i="12"/>
  <c r="CL43" i="12"/>
  <c r="CL41" i="12"/>
  <c r="CL39" i="12"/>
  <c r="CL42" i="12"/>
  <c r="CL40" i="12"/>
  <c r="CL38" i="12"/>
  <c r="CL17" i="12"/>
  <c r="CL15" i="12"/>
  <c r="CL13" i="12"/>
  <c r="CL16" i="12"/>
  <c r="CL14" i="12"/>
  <c r="CL10" i="12"/>
  <c r="CL8" i="12"/>
  <c r="CL6" i="12"/>
  <c r="CL12" i="12"/>
  <c r="CL11" i="12"/>
  <c r="CL9" i="12"/>
  <c r="CL7" i="12"/>
  <c r="CL5" i="12"/>
  <c r="CL3" i="12"/>
  <c r="CL37" i="12" s="1"/>
  <c r="CL62" i="12" s="1"/>
  <c r="CM2" i="12"/>
  <c r="CL4" i="12"/>
  <c r="CM33" i="12" l="1"/>
  <c r="CM31" i="12"/>
  <c r="CM32" i="12"/>
  <c r="CM30" i="12"/>
  <c r="CM29" i="12"/>
  <c r="CM27" i="12"/>
  <c r="CM28" i="12"/>
  <c r="CM26" i="12"/>
  <c r="CM24" i="12"/>
  <c r="CM25" i="12"/>
  <c r="CM23" i="12"/>
  <c r="CM22" i="12"/>
  <c r="CM21" i="12"/>
  <c r="CM20" i="12"/>
  <c r="CM18" i="12"/>
  <c r="CM19" i="12"/>
  <c r="CL47" i="12"/>
  <c r="CL35" i="12"/>
  <c r="CM42" i="12"/>
  <c r="CM43" i="12"/>
  <c r="CM41" i="12"/>
  <c r="CM38" i="12"/>
  <c r="CM39" i="12"/>
  <c r="CM40" i="12"/>
  <c r="CM16" i="12"/>
  <c r="CM14" i="12"/>
  <c r="CM12" i="12"/>
  <c r="CM17" i="12"/>
  <c r="CM15" i="12"/>
  <c r="CM13" i="12"/>
  <c r="CM10" i="12"/>
  <c r="CM8" i="12"/>
  <c r="CM6" i="12"/>
  <c r="CM11" i="12"/>
  <c r="CM9" i="12"/>
  <c r="CM7" i="12"/>
  <c r="CM3" i="12"/>
  <c r="CM37" i="12" s="1"/>
  <c r="CM62" i="12" s="1"/>
  <c r="CM5" i="12"/>
  <c r="CM4" i="12"/>
  <c r="CN2" i="12"/>
  <c r="CN33" i="12" l="1"/>
  <c r="CN32" i="12"/>
  <c r="CN31" i="12"/>
  <c r="CN30" i="12"/>
  <c r="CN29" i="12"/>
  <c r="CN28" i="12"/>
  <c r="CN27" i="12"/>
  <c r="CN25" i="12"/>
  <c r="CN26" i="12"/>
  <c r="CN24" i="12"/>
  <c r="CN21" i="12"/>
  <c r="CN23" i="12"/>
  <c r="CN22" i="12"/>
  <c r="CN20" i="12"/>
  <c r="CN19" i="12"/>
  <c r="CN18" i="12"/>
  <c r="CM47" i="12"/>
  <c r="CN43" i="12"/>
  <c r="CN42" i="12"/>
  <c r="CN40" i="12"/>
  <c r="CN41" i="12"/>
  <c r="CN39" i="12"/>
  <c r="CN38" i="12"/>
  <c r="CN16" i="12"/>
  <c r="CN14" i="12"/>
  <c r="CN12" i="12"/>
  <c r="CN17" i="12"/>
  <c r="CN15" i="12"/>
  <c r="CN11" i="12"/>
  <c r="CN9" i="12"/>
  <c r="CN7" i="12"/>
  <c r="CN5" i="12"/>
  <c r="CN13" i="12"/>
  <c r="CN10" i="12"/>
  <c r="CN8" i="12"/>
  <c r="CN6" i="12"/>
  <c r="CN4" i="12"/>
  <c r="CN3" i="12"/>
  <c r="CN37" i="12" s="1"/>
  <c r="CN62" i="12" s="1"/>
  <c r="CO2" i="12"/>
  <c r="CM35" i="12"/>
  <c r="CO33" i="12" l="1"/>
  <c r="CO32" i="12"/>
  <c r="CO31" i="12"/>
  <c r="CO30" i="12"/>
  <c r="CO29" i="12"/>
  <c r="CO28" i="12"/>
  <c r="CO26" i="12"/>
  <c r="CO27" i="12"/>
  <c r="CO25" i="12"/>
  <c r="CO24" i="12"/>
  <c r="CO21" i="12"/>
  <c r="CO23" i="12"/>
  <c r="CO22" i="12"/>
  <c r="CO19" i="12"/>
  <c r="CO18" i="12"/>
  <c r="CO20" i="12"/>
  <c r="CN35" i="12"/>
  <c r="CO43" i="12"/>
  <c r="CO42" i="12"/>
  <c r="CO40" i="12"/>
  <c r="CO41" i="12"/>
  <c r="CO39" i="12"/>
  <c r="CO38" i="12"/>
  <c r="CO17" i="12"/>
  <c r="CO15" i="12"/>
  <c r="CO13" i="12"/>
  <c r="CO16" i="12"/>
  <c r="CO14" i="12"/>
  <c r="CO12" i="12"/>
  <c r="CO11" i="12"/>
  <c r="CO9" i="12"/>
  <c r="CO7" i="12"/>
  <c r="CO5" i="12"/>
  <c r="CO10" i="12"/>
  <c r="CO8" i="12"/>
  <c r="CO6" i="12"/>
  <c r="CO4" i="12"/>
  <c r="CO3" i="12"/>
  <c r="CO37" i="12" s="1"/>
  <c r="CO62" i="12" s="1"/>
  <c r="CP2" i="12"/>
  <c r="CN47" i="12"/>
  <c r="CP33" i="12" l="1"/>
  <c r="CP31" i="12"/>
  <c r="CP32" i="12"/>
  <c r="CP30" i="12"/>
  <c r="CP29" i="12"/>
  <c r="CP26" i="12"/>
  <c r="CP28" i="12"/>
  <c r="CP27" i="12"/>
  <c r="CP25" i="12"/>
  <c r="CP23" i="12"/>
  <c r="CP24" i="12"/>
  <c r="CP22" i="12"/>
  <c r="CP21" i="12"/>
  <c r="CP18" i="12"/>
  <c r="CP20" i="12"/>
  <c r="CP19" i="12"/>
  <c r="CP43" i="12"/>
  <c r="CP42" i="12"/>
  <c r="CP41" i="12"/>
  <c r="CP39" i="12"/>
  <c r="CP40" i="12"/>
  <c r="CP38" i="12"/>
  <c r="CP17" i="12"/>
  <c r="CP15" i="12"/>
  <c r="CP13" i="12"/>
  <c r="CP16" i="12"/>
  <c r="CP14" i="12"/>
  <c r="CP10" i="12"/>
  <c r="CP8" i="12"/>
  <c r="CP6" i="12"/>
  <c r="CP12" i="12"/>
  <c r="CP11" i="12"/>
  <c r="CP9" i="12"/>
  <c r="CP7" i="12"/>
  <c r="CP5" i="12"/>
  <c r="CP3" i="12"/>
  <c r="CP37" i="12" s="1"/>
  <c r="CP62" i="12" s="1"/>
  <c r="CQ2" i="12"/>
  <c r="CP4" i="12"/>
  <c r="CO47" i="12"/>
  <c r="CO35" i="12"/>
  <c r="CQ33" i="12" l="1"/>
  <c r="CQ32" i="12"/>
  <c r="CQ31" i="12"/>
  <c r="CQ30" i="12"/>
  <c r="CQ29" i="12"/>
  <c r="CQ28" i="12"/>
  <c r="CQ27" i="12"/>
  <c r="CQ26" i="12"/>
  <c r="CQ24" i="12"/>
  <c r="CQ25" i="12"/>
  <c r="CQ22" i="12"/>
  <c r="CQ23" i="12"/>
  <c r="CQ21" i="12"/>
  <c r="CQ18" i="12"/>
  <c r="CQ20" i="12"/>
  <c r="CQ19" i="12"/>
  <c r="CP35" i="12"/>
  <c r="CP47" i="12"/>
  <c r="CQ42" i="12"/>
  <c r="CQ43" i="12"/>
  <c r="CQ41" i="12"/>
  <c r="CQ38" i="12"/>
  <c r="CQ40" i="12"/>
  <c r="CQ39" i="12"/>
  <c r="CQ16" i="12"/>
  <c r="CQ14" i="12"/>
  <c r="CQ12" i="12"/>
  <c r="CQ17" i="12"/>
  <c r="CQ15" i="12"/>
  <c r="CQ13" i="12"/>
  <c r="CQ10" i="12"/>
  <c r="CQ8" i="12"/>
  <c r="CQ6" i="12"/>
  <c r="CQ11" i="12"/>
  <c r="CQ9" i="12"/>
  <c r="CQ7" i="12"/>
  <c r="CQ5" i="12"/>
  <c r="CR2" i="12"/>
  <c r="CQ4" i="12"/>
  <c r="CQ3" i="12"/>
  <c r="CQ37" i="12" s="1"/>
  <c r="CQ62" i="12" s="1"/>
  <c r="CR33" i="12" l="1"/>
  <c r="CR32" i="12"/>
  <c r="CR31" i="12"/>
  <c r="CR30" i="12"/>
  <c r="CR29" i="12"/>
  <c r="CR28" i="12"/>
  <c r="CR27" i="12"/>
  <c r="CR25" i="12"/>
  <c r="CR26" i="12"/>
  <c r="CR24" i="12"/>
  <c r="CR23" i="12"/>
  <c r="CR21" i="12"/>
  <c r="CR22" i="12"/>
  <c r="CR20" i="12"/>
  <c r="CR19" i="12"/>
  <c r="CR18" i="12"/>
  <c r="CQ35" i="12"/>
  <c r="CR43" i="12"/>
  <c r="CR40" i="12"/>
  <c r="CR42" i="12"/>
  <c r="CR41" i="12"/>
  <c r="CR39" i="12"/>
  <c r="CR38" i="12"/>
  <c r="CR16" i="12"/>
  <c r="CR14" i="12"/>
  <c r="CR12" i="12"/>
  <c r="CR17" i="12"/>
  <c r="CR15" i="12"/>
  <c r="CR13" i="12"/>
  <c r="CR11" i="12"/>
  <c r="CR9" i="12"/>
  <c r="CR7" i="12"/>
  <c r="CR5" i="12"/>
  <c r="CR10" i="12"/>
  <c r="CR8" i="12"/>
  <c r="CR6" i="12"/>
  <c r="CR4" i="12"/>
  <c r="CR3" i="12"/>
  <c r="CR37" i="12" s="1"/>
  <c r="CR62" i="12" s="1"/>
  <c r="CS2" i="12"/>
  <c r="CQ47" i="12"/>
  <c r="CS33" i="12" l="1"/>
  <c r="CS32" i="12"/>
  <c r="CS31" i="12"/>
  <c r="CS30" i="12"/>
  <c r="CS29" i="12"/>
  <c r="CS28" i="12"/>
  <c r="CS26" i="12"/>
  <c r="CS27" i="12"/>
  <c r="CS25" i="12"/>
  <c r="CS24" i="12"/>
  <c r="CS21" i="12"/>
  <c r="CS22" i="12"/>
  <c r="CS20" i="12"/>
  <c r="CS23" i="12"/>
  <c r="CS19" i="12"/>
  <c r="CS18" i="12"/>
  <c r="CR35" i="12"/>
  <c r="CR47" i="12"/>
  <c r="CS43" i="12"/>
  <c r="CS42" i="12"/>
  <c r="CS40" i="12"/>
  <c r="CS41" i="12"/>
  <c r="CS39" i="12"/>
  <c r="CS38" i="12"/>
  <c r="CS17" i="12"/>
  <c r="CS15" i="12"/>
  <c r="CS13" i="12"/>
  <c r="CS16" i="12"/>
  <c r="CS14" i="12"/>
  <c r="CS12" i="12"/>
  <c r="CS11" i="12"/>
  <c r="CS9" i="12"/>
  <c r="CS7" i="12"/>
  <c r="CS5" i="12"/>
  <c r="CS10" i="12"/>
  <c r="CS8" i="12"/>
  <c r="CS4" i="12"/>
  <c r="CS3" i="12"/>
  <c r="CS37" i="12" s="1"/>
  <c r="CS62" i="12" s="1"/>
  <c r="CT2" i="12"/>
  <c r="CS6" i="12"/>
  <c r="CT33" i="12" l="1"/>
  <c r="CT31" i="12"/>
  <c r="CT32" i="12"/>
  <c r="CT30" i="12"/>
  <c r="CT29" i="12"/>
  <c r="CT26" i="12"/>
  <c r="CT27" i="12"/>
  <c r="CT28" i="12"/>
  <c r="CT25" i="12"/>
  <c r="CT23" i="12"/>
  <c r="CT22" i="12"/>
  <c r="CT24" i="12"/>
  <c r="CT21" i="12"/>
  <c r="CT20" i="12"/>
  <c r="CT18" i="12"/>
  <c r="CT19" i="12"/>
  <c r="CS35" i="12"/>
  <c r="CS47" i="12"/>
  <c r="CT43" i="12"/>
  <c r="CT41" i="12"/>
  <c r="CT39" i="12"/>
  <c r="CT42" i="12"/>
  <c r="CT40" i="12"/>
  <c r="CT38" i="12"/>
  <c r="CT17" i="12"/>
  <c r="CT15" i="12"/>
  <c r="CT13" i="12"/>
  <c r="CT16" i="12"/>
  <c r="CT14" i="12"/>
  <c r="CT12" i="12"/>
  <c r="CT10" i="12"/>
  <c r="CT8" i="12"/>
  <c r="CT6" i="12"/>
  <c r="CT11" i="12"/>
  <c r="CT9" i="12"/>
  <c r="CT7" i="12"/>
  <c r="CT5" i="12"/>
  <c r="CT3" i="12"/>
  <c r="CT37" i="12" s="1"/>
  <c r="CT62" i="12" s="1"/>
  <c r="CU2" i="12"/>
  <c r="CT4" i="12"/>
  <c r="CU33" i="12" l="1"/>
  <c r="CU31" i="12"/>
  <c r="CU32" i="12"/>
  <c r="CU30" i="12"/>
  <c r="CU29" i="12"/>
  <c r="CU27" i="12"/>
  <c r="CU28" i="12"/>
  <c r="CU26" i="12"/>
  <c r="CU24" i="12"/>
  <c r="CU25" i="12"/>
  <c r="CU22" i="12"/>
  <c r="CU23" i="12"/>
  <c r="CU21" i="12"/>
  <c r="CU18" i="12"/>
  <c r="CU19" i="12"/>
  <c r="CU20" i="12"/>
  <c r="CT35" i="12"/>
  <c r="CT47" i="12"/>
  <c r="CU42" i="12"/>
  <c r="CU43" i="12"/>
  <c r="CU41" i="12"/>
  <c r="CU40" i="12"/>
  <c r="CU38" i="12"/>
  <c r="CU39" i="12"/>
  <c r="CU17" i="12"/>
  <c r="CU16" i="12"/>
  <c r="CU14" i="12"/>
  <c r="CU12" i="12"/>
  <c r="CU15" i="12"/>
  <c r="CU13" i="12"/>
  <c r="CU10" i="12"/>
  <c r="CU8" i="12"/>
  <c r="CU6" i="12"/>
  <c r="CU11" i="12"/>
  <c r="CU9" i="12"/>
  <c r="CU7" i="12"/>
  <c r="CU3" i="12"/>
  <c r="CU37" i="12" s="1"/>
  <c r="CU62" i="12" s="1"/>
  <c r="CU4" i="12"/>
  <c r="CU5" i="12"/>
  <c r="CV2" i="12"/>
  <c r="CV33" i="12" l="1"/>
  <c r="CV32" i="12"/>
  <c r="CV31" i="12"/>
  <c r="CV30" i="12"/>
  <c r="CV29" i="12"/>
  <c r="CV28" i="12"/>
  <c r="CV27" i="12"/>
  <c r="CV25" i="12"/>
  <c r="CV26" i="12"/>
  <c r="CV24" i="12"/>
  <c r="CV23" i="12"/>
  <c r="CV21" i="12"/>
  <c r="CV22" i="12"/>
  <c r="CV20" i="12"/>
  <c r="CV19" i="12"/>
  <c r="CV18" i="12"/>
  <c r="CU47" i="12"/>
  <c r="CV43" i="12"/>
  <c r="CV42" i="12"/>
  <c r="CV40" i="12"/>
  <c r="CV41" i="12"/>
  <c r="CV39" i="12"/>
  <c r="CV38" i="12"/>
  <c r="CV16" i="12"/>
  <c r="CV14" i="12"/>
  <c r="CV12" i="12"/>
  <c r="CV15" i="12"/>
  <c r="CV17" i="12"/>
  <c r="CV13" i="12"/>
  <c r="CV11" i="12"/>
  <c r="CV9" i="12"/>
  <c r="CV7" i="12"/>
  <c r="CV5" i="12"/>
  <c r="CV10" i="12"/>
  <c r="CV8" i="12"/>
  <c r="CV6" i="12"/>
  <c r="CV4" i="12"/>
  <c r="CV3" i="12"/>
  <c r="CV37" i="12" s="1"/>
  <c r="CV62" i="12" s="1"/>
  <c r="CW2" i="12"/>
  <c r="CU35" i="12"/>
  <c r="CW33" i="12" l="1"/>
  <c r="CW32" i="12"/>
  <c r="CW31" i="12"/>
  <c r="CW30" i="12"/>
  <c r="CW29" i="12"/>
  <c r="CW28" i="12"/>
  <c r="CW26" i="12"/>
  <c r="CW27" i="12"/>
  <c r="CW25" i="12"/>
  <c r="CW24" i="12"/>
  <c r="CW23" i="12"/>
  <c r="CW21" i="12"/>
  <c r="CW22" i="12"/>
  <c r="CW20" i="12"/>
  <c r="CW19" i="12"/>
  <c r="CW18" i="12"/>
  <c r="CV35" i="12"/>
  <c r="CW43" i="12"/>
  <c r="CW42" i="12"/>
  <c r="CW40" i="12"/>
  <c r="CW41" i="12"/>
  <c r="CW39" i="12"/>
  <c r="CW38" i="12"/>
  <c r="CW15" i="12"/>
  <c r="CW13" i="12"/>
  <c r="CW17" i="12"/>
  <c r="CW16" i="12"/>
  <c r="CW14" i="12"/>
  <c r="CW12" i="12"/>
  <c r="CW11" i="12"/>
  <c r="CW9" i="12"/>
  <c r="CW7" i="12"/>
  <c r="CW5" i="12"/>
  <c r="CW10" i="12"/>
  <c r="CW8" i="12"/>
  <c r="CW4" i="12"/>
  <c r="CW3" i="12"/>
  <c r="CW37" i="12" s="1"/>
  <c r="CW62" i="12" s="1"/>
  <c r="CW6" i="12"/>
  <c r="CX2" i="12"/>
  <c r="CV47" i="12"/>
  <c r="CX33" i="12" l="1"/>
  <c r="CX31" i="12"/>
  <c r="CX32" i="12"/>
  <c r="CX30" i="12"/>
  <c r="CX29" i="12"/>
  <c r="CX26" i="12"/>
  <c r="CX28" i="12"/>
  <c r="CX27" i="12"/>
  <c r="CX25" i="12"/>
  <c r="CX23" i="12"/>
  <c r="CX22" i="12"/>
  <c r="CX24" i="12"/>
  <c r="CX21" i="12"/>
  <c r="CX18" i="12"/>
  <c r="CX20" i="12"/>
  <c r="CX19" i="12"/>
  <c r="CW35" i="12"/>
  <c r="CX43" i="12"/>
  <c r="CX42" i="12"/>
  <c r="CX41" i="12"/>
  <c r="CX39" i="12"/>
  <c r="CX40" i="12"/>
  <c r="CX38" i="12"/>
  <c r="CX17" i="12"/>
  <c r="CX15" i="12"/>
  <c r="CX13" i="12"/>
  <c r="CX16" i="12"/>
  <c r="CX14" i="12"/>
  <c r="CX12" i="12"/>
  <c r="CX10" i="12"/>
  <c r="CX8" i="12"/>
  <c r="CX6" i="12"/>
  <c r="CX11" i="12"/>
  <c r="CX9" i="12"/>
  <c r="CX7" i="12"/>
  <c r="CX5" i="12"/>
  <c r="CX3" i="12"/>
  <c r="CX37" i="12" s="1"/>
  <c r="CX62" i="12" s="1"/>
  <c r="CY2" i="12"/>
  <c r="CX4" i="12"/>
  <c r="CW47" i="12"/>
  <c r="CY33" i="12" l="1"/>
  <c r="CY32" i="12"/>
  <c r="CY31" i="12"/>
  <c r="CY30" i="12"/>
  <c r="CY29" i="12"/>
  <c r="CY28" i="12"/>
  <c r="CY27" i="12"/>
  <c r="CY26" i="12"/>
  <c r="CY24" i="12"/>
  <c r="CY25" i="12"/>
  <c r="CY22" i="12"/>
  <c r="CY21" i="12"/>
  <c r="CY23" i="12"/>
  <c r="CY18" i="12"/>
  <c r="CY20" i="12"/>
  <c r="CY19" i="12"/>
  <c r="CX47" i="12"/>
  <c r="CX35" i="12"/>
  <c r="CY42" i="12"/>
  <c r="CY43" i="12"/>
  <c r="CY41" i="12"/>
  <c r="CY38" i="12"/>
  <c r="CY40" i="12"/>
  <c r="CY39" i="12"/>
  <c r="CY17" i="12"/>
  <c r="CY16" i="12"/>
  <c r="CY14" i="12"/>
  <c r="CY12" i="12"/>
  <c r="CY15" i="12"/>
  <c r="CY13" i="12"/>
  <c r="CY10" i="12"/>
  <c r="CY8" i="12"/>
  <c r="CY6" i="12"/>
  <c r="CY11" i="12"/>
  <c r="CY9" i="12"/>
  <c r="CY7" i="12"/>
  <c r="CZ2" i="12"/>
  <c r="CY5" i="12"/>
  <c r="CY4" i="12"/>
  <c r="CY3" i="12"/>
  <c r="CY37" i="12" s="1"/>
  <c r="CY62" i="12" s="1"/>
  <c r="CZ33" i="12" l="1"/>
  <c r="CZ32" i="12"/>
  <c r="CZ31" i="12"/>
  <c r="CZ30" i="12"/>
  <c r="CZ29" i="12"/>
  <c r="CZ28" i="12"/>
  <c r="CZ27" i="12"/>
  <c r="CZ25" i="12"/>
  <c r="CZ26" i="12"/>
  <c r="CZ24" i="12"/>
  <c r="CZ21" i="12"/>
  <c r="CZ23" i="12"/>
  <c r="CZ22" i="12"/>
  <c r="CZ20" i="12"/>
  <c r="CZ19" i="12"/>
  <c r="CZ18" i="12"/>
  <c r="CY35" i="12"/>
  <c r="CY47" i="12"/>
  <c r="CZ43" i="12"/>
  <c r="CZ40" i="12"/>
  <c r="CZ42" i="12"/>
  <c r="CZ41" i="12"/>
  <c r="CZ39" i="12"/>
  <c r="CZ38" i="12"/>
  <c r="CZ17" i="12"/>
  <c r="CZ16" i="12"/>
  <c r="CZ14" i="12"/>
  <c r="CZ12" i="12"/>
  <c r="CZ15" i="12"/>
  <c r="CZ11" i="12"/>
  <c r="CZ9" i="12"/>
  <c r="CZ7" i="12"/>
  <c r="CZ5" i="12"/>
  <c r="CZ13" i="12"/>
  <c r="CZ10" i="12"/>
  <c r="CZ8" i="12"/>
  <c r="CZ6" i="12"/>
  <c r="CZ4" i="12"/>
  <c r="CZ3" i="12"/>
  <c r="CZ37" i="12" s="1"/>
  <c r="CZ62" i="12" s="1"/>
  <c r="DA2" i="12"/>
  <c r="DA33" i="12" l="1"/>
  <c r="DA32" i="12"/>
  <c r="DA31" i="12"/>
  <c r="DA30" i="12"/>
  <c r="DA29" i="12"/>
  <c r="DA28" i="12"/>
  <c r="DA26" i="12"/>
  <c r="DA27" i="12"/>
  <c r="DA25" i="12"/>
  <c r="DA24" i="12"/>
  <c r="DA21" i="12"/>
  <c r="DA23" i="12"/>
  <c r="DA22" i="12"/>
  <c r="DA20" i="12"/>
  <c r="DA19" i="12"/>
  <c r="DA18" i="12"/>
  <c r="CZ47" i="12"/>
  <c r="CZ35" i="12"/>
  <c r="DA43" i="12"/>
  <c r="DA42" i="12"/>
  <c r="DA40" i="12"/>
  <c r="DA41" i="12"/>
  <c r="DA39" i="12"/>
  <c r="DA38" i="12"/>
  <c r="DA15" i="12"/>
  <c r="DA13" i="12"/>
  <c r="DA17" i="12"/>
  <c r="DA16" i="12"/>
  <c r="DA14" i="12"/>
  <c r="DA12" i="12"/>
  <c r="DA11" i="12"/>
  <c r="DA9" i="12"/>
  <c r="DA7" i="12"/>
  <c r="DA5" i="12"/>
  <c r="DA10" i="12"/>
  <c r="DA8" i="12"/>
  <c r="DA4" i="12"/>
  <c r="DB2" i="12"/>
  <c r="DA6" i="12"/>
  <c r="DA3" i="12"/>
  <c r="DA37" i="12" s="1"/>
  <c r="DA62" i="12" s="1"/>
  <c r="DB33" i="12" l="1"/>
  <c r="DB31" i="12"/>
  <c r="DB32" i="12"/>
  <c r="DB30" i="12"/>
  <c r="DB29" i="12"/>
  <c r="DB26" i="12"/>
  <c r="DB27" i="12"/>
  <c r="DB28" i="12"/>
  <c r="DB25" i="12"/>
  <c r="DB23" i="12"/>
  <c r="DB24" i="12"/>
  <c r="DB22" i="12"/>
  <c r="DB21" i="12"/>
  <c r="DB20" i="12"/>
  <c r="DB18" i="12"/>
  <c r="DB19" i="12"/>
  <c r="DA35" i="12"/>
  <c r="DA47" i="12"/>
  <c r="DB43" i="12"/>
  <c r="DB41" i="12"/>
  <c r="DB39" i="12"/>
  <c r="DB42" i="12"/>
  <c r="DB40" i="12"/>
  <c r="DB38" i="12"/>
  <c r="DB17" i="12"/>
  <c r="DB15" i="12"/>
  <c r="DB13" i="12"/>
  <c r="DB16" i="12"/>
  <c r="DB14" i="12"/>
  <c r="DB10" i="12"/>
  <c r="DB8" i="12"/>
  <c r="DB6" i="12"/>
  <c r="DB12" i="12"/>
  <c r="DB11" i="12"/>
  <c r="DB9" i="12"/>
  <c r="DB7" i="12"/>
  <c r="DB5" i="12"/>
  <c r="DB3" i="12"/>
  <c r="DB37" i="12" s="1"/>
  <c r="DB62" i="12" s="1"/>
  <c r="DC2" i="12"/>
  <c r="DB4" i="12"/>
  <c r="DC33" i="12" l="1"/>
  <c r="DC31" i="12"/>
  <c r="DC32" i="12"/>
  <c r="DC30" i="12"/>
  <c r="DC29" i="12"/>
  <c r="DC27" i="12"/>
  <c r="DC28" i="12"/>
  <c r="DC26" i="12"/>
  <c r="DC24" i="12"/>
  <c r="DC25" i="12"/>
  <c r="DC23" i="12"/>
  <c r="DC22" i="12"/>
  <c r="DC21" i="12"/>
  <c r="DC18" i="12"/>
  <c r="DC19" i="12"/>
  <c r="DC20" i="12"/>
  <c r="DB47" i="12"/>
  <c r="DB35" i="12"/>
  <c r="DC42" i="12"/>
  <c r="DC43" i="12"/>
  <c r="DC41" i="12"/>
  <c r="DC38" i="12"/>
  <c r="DC39" i="12"/>
  <c r="DC40" i="12"/>
  <c r="DC16" i="12"/>
  <c r="DC14" i="12"/>
  <c r="DC12" i="12"/>
  <c r="DC17" i="12"/>
  <c r="DC15" i="12"/>
  <c r="DC13" i="12"/>
  <c r="DC10" i="12"/>
  <c r="DC8" i="12"/>
  <c r="DC6" i="12"/>
  <c r="DC11" i="12"/>
  <c r="DC9" i="12"/>
  <c r="DC7" i="12"/>
  <c r="DC3" i="12"/>
  <c r="DC37" i="12" s="1"/>
  <c r="DC62" i="12" s="1"/>
  <c r="DC5" i="12"/>
  <c r="DC4" i="12"/>
  <c r="DD2" i="12"/>
  <c r="DC35" i="12" l="1"/>
  <c r="DD33" i="12"/>
  <c r="DD32" i="12"/>
  <c r="DD31" i="12"/>
  <c r="DD30" i="12"/>
  <c r="DD29" i="12"/>
  <c r="DD28" i="12"/>
  <c r="DD27" i="12"/>
  <c r="DD25" i="12"/>
  <c r="DD26" i="12"/>
  <c r="DD24" i="12"/>
  <c r="DD21" i="12"/>
  <c r="DD23" i="12"/>
  <c r="DD22" i="12"/>
  <c r="DD20" i="12"/>
  <c r="DD19" i="12"/>
  <c r="DD18" i="12"/>
  <c r="DC47" i="12"/>
  <c r="DD43" i="12"/>
  <c r="DD42" i="12"/>
  <c r="DD40" i="12"/>
  <c r="DD41" i="12"/>
  <c r="DD39" i="12"/>
  <c r="DD38" i="12"/>
  <c r="DD16" i="12"/>
  <c r="DD14" i="12"/>
  <c r="DD12" i="12"/>
  <c r="DD17" i="12"/>
  <c r="DD15" i="12"/>
  <c r="DD11" i="12"/>
  <c r="DD9" i="12"/>
  <c r="DD7" i="12"/>
  <c r="DD5" i="12"/>
  <c r="DD13" i="12"/>
  <c r="DD10" i="12"/>
  <c r="DD8" i="12"/>
  <c r="DD6" i="12"/>
  <c r="DD4" i="12"/>
  <c r="DD3" i="12"/>
  <c r="DD37" i="12" s="1"/>
  <c r="DD62" i="12" s="1"/>
  <c r="DE2" i="12"/>
  <c r="DE33" i="12" l="1"/>
  <c r="DE32" i="12"/>
  <c r="DE31" i="12"/>
  <c r="DE30" i="12"/>
  <c r="DE29" i="12"/>
  <c r="DE28" i="12"/>
  <c r="DE26" i="12"/>
  <c r="DE27" i="12"/>
  <c r="DE25" i="12"/>
  <c r="DE24" i="12"/>
  <c r="DE21" i="12"/>
  <c r="DE23" i="12"/>
  <c r="DE22" i="12"/>
  <c r="DE20" i="12"/>
  <c r="DE19" i="12"/>
  <c r="DE18" i="12"/>
  <c r="DE43" i="12"/>
  <c r="DE42" i="12"/>
  <c r="DE40" i="12"/>
  <c r="DE41" i="12"/>
  <c r="DE39" i="12"/>
  <c r="DE38" i="12"/>
  <c r="DE17" i="12"/>
  <c r="DE15" i="12"/>
  <c r="DE13" i="12"/>
  <c r="DE16" i="12"/>
  <c r="DE14" i="12"/>
  <c r="DE12" i="12"/>
  <c r="DE11" i="12"/>
  <c r="DE9" i="12"/>
  <c r="DE7" i="12"/>
  <c r="DE5" i="12"/>
  <c r="DE10" i="12"/>
  <c r="DE8" i="12"/>
  <c r="DE6" i="12"/>
  <c r="DE4" i="12"/>
  <c r="DE3" i="12"/>
  <c r="DE37" i="12" s="1"/>
  <c r="DE62" i="12" s="1"/>
  <c r="DF2" i="12"/>
  <c r="DD47" i="12"/>
  <c r="DD35" i="12"/>
  <c r="DF33" i="12" l="1"/>
  <c r="DF31" i="12"/>
  <c r="DF32" i="12"/>
  <c r="DF30" i="12"/>
  <c r="DF29" i="12"/>
  <c r="DF26" i="12"/>
  <c r="DF28" i="12"/>
  <c r="DF27" i="12"/>
  <c r="DF25" i="12"/>
  <c r="DF23" i="12"/>
  <c r="DF24" i="12"/>
  <c r="DF22" i="12"/>
  <c r="DF21" i="12"/>
  <c r="DF18" i="12"/>
  <c r="DF20" i="12"/>
  <c r="DF19" i="12"/>
  <c r="DE35" i="12"/>
  <c r="DF43" i="12"/>
  <c r="DF42" i="12"/>
  <c r="DF41" i="12"/>
  <c r="DF39" i="12"/>
  <c r="DF40" i="12"/>
  <c r="DF38" i="12"/>
  <c r="DF17" i="12"/>
  <c r="DF15" i="12"/>
  <c r="DF13" i="12"/>
  <c r="DF16" i="12"/>
  <c r="DF14" i="12"/>
  <c r="DF10" i="12"/>
  <c r="DF8" i="12"/>
  <c r="DF6" i="12"/>
  <c r="DF12" i="12"/>
  <c r="DF11" i="12"/>
  <c r="DF9" i="12"/>
  <c r="DF7" i="12"/>
  <c r="DF5" i="12"/>
  <c r="DF3" i="12"/>
  <c r="DF37" i="12" s="1"/>
  <c r="DF62" i="12" s="1"/>
  <c r="DG2" i="12"/>
  <c r="DF4" i="12"/>
  <c r="DE47" i="12"/>
  <c r="DF47" i="12" l="1"/>
  <c r="DG33" i="12"/>
  <c r="DG32" i="12"/>
  <c r="DG31" i="12"/>
  <c r="DG30" i="12"/>
  <c r="DG29" i="12"/>
  <c r="DG28" i="12"/>
  <c r="DG27" i="12"/>
  <c r="DG26" i="12"/>
  <c r="DG24" i="12"/>
  <c r="DG25" i="12"/>
  <c r="DG22" i="12"/>
  <c r="DG23" i="12"/>
  <c r="DG21" i="12"/>
  <c r="DG18" i="12"/>
  <c r="DG20" i="12"/>
  <c r="DG19" i="12"/>
  <c r="DF35" i="12"/>
  <c r="DG42" i="12"/>
  <c r="DG43" i="12"/>
  <c r="DG41" i="12"/>
  <c r="DG38" i="12"/>
  <c r="DG40" i="12"/>
  <c r="DG39" i="12"/>
  <c r="DG16" i="12"/>
  <c r="DG14" i="12"/>
  <c r="DG12" i="12"/>
  <c r="DG17" i="12"/>
  <c r="DG15" i="12"/>
  <c r="DG13" i="12"/>
  <c r="DG10" i="12"/>
  <c r="DG8" i="12"/>
  <c r="DG6" i="12"/>
  <c r="DG11" i="12"/>
  <c r="DG9" i="12"/>
  <c r="DG7" i="12"/>
  <c r="DG5" i="12"/>
  <c r="DH2" i="12"/>
  <c r="DG4" i="12"/>
  <c r="DG3" i="12"/>
  <c r="DG37" i="12" s="1"/>
  <c r="DG62" i="12" s="1"/>
  <c r="DH33" i="12" l="1"/>
  <c r="DH32" i="12"/>
  <c r="DH31" i="12"/>
  <c r="DH30" i="12"/>
  <c r="DH29" i="12"/>
  <c r="DH28" i="12"/>
  <c r="DH27" i="12"/>
  <c r="DH25" i="12"/>
  <c r="DH26" i="12"/>
  <c r="DH24" i="12"/>
  <c r="DH23" i="12"/>
  <c r="DH21" i="12"/>
  <c r="DH22" i="12"/>
  <c r="DH20" i="12"/>
  <c r="DH19" i="12"/>
  <c r="DH18" i="12"/>
  <c r="DG35" i="12"/>
  <c r="DH43" i="12"/>
  <c r="DH40" i="12"/>
  <c r="DH42" i="12"/>
  <c r="DH41" i="12"/>
  <c r="DH39" i="12"/>
  <c r="DH38" i="12"/>
  <c r="DH17" i="12"/>
  <c r="DH16" i="12"/>
  <c r="DH14" i="12"/>
  <c r="DH12" i="12"/>
  <c r="DH15" i="12"/>
  <c r="DH13" i="12"/>
  <c r="DH11" i="12"/>
  <c r="DH9" i="12"/>
  <c r="DH7" i="12"/>
  <c r="DH5" i="12"/>
  <c r="DH10" i="12"/>
  <c r="DH8" i="12"/>
  <c r="DH6" i="12"/>
  <c r="DH4" i="12"/>
  <c r="DH3" i="12"/>
  <c r="DH37" i="12" s="1"/>
  <c r="DH62" i="12" s="1"/>
  <c r="DI2" i="12"/>
  <c r="DG47" i="12"/>
  <c r="DH47" i="12" l="1"/>
  <c r="DI33" i="12"/>
  <c r="DI32" i="12"/>
  <c r="DI31" i="12"/>
  <c r="DI30" i="12"/>
  <c r="DI29" i="12"/>
  <c r="DI28" i="12"/>
  <c r="DI26" i="12"/>
  <c r="DI27" i="12"/>
  <c r="DI25" i="12"/>
  <c r="DI24" i="12"/>
  <c r="DI21" i="12"/>
  <c r="DI22" i="12"/>
  <c r="DI20" i="12"/>
  <c r="DI23" i="12"/>
  <c r="DI19" i="12"/>
  <c r="DI18" i="12"/>
  <c r="DI43" i="12"/>
  <c r="DI42" i="12"/>
  <c r="DI40" i="12"/>
  <c r="DI41" i="12"/>
  <c r="DI39" i="12"/>
  <c r="DI38" i="12"/>
  <c r="DI15" i="12"/>
  <c r="DI13" i="12"/>
  <c r="DI17" i="12"/>
  <c r="DI16" i="12"/>
  <c r="DI14" i="12"/>
  <c r="DI12" i="12"/>
  <c r="DI11" i="12"/>
  <c r="DI9" i="12"/>
  <c r="DI7" i="12"/>
  <c r="DI5" i="12"/>
  <c r="DI10" i="12"/>
  <c r="DI8" i="12"/>
  <c r="DI4" i="12"/>
  <c r="DJ2" i="12"/>
  <c r="DI3" i="12"/>
  <c r="DI37" i="12" s="1"/>
  <c r="DI62" i="12" s="1"/>
  <c r="DI6" i="12"/>
  <c r="DH35" i="12"/>
  <c r="DI47" i="12" l="1"/>
  <c r="DJ33" i="12"/>
  <c r="DJ31" i="12"/>
  <c r="DJ32" i="12"/>
  <c r="DJ30" i="12"/>
  <c r="DJ29" i="12"/>
  <c r="DJ27" i="12"/>
  <c r="DJ26" i="12"/>
  <c r="DJ28" i="12"/>
  <c r="DJ25" i="12"/>
  <c r="DJ23" i="12"/>
  <c r="DJ22" i="12"/>
  <c r="DJ24" i="12"/>
  <c r="DJ21" i="12"/>
  <c r="DJ20" i="12"/>
  <c r="DJ18" i="12"/>
  <c r="DJ19" i="12"/>
  <c r="DI35" i="12"/>
  <c r="DJ43" i="12"/>
  <c r="DJ41" i="12"/>
  <c r="DJ39" i="12"/>
  <c r="DJ42" i="12"/>
  <c r="DJ40" i="12"/>
  <c r="DJ38" i="12"/>
  <c r="DJ17" i="12"/>
  <c r="DJ15" i="12"/>
  <c r="DJ13" i="12"/>
  <c r="DJ16" i="12"/>
  <c r="DJ14" i="12"/>
  <c r="DJ12" i="12"/>
  <c r="DJ10" i="12"/>
  <c r="DJ8" i="12"/>
  <c r="DJ6" i="12"/>
  <c r="DJ11" i="12"/>
  <c r="DJ9" i="12"/>
  <c r="DJ7" i="12"/>
  <c r="DJ5" i="12"/>
  <c r="DJ3" i="12"/>
  <c r="DJ37" i="12" s="1"/>
  <c r="DJ62" i="12" s="1"/>
  <c r="DK2" i="12"/>
  <c r="DJ4" i="12"/>
  <c r="DK33" i="12" l="1"/>
  <c r="DK31" i="12"/>
  <c r="DK32" i="12"/>
  <c r="DK30" i="12"/>
  <c r="DK29" i="12"/>
  <c r="DK28" i="12"/>
  <c r="DK27" i="12"/>
  <c r="DK26" i="12"/>
  <c r="DK24" i="12"/>
  <c r="DK25" i="12"/>
  <c r="DK22" i="12"/>
  <c r="DK23" i="12"/>
  <c r="DK21" i="12"/>
  <c r="DK18" i="12"/>
  <c r="DK19" i="12"/>
  <c r="DK20" i="12"/>
  <c r="DK42" i="12"/>
  <c r="DK43" i="12"/>
  <c r="DK41" i="12"/>
  <c r="DK40" i="12"/>
  <c r="DK38" i="12"/>
  <c r="DK39" i="12"/>
  <c r="DK17" i="12"/>
  <c r="DK16" i="12"/>
  <c r="DK14" i="12"/>
  <c r="DK12" i="12"/>
  <c r="DK15" i="12"/>
  <c r="DK13" i="12"/>
  <c r="DK10" i="12"/>
  <c r="DK8" i="12"/>
  <c r="DK6" i="12"/>
  <c r="DK11" i="12"/>
  <c r="DK9" i="12"/>
  <c r="DK7" i="12"/>
  <c r="DK4" i="12"/>
  <c r="DK5" i="12"/>
  <c r="DK3" i="12"/>
  <c r="DK37" i="12" s="1"/>
  <c r="DK62" i="12" s="1"/>
  <c r="DL2" i="12"/>
  <c r="DJ35" i="12"/>
  <c r="DJ47" i="12"/>
  <c r="DL33" i="12" l="1"/>
  <c r="DL32" i="12"/>
  <c r="DL31" i="12"/>
  <c r="DL30" i="12"/>
  <c r="DL29" i="12"/>
  <c r="DL28" i="12"/>
  <c r="DL25" i="12"/>
  <c r="DL27" i="12"/>
  <c r="DL26" i="12"/>
  <c r="DL24" i="12"/>
  <c r="DL23" i="12"/>
  <c r="DL21" i="12"/>
  <c r="DL22" i="12"/>
  <c r="DL20" i="12"/>
  <c r="DL19" i="12"/>
  <c r="DL18" i="12"/>
  <c r="DK47" i="12"/>
  <c r="DK35" i="12"/>
  <c r="DL43" i="12"/>
  <c r="DL42" i="12"/>
  <c r="DL40" i="12"/>
  <c r="DL41" i="12"/>
  <c r="DL39" i="12"/>
  <c r="DL38" i="12"/>
  <c r="DL17" i="12"/>
  <c r="DL16" i="12"/>
  <c r="DL14" i="12"/>
  <c r="DL12" i="12"/>
  <c r="DL15" i="12"/>
  <c r="DL13" i="12"/>
  <c r="DL11" i="12"/>
  <c r="DL9" i="12"/>
  <c r="DL7" i="12"/>
  <c r="DL5" i="12"/>
  <c r="DL10" i="12"/>
  <c r="DL8" i="12"/>
  <c r="DL6" i="12"/>
  <c r="DL4" i="12"/>
  <c r="DL3" i="12"/>
  <c r="DL37" i="12" s="1"/>
  <c r="DL62" i="12" s="1"/>
  <c r="DM2" i="12"/>
  <c r="DM33" i="12" l="1"/>
  <c r="DM32" i="12"/>
  <c r="DM31" i="12"/>
  <c r="DM30" i="12"/>
  <c r="DM29" i="12"/>
  <c r="DM28" i="12"/>
  <c r="DM27" i="12"/>
  <c r="DM26" i="12"/>
  <c r="DM25" i="12"/>
  <c r="DM24" i="12"/>
  <c r="DM23" i="12"/>
  <c r="DM21" i="12"/>
  <c r="DM22" i="12"/>
  <c r="DM20" i="12"/>
  <c r="DM19" i="12"/>
  <c r="DM18" i="12"/>
  <c r="DL47" i="12"/>
  <c r="DL35" i="12"/>
  <c r="DM43" i="12"/>
  <c r="DM42" i="12"/>
  <c r="DM40" i="12"/>
  <c r="DM41" i="12"/>
  <c r="DM39" i="12"/>
  <c r="DM38" i="12"/>
  <c r="DM17" i="12"/>
  <c r="DM15" i="12"/>
  <c r="DM13" i="12"/>
  <c r="DM11" i="12"/>
  <c r="DM16" i="12"/>
  <c r="DM14" i="12"/>
  <c r="DM12" i="12"/>
  <c r="DM9" i="12"/>
  <c r="DM7" i="12"/>
  <c r="DM5" i="12"/>
  <c r="DM10" i="12"/>
  <c r="DM8" i="12"/>
  <c r="DM4" i="12"/>
  <c r="DM3" i="12"/>
  <c r="DM37" i="12" s="1"/>
  <c r="DM62" i="12" s="1"/>
  <c r="DM6" i="12"/>
  <c r="DN2" i="12"/>
  <c r="DN33" i="12" l="1"/>
  <c r="DN31" i="12"/>
  <c r="DN32" i="12"/>
  <c r="DN30" i="12"/>
  <c r="DN29" i="12"/>
  <c r="DN27" i="12"/>
  <c r="DN26" i="12"/>
  <c r="DN28" i="12"/>
  <c r="DN25" i="12"/>
  <c r="DN23" i="12"/>
  <c r="DN22" i="12"/>
  <c r="DN24" i="12"/>
  <c r="DN21" i="12"/>
  <c r="DN18" i="12"/>
  <c r="DN20" i="12"/>
  <c r="DN19" i="12"/>
  <c r="DM47" i="12"/>
  <c r="DM35" i="12"/>
  <c r="DN43" i="12"/>
  <c r="DN42" i="12"/>
  <c r="DN41" i="12"/>
  <c r="DN39" i="12"/>
  <c r="DN40" i="12"/>
  <c r="DN38" i="12"/>
  <c r="DN17" i="12"/>
  <c r="DN15" i="12"/>
  <c r="DN13" i="12"/>
  <c r="DN16" i="12"/>
  <c r="DN14" i="12"/>
  <c r="DN12" i="12"/>
  <c r="DN11" i="12"/>
  <c r="DN10" i="12"/>
  <c r="DN8" i="12"/>
  <c r="DN6" i="12"/>
  <c r="DN9" i="12"/>
  <c r="DN7" i="12"/>
  <c r="DN5" i="12"/>
  <c r="DN3" i="12"/>
  <c r="DN37" i="12" s="1"/>
  <c r="DN62" i="12" s="1"/>
  <c r="DO2" i="12"/>
  <c r="DN4" i="12"/>
  <c r="DO33" i="12" l="1"/>
  <c r="DO32" i="12"/>
  <c r="DO31" i="12"/>
  <c r="DO30" i="12"/>
  <c r="DO29" i="12"/>
  <c r="DO28" i="12"/>
  <c r="DO27" i="12"/>
  <c r="DO26" i="12"/>
  <c r="DO24" i="12"/>
  <c r="DO25" i="12"/>
  <c r="DO22" i="12"/>
  <c r="DO21" i="12"/>
  <c r="DO23" i="12"/>
  <c r="DO18" i="12"/>
  <c r="DO20" i="12"/>
  <c r="DO19" i="12"/>
  <c r="DN47" i="12"/>
  <c r="DN35" i="12"/>
  <c r="DO42" i="12"/>
  <c r="DO43" i="12"/>
  <c r="DO41" i="12"/>
  <c r="DO38" i="12"/>
  <c r="DO40" i="12"/>
  <c r="DO39" i="12"/>
  <c r="DO16" i="12"/>
  <c r="DO14" i="12"/>
  <c r="DO12" i="12"/>
  <c r="DO17" i="12"/>
  <c r="DO15" i="12"/>
  <c r="DO13" i="12"/>
  <c r="DO11" i="12"/>
  <c r="DO10" i="12"/>
  <c r="DO8" i="12"/>
  <c r="DO6" i="12"/>
  <c r="DO9" i="12"/>
  <c r="DO7" i="12"/>
  <c r="DO3" i="12"/>
  <c r="DO37" i="12" s="1"/>
  <c r="DO62" i="12" s="1"/>
  <c r="DP2" i="12"/>
  <c r="DO5" i="12"/>
  <c r="DO4" i="12"/>
  <c r="DP33" i="12" l="1"/>
  <c r="DP32" i="12"/>
  <c r="DP31" i="12"/>
  <c r="DP30" i="12"/>
  <c r="DP29" i="12"/>
  <c r="DP28" i="12"/>
  <c r="DP25" i="12"/>
  <c r="DP27" i="12"/>
  <c r="DP26" i="12"/>
  <c r="DP24" i="12"/>
  <c r="DP21" i="12"/>
  <c r="DP23" i="12"/>
  <c r="DP22" i="12"/>
  <c r="DP20" i="12"/>
  <c r="DP19" i="12"/>
  <c r="DP18" i="12"/>
  <c r="DO35" i="12"/>
  <c r="DP43" i="12"/>
  <c r="DP40" i="12"/>
  <c r="DP42" i="12"/>
  <c r="DP41" i="12"/>
  <c r="DP39" i="12"/>
  <c r="DP38" i="12"/>
  <c r="DP17" i="12"/>
  <c r="DP16" i="12"/>
  <c r="DP14" i="12"/>
  <c r="DP12" i="12"/>
  <c r="DP15" i="12"/>
  <c r="DP9" i="12"/>
  <c r="DP7" i="12"/>
  <c r="DP5" i="12"/>
  <c r="DP13" i="12"/>
  <c r="DP11" i="12"/>
  <c r="DP10" i="12"/>
  <c r="DP8" i="12"/>
  <c r="DP6" i="12"/>
  <c r="DP4" i="12"/>
  <c r="DP3" i="12"/>
  <c r="DP37" i="12" s="1"/>
  <c r="DP62" i="12" s="1"/>
  <c r="DQ2" i="12"/>
  <c r="DO47" i="12"/>
  <c r="DQ33" i="12" l="1"/>
  <c r="DQ32" i="12"/>
  <c r="DQ31" i="12"/>
  <c r="DQ30" i="12"/>
  <c r="DQ29" i="12"/>
  <c r="DQ28" i="12"/>
  <c r="DQ27" i="12"/>
  <c r="DQ26" i="12"/>
  <c r="DQ25" i="12"/>
  <c r="DQ24" i="12"/>
  <c r="DQ21" i="12"/>
  <c r="DQ23" i="12"/>
  <c r="DQ22" i="12"/>
  <c r="DQ20" i="12"/>
  <c r="DQ19" i="12"/>
  <c r="DQ18" i="12"/>
  <c r="DP47" i="12"/>
  <c r="DQ43" i="12"/>
  <c r="DQ42" i="12"/>
  <c r="DQ40" i="12"/>
  <c r="DQ41" i="12"/>
  <c r="DQ39" i="12"/>
  <c r="DQ38" i="12"/>
  <c r="DQ15" i="12"/>
  <c r="DQ13" i="12"/>
  <c r="DQ11" i="12"/>
  <c r="DQ17" i="12"/>
  <c r="DQ16" i="12"/>
  <c r="DQ14" i="12"/>
  <c r="DQ12" i="12"/>
  <c r="DQ9" i="12"/>
  <c r="DQ7" i="12"/>
  <c r="DQ5" i="12"/>
  <c r="DQ10" i="12"/>
  <c r="DQ8" i="12"/>
  <c r="DQ4" i="12"/>
  <c r="DQ6" i="12"/>
  <c r="DQ3" i="12"/>
  <c r="DQ37" i="12" s="1"/>
  <c r="DQ62" i="12" s="1"/>
  <c r="DR2" i="12"/>
  <c r="DP35" i="12"/>
  <c r="DR33" i="12" l="1"/>
  <c r="DR31" i="12"/>
  <c r="DR32" i="12"/>
  <c r="DR30" i="12"/>
  <c r="DR29" i="12"/>
  <c r="DR27" i="12"/>
  <c r="DR26" i="12"/>
  <c r="DR28" i="12"/>
  <c r="DR25" i="12"/>
  <c r="DR23" i="12"/>
  <c r="DR24" i="12"/>
  <c r="DR22" i="12"/>
  <c r="DR21" i="12"/>
  <c r="DR20" i="12"/>
  <c r="DR18" i="12"/>
  <c r="DR19" i="12"/>
  <c r="DQ35" i="12"/>
  <c r="DQ47" i="12"/>
  <c r="DR43" i="12"/>
  <c r="DR41" i="12"/>
  <c r="DR39" i="12"/>
  <c r="DR42" i="12"/>
  <c r="DR40" i="12"/>
  <c r="DR38" i="12"/>
  <c r="DR17" i="12"/>
  <c r="DR15" i="12"/>
  <c r="DR13" i="12"/>
  <c r="DR16" i="12"/>
  <c r="DR14" i="12"/>
  <c r="DR10" i="12"/>
  <c r="DR8" i="12"/>
  <c r="DR6" i="12"/>
  <c r="DR11" i="12"/>
  <c r="DR12" i="12"/>
  <c r="DR9" i="12"/>
  <c r="DR7" i="12"/>
  <c r="DR5" i="12"/>
  <c r="DR3" i="12"/>
  <c r="DR37" i="12" s="1"/>
  <c r="DR62" i="12" s="1"/>
  <c r="DS2" i="12"/>
  <c r="DR4" i="12"/>
  <c r="DS33" i="12" l="1"/>
  <c r="DS31" i="12"/>
  <c r="DS32" i="12"/>
  <c r="DS30" i="12"/>
  <c r="DS29" i="12"/>
  <c r="DS27" i="12"/>
  <c r="DS28" i="12"/>
  <c r="DS26" i="12"/>
  <c r="DS24" i="12"/>
  <c r="DS25" i="12"/>
  <c r="DS23" i="12"/>
  <c r="DS22" i="12"/>
  <c r="DS21" i="12"/>
  <c r="DS18" i="12"/>
  <c r="DS19" i="12"/>
  <c r="DS20" i="12"/>
  <c r="DR35" i="12"/>
  <c r="DR47" i="12"/>
  <c r="DS42" i="12"/>
  <c r="DS43" i="12"/>
  <c r="DS41" i="12"/>
  <c r="DS38" i="12"/>
  <c r="DS39" i="12"/>
  <c r="DS40" i="12"/>
  <c r="DS17" i="12"/>
  <c r="DS16" i="12"/>
  <c r="DS14" i="12"/>
  <c r="DS12" i="12"/>
  <c r="DS15" i="12"/>
  <c r="DS13" i="12"/>
  <c r="DS11" i="12"/>
  <c r="DS10" i="12"/>
  <c r="DS8" i="12"/>
  <c r="DS6" i="12"/>
  <c r="DS9" i="12"/>
  <c r="DS7" i="12"/>
  <c r="DS5" i="12"/>
  <c r="DS4" i="12"/>
  <c r="DS3" i="12"/>
  <c r="DS37" i="12" s="1"/>
  <c r="DS62" i="12" s="1"/>
  <c r="DT2" i="12"/>
  <c r="DT33" i="12" l="1"/>
  <c r="DT32" i="12"/>
  <c r="DT31" i="12"/>
  <c r="DT30" i="12"/>
  <c r="DT29" i="12"/>
  <c r="DT28" i="12"/>
  <c r="DT25" i="12"/>
  <c r="DT26" i="12"/>
  <c r="DT27" i="12"/>
  <c r="DT24" i="12"/>
  <c r="DT21" i="12"/>
  <c r="DT23" i="12"/>
  <c r="DT22" i="12"/>
  <c r="DT20" i="12"/>
  <c r="DT19" i="12"/>
  <c r="DT18" i="12"/>
  <c r="DS35" i="12"/>
  <c r="DS47" i="12"/>
  <c r="DT43" i="12"/>
  <c r="DT42" i="12"/>
  <c r="DT40" i="12"/>
  <c r="DT41" i="12"/>
  <c r="DT39" i="12"/>
  <c r="DT38" i="12"/>
  <c r="DT17" i="12"/>
  <c r="DT16" i="12"/>
  <c r="DT14" i="12"/>
  <c r="DT12" i="12"/>
  <c r="DT15" i="12"/>
  <c r="DT11" i="12"/>
  <c r="DT9" i="12"/>
  <c r="DT7" i="12"/>
  <c r="DT5" i="12"/>
  <c r="DT13" i="12"/>
  <c r="DT10" i="12"/>
  <c r="DT8" i="12"/>
  <c r="DT6" i="12"/>
  <c r="DT4" i="12"/>
  <c r="DT3" i="12"/>
  <c r="DT37" i="12" s="1"/>
  <c r="DT62" i="12" s="1"/>
  <c r="DU2" i="12"/>
  <c r="DU33" i="12" l="1"/>
  <c r="DU32" i="12"/>
  <c r="DU31" i="12"/>
  <c r="DU30" i="12"/>
  <c r="DU29" i="12"/>
  <c r="DU28" i="12"/>
  <c r="DU26" i="12"/>
  <c r="DU27" i="12"/>
  <c r="DU25" i="12"/>
  <c r="DU24" i="12"/>
  <c r="DU21" i="12"/>
  <c r="DU23" i="12"/>
  <c r="DU22" i="12"/>
  <c r="DU20" i="12"/>
  <c r="DU19" i="12"/>
  <c r="DU18" i="12"/>
  <c r="DT35" i="12"/>
  <c r="DU43" i="12"/>
  <c r="DU42" i="12"/>
  <c r="DU40" i="12"/>
  <c r="DU41" i="12"/>
  <c r="DU39" i="12"/>
  <c r="DU38" i="12"/>
  <c r="DU17" i="12"/>
  <c r="DU15" i="12"/>
  <c r="DU13" i="12"/>
  <c r="DU11" i="12"/>
  <c r="DU16" i="12"/>
  <c r="DU14" i="12"/>
  <c r="DU12" i="12"/>
  <c r="DU9" i="12"/>
  <c r="DU7" i="12"/>
  <c r="DU5" i="12"/>
  <c r="DU10" i="12"/>
  <c r="DU8" i="12"/>
  <c r="DU6" i="12"/>
  <c r="DU4" i="12"/>
  <c r="DU3" i="12"/>
  <c r="DU37" i="12" s="1"/>
  <c r="DU62" i="12" s="1"/>
  <c r="DV2" i="12"/>
  <c r="DT47" i="12"/>
  <c r="DV33" i="12" l="1"/>
  <c r="DV31" i="12"/>
  <c r="DV32" i="12"/>
  <c r="DV30" i="12"/>
  <c r="DV29" i="12"/>
  <c r="DV27" i="12"/>
  <c r="DV26" i="12"/>
  <c r="DV28" i="12"/>
  <c r="DV25" i="12"/>
  <c r="DV23" i="12"/>
  <c r="DV24" i="12"/>
  <c r="DV22" i="12"/>
  <c r="DV21" i="12"/>
  <c r="DV18" i="12"/>
  <c r="DV20" i="12"/>
  <c r="DV19" i="12"/>
  <c r="DU47" i="12"/>
  <c r="DU35" i="12"/>
  <c r="DV43" i="12"/>
  <c r="DV42" i="12"/>
  <c r="DV41" i="12"/>
  <c r="DV39" i="12"/>
  <c r="DV40" i="12"/>
  <c r="DV38" i="12"/>
  <c r="DV17" i="12"/>
  <c r="DV15" i="12"/>
  <c r="DV13" i="12"/>
  <c r="DV16" i="12"/>
  <c r="DV14" i="12"/>
  <c r="DV11" i="12"/>
  <c r="DV10" i="12"/>
  <c r="DV8" i="12"/>
  <c r="DV6" i="12"/>
  <c r="DV12" i="12"/>
  <c r="DV9" i="12"/>
  <c r="DV7" i="12"/>
  <c r="DV5" i="12"/>
  <c r="DV3" i="12"/>
  <c r="DV37" i="12" s="1"/>
  <c r="DV62" i="12" s="1"/>
  <c r="DW2" i="12"/>
  <c r="DV4" i="12"/>
  <c r="DW33" i="12" l="1"/>
  <c r="DW32" i="12"/>
  <c r="DW31" i="12"/>
  <c r="DW30" i="12"/>
  <c r="DW28" i="12"/>
  <c r="DW29" i="12"/>
  <c r="DW27" i="12"/>
  <c r="DW26" i="12"/>
  <c r="DW24" i="12"/>
  <c r="DW25" i="12"/>
  <c r="DW22" i="12"/>
  <c r="DW23" i="12"/>
  <c r="DW21" i="12"/>
  <c r="DW18" i="12"/>
  <c r="DW20" i="12"/>
  <c r="DW19" i="12"/>
  <c r="DV35" i="12"/>
  <c r="DV47" i="12"/>
  <c r="DW42" i="12"/>
  <c r="DW43" i="12"/>
  <c r="DW41" i="12"/>
  <c r="DW38" i="12"/>
  <c r="DW40" i="12"/>
  <c r="DW39" i="12"/>
  <c r="DW16" i="12"/>
  <c r="DW14" i="12"/>
  <c r="DW12" i="12"/>
  <c r="DW17" i="12"/>
  <c r="DW15" i="12"/>
  <c r="DW13" i="12"/>
  <c r="DW11" i="12"/>
  <c r="DW10" i="12"/>
  <c r="DW8" i="12"/>
  <c r="DW6" i="12"/>
  <c r="DW9" i="12"/>
  <c r="DW7" i="12"/>
  <c r="DW5" i="12"/>
  <c r="DW3" i="12"/>
  <c r="DW37" i="12" s="1"/>
  <c r="DW62" i="12" s="1"/>
  <c r="DX2" i="12"/>
  <c r="DW4" i="12"/>
  <c r="DX33" i="12" l="1"/>
  <c r="DX32" i="12"/>
  <c r="DX31" i="12"/>
  <c r="DX30" i="12"/>
  <c r="DX29" i="12"/>
  <c r="DX28" i="12"/>
  <c r="DX27" i="12"/>
  <c r="DX25" i="12"/>
  <c r="DX26" i="12"/>
  <c r="DX24" i="12"/>
  <c r="DX23" i="12"/>
  <c r="DX21" i="12"/>
  <c r="DX22" i="12"/>
  <c r="DX20" i="12"/>
  <c r="DX19" i="12"/>
  <c r="DX18" i="12"/>
  <c r="DW47" i="12"/>
  <c r="DW35" i="12"/>
  <c r="DX43" i="12"/>
  <c r="DX40" i="12"/>
  <c r="DX42" i="12"/>
  <c r="DX41" i="12"/>
  <c r="DX39" i="12"/>
  <c r="DX38" i="12"/>
  <c r="DX17" i="12"/>
  <c r="DX16" i="12"/>
  <c r="DX14" i="12"/>
  <c r="DX12" i="12"/>
  <c r="DX15" i="12"/>
  <c r="DX13" i="12"/>
  <c r="DX9" i="12"/>
  <c r="DX7" i="12"/>
  <c r="DX5" i="12"/>
  <c r="DX11" i="12"/>
  <c r="DX10" i="12"/>
  <c r="DX8" i="12"/>
  <c r="DX6" i="12"/>
  <c r="DX4" i="12"/>
  <c r="DX3" i="12"/>
  <c r="DX37" i="12" s="1"/>
  <c r="DX62" i="12" s="1"/>
  <c r="DY2" i="12"/>
  <c r="DY33" i="12" l="1"/>
  <c r="DY32" i="12"/>
  <c r="DY31" i="12"/>
  <c r="DY30" i="12"/>
  <c r="DY29" i="12"/>
  <c r="DY28" i="12"/>
  <c r="DY26" i="12"/>
  <c r="DY27" i="12"/>
  <c r="DY25" i="12"/>
  <c r="DY24" i="12"/>
  <c r="DY21" i="12"/>
  <c r="DY22" i="12"/>
  <c r="DY20" i="12"/>
  <c r="DY23" i="12"/>
  <c r="DY19" i="12"/>
  <c r="DY18" i="12"/>
  <c r="DX35" i="12"/>
  <c r="DY43" i="12"/>
  <c r="DY42" i="12"/>
  <c r="DY40" i="12"/>
  <c r="DY41" i="12"/>
  <c r="DY39" i="12"/>
  <c r="DY38" i="12"/>
  <c r="DY15" i="12"/>
  <c r="DY13" i="12"/>
  <c r="DY11" i="12"/>
  <c r="DY17" i="12"/>
  <c r="DY16" i="12"/>
  <c r="DY14" i="12"/>
  <c r="DY12" i="12"/>
  <c r="DY9" i="12"/>
  <c r="DY7" i="12"/>
  <c r="DY5" i="12"/>
  <c r="DY10" i="12"/>
  <c r="DY8" i="12"/>
  <c r="DY4" i="12"/>
  <c r="DY3" i="12"/>
  <c r="DY37" i="12" s="1"/>
  <c r="DY62" i="12" s="1"/>
  <c r="DZ2" i="12"/>
  <c r="DY6" i="12"/>
  <c r="DX47" i="12"/>
  <c r="DZ33" i="12" l="1"/>
  <c r="DZ31" i="12"/>
  <c r="DZ32" i="12"/>
  <c r="DZ30" i="12"/>
  <c r="DZ29" i="12"/>
  <c r="DZ27" i="12"/>
  <c r="DZ28" i="12"/>
  <c r="DZ26" i="12"/>
  <c r="DZ25" i="12"/>
  <c r="DZ24" i="12"/>
  <c r="DZ23" i="12"/>
  <c r="DZ22" i="12"/>
  <c r="DZ21" i="12"/>
  <c r="DZ20" i="12"/>
  <c r="DZ18" i="12"/>
  <c r="DZ19" i="12"/>
  <c r="DY35" i="12"/>
  <c r="DY47" i="12"/>
  <c r="DZ43" i="12"/>
  <c r="DZ41" i="12"/>
  <c r="DZ39" i="12"/>
  <c r="DZ42" i="12"/>
  <c r="DZ40" i="12"/>
  <c r="DZ38" i="12"/>
  <c r="DZ17" i="12"/>
  <c r="DZ15" i="12"/>
  <c r="DZ13" i="12"/>
  <c r="DZ16" i="12"/>
  <c r="DZ14" i="12"/>
  <c r="DZ12" i="12"/>
  <c r="DZ10" i="12"/>
  <c r="DZ8" i="12"/>
  <c r="DZ6" i="12"/>
  <c r="DZ11" i="12"/>
  <c r="DZ9" i="12"/>
  <c r="DZ7" i="12"/>
  <c r="DZ5" i="12"/>
  <c r="DZ3" i="12"/>
  <c r="DZ37" i="12" s="1"/>
  <c r="DZ62" i="12" s="1"/>
  <c r="EA2" i="12"/>
  <c r="DZ4" i="12"/>
  <c r="EA33" i="12" l="1"/>
  <c r="EA31" i="12"/>
  <c r="EA32" i="12"/>
  <c r="EA30" i="12"/>
  <c r="EA28" i="12"/>
  <c r="EA29" i="12"/>
  <c r="EA27" i="12"/>
  <c r="EA26" i="12"/>
  <c r="EA24" i="12"/>
  <c r="EA25" i="12"/>
  <c r="EA22" i="12"/>
  <c r="EA23" i="12"/>
  <c r="EA21" i="12"/>
  <c r="EA18" i="12"/>
  <c r="EA19" i="12"/>
  <c r="EA20" i="12"/>
  <c r="DZ35" i="12"/>
  <c r="DZ47" i="12"/>
  <c r="EA42" i="12"/>
  <c r="EA43" i="12"/>
  <c r="EA41" i="12"/>
  <c r="EA40" i="12"/>
  <c r="EA38" i="12"/>
  <c r="EA39" i="12"/>
  <c r="EA17" i="12"/>
  <c r="EA16" i="12"/>
  <c r="EA14" i="12"/>
  <c r="EA12" i="12"/>
  <c r="EA15" i="12"/>
  <c r="EA13" i="12"/>
  <c r="EA11" i="12"/>
  <c r="EA10" i="12"/>
  <c r="EA8" i="12"/>
  <c r="EA6" i="12"/>
  <c r="EA9" i="12"/>
  <c r="EA7" i="12"/>
  <c r="EA4" i="12"/>
  <c r="EA5" i="12"/>
  <c r="EA3" i="12"/>
  <c r="EA37" i="12" s="1"/>
  <c r="EA62" i="12" s="1"/>
  <c r="EB2" i="12"/>
  <c r="EB33" i="12" l="1"/>
  <c r="EB32" i="12"/>
  <c r="EB31" i="12"/>
  <c r="EB30" i="12"/>
  <c r="EB29" i="12"/>
  <c r="EB28" i="12"/>
  <c r="EB25" i="12"/>
  <c r="EB27" i="12"/>
  <c r="EB26" i="12"/>
  <c r="EB24" i="12"/>
  <c r="EB23" i="12"/>
  <c r="EB21" i="12"/>
  <c r="EB22" i="12"/>
  <c r="EB20" i="12"/>
  <c r="EB19" i="12"/>
  <c r="EB18" i="12"/>
  <c r="EB43" i="12"/>
  <c r="EB42" i="12"/>
  <c r="EB40" i="12"/>
  <c r="EB38" i="12"/>
  <c r="EB41" i="12"/>
  <c r="EB39" i="12"/>
  <c r="EB17" i="12"/>
  <c r="EB16" i="12"/>
  <c r="EB14" i="12"/>
  <c r="EB12" i="12"/>
  <c r="EB15" i="12"/>
  <c r="EB13" i="12"/>
  <c r="EB11" i="12"/>
  <c r="EB9" i="12"/>
  <c r="EB7" i="12"/>
  <c r="EB5" i="12"/>
  <c r="EB10" i="12"/>
  <c r="EB8" i="12"/>
  <c r="EB6" i="12"/>
  <c r="EB4" i="12"/>
  <c r="EB3" i="12"/>
  <c r="EB37" i="12" s="1"/>
  <c r="EB62" i="12" s="1"/>
  <c r="EC2" i="12"/>
  <c r="EA47" i="12"/>
  <c r="EA35" i="12"/>
  <c r="EC33" i="12" l="1"/>
  <c r="EC32" i="12"/>
  <c r="EC31" i="12"/>
  <c r="EC30" i="12"/>
  <c r="EC29" i="12"/>
  <c r="EC28" i="12"/>
  <c r="EC27" i="12"/>
  <c r="EC26" i="12"/>
  <c r="EC25" i="12"/>
  <c r="EC24" i="12"/>
  <c r="EC23" i="12"/>
  <c r="EC21" i="12"/>
  <c r="EC22" i="12"/>
  <c r="EC20" i="12"/>
  <c r="EC19" i="12"/>
  <c r="EC18" i="12"/>
  <c r="EB35" i="12"/>
  <c r="EB47" i="12"/>
  <c r="EC43" i="12"/>
  <c r="EC42" i="12"/>
  <c r="EC40" i="12"/>
  <c r="EC41" i="12"/>
  <c r="EC39" i="12"/>
  <c r="EC38" i="12"/>
  <c r="EC17" i="12"/>
  <c r="EC15" i="12"/>
  <c r="EC13" i="12"/>
  <c r="EC11" i="12"/>
  <c r="EC16" i="12"/>
  <c r="EC14" i="12"/>
  <c r="EC12" i="12"/>
  <c r="EC9" i="12"/>
  <c r="EC7" i="12"/>
  <c r="EC5" i="12"/>
  <c r="EC10" i="12"/>
  <c r="EC8" i="12"/>
  <c r="EC4" i="12"/>
  <c r="ED2" i="12"/>
  <c r="EC6" i="12"/>
  <c r="EC3" i="12"/>
  <c r="EC37" i="12" s="1"/>
  <c r="EC62" i="12" s="1"/>
  <c r="ED33" i="12" l="1"/>
  <c r="ED31" i="12"/>
  <c r="ED32" i="12"/>
  <c r="ED30" i="12"/>
  <c r="ED29" i="12"/>
  <c r="ED27" i="12"/>
  <c r="ED26" i="12"/>
  <c r="ED28" i="12"/>
  <c r="ED24" i="12"/>
  <c r="ED25" i="12"/>
  <c r="ED23" i="12"/>
  <c r="ED22" i="12"/>
  <c r="ED21" i="12"/>
  <c r="ED18" i="12"/>
  <c r="ED20" i="12"/>
  <c r="ED19" i="12"/>
  <c r="EC35" i="12"/>
  <c r="EC47" i="12"/>
  <c r="ED43" i="12"/>
  <c r="ED42" i="12"/>
  <c r="ED41" i="12"/>
  <c r="ED39" i="12"/>
  <c r="ED40" i="12"/>
  <c r="ED17" i="12"/>
  <c r="ED38" i="12"/>
  <c r="ED15" i="12"/>
  <c r="ED13" i="12"/>
  <c r="ED16" i="12"/>
  <c r="ED14" i="12"/>
  <c r="ED12" i="12"/>
  <c r="ED11" i="12"/>
  <c r="ED10" i="12"/>
  <c r="ED8" i="12"/>
  <c r="ED6" i="12"/>
  <c r="ED9" i="12"/>
  <c r="ED7" i="12"/>
  <c r="ED5" i="12"/>
  <c r="ED3" i="12"/>
  <c r="ED37" i="12" s="1"/>
  <c r="ED62" i="12" s="1"/>
  <c r="EE2" i="12"/>
  <c r="ED4" i="12"/>
  <c r="EE33" i="12" l="1"/>
  <c r="EE32" i="12"/>
  <c r="EE31" i="12"/>
  <c r="EE30" i="12"/>
  <c r="EE28" i="12"/>
  <c r="EE29" i="12"/>
  <c r="EE27" i="12"/>
  <c r="EE26" i="12"/>
  <c r="EE24" i="12"/>
  <c r="EE25" i="12"/>
  <c r="EE22" i="12"/>
  <c r="EE21" i="12"/>
  <c r="EE23" i="12"/>
  <c r="EE18" i="12"/>
  <c r="EE20" i="12"/>
  <c r="EE19" i="12"/>
  <c r="ED35" i="12"/>
  <c r="EE42" i="12"/>
  <c r="EE43" i="12"/>
  <c r="EE41" i="12"/>
  <c r="EE38" i="12"/>
  <c r="EE40" i="12"/>
  <c r="EE39" i="12"/>
  <c r="EE16" i="12"/>
  <c r="EE14" i="12"/>
  <c r="EE12" i="12"/>
  <c r="EE17" i="12"/>
  <c r="EE15" i="12"/>
  <c r="EE13" i="12"/>
  <c r="EE11" i="12"/>
  <c r="EE10" i="12"/>
  <c r="EE8" i="12"/>
  <c r="EE6" i="12"/>
  <c r="EE9" i="12"/>
  <c r="EE7" i="12"/>
  <c r="EE3" i="12"/>
  <c r="EE37" i="12" s="1"/>
  <c r="EE62" i="12" s="1"/>
  <c r="EF2" i="12"/>
  <c r="EE5" i="12"/>
  <c r="EE4" i="12"/>
  <c r="ED47" i="12"/>
  <c r="EF33" i="12" l="1"/>
  <c r="EF32" i="12"/>
  <c r="EF31" i="12"/>
  <c r="EF30" i="12"/>
  <c r="EF29" i="12"/>
  <c r="EF28" i="12"/>
  <c r="EF25" i="12"/>
  <c r="EF27" i="12"/>
  <c r="EF26" i="12"/>
  <c r="EF24" i="12"/>
  <c r="EF21" i="12"/>
  <c r="EF23" i="12"/>
  <c r="EF22" i="12"/>
  <c r="EF20" i="12"/>
  <c r="EF19" i="12"/>
  <c r="EF18" i="12"/>
  <c r="EE35" i="12"/>
  <c r="EF43" i="12"/>
  <c r="EF40" i="12"/>
  <c r="EF38" i="12"/>
  <c r="EF42" i="12"/>
  <c r="EF41" i="12"/>
  <c r="EF39" i="12"/>
  <c r="EF17" i="12"/>
  <c r="EF16" i="12"/>
  <c r="EF14" i="12"/>
  <c r="EF12" i="12"/>
  <c r="EF15" i="12"/>
  <c r="EF9" i="12"/>
  <c r="EF7" i="12"/>
  <c r="EF5" i="12"/>
  <c r="EF13" i="12"/>
  <c r="EF11" i="12"/>
  <c r="EF10" i="12"/>
  <c r="EF8" i="12"/>
  <c r="EF6" i="12"/>
  <c r="EF4" i="12"/>
  <c r="EF3" i="12"/>
  <c r="EF37" i="12" s="1"/>
  <c r="EF62" i="12" s="1"/>
  <c r="EG2" i="12"/>
  <c r="EE47" i="12"/>
  <c r="EG33" i="12" l="1"/>
  <c r="EG32" i="12"/>
  <c r="EG31" i="12"/>
  <c r="EG30" i="12"/>
  <c r="EG29" i="12"/>
  <c r="EG28" i="12"/>
  <c r="EG27" i="12"/>
  <c r="EG26" i="12"/>
  <c r="EG25" i="12"/>
  <c r="EG24" i="12"/>
  <c r="EG21" i="12"/>
  <c r="EG23" i="12"/>
  <c r="EG22" i="12"/>
  <c r="EG20" i="12"/>
  <c r="EG19" i="12"/>
  <c r="EG18" i="12"/>
  <c r="EF35" i="12"/>
  <c r="EF47" i="12"/>
  <c r="EG43" i="12"/>
  <c r="EG42" i="12"/>
  <c r="EG40" i="12"/>
  <c r="EG41" i="12"/>
  <c r="EG38" i="12"/>
  <c r="EG39" i="12"/>
  <c r="EG15" i="12"/>
  <c r="EG13" i="12"/>
  <c r="EG11" i="12"/>
  <c r="EG17" i="12"/>
  <c r="EG16" i="12"/>
  <c r="EG14" i="12"/>
  <c r="EG12" i="12"/>
  <c r="EG9" i="12"/>
  <c r="EG7" i="12"/>
  <c r="EG5" i="12"/>
  <c r="EG10" i="12"/>
  <c r="EG8" i="12"/>
  <c r="EG4" i="12"/>
  <c r="EG6" i="12"/>
  <c r="EG3" i="12"/>
  <c r="EG37" i="12" s="1"/>
  <c r="EG62" i="12" s="1"/>
  <c r="EH2" i="12"/>
  <c r="EH33" i="12" l="1"/>
  <c r="EH31" i="12"/>
  <c r="EH32" i="12"/>
  <c r="EH30" i="12"/>
  <c r="EH29" i="12"/>
  <c r="EH27" i="12"/>
  <c r="EH26" i="12"/>
  <c r="EH28" i="12"/>
  <c r="EH25" i="12"/>
  <c r="EH24" i="12"/>
  <c r="EH23" i="12"/>
  <c r="EH22" i="12"/>
  <c r="EH21" i="12"/>
  <c r="EH20" i="12"/>
  <c r="EH18" i="12"/>
  <c r="EH19" i="12"/>
  <c r="EG47" i="12"/>
  <c r="EG35" i="12"/>
  <c r="EH43" i="12"/>
  <c r="EH41" i="12"/>
  <c r="EH39" i="12"/>
  <c r="EH42" i="12"/>
  <c r="EH40" i="12"/>
  <c r="EH17" i="12"/>
  <c r="EH38" i="12"/>
  <c r="EH15" i="12"/>
  <c r="EH13" i="12"/>
  <c r="EH16" i="12"/>
  <c r="EH14" i="12"/>
  <c r="EH10" i="12"/>
  <c r="EH8" i="12"/>
  <c r="EH6" i="12"/>
  <c r="EH11" i="12"/>
  <c r="EH12" i="12"/>
  <c r="EH9" i="12"/>
  <c r="EH7" i="12"/>
  <c r="EH5" i="12"/>
  <c r="EH3" i="12"/>
  <c r="EH37" i="12" s="1"/>
  <c r="EH62" i="12" s="1"/>
  <c r="EI2" i="12"/>
  <c r="EH4" i="12"/>
  <c r="EI33" i="12" l="1"/>
  <c r="EI31" i="12"/>
  <c r="EI32" i="12"/>
  <c r="EI30" i="12"/>
  <c r="EI28" i="12"/>
  <c r="EI29" i="12"/>
  <c r="EI27" i="12"/>
  <c r="EI26" i="12"/>
  <c r="EI24" i="12"/>
  <c r="EI25" i="12"/>
  <c r="EI23" i="12"/>
  <c r="EI22" i="12"/>
  <c r="EI21" i="12"/>
  <c r="EI18" i="12"/>
  <c r="EI19" i="12"/>
  <c r="EI20" i="12"/>
  <c r="EH35" i="12"/>
  <c r="EH47" i="12"/>
  <c r="EI42" i="12"/>
  <c r="EI43" i="12"/>
  <c r="EI41" i="12"/>
  <c r="EI39" i="12"/>
  <c r="EI40" i="12"/>
  <c r="EI38" i="12"/>
  <c r="EI17" i="12"/>
  <c r="EI16" i="12"/>
  <c r="EI14" i="12"/>
  <c r="EI12" i="12"/>
  <c r="EI15" i="12"/>
  <c r="EI13" i="12"/>
  <c r="EI11" i="12"/>
  <c r="EI10" i="12"/>
  <c r="EI8" i="12"/>
  <c r="EI6" i="12"/>
  <c r="EI9" i="12"/>
  <c r="EI7" i="12"/>
  <c r="EI5" i="12"/>
  <c r="EI4" i="12"/>
  <c r="EI3" i="12"/>
  <c r="EI37" i="12" s="1"/>
  <c r="EI62" i="12" s="1"/>
  <c r="EJ2" i="12"/>
  <c r="EJ33" i="12" l="1"/>
  <c r="EJ32" i="12"/>
  <c r="EJ31" i="12"/>
  <c r="EJ30" i="12"/>
  <c r="EJ29" i="12"/>
  <c r="EJ28" i="12"/>
  <c r="EJ25" i="12"/>
  <c r="EJ26" i="12"/>
  <c r="EJ27" i="12"/>
  <c r="EJ24" i="12"/>
  <c r="EJ21" i="12"/>
  <c r="EJ23" i="12"/>
  <c r="EJ22" i="12"/>
  <c r="EJ20" i="12"/>
  <c r="EJ19" i="12"/>
  <c r="EJ18" i="12"/>
  <c r="EI35" i="12"/>
  <c r="EJ43" i="12"/>
  <c r="EJ42" i="12"/>
  <c r="EJ40" i="12"/>
  <c r="EJ38" i="12"/>
  <c r="EJ41" i="12"/>
  <c r="EJ39" i="12"/>
  <c r="EJ17" i="12"/>
  <c r="EJ16" i="12"/>
  <c r="EJ14" i="12"/>
  <c r="EJ12" i="12"/>
  <c r="EJ15" i="12"/>
  <c r="EJ11" i="12"/>
  <c r="EJ9" i="12"/>
  <c r="EJ7" i="12"/>
  <c r="EJ5" i="12"/>
  <c r="EJ13" i="12"/>
  <c r="EJ10" i="12"/>
  <c r="EJ8" i="12"/>
  <c r="EJ6" i="12"/>
  <c r="EJ4" i="12"/>
  <c r="EJ3" i="12"/>
  <c r="EJ37" i="12" s="1"/>
  <c r="EJ62" i="12" s="1"/>
  <c r="EK2" i="12"/>
  <c r="EI47" i="12"/>
  <c r="EK33" i="12" l="1"/>
  <c r="EK32" i="12"/>
  <c r="EK31" i="12"/>
  <c r="EK30" i="12"/>
  <c r="EK29" i="12"/>
  <c r="EK28" i="12"/>
  <c r="EK26" i="12"/>
  <c r="EK27" i="12"/>
  <c r="EK25" i="12"/>
  <c r="EK24" i="12"/>
  <c r="EK21" i="12"/>
  <c r="EK23" i="12"/>
  <c r="EK22" i="12"/>
  <c r="EK20" i="12"/>
  <c r="EK19" i="12"/>
  <c r="EK18" i="12"/>
  <c r="EK43" i="12"/>
  <c r="EK42" i="12"/>
  <c r="EK40" i="12"/>
  <c r="EK41" i="12"/>
  <c r="EK39" i="12"/>
  <c r="EK38" i="12"/>
  <c r="EK17" i="12"/>
  <c r="EK15" i="12"/>
  <c r="EK13" i="12"/>
  <c r="EK11" i="12"/>
  <c r="EK16" i="12"/>
  <c r="EK14" i="12"/>
  <c r="EK12" i="12"/>
  <c r="EK9" i="12"/>
  <c r="EK7" i="12"/>
  <c r="EK5" i="12"/>
  <c r="EK10" i="12"/>
  <c r="EK8" i="12"/>
  <c r="EK6" i="12"/>
  <c r="EK4" i="12"/>
  <c r="EK3" i="12"/>
  <c r="EK37" i="12" s="1"/>
  <c r="EK62" i="12" s="1"/>
  <c r="EL2" i="12"/>
  <c r="EJ35" i="12"/>
  <c r="EJ47" i="12"/>
  <c r="EL33" i="12" l="1"/>
  <c r="EL31" i="12"/>
  <c r="EL32" i="12"/>
  <c r="EL30" i="12"/>
  <c r="EL29" i="12"/>
  <c r="EL27" i="12"/>
  <c r="EL26" i="12"/>
  <c r="EL28" i="12"/>
  <c r="EL24" i="12"/>
  <c r="EL25" i="12"/>
  <c r="EL23" i="12"/>
  <c r="EL22" i="12"/>
  <c r="EL21" i="12"/>
  <c r="EL18" i="12"/>
  <c r="EL20" i="12"/>
  <c r="EL19" i="12"/>
  <c r="EK47" i="12"/>
  <c r="EK35" i="12"/>
  <c r="EL43" i="12"/>
  <c r="EL42" i="12"/>
  <c r="EL41" i="12"/>
  <c r="EL39" i="12"/>
  <c r="EL40" i="12"/>
  <c r="EL38" i="12"/>
  <c r="EL17" i="12"/>
  <c r="EL15" i="12"/>
  <c r="EL13" i="12"/>
  <c r="EL16" i="12"/>
  <c r="EL14" i="12"/>
  <c r="EL11" i="12"/>
  <c r="EL10" i="12"/>
  <c r="EL8" i="12"/>
  <c r="EL6" i="12"/>
  <c r="EL12" i="12"/>
  <c r="EL9" i="12"/>
  <c r="EL7" i="12"/>
  <c r="EL5" i="12"/>
  <c r="EL3" i="12"/>
  <c r="EL37" i="12" s="1"/>
  <c r="EL62" i="12" s="1"/>
  <c r="EM2" i="12"/>
  <c r="EL4" i="12"/>
  <c r="EM33" i="12" l="1"/>
  <c r="EM32" i="12"/>
  <c r="EM31" i="12"/>
  <c r="EM30" i="12"/>
  <c r="EM28" i="12"/>
  <c r="EM29" i="12"/>
  <c r="EM27" i="12"/>
  <c r="EM26" i="12"/>
  <c r="EM24" i="12"/>
  <c r="EM25" i="12"/>
  <c r="EM22" i="12"/>
  <c r="EM23" i="12"/>
  <c r="EM21" i="12"/>
  <c r="EM18" i="12"/>
  <c r="EM20" i="12"/>
  <c r="EM19" i="12"/>
  <c r="EL35" i="12"/>
  <c r="EL47" i="12"/>
  <c r="EM42" i="12"/>
  <c r="EM43" i="12"/>
  <c r="EM41" i="12"/>
  <c r="EM40" i="12"/>
  <c r="EM39" i="12"/>
  <c r="EM38" i="12"/>
  <c r="EM16" i="12"/>
  <c r="EM14" i="12"/>
  <c r="EM12" i="12"/>
  <c r="EM17" i="12"/>
  <c r="EM15" i="12"/>
  <c r="EM13" i="12"/>
  <c r="EM11" i="12"/>
  <c r="EM10" i="12"/>
  <c r="EM8" i="12"/>
  <c r="EM6" i="12"/>
  <c r="EM9" i="12"/>
  <c r="EM7" i="12"/>
  <c r="EM5" i="12"/>
  <c r="EM3" i="12"/>
  <c r="EM37" i="12" s="1"/>
  <c r="EM62" i="12" s="1"/>
  <c r="EN2" i="12"/>
  <c r="EM4" i="12"/>
  <c r="EN33" i="12" l="1"/>
  <c r="EN32" i="12"/>
  <c r="EN31" i="12"/>
  <c r="EN30" i="12"/>
  <c r="EN29" i="12"/>
  <c r="EN28" i="12"/>
  <c r="EN27" i="12"/>
  <c r="EN25" i="12"/>
  <c r="EN26" i="12"/>
  <c r="EN24" i="12"/>
  <c r="EN23" i="12"/>
  <c r="EN21" i="12"/>
  <c r="EN22" i="12"/>
  <c r="EN20" i="12"/>
  <c r="EN19" i="12"/>
  <c r="EN18" i="12"/>
  <c r="EM35" i="12"/>
  <c r="EM47" i="12"/>
  <c r="EN43" i="12"/>
  <c r="EN40" i="12"/>
  <c r="EN38" i="12"/>
  <c r="EN42" i="12"/>
  <c r="EN41" i="12"/>
  <c r="EN39" i="12"/>
  <c r="EN17" i="12"/>
  <c r="EN16" i="12"/>
  <c r="EN14" i="12"/>
  <c r="EN12" i="12"/>
  <c r="EN15" i="12"/>
  <c r="EN13" i="12"/>
  <c r="EN9" i="12"/>
  <c r="EN7" i="12"/>
  <c r="EN5" i="12"/>
  <c r="EN11" i="12"/>
  <c r="EN10" i="12"/>
  <c r="EN8" i="12"/>
  <c r="EN6" i="12"/>
  <c r="EN4" i="12"/>
  <c r="EN3" i="12"/>
  <c r="EN37" i="12" s="1"/>
  <c r="EN62" i="12" s="1"/>
  <c r="EO2" i="12"/>
  <c r="EO33" i="12" l="1"/>
  <c r="EO32" i="12"/>
  <c r="EO31" i="12"/>
  <c r="EO30" i="12"/>
  <c r="EO29" i="12"/>
  <c r="EO28" i="12"/>
  <c r="EO26" i="12"/>
  <c r="EO27" i="12"/>
  <c r="EO25" i="12"/>
  <c r="EO24" i="12"/>
  <c r="EO21" i="12"/>
  <c r="EO22" i="12"/>
  <c r="EO20" i="12"/>
  <c r="EO23" i="12"/>
  <c r="EO19" i="12"/>
  <c r="EO18" i="12"/>
  <c r="EO43" i="12"/>
  <c r="EO42" i="12"/>
  <c r="EO40" i="12"/>
  <c r="EO41" i="12"/>
  <c r="EO39" i="12"/>
  <c r="EO38" i="12"/>
  <c r="EO15" i="12"/>
  <c r="EO13" i="12"/>
  <c r="EO11" i="12"/>
  <c r="EO17" i="12"/>
  <c r="EO16" i="12"/>
  <c r="EO14" i="12"/>
  <c r="EO12" i="12"/>
  <c r="EO9" i="12"/>
  <c r="EO7" i="12"/>
  <c r="EO5" i="12"/>
  <c r="EO10" i="12"/>
  <c r="EO8" i="12"/>
  <c r="EO4" i="12"/>
  <c r="EO3" i="12"/>
  <c r="EO37" i="12" s="1"/>
  <c r="EO62" i="12" s="1"/>
  <c r="EP2" i="12"/>
  <c r="EO6" i="12"/>
  <c r="EN35" i="12"/>
  <c r="EN47" i="12"/>
  <c r="EO47" i="12" l="1"/>
  <c r="EP33" i="12"/>
  <c r="EP31" i="12"/>
  <c r="EP32" i="12"/>
  <c r="EP30" i="12"/>
  <c r="EP29" i="12"/>
  <c r="EP27" i="12"/>
  <c r="EP28" i="12"/>
  <c r="EP26" i="12"/>
  <c r="EP25" i="12"/>
  <c r="EP24" i="12"/>
  <c r="EP23" i="12"/>
  <c r="EP22" i="12"/>
  <c r="EP21" i="12"/>
  <c r="EP20" i="12"/>
  <c r="EP18" i="12"/>
  <c r="EP19" i="12"/>
  <c r="EO35" i="12"/>
  <c r="EP43" i="12"/>
  <c r="EP41" i="12"/>
  <c r="EP39" i="12"/>
  <c r="EP42" i="12"/>
  <c r="EP40" i="12"/>
  <c r="EP38" i="12"/>
  <c r="EP17" i="12"/>
  <c r="EP15" i="12"/>
  <c r="EP13" i="12"/>
  <c r="EP16" i="12"/>
  <c r="EP14" i="12"/>
  <c r="EP12" i="12"/>
  <c r="EP10" i="12"/>
  <c r="EP8" i="12"/>
  <c r="EP6" i="12"/>
  <c r="EP11" i="12"/>
  <c r="EP9" i="12"/>
  <c r="EP7" i="12"/>
  <c r="EP5" i="12"/>
  <c r="EP3" i="12"/>
  <c r="EP37" i="12" s="1"/>
  <c r="EP62" i="12" s="1"/>
  <c r="EQ2" i="12"/>
  <c r="EP4" i="12"/>
  <c r="EQ33" i="12" l="1"/>
  <c r="EQ31" i="12"/>
  <c r="EQ32" i="12"/>
  <c r="EQ30" i="12"/>
  <c r="EQ28" i="12"/>
  <c r="EQ29" i="12"/>
  <c r="EQ27" i="12"/>
  <c r="EQ26" i="12"/>
  <c r="EQ24" i="12"/>
  <c r="EQ25" i="12"/>
  <c r="EQ22" i="12"/>
  <c r="EQ23" i="12"/>
  <c r="EQ21" i="12"/>
  <c r="EQ18" i="12"/>
  <c r="EQ19" i="12"/>
  <c r="EQ20" i="12"/>
  <c r="EP47" i="12"/>
  <c r="EP35" i="12"/>
  <c r="EQ42" i="12"/>
  <c r="EQ43" i="12"/>
  <c r="EQ41" i="12"/>
  <c r="EQ40" i="12"/>
  <c r="EQ38" i="12"/>
  <c r="EQ39" i="12"/>
  <c r="EQ17" i="12"/>
  <c r="EQ16" i="12"/>
  <c r="EQ14" i="12"/>
  <c r="EQ12" i="12"/>
  <c r="EQ15" i="12"/>
  <c r="EQ13" i="12"/>
  <c r="EQ11" i="12"/>
  <c r="EQ10" i="12"/>
  <c r="EQ8" i="12"/>
  <c r="EQ6" i="12"/>
  <c r="EQ9" i="12"/>
  <c r="EQ7" i="12"/>
  <c r="EQ4" i="12"/>
  <c r="EQ5" i="12"/>
  <c r="EQ3" i="12"/>
  <c r="EQ37" i="12" s="1"/>
  <c r="EQ62" i="12" s="1"/>
  <c r="ER2" i="12"/>
  <c r="ER33" i="12" l="1"/>
  <c r="ER32" i="12"/>
  <c r="ER31" i="12"/>
  <c r="ER30" i="12"/>
  <c r="ER29" i="12"/>
  <c r="ER28" i="12"/>
  <c r="ER25" i="12"/>
  <c r="ER27" i="12"/>
  <c r="ER26" i="12"/>
  <c r="ER24" i="12"/>
  <c r="ER23" i="12"/>
  <c r="ER21" i="12"/>
  <c r="ER22" i="12"/>
  <c r="ER20" i="12"/>
  <c r="ER19" i="12"/>
  <c r="ER18" i="12"/>
  <c r="EQ35" i="12"/>
  <c r="ER43" i="12"/>
  <c r="ER42" i="12"/>
  <c r="ER40" i="12"/>
  <c r="ER38" i="12"/>
  <c r="ER41" i="12"/>
  <c r="ER39" i="12"/>
  <c r="ER17" i="12"/>
  <c r="ER16" i="12"/>
  <c r="ER14" i="12"/>
  <c r="ER12" i="12"/>
  <c r="ER15" i="12"/>
  <c r="ER13" i="12"/>
  <c r="ER11" i="12"/>
  <c r="ER9" i="12"/>
  <c r="ER7" i="12"/>
  <c r="ER5" i="12"/>
  <c r="ER10" i="12"/>
  <c r="ER8" i="12"/>
  <c r="ER6" i="12"/>
  <c r="ER4" i="12"/>
  <c r="ER3" i="12"/>
  <c r="ER37" i="12" s="1"/>
  <c r="ER62" i="12" s="1"/>
  <c r="ES2" i="12"/>
  <c r="EQ47" i="12"/>
  <c r="ES33" i="12" l="1"/>
  <c r="ES32" i="12"/>
  <c r="ES31" i="12"/>
  <c r="ES30" i="12"/>
  <c r="ES29" i="12"/>
  <c r="ES28" i="12"/>
  <c r="ES27" i="12"/>
  <c r="ES26" i="12"/>
  <c r="ES25" i="12"/>
  <c r="ES24" i="12"/>
  <c r="ES23" i="12"/>
  <c r="ES21" i="12"/>
  <c r="ES22" i="12"/>
  <c r="ES20" i="12"/>
  <c r="ES19" i="12"/>
  <c r="ES18" i="12"/>
  <c r="ES43" i="12"/>
  <c r="ES42" i="12"/>
  <c r="ES40" i="12"/>
  <c r="ES41" i="12"/>
  <c r="ES39" i="12"/>
  <c r="ES38" i="12"/>
  <c r="ES17" i="12"/>
  <c r="ES15" i="12"/>
  <c r="ES13" i="12"/>
  <c r="ES11" i="12"/>
  <c r="ES16" i="12"/>
  <c r="ES14" i="12"/>
  <c r="ES12" i="12"/>
  <c r="ES9" i="12"/>
  <c r="ES7" i="12"/>
  <c r="ES5" i="12"/>
  <c r="ES10" i="12"/>
  <c r="ES8" i="12"/>
  <c r="ES4" i="12"/>
  <c r="ET2" i="12"/>
  <c r="ES6" i="12"/>
  <c r="ES3" i="12"/>
  <c r="ES37" i="12" s="1"/>
  <c r="ES62" i="12" s="1"/>
  <c r="ER35" i="12"/>
  <c r="ER47" i="12"/>
  <c r="ET33" i="12" l="1"/>
  <c r="ET31" i="12"/>
  <c r="ET32" i="12"/>
  <c r="ET30" i="12"/>
  <c r="ET29" i="12"/>
  <c r="ET27" i="12"/>
  <c r="ET26" i="12"/>
  <c r="ET28" i="12"/>
  <c r="ET24" i="12"/>
  <c r="ET25" i="12"/>
  <c r="ET23" i="12"/>
  <c r="ET22" i="12"/>
  <c r="ET21" i="12"/>
  <c r="ET18" i="12"/>
  <c r="ET20" i="12"/>
  <c r="ET19" i="12"/>
  <c r="ET43" i="12"/>
  <c r="ET42" i="12"/>
  <c r="ET41" i="12"/>
  <c r="ET39" i="12"/>
  <c r="ET40" i="12"/>
  <c r="ET17" i="12"/>
  <c r="ET38" i="12"/>
  <c r="ET15" i="12"/>
  <c r="ET13" i="12"/>
  <c r="ET16" i="12"/>
  <c r="ET14" i="12"/>
  <c r="ET12" i="12"/>
  <c r="ET11" i="12"/>
  <c r="ET10" i="12"/>
  <c r="ET8" i="12"/>
  <c r="ET6" i="12"/>
  <c r="ET9" i="12"/>
  <c r="ET7" i="12"/>
  <c r="ET5" i="12"/>
  <c r="ET3" i="12"/>
  <c r="ET37" i="12" s="1"/>
  <c r="ET62" i="12" s="1"/>
  <c r="EU2" i="12"/>
  <c r="ET4" i="12"/>
  <c r="ES35" i="12"/>
  <c r="ES47" i="12"/>
  <c r="EU33" i="12" l="1"/>
  <c r="EU32" i="12"/>
  <c r="EU31" i="12"/>
  <c r="EU30" i="12"/>
  <c r="EU28" i="12"/>
  <c r="EU29" i="12"/>
  <c r="EU27" i="12"/>
  <c r="EU26" i="12"/>
  <c r="EU24" i="12"/>
  <c r="EU25" i="12"/>
  <c r="EU22" i="12"/>
  <c r="EU21" i="12"/>
  <c r="EU23" i="12"/>
  <c r="EU18" i="12"/>
  <c r="EU20" i="12"/>
  <c r="EU19" i="12"/>
  <c r="ET35" i="12"/>
  <c r="ET47" i="12"/>
  <c r="EU42" i="12"/>
  <c r="EU43" i="12"/>
  <c r="EU41" i="12"/>
  <c r="EU38" i="12"/>
  <c r="EU40" i="12"/>
  <c r="EU39" i="12"/>
  <c r="EU16" i="12"/>
  <c r="EU14" i="12"/>
  <c r="EU12" i="12"/>
  <c r="EU17" i="12"/>
  <c r="EU15" i="12"/>
  <c r="EU13" i="12"/>
  <c r="EU11" i="12"/>
  <c r="EU10" i="12"/>
  <c r="EU8" i="12"/>
  <c r="EU6" i="12"/>
  <c r="EU9" i="12"/>
  <c r="EU7" i="12"/>
  <c r="EU3" i="12"/>
  <c r="EU37" i="12" s="1"/>
  <c r="EU62" i="12" s="1"/>
  <c r="EV2" i="12"/>
  <c r="EU5" i="12"/>
  <c r="EU4" i="12"/>
  <c r="EV33" i="12" l="1"/>
  <c r="EV32" i="12"/>
  <c r="EV31" i="12"/>
  <c r="EV30" i="12"/>
  <c r="EV29" i="12"/>
  <c r="EV28" i="12"/>
  <c r="EV25" i="12"/>
  <c r="EV27" i="12"/>
  <c r="EV26" i="12"/>
  <c r="EV24" i="12"/>
  <c r="EV21" i="12"/>
  <c r="EV23" i="12"/>
  <c r="EV22" i="12"/>
  <c r="EV20" i="12"/>
  <c r="EV19" i="12"/>
  <c r="EV18" i="12"/>
  <c r="EU35" i="12"/>
  <c r="EV43" i="12"/>
  <c r="EV40" i="12"/>
  <c r="EV38" i="12"/>
  <c r="EV42" i="12"/>
  <c r="EV41" i="12"/>
  <c r="EV39" i="12"/>
  <c r="EV17" i="12"/>
  <c r="EV16" i="12"/>
  <c r="EV14" i="12"/>
  <c r="EV12" i="12"/>
  <c r="EV15" i="12"/>
  <c r="EV9" i="12"/>
  <c r="EV7" i="12"/>
  <c r="EV5" i="12"/>
  <c r="EV13" i="12"/>
  <c r="EV11" i="12"/>
  <c r="EV10" i="12"/>
  <c r="EV8" i="12"/>
  <c r="EV6" i="12"/>
  <c r="EV4" i="12"/>
  <c r="EV3" i="12"/>
  <c r="EV37" i="12" s="1"/>
  <c r="EV62" i="12" s="1"/>
  <c r="EW2" i="12"/>
  <c r="EU47" i="12"/>
  <c r="EW33" i="12" l="1"/>
  <c r="EW32" i="12"/>
  <c r="EW31" i="12"/>
  <c r="EW30" i="12"/>
  <c r="EW29" i="12"/>
  <c r="EW28" i="12"/>
  <c r="EW27" i="12"/>
  <c r="EW26" i="12"/>
  <c r="EW25" i="12"/>
  <c r="EW24" i="12"/>
  <c r="EW21" i="12"/>
  <c r="EW23" i="12"/>
  <c r="EW22" i="12"/>
  <c r="EW20" i="12"/>
  <c r="EW19" i="12"/>
  <c r="EW18" i="12"/>
  <c r="EV47" i="12"/>
  <c r="EW43" i="12"/>
  <c r="EW42" i="12"/>
  <c r="EW40" i="12"/>
  <c r="EW41" i="12"/>
  <c r="EW38" i="12"/>
  <c r="EW39" i="12"/>
  <c r="EW15" i="12"/>
  <c r="EW13" i="12"/>
  <c r="EW11" i="12"/>
  <c r="EW17" i="12"/>
  <c r="EW16" i="12"/>
  <c r="EW14" i="12"/>
  <c r="EW12" i="12"/>
  <c r="EW9" i="12"/>
  <c r="EW7" i="12"/>
  <c r="EW5" i="12"/>
  <c r="EW10" i="12"/>
  <c r="EW8" i="12"/>
  <c r="EW4" i="12"/>
  <c r="EW6" i="12"/>
  <c r="EW3" i="12"/>
  <c r="EW37" i="12" s="1"/>
  <c r="EW62" i="12" s="1"/>
  <c r="EX2" i="12"/>
  <c r="EV35" i="12"/>
  <c r="EX33" i="12" l="1"/>
  <c r="EX31" i="12"/>
  <c r="EX32" i="12"/>
  <c r="EX30" i="12"/>
  <c r="EX29" i="12"/>
  <c r="EX27" i="12"/>
  <c r="EX26" i="12"/>
  <c r="EX28" i="12"/>
  <c r="EX25" i="12"/>
  <c r="EX24" i="12"/>
  <c r="EX23" i="12"/>
  <c r="EX22" i="12"/>
  <c r="EX21" i="12"/>
  <c r="EX20" i="12"/>
  <c r="EX18" i="12"/>
  <c r="EX19" i="12"/>
  <c r="EX43" i="12"/>
  <c r="EX41" i="12"/>
  <c r="EX39" i="12"/>
  <c r="EX42" i="12"/>
  <c r="EX40" i="12"/>
  <c r="EX17" i="12"/>
  <c r="EX38" i="12"/>
  <c r="EX15" i="12"/>
  <c r="EX13" i="12"/>
  <c r="EX16" i="12"/>
  <c r="EX14" i="12"/>
  <c r="EX10" i="12"/>
  <c r="EX8" i="12"/>
  <c r="EX6" i="12"/>
  <c r="EX11" i="12"/>
  <c r="EX12" i="12"/>
  <c r="EX9" i="12"/>
  <c r="EX7" i="12"/>
  <c r="EX5" i="12"/>
  <c r="EX3" i="12"/>
  <c r="EX37" i="12" s="1"/>
  <c r="EX62" i="12" s="1"/>
  <c r="EY2" i="12"/>
  <c r="EX4" i="12"/>
  <c r="EW35" i="12"/>
  <c r="EW47" i="12"/>
  <c r="EY33" i="12" l="1"/>
  <c r="EY31" i="12"/>
  <c r="EY32" i="12"/>
  <c r="EY30" i="12"/>
  <c r="EY28" i="12"/>
  <c r="EY29" i="12"/>
  <c r="EY27" i="12"/>
  <c r="EY26" i="12"/>
  <c r="EY24" i="12"/>
  <c r="EY25" i="12"/>
  <c r="EY23" i="12"/>
  <c r="EY22" i="12"/>
  <c r="EY21" i="12"/>
  <c r="EY18" i="12"/>
  <c r="EY19" i="12"/>
  <c r="EY20" i="12"/>
  <c r="EX47" i="12"/>
  <c r="EY42" i="12"/>
  <c r="EY43" i="12"/>
  <c r="EY41" i="12"/>
  <c r="EY39" i="12"/>
  <c r="EY40" i="12"/>
  <c r="EY38" i="12"/>
  <c r="EY17" i="12"/>
  <c r="EY16" i="12"/>
  <c r="EY14" i="12"/>
  <c r="EY12" i="12"/>
  <c r="EY15" i="12"/>
  <c r="EY13" i="12"/>
  <c r="EY11" i="12"/>
  <c r="EY10" i="12"/>
  <c r="EY8" i="12"/>
  <c r="EY6" i="12"/>
  <c r="EY9" i="12"/>
  <c r="EY7" i="12"/>
  <c r="EY3" i="12"/>
  <c r="EY37" i="12" s="1"/>
  <c r="EY62" i="12" s="1"/>
  <c r="EY5" i="12"/>
  <c r="EY4" i="12"/>
  <c r="EZ2" i="12"/>
  <c r="EX35" i="12"/>
  <c r="EY47" i="12" l="1"/>
  <c r="EZ33" i="12"/>
  <c r="EZ32" i="12"/>
  <c r="EZ31" i="12"/>
  <c r="EZ30" i="12"/>
  <c r="EZ29" i="12"/>
  <c r="EZ28" i="12"/>
  <c r="EZ25" i="12"/>
  <c r="EZ26" i="12"/>
  <c r="EZ27" i="12"/>
  <c r="EZ24" i="12"/>
  <c r="EZ21" i="12"/>
  <c r="EZ23" i="12"/>
  <c r="EZ22" i="12"/>
  <c r="EZ20" i="12"/>
  <c r="EZ19" i="12"/>
  <c r="EZ18" i="12"/>
  <c r="EY35" i="12"/>
  <c r="EZ43" i="12"/>
  <c r="EZ42" i="12"/>
  <c r="EZ40" i="12"/>
  <c r="EZ38" i="12"/>
  <c r="EZ41" i="12"/>
  <c r="EZ39" i="12"/>
  <c r="EZ17" i="12"/>
  <c r="EZ16" i="12"/>
  <c r="EZ14" i="12"/>
  <c r="EZ12" i="12"/>
  <c r="EZ15" i="12"/>
  <c r="EZ11" i="12"/>
  <c r="EZ9" i="12"/>
  <c r="EZ7" i="12"/>
  <c r="EZ5" i="12"/>
  <c r="EZ13" i="12"/>
  <c r="EZ10" i="12"/>
  <c r="EZ8" i="12"/>
  <c r="EZ6" i="12"/>
  <c r="EZ4" i="12"/>
  <c r="EZ3" i="12"/>
  <c r="EZ37" i="12" s="1"/>
  <c r="EZ62" i="12" s="1"/>
  <c r="FA2" i="12"/>
  <c r="FA33" i="12" l="1"/>
  <c r="FA32" i="12"/>
  <c r="FA31" i="12"/>
  <c r="FA30" i="12"/>
  <c r="FA29" i="12"/>
  <c r="FA28" i="12"/>
  <c r="FA26" i="12"/>
  <c r="FA27" i="12"/>
  <c r="FA25" i="12"/>
  <c r="FA24" i="12"/>
  <c r="FA21" i="12"/>
  <c r="FA23" i="12"/>
  <c r="FA22" i="12"/>
  <c r="FA20" i="12"/>
  <c r="FA19" i="12"/>
  <c r="FA18" i="12"/>
  <c r="FA43" i="12"/>
  <c r="FA42" i="12"/>
  <c r="FA40" i="12"/>
  <c r="FA41" i="12"/>
  <c r="FA39" i="12"/>
  <c r="FA38" i="12"/>
  <c r="FA17" i="12"/>
  <c r="FA15" i="12"/>
  <c r="FA13" i="12"/>
  <c r="FA11" i="12"/>
  <c r="FA16" i="12"/>
  <c r="FA14" i="12"/>
  <c r="FA12" i="12"/>
  <c r="FA9" i="12"/>
  <c r="FA7" i="12"/>
  <c r="FA5" i="12"/>
  <c r="FA10" i="12"/>
  <c r="FA8" i="12"/>
  <c r="FA6" i="12"/>
  <c r="FA4" i="12"/>
  <c r="FA3" i="12"/>
  <c r="FA37" i="12" s="1"/>
  <c r="FA62" i="12" s="1"/>
  <c r="FB2" i="12"/>
  <c r="EZ35" i="12"/>
  <c r="EZ47" i="12"/>
  <c r="FB33" i="12" l="1"/>
  <c r="FB31" i="12"/>
  <c r="FB32" i="12"/>
  <c r="FB30" i="12"/>
  <c r="FB29" i="12"/>
  <c r="FB27" i="12"/>
  <c r="FB26" i="12"/>
  <c r="FB28" i="12"/>
  <c r="FB24" i="12"/>
  <c r="FB25" i="12"/>
  <c r="FB23" i="12"/>
  <c r="FB22" i="12"/>
  <c r="FB21" i="12"/>
  <c r="FB18" i="12"/>
  <c r="FB20" i="12"/>
  <c r="FB19" i="12"/>
  <c r="FA35" i="12"/>
  <c r="FB43" i="12"/>
  <c r="FB42" i="12"/>
  <c r="FB41" i="12"/>
  <c r="FB39" i="12"/>
  <c r="FB40" i="12"/>
  <c r="FB38" i="12"/>
  <c r="FB17" i="12"/>
  <c r="FB15" i="12"/>
  <c r="FB13" i="12"/>
  <c r="FB16" i="12"/>
  <c r="FB14" i="12"/>
  <c r="FB11" i="12"/>
  <c r="FB10" i="12"/>
  <c r="FB8" i="12"/>
  <c r="FB6" i="12"/>
  <c r="FB12" i="12"/>
  <c r="FB9" i="12"/>
  <c r="FB7" i="12"/>
  <c r="FB5" i="12"/>
  <c r="FB3" i="12"/>
  <c r="FB37" i="12" s="1"/>
  <c r="FB62" i="12" s="1"/>
  <c r="FC2" i="12"/>
  <c r="FB4" i="12"/>
  <c r="FA47" i="12"/>
  <c r="FC33" i="12" l="1"/>
  <c r="FC32" i="12"/>
  <c r="FC31" i="12"/>
  <c r="FC30" i="12"/>
  <c r="FC28" i="12"/>
  <c r="FC29" i="12"/>
  <c r="FC27" i="12"/>
  <c r="FC26" i="12"/>
  <c r="FC24" i="12"/>
  <c r="FC25" i="12"/>
  <c r="FC22" i="12"/>
  <c r="FC23" i="12"/>
  <c r="FC21" i="12"/>
  <c r="FC18" i="12"/>
  <c r="FC20" i="12"/>
  <c r="FC19" i="12"/>
  <c r="FB35" i="12"/>
  <c r="FB47" i="12"/>
  <c r="FC42" i="12"/>
  <c r="FC43" i="12"/>
  <c r="FC41" i="12"/>
  <c r="FC40" i="12"/>
  <c r="FC39" i="12"/>
  <c r="FC38" i="12"/>
  <c r="FC16" i="12"/>
  <c r="FC14" i="12"/>
  <c r="FC12" i="12"/>
  <c r="FC17" i="12"/>
  <c r="FC15" i="12"/>
  <c r="FC13" i="12"/>
  <c r="FC11" i="12"/>
  <c r="FC10" i="12"/>
  <c r="FC8" i="12"/>
  <c r="FC6" i="12"/>
  <c r="FC9" i="12"/>
  <c r="FC7" i="12"/>
  <c r="FC5" i="12"/>
  <c r="FD2" i="12"/>
  <c r="FC4" i="12"/>
  <c r="FC3" i="12"/>
  <c r="FC37" i="12" s="1"/>
  <c r="FC62" i="12" s="1"/>
  <c r="FD33" i="12" l="1"/>
  <c r="FD32" i="12"/>
  <c r="FD31" i="12"/>
  <c r="FD30" i="12"/>
  <c r="FD29" i="12"/>
  <c r="FD28" i="12"/>
  <c r="FD27" i="12"/>
  <c r="FD25" i="12"/>
  <c r="FD26" i="12"/>
  <c r="FD24" i="12"/>
  <c r="FD23" i="12"/>
  <c r="FD21" i="12"/>
  <c r="FD22" i="12"/>
  <c r="FD20" i="12"/>
  <c r="FD19" i="12"/>
  <c r="FD18" i="12"/>
  <c r="FC35" i="12"/>
  <c r="FC47" i="12"/>
  <c r="FD43" i="12"/>
  <c r="FD40" i="12"/>
  <c r="FD38" i="12"/>
  <c r="FD42" i="12"/>
  <c r="FD41" i="12"/>
  <c r="FD39" i="12"/>
  <c r="FD17" i="12"/>
  <c r="FD16" i="12"/>
  <c r="FD14" i="12"/>
  <c r="FD12" i="12"/>
  <c r="FD15" i="12"/>
  <c r="FD13" i="12"/>
  <c r="FD9" i="12"/>
  <c r="FD7" i="12"/>
  <c r="FD5" i="12"/>
  <c r="FD11" i="12"/>
  <c r="FD10" i="12"/>
  <c r="FD8" i="12"/>
  <c r="FD6" i="12"/>
  <c r="FD4" i="12"/>
  <c r="FD3" i="12"/>
  <c r="FD37" i="12" s="1"/>
  <c r="FD62" i="12" s="1"/>
  <c r="FE2" i="12"/>
  <c r="FE33" i="12" l="1"/>
  <c r="FE32" i="12"/>
  <c r="FE31" i="12"/>
  <c r="FE30" i="12"/>
  <c r="FE29" i="12"/>
  <c r="FE28" i="12"/>
  <c r="FE26" i="12"/>
  <c r="FE27" i="12"/>
  <c r="FE25" i="12"/>
  <c r="FE24" i="12"/>
  <c r="FE21" i="12"/>
  <c r="FE22" i="12"/>
  <c r="FE20" i="12"/>
  <c r="FE23" i="12"/>
  <c r="FE19" i="12"/>
  <c r="FE18" i="12"/>
  <c r="FD35" i="12"/>
  <c r="FD47" i="12"/>
  <c r="FE43" i="12"/>
  <c r="FE42" i="12"/>
  <c r="FE40" i="12"/>
  <c r="FE41" i="12"/>
  <c r="FE39" i="12"/>
  <c r="FE38" i="12"/>
  <c r="FE15" i="12"/>
  <c r="FE13" i="12"/>
  <c r="FE11" i="12"/>
  <c r="FE17" i="12"/>
  <c r="FE16" i="12"/>
  <c r="FE14" i="12"/>
  <c r="FE12" i="12"/>
  <c r="FE9" i="12"/>
  <c r="FE7" i="12"/>
  <c r="FE5" i="12"/>
  <c r="FE10" i="12"/>
  <c r="FE8" i="12"/>
  <c r="FE4" i="12"/>
  <c r="FF2" i="12"/>
  <c r="FE3" i="12"/>
  <c r="FE37" i="12" s="1"/>
  <c r="FE62" i="12" s="1"/>
  <c r="FE6" i="12"/>
  <c r="FF33" i="12" l="1"/>
  <c r="FF31" i="12"/>
  <c r="FF32" i="12"/>
  <c r="FF30" i="12"/>
  <c r="FF29" i="12"/>
  <c r="FF27" i="12"/>
  <c r="FF28" i="12"/>
  <c r="FF26" i="12"/>
  <c r="FF25" i="12"/>
  <c r="FF24" i="12"/>
  <c r="FF23" i="12"/>
  <c r="FF22" i="12"/>
  <c r="FF21" i="12"/>
  <c r="FF20" i="12"/>
  <c r="FF18" i="12"/>
  <c r="FF19" i="12"/>
  <c r="FE35" i="12"/>
  <c r="FE47" i="12"/>
  <c r="FF43" i="12"/>
  <c r="FF41" i="12"/>
  <c r="FF39" i="12"/>
  <c r="FF42" i="12"/>
  <c r="FF40" i="12"/>
  <c r="FF38" i="12"/>
  <c r="FF17" i="12"/>
  <c r="FF15" i="12"/>
  <c r="FF13" i="12"/>
  <c r="FF16" i="12"/>
  <c r="FF14" i="12"/>
  <c r="FF12" i="12"/>
  <c r="FF10" i="12"/>
  <c r="FF8" i="12"/>
  <c r="FF6" i="12"/>
  <c r="FF11" i="12"/>
  <c r="FF9" i="12"/>
  <c r="FF7" i="12"/>
  <c r="FF5" i="12"/>
  <c r="FF3" i="12"/>
  <c r="FF37" i="12" s="1"/>
  <c r="FF62" i="12" s="1"/>
  <c r="FG2" i="12"/>
  <c r="FF4" i="12"/>
  <c r="FG33" i="12" l="1"/>
  <c r="FG31" i="12"/>
  <c r="FG32" i="12"/>
  <c r="FG30" i="12"/>
  <c r="FG28" i="12"/>
  <c r="FG29" i="12"/>
  <c r="FG27" i="12"/>
  <c r="FG26" i="12"/>
  <c r="FG24" i="12"/>
  <c r="FG25" i="12"/>
  <c r="FG22" i="12"/>
  <c r="FG20" i="12"/>
  <c r="FG23" i="12"/>
  <c r="FG21" i="12"/>
  <c r="FG18" i="12"/>
  <c r="FG19" i="12"/>
  <c r="FF35" i="12"/>
  <c r="FF47" i="12"/>
  <c r="FG42" i="12"/>
  <c r="FG43" i="12"/>
  <c r="FG41" i="12"/>
  <c r="FG40" i="12"/>
  <c r="FG38" i="12"/>
  <c r="FG39" i="12"/>
  <c r="FG17" i="12"/>
  <c r="FG16" i="12"/>
  <c r="FG14" i="12"/>
  <c r="FG12" i="12"/>
  <c r="FG15" i="12"/>
  <c r="FG13" i="12"/>
  <c r="FG11" i="12"/>
  <c r="FG10" i="12"/>
  <c r="FG8" i="12"/>
  <c r="FG6" i="12"/>
  <c r="FG9" i="12"/>
  <c r="FG7" i="12"/>
  <c r="FG3" i="12"/>
  <c r="FG37" i="12" s="1"/>
  <c r="FG62" i="12" s="1"/>
  <c r="FG4" i="12"/>
  <c r="FG5" i="12"/>
  <c r="FH2" i="12"/>
  <c r="FG47" i="12" l="1"/>
  <c r="FH33" i="12"/>
  <c r="FH32" i="12"/>
  <c r="FH31" i="12"/>
  <c r="FH30" i="12"/>
  <c r="FH29" i="12"/>
  <c r="FH28" i="12"/>
  <c r="FH25" i="12"/>
  <c r="FH27" i="12"/>
  <c r="FH26" i="12"/>
  <c r="FH24" i="12"/>
  <c r="FH23" i="12"/>
  <c r="FH21" i="12"/>
  <c r="FH22" i="12"/>
  <c r="FH20" i="12"/>
  <c r="FH19" i="12"/>
  <c r="FH18" i="12"/>
  <c r="FH43" i="12"/>
  <c r="FH42" i="12"/>
  <c r="FH40" i="12"/>
  <c r="FH38" i="12"/>
  <c r="FH41" i="12"/>
  <c r="FH39" i="12"/>
  <c r="FH17" i="12"/>
  <c r="FH16" i="12"/>
  <c r="FH14" i="12"/>
  <c r="FH12" i="12"/>
  <c r="FH15" i="12"/>
  <c r="FH13" i="12"/>
  <c r="FH11" i="12"/>
  <c r="FH9" i="12"/>
  <c r="FH7" i="12"/>
  <c r="FH5" i="12"/>
  <c r="FH10" i="12"/>
  <c r="FH8" i="12"/>
  <c r="FH6" i="12"/>
  <c r="FH4" i="12"/>
  <c r="FH3" i="12"/>
  <c r="FH37" i="12" s="1"/>
  <c r="FH62" i="12" s="1"/>
  <c r="FI2" i="12"/>
  <c r="FG35" i="12"/>
  <c r="FI33" i="12" l="1"/>
  <c r="FI32" i="12"/>
  <c r="FI31" i="12"/>
  <c r="FI30" i="12"/>
  <c r="FI29" i="12"/>
  <c r="FI28" i="12"/>
  <c r="FI27" i="12"/>
  <c r="FI26" i="12"/>
  <c r="FI25" i="12"/>
  <c r="FI24" i="12"/>
  <c r="FI23" i="12"/>
  <c r="FI21" i="12"/>
  <c r="FI22" i="12"/>
  <c r="FI20" i="12"/>
  <c r="FI19" i="12"/>
  <c r="FI18" i="12"/>
  <c r="FH35" i="12"/>
  <c r="FH47" i="12"/>
  <c r="FI43" i="12"/>
  <c r="FI42" i="12"/>
  <c r="FI40" i="12"/>
  <c r="FI41" i="12"/>
  <c r="FI39" i="12"/>
  <c r="FI38" i="12"/>
  <c r="FI17" i="12"/>
  <c r="FI15" i="12"/>
  <c r="FI13" i="12"/>
  <c r="FI11" i="12"/>
  <c r="FI16" i="12"/>
  <c r="FI14" i="12"/>
  <c r="FI12" i="12"/>
  <c r="FI9" i="12"/>
  <c r="FI7" i="12"/>
  <c r="FI5" i="12"/>
  <c r="FI10" i="12"/>
  <c r="FI8" i="12"/>
  <c r="FI4" i="12"/>
  <c r="FI6" i="12"/>
  <c r="FI3" i="12"/>
  <c r="FI37" i="12" s="1"/>
  <c r="FI62" i="12" s="1"/>
  <c r="FJ2" i="12"/>
  <c r="FJ33" i="12" l="1"/>
  <c r="FJ31" i="12"/>
  <c r="FJ32" i="12"/>
  <c r="FJ30" i="12"/>
  <c r="FJ29" i="12"/>
  <c r="FJ27" i="12"/>
  <c r="FJ26" i="12"/>
  <c r="FJ28" i="12"/>
  <c r="FJ24" i="12"/>
  <c r="FJ25" i="12"/>
  <c r="FJ23" i="12"/>
  <c r="FJ22" i="12"/>
  <c r="FJ21" i="12"/>
  <c r="FJ18" i="12"/>
  <c r="FJ20" i="12"/>
  <c r="FJ19" i="12"/>
  <c r="FI35" i="12"/>
  <c r="FJ43" i="12"/>
  <c r="FJ42" i="12"/>
  <c r="FJ41" i="12"/>
  <c r="FJ39" i="12"/>
  <c r="FJ40" i="12"/>
  <c r="FJ17" i="12"/>
  <c r="FJ38" i="12"/>
  <c r="FJ15" i="12"/>
  <c r="FJ13" i="12"/>
  <c r="FJ16" i="12"/>
  <c r="FJ14" i="12"/>
  <c r="FJ12" i="12"/>
  <c r="FJ11" i="12"/>
  <c r="FJ10" i="12"/>
  <c r="FJ8" i="12"/>
  <c r="FJ6" i="12"/>
  <c r="FJ9" i="12"/>
  <c r="FJ7" i="12"/>
  <c r="FJ5" i="12"/>
  <c r="FJ3" i="12"/>
  <c r="FJ37" i="12" s="1"/>
  <c r="FJ62" i="12" s="1"/>
  <c r="FK2" i="12"/>
  <c r="FJ4" i="12"/>
  <c r="FI47" i="12"/>
  <c r="FK33" i="12" l="1"/>
  <c r="FK32" i="12"/>
  <c r="FK31" i="12"/>
  <c r="FK30" i="12"/>
  <c r="FK28" i="12"/>
  <c r="FK29" i="12"/>
  <c r="FK27" i="12"/>
  <c r="FK26" i="12"/>
  <c r="FK24" i="12"/>
  <c r="FK25" i="12"/>
  <c r="FK22" i="12"/>
  <c r="FK20" i="12"/>
  <c r="FK21" i="12"/>
  <c r="FK23" i="12"/>
  <c r="FK18" i="12"/>
  <c r="FK19" i="12"/>
  <c r="FK42" i="12"/>
  <c r="FK43" i="12"/>
  <c r="FK41" i="12"/>
  <c r="FK38" i="12"/>
  <c r="FK40" i="12"/>
  <c r="FK39" i="12"/>
  <c r="FK16" i="12"/>
  <c r="FK14" i="12"/>
  <c r="FK12" i="12"/>
  <c r="FK17" i="12"/>
  <c r="FK15" i="12"/>
  <c r="FK13" i="12"/>
  <c r="FK11" i="12"/>
  <c r="FK10" i="12"/>
  <c r="FK8" i="12"/>
  <c r="FK6" i="12"/>
  <c r="FK9" i="12"/>
  <c r="FK7" i="12"/>
  <c r="FK3" i="12"/>
  <c r="FK37" i="12" s="1"/>
  <c r="FK62" i="12" s="1"/>
  <c r="FL2" i="12"/>
  <c r="FK5" i="12"/>
  <c r="FK4" i="12"/>
  <c r="FJ47" i="12"/>
  <c r="FJ35" i="12"/>
  <c r="FL33" i="12" l="1"/>
  <c r="FL32" i="12"/>
  <c r="FL31" i="12"/>
  <c r="FL30" i="12"/>
  <c r="FL29" i="12"/>
  <c r="FL28" i="12"/>
  <c r="FL25" i="12"/>
  <c r="FL27" i="12"/>
  <c r="FL26" i="12"/>
  <c r="FL24" i="12"/>
  <c r="FL21" i="12"/>
  <c r="FL23" i="12"/>
  <c r="FL22" i="12"/>
  <c r="FL20" i="12"/>
  <c r="FL19" i="12"/>
  <c r="FL18" i="12"/>
  <c r="FK35" i="12"/>
  <c r="FL43" i="12"/>
  <c r="FL40" i="12"/>
  <c r="FL38" i="12"/>
  <c r="FL42" i="12"/>
  <c r="FL41" i="12"/>
  <c r="FL39" i="12"/>
  <c r="FL17" i="12"/>
  <c r="FL16" i="12"/>
  <c r="FL14" i="12"/>
  <c r="FL12" i="12"/>
  <c r="FL15" i="12"/>
  <c r="FL9" i="12"/>
  <c r="FL7" i="12"/>
  <c r="FL5" i="12"/>
  <c r="FL13" i="12"/>
  <c r="FL11" i="12"/>
  <c r="FL10" i="12"/>
  <c r="FL8" i="12"/>
  <c r="FL6" i="12"/>
  <c r="FL4" i="12"/>
  <c r="FL3" i="12"/>
  <c r="FL37" i="12" s="1"/>
  <c r="FL62" i="12" s="1"/>
  <c r="FM2" i="12"/>
  <c r="FK47" i="12"/>
  <c r="FM33" i="12" l="1"/>
  <c r="FM32" i="12"/>
  <c r="FM31" i="12"/>
  <c r="FM30" i="12"/>
  <c r="FM29" i="12"/>
  <c r="FM28" i="12"/>
  <c r="FM27" i="12"/>
  <c r="FM26" i="12"/>
  <c r="FM25" i="12"/>
  <c r="FM24" i="12"/>
  <c r="FM21" i="12"/>
  <c r="FM23" i="12"/>
  <c r="FM22" i="12"/>
  <c r="FM20" i="12"/>
  <c r="FM19" i="12"/>
  <c r="FM18" i="12"/>
  <c r="FL35" i="12"/>
  <c r="FL47" i="12"/>
  <c r="FM43" i="12"/>
  <c r="FM41" i="12"/>
  <c r="FM42" i="12"/>
  <c r="FM40" i="12"/>
  <c r="FM38" i="12"/>
  <c r="FM39" i="12"/>
  <c r="FM15" i="12"/>
  <c r="FM13" i="12"/>
  <c r="FM11" i="12"/>
  <c r="FM17" i="12"/>
  <c r="FM16" i="12"/>
  <c r="FM14" i="12"/>
  <c r="FM12" i="12"/>
  <c r="FM9" i="12"/>
  <c r="FM7" i="12"/>
  <c r="FM5" i="12"/>
  <c r="FM10" i="12"/>
  <c r="FM8" i="12"/>
  <c r="FM4" i="12"/>
  <c r="FM6" i="12"/>
  <c r="FN2" i="12"/>
  <c r="FM3" i="12"/>
  <c r="FM37" i="12" s="1"/>
  <c r="FM62" i="12" s="1"/>
  <c r="FN33" i="12" l="1"/>
  <c r="FN31" i="12"/>
  <c r="FN32" i="12"/>
  <c r="FN30" i="12"/>
  <c r="FN29" i="12"/>
  <c r="FN27" i="12"/>
  <c r="FN26" i="12"/>
  <c r="FN28" i="12"/>
  <c r="FN25" i="12"/>
  <c r="FN24" i="12"/>
  <c r="FN23" i="12"/>
  <c r="FN22" i="12"/>
  <c r="FN21" i="12"/>
  <c r="FN18" i="12"/>
  <c r="FN20" i="12"/>
  <c r="FN19" i="12"/>
  <c r="FN43" i="12"/>
  <c r="FN39" i="12"/>
  <c r="FN42" i="12"/>
  <c r="FN41" i="12"/>
  <c r="FN40" i="12"/>
  <c r="FN17" i="12"/>
  <c r="FN38" i="12"/>
  <c r="FN15" i="12"/>
  <c r="FN13" i="12"/>
  <c r="FN16" i="12"/>
  <c r="FN14" i="12"/>
  <c r="FN10" i="12"/>
  <c r="FN8" i="12"/>
  <c r="FN6" i="12"/>
  <c r="FN11" i="12"/>
  <c r="FN12" i="12"/>
  <c r="FN9" i="12"/>
  <c r="FN7" i="12"/>
  <c r="FN5" i="12"/>
  <c r="FN3" i="12"/>
  <c r="FN37" i="12" s="1"/>
  <c r="FN62" i="12" s="1"/>
  <c r="FO2" i="12"/>
  <c r="FN4" i="12"/>
  <c r="FM47" i="12"/>
  <c r="FM35" i="12"/>
  <c r="FN47" i="12" l="1"/>
  <c r="FO33" i="12"/>
  <c r="FO31" i="12"/>
  <c r="FO32" i="12"/>
  <c r="FO30" i="12"/>
  <c r="FO28" i="12"/>
  <c r="FO29" i="12"/>
  <c r="FO27" i="12"/>
  <c r="FO26" i="12"/>
  <c r="FO24" i="12"/>
  <c r="FO25" i="12"/>
  <c r="FO23" i="12"/>
  <c r="FO22" i="12"/>
  <c r="FO20" i="12"/>
  <c r="FO21" i="12"/>
  <c r="FO18" i="12"/>
  <c r="FO19" i="12"/>
  <c r="FN35" i="12"/>
  <c r="FO42" i="12"/>
  <c r="FO43" i="12"/>
  <c r="FO41" i="12"/>
  <c r="FO39" i="12"/>
  <c r="FO40" i="12"/>
  <c r="FO38" i="12"/>
  <c r="FO17" i="12"/>
  <c r="FO16" i="12"/>
  <c r="FO14" i="12"/>
  <c r="FO12" i="12"/>
  <c r="FO15" i="12"/>
  <c r="FO13" i="12"/>
  <c r="FO11" i="12"/>
  <c r="FO10" i="12"/>
  <c r="FO8" i="12"/>
  <c r="FO6" i="12"/>
  <c r="FO9" i="12"/>
  <c r="FO7" i="12"/>
  <c r="FO3" i="12"/>
  <c r="FO37" i="12" s="1"/>
  <c r="FO62" i="12" s="1"/>
  <c r="FO5" i="12"/>
  <c r="FO4" i="12"/>
  <c r="FP2" i="12"/>
  <c r="FP33" i="12" l="1"/>
  <c r="FP32" i="12"/>
  <c r="FP31" i="12"/>
  <c r="FP30" i="12"/>
  <c r="FP29" i="12"/>
  <c r="FP28" i="12"/>
  <c r="FP25" i="12"/>
  <c r="FP26" i="12"/>
  <c r="FP27" i="12"/>
  <c r="FP24" i="12"/>
  <c r="FP21" i="12"/>
  <c r="FP23" i="12"/>
  <c r="FP22" i="12"/>
  <c r="FP20" i="12"/>
  <c r="FP19" i="12"/>
  <c r="FP18" i="12"/>
  <c r="FO35" i="12"/>
  <c r="FP43" i="12"/>
  <c r="FP41" i="12"/>
  <c r="FP42" i="12"/>
  <c r="FP40" i="12"/>
  <c r="FP38" i="12"/>
  <c r="FP39" i="12"/>
  <c r="FP17" i="12"/>
  <c r="FP16" i="12"/>
  <c r="FP14" i="12"/>
  <c r="FP12" i="12"/>
  <c r="FP15" i="12"/>
  <c r="FP11" i="12"/>
  <c r="FP9" i="12"/>
  <c r="FP7" i="12"/>
  <c r="FP5" i="12"/>
  <c r="FP13" i="12"/>
  <c r="FP10" i="12"/>
  <c r="FP8" i="12"/>
  <c r="FP6" i="12"/>
  <c r="FP4" i="12"/>
  <c r="FP3" i="12"/>
  <c r="FP37" i="12" s="1"/>
  <c r="FP62" i="12" s="1"/>
  <c r="FQ2" i="12"/>
  <c r="FO47" i="12"/>
  <c r="FQ33" i="12" l="1"/>
  <c r="FQ32" i="12"/>
  <c r="FQ31" i="12"/>
  <c r="FQ30" i="12"/>
  <c r="FQ29" i="12"/>
  <c r="FQ28" i="12"/>
  <c r="FQ26" i="12"/>
  <c r="FQ27" i="12"/>
  <c r="FQ25" i="12"/>
  <c r="FQ24" i="12"/>
  <c r="FQ21" i="12"/>
  <c r="FQ23" i="12"/>
  <c r="FQ22" i="12"/>
  <c r="FQ20" i="12"/>
  <c r="FQ19" i="12"/>
  <c r="FQ18" i="12"/>
  <c r="FP35" i="12"/>
  <c r="FQ43" i="12"/>
  <c r="FQ41" i="12"/>
  <c r="FQ42" i="12"/>
  <c r="FQ40" i="12"/>
  <c r="FQ39" i="12"/>
  <c r="FQ38" i="12"/>
  <c r="FQ17" i="12"/>
  <c r="FQ15" i="12"/>
  <c r="FQ13" i="12"/>
  <c r="FQ11" i="12"/>
  <c r="FQ16" i="12"/>
  <c r="FQ14" i="12"/>
  <c r="FQ12" i="12"/>
  <c r="FQ9" i="12"/>
  <c r="FQ7" i="12"/>
  <c r="FQ5" i="12"/>
  <c r="FQ10" i="12"/>
  <c r="FQ8" i="12"/>
  <c r="FQ6" i="12"/>
  <c r="FQ4" i="12"/>
  <c r="FR2" i="12"/>
  <c r="FQ3" i="12"/>
  <c r="FQ37" i="12" s="1"/>
  <c r="FQ62" i="12" s="1"/>
  <c r="FP47" i="12"/>
  <c r="FR33" i="12" l="1"/>
  <c r="FR31" i="12"/>
  <c r="FR32" i="12"/>
  <c r="FR30" i="12"/>
  <c r="FR29" i="12"/>
  <c r="FR27" i="12"/>
  <c r="FR26" i="12"/>
  <c r="FR28" i="12"/>
  <c r="FR24" i="12"/>
  <c r="FR25" i="12"/>
  <c r="FR23" i="12"/>
  <c r="FR22" i="12"/>
  <c r="FR21" i="12"/>
  <c r="FR20" i="12"/>
  <c r="FR18" i="12"/>
  <c r="FR19" i="12"/>
  <c r="FR43" i="12"/>
  <c r="FR42" i="12"/>
  <c r="FR39" i="12"/>
  <c r="FR41" i="12"/>
  <c r="FR40" i="12"/>
  <c r="FR38" i="12"/>
  <c r="FR17" i="12"/>
  <c r="FR15" i="12"/>
  <c r="FR13" i="12"/>
  <c r="FR16" i="12"/>
  <c r="FR14" i="12"/>
  <c r="FR11" i="12"/>
  <c r="FR10" i="12"/>
  <c r="FR8" i="12"/>
  <c r="FR6" i="12"/>
  <c r="FR12" i="12"/>
  <c r="FR9" i="12"/>
  <c r="FR7" i="12"/>
  <c r="FR5" i="12"/>
  <c r="FR3" i="12"/>
  <c r="FR37" i="12" s="1"/>
  <c r="FR62" i="12" s="1"/>
  <c r="FS2" i="12"/>
  <c r="FR4" i="12"/>
  <c r="FQ47" i="12"/>
  <c r="FQ35" i="12"/>
  <c r="FS33" i="12" l="1"/>
  <c r="FS32" i="12"/>
  <c r="FS31" i="12"/>
  <c r="FS30" i="12"/>
  <c r="FS28" i="12"/>
  <c r="FS29" i="12"/>
  <c r="FS27" i="12"/>
  <c r="FS26" i="12"/>
  <c r="FS24" i="12"/>
  <c r="FS25" i="12"/>
  <c r="FS22" i="12"/>
  <c r="FS20" i="12"/>
  <c r="FS23" i="12"/>
  <c r="FS21" i="12"/>
  <c r="FS18" i="12"/>
  <c r="FS19" i="12"/>
  <c r="FR47" i="12"/>
  <c r="FR35" i="12"/>
  <c r="FS42" i="12"/>
  <c r="FS43" i="12"/>
  <c r="FS41" i="12"/>
  <c r="FS40" i="12"/>
  <c r="FS39" i="12"/>
  <c r="FS38" i="12"/>
  <c r="FS16" i="12"/>
  <c r="FS14" i="12"/>
  <c r="FS12" i="12"/>
  <c r="FS17" i="12"/>
  <c r="FS15" i="12"/>
  <c r="FS13" i="12"/>
  <c r="FS11" i="12"/>
  <c r="FS10" i="12"/>
  <c r="FS8" i="12"/>
  <c r="FS6" i="12"/>
  <c r="FS9" i="12"/>
  <c r="FS7" i="12"/>
  <c r="FS5" i="12"/>
  <c r="FS3" i="12"/>
  <c r="FS37" i="12" s="1"/>
  <c r="FS62" i="12" s="1"/>
  <c r="FT2" i="12"/>
  <c r="FS4" i="12"/>
  <c r="FT33" i="12" l="1"/>
  <c r="FT32" i="12"/>
  <c r="FT31" i="12"/>
  <c r="FT30" i="12"/>
  <c r="FT29" i="12"/>
  <c r="FT28" i="12"/>
  <c r="FT27" i="12"/>
  <c r="FT25" i="12"/>
  <c r="FT26" i="12"/>
  <c r="FT24" i="12"/>
  <c r="FT23" i="12"/>
  <c r="FT21" i="12"/>
  <c r="FT22" i="12"/>
  <c r="FT20" i="12"/>
  <c r="FT19" i="12"/>
  <c r="FT18" i="12"/>
  <c r="FS47" i="12"/>
  <c r="FS35" i="12"/>
  <c r="FT43" i="12"/>
  <c r="FT41" i="12"/>
  <c r="FT40" i="12"/>
  <c r="FT38" i="12"/>
  <c r="FT42" i="12"/>
  <c r="FT39" i="12"/>
  <c r="FT17" i="12"/>
  <c r="FT16" i="12"/>
  <c r="FT14" i="12"/>
  <c r="FT12" i="12"/>
  <c r="FT15" i="12"/>
  <c r="FT13" i="12"/>
  <c r="FT9" i="12"/>
  <c r="FT7" i="12"/>
  <c r="FT5" i="12"/>
  <c r="FT11" i="12"/>
  <c r="FT10" i="12"/>
  <c r="FT8" i="12"/>
  <c r="FT6" i="12"/>
  <c r="FT4" i="12"/>
  <c r="FT3" i="12"/>
  <c r="FT37" i="12" s="1"/>
  <c r="FT62" i="12" s="1"/>
  <c r="FU2" i="12"/>
  <c r="FU33" i="12" l="1"/>
  <c r="FU32" i="12"/>
  <c r="FU31" i="12"/>
  <c r="FU30" i="12"/>
  <c r="FU29" i="12"/>
  <c r="FU28" i="12"/>
  <c r="FU26" i="12"/>
  <c r="FU27" i="12"/>
  <c r="FU25" i="12"/>
  <c r="FU24" i="12"/>
  <c r="FU21" i="12"/>
  <c r="FU22" i="12"/>
  <c r="FU20" i="12"/>
  <c r="FU23" i="12"/>
  <c r="FU19" i="12"/>
  <c r="FU18" i="12"/>
  <c r="FU43" i="12"/>
  <c r="FU41" i="12"/>
  <c r="FU42" i="12"/>
  <c r="FU40" i="12"/>
  <c r="FU39" i="12"/>
  <c r="FU38" i="12"/>
  <c r="FU15" i="12"/>
  <c r="FU13" i="12"/>
  <c r="FU11" i="12"/>
  <c r="FU17" i="12"/>
  <c r="FU16" i="12"/>
  <c r="FU14" i="12"/>
  <c r="FU12" i="12"/>
  <c r="FU9" i="12"/>
  <c r="FU7" i="12"/>
  <c r="FU5" i="12"/>
  <c r="FU10" i="12"/>
  <c r="FU8" i="12"/>
  <c r="FU4" i="12"/>
  <c r="FU3" i="12"/>
  <c r="FU37" i="12" s="1"/>
  <c r="FU62" i="12" s="1"/>
  <c r="FV2" i="12"/>
  <c r="FU6" i="12"/>
  <c r="FT35" i="12"/>
  <c r="FT47" i="12"/>
  <c r="FV33" i="12" l="1"/>
  <c r="FV31" i="12"/>
  <c r="FV32" i="12"/>
  <c r="FV30" i="12"/>
  <c r="FV29" i="12"/>
  <c r="FV27" i="12"/>
  <c r="FV28" i="12"/>
  <c r="FV26" i="12"/>
  <c r="FV25" i="12"/>
  <c r="FV24" i="12"/>
  <c r="FV23" i="12"/>
  <c r="FV22" i="12"/>
  <c r="FV21" i="12"/>
  <c r="FV20" i="12"/>
  <c r="FV18" i="12"/>
  <c r="FV19" i="12"/>
  <c r="FU47" i="12"/>
  <c r="FU35" i="12"/>
  <c r="FV43" i="12"/>
  <c r="FV41" i="12"/>
  <c r="FV39" i="12"/>
  <c r="FV42" i="12"/>
  <c r="FV40" i="12"/>
  <c r="FV38" i="12"/>
  <c r="FV17" i="12"/>
  <c r="FV15" i="12"/>
  <c r="FV13" i="12"/>
  <c r="FV16" i="12"/>
  <c r="FV14" i="12"/>
  <c r="FV12" i="12"/>
  <c r="FV10" i="12"/>
  <c r="FV8" i="12"/>
  <c r="FV6" i="12"/>
  <c r="FV11" i="12"/>
  <c r="FV9" i="12"/>
  <c r="FV7" i="12"/>
  <c r="FV5" i="12"/>
  <c r="FV3" i="12"/>
  <c r="FV37" i="12" s="1"/>
  <c r="FV62" i="12" s="1"/>
  <c r="FW2" i="12"/>
  <c r="FV4" i="12"/>
  <c r="FW33" i="12" l="1"/>
  <c r="FW31" i="12"/>
  <c r="FW32" i="12"/>
  <c r="FW30" i="12"/>
  <c r="FW28" i="12"/>
  <c r="FW29" i="12"/>
  <c r="FW27" i="12"/>
  <c r="FW26" i="12"/>
  <c r="FW24" i="12"/>
  <c r="FW25" i="12"/>
  <c r="FW22" i="12"/>
  <c r="FW20" i="12"/>
  <c r="FW23" i="12"/>
  <c r="FW21" i="12"/>
  <c r="FW18" i="12"/>
  <c r="FW19" i="12"/>
  <c r="FV47" i="12"/>
  <c r="FV35" i="12"/>
  <c r="FW42" i="12"/>
  <c r="FW43" i="12"/>
  <c r="FW41" i="12"/>
  <c r="FW39" i="12"/>
  <c r="FW40" i="12"/>
  <c r="FW38" i="12"/>
  <c r="FW17" i="12"/>
  <c r="FW16" i="12"/>
  <c r="FW14" i="12"/>
  <c r="FW12" i="12"/>
  <c r="FW15" i="12"/>
  <c r="FW13" i="12"/>
  <c r="FW11" i="12"/>
  <c r="FW10" i="12"/>
  <c r="FW8" i="12"/>
  <c r="FW6" i="12"/>
  <c r="FW9" i="12"/>
  <c r="FW7" i="12"/>
  <c r="FW3" i="12"/>
  <c r="FW37" i="12" s="1"/>
  <c r="FW62" i="12" s="1"/>
  <c r="FW4" i="12"/>
  <c r="FW5" i="12"/>
  <c r="FX2" i="12"/>
  <c r="FX33" i="12" l="1"/>
  <c r="FX32" i="12"/>
  <c r="FX31" i="12"/>
  <c r="FX30" i="12"/>
  <c r="FX29" i="12"/>
  <c r="FX28" i="12"/>
  <c r="FX25" i="12"/>
  <c r="FX27" i="12"/>
  <c r="FX26" i="12"/>
  <c r="FX24" i="12"/>
  <c r="FX23" i="12"/>
  <c r="FX21" i="12"/>
  <c r="FX22" i="12"/>
  <c r="FX20" i="12"/>
  <c r="FX19" i="12"/>
  <c r="FX18" i="12"/>
  <c r="FW47" i="12"/>
  <c r="FW35" i="12"/>
  <c r="FX43" i="12"/>
  <c r="FX42" i="12"/>
  <c r="FX40" i="12"/>
  <c r="FX38" i="12"/>
  <c r="FX41" i="12"/>
  <c r="FX39" i="12"/>
  <c r="FX17" i="12"/>
  <c r="FX16" i="12"/>
  <c r="FX14" i="12"/>
  <c r="FX12" i="12"/>
  <c r="FX15" i="12"/>
  <c r="FX13" i="12"/>
  <c r="FX11" i="12"/>
  <c r="FX9" i="12"/>
  <c r="FX7" i="12"/>
  <c r="FX5" i="12"/>
  <c r="FX10" i="12"/>
  <c r="FX8" i="12"/>
  <c r="FX6" i="12"/>
  <c r="FX4" i="12"/>
  <c r="FX3" i="12"/>
  <c r="FX37" i="12" s="1"/>
  <c r="FX62" i="12" s="1"/>
  <c r="FY2" i="12"/>
  <c r="FY33" i="12" l="1"/>
  <c r="FY32" i="12"/>
  <c r="FY31" i="12"/>
  <c r="FY30" i="12"/>
  <c r="FY29" i="12"/>
  <c r="FY28" i="12"/>
  <c r="FY27" i="12"/>
  <c r="FY26" i="12"/>
  <c r="FY25" i="12"/>
  <c r="FY24" i="12"/>
  <c r="FY23" i="12"/>
  <c r="FY21" i="12"/>
  <c r="FY22" i="12"/>
  <c r="FY20" i="12"/>
  <c r="FY19" i="12"/>
  <c r="FY18" i="12"/>
  <c r="FY43" i="12"/>
  <c r="FY41" i="12"/>
  <c r="FY42" i="12"/>
  <c r="FY40" i="12"/>
  <c r="FY39" i="12"/>
  <c r="FY38" i="12"/>
  <c r="FY17" i="12"/>
  <c r="FY15" i="12"/>
  <c r="FY13" i="12"/>
  <c r="FY11" i="12"/>
  <c r="FY16" i="12"/>
  <c r="FY14" i="12"/>
  <c r="FY12" i="12"/>
  <c r="FY9" i="12"/>
  <c r="FY7" i="12"/>
  <c r="FY5" i="12"/>
  <c r="FY10" i="12"/>
  <c r="FY8" i="12"/>
  <c r="FY4" i="12"/>
  <c r="FY3" i="12"/>
  <c r="FY37" i="12" s="1"/>
  <c r="FY62" i="12" s="1"/>
  <c r="FZ2" i="12"/>
  <c r="FY6" i="12"/>
  <c r="FX35" i="12"/>
  <c r="FX47" i="12"/>
  <c r="FZ33" i="12" l="1"/>
  <c r="FZ31" i="12"/>
  <c r="FZ32" i="12"/>
  <c r="FZ30" i="12"/>
  <c r="FZ29" i="12"/>
  <c r="FZ28" i="12"/>
  <c r="FZ27" i="12"/>
  <c r="FZ26" i="12"/>
  <c r="FZ24" i="12"/>
  <c r="FZ25" i="12"/>
  <c r="FZ23" i="12"/>
  <c r="FZ22" i="12"/>
  <c r="FZ21" i="12"/>
  <c r="FZ18" i="12"/>
  <c r="FZ20" i="12"/>
  <c r="FZ19" i="12"/>
  <c r="FY35" i="12"/>
  <c r="FY47" i="12"/>
  <c r="FZ43" i="12"/>
  <c r="FZ42" i="12"/>
  <c r="FZ39" i="12"/>
  <c r="FZ41" i="12"/>
  <c r="FZ40" i="12"/>
  <c r="FZ17" i="12"/>
  <c r="FZ38" i="12"/>
  <c r="FZ15" i="12"/>
  <c r="FZ13" i="12"/>
  <c r="FZ16" i="12"/>
  <c r="FZ14" i="12"/>
  <c r="FZ12" i="12"/>
  <c r="FZ11" i="12"/>
  <c r="FZ10" i="12"/>
  <c r="FZ8" i="12"/>
  <c r="FZ6" i="12"/>
  <c r="FZ9" i="12"/>
  <c r="FZ7" i="12"/>
  <c r="FZ5" i="12"/>
  <c r="FZ3" i="12"/>
  <c r="FZ37" i="12" s="1"/>
  <c r="FZ62" i="12" s="1"/>
  <c r="GA2" i="12"/>
  <c r="FZ4" i="12"/>
  <c r="GA33" i="12" l="1"/>
  <c r="GA32" i="12"/>
  <c r="GA31" i="12"/>
  <c r="GA30" i="12"/>
  <c r="GA28" i="12"/>
  <c r="GA29" i="12"/>
  <c r="GA27" i="12"/>
  <c r="GA26" i="12"/>
  <c r="GA24" i="12"/>
  <c r="GA25" i="12"/>
  <c r="GA22" i="12"/>
  <c r="GA20" i="12"/>
  <c r="GA21" i="12"/>
  <c r="GA23" i="12"/>
  <c r="GA18" i="12"/>
  <c r="GA19" i="12"/>
  <c r="GA42" i="12"/>
  <c r="GA43" i="12"/>
  <c r="GA41" i="12"/>
  <c r="GA39" i="12"/>
  <c r="GA38" i="12"/>
  <c r="GA40" i="12"/>
  <c r="GA16" i="12"/>
  <c r="GA14" i="12"/>
  <c r="GA12" i="12"/>
  <c r="GA17" i="12"/>
  <c r="GA15" i="12"/>
  <c r="GA13" i="12"/>
  <c r="GA11" i="12"/>
  <c r="GA10" i="12"/>
  <c r="GA8" i="12"/>
  <c r="GA6" i="12"/>
  <c r="GA4" i="12"/>
  <c r="GA9" i="12"/>
  <c r="GA7" i="12"/>
  <c r="GA3" i="12"/>
  <c r="GA37" i="12" s="1"/>
  <c r="GA62" i="12" s="1"/>
  <c r="GB2" i="12"/>
  <c r="GA5" i="12"/>
  <c r="FZ47" i="12"/>
  <c r="FZ35" i="12"/>
  <c r="GB33" i="12" l="1"/>
  <c r="GB32" i="12"/>
  <c r="GB31" i="12"/>
  <c r="GB30" i="12"/>
  <c r="GB29" i="12"/>
  <c r="GB28" i="12"/>
  <c r="GB25" i="12"/>
  <c r="GB27" i="12"/>
  <c r="GB26" i="12"/>
  <c r="GB24" i="12"/>
  <c r="GB21" i="12"/>
  <c r="GB23" i="12"/>
  <c r="GB22" i="12"/>
  <c r="GB20" i="12"/>
  <c r="GB19" i="12"/>
  <c r="GB18" i="12"/>
  <c r="GB43" i="12"/>
  <c r="GB41" i="12"/>
  <c r="GB40" i="12"/>
  <c r="GB38" i="12"/>
  <c r="GB42" i="12"/>
  <c r="GB39" i="12"/>
  <c r="GB17" i="12"/>
  <c r="GB16" i="12"/>
  <c r="GB14" i="12"/>
  <c r="GB12" i="12"/>
  <c r="GB15" i="12"/>
  <c r="GB9" i="12"/>
  <c r="GB7" i="12"/>
  <c r="GB5" i="12"/>
  <c r="GB13" i="12"/>
  <c r="GB11" i="12"/>
  <c r="GB10" i="12"/>
  <c r="GB8" i="12"/>
  <c r="GB6" i="12"/>
  <c r="GB4" i="12"/>
  <c r="GB3" i="12"/>
  <c r="GB37" i="12" s="1"/>
  <c r="GB62" i="12" s="1"/>
  <c r="GC2" i="12"/>
  <c r="GA35" i="12"/>
  <c r="GA47" i="12"/>
  <c r="GC33" i="12" l="1"/>
  <c r="GC32" i="12"/>
  <c r="GC31" i="12"/>
  <c r="GC30" i="12"/>
  <c r="GC29" i="12"/>
  <c r="GC28" i="12"/>
  <c r="GC27" i="12"/>
  <c r="GC26" i="12"/>
  <c r="GC25" i="12"/>
  <c r="GC24" i="12"/>
  <c r="GC21" i="12"/>
  <c r="GC23" i="12"/>
  <c r="GC22" i="12"/>
  <c r="GC20" i="12"/>
  <c r="GC19" i="12"/>
  <c r="GC18" i="12"/>
  <c r="GB35" i="12"/>
  <c r="GB47" i="12"/>
  <c r="GC43" i="12"/>
  <c r="GC41" i="12"/>
  <c r="GC42" i="12"/>
  <c r="GC40" i="12"/>
  <c r="GC39" i="12"/>
  <c r="GC38" i="12"/>
  <c r="GC15" i="12"/>
  <c r="GC13" i="12"/>
  <c r="GC11" i="12"/>
  <c r="GC17" i="12"/>
  <c r="GC16" i="12"/>
  <c r="GC14" i="12"/>
  <c r="GC12" i="12"/>
  <c r="GC9" i="12"/>
  <c r="GC7" i="12"/>
  <c r="GC5" i="12"/>
  <c r="GC10" i="12"/>
  <c r="GC8" i="12"/>
  <c r="GC6" i="12"/>
  <c r="GC4" i="12"/>
  <c r="GC3" i="12"/>
  <c r="GC37" i="12" s="1"/>
  <c r="GC62" i="12" s="1"/>
  <c r="GD2" i="12"/>
  <c r="GD33" i="12" l="1"/>
  <c r="GD31" i="12"/>
  <c r="GD32" i="12"/>
  <c r="GD30" i="12"/>
  <c r="GD29" i="12"/>
  <c r="GD28" i="12"/>
  <c r="GD27" i="12"/>
  <c r="GD26" i="12"/>
  <c r="GD25" i="12"/>
  <c r="GD24" i="12"/>
  <c r="GD23" i="12"/>
  <c r="GD22" i="12"/>
  <c r="GD21" i="12"/>
  <c r="GD18" i="12"/>
  <c r="GD20" i="12"/>
  <c r="GD19" i="12"/>
  <c r="GC35" i="12"/>
  <c r="GD43" i="12"/>
  <c r="GD41" i="12"/>
  <c r="GD39" i="12"/>
  <c r="GD42" i="12"/>
  <c r="GD40" i="12"/>
  <c r="GD17" i="12"/>
  <c r="GD38" i="12"/>
  <c r="GD15" i="12"/>
  <c r="GD13" i="12"/>
  <c r="GD16" i="12"/>
  <c r="GD14" i="12"/>
  <c r="GD10" i="12"/>
  <c r="GD8" i="12"/>
  <c r="GD6" i="12"/>
  <c r="GD11" i="12"/>
  <c r="GD12" i="12"/>
  <c r="GD9" i="12"/>
  <c r="GD7" i="12"/>
  <c r="GD5" i="12"/>
  <c r="GD4" i="12"/>
  <c r="GD3" i="12"/>
  <c r="GD37" i="12" s="1"/>
  <c r="GD62" i="12" s="1"/>
  <c r="GE2" i="12"/>
  <c r="GC47" i="12"/>
  <c r="GE33" i="12" l="1"/>
  <c r="GE31" i="12"/>
  <c r="GE32" i="12"/>
  <c r="GE30" i="12"/>
  <c r="GE28" i="12"/>
  <c r="GE29" i="12"/>
  <c r="GE27" i="12"/>
  <c r="GE26" i="12"/>
  <c r="GE24" i="12"/>
  <c r="GE25" i="12"/>
  <c r="GE23" i="12"/>
  <c r="GE22" i="12"/>
  <c r="GE20" i="12"/>
  <c r="GE21" i="12"/>
  <c r="GE18" i="12"/>
  <c r="GE19" i="12"/>
  <c r="GD35" i="12"/>
  <c r="GD47" i="12"/>
  <c r="GE42" i="12"/>
  <c r="GE43" i="12"/>
  <c r="GE41" i="12"/>
  <c r="GE39" i="12"/>
  <c r="GE40" i="12"/>
  <c r="GE38" i="12"/>
  <c r="GE17" i="12"/>
  <c r="GE16" i="12"/>
  <c r="GE14" i="12"/>
  <c r="GE12" i="12"/>
  <c r="GE15" i="12"/>
  <c r="GE13" i="12"/>
  <c r="GE11" i="12"/>
  <c r="GE10" i="12"/>
  <c r="GE8" i="12"/>
  <c r="GE6" i="12"/>
  <c r="GE4" i="12"/>
  <c r="GE9" i="12"/>
  <c r="GE7" i="12"/>
  <c r="GE3" i="12"/>
  <c r="GE37" i="12" s="1"/>
  <c r="GE62" i="12" s="1"/>
  <c r="GE5" i="12"/>
  <c r="GF2" i="12"/>
  <c r="GF33" i="12" l="1"/>
  <c r="GF32" i="12"/>
  <c r="GF31" i="12"/>
  <c r="GF30" i="12"/>
  <c r="GF29" i="12"/>
  <c r="GF28" i="12"/>
  <c r="GF25" i="12"/>
  <c r="GF26" i="12"/>
  <c r="GF27" i="12"/>
  <c r="GF24" i="12"/>
  <c r="GF21" i="12"/>
  <c r="GF23" i="12"/>
  <c r="GF22" i="12"/>
  <c r="GF20" i="12"/>
  <c r="GF19" i="12"/>
  <c r="GF18" i="12"/>
  <c r="GF43" i="12"/>
  <c r="GF42" i="12"/>
  <c r="GF40" i="12"/>
  <c r="GF38" i="12"/>
  <c r="GF41" i="12"/>
  <c r="GF39" i="12"/>
  <c r="GF17" i="12"/>
  <c r="GF16" i="12"/>
  <c r="GF14" i="12"/>
  <c r="GF12" i="12"/>
  <c r="GF15" i="12"/>
  <c r="GF11" i="12"/>
  <c r="GF9" i="12"/>
  <c r="GF7" i="12"/>
  <c r="GF5" i="12"/>
  <c r="GF13" i="12"/>
  <c r="GF10" i="12"/>
  <c r="GF8" i="12"/>
  <c r="GF6" i="12"/>
  <c r="GF4" i="12"/>
  <c r="GF3" i="12"/>
  <c r="GF37" i="12" s="1"/>
  <c r="GF62" i="12" s="1"/>
  <c r="GG2" i="12"/>
  <c r="GE47" i="12"/>
  <c r="GE35" i="12"/>
  <c r="GG33" i="12" l="1"/>
  <c r="GG32" i="12"/>
  <c r="GG31" i="12"/>
  <c r="GG30" i="12"/>
  <c r="GG29" i="12"/>
  <c r="GG28" i="12"/>
  <c r="GG26" i="12"/>
  <c r="GG27" i="12"/>
  <c r="GG25" i="12"/>
  <c r="GG24" i="12"/>
  <c r="GG21" i="12"/>
  <c r="GG23" i="12"/>
  <c r="GG22" i="12"/>
  <c r="GG20" i="12"/>
  <c r="GG19" i="12"/>
  <c r="GG18" i="12"/>
  <c r="GF35" i="12"/>
  <c r="GF47" i="12"/>
  <c r="GG43" i="12"/>
  <c r="GG41" i="12"/>
  <c r="GG42" i="12"/>
  <c r="GG40" i="12"/>
  <c r="GG38" i="12"/>
  <c r="GG39" i="12"/>
  <c r="GG17" i="12"/>
  <c r="GG15" i="12"/>
  <c r="GG13" i="12"/>
  <c r="GG11" i="12"/>
  <c r="GG16" i="12"/>
  <c r="GG14" i="12"/>
  <c r="GG12" i="12"/>
  <c r="GG9" i="12"/>
  <c r="GG7" i="12"/>
  <c r="GG5" i="12"/>
  <c r="GG10" i="12"/>
  <c r="GG8" i="12"/>
  <c r="GG6" i="12"/>
  <c r="GH2" i="12"/>
  <c r="GG4" i="12"/>
  <c r="GG3" i="12"/>
  <c r="GG37" i="12" s="1"/>
  <c r="GG62" i="12" s="1"/>
  <c r="GH33" i="12" l="1"/>
  <c r="GH31" i="12"/>
  <c r="GH32" i="12"/>
  <c r="GH30" i="12"/>
  <c r="GH29" i="12"/>
  <c r="GH28" i="12"/>
  <c r="GH27" i="12"/>
  <c r="GH26" i="12"/>
  <c r="GH24" i="12"/>
  <c r="GH25" i="12"/>
  <c r="GH23" i="12"/>
  <c r="GH22" i="12"/>
  <c r="GH21" i="12"/>
  <c r="GH20" i="12"/>
  <c r="GH18" i="12"/>
  <c r="GH19" i="12"/>
  <c r="GG35" i="12"/>
  <c r="GG47" i="12"/>
  <c r="GH43" i="12"/>
  <c r="GH42" i="12"/>
  <c r="GH39" i="12"/>
  <c r="GH41" i="12"/>
  <c r="GH40" i="12"/>
  <c r="GH38" i="12"/>
  <c r="GH17" i="12"/>
  <c r="GH15" i="12"/>
  <c r="GH13" i="12"/>
  <c r="GH16" i="12"/>
  <c r="GH14" i="12"/>
  <c r="GH11" i="12"/>
  <c r="GH10" i="12"/>
  <c r="GH8" i="12"/>
  <c r="GH6" i="12"/>
  <c r="GH12" i="12"/>
  <c r="GH9" i="12"/>
  <c r="GH7" i="12"/>
  <c r="GH5" i="12"/>
  <c r="GH4" i="12"/>
  <c r="GH3" i="12"/>
  <c r="GH37" i="12" s="1"/>
  <c r="GH62" i="12" s="1"/>
  <c r="GI2" i="12"/>
  <c r="GI33" i="12" l="1"/>
  <c r="GI32" i="12"/>
  <c r="GI31" i="12"/>
  <c r="GI30" i="12"/>
  <c r="GI28" i="12"/>
  <c r="GI29" i="12"/>
  <c r="GI27" i="12"/>
  <c r="GI26" i="12"/>
  <c r="GI24" i="12"/>
  <c r="GI25" i="12"/>
  <c r="GI22" i="12"/>
  <c r="GI20" i="12"/>
  <c r="GI23" i="12"/>
  <c r="GI21" i="12"/>
  <c r="GI18" i="12"/>
  <c r="GI19" i="12"/>
  <c r="GH47" i="12"/>
  <c r="GH35" i="12"/>
  <c r="GI42" i="12"/>
  <c r="GI43" i="12"/>
  <c r="GI41" i="12"/>
  <c r="GI39" i="12"/>
  <c r="GI17" i="12"/>
  <c r="GI40" i="12"/>
  <c r="GI38" i="12"/>
  <c r="GI16" i="12"/>
  <c r="GI14" i="12"/>
  <c r="GI12" i="12"/>
  <c r="GI15" i="12"/>
  <c r="GI13" i="12"/>
  <c r="GI11" i="12"/>
  <c r="GI10" i="12"/>
  <c r="GI8" i="12"/>
  <c r="GI6" i="12"/>
  <c r="GI4" i="12"/>
  <c r="GI9" i="12"/>
  <c r="GI7" i="12"/>
  <c r="GI5" i="12"/>
  <c r="GJ2" i="12"/>
  <c r="GI3" i="12"/>
  <c r="GI37" i="12" s="1"/>
  <c r="GI62" i="12" s="1"/>
  <c r="GJ33" i="12" l="1"/>
  <c r="GJ32" i="12"/>
  <c r="GJ31" i="12"/>
  <c r="GJ30" i="12"/>
  <c r="GJ29" i="12"/>
  <c r="GJ28" i="12"/>
  <c r="GJ27" i="12"/>
  <c r="GJ25" i="12"/>
  <c r="GJ26" i="12"/>
  <c r="GJ24" i="12"/>
  <c r="GJ23" i="12"/>
  <c r="GJ21" i="12"/>
  <c r="GJ22" i="12"/>
  <c r="GJ20" i="12"/>
  <c r="GJ19" i="12"/>
  <c r="GJ18" i="12"/>
  <c r="GI35" i="12"/>
  <c r="GI47" i="12"/>
  <c r="GJ43" i="12"/>
  <c r="GJ41" i="12"/>
  <c r="GJ40" i="12"/>
  <c r="GJ38" i="12"/>
  <c r="GJ42" i="12"/>
  <c r="GJ39" i="12"/>
  <c r="GJ17" i="12"/>
  <c r="GJ16" i="12"/>
  <c r="GJ14" i="12"/>
  <c r="GJ12" i="12"/>
  <c r="GJ15" i="12"/>
  <c r="GJ13" i="12"/>
  <c r="GJ9" i="12"/>
  <c r="GJ7" i="12"/>
  <c r="GJ5" i="12"/>
  <c r="GJ11" i="12"/>
  <c r="GJ10" i="12"/>
  <c r="GJ8" i="12"/>
  <c r="GJ6" i="12"/>
  <c r="GJ4" i="12"/>
  <c r="GJ3" i="12"/>
  <c r="GJ37" i="12" s="1"/>
  <c r="GJ62" i="12" s="1"/>
  <c r="GK2" i="12"/>
  <c r="GK33" i="12" l="1"/>
  <c r="GK32" i="12"/>
  <c r="GK31" i="12"/>
  <c r="GK30" i="12"/>
  <c r="GK29" i="12"/>
  <c r="GK28" i="12"/>
  <c r="GK26" i="12"/>
  <c r="GK27" i="12"/>
  <c r="GK25" i="12"/>
  <c r="GK24" i="12"/>
  <c r="GK21" i="12"/>
  <c r="GK22" i="12"/>
  <c r="GK20" i="12"/>
  <c r="GK23" i="12"/>
  <c r="GK19" i="12"/>
  <c r="GK18" i="12"/>
  <c r="GK43" i="12"/>
  <c r="GK41" i="12"/>
  <c r="GK42" i="12"/>
  <c r="GK40" i="12"/>
  <c r="GK39" i="12"/>
  <c r="GK38" i="12"/>
  <c r="GK15" i="12"/>
  <c r="GK13" i="12"/>
  <c r="GK11" i="12"/>
  <c r="GK17" i="12"/>
  <c r="GK16" i="12"/>
  <c r="GK14" i="12"/>
  <c r="GK12" i="12"/>
  <c r="GK9" i="12"/>
  <c r="GK7" i="12"/>
  <c r="GK5" i="12"/>
  <c r="GK10" i="12"/>
  <c r="GK8" i="12"/>
  <c r="GL2" i="12"/>
  <c r="GK3" i="12"/>
  <c r="GK37" i="12" s="1"/>
  <c r="GK62" i="12" s="1"/>
  <c r="GK6" i="12"/>
  <c r="GK4" i="12"/>
  <c r="GJ35" i="12"/>
  <c r="GJ47" i="12"/>
  <c r="GL33" i="12" l="1"/>
  <c r="GL31" i="12"/>
  <c r="GL32" i="12"/>
  <c r="GL30" i="12"/>
  <c r="GL29" i="12"/>
  <c r="GL28" i="12"/>
  <c r="GL27" i="12"/>
  <c r="GL26" i="12"/>
  <c r="GL24" i="12"/>
  <c r="GL25" i="12"/>
  <c r="GL23" i="12"/>
  <c r="GL22" i="12"/>
  <c r="GL21" i="12"/>
  <c r="GL20" i="12"/>
  <c r="GL18" i="12"/>
  <c r="GL19" i="12"/>
  <c r="GK47" i="12"/>
  <c r="GK35" i="12"/>
  <c r="GL43" i="12"/>
  <c r="GL41" i="12"/>
  <c r="GL39" i="12"/>
  <c r="GL42" i="12"/>
  <c r="GL40" i="12"/>
  <c r="GL38" i="12"/>
  <c r="GL17" i="12"/>
  <c r="GL15" i="12"/>
  <c r="GL13" i="12"/>
  <c r="GL16" i="12"/>
  <c r="GL14" i="12"/>
  <c r="GL12" i="12"/>
  <c r="GL10" i="12"/>
  <c r="GL8" i="12"/>
  <c r="GL6" i="12"/>
  <c r="GL11" i="12"/>
  <c r="GL9" i="12"/>
  <c r="GL7" i="12"/>
  <c r="GL5" i="12"/>
  <c r="GL3" i="12"/>
  <c r="GL37" i="12" s="1"/>
  <c r="GL62" i="12" s="1"/>
  <c r="GM2" i="12"/>
  <c r="GL4" i="12"/>
  <c r="GL47" i="12" l="1"/>
  <c r="GM33" i="12"/>
  <c r="GM32" i="12"/>
  <c r="GM31" i="12"/>
  <c r="GM30" i="12"/>
  <c r="GM28" i="12"/>
  <c r="GM29" i="12"/>
  <c r="GM27" i="12"/>
  <c r="GM26" i="12"/>
  <c r="GM24" i="12"/>
  <c r="GM25" i="12"/>
  <c r="GM22" i="12"/>
  <c r="GM20" i="12"/>
  <c r="GM23" i="12"/>
  <c r="GM21" i="12"/>
  <c r="GM18" i="12"/>
  <c r="GM19" i="12"/>
  <c r="GL35" i="12"/>
  <c r="GM42" i="12"/>
  <c r="GM43" i="12"/>
  <c r="GM41" i="12"/>
  <c r="GM39" i="12"/>
  <c r="GM40" i="12"/>
  <c r="GM38" i="12"/>
  <c r="GM17" i="12"/>
  <c r="GM16" i="12"/>
  <c r="GM14" i="12"/>
  <c r="GM12" i="12"/>
  <c r="GM15" i="12"/>
  <c r="GM13" i="12"/>
  <c r="GM11" i="12"/>
  <c r="GM10" i="12"/>
  <c r="GM8" i="12"/>
  <c r="GM6" i="12"/>
  <c r="GM4" i="12"/>
  <c r="GM9" i="12"/>
  <c r="GM7" i="12"/>
  <c r="GM3" i="12"/>
  <c r="GM37" i="12" s="1"/>
  <c r="GM62" i="12" s="1"/>
  <c r="GM5" i="12"/>
  <c r="GN2" i="12"/>
  <c r="GN33" i="12" l="1"/>
  <c r="GN32" i="12"/>
  <c r="GN31" i="12"/>
  <c r="GN30" i="12"/>
  <c r="GN29" i="12"/>
  <c r="GN28" i="12"/>
  <c r="GN25" i="12"/>
  <c r="GN27" i="12"/>
  <c r="GN26" i="12"/>
  <c r="GN24" i="12"/>
  <c r="GN23" i="12"/>
  <c r="GN21" i="12"/>
  <c r="GN22" i="12"/>
  <c r="GN20" i="12"/>
  <c r="GN19" i="12"/>
  <c r="GN18" i="12"/>
  <c r="GN43" i="12"/>
  <c r="GN42" i="12"/>
  <c r="GN40" i="12"/>
  <c r="GN38" i="12"/>
  <c r="GN41" i="12"/>
  <c r="GN39" i="12"/>
  <c r="GN17" i="12"/>
  <c r="GN16" i="12"/>
  <c r="GN14" i="12"/>
  <c r="GN12" i="12"/>
  <c r="GN15" i="12"/>
  <c r="GN13" i="12"/>
  <c r="GN11" i="12"/>
  <c r="GN9" i="12"/>
  <c r="GN7" i="12"/>
  <c r="GN5" i="12"/>
  <c r="GN10" i="12"/>
  <c r="GN8" i="12"/>
  <c r="GN6" i="12"/>
  <c r="GN4" i="12"/>
  <c r="GN3" i="12"/>
  <c r="GN37" i="12" s="1"/>
  <c r="GN62" i="12" s="1"/>
  <c r="GO2" i="12"/>
  <c r="GM47" i="12"/>
  <c r="GM35" i="12"/>
  <c r="GO33" i="12" l="1"/>
  <c r="GO32" i="12"/>
  <c r="GO31" i="12"/>
  <c r="GO30" i="12"/>
  <c r="GO29" i="12"/>
  <c r="GO28" i="12"/>
  <c r="GO27" i="12"/>
  <c r="GO26" i="12"/>
  <c r="GO25" i="12"/>
  <c r="GO24" i="12"/>
  <c r="GO23" i="12"/>
  <c r="GO21" i="12"/>
  <c r="GO22" i="12"/>
  <c r="GO20" i="12"/>
  <c r="GO19" i="12"/>
  <c r="GO18" i="12"/>
  <c r="GO43" i="12"/>
  <c r="GO41" i="12"/>
  <c r="GO42" i="12"/>
  <c r="GO40" i="12"/>
  <c r="GO39" i="12"/>
  <c r="GO38" i="12"/>
  <c r="GO15" i="12"/>
  <c r="GO13" i="12"/>
  <c r="GO11" i="12"/>
  <c r="GO17" i="12"/>
  <c r="GO16" i="12"/>
  <c r="GO14" i="12"/>
  <c r="GO12" i="12"/>
  <c r="GO9" i="12"/>
  <c r="GO7" i="12"/>
  <c r="GO5" i="12"/>
  <c r="GO10" i="12"/>
  <c r="GO8" i="12"/>
  <c r="GO4" i="12"/>
  <c r="GO6" i="12"/>
  <c r="GO3" i="12"/>
  <c r="GO37" i="12" s="1"/>
  <c r="GO62" i="12" s="1"/>
  <c r="GP2" i="12"/>
  <c r="GN35" i="12"/>
  <c r="GN47" i="12"/>
  <c r="GO47" i="12" l="1"/>
  <c r="GP33" i="12"/>
  <c r="GP31" i="12"/>
  <c r="GP32" i="12"/>
  <c r="GP30" i="12"/>
  <c r="GP29" i="12"/>
  <c r="GP28" i="12"/>
  <c r="GP27" i="12"/>
  <c r="GP26" i="12"/>
  <c r="GP24" i="12"/>
  <c r="GP25" i="12"/>
  <c r="GP23" i="12"/>
  <c r="GP22" i="12"/>
  <c r="GP21" i="12"/>
  <c r="GP18" i="12"/>
  <c r="GP20" i="12"/>
  <c r="GP19" i="12"/>
  <c r="GO35" i="12"/>
  <c r="GP43" i="12"/>
  <c r="GP42" i="12"/>
  <c r="GP39" i="12"/>
  <c r="GP41" i="12"/>
  <c r="GP40" i="12"/>
  <c r="GP17" i="12"/>
  <c r="GP38" i="12"/>
  <c r="GP15" i="12"/>
  <c r="GP13" i="12"/>
  <c r="GP16" i="12"/>
  <c r="GP14" i="12"/>
  <c r="GP12" i="12"/>
  <c r="GP11" i="12"/>
  <c r="GP10" i="12"/>
  <c r="GP8" i="12"/>
  <c r="GP6" i="12"/>
  <c r="GP9" i="12"/>
  <c r="GP7" i="12"/>
  <c r="GP5" i="12"/>
  <c r="GP3" i="12"/>
  <c r="GP37" i="12" s="1"/>
  <c r="GP62" i="12" s="1"/>
  <c r="GQ2" i="12"/>
  <c r="GP4" i="12"/>
  <c r="GQ33" i="12" l="1"/>
  <c r="GQ32" i="12"/>
  <c r="GQ31" i="12"/>
  <c r="GQ30" i="12"/>
  <c r="GQ28" i="12"/>
  <c r="GQ29" i="12"/>
  <c r="GQ27" i="12"/>
  <c r="GQ26" i="12"/>
  <c r="GQ25" i="12"/>
  <c r="GQ24" i="12"/>
  <c r="GQ23" i="12"/>
  <c r="GQ22" i="12"/>
  <c r="GQ20" i="12"/>
  <c r="GQ21" i="12"/>
  <c r="GQ18" i="12"/>
  <c r="GQ19" i="12"/>
  <c r="GP47" i="12"/>
  <c r="GP35" i="12"/>
  <c r="GQ42" i="12"/>
  <c r="GQ43" i="12"/>
  <c r="GQ41" i="12"/>
  <c r="GQ39" i="12"/>
  <c r="GQ17" i="12"/>
  <c r="GQ38" i="12"/>
  <c r="GQ40" i="12"/>
  <c r="GQ16" i="12"/>
  <c r="GQ14" i="12"/>
  <c r="GQ12" i="12"/>
  <c r="GQ15" i="12"/>
  <c r="GQ13" i="12"/>
  <c r="GQ11" i="12"/>
  <c r="GQ10" i="12"/>
  <c r="GQ8" i="12"/>
  <c r="GQ6" i="12"/>
  <c r="GQ4" i="12"/>
  <c r="GQ9" i="12"/>
  <c r="GQ7" i="12"/>
  <c r="GQ3" i="12"/>
  <c r="GQ37" i="12" s="1"/>
  <c r="GQ62" i="12" s="1"/>
  <c r="GR2" i="12"/>
  <c r="GQ5" i="12"/>
  <c r="GR33" i="12" l="1"/>
  <c r="GR32" i="12"/>
  <c r="GR31" i="12"/>
  <c r="GR30" i="12"/>
  <c r="GR29" i="12"/>
  <c r="GR28" i="12"/>
  <c r="GR25" i="12"/>
  <c r="GR27" i="12"/>
  <c r="GR26" i="12"/>
  <c r="GR24" i="12"/>
  <c r="GR21" i="12"/>
  <c r="GR23" i="12"/>
  <c r="GR22" i="12"/>
  <c r="GR20" i="12"/>
  <c r="GR19" i="12"/>
  <c r="GR18" i="12"/>
  <c r="GQ47" i="12"/>
  <c r="GQ35" i="12"/>
  <c r="GR43" i="12"/>
  <c r="GR41" i="12"/>
  <c r="GR40" i="12"/>
  <c r="GR38" i="12"/>
  <c r="GR42" i="12"/>
  <c r="GR39" i="12"/>
  <c r="GR17" i="12"/>
  <c r="GR16" i="12"/>
  <c r="GR14" i="12"/>
  <c r="GR12" i="12"/>
  <c r="GR15" i="12"/>
  <c r="GR9" i="12"/>
  <c r="GR7" i="12"/>
  <c r="GR5" i="12"/>
  <c r="GR13" i="12"/>
  <c r="GR11" i="12"/>
  <c r="GR10" i="12"/>
  <c r="GR8" i="12"/>
  <c r="GR6" i="12"/>
  <c r="GR4" i="12"/>
  <c r="GR3" i="12"/>
  <c r="GR37" i="12" s="1"/>
  <c r="GR62" i="12" s="1"/>
  <c r="GS2" i="12"/>
  <c r="GS33" i="12" l="1"/>
  <c r="GS32" i="12"/>
  <c r="GS31" i="12"/>
  <c r="GS30" i="12"/>
  <c r="GS29" i="12"/>
  <c r="GS28" i="12"/>
  <c r="GS27" i="12"/>
  <c r="GS26" i="12"/>
  <c r="GS25" i="12"/>
  <c r="GS24" i="12"/>
  <c r="GS21" i="12"/>
  <c r="GS23" i="12"/>
  <c r="GS22" i="12"/>
  <c r="GS20" i="12"/>
  <c r="GS19" i="12"/>
  <c r="GS18" i="12"/>
  <c r="GS43" i="12"/>
  <c r="GS41" i="12"/>
  <c r="GS42" i="12"/>
  <c r="GS40" i="12"/>
  <c r="GS39" i="12"/>
  <c r="GS38" i="12"/>
  <c r="GS17" i="12"/>
  <c r="GS15" i="12"/>
  <c r="GS13" i="12"/>
  <c r="GS11" i="12"/>
  <c r="GS16" i="12"/>
  <c r="GS14" i="12"/>
  <c r="GS12" i="12"/>
  <c r="GS9" i="12"/>
  <c r="GS7" i="12"/>
  <c r="GS5" i="12"/>
  <c r="GS10" i="12"/>
  <c r="GS8" i="12"/>
  <c r="GS6" i="12"/>
  <c r="GS4" i="12"/>
  <c r="GT2" i="12"/>
  <c r="GS3" i="12"/>
  <c r="GS37" i="12" s="1"/>
  <c r="GS62" i="12" s="1"/>
  <c r="GR35" i="12"/>
  <c r="GR47" i="12"/>
  <c r="GT33" i="12" l="1"/>
  <c r="GT32" i="12"/>
  <c r="GT31" i="12"/>
  <c r="GT30" i="12"/>
  <c r="GT29" i="12"/>
  <c r="GT28" i="12"/>
  <c r="GT27" i="12"/>
  <c r="GT26" i="12"/>
  <c r="GT24" i="12"/>
  <c r="GT25" i="12"/>
  <c r="GT23" i="12"/>
  <c r="GT22" i="12"/>
  <c r="GT21" i="12"/>
  <c r="GT18" i="12"/>
  <c r="GT20" i="12"/>
  <c r="GT19" i="12"/>
  <c r="GS47" i="12"/>
  <c r="GT43" i="12"/>
  <c r="GT41" i="12"/>
  <c r="GT39" i="12"/>
  <c r="GT42" i="12"/>
  <c r="GT40" i="12"/>
  <c r="GT17" i="12"/>
  <c r="GT38" i="12"/>
  <c r="GT15" i="12"/>
  <c r="GT13" i="12"/>
  <c r="GT16" i="12"/>
  <c r="GT14" i="12"/>
  <c r="GT10" i="12"/>
  <c r="GT8" i="12"/>
  <c r="GT6" i="12"/>
  <c r="GT11" i="12"/>
  <c r="GT12" i="12"/>
  <c r="GT9" i="12"/>
  <c r="GT7" i="12"/>
  <c r="GT5" i="12"/>
  <c r="GT4" i="12"/>
  <c r="GT3" i="12"/>
  <c r="GT37" i="12" s="1"/>
  <c r="GT62" i="12" s="1"/>
  <c r="GU2" i="12"/>
  <c r="GS35" i="12"/>
  <c r="GU33" i="12" l="1"/>
  <c r="GU32" i="12"/>
  <c r="GU31" i="12"/>
  <c r="GU30" i="12"/>
  <c r="GU28" i="12"/>
  <c r="GU29" i="12"/>
  <c r="GU27" i="12"/>
  <c r="GU26" i="12"/>
  <c r="GU23" i="12"/>
  <c r="GU25" i="12"/>
  <c r="GU24" i="12"/>
  <c r="GU22" i="12"/>
  <c r="GU20" i="12"/>
  <c r="GU21" i="12"/>
  <c r="GU18" i="12"/>
  <c r="GU19" i="12"/>
  <c r="GT47" i="12"/>
  <c r="GU42" i="12"/>
  <c r="GU43" i="12"/>
  <c r="GU41" i="12"/>
  <c r="GU39" i="12"/>
  <c r="GU17" i="12"/>
  <c r="GU40" i="12"/>
  <c r="GU38" i="12"/>
  <c r="GU16" i="12"/>
  <c r="GU14" i="12"/>
  <c r="GU12" i="12"/>
  <c r="GU15" i="12"/>
  <c r="GU13" i="12"/>
  <c r="GU11" i="12"/>
  <c r="GU10" i="12"/>
  <c r="GU8" i="12"/>
  <c r="GU6" i="12"/>
  <c r="GU4" i="12"/>
  <c r="GU9" i="12"/>
  <c r="GU7" i="12"/>
  <c r="GU3" i="12"/>
  <c r="GU37" i="12" s="1"/>
  <c r="GU62" i="12" s="1"/>
  <c r="GU5" i="12"/>
  <c r="GV2" i="12"/>
  <c r="GT35" i="12"/>
  <c r="GV33" i="12" l="1"/>
  <c r="GV32" i="12"/>
  <c r="GV31" i="12"/>
  <c r="GV30" i="12"/>
  <c r="GV29" i="12"/>
  <c r="GV28" i="12"/>
  <c r="GV25" i="12"/>
  <c r="GV26" i="12"/>
  <c r="GV27" i="12"/>
  <c r="GV24" i="12"/>
  <c r="GV23" i="12"/>
  <c r="GV21" i="12"/>
  <c r="GV22" i="12"/>
  <c r="GV20" i="12"/>
  <c r="GV19" i="12"/>
  <c r="GV18" i="12"/>
  <c r="GU47" i="12"/>
  <c r="GV43" i="12"/>
  <c r="GV42" i="12"/>
  <c r="GV40" i="12"/>
  <c r="GV38" i="12"/>
  <c r="GV41" i="12"/>
  <c r="GV39" i="12"/>
  <c r="GV17" i="12"/>
  <c r="GV16" i="12"/>
  <c r="GV14" i="12"/>
  <c r="GV12" i="12"/>
  <c r="GV15" i="12"/>
  <c r="GV11" i="12"/>
  <c r="GV9" i="12"/>
  <c r="GV7" i="12"/>
  <c r="GV5" i="12"/>
  <c r="GV13" i="12"/>
  <c r="GV10" i="12"/>
  <c r="GV8" i="12"/>
  <c r="GV6" i="12"/>
  <c r="GV4" i="12"/>
  <c r="GV3" i="12"/>
  <c r="GV37" i="12" s="1"/>
  <c r="GV62" i="12" s="1"/>
  <c r="GW2" i="12"/>
  <c r="GU35" i="12"/>
  <c r="GW33" i="12" l="1"/>
  <c r="GW32" i="12"/>
  <c r="GW31" i="12"/>
  <c r="GW30" i="12"/>
  <c r="GW29" i="12"/>
  <c r="GW28" i="12"/>
  <c r="GW26" i="12"/>
  <c r="GW27" i="12"/>
  <c r="GW25" i="12"/>
  <c r="GW24" i="12"/>
  <c r="GW23" i="12"/>
  <c r="GW21" i="12"/>
  <c r="GW22" i="12"/>
  <c r="GW20" i="12"/>
  <c r="GW19" i="12"/>
  <c r="GW18" i="12"/>
  <c r="GV35" i="12"/>
  <c r="GV47" i="12"/>
  <c r="GW43" i="12"/>
  <c r="GW41" i="12"/>
  <c r="GW42" i="12"/>
  <c r="GW40" i="12"/>
  <c r="GW38" i="12"/>
  <c r="GW39" i="12"/>
  <c r="GW17" i="12"/>
  <c r="GW15" i="12"/>
  <c r="GW13" i="12"/>
  <c r="GW11" i="12"/>
  <c r="GW16" i="12"/>
  <c r="GW14" i="12"/>
  <c r="GW12" i="12"/>
  <c r="GW9" i="12"/>
  <c r="GW7" i="12"/>
  <c r="GW5" i="12"/>
  <c r="GW10" i="12"/>
  <c r="GW8" i="12"/>
  <c r="GW6" i="12"/>
  <c r="GW4" i="12"/>
  <c r="GW3" i="12"/>
  <c r="GW37" i="12" s="1"/>
  <c r="GW62" i="12" s="1"/>
  <c r="GX2" i="12"/>
  <c r="GX33" i="12" l="1"/>
  <c r="GX32" i="12"/>
  <c r="GX31" i="12"/>
  <c r="GX30" i="12"/>
  <c r="GX29" i="12"/>
  <c r="GX28" i="12"/>
  <c r="GX27" i="12"/>
  <c r="GX26" i="12"/>
  <c r="GX24" i="12"/>
  <c r="GX25" i="12"/>
  <c r="GX23" i="12"/>
  <c r="GX22" i="12"/>
  <c r="GX21" i="12"/>
  <c r="GX20" i="12"/>
  <c r="GX18" i="12"/>
  <c r="GX19" i="12"/>
  <c r="GW47" i="12"/>
  <c r="GX43" i="12"/>
  <c r="GX42" i="12"/>
  <c r="GX39" i="12"/>
  <c r="GX41" i="12"/>
  <c r="GX40" i="12"/>
  <c r="GX38" i="12"/>
  <c r="GX17" i="12"/>
  <c r="GX15" i="12"/>
  <c r="GX13" i="12"/>
  <c r="GX16" i="12"/>
  <c r="GX14" i="12"/>
  <c r="GX11" i="12"/>
  <c r="GX10" i="12"/>
  <c r="GX8" i="12"/>
  <c r="GX6" i="12"/>
  <c r="GX12" i="12"/>
  <c r="GX9" i="12"/>
  <c r="GX7" i="12"/>
  <c r="GX5" i="12"/>
  <c r="GX4" i="12"/>
  <c r="GX3" i="12"/>
  <c r="GX37" i="12" s="1"/>
  <c r="GX62" i="12" s="1"/>
  <c r="GY2" i="12"/>
  <c r="GW35" i="12"/>
  <c r="GY33" i="12" l="1"/>
  <c r="GY32" i="12"/>
  <c r="GY31" i="12"/>
  <c r="GY30" i="12"/>
  <c r="GY28" i="12"/>
  <c r="GY29" i="12"/>
  <c r="GY27" i="12"/>
  <c r="GY26" i="12"/>
  <c r="GY24" i="12"/>
  <c r="GY25" i="12"/>
  <c r="GY23" i="12"/>
  <c r="GY22" i="12"/>
  <c r="GY20" i="12"/>
  <c r="GY21" i="12"/>
  <c r="GY18" i="12"/>
  <c r="GY19" i="12"/>
  <c r="GX47" i="12"/>
  <c r="GX35" i="12"/>
  <c r="GY42" i="12"/>
  <c r="GY43" i="12"/>
  <c r="GY41" i="12"/>
  <c r="GY39" i="12"/>
  <c r="GY17" i="12"/>
  <c r="GY40" i="12"/>
  <c r="GY38" i="12"/>
  <c r="GY16" i="12"/>
  <c r="GY14" i="12"/>
  <c r="GY12" i="12"/>
  <c r="GY15" i="12"/>
  <c r="GY13" i="12"/>
  <c r="GY11" i="12"/>
  <c r="GY10" i="12"/>
  <c r="GY8" i="12"/>
  <c r="GY6" i="12"/>
  <c r="GY4" i="12"/>
  <c r="GY9" i="12"/>
  <c r="GY7" i="12"/>
  <c r="GY5" i="12"/>
  <c r="GY3" i="12"/>
  <c r="GY37" i="12" s="1"/>
  <c r="GY62" i="12" s="1"/>
  <c r="GZ2" i="12"/>
  <c r="GZ33" i="12" l="1"/>
  <c r="GZ32" i="12"/>
  <c r="GZ31" i="12"/>
  <c r="GZ30" i="12"/>
  <c r="GZ29" i="12"/>
  <c r="GZ28" i="12"/>
  <c r="GZ27" i="12"/>
  <c r="GZ25" i="12"/>
  <c r="GZ26" i="12"/>
  <c r="GZ24" i="12"/>
  <c r="GZ21" i="12"/>
  <c r="GZ23" i="12"/>
  <c r="GZ22" i="12"/>
  <c r="GZ20" i="12"/>
  <c r="GZ19" i="12"/>
  <c r="GZ18" i="12"/>
  <c r="GY35" i="12"/>
  <c r="GY47" i="12"/>
  <c r="GZ43" i="12"/>
  <c r="GZ41" i="12"/>
  <c r="GZ40" i="12"/>
  <c r="GZ38" i="12"/>
  <c r="GZ42" i="12"/>
  <c r="GZ39" i="12"/>
  <c r="GZ17" i="12"/>
  <c r="GZ16" i="12"/>
  <c r="GZ14" i="12"/>
  <c r="GZ12" i="12"/>
  <c r="GZ15" i="12"/>
  <c r="GZ13" i="12"/>
  <c r="GZ9" i="12"/>
  <c r="GZ7" i="12"/>
  <c r="GZ5" i="12"/>
  <c r="GZ11" i="12"/>
  <c r="GZ10" i="12"/>
  <c r="GZ8" i="12"/>
  <c r="GZ6" i="12"/>
  <c r="GZ4" i="12"/>
  <c r="GZ3" i="12"/>
  <c r="GZ37" i="12" s="1"/>
  <c r="GZ62" i="12" s="1"/>
  <c r="HA2" i="12"/>
  <c r="HA33" i="12" l="1"/>
  <c r="HA32" i="12"/>
  <c r="HA31" i="12"/>
  <c r="HA30" i="12"/>
  <c r="HA29" i="12"/>
  <c r="HA28" i="12"/>
  <c r="HA26" i="12"/>
  <c r="HA27" i="12"/>
  <c r="HA25" i="12"/>
  <c r="HA24" i="12"/>
  <c r="HA21" i="12"/>
  <c r="HA23" i="12"/>
  <c r="HA22" i="12"/>
  <c r="HA20" i="12"/>
  <c r="HA19" i="12"/>
  <c r="HA18" i="12"/>
  <c r="HA43" i="12"/>
  <c r="HA41" i="12"/>
  <c r="HA42" i="12"/>
  <c r="HA40" i="12"/>
  <c r="HA39" i="12"/>
  <c r="HA38" i="12"/>
  <c r="HA15" i="12"/>
  <c r="HA13" i="12"/>
  <c r="HA11" i="12"/>
  <c r="HA17" i="12"/>
  <c r="HA16" i="12"/>
  <c r="HA14" i="12"/>
  <c r="HA12" i="12"/>
  <c r="HA9" i="12"/>
  <c r="HA7" i="12"/>
  <c r="HA5" i="12"/>
  <c r="HA10" i="12"/>
  <c r="HA8" i="12"/>
  <c r="HB2" i="12"/>
  <c r="HA3" i="12"/>
  <c r="HA37" i="12" s="1"/>
  <c r="HA62" i="12" s="1"/>
  <c r="HA6" i="12"/>
  <c r="HA4" i="12"/>
  <c r="GZ35" i="12"/>
  <c r="GZ47" i="12"/>
  <c r="HB33" i="12" l="1"/>
  <c r="HB32" i="12"/>
  <c r="HB31" i="12"/>
  <c r="HB30" i="12"/>
  <c r="HB29" i="12"/>
  <c r="HB28" i="12"/>
  <c r="HB27" i="12"/>
  <c r="HB26" i="12"/>
  <c r="HB24" i="12"/>
  <c r="HB25" i="12"/>
  <c r="HB23" i="12"/>
  <c r="HB22" i="12"/>
  <c r="HB21" i="12"/>
  <c r="HB20" i="12"/>
  <c r="HB18" i="12"/>
  <c r="HB19" i="12"/>
  <c r="HA47" i="12"/>
  <c r="HA35" i="12"/>
  <c r="HB43" i="12"/>
  <c r="HB41" i="12"/>
  <c r="HB39" i="12"/>
  <c r="HB42" i="12"/>
  <c r="HB40" i="12"/>
  <c r="HB38" i="12"/>
  <c r="HB17" i="12"/>
  <c r="HB15" i="12"/>
  <c r="HB13" i="12"/>
  <c r="HB16" i="12"/>
  <c r="HB14" i="12"/>
  <c r="HB12" i="12"/>
  <c r="HB10" i="12"/>
  <c r="HB8" i="12"/>
  <c r="HB6" i="12"/>
  <c r="HB11" i="12"/>
  <c r="HB9" i="12"/>
  <c r="HB7" i="12"/>
  <c r="HB5" i="12"/>
  <c r="HB3" i="12"/>
  <c r="HB37" i="12" s="1"/>
  <c r="HB62" i="12" s="1"/>
  <c r="HC2" i="12"/>
  <c r="HB4" i="12"/>
  <c r="HC33" i="12" l="1"/>
  <c r="HC32" i="12"/>
  <c r="HC31" i="12"/>
  <c r="HC30" i="12"/>
  <c r="HC28" i="12"/>
  <c r="HC29" i="12"/>
  <c r="HC27" i="12"/>
  <c r="HC26" i="12"/>
  <c r="HC24" i="12"/>
  <c r="HC23" i="12"/>
  <c r="HC25" i="12"/>
  <c r="HC22" i="12"/>
  <c r="HC20" i="12"/>
  <c r="HC21" i="12"/>
  <c r="HC18" i="12"/>
  <c r="HC19" i="12"/>
  <c r="HB35" i="12"/>
  <c r="HB47" i="12"/>
  <c r="HC42" i="12"/>
  <c r="HC43" i="12"/>
  <c r="HC41" i="12"/>
  <c r="HC39" i="12"/>
  <c r="HC40" i="12"/>
  <c r="HC38" i="12"/>
  <c r="HC17" i="12"/>
  <c r="HC16" i="12"/>
  <c r="HC14" i="12"/>
  <c r="HC12" i="12"/>
  <c r="HC15" i="12"/>
  <c r="HC13" i="12"/>
  <c r="HC11" i="12"/>
  <c r="HC10" i="12"/>
  <c r="HC8" i="12"/>
  <c r="HC6" i="12"/>
  <c r="HC4" i="12"/>
  <c r="HC9" i="12"/>
  <c r="HC7" i="12"/>
  <c r="HC3" i="12"/>
  <c r="HC37" i="12" s="1"/>
  <c r="HC62" i="12" s="1"/>
  <c r="HC5" i="12"/>
  <c r="HD2" i="12"/>
  <c r="HD33" i="12" l="1"/>
  <c r="HD32" i="12"/>
  <c r="HD31" i="12"/>
  <c r="HD30" i="12"/>
  <c r="HD29" i="12"/>
  <c r="HD28" i="12"/>
  <c r="HD25" i="12"/>
  <c r="HD27" i="12"/>
  <c r="HD26" i="12"/>
  <c r="HD24" i="12"/>
  <c r="HD23" i="12"/>
  <c r="HD21" i="12"/>
  <c r="HD22" i="12"/>
  <c r="HD20" i="12"/>
  <c r="HD19" i="12"/>
  <c r="HD18" i="12"/>
  <c r="HD43" i="12"/>
  <c r="HD42" i="12"/>
  <c r="HD40" i="12"/>
  <c r="HD38" i="12"/>
  <c r="HD41" i="12"/>
  <c r="HD39" i="12"/>
  <c r="HD17" i="12"/>
  <c r="HD16" i="12"/>
  <c r="HD14" i="12"/>
  <c r="HD12" i="12"/>
  <c r="HD15" i="12"/>
  <c r="HD13" i="12"/>
  <c r="HD11" i="12"/>
  <c r="HD9" i="12"/>
  <c r="HD7" i="12"/>
  <c r="HD5" i="12"/>
  <c r="HD10" i="12"/>
  <c r="HD8" i="12"/>
  <c r="HD6" i="12"/>
  <c r="HD4" i="12"/>
  <c r="HD3" i="12"/>
  <c r="HD37" i="12" s="1"/>
  <c r="HD62" i="12" s="1"/>
  <c r="HE2" i="12"/>
  <c r="HC47" i="12"/>
  <c r="HC35" i="12"/>
  <c r="HE33" i="12" l="1"/>
  <c r="HE32" i="12"/>
  <c r="HE31" i="12"/>
  <c r="HE30" i="12"/>
  <c r="HE29" i="12"/>
  <c r="HE28" i="12"/>
  <c r="HE27" i="12"/>
  <c r="HE26" i="12"/>
  <c r="HE25" i="12"/>
  <c r="HE24" i="12"/>
  <c r="HE23" i="12"/>
  <c r="HE21" i="12"/>
  <c r="HE22" i="12"/>
  <c r="HE20" i="12"/>
  <c r="HE19" i="12"/>
  <c r="HE18" i="12"/>
  <c r="HD35" i="12"/>
  <c r="HD47" i="12"/>
  <c r="HE43" i="12"/>
  <c r="HE41" i="12"/>
  <c r="HE42" i="12"/>
  <c r="HE40" i="12"/>
  <c r="HE39" i="12"/>
  <c r="HE38" i="12"/>
  <c r="HE15" i="12"/>
  <c r="HE13" i="12"/>
  <c r="HE11" i="12"/>
  <c r="HE17" i="12"/>
  <c r="HE16" i="12"/>
  <c r="HE14" i="12"/>
  <c r="HE12" i="12"/>
  <c r="HE9" i="12"/>
  <c r="HE7" i="12"/>
  <c r="HE5" i="12"/>
  <c r="HE10" i="12"/>
  <c r="HE8" i="12"/>
  <c r="HE4" i="12"/>
  <c r="HE6" i="12"/>
  <c r="HE3" i="12"/>
  <c r="HE37" i="12" s="1"/>
  <c r="HE62" i="12" s="1"/>
  <c r="HF2" i="12"/>
  <c r="HF33" i="12" l="1"/>
  <c r="HF32" i="12"/>
  <c r="HF31" i="12"/>
  <c r="HF30" i="12"/>
  <c r="HF29" i="12"/>
  <c r="HF28" i="12"/>
  <c r="HF27" i="12"/>
  <c r="HF26" i="12"/>
  <c r="HF24" i="12"/>
  <c r="HF25" i="12"/>
  <c r="HF23" i="12"/>
  <c r="HF22" i="12"/>
  <c r="HF21" i="12"/>
  <c r="HF18" i="12"/>
  <c r="HF20" i="12"/>
  <c r="HF19" i="12"/>
  <c r="HF43" i="12"/>
  <c r="HF42" i="12"/>
  <c r="HF39" i="12"/>
  <c r="HF41" i="12"/>
  <c r="HF40" i="12"/>
  <c r="HF17" i="12"/>
  <c r="HF38" i="12"/>
  <c r="HF15" i="12"/>
  <c r="HF13" i="12"/>
  <c r="HF16" i="12"/>
  <c r="HF14" i="12"/>
  <c r="HF12" i="12"/>
  <c r="HF11" i="12"/>
  <c r="HF10" i="12"/>
  <c r="HF8" i="12"/>
  <c r="HF6" i="12"/>
  <c r="HF9" i="12"/>
  <c r="HF7" i="12"/>
  <c r="HF5" i="12"/>
  <c r="HF3" i="12"/>
  <c r="HF37" i="12" s="1"/>
  <c r="HF62" i="12" s="1"/>
  <c r="HG2" i="12"/>
  <c r="HF4" i="12"/>
  <c r="HE47" i="12"/>
  <c r="HE35" i="12"/>
  <c r="HF47" i="12" l="1"/>
  <c r="HG33" i="12"/>
  <c r="HG32" i="12"/>
  <c r="HG31" i="12"/>
  <c r="HG30" i="12"/>
  <c r="HG28" i="12"/>
  <c r="HG29" i="12"/>
  <c r="HG27" i="12"/>
  <c r="HG26" i="12"/>
  <c r="HG25" i="12"/>
  <c r="HG24" i="12"/>
  <c r="HG23" i="12"/>
  <c r="HG22" i="12"/>
  <c r="HG20" i="12"/>
  <c r="HG21" i="12"/>
  <c r="HG18" i="12"/>
  <c r="HG19" i="12"/>
  <c r="HF35" i="12"/>
  <c r="HG42" i="12"/>
  <c r="HG43" i="12"/>
  <c r="HG41" i="12"/>
  <c r="HG39" i="12"/>
  <c r="HG17" i="12"/>
  <c r="HG38" i="12"/>
  <c r="HG40" i="12"/>
  <c r="HG16" i="12"/>
  <c r="HG14" i="12"/>
  <c r="HG12" i="12"/>
  <c r="HG15" i="12"/>
  <c r="HG13" i="12"/>
  <c r="HG11" i="12"/>
  <c r="HG10" i="12"/>
  <c r="HG8" i="12"/>
  <c r="HG6" i="12"/>
  <c r="HG4" i="12"/>
  <c r="HG9" i="12"/>
  <c r="HG7" i="12"/>
  <c r="HG3" i="12"/>
  <c r="HG37" i="12" s="1"/>
  <c r="HG62" i="12" s="1"/>
  <c r="HH2" i="12"/>
  <c r="HG5" i="12"/>
  <c r="HH33" i="12" l="1"/>
  <c r="HH32" i="12"/>
  <c r="HH31" i="12"/>
  <c r="HH30" i="12"/>
  <c r="HH29" i="12"/>
  <c r="HH28" i="12"/>
  <c r="HH25" i="12"/>
  <c r="HH27" i="12"/>
  <c r="HH26" i="12"/>
  <c r="HH24" i="12"/>
  <c r="HH21" i="12"/>
  <c r="HH23" i="12"/>
  <c r="HH22" i="12"/>
  <c r="HH20" i="12"/>
  <c r="HH19" i="12"/>
  <c r="HH18" i="12"/>
  <c r="HH43" i="12"/>
  <c r="HH41" i="12"/>
  <c r="HH40" i="12"/>
  <c r="HH38" i="12"/>
  <c r="HH42" i="12"/>
  <c r="HH39" i="12"/>
  <c r="HH17" i="12"/>
  <c r="HH16" i="12"/>
  <c r="HH14" i="12"/>
  <c r="HH12" i="12"/>
  <c r="HH15" i="12"/>
  <c r="HH9" i="12"/>
  <c r="HH7" i="12"/>
  <c r="HH5" i="12"/>
  <c r="HH13" i="12"/>
  <c r="HH11" i="12"/>
  <c r="HH10" i="12"/>
  <c r="HH8" i="12"/>
  <c r="HH6" i="12"/>
  <c r="HH4" i="12"/>
  <c r="HH3" i="12"/>
  <c r="HH37" i="12" s="1"/>
  <c r="HH62" i="12" s="1"/>
  <c r="HI2" i="12"/>
  <c r="HG47" i="12"/>
  <c r="HG35" i="12"/>
  <c r="HI33" i="12" l="1"/>
  <c r="HI32" i="12"/>
  <c r="HI31" i="12"/>
  <c r="HI30" i="12"/>
  <c r="HI29" i="12"/>
  <c r="HI28" i="12"/>
  <c r="HI27" i="12"/>
  <c r="HI26" i="12"/>
  <c r="HI25" i="12"/>
  <c r="HI24" i="12"/>
  <c r="HI21" i="12"/>
  <c r="HI23" i="12"/>
  <c r="HI22" i="12"/>
  <c r="HI20" i="12"/>
  <c r="HI19" i="12"/>
  <c r="HI18" i="12"/>
  <c r="HH35" i="12"/>
  <c r="HH47" i="12"/>
  <c r="HI43" i="12"/>
  <c r="HI41" i="12"/>
  <c r="HI42" i="12"/>
  <c r="HI40" i="12"/>
  <c r="HI39" i="12"/>
  <c r="HI38" i="12"/>
  <c r="HI17" i="12"/>
  <c r="HI15" i="12"/>
  <c r="HI13" i="12"/>
  <c r="HI11" i="12"/>
  <c r="HI16" i="12"/>
  <c r="HI14" i="12"/>
  <c r="HI12" i="12"/>
  <c r="HI9" i="12"/>
  <c r="HI7" i="12"/>
  <c r="HI5" i="12"/>
  <c r="HI10" i="12"/>
  <c r="HI8" i="12"/>
  <c r="HI6" i="12"/>
  <c r="HI4" i="12"/>
  <c r="HJ2" i="12"/>
  <c r="HI3" i="12"/>
  <c r="HI37" i="12" s="1"/>
  <c r="HI62" i="12" s="1"/>
  <c r="HJ33" i="12" l="1"/>
  <c r="HJ32" i="12"/>
  <c r="HJ31" i="12"/>
  <c r="HJ30" i="12"/>
  <c r="HJ29" i="12"/>
  <c r="HJ28" i="12"/>
  <c r="HJ27" i="12"/>
  <c r="HJ26" i="12"/>
  <c r="HJ24" i="12"/>
  <c r="HJ25" i="12"/>
  <c r="HJ23" i="12"/>
  <c r="HJ22" i="12"/>
  <c r="HJ21" i="12"/>
  <c r="HJ18" i="12"/>
  <c r="HJ20" i="12"/>
  <c r="HJ19" i="12"/>
  <c r="HI35" i="12"/>
  <c r="HI47" i="12"/>
  <c r="HJ43" i="12"/>
  <c r="HJ41" i="12"/>
  <c r="HJ39" i="12"/>
  <c r="HJ42" i="12"/>
  <c r="HJ40" i="12"/>
  <c r="HJ17" i="12"/>
  <c r="HJ38" i="12"/>
  <c r="HJ15" i="12"/>
  <c r="HJ13" i="12"/>
  <c r="HJ16" i="12"/>
  <c r="HJ14" i="12"/>
  <c r="HJ10" i="12"/>
  <c r="HJ8" i="12"/>
  <c r="HJ6" i="12"/>
  <c r="HJ11" i="12"/>
  <c r="HJ12" i="12"/>
  <c r="HJ9" i="12"/>
  <c r="HJ7" i="12"/>
  <c r="HJ5" i="12"/>
  <c r="HJ4" i="12"/>
  <c r="HJ3" i="12"/>
  <c r="HJ37" i="12" s="1"/>
  <c r="HJ62" i="12" s="1"/>
  <c r="HK2" i="12"/>
  <c r="HK33" i="12" l="1"/>
  <c r="HK32" i="12"/>
  <c r="HK31" i="12"/>
  <c r="HK30" i="12"/>
  <c r="HK28" i="12"/>
  <c r="HK29" i="12"/>
  <c r="HK27" i="12"/>
  <c r="HK26" i="12"/>
  <c r="HK23" i="12"/>
  <c r="HK25" i="12"/>
  <c r="HK24" i="12"/>
  <c r="HK22" i="12"/>
  <c r="HK20" i="12"/>
  <c r="HK21" i="12"/>
  <c r="HK18" i="12"/>
  <c r="HK19" i="12"/>
  <c r="HJ47" i="12"/>
  <c r="HK42" i="12"/>
  <c r="HK43" i="12"/>
  <c r="HK41" i="12"/>
  <c r="HK39" i="12"/>
  <c r="HK17" i="12"/>
  <c r="HK40" i="12"/>
  <c r="HK38" i="12"/>
  <c r="HK16" i="12"/>
  <c r="HK14" i="12"/>
  <c r="HK12" i="12"/>
  <c r="HK15" i="12"/>
  <c r="HK13" i="12"/>
  <c r="HK11" i="12"/>
  <c r="HK10" i="12"/>
  <c r="HK8" i="12"/>
  <c r="HK6" i="12"/>
  <c r="HK4" i="12"/>
  <c r="HK9" i="12"/>
  <c r="HK7" i="12"/>
  <c r="HK3" i="12"/>
  <c r="HK37" i="12" s="1"/>
  <c r="HK62" i="12" s="1"/>
  <c r="HK5" i="12"/>
  <c r="HL2" i="12"/>
  <c r="HJ35" i="12"/>
  <c r="HL32" i="12" l="1"/>
  <c r="HL33" i="12"/>
  <c r="HL31" i="12"/>
  <c r="HL30" i="12"/>
  <c r="HL29" i="12"/>
  <c r="HL28" i="12"/>
  <c r="HL25" i="12"/>
  <c r="HL26" i="12"/>
  <c r="HL27" i="12"/>
  <c r="HL24" i="12"/>
  <c r="HL23" i="12"/>
  <c r="HL21" i="12"/>
  <c r="HL22" i="12"/>
  <c r="HL20" i="12"/>
  <c r="HL19" i="12"/>
  <c r="HL18" i="12"/>
  <c r="HK47" i="12"/>
  <c r="HL43" i="12"/>
  <c r="HL42" i="12"/>
  <c r="HL40" i="12"/>
  <c r="HL38" i="12"/>
  <c r="HL41" i="12"/>
  <c r="HL39" i="12"/>
  <c r="HL17" i="12"/>
  <c r="HL16" i="12"/>
  <c r="HL14" i="12"/>
  <c r="HL12" i="12"/>
  <c r="HL15" i="12"/>
  <c r="HL11" i="12"/>
  <c r="HL9" i="12"/>
  <c r="HL7" i="12"/>
  <c r="HL5" i="12"/>
  <c r="HL13" i="12"/>
  <c r="HL10" i="12"/>
  <c r="HL8" i="12"/>
  <c r="HL6" i="12"/>
  <c r="HL4" i="12"/>
  <c r="HL3" i="12"/>
  <c r="HL37" i="12" s="1"/>
  <c r="HL62" i="12" s="1"/>
  <c r="HM2" i="12"/>
  <c r="HK35" i="12"/>
  <c r="HM33" i="12" l="1"/>
  <c r="HM32" i="12"/>
  <c r="HM31" i="12"/>
  <c r="HM30" i="12"/>
  <c r="HM29" i="12"/>
  <c r="HM28" i="12"/>
  <c r="HM26" i="12"/>
  <c r="HM27" i="12"/>
  <c r="HM25" i="12"/>
  <c r="HM24" i="12"/>
  <c r="HM23" i="12"/>
  <c r="HM21" i="12"/>
  <c r="HM22" i="12"/>
  <c r="HM20" i="12"/>
  <c r="HM19" i="12"/>
  <c r="HM18" i="12"/>
  <c r="HM43" i="12"/>
  <c r="HM41" i="12"/>
  <c r="HM42" i="12"/>
  <c r="HM40" i="12"/>
  <c r="HM38" i="12"/>
  <c r="HM39" i="12"/>
  <c r="HM17" i="12"/>
  <c r="HM15" i="12"/>
  <c r="HM13" i="12"/>
  <c r="HM11" i="12"/>
  <c r="HM16" i="12"/>
  <c r="HM14" i="12"/>
  <c r="HM12" i="12"/>
  <c r="HM9" i="12"/>
  <c r="HM7" i="12"/>
  <c r="HM5" i="12"/>
  <c r="HM10" i="12"/>
  <c r="HM8" i="12"/>
  <c r="HM6" i="12"/>
  <c r="HN2" i="12"/>
  <c r="HM4" i="12"/>
  <c r="HM3" i="12"/>
  <c r="HM37" i="12" s="1"/>
  <c r="HM62" i="12" s="1"/>
  <c r="HL35" i="12"/>
  <c r="HL47" i="12"/>
  <c r="HN33" i="12" l="1"/>
  <c r="HN32" i="12"/>
  <c r="HN31" i="12"/>
  <c r="HN30" i="12"/>
  <c r="HN29" i="12"/>
  <c r="HN28" i="12"/>
  <c r="HN27" i="12"/>
  <c r="HN26" i="12"/>
  <c r="HN24" i="12"/>
  <c r="HN25" i="12"/>
  <c r="HN23" i="12"/>
  <c r="HN22" i="12"/>
  <c r="HN21" i="12"/>
  <c r="HN20" i="12"/>
  <c r="HN18" i="12"/>
  <c r="HN19" i="12"/>
  <c r="HN43" i="12"/>
  <c r="HN42" i="12"/>
  <c r="HN39" i="12"/>
  <c r="HN41" i="12"/>
  <c r="HN40" i="12"/>
  <c r="HN38" i="12"/>
  <c r="HN17" i="12"/>
  <c r="HN15" i="12"/>
  <c r="HN13" i="12"/>
  <c r="HN16" i="12"/>
  <c r="HN14" i="12"/>
  <c r="HN11" i="12"/>
  <c r="HN10" i="12"/>
  <c r="HN8" i="12"/>
  <c r="HN6" i="12"/>
  <c r="HN12" i="12"/>
  <c r="HN9" i="12"/>
  <c r="HN7" i="12"/>
  <c r="HN5" i="12"/>
  <c r="HN4" i="12"/>
  <c r="HN3" i="12"/>
  <c r="HN37" i="12" s="1"/>
  <c r="HN62" i="12" s="1"/>
  <c r="HO2" i="12"/>
  <c r="HM35" i="12"/>
  <c r="HM47" i="12"/>
  <c r="HO33" i="12" l="1"/>
  <c r="HO32" i="12"/>
  <c r="HO31" i="12"/>
  <c r="HO30" i="12"/>
  <c r="HO28" i="12"/>
  <c r="HO29" i="12"/>
  <c r="HO27" i="12"/>
  <c r="HO26" i="12"/>
  <c r="HO24" i="12"/>
  <c r="HO25" i="12"/>
  <c r="HO23" i="12"/>
  <c r="HO22" i="12"/>
  <c r="HO20" i="12"/>
  <c r="HO21" i="12"/>
  <c r="HO18" i="12"/>
  <c r="HO19" i="12"/>
  <c r="HN47" i="12"/>
  <c r="HO42" i="12"/>
  <c r="HO43" i="12"/>
  <c r="HO41" i="12"/>
  <c r="HO39" i="12"/>
  <c r="HO17" i="12"/>
  <c r="HO40" i="12"/>
  <c r="HO38" i="12"/>
  <c r="HO16" i="12"/>
  <c r="HO14" i="12"/>
  <c r="HO12" i="12"/>
  <c r="HO15" i="12"/>
  <c r="HO13" i="12"/>
  <c r="HO11" i="12"/>
  <c r="HO10" i="12"/>
  <c r="HO8" i="12"/>
  <c r="HO6" i="12"/>
  <c r="HO4" i="12"/>
  <c r="HO9" i="12"/>
  <c r="HO7" i="12"/>
  <c r="HO5" i="12"/>
  <c r="HO3" i="12"/>
  <c r="HO37" i="12" s="1"/>
  <c r="HO62" i="12" s="1"/>
  <c r="HP2" i="12"/>
  <c r="HN35" i="12"/>
  <c r="HP33" i="12" l="1"/>
  <c r="HP32" i="12"/>
  <c r="HP31" i="12"/>
  <c r="HP30" i="12"/>
  <c r="HP29" i="12"/>
  <c r="HP28" i="12"/>
  <c r="HP25" i="12"/>
  <c r="HP27" i="12"/>
  <c r="HP26" i="12"/>
  <c r="HP24" i="12"/>
  <c r="HP21" i="12"/>
  <c r="HP23" i="12"/>
  <c r="HP22" i="12"/>
  <c r="HP20" i="12"/>
  <c r="HP19" i="12"/>
  <c r="HP18" i="12"/>
  <c r="HO35" i="12"/>
  <c r="HO47" i="12"/>
  <c r="HP43" i="12"/>
  <c r="HP41" i="12"/>
  <c r="HP40" i="12"/>
  <c r="HP38" i="12"/>
  <c r="HP42" i="12"/>
  <c r="HP39" i="12"/>
  <c r="HP17" i="12"/>
  <c r="HP16" i="12"/>
  <c r="HP14" i="12"/>
  <c r="HP12" i="12"/>
  <c r="HP15" i="12"/>
  <c r="HP13" i="12"/>
  <c r="HP9" i="12"/>
  <c r="HP7" i="12"/>
  <c r="HP5" i="12"/>
  <c r="HP11" i="12"/>
  <c r="HP10" i="12"/>
  <c r="HP8" i="12"/>
  <c r="HP6" i="12"/>
  <c r="HP4" i="12"/>
  <c r="HP3" i="12"/>
  <c r="HP37" i="12" s="1"/>
  <c r="HP62" i="12" s="1"/>
  <c r="HQ2" i="12"/>
  <c r="HQ33" i="12" l="1"/>
  <c r="HQ32" i="12"/>
  <c r="HQ31" i="12"/>
  <c r="HQ30" i="12"/>
  <c r="HQ29" i="12"/>
  <c r="HQ28" i="12"/>
  <c r="HQ27" i="12"/>
  <c r="HQ26" i="12"/>
  <c r="HQ25" i="12"/>
  <c r="HQ24" i="12"/>
  <c r="HQ21" i="12"/>
  <c r="HQ23" i="12"/>
  <c r="HQ22" i="12"/>
  <c r="HQ20" i="12"/>
  <c r="HQ19" i="12"/>
  <c r="HQ18" i="12"/>
  <c r="HP47" i="12"/>
  <c r="HP35" i="12"/>
  <c r="HQ43" i="12"/>
  <c r="HQ41" i="12"/>
  <c r="HQ42" i="12"/>
  <c r="HQ40" i="12"/>
  <c r="HQ39" i="12"/>
  <c r="HQ38" i="12"/>
  <c r="HQ15" i="12"/>
  <c r="HQ13" i="12"/>
  <c r="HQ11" i="12"/>
  <c r="HQ17" i="12"/>
  <c r="HQ16" i="12"/>
  <c r="HQ14" i="12"/>
  <c r="HQ12" i="12"/>
  <c r="HQ9" i="12"/>
  <c r="HQ7" i="12"/>
  <c r="HQ5" i="12"/>
  <c r="HQ10" i="12"/>
  <c r="HQ8" i="12"/>
  <c r="HQ3" i="12"/>
  <c r="HQ37" i="12" s="1"/>
  <c r="HQ62" i="12" s="1"/>
  <c r="HR2" i="12"/>
  <c r="HQ6" i="12"/>
  <c r="HQ4" i="12"/>
  <c r="HQ47" i="12" l="1"/>
  <c r="HR33" i="12"/>
  <c r="HR32" i="12"/>
  <c r="HR31" i="12"/>
  <c r="HR30" i="12"/>
  <c r="HR29" i="12"/>
  <c r="HR28" i="12"/>
  <c r="HR27" i="12"/>
  <c r="HR26" i="12"/>
  <c r="HR24" i="12"/>
  <c r="HR25" i="12"/>
  <c r="HR23" i="12"/>
  <c r="HR22" i="12"/>
  <c r="HR21" i="12"/>
  <c r="HR20" i="12"/>
  <c r="HR18" i="12"/>
  <c r="HR19" i="12"/>
  <c r="HQ35" i="12"/>
  <c r="HR43" i="12"/>
  <c r="HR41" i="12"/>
  <c r="HR39" i="12"/>
  <c r="HR42" i="12"/>
  <c r="HR40" i="12"/>
  <c r="HR38" i="12"/>
  <c r="HR17" i="12"/>
  <c r="HR15" i="12"/>
  <c r="HR13" i="12"/>
  <c r="HR16" i="12"/>
  <c r="HR14" i="12"/>
  <c r="HR12" i="12"/>
  <c r="HR10" i="12"/>
  <c r="HR8" i="12"/>
  <c r="HR6" i="12"/>
  <c r="HR11" i="12"/>
  <c r="HR9" i="12"/>
  <c r="HR7" i="12"/>
  <c r="HR5" i="12"/>
  <c r="HR3" i="12"/>
  <c r="HR37" i="12" s="1"/>
  <c r="HR62" i="12" s="1"/>
  <c r="HS2" i="12"/>
  <c r="HR4" i="12"/>
  <c r="HS33" i="12" l="1"/>
  <c r="HS31" i="12"/>
  <c r="HS32" i="12"/>
  <c r="HS30" i="12"/>
  <c r="HS28" i="12"/>
  <c r="HS27" i="12"/>
  <c r="HS29" i="12"/>
  <c r="HS26" i="12"/>
  <c r="HS24" i="12"/>
  <c r="HS23" i="12"/>
  <c r="HS25" i="12"/>
  <c r="HS22" i="12"/>
  <c r="HS20" i="12"/>
  <c r="HS21" i="12"/>
  <c r="HS18" i="12"/>
  <c r="HS19" i="12"/>
  <c r="HR47" i="12"/>
  <c r="HR35" i="12"/>
  <c r="HS42" i="12"/>
  <c r="HS43" i="12"/>
  <c r="HS41" i="12"/>
  <c r="HS39" i="12"/>
  <c r="HS40" i="12"/>
  <c r="HS38" i="12"/>
  <c r="HS17" i="12"/>
  <c r="HS16" i="12"/>
  <c r="HS14" i="12"/>
  <c r="HS12" i="12"/>
  <c r="HS15" i="12"/>
  <c r="HS13" i="12"/>
  <c r="HS11" i="12"/>
  <c r="HS10" i="12"/>
  <c r="HS8" i="12"/>
  <c r="HS6" i="12"/>
  <c r="HS4" i="12"/>
  <c r="HS9" i="12"/>
  <c r="HS7" i="12"/>
  <c r="HS3" i="12"/>
  <c r="HS37" i="12" s="1"/>
  <c r="HS62" i="12" s="1"/>
  <c r="HS5" i="12"/>
  <c r="HT2" i="12"/>
  <c r="HT32" i="12" l="1"/>
  <c r="HT33" i="12"/>
  <c r="HT31" i="12"/>
  <c r="HT30" i="12"/>
  <c r="HT29" i="12"/>
  <c r="HT28" i="12"/>
  <c r="HT25" i="12"/>
  <c r="HT26" i="12"/>
  <c r="HT27" i="12"/>
  <c r="HT24" i="12"/>
  <c r="HT23" i="12"/>
  <c r="HT21" i="12"/>
  <c r="HT22" i="12"/>
  <c r="HT20" i="12"/>
  <c r="HT19" i="12"/>
  <c r="HT18" i="12"/>
  <c r="HS35" i="12"/>
  <c r="HT43" i="12"/>
  <c r="HT42" i="12"/>
  <c r="HT40" i="12"/>
  <c r="HT38" i="12"/>
  <c r="HT41" i="12"/>
  <c r="HT39" i="12"/>
  <c r="HT17" i="12"/>
  <c r="HT16" i="12"/>
  <c r="HT14" i="12"/>
  <c r="HT12" i="12"/>
  <c r="HT15" i="12"/>
  <c r="HT13" i="12"/>
  <c r="HT11" i="12"/>
  <c r="HT9" i="12"/>
  <c r="HT7" i="12"/>
  <c r="HT5" i="12"/>
  <c r="HT10" i="12"/>
  <c r="HT8" i="12"/>
  <c r="HT6" i="12"/>
  <c r="HT4" i="12"/>
  <c r="HT3" i="12"/>
  <c r="HT37" i="12" s="1"/>
  <c r="HT62" i="12" s="1"/>
  <c r="HU2" i="12"/>
  <c r="HS47" i="12"/>
  <c r="HU32" i="12" l="1"/>
  <c r="HU33" i="12"/>
  <c r="HU31" i="12"/>
  <c r="HU30" i="12"/>
  <c r="HU29" i="12"/>
  <c r="HU28" i="12"/>
  <c r="HU26" i="12"/>
  <c r="HU27" i="12"/>
  <c r="HU25" i="12"/>
  <c r="HU24" i="12"/>
  <c r="HU23" i="12"/>
  <c r="HU21" i="12"/>
  <c r="HU22" i="12"/>
  <c r="HU20" i="12"/>
  <c r="HU19" i="12"/>
  <c r="HU18" i="12"/>
  <c r="HT35" i="12"/>
  <c r="HU43" i="12"/>
  <c r="HU41" i="12"/>
  <c r="HU42" i="12"/>
  <c r="HU40" i="12"/>
  <c r="HU39" i="12"/>
  <c r="HU38" i="12"/>
  <c r="HU15" i="12"/>
  <c r="HU13" i="12"/>
  <c r="HU11" i="12"/>
  <c r="HU17" i="12"/>
  <c r="HU16" i="12"/>
  <c r="HU14" i="12"/>
  <c r="HU12" i="12"/>
  <c r="HU9" i="12"/>
  <c r="HU7" i="12"/>
  <c r="HU5" i="12"/>
  <c r="HU10" i="12"/>
  <c r="HU8" i="12"/>
  <c r="HU4" i="12"/>
  <c r="HV2" i="12"/>
  <c r="HU6" i="12"/>
  <c r="HU3" i="12"/>
  <c r="HU37" i="12" s="1"/>
  <c r="HU62" i="12" s="1"/>
  <c r="HT47" i="12"/>
  <c r="HV33" i="12" l="1"/>
  <c r="HV32" i="12"/>
  <c r="HV31" i="12"/>
  <c r="HV30" i="12"/>
  <c r="HV29" i="12"/>
  <c r="HV28" i="12"/>
  <c r="HV27" i="12"/>
  <c r="HV26" i="12"/>
  <c r="HV24" i="12"/>
  <c r="HV25" i="12"/>
  <c r="HV23" i="12"/>
  <c r="HV22" i="12"/>
  <c r="HV21" i="12"/>
  <c r="HV18" i="12"/>
  <c r="HV20" i="12"/>
  <c r="HV19" i="12"/>
  <c r="HV43" i="12"/>
  <c r="HV42" i="12"/>
  <c r="HV39" i="12"/>
  <c r="HV41" i="12"/>
  <c r="HV40" i="12"/>
  <c r="HV17" i="12"/>
  <c r="HV38" i="12"/>
  <c r="HV15" i="12"/>
  <c r="HV13" i="12"/>
  <c r="HV16" i="12"/>
  <c r="HV14" i="12"/>
  <c r="HV12" i="12"/>
  <c r="HV11" i="12"/>
  <c r="HV10" i="12"/>
  <c r="HV8" i="12"/>
  <c r="HV6" i="12"/>
  <c r="HV9" i="12"/>
  <c r="HV7" i="12"/>
  <c r="HV5" i="12"/>
  <c r="HV3" i="12"/>
  <c r="HV37" i="12" s="1"/>
  <c r="HV62" i="12" s="1"/>
  <c r="HW2" i="12"/>
  <c r="HV4" i="12"/>
  <c r="HU35" i="12"/>
  <c r="HU47" i="12"/>
  <c r="HW33" i="12" l="1"/>
  <c r="HW32" i="12"/>
  <c r="HW31" i="12"/>
  <c r="HW30" i="12"/>
  <c r="HW28" i="12"/>
  <c r="HW29" i="12"/>
  <c r="HW27" i="12"/>
  <c r="HW26" i="12"/>
  <c r="HW25" i="12"/>
  <c r="HW24" i="12"/>
  <c r="HW23" i="12"/>
  <c r="HW22" i="12"/>
  <c r="HW20" i="12"/>
  <c r="HW21" i="12"/>
  <c r="HW18" i="12"/>
  <c r="HW19" i="12"/>
  <c r="HV47" i="12"/>
  <c r="HV35" i="12"/>
  <c r="HW42" i="12"/>
  <c r="HW43" i="12"/>
  <c r="HW41" i="12"/>
  <c r="HW39" i="12"/>
  <c r="HW40" i="12"/>
  <c r="HW17" i="12"/>
  <c r="HW38" i="12"/>
  <c r="HW16" i="12"/>
  <c r="HW14" i="12"/>
  <c r="HW12" i="12"/>
  <c r="HW15" i="12"/>
  <c r="HW13" i="12"/>
  <c r="HW11" i="12"/>
  <c r="HW10" i="12"/>
  <c r="HW8" i="12"/>
  <c r="HW6" i="12"/>
  <c r="HW4" i="12"/>
  <c r="HW9" i="12"/>
  <c r="HW7" i="12"/>
  <c r="HW3" i="12"/>
  <c r="HW37" i="12" s="1"/>
  <c r="HW62" i="12" s="1"/>
  <c r="HX2" i="12"/>
  <c r="HW5" i="12"/>
  <c r="HX33" i="12" l="1"/>
  <c r="HX32" i="12"/>
  <c r="HX31" i="12"/>
  <c r="HX30" i="12"/>
  <c r="HX29" i="12"/>
  <c r="HX28" i="12"/>
  <c r="HX25" i="12"/>
  <c r="HX27" i="12"/>
  <c r="HX26" i="12"/>
  <c r="HX24" i="12"/>
  <c r="HX21" i="12"/>
  <c r="HX23" i="12"/>
  <c r="HX22" i="12"/>
  <c r="HX20" i="12"/>
  <c r="HX19" i="12"/>
  <c r="HX18" i="12"/>
  <c r="HW47" i="12"/>
  <c r="HX43" i="12"/>
  <c r="HX41" i="12"/>
  <c r="HX40" i="12"/>
  <c r="HX38" i="12"/>
  <c r="HX42" i="12"/>
  <c r="HX39" i="12"/>
  <c r="HX17" i="12"/>
  <c r="HX16" i="12"/>
  <c r="HX14" i="12"/>
  <c r="HX12" i="12"/>
  <c r="HX15" i="12"/>
  <c r="HX9" i="12"/>
  <c r="HX7" i="12"/>
  <c r="HX5" i="12"/>
  <c r="HX13" i="12"/>
  <c r="HX11" i="12"/>
  <c r="HX10" i="12"/>
  <c r="HX8" i="12"/>
  <c r="HX6" i="12"/>
  <c r="HX4" i="12"/>
  <c r="HX3" i="12"/>
  <c r="HX37" i="12" s="1"/>
  <c r="HX62" i="12" s="1"/>
  <c r="HY2" i="12"/>
  <c r="HW35" i="12"/>
  <c r="HY33" i="12" l="1"/>
  <c r="HY32" i="12"/>
  <c r="HY31" i="12"/>
  <c r="HY30" i="12"/>
  <c r="HY29" i="12"/>
  <c r="HY28" i="12"/>
  <c r="HY27" i="12"/>
  <c r="HY26" i="12"/>
  <c r="HY25" i="12"/>
  <c r="HY24" i="12"/>
  <c r="HY21" i="12"/>
  <c r="HY23" i="12"/>
  <c r="HY22" i="12"/>
  <c r="HY20" i="12"/>
  <c r="HY19" i="12"/>
  <c r="HY18" i="12"/>
  <c r="HX35" i="12"/>
  <c r="HX47" i="12"/>
  <c r="HY43" i="12"/>
  <c r="HY41" i="12"/>
  <c r="HY42" i="12"/>
  <c r="HY40" i="12"/>
  <c r="HY39" i="12"/>
  <c r="HY38" i="12"/>
  <c r="HY17" i="12"/>
  <c r="HY15" i="12"/>
  <c r="HY13" i="12"/>
  <c r="HY11" i="12"/>
  <c r="HY16" i="12"/>
  <c r="HY14" i="12"/>
  <c r="HY12" i="12"/>
  <c r="HY9" i="12"/>
  <c r="HY7" i="12"/>
  <c r="HY5" i="12"/>
  <c r="HY10" i="12"/>
  <c r="HY8" i="12"/>
  <c r="HY6" i="12"/>
  <c r="HY4" i="12"/>
  <c r="HY3" i="12"/>
  <c r="HY37" i="12" s="1"/>
  <c r="HY62" i="12" s="1"/>
  <c r="HZ2" i="12"/>
  <c r="HZ33" i="12" l="1"/>
  <c r="HZ32" i="12"/>
  <c r="HZ31" i="12"/>
  <c r="HZ30" i="12"/>
  <c r="HZ29" i="12"/>
  <c r="HZ28" i="12"/>
  <c r="HZ27" i="12"/>
  <c r="HZ26" i="12"/>
  <c r="HZ24" i="12"/>
  <c r="HZ25" i="12"/>
  <c r="HZ23" i="12"/>
  <c r="HZ22" i="12"/>
  <c r="HZ21" i="12"/>
  <c r="HZ18" i="12"/>
  <c r="HZ20" i="12"/>
  <c r="HZ19" i="12"/>
  <c r="HY35" i="12"/>
  <c r="HZ43" i="12"/>
  <c r="HZ41" i="12"/>
  <c r="HZ39" i="12"/>
  <c r="HZ42" i="12"/>
  <c r="HZ40" i="12"/>
  <c r="HZ17" i="12"/>
  <c r="HZ38" i="12"/>
  <c r="HZ15" i="12"/>
  <c r="HZ13" i="12"/>
  <c r="HZ16" i="12"/>
  <c r="HZ14" i="12"/>
  <c r="HZ10" i="12"/>
  <c r="HZ8" i="12"/>
  <c r="HZ6" i="12"/>
  <c r="HZ11" i="12"/>
  <c r="HZ12" i="12"/>
  <c r="HZ9" i="12"/>
  <c r="HZ7" i="12"/>
  <c r="HZ5" i="12"/>
  <c r="HZ4" i="12"/>
  <c r="HZ3" i="12"/>
  <c r="HZ37" i="12" s="1"/>
  <c r="HZ62" i="12" s="1"/>
  <c r="IA2" i="12"/>
  <c r="HY47" i="12"/>
  <c r="IA33" i="12" l="1"/>
  <c r="IA32" i="12"/>
  <c r="IA31" i="12"/>
  <c r="IA30" i="12"/>
  <c r="IA28" i="12"/>
  <c r="IA27" i="12"/>
  <c r="IA29" i="12"/>
  <c r="IA26" i="12"/>
  <c r="IA23" i="12"/>
  <c r="IA25" i="12"/>
  <c r="IA24" i="12"/>
  <c r="IA22" i="12"/>
  <c r="IA20" i="12"/>
  <c r="IA21" i="12"/>
  <c r="IA18" i="12"/>
  <c r="IA19" i="12"/>
  <c r="HZ35" i="12"/>
  <c r="HZ47" i="12"/>
  <c r="IA42" i="12"/>
  <c r="IA43" i="12"/>
  <c r="IA41" i="12"/>
  <c r="IA39" i="12"/>
  <c r="IA40" i="12"/>
  <c r="IA17" i="12"/>
  <c r="IA38" i="12"/>
  <c r="IA16" i="12"/>
  <c r="IA14" i="12"/>
  <c r="IA12" i="12"/>
  <c r="IA15" i="12"/>
  <c r="IA13" i="12"/>
  <c r="IA11" i="12"/>
  <c r="IA10" i="12"/>
  <c r="IA8" i="12"/>
  <c r="IA6" i="12"/>
  <c r="IA4" i="12"/>
  <c r="IA9" i="12"/>
  <c r="IA7" i="12"/>
  <c r="IA3" i="12"/>
  <c r="IA37" i="12" s="1"/>
  <c r="IA62" i="12" s="1"/>
  <c r="IA5" i="12"/>
  <c r="IB2" i="12"/>
  <c r="IB33" i="12" l="1"/>
  <c r="IB32" i="12"/>
  <c r="IB31" i="12"/>
  <c r="IB30" i="12"/>
  <c r="IB29" i="12"/>
  <c r="IB28" i="12"/>
  <c r="IB25" i="12"/>
  <c r="IB26" i="12"/>
  <c r="IB27" i="12"/>
  <c r="IB24" i="12"/>
  <c r="IB23" i="12"/>
  <c r="IB21" i="12"/>
  <c r="IB22" i="12"/>
  <c r="IB20" i="12"/>
  <c r="IB19" i="12"/>
  <c r="IB18" i="12"/>
  <c r="IA35" i="12"/>
  <c r="IA47" i="12"/>
  <c r="IB43" i="12"/>
  <c r="IB42" i="12"/>
  <c r="IB40" i="12"/>
  <c r="IB38" i="12"/>
  <c r="IB41" i="12"/>
  <c r="IB39" i="12"/>
  <c r="IB17" i="12"/>
  <c r="IB16" i="12"/>
  <c r="IB14" i="12"/>
  <c r="IB12" i="12"/>
  <c r="IB15" i="12"/>
  <c r="IB11" i="12"/>
  <c r="IB9" i="12"/>
  <c r="IB7" i="12"/>
  <c r="IB5" i="12"/>
  <c r="IB13" i="12"/>
  <c r="IB10" i="12"/>
  <c r="IB8" i="12"/>
  <c r="IB6" i="12"/>
  <c r="IB4" i="12"/>
  <c r="IB3" i="12"/>
  <c r="IB37" i="12" s="1"/>
  <c r="IB62" i="12" s="1"/>
  <c r="IC2" i="12"/>
  <c r="IC33" i="12" l="1"/>
  <c r="IC32" i="12"/>
  <c r="IC31" i="12"/>
  <c r="IC30" i="12"/>
  <c r="IC29" i="12"/>
  <c r="IC28" i="12"/>
  <c r="IC26" i="12"/>
  <c r="IC27" i="12"/>
  <c r="IC25" i="12"/>
  <c r="IC24" i="12"/>
  <c r="IC23" i="12"/>
  <c r="IC21" i="12"/>
  <c r="IC22" i="12"/>
  <c r="IC20" i="12"/>
  <c r="IC19" i="12"/>
  <c r="IC18" i="12"/>
  <c r="IC43" i="12"/>
  <c r="IC41" i="12"/>
  <c r="IC42" i="12"/>
  <c r="IC40" i="12"/>
  <c r="IC38" i="12"/>
  <c r="IC39" i="12"/>
  <c r="IC17" i="12"/>
  <c r="IC15" i="12"/>
  <c r="IC13" i="12"/>
  <c r="IC11" i="12"/>
  <c r="IC16" i="12"/>
  <c r="IC14" i="12"/>
  <c r="IC12" i="12"/>
  <c r="IC9" i="12"/>
  <c r="IC7" i="12"/>
  <c r="IC5" i="12"/>
  <c r="IC10" i="12"/>
  <c r="IC8" i="12"/>
  <c r="IC6" i="12"/>
  <c r="ID2" i="12"/>
  <c r="IC4" i="12"/>
  <c r="IC3" i="12"/>
  <c r="IC37" i="12" s="1"/>
  <c r="IC62" i="12" s="1"/>
  <c r="IB35" i="12"/>
  <c r="IB47" i="12"/>
  <c r="ID33" i="12" l="1"/>
  <c r="ID32" i="12"/>
  <c r="ID31" i="12"/>
  <c r="ID30" i="12"/>
  <c r="ID29" i="12"/>
  <c r="ID28" i="12"/>
  <c r="ID27" i="12"/>
  <c r="ID26" i="12"/>
  <c r="ID24" i="12"/>
  <c r="ID25" i="12"/>
  <c r="ID23" i="12"/>
  <c r="ID22" i="12"/>
  <c r="ID21" i="12"/>
  <c r="ID20" i="12"/>
  <c r="ID18" i="12"/>
  <c r="ID19" i="12"/>
  <c r="IC35" i="12"/>
  <c r="ID43" i="12"/>
  <c r="ID42" i="12"/>
  <c r="ID39" i="12"/>
  <c r="ID41" i="12"/>
  <c r="ID40" i="12"/>
  <c r="ID38" i="12"/>
  <c r="ID17" i="12"/>
  <c r="ID15" i="12"/>
  <c r="ID13" i="12"/>
  <c r="ID16" i="12"/>
  <c r="ID14" i="12"/>
  <c r="ID11" i="12"/>
  <c r="ID10" i="12"/>
  <c r="ID8" i="12"/>
  <c r="ID6" i="12"/>
  <c r="ID12" i="12"/>
  <c r="ID9" i="12"/>
  <c r="ID7" i="12"/>
  <c r="ID5" i="12"/>
  <c r="ID4" i="12"/>
  <c r="ID3" i="12"/>
  <c r="ID37" i="12" s="1"/>
  <c r="ID62" i="12" s="1"/>
  <c r="IE2" i="12"/>
  <c r="IC47" i="12"/>
  <c r="IE33" i="12" l="1"/>
  <c r="IE32" i="12"/>
  <c r="IE31" i="12"/>
  <c r="IE30" i="12"/>
  <c r="IE28" i="12"/>
  <c r="IE29" i="12"/>
  <c r="IE27" i="12"/>
  <c r="IE26" i="12"/>
  <c r="IE24" i="12"/>
  <c r="IE25" i="12"/>
  <c r="IE23" i="12"/>
  <c r="IE22" i="12"/>
  <c r="IE20" i="12"/>
  <c r="IE21" i="12"/>
  <c r="IE18" i="12"/>
  <c r="IE19" i="12"/>
  <c r="ID47" i="12"/>
  <c r="IE42" i="12"/>
  <c r="IE43" i="12"/>
  <c r="IE41" i="12"/>
  <c r="IE39" i="12"/>
  <c r="IE40" i="12"/>
  <c r="IE17" i="12"/>
  <c r="IE38" i="12"/>
  <c r="IE16" i="12"/>
  <c r="IE14" i="12"/>
  <c r="IE12" i="12"/>
  <c r="IE15" i="12"/>
  <c r="IE13" i="12"/>
  <c r="IE11" i="12"/>
  <c r="IE10" i="12"/>
  <c r="IE8" i="12"/>
  <c r="IE6" i="12"/>
  <c r="IE4" i="12"/>
  <c r="IE9" i="12"/>
  <c r="IE7" i="12"/>
  <c r="IE5" i="12"/>
  <c r="IE3" i="12"/>
  <c r="IE37" i="12" s="1"/>
  <c r="IE62" i="12" s="1"/>
  <c r="IF2" i="12"/>
  <c r="ID35" i="12"/>
  <c r="IF33" i="12" l="1"/>
  <c r="IF32" i="12"/>
  <c r="IF31" i="12"/>
  <c r="IF30" i="12"/>
  <c r="IF29" i="12"/>
  <c r="IF28" i="12"/>
  <c r="IF25" i="12"/>
  <c r="IF27" i="12"/>
  <c r="IF26" i="12"/>
  <c r="IF24" i="12"/>
  <c r="IF21" i="12"/>
  <c r="IF23" i="12"/>
  <c r="IF22" i="12"/>
  <c r="IF20" i="12"/>
  <c r="IF19" i="12"/>
  <c r="IF18" i="12"/>
  <c r="IE47" i="12"/>
  <c r="IE35" i="12"/>
  <c r="IF43" i="12"/>
  <c r="IF41" i="12"/>
  <c r="IF40" i="12"/>
  <c r="IF38" i="12"/>
  <c r="IF42" i="12"/>
  <c r="IF39" i="12"/>
  <c r="IF17" i="12"/>
  <c r="IF16" i="12"/>
  <c r="IF14" i="12"/>
  <c r="IF12" i="12"/>
  <c r="IF15" i="12"/>
  <c r="IF13" i="12"/>
  <c r="IF9" i="12"/>
  <c r="IF7" i="12"/>
  <c r="IF5" i="12"/>
  <c r="IF11" i="12"/>
  <c r="IF10" i="12"/>
  <c r="IF8" i="12"/>
  <c r="IF6" i="12"/>
  <c r="IF4" i="12"/>
  <c r="IF3" i="12"/>
  <c r="IF37" i="12" s="1"/>
  <c r="IF62" i="12" s="1"/>
  <c r="IG2" i="12"/>
  <c r="IG33" i="12" l="1"/>
  <c r="IG32" i="12"/>
  <c r="IG31" i="12"/>
  <c r="IG30" i="12"/>
  <c r="IG29" i="12"/>
  <c r="IG28" i="12"/>
  <c r="IG27" i="12"/>
  <c r="IG26" i="12"/>
  <c r="IG25" i="12"/>
  <c r="IG24" i="12"/>
  <c r="IG21" i="12"/>
  <c r="IG23" i="12"/>
  <c r="IG22" i="12"/>
  <c r="IG20" i="12"/>
  <c r="IG19" i="12"/>
  <c r="IG18" i="12"/>
  <c r="IG43" i="12"/>
  <c r="IG41" i="12"/>
  <c r="IG42" i="12"/>
  <c r="IG40" i="12"/>
  <c r="IG39" i="12"/>
  <c r="IG38" i="12"/>
  <c r="IG15" i="12"/>
  <c r="IG13" i="12"/>
  <c r="IG11" i="12"/>
  <c r="IG17" i="12"/>
  <c r="IG16" i="12"/>
  <c r="IG14" i="12"/>
  <c r="IG12" i="12"/>
  <c r="IG9" i="12"/>
  <c r="IG7" i="12"/>
  <c r="IG5" i="12"/>
  <c r="IG10" i="12"/>
  <c r="IG8" i="12"/>
  <c r="IG3" i="12"/>
  <c r="IG37" i="12" s="1"/>
  <c r="IG62" i="12" s="1"/>
  <c r="IH2" i="12"/>
  <c r="IG6" i="12"/>
  <c r="IG4" i="12"/>
  <c r="IF35" i="12"/>
  <c r="IF47" i="12"/>
  <c r="IH33" i="12" l="1"/>
  <c r="IH32" i="12"/>
  <c r="IH31" i="12"/>
  <c r="IH30" i="12"/>
  <c r="IH29" i="12"/>
  <c r="IH28" i="12"/>
  <c r="IH27" i="12"/>
  <c r="IH26" i="12"/>
  <c r="IH24" i="12"/>
  <c r="IH25" i="12"/>
  <c r="IH23" i="12"/>
  <c r="IH22" i="12"/>
  <c r="IH21" i="12"/>
  <c r="IH20" i="12"/>
  <c r="IH18" i="12"/>
  <c r="IH19" i="12"/>
  <c r="IG47" i="12"/>
  <c r="IG35" i="12"/>
  <c r="IH43" i="12"/>
  <c r="IH41" i="12"/>
  <c r="IH39" i="12"/>
  <c r="IH42" i="12"/>
  <c r="IH40" i="12"/>
  <c r="IH38" i="12"/>
  <c r="IH17" i="12"/>
  <c r="IH15" i="12"/>
  <c r="IH13" i="12"/>
  <c r="IH16" i="12"/>
  <c r="IH14" i="12"/>
  <c r="IH12" i="12"/>
  <c r="IH10" i="12"/>
  <c r="IH8" i="12"/>
  <c r="IH6" i="12"/>
  <c r="IH11" i="12"/>
  <c r="IH9" i="12"/>
  <c r="IH7" i="12"/>
  <c r="IH5" i="12"/>
  <c r="IH3" i="12"/>
  <c r="IH37" i="12" s="1"/>
  <c r="IH62" i="12" s="1"/>
  <c r="II2" i="12"/>
  <c r="IH4" i="12"/>
  <c r="IH47" i="12" l="1"/>
  <c r="II33" i="12"/>
  <c r="II32" i="12"/>
  <c r="II31" i="12"/>
  <c r="II30" i="12"/>
  <c r="II28" i="12"/>
  <c r="II27" i="12"/>
  <c r="II29" i="12"/>
  <c r="II26" i="12"/>
  <c r="II24" i="12"/>
  <c r="II23" i="12"/>
  <c r="II25" i="12"/>
  <c r="II22" i="12"/>
  <c r="II20" i="12"/>
  <c r="II21" i="12"/>
  <c r="II18" i="12"/>
  <c r="II19" i="12"/>
  <c r="IH35" i="12"/>
  <c r="II42" i="12"/>
  <c r="II43" i="12"/>
  <c r="II41" i="12"/>
  <c r="II39" i="12"/>
  <c r="II40" i="12"/>
  <c r="II38" i="12"/>
  <c r="II17" i="12"/>
  <c r="II16" i="12"/>
  <c r="II14" i="12"/>
  <c r="II12" i="12"/>
  <c r="II15" i="12"/>
  <c r="II13" i="12"/>
  <c r="II11" i="12"/>
  <c r="II10" i="12"/>
  <c r="II8" i="12"/>
  <c r="II6" i="12"/>
  <c r="II4" i="12"/>
  <c r="II9" i="12"/>
  <c r="II7" i="12"/>
  <c r="II3" i="12"/>
  <c r="II37" i="12" s="1"/>
  <c r="II62" i="12" s="1"/>
  <c r="II5" i="12"/>
  <c r="IJ2" i="12"/>
  <c r="IJ32" i="12" l="1"/>
  <c r="IJ33" i="12"/>
  <c r="IJ31" i="12"/>
  <c r="IJ30" i="12"/>
  <c r="IJ29" i="12"/>
  <c r="IJ28" i="12"/>
  <c r="IJ25" i="12"/>
  <c r="IJ26" i="12"/>
  <c r="IJ27" i="12"/>
  <c r="IJ24" i="12"/>
  <c r="IJ23" i="12"/>
  <c r="IJ21" i="12"/>
  <c r="IJ22" i="12"/>
  <c r="IJ20" i="12"/>
  <c r="IJ19" i="12"/>
  <c r="IJ18" i="12"/>
  <c r="II47" i="12"/>
  <c r="IJ42" i="12"/>
  <c r="IJ43" i="12"/>
  <c r="IJ40" i="12"/>
  <c r="IJ38" i="12"/>
  <c r="IJ41" i="12"/>
  <c r="IJ39" i="12"/>
  <c r="IJ17" i="12"/>
  <c r="IJ16" i="12"/>
  <c r="IJ14" i="12"/>
  <c r="IJ12" i="12"/>
  <c r="IJ15" i="12"/>
  <c r="IJ13" i="12"/>
  <c r="IJ11" i="12"/>
  <c r="IJ9" i="12"/>
  <c r="IJ7" i="12"/>
  <c r="IJ5" i="12"/>
  <c r="IJ10" i="12"/>
  <c r="IJ8" i="12"/>
  <c r="IJ6" i="12"/>
  <c r="IJ4" i="12"/>
  <c r="IJ3" i="12"/>
  <c r="IJ37" i="12" s="1"/>
  <c r="IJ62" i="12" s="1"/>
  <c r="IK2" i="12"/>
  <c r="II35" i="12"/>
  <c r="IK32" i="12" l="1"/>
  <c r="IK33" i="12"/>
  <c r="IK31" i="12"/>
  <c r="IK30" i="12"/>
  <c r="IK29" i="12"/>
  <c r="IK28" i="12"/>
  <c r="IK26" i="12"/>
  <c r="IK27" i="12"/>
  <c r="IK25" i="12"/>
  <c r="IK24" i="12"/>
  <c r="IK23" i="12"/>
  <c r="IK21" i="12"/>
  <c r="IK22" i="12"/>
  <c r="IK20" i="12"/>
  <c r="IK19" i="12"/>
  <c r="IK18" i="12"/>
  <c r="IK43" i="12"/>
  <c r="IK41" i="12"/>
  <c r="IK42" i="12"/>
  <c r="IK40" i="12"/>
  <c r="IK39" i="12"/>
  <c r="IK38" i="12"/>
  <c r="IK15" i="12"/>
  <c r="IK13" i="12"/>
  <c r="IK11" i="12"/>
  <c r="IK17" i="12"/>
  <c r="IK16" i="12"/>
  <c r="IK14" i="12"/>
  <c r="IK12" i="12"/>
  <c r="IK9" i="12"/>
  <c r="IK7" i="12"/>
  <c r="IK5" i="12"/>
  <c r="IK10" i="12"/>
  <c r="IK8" i="12"/>
  <c r="IK4" i="12"/>
  <c r="IL2" i="12"/>
  <c r="IK6" i="12"/>
  <c r="IK3" i="12"/>
  <c r="IK37" i="12" s="1"/>
  <c r="IK62" i="12" s="1"/>
  <c r="IJ35" i="12"/>
  <c r="IJ47" i="12"/>
  <c r="IK47" i="12" l="1"/>
  <c r="IL33" i="12"/>
  <c r="IL32" i="12"/>
  <c r="IL31" i="12"/>
  <c r="IL30" i="12"/>
  <c r="IL29" i="12"/>
  <c r="IL28" i="12"/>
  <c r="IL27" i="12"/>
  <c r="IL26" i="12"/>
  <c r="IL24" i="12"/>
  <c r="IL25" i="12"/>
  <c r="IL23" i="12"/>
  <c r="IL22" i="12"/>
  <c r="IL21" i="12"/>
  <c r="IL18" i="12"/>
  <c r="IL20" i="12"/>
  <c r="IL19" i="12"/>
  <c r="IL43" i="12"/>
  <c r="IL42" i="12"/>
  <c r="IL39" i="12"/>
  <c r="IL41" i="12"/>
  <c r="IL40" i="12"/>
  <c r="IL17" i="12"/>
  <c r="IL38" i="12"/>
  <c r="IL15" i="12"/>
  <c r="IL13" i="12"/>
  <c r="IL16" i="12"/>
  <c r="IL14" i="12"/>
  <c r="IL12" i="12"/>
  <c r="IL11" i="12"/>
  <c r="IL10" i="12"/>
  <c r="IL8" i="12"/>
  <c r="IL6" i="12"/>
  <c r="IL9" i="12"/>
  <c r="IL7" i="12"/>
  <c r="IL5" i="12"/>
  <c r="IL3" i="12"/>
  <c r="IL37" i="12" s="1"/>
  <c r="IL62" i="12" s="1"/>
  <c r="IM2" i="12"/>
  <c r="IL4" i="12"/>
  <c r="IK35" i="12"/>
  <c r="IM33" i="12" l="1"/>
  <c r="IM32" i="12"/>
  <c r="IM31" i="12"/>
  <c r="IM30" i="12"/>
  <c r="IM28" i="12"/>
  <c r="IM29" i="12"/>
  <c r="IM27" i="12"/>
  <c r="IM26" i="12"/>
  <c r="IM25" i="12"/>
  <c r="IM24" i="12"/>
  <c r="IM23" i="12"/>
  <c r="IM22" i="12"/>
  <c r="IM20" i="12"/>
  <c r="IM21" i="12"/>
  <c r="IM18" i="12"/>
  <c r="IM19" i="12"/>
  <c r="IL35" i="12"/>
  <c r="IL47" i="12"/>
  <c r="IM42" i="12"/>
  <c r="IM43" i="12"/>
  <c r="IM41" i="12"/>
  <c r="IM39" i="12"/>
  <c r="IM40" i="12"/>
  <c r="IM17" i="12"/>
  <c r="IM38" i="12"/>
  <c r="IM16" i="12"/>
  <c r="IM14" i="12"/>
  <c r="IM12" i="12"/>
  <c r="IM15" i="12"/>
  <c r="IM13" i="12"/>
  <c r="IM11" i="12"/>
  <c r="IM10" i="12"/>
  <c r="IM8" i="12"/>
  <c r="IM6" i="12"/>
  <c r="IM4" i="12"/>
  <c r="IM9" i="12"/>
  <c r="IM7" i="12"/>
  <c r="IM3" i="12"/>
  <c r="IM37" i="12" s="1"/>
  <c r="IM62" i="12" s="1"/>
  <c r="IM5" i="12"/>
  <c r="IN2" i="12"/>
  <c r="IN33" i="12" l="1"/>
  <c r="IN32" i="12"/>
  <c r="IN31" i="12"/>
  <c r="IN30" i="12"/>
  <c r="IN29" i="12"/>
  <c r="IN28" i="12"/>
  <c r="IN25" i="12"/>
  <c r="IN27" i="12"/>
  <c r="IN26" i="12"/>
  <c r="IN24" i="12"/>
  <c r="IN21" i="12"/>
  <c r="IN23" i="12"/>
  <c r="IN22" i="12"/>
  <c r="IN20" i="12"/>
  <c r="IN19" i="12"/>
  <c r="IN18" i="12"/>
  <c r="IM47" i="12"/>
  <c r="IN42" i="12"/>
  <c r="IN43" i="12"/>
  <c r="IN41" i="12"/>
  <c r="IN40" i="12"/>
  <c r="IN38" i="12"/>
  <c r="IN39" i="12"/>
  <c r="IN17" i="12"/>
  <c r="IN16" i="12"/>
  <c r="IN14" i="12"/>
  <c r="IN12" i="12"/>
  <c r="IN15" i="12"/>
  <c r="IN9" i="12"/>
  <c r="IN7" i="12"/>
  <c r="IN5" i="12"/>
  <c r="IN13" i="12"/>
  <c r="IN11" i="12"/>
  <c r="IN10" i="12"/>
  <c r="IN8" i="12"/>
  <c r="IN6" i="12"/>
  <c r="IN4" i="12"/>
  <c r="IN3" i="12"/>
  <c r="IN37" i="12" s="1"/>
  <c r="IN62" i="12" s="1"/>
  <c r="IO2" i="12"/>
  <c r="IM35" i="12"/>
  <c r="IN47" i="12" l="1"/>
  <c r="IO33" i="12"/>
  <c r="IO32" i="12"/>
  <c r="IO31" i="12"/>
  <c r="IO30" i="12"/>
  <c r="IO29" i="12"/>
  <c r="IO28" i="12"/>
  <c r="IO27" i="12"/>
  <c r="IO26" i="12"/>
  <c r="IO25" i="12"/>
  <c r="IO24" i="12"/>
  <c r="IO21" i="12"/>
  <c r="IO23" i="12"/>
  <c r="IO22" i="12"/>
  <c r="IO20" i="12"/>
  <c r="IO19" i="12"/>
  <c r="IO18" i="12"/>
  <c r="IN35" i="12"/>
  <c r="IO43" i="12"/>
  <c r="IO41" i="12"/>
  <c r="IO42" i="12"/>
  <c r="IO40" i="12"/>
  <c r="IO39" i="12"/>
  <c r="IO38" i="12"/>
  <c r="IO17" i="12"/>
  <c r="IO15" i="12"/>
  <c r="IO13" i="12"/>
  <c r="IO11" i="12"/>
  <c r="IO16" i="12"/>
  <c r="IO14" i="12"/>
  <c r="IO12" i="12"/>
  <c r="IO9" i="12"/>
  <c r="IO7" i="12"/>
  <c r="IO5" i="12"/>
  <c r="IO10" i="12"/>
  <c r="IO8" i="12"/>
  <c r="IO6" i="12"/>
  <c r="IO4" i="12"/>
  <c r="IP2" i="12"/>
  <c r="IO3" i="12"/>
  <c r="IO37" i="12" s="1"/>
  <c r="IO62" i="12" s="1"/>
  <c r="IP33" i="12" l="1"/>
  <c r="IP32" i="12"/>
  <c r="IP31" i="12"/>
  <c r="IP30" i="12"/>
  <c r="IP29" i="12"/>
  <c r="IP28" i="12"/>
  <c r="IP27" i="12"/>
  <c r="IP26" i="12"/>
  <c r="IP24" i="12"/>
  <c r="IP25" i="12"/>
  <c r="IP23" i="12"/>
  <c r="IP22" i="12"/>
  <c r="IP21" i="12"/>
  <c r="IP18" i="12"/>
  <c r="IP20" i="12"/>
  <c r="IP19" i="12"/>
  <c r="IO47" i="12"/>
  <c r="IP43" i="12"/>
  <c r="IP42" i="12"/>
  <c r="IP41" i="12"/>
  <c r="IP39" i="12"/>
  <c r="IP40" i="12"/>
  <c r="IP17" i="12"/>
  <c r="IP38" i="12"/>
  <c r="IP15" i="12"/>
  <c r="IP13" i="12"/>
  <c r="IP16" i="12"/>
  <c r="IP14" i="12"/>
  <c r="IP10" i="12"/>
  <c r="IP8" i="12"/>
  <c r="IP6" i="12"/>
  <c r="IP11" i="12"/>
  <c r="IP12" i="12"/>
  <c r="IP9" i="12"/>
  <c r="IP7" i="12"/>
  <c r="IP5" i="12"/>
  <c r="IP4" i="12"/>
  <c r="IP3" i="12"/>
  <c r="IP37" i="12" s="1"/>
  <c r="IP62" i="12" s="1"/>
  <c r="IQ2" i="12"/>
  <c r="IO35" i="12"/>
  <c r="IQ33" i="12" l="1"/>
  <c r="IQ32" i="12"/>
  <c r="IQ31" i="12"/>
  <c r="IQ30" i="12"/>
  <c r="IQ28" i="12"/>
  <c r="IQ27" i="12"/>
  <c r="IQ29" i="12"/>
  <c r="IQ26" i="12"/>
  <c r="IQ23" i="12"/>
  <c r="IQ25" i="12"/>
  <c r="IQ24" i="12"/>
  <c r="IQ22" i="12"/>
  <c r="IQ20" i="12"/>
  <c r="IQ21" i="12"/>
  <c r="IQ18" i="12"/>
  <c r="IQ19" i="12"/>
  <c r="IP47" i="12"/>
  <c r="IQ42" i="12"/>
  <c r="IQ43" i="12"/>
  <c r="IQ41" i="12"/>
  <c r="IQ39" i="12"/>
  <c r="IQ40" i="12"/>
  <c r="IQ17" i="12"/>
  <c r="IQ38" i="12"/>
  <c r="IQ16" i="12"/>
  <c r="IQ14" i="12"/>
  <c r="IQ12" i="12"/>
  <c r="IQ15" i="12"/>
  <c r="IQ13" i="12"/>
  <c r="IQ11" i="12"/>
  <c r="IQ10" i="12"/>
  <c r="IQ8" i="12"/>
  <c r="IQ6" i="12"/>
  <c r="IQ4" i="12"/>
  <c r="IQ9" i="12"/>
  <c r="IQ7" i="12"/>
  <c r="IQ3" i="12"/>
  <c r="IQ37" i="12" s="1"/>
  <c r="IQ62" i="12" s="1"/>
  <c r="IR2" i="12"/>
  <c r="IQ5" i="12"/>
  <c r="IP35" i="12"/>
  <c r="IR33" i="12" l="1"/>
  <c r="IR32" i="12"/>
  <c r="IR31" i="12"/>
  <c r="IR30" i="12"/>
  <c r="IR29" i="12"/>
  <c r="IR28" i="12"/>
  <c r="IR25" i="12"/>
  <c r="IR26" i="12"/>
  <c r="IR27" i="12"/>
  <c r="IR24" i="12"/>
  <c r="IR23" i="12"/>
  <c r="IR21" i="12"/>
  <c r="IR22" i="12"/>
  <c r="IR20" i="12"/>
  <c r="IR19" i="12"/>
  <c r="IR18" i="12"/>
  <c r="IQ47" i="12"/>
  <c r="IR42" i="12"/>
  <c r="IR43" i="12"/>
  <c r="IR40" i="12"/>
  <c r="IR38" i="12"/>
  <c r="IR41" i="12"/>
  <c r="IR39" i="12"/>
  <c r="IR17" i="12"/>
  <c r="IR16" i="12"/>
  <c r="IR14" i="12"/>
  <c r="IR12" i="12"/>
  <c r="IR15" i="12"/>
  <c r="IR11" i="12"/>
  <c r="IR9" i="12"/>
  <c r="IR7" i="12"/>
  <c r="IR5" i="12"/>
  <c r="IR13" i="12"/>
  <c r="IR10" i="12"/>
  <c r="IR8" i="12"/>
  <c r="IR6" i="12"/>
  <c r="IR4" i="12"/>
  <c r="IR3" i="12"/>
  <c r="IR37" i="12" s="1"/>
  <c r="IR62" i="12" s="1"/>
  <c r="IS2" i="12"/>
  <c r="IQ35" i="12"/>
  <c r="IS33" i="12" l="1"/>
  <c r="IS32" i="12"/>
  <c r="IS31" i="12"/>
  <c r="IS30" i="12"/>
  <c r="IS29" i="12"/>
  <c r="IS28" i="12"/>
  <c r="IS26" i="12"/>
  <c r="IS27" i="12"/>
  <c r="IS25" i="12"/>
  <c r="IS24" i="12"/>
  <c r="IS23" i="12"/>
  <c r="IS21" i="12"/>
  <c r="IS22" i="12"/>
  <c r="IS20" i="12"/>
  <c r="IS19" i="12"/>
  <c r="IS18" i="12"/>
  <c r="IR35" i="12"/>
  <c r="IS43" i="12"/>
  <c r="IS41" i="12"/>
  <c r="IS42" i="12"/>
  <c r="IS40" i="12"/>
  <c r="IS38" i="12"/>
  <c r="IS39" i="12"/>
  <c r="IS17" i="12"/>
  <c r="IS15" i="12"/>
  <c r="IS13" i="12"/>
  <c r="IS11" i="12"/>
  <c r="IS16" i="12"/>
  <c r="IS14" i="12"/>
  <c r="IS12" i="12"/>
  <c r="IS9" i="12"/>
  <c r="IS7" i="12"/>
  <c r="IS5" i="12"/>
  <c r="IS10" i="12"/>
  <c r="IS8" i="12"/>
  <c r="IS6" i="12"/>
  <c r="IS4" i="12"/>
  <c r="IS3" i="12"/>
  <c r="IS37" i="12" s="1"/>
  <c r="IS62" i="12" s="1"/>
  <c r="IT2" i="12"/>
  <c r="IR47" i="12"/>
  <c r="IS47" i="12" l="1"/>
  <c r="IT33" i="12"/>
  <c r="IT32" i="12"/>
  <c r="IT31" i="12"/>
  <c r="IT30" i="12"/>
  <c r="IT29" i="12"/>
  <c r="IT28" i="12"/>
  <c r="IT27" i="12"/>
  <c r="IT26" i="12"/>
  <c r="IT24" i="12"/>
  <c r="IT25" i="12"/>
  <c r="IT23" i="12"/>
  <c r="IT22" i="12"/>
  <c r="IT21" i="12"/>
  <c r="IT20" i="12"/>
  <c r="IT18" i="12"/>
  <c r="IT19" i="12"/>
  <c r="IT43" i="12"/>
  <c r="IT39" i="12"/>
  <c r="IT41" i="12"/>
  <c r="IT42" i="12"/>
  <c r="IT40" i="12"/>
  <c r="IT38" i="12"/>
  <c r="IT17" i="12"/>
  <c r="IT15" i="12"/>
  <c r="IT13" i="12"/>
  <c r="IT16" i="12"/>
  <c r="IT14" i="12"/>
  <c r="IT11" i="12"/>
  <c r="IT10" i="12"/>
  <c r="IT8" i="12"/>
  <c r="IT6" i="12"/>
  <c r="IT12" i="12"/>
  <c r="IT9" i="12"/>
  <c r="IT7" i="12"/>
  <c r="IT5" i="12"/>
  <c r="IT4" i="12"/>
  <c r="IT3" i="12"/>
  <c r="IT37" i="12" s="1"/>
  <c r="IT62" i="12" s="1"/>
  <c r="IU2" i="12"/>
  <c r="IS35" i="12"/>
  <c r="IU33" i="12" l="1"/>
  <c r="IU32" i="12"/>
  <c r="IU31" i="12"/>
  <c r="IU30" i="12"/>
  <c r="IU28" i="12"/>
  <c r="IU29" i="12"/>
  <c r="IU27" i="12"/>
  <c r="IU26" i="12"/>
  <c r="IU24" i="12"/>
  <c r="IU25" i="12"/>
  <c r="IU23" i="12"/>
  <c r="IU22" i="12"/>
  <c r="IU20" i="12"/>
  <c r="IU21" i="12"/>
  <c r="IU18" i="12"/>
  <c r="IU19" i="12"/>
  <c r="IT47" i="12"/>
  <c r="IT35" i="12"/>
  <c r="IU42" i="12"/>
  <c r="IU43" i="12"/>
  <c r="IU41" i="12"/>
  <c r="IU39" i="12"/>
  <c r="IU40" i="12"/>
  <c r="IU17" i="12"/>
  <c r="IU38" i="12"/>
  <c r="IU16" i="12"/>
  <c r="IU14" i="12"/>
  <c r="IU12" i="12"/>
  <c r="IU15" i="12"/>
  <c r="IU13" i="12"/>
  <c r="IU11" i="12"/>
  <c r="IU10" i="12"/>
  <c r="IU8" i="12"/>
  <c r="IU6" i="12"/>
  <c r="IU4" i="12"/>
  <c r="IU9" i="12"/>
  <c r="IU7" i="12"/>
  <c r="IU5" i="12"/>
  <c r="IU3" i="12"/>
  <c r="IU37" i="12" s="1"/>
  <c r="IU62" i="12" s="1"/>
  <c r="IV2" i="12"/>
  <c r="IV33" i="12" l="1"/>
  <c r="IV32" i="12"/>
  <c r="IV31" i="12"/>
  <c r="IV30" i="12"/>
  <c r="IV29" i="12"/>
  <c r="IV28" i="12"/>
  <c r="IV25" i="12"/>
  <c r="IV27" i="12"/>
  <c r="IV26" i="12"/>
  <c r="IV24" i="12"/>
  <c r="IV21" i="12"/>
  <c r="IV23" i="12"/>
  <c r="IV22" i="12"/>
  <c r="IV20" i="12"/>
  <c r="IV19" i="12"/>
  <c r="IV18" i="12"/>
  <c r="IU47" i="12"/>
  <c r="IV42" i="12"/>
  <c r="IV43" i="12"/>
  <c r="IV41" i="12"/>
  <c r="IV40" i="12"/>
  <c r="IV38" i="12"/>
  <c r="IV39" i="12"/>
  <c r="IV17" i="12"/>
  <c r="IV16" i="12"/>
  <c r="IV14" i="12"/>
  <c r="IV12" i="12"/>
  <c r="IV15" i="12"/>
  <c r="IV13" i="12"/>
  <c r="IV9" i="12"/>
  <c r="IV7" i="12"/>
  <c r="IV5" i="12"/>
  <c r="IV11" i="12"/>
  <c r="IV10" i="12"/>
  <c r="IV8" i="12"/>
  <c r="IV6" i="12"/>
  <c r="IV4" i="12"/>
  <c r="IV3" i="12"/>
  <c r="IV37" i="12" s="1"/>
  <c r="IV62" i="12" s="1"/>
  <c r="IW2" i="12"/>
  <c r="IU35" i="12"/>
  <c r="IW33" i="12" l="1"/>
  <c r="IW32" i="12"/>
  <c r="IW31" i="12"/>
  <c r="IW30" i="12"/>
  <c r="IW29" i="12"/>
  <c r="IW28" i="12"/>
  <c r="IW27" i="12"/>
  <c r="IW26" i="12"/>
  <c r="IW25" i="12"/>
  <c r="IW24" i="12"/>
  <c r="IW21" i="12"/>
  <c r="IW23" i="12"/>
  <c r="IW22" i="12"/>
  <c r="IW20" i="12"/>
  <c r="IW19" i="12"/>
  <c r="IW18" i="12"/>
  <c r="IV35" i="12"/>
  <c r="IW43" i="12"/>
  <c r="IW41" i="12"/>
  <c r="IW42" i="12"/>
  <c r="IW40" i="12"/>
  <c r="IW39" i="12"/>
  <c r="IW38" i="12"/>
  <c r="IW15" i="12"/>
  <c r="IW13" i="12"/>
  <c r="IW11" i="12"/>
  <c r="IW17" i="12"/>
  <c r="IW16" i="12"/>
  <c r="IW14" i="12"/>
  <c r="IW12" i="12"/>
  <c r="IW9" i="12"/>
  <c r="IW7" i="12"/>
  <c r="IW5" i="12"/>
  <c r="IW10" i="12"/>
  <c r="IW8" i="12"/>
  <c r="IX2" i="12"/>
  <c r="IW3" i="12"/>
  <c r="IW37" i="12" s="1"/>
  <c r="IW62" i="12" s="1"/>
  <c r="IW6" i="12"/>
  <c r="IW4" i="12"/>
  <c r="IV47" i="12"/>
  <c r="IX33" i="12" l="1"/>
  <c r="IX32" i="12"/>
  <c r="IX31" i="12"/>
  <c r="IX30" i="12"/>
  <c r="IX29" i="12"/>
  <c r="IX28" i="12"/>
  <c r="IX27" i="12"/>
  <c r="IX26" i="12"/>
  <c r="IX24" i="12"/>
  <c r="IX25" i="12"/>
  <c r="IX23" i="12"/>
  <c r="IX22" i="12"/>
  <c r="IX21" i="12"/>
  <c r="IX20" i="12"/>
  <c r="IX18" i="12"/>
  <c r="IX19" i="12"/>
  <c r="IW35" i="12"/>
  <c r="IX43" i="12"/>
  <c r="IX41" i="12"/>
  <c r="IX39" i="12"/>
  <c r="IX42" i="12"/>
  <c r="IX40" i="12"/>
  <c r="IX38" i="12"/>
  <c r="IX17" i="12"/>
  <c r="IX15" i="12"/>
  <c r="IX13" i="12"/>
  <c r="IX16" i="12"/>
  <c r="IX14" i="12"/>
  <c r="IX12" i="12"/>
  <c r="IX10" i="12"/>
  <c r="IX8" i="12"/>
  <c r="IX6" i="12"/>
  <c r="IX11" i="12"/>
  <c r="IX9" i="12"/>
  <c r="IX7" i="12"/>
  <c r="IX5" i="12"/>
  <c r="IX3" i="12"/>
  <c r="IX37" i="12" s="1"/>
  <c r="IX62" i="12" s="1"/>
  <c r="IY2" i="12"/>
  <c r="IX4" i="12"/>
  <c r="IW47" i="12"/>
  <c r="IY33" i="12" l="1"/>
  <c r="IY32" i="12"/>
  <c r="IY31" i="12"/>
  <c r="IY30" i="12"/>
  <c r="IY28" i="12"/>
  <c r="IY27" i="12"/>
  <c r="IY29" i="12"/>
  <c r="IY26" i="12"/>
  <c r="IY24" i="12"/>
  <c r="IY23" i="12"/>
  <c r="IY25" i="12"/>
  <c r="IY22" i="12"/>
  <c r="IY20" i="12"/>
  <c r="IY21" i="12"/>
  <c r="IY18" i="12"/>
  <c r="IY19" i="12"/>
  <c r="IX47" i="12"/>
  <c r="IX35" i="12"/>
  <c r="IY42" i="12"/>
  <c r="IY43" i="12"/>
  <c r="IY41" i="12"/>
  <c r="IY39" i="12"/>
  <c r="IY40" i="12"/>
  <c r="IY38" i="12"/>
  <c r="IY17" i="12"/>
  <c r="IY16" i="12"/>
  <c r="IY14" i="12"/>
  <c r="IY12" i="12"/>
  <c r="IY15" i="12"/>
  <c r="IY13" i="12"/>
  <c r="IY11" i="12"/>
  <c r="IY10" i="12"/>
  <c r="IY8" i="12"/>
  <c r="IY6" i="12"/>
  <c r="IY4" i="12"/>
  <c r="IY9" i="12"/>
  <c r="IY7" i="12"/>
  <c r="IY3" i="12"/>
  <c r="IY37" i="12" s="1"/>
  <c r="IY62" i="12" s="1"/>
  <c r="IY5" i="12"/>
  <c r="IZ2" i="12"/>
  <c r="IZ32" i="12" l="1"/>
  <c r="IZ33" i="12"/>
  <c r="IZ31" i="12"/>
  <c r="IZ30" i="12"/>
  <c r="IZ29" i="12"/>
  <c r="IZ28" i="12"/>
  <c r="IZ25" i="12"/>
  <c r="IZ26" i="12"/>
  <c r="IZ27" i="12"/>
  <c r="IZ24" i="12"/>
  <c r="IZ23" i="12"/>
  <c r="IZ21" i="12"/>
  <c r="IZ22" i="12"/>
  <c r="IZ20" i="12"/>
  <c r="IZ19" i="12"/>
  <c r="IZ18" i="12"/>
  <c r="IY47" i="12"/>
  <c r="IY35" i="12"/>
  <c r="IZ42" i="12"/>
  <c r="IZ43" i="12"/>
  <c r="IZ40" i="12"/>
  <c r="IZ38" i="12"/>
  <c r="IZ41" i="12"/>
  <c r="IZ39" i="12"/>
  <c r="IZ17" i="12"/>
  <c r="IZ16" i="12"/>
  <c r="IZ14" i="12"/>
  <c r="IZ12" i="12"/>
  <c r="IZ15" i="12"/>
  <c r="IZ13" i="12"/>
  <c r="IZ11" i="12"/>
  <c r="IZ9" i="12"/>
  <c r="IZ7" i="12"/>
  <c r="IZ5" i="12"/>
  <c r="IZ10" i="12"/>
  <c r="IZ8" i="12"/>
  <c r="IZ6" i="12"/>
  <c r="IZ4" i="12"/>
  <c r="IZ3" i="12"/>
  <c r="IZ37" i="12" s="1"/>
  <c r="IZ62" i="12" s="1"/>
  <c r="JA2" i="12"/>
  <c r="JA32" i="12" l="1"/>
  <c r="JA33" i="12"/>
  <c r="JA31" i="12"/>
  <c r="JA30" i="12"/>
  <c r="JA29" i="12"/>
  <c r="JA28" i="12"/>
  <c r="JA26" i="12"/>
  <c r="JA27" i="12"/>
  <c r="JA25" i="12"/>
  <c r="JA24" i="12"/>
  <c r="JA23" i="12"/>
  <c r="JA21" i="12"/>
  <c r="JA22" i="12"/>
  <c r="JA20" i="12"/>
  <c r="JA19" i="12"/>
  <c r="JA18" i="12"/>
  <c r="JA43" i="12"/>
  <c r="JA41" i="12"/>
  <c r="JA42" i="12"/>
  <c r="JA40" i="12"/>
  <c r="JA39" i="12"/>
  <c r="JA38" i="12"/>
  <c r="JA15" i="12"/>
  <c r="JA13" i="12"/>
  <c r="JA11" i="12"/>
  <c r="JA17" i="12"/>
  <c r="JA16" i="12"/>
  <c r="JA14" i="12"/>
  <c r="JA12" i="12"/>
  <c r="JA9" i="12"/>
  <c r="JA7" i="12"/>
  <c r="JA5" i="12"/>
  <c r="JA10" i="12"/>
  <c r="JA8" i="12"/>
  <c r="JA4" i="12"/>
  <c r="JA6" i="12"/>
  <c r="JA3" i="12"/>
  <c r="JA37" i="12" s="1"/>
  <c r="JA62" i="12" s="1"/>
  <c r="JB2" i="12"/>
  <c r="IZ35" i="12"/>
  <c r="IZ47" i="12"/>
  <c r="JB33" i="12" l="1"/>
  <c r="JB32" i="12"/>
  <c r="JB31" i="12"/>
  <c r="JB30" i="12"/>
  <c r="JB29" i="12"/>
  <c r="JB28" i="12"/>
  <c r="JB27" i="12"/>
  <c r="JB26" i="12"/>
  <c r="JB24" i="12"/>
  <c r="JB25" i="12"/>
  <c r="JB23" i="12"/>
  <c r="JB22" i="12"/>
  <c r="JB21" i="12"/>
  <c r="JB18" i="12"/>
  <c r="JB20" i="12"/>
  <c r="JB19" i="12"/>
  <c r="JA35" i="12"/>
  <c r="JB43" i="12"/>
  <c r="JB42" i="12"/>
  <c r="JB39" i="12"/>
  <c r="JB41" i="12"/>
  <c r="JB40" i="12"/>
  <c r="JB17" i="12"/>
  <c r="JB38" i="12"/>
  <c r="JB15" i="12"/>
  <c r="JB13" i="12"/>
  <c r="JB16" i="12"/>
  <c r="JB14" i="12"/>
  <c r="JB12" i="12"/>
  <c r="JB11" i="12"/>
  <c r="JB10" i="12"/>
  <c r="JB8" i="12"/>
  <c r="JB6" i="12"/>
  <c r="JB9" i="12"/>
  <c r="JB7" i="12"/>
  <c r="JB5" i="12"/>
  <c r="JB4" i="12"/>
  <c r="JB3" i="12"/>
  <c r="JB37" i="12" s="1"/>
  <c r="JB62" i="12" s="1"/>
  <c r="JC2" i="12"/>
  <c r="JA47" i="12"/>
  <c r="JC33" i="12" l="1"/>
  <c r="JC32" i="12"/>
  <c r="JC31" i="12"/>
  <c r="JC30" i="12"/>
  <c r="JC28" i="12"/>
  <c r="JC29" i="12"/>
  <c r="JC27" i="12"/>
  <c r="JC26" i="12"/>
  <c r="JC25" i="12"/>
  <c r="JC24" i="12"/>
  <c r="JC23" i="12"/>
  <c r="JC22" i="12"/>
  <c r="JC20" i="12"/>
  <c r="JC21" i="12"/>
  <c r="JC18" i="12"/>
  <c r="JC19" i="12"/>
  <c r="JC42" i="12"/>
  <c r="JC43" i="12"/>
  <c r="JC41" i="12"/>
  <c r="JC39" i="12"/>
  <c r="JC40" i="12"/>
  <c r="JC17" i="12"/>
  <c r="JC38" i="12"/>
  <c r="JC16" i="12"/>
  <c r="JC14" i="12"/>
  <c r="JC12" i="12"/>
  <c r="JC15" i="12"/>
  <c r="JC13" i="12"/>
  <c r="JC11" i="12"/>
  <c r="JC10" i="12"/>
  <c r="JC8" i="12"/>
  <c r="JC6" i="12"/>
  <c r="JC4" i="12"/>
  <c r="JC9" i="12"/>
  <c r="JC7" i="12"/>
  <c r="JC3" i="12"/>
  <c r="JC37" i="12" s="1"/>
  <c r="JC62" i="12" s="1"/>
  <c r="JC5" i="12"/>
  <c r="JD2" i="12"/>
  <c r="JB35" i="12"/>
  <c r="JB47" i="12"/>
  <c r="JC47" i="12" l="1"/>
  <c r="JD33" i="12"/>
  <c r="JD32" i="12"/>
  <c r="JD31" i="12"/>
  <c r="JD30" i="12"/>
  <c r="JD28" i="12"/>
  <c r="JD29" i="12"/>
  <c r="JD25" i="12"/>
  <c r="JD27" i="12"/>
  <c r="JD26" i="12"/>
  <c r="JD24" i="12"/>
  <c r="JD21" i="12"/>
  <c r="JD23" i="12"/>
  <c r="JD22" i="12"/>
  <c r="JD20" i="12"/>
  <c r="JD19" i="12"/>
  <c r="JD18" i="12"/>
  <c r="JD42" i="12"/>
  <c r="JD43" i="12"/>
  <c r="JD41" i="12"/>
  <c r="JD40" i="12"/>
  <c r="JD38" i="12"/>
  <c r="JD39" i="12"/>
  <c r="JD17" i="12"/>
  <c r="JD16" i="12"/>
  <c r="JD14" i="12"/>
  <c r="JD12" i="12"/>
  <c r="JD15" i="12"/>
  <c r="JD9" i="12"/>
  <c r="JD7" i="12"/>
  <c r="JD5" i="12"/>
  <c r="JD13" i="12"/>
  <c r="JD11" i="12"/>
  <c r="JD10" i="12"/>
  <c r="JD8" i="12"/>
  <c r="JD6" i="12"/>
  <c r="JD4" i="12"/>
  <c r="JD3" i="12"/>
  <c r="JD37" i="12" s="1"/>
  <c r="JD62" i="12" s="1"/>
  <c r="JE2" i="12"/>
  <c r="JC35" i="12"/>
  <c r="JE33" i="12" l="1"/>
  <c r="JE32" i="12"/>
  <c r="JE31" i="12"/>
  <c r="JE30" i="12"/>
  <c r="JE29" i="12"/>
  <c r="JE28" i="12"/>
  <c r="JE27" i="12"/>
  <c r="JE26" i="12"/>
  <c r="JE25" i="12"/>
  <c r="JE24" i="12"/>
  <c r="JE21" i="12"/>
  <c r="JE23" i="12"/>
  <c r="JE22" i="12"/>
  <c r="JE20" i="12"/>
  <c r="JE19" i="12"/>
  <c r="JE18" i="12"/>
  <c r="JD35" i="12"/>
  <c r="JE43" i="12"/>
  <c r="JE41" i="12"/>
  <c r="JE42" i="12"/>
  <c r="JE40" i="12"/>
  <c r="JE39" i="12"/>
  <c r="JE38" i="12"/>
  <c r="JE17" i="12"/>
  <c r="JE15" i="12"/>
  <c r="JE13" i="12"/>
  <c r="JE11" i="12"/>
  <c r="JE16" i="12"/>
  <c r="JE14" i="12"/>
  <c r="JE12" i="12"/>
  <c r="JE9" i="12"/>
  <c r="JE7" i="12"/>
  <c r="JE5" i="12"/>
  <c r="JE10" i="12"/>
  <c r="JE8" i="12"/>
  <c r="JE6" i="12"/>
  <c r="JF2" i="12"/>
  <c r="JE3" i="12"/>
  <c r="JE37" i="12" s="1"/>
  <c r="JE62" i="12" s="1"/>
  <c r="JE4" i="12"/>
  <c r="JD47" i="12"/>
  <c r="JF33" i="12" l="1"/>
  <c r="JF32" i="12"/>
  <c r="JF31" i="12"/>
  <c r="JF30" i="12"/>
  <c r="JF29" i="12"/>
  <c r="JF28" i="12"/>
  <c r="JF27" i="12"/>
  <c r="JF26" i="12"/>
  <c r="JF24" i="12"/>
  <c r="JF25" i="12"/>
  <c r="JF23" i="12"/>
  <c r="JF22" i="12"/>
  <c r="JF21" i="12"/>
  <c r="JF18" i="12"/>
  <c r="JF20" i="12"/>
  <c r="JF19" i="12"/>
  <c r="JE35" i="12"/>
  <c r="JE47" i="12"/>
  <c r="JF43" i="12"/>
  <c r="JF42" i="12"/>
  <c r="JF41" i="12"/>
  <c r="JF39" i="12"/>
  <c r="JF40" i="12"/>
  <c r="JF17" i="12"/>
  <c r="JF38" i="12"/>
  <c r="JF15" i="12"/>
  <c r="JF13" i="12"/>
  <c r="JF16" i="12"/>
  <c r="JF14" i="12"/>
  <c r="JF10" i="12"/>
  <c r="JF8" i="12"/>
  <c r="JF6" i="12"/>
  <c r="JF11" i="12"/>
  <c r="JF12" i="12"/>
  <c r="JF9" i="12"/>
  <c r="JF7" i="12"/>
  <c r="JF5" i="12"/>
  <c r="JF3" i="12"/>
  <c r="JF37" i="12" s="1"/>
  <c r="JF62" i="12" s="1"/>
  <c r="JG2" i="12"/>
  <c r="JF4" i="12"/>
  <c r="JG33" i="12" l="1"/>
  <c r="JG32" i="12"/>
  <c r="JG31" i="12"/>
  <c r="JG30" i="12"/>
  <c r="JG28" i="12"/>
  <c r="JG27" i="12"/>
  <c r="JG29" i="12"/>
  <c r="JG26" i="12"/>
  <c r="JG23" i="12"/>
  <c r="JG25" i="12"/>
  <c r="JG24" i="12"/>
  <c r="JG22" i="12"/>
  <c r="JG20" i="12"/>
  <c r="JG21" i="12"/>
  <c r="JG18" i="12"/>
  <c r="JG19" i="12"/>
  <c r="JF35" i="12"/>
  <c r="JG42" i="12"/>
  <c r="JG43" i="12"/>
  <c r="JG41" i="12"/>
  <c r="JG39" i="12"/>
  <c r="JG40" i="12"/>
  <c r="JG17" i="12"/>
  <c r="JG38" i="12"/>
  <c r="JG16" i="12"/>
  <c r="JG14" i="12"/>
  <c r="JG12" i="12"/>
  <c r="JG15" i="12"/>
  <c r="JG13" i="12"/>
  <c r="JG11" i="12"/>
  <c r="JG10" i="12"/>
  <c r="JG8" i="12"/>
  <c r="JG6" i="12"/>
  <c r="JG4" i="12"/>
  <c r="JG9" i="12"/>
  <c r="JG7" i="12"/>
  <c r="JG3" i="12"/>
  <c r="JG37" i="12" s="1"/>
  <c r="JG62" i="12" s="1"/>
  <c r="JG5" i="12"/>
  <c r="JH2" i="12"/>
  <c r="JF47" i="12"/>
  <c r="JH33" i="12" l="1"/>
  <c r="JH32" i="12"/>
  <c r="JH31" i="12"/>
  <c r="JH30" i="12"/>
  <c r="JH28" i="12"/>
  <c r="JH29" i="12"/>
  <c r="JH25" i="12"/>
  <c r="JH26" i="12"/>
  <c r="JH27" i="12"/>
  <c r="JH24" i="12"/>
  <c r="JH23" i="12"/>
  <c r="JH21" i="12"/>
  <c r="JH22" i="12"/>
  <c r="JH20" i="12"/>
  <c r="JH19" i="12"/>
  <c r="JH18" i="12"/>
  <c r="JG35" i="12"/>
  <c r="JG47" i="12"/>
  <c r="JH42" i="12"/>
  <c r="JH43" i="12"/>
  <c r="JH40" i="12"/>
  <c r="JH38" i="12"/>
  <c r="JH41" i="12"/>
  <c r="JH39" i="12"/>
  <c r="JH17" i="12"/>
  <c r="JH16" i="12"/>
  <c r="JH14" i="12"/>
  <c r="JH12" i="12"/>
  <c r="JH15" i="12"/>
  <c r="JH11" i="12"/>
  <c r="JH9" i="12"/>
  <c r="JH7" i="12"/>
  <c r="JH5" i="12"/>
  <c r="JH13" i="12"/>
  <c r="JH10" i="12"/>
  <c r="JH8" i="12"/>
  <c r="JH6" i="12"/>
  <c r="JH4" i="12"/>
  <c r="JH3" i="12"/>
  <c r="JH37" i="12" s="1"/>
  <c r="JH62" i="12" s="1"/>
  <c r="JI2" i="12"/>
  <c r="JI33" i="12" l="1"/>
  <c r="JI32" i="12"/>
  <c r="JI31" i="12"/>
  <c r="JI30" i="12"/>
  <c r="JI29" i="12"/>
  <c r="JI28" i="12"/>
  <c r="JI26" i="12"/>
  <c r="JI27" i="12"/>
  <c r="JI25" i="12"/>
  <c r="JI24" i="12"/>
  <c r="JI23" i="12"/>
  <c r="JI21" i="12"/>
  <c r="JI22" i="12"/>
  <c r="JI20" i="12"/>
  <c r="JI19" i="12"/>
  <c r="JI18" i="12"/>
  <c r="JI43" i="12"/>
  <c r="JI41" i="12"/>
  <c r="JI42" i="12"/>
  <c r="JI40" i="12"/>
  <c r="JI38" i="12"/>
  <c r="JI39" i="12"/>
  <c r="JI17" i="12"/>
  <c r="JI15" i="12"/>
  <c r="JI13" i="12"/>
  <c r="JI11" i="12"/>
  <c r="JI16" i="12"/>
  <c r="JI14" i="12"/>
  <c r="JI12" i="12"/>
  <c r="JI9" i="12"/>
  <c r="JI7" i="12"/>
  <c r="JI5" i="12"/>
  <c r="JI10" i="12"/>
  <c r="JI8" i="12"/>
  <c r="JI6" i="12"/>
  <c r="JI4" i="12"/>
  <c r="JI3" i="12"/>
  <c r="JI37" i="12" s="1"/>
  <c r="JI62" i="12" s="1"/>
  <c r="JJ2" i="12"/>
  <c r="JH35" i="12"/>
  <c r="JH47" i="12"/>
  <c r="JJ33" i="12" l="1"/>
  <c r="JJ32" i="12"/>
  <c r="JJ31" i="12"/>
  <c r="JJ30" i="12"/>
  <c r="JJ29" i="12"/>
  <c r="JJ28" i="12"/>
  <c r="JJ27" i="12"/>
  <c r="JJ26" i="12"/>
  <c r="JJ24" i="12"/>
  <c r="JJ25" i="12"/>
  <c r="JJ23" i="12"/>
  <c r="JJ22" i="12"/>
  <c r="JJ21" i="12"/>
  <c r="JJ20" i="12"/>
  <c r="JJ18" i="12"/>
  <c r="JJ19" i="12"/>
  <c r="JI35" i="12"/>
  <c r="JJ43" i="12"/>
  <c r="JJ39" i="12"/>
  <c r="JJ41" i="12"/>
  <c r="JJ42" i="12"/>
  <c r="JJ40" i="12"/>
  <c r="JJ38" i="12"/>
  <c r="JJ17" i="12"/>
  <c r="JJ15" i="12"/>
  <c r="JJ13" i="12"/>
  <c r="JJ16" i="12"/>
  <c r="JJ14" i="12"/>
  <c r="JJ11" i="12"/>
  <c r="JJ10" i="12"/>
  <c r="JJ8" i="12"/>
  <c r="JJ6" i="12"/>
  <c r="JJ12" i="12"/>
  <c r="JJ9" i="12"/>
  <c r="JJ7" i="12"/>
  <c r="JJ5" i="12"/>
  <c r="JJ4" i="12"/>
  <c r="JJ3" i="12"/>
  <c r="JJ37" i="12" s="1"/>
  <c r="JJ62" i="12" s="1"/>
  <c r="JK2" i="12"/>
  <c r="JI47" i="12"/>
  <c r="JK33" i="12" l="1"/>
  <c r="JK32" i="12"/>
  <c r="JK31" i="12"/>
  <c r="JK30" i="12"/>
  <c r="JK29" i="12"/>
  <c r="JK28" i="12"/>
  <c r="JK27" i="12"/>
  <c r="JK26" i="12"/>
  <c r="JK24" i="12"/>
  <c r="JK25" i="12"/>
  <c r="JK23" i="12"/>
  <c r="JK22" i="12"/>
  <c r="JK20" i="12"/>
  <c r="JK21" i="12"/>
  <c r="JK18" i="12"/>
  <c r="JK19" i="12"/>
  <c r="JK42" i="12"/>
  <c r="JK43" i="12"/>
  <c r="JK41" i="12"/>
  <c r="JK39" i="12"/>
  <c r="JK40" i="12"/>
  <c r="JK17" i="12"/>
  <c r="JK38" i="12"/>
  <c r="JK16" i="12"/>
  <c r="JK14" i="12"/>
  <c r="JK12" i="12"/>
  <c r="JK15" i="12"/>
  <c r="JK13" i="12"/>
  <c r="JK11" i="12"/>
  <c r="JK10" i="12"/>
  <c r="JK8" i="12"/>
  <c r="JK6" i="12"/>
  <c r="JK4" i="12"/>
  <c r="JK9" i="12"/>
  <c r="JK7" i="12"/>
  <c r="JK5" i="12"/>
  <c r="JK3" i="12"/>
  <c r="JK37" i="12" s="1"/>
  <c r="JK62" i="12" s="1"/>
  <c r="JL2" i="12"/>
  <c r="JJ47" i="12"/>
  <c r="JJ35" i="12"/>
  <c r="JK47" i="12" l="1"/>
  <c r="JL33" i="12"/>
  <c r="JL32" i="12"/>
  <c r="JL31" i="12"/>
  <c r="JL30" i="12"/>
  <c r="JL28" i="12"/>
  <c r="JL29" i="12"/>
  <c r="JL25" i="12"/>
  <c r="JL27" i="12"/>
  <c r="JL26" i="12"/>
  <c r="JL24" i="12"/>
  <c r="JL21" i="12"/>
  <c r="JL23" i="12"/>
  <c r="JL22" i="12"/>
  <c r="JL20" i="12"/>
  <c r="JL19" i="12"/>
  <c r="JL18" i="12"/>
  <c r="JL42" i="12"/>
  <c r="JL43" i="12"/>
  <c r="JL41" i="12"/>
  <c r="JL40" i="12"/>
  <c r="JL38" i="12"/>
  <c r="JL39" i="12"/>
  <c r="JL17" i="12"/>
  <c r="JL16" i="12"/>
  <c r="JL14" i="12"/>
  <c r="JL12" i="12"/>
  <c r="JL15" i="12"/>
  <c r="JL13" i="12"/>
  <c r="JL9" i="12"/>
  <c r="JL7" i="12"/>
  <c r="JL5" i="12"/>
  <c r="JL11" i="12"/>
  <c r="JL10" i="12"/>
  <c r="JL8" i="12"/>
  <c r="JL6" i="12"/>
  <c r="JL4" i="12"/>
  <c r="JL3" i="12"/>
  <c r="JL37" i="12" s="1"/>
  <c r="JL62" i="12" s="1"/>
  <c r="JM2" i="12"/>
  <c r="JK35" i="12"/>
  <c r="JM33" i="12" l="1"/>
  <c r="JM32" i="12"/>
  <c r="JM31" i="12"/>
  <c r="JM30" i="12"/>
  <c r="JM29" i="12"/>
  <c r="JM28" i="12"/>
  <c r="JM27" i="12"/>
  <c r="JM26" i="12"/>
  <c r="JM25" i="12"/>
  <c r="JM24" i="12"/>
  <c r="JM21" i="12"/>
  <c r="JM23" i="12"/>
  <c r="JM22" i="12"/>
  <c r="JM20" i="12"/>
  <c r="JM19" i="12"/>
  <c r="JM18" i="12"/>
  <c r="JL35" i="12"/>
  <c r="JM43" i="12"/>
  <c r="JM41" i="12"/>
  <c r="JM42" i="12"/>
  <c r="JM40" i="12"/>
  <c r="JM39" i="12"/>
  <c r="JM38" i="12"/>
  <c r="JM15" i="12"/>
  <c r="JM13" i="12"/>
  <c r="JM11" i="12"/>
  <c r="JM17" i="12"/>
  <c r="JM16" i="12"/>
  <c r="JM14" i="12"/>
  <c r="JM12" i="12"/>
  <c r="JM9" i="12"/>
  <c r="JM7" i="12"/>
  <c r="JM5" i="12"/>
  <c r="JM10" i="12"/>
  <c r="JM8" i="12"/>
  <c r="JN2" i="12"/>
  <c r="JM3" i="12"/>
  <c r="JM37" i="12" s="1"/>
  <c r="JM62" i="12" s="1"/>
  <c r="JM6" i="12"/>
  <c r="JM4" i="12"/>
  <c r="JL47" i="12"/>
  <c r="JN33" i="12" l="1"/>
  <c r="JN32" i="12"/>
  <c r="JN31" i="12"/>
  <c r="JN30" i="12"/>
  <c r="JN29" i="12"/>
  <c r="JN28" i="12"/>
  <c r="JN27" i="12"/>
  <c r="JN26" i="12"/>
  <c r="JN24" i="12"/>
  <c r="JN25" i="12"/>
  <c r="JN23" i="12"/>
  <c r="JN22" i="12"/>
  <c r="JN21" i="12"/>
  <c r="JN20" i="12"/>
  <c r="JN18" i="12"/>
  <c r="JN19" i="12"/>
  <c r="JM35" i="12"/>
  <c r="JN43" i="12"/>
  <c r="JN41" i="12"/>
  <c r="JN39" i="12"/>
  <c r="JN42" i="12"/>
  <c r="JN40" i="12"/>
  <c r="JN38" i="12"/>
  <c r="JN17" i="12"/>
  <c r="JN15" i="12"/>
  <c r="JN13" i="12"/>
  <c r="JN16" i="12"/>
  <c r="JN14" i="12"/>
  <c r="JN12" i="12"/>
  <c r="JN10" i="12"/>
  <c r="JN8" i="12"/>
  <c r="JN6" i="12"/>
  <c r="JN11" i="12"/>
  <c r="JN9" i="12"/>
  <c r="JN7" i="12"/>
  <c r="JN5" i="12"/>
  <c r="JN3" i="12"/>
  <c r="JN37" i="12" s="1"/>
  <c r="JN62" i="12" s="1"/>
  <c r="JO2" i="12"/>
  <c r="JN4" i="12"/>
  <c r="JM47" i="12"/>
  <c r="JO33" i="12" l="1"/>
  <c r="JO32" i="12"/>
  <c r="JO31" i="12"/>
  <c r="JO30" i="12"/>
  <c r="JO28" i="12"/>
  <c r="JO27" i="12"/>
  <c r="JO29" i="12"/>
  <c r="JO26" i="12"/>
  <c r="JO24" i="12"/>
  <c r="JO23" i="12"/>
  <c r="JO25" i="12"/>
  <c r="JO22" i="12"/>
  <c r="JO20" i="12"/>
  <c r="JO21" i="12"/>
  <c r="JO18" i="12"/>
  <c r="JO19" i="12"/>
  <c r="JN47" i="12"/>
  <c r="JN35" i="12"/>
  <c r="JO42" i="12"/>
  <c r="JO43" i="12"/>
  <c r="JO41" i="12"/>
  <c r="JO39" i="12"/>
  <c r="JO40" i="12"/>
  <c r="JO38" i="12"/>
  <c r="JO17" i="12"/>
  <c r="JO16" i="12"/>
  <c r="JO14" i="12"/>
  <c r="JO12" i="12"/>
  <c r="JO15" i="12"/>
  <c r="JO13" i="12"/>
  <c r="JO11" i="12"/>
  <c r="JO10" i="12"/>
  <c r="JO8" i="12"/>
  <c r="JO6" i="12"/>
  <c r="JO4" i="12"/>
  <c r="JO9" i="12"/>
  <c r="JO7" i="12"/>
  <c r="JO3" i="12"/>
  <c r="JO37" i="12" s="1"/>
  <c r="JO62" i="12" s="1"/>
  <c r="JO5" i="12"/>
  <c r="JP2" i="12"/>
  <c r="JP32" i="12" l="1"/>
  <c r="JP33" i="12"/>
  <c r="JP31" i="12"/>
  <c r="JP30" i="12"/>
  <c r="JP28" i="12"/>
  <c r="JP29" i="12"/>
  <c r="JP25" i="12"/>
  <c r="JP26" i="12"/>
  <c r="JP27" i="12"/>
  <c r="JP24" i="12"/>
  <c r="JP23" i="12"/>
  <c r="JP21" i="12"/>
  <c r="JP22" i="12"/>
  <c r="JP20" i="12"/>
  <c r="JP19" i="12"/>
  <c r="JP18" i="12"/>
  <c r="JP42" i="12"/>
  <c r="JP43" i="12"/>
  <c r="JP40" i="12"/>
  <c r="JP38" i="12"/>
  <c r="JP41" i="12"/>
  <c r="JP39" i="12"/>
  <c r="JP17" i="12"/>
  <c r="JP16" i="12"/>
  <c r="JP14" i="12"/>
  <c r="JP12" i="12"/>
  <c r="JP15" i="12"/>
  <c r="JP13" i="12"/>
  <c r="JP11" i="12"/>
  <c r="JP9" i="12"/>
  <c r="JP7" i="12"/>
  <c r="JP5" i="12"/>
  <c r="JP10" i="12"/>
  <c r="JP8" i="12"/>
  <c r="JP6" i="12"/>
  <c r="JP4" i="12"/>
  <c r="JP3" i="12"/>
  <c r="JP37" i="12" s="1"/>
  <c r="JP62" i="12" s="1"/>
  <c r="JQ2" i="12"/>
  <c r="JO47" i="12"/>
  <c r="JO35" i="12"/>
  <c r="JQ32" i="12" l="1"/>
  <c r="JQ33" i="12"/>
  <c r="JQ31" i="12"/>
  <c r="JQ30" i="12"/>
  <c r="JQ29" i="12"/>
  <c r="JQ28" i="12"/>
  <c r="JQ26" i="12"/>
  <c r="JQ27" i="12"/>
  <c r="JQ25" i="12"/>
  <c r="JQ24" i="12"/>
  <c r="JQ23" i="12"/>
  <c r="JQ21" i="12"/>
  <c r="JQ22" i="12"/>
  <c r="JQ20" i="12"/>
  <c r="JQ19" i="12"/>
  <c r="JQ18" i="12"/>
  <c r="JQ43" i="12"/>
  <c r="JQ41" i="12"/>
  <c r="JQ42" i="12"/>
  <c r="JQ40" i="12"/>
  <c r="JQ39" i="12"/>
  <c r="JQ38" i="12"/>
  <c r="JQ15" i="12"/>
  <c r="JQ13" i="12"/>
  <c r="JQ11" i="12"/>
  <c r="JQ17" i="12"/>
  <c r="JQ16" i="12"/>
  <c r="JQ14" i="12"/>
  <c r="JQ12" i="12"/>
  <c r="JQ9" i="12"/>
  <c r="JQ7" i="12"/>
  <c r="JQ5" i="12"/>
  <c r="JQ10" i="12"/>
  <c r="JQ8" i="12"/>
  <c r="JQ4" i="12"/>
  <c r="JR2" i="12"/>
  <c r="JQ6" i="12"/>
  <c r="JQ3" i="12"/>
  <c r="JQ37" i="12" s="1"/>
  <c r="JQ62" i="12" s="1"/>
  <c r="JP35" i="12"/>
  <c r="JP47" i="12"/>
  <c r="JR33" i="12" l="1"/>
  <c r="JR32" i="12"/>
  <c r="JR31" i="12"/>
  <c r="JR30" i="12"/>
  <c r="JR29" i="12"/>
  <c r="JR28" i="12"/>
  <c r="JR27" i="12"/>
  <c r="JR26" i="12"/>
  <c r="JR24" i="12"/>
  <c r="JR25" i="12"/>
  <c r="JR23" i="12"/>
  <c r="JR22" i="12"/>
  <c r="JR21" i="12"/>
  <c r="JR18" i="12"/>
  <c r="JR20" i="12"/>
  <c r="JR19" i="12"/>
  <c r="JQ47" i="12"/>
  <c r="JQ35" i="12"/>
  <c r="JR43" i="12"/>
  <c r="JR42" i="12"/>
  <c r="JR39" i="12"/>
  <c r="JR41" i="12"/>
  <c r="JR40" i="12"/>
  <c r="JR38" i="12"/>
  <c r="JR17" i="12"/>
  <c r="JR15" i="12"/>
  <c r="JR13" i="12"/>
  <c r="JR16" i="12"/>
  <c r="JR14" i="12"/>
  <c r="JR12" i="12"/>
  <c r="JR11" i="12"/>
  <c r="JR10" i="12"/>
  <c r="JR8" i="12"/>
  <c r="JR6" i="12"/>
  <c r="JR9" i="12"/>
  <c r="JR7" i="12"/>
  <c r="JR5" i="12"/>
  <c r="JR4" i="12"/>
  <c r="JR3" i="12"/>
  <c r="JR37" i="12" s="1"/>
  <c r="JR62" i="12" s="1"/>
  <c r="JS2" i="12"/>
  <c r="JS33" i="12" l="1"/>
  <c r="JS32" i="12"/>
  <c r="JS31" i="12"/>
  <c r="JS28" i="12"/>
  <c r="JS30" i="12"/>
  <c r="JS29" i="12"/>
  <c r="JS27" i="12"/>
  <c r="JS26" i="12"/>
  <c r="JS25" i="12"/>
  <c r="JS24" i="12"/>
  <c r="JS23" i="12"/>
  <c r="JS22" i="12"/>
  <c r="JS20" i="12"/>
  <c r="JS21" i="12"/>
  <c r="JS18" i="12"/>
  <c r="JS19" i="12"/>
  <c r="JR47" i="12"/>
  <c r="JS42" i="12"/>
  <c r="JS43" i="12"/>
  <c r="JS41" i="12"/>
  <c r="JS39" i="12"/>
  <c r="JS40" i="12"/>
  <c r="JS17" i="12"/>
  <c r="JS38" i="12"/>
  <c r="JS16" i="12"/>
  <c r="JS14" i="12"/>
  <c r="JS12" i="12"/>
  <c r="JS15" i="12"/>
  <c r="JS13" i="12"/>
  <c r="JS11" i="12"/>
  <c r="JS10" i="12"/>
  <c r="JS8" i="12"/>
  <c r="JS6" i="12"/>
  <c r="JS4" i="12"/>
  <c r="JS9" i="12"/>
  <c r="JS7" i="12"/>
  <c r="JS3" i="12"/>
  <c r="JS37" i="12" s="1"/>
  <c r="JS62" i="12" s="1"/>
  <c r="JS5" i="12"/>
  <c r="JT2" i="12"/>
  <c r="JR35" i="12"/>
  <c r="JS47" i="12" l="1"/>
  <c r="JT33" i="12"/>
  <c r="JT32" i="12"/>
  <c r="JT31" i="12"/>
  <c r="JT30" i="12"/>
  <c r="JT28" i="12"/>
  <c r="JT29" i="12"/>
  <c r="JT25" i="12"/>
  <c r="JT27" i="12"/>
  <c r="JT26" i="12"/>
  <c r="JT24" i="12"/>
  <c r="JT21" i="12"/>
  <c r="JT23" i="12"/>
  <c r="JT22" i="12"/>
  <c r="JT20" i="12"/>
  <c r="JT19" i="12"/>
  <c r="JT18" i="12"/>
  <c r="JS35" i="12"/>
  <c r="JT42" i="12"/>
  <c r="JT43" i="12"/>
  <c r="JT41" i="12"/>
  <c r="JT40" i="12"/>
  <c r="JT38" i="12"/>
  <c r="JT39" i="12"/>
  <c r="JT17" i="12"/>
  <c r="JT16" i="12"/>
  <c r="JT14" i="12"/>
  <c r="JT12" i="12"/>
  <c r="JT15" i="12"/>
  <c r="JT9" i="12"/>
  <c r="JT7" i="12"/>
  <c r="JT5" i="12"/>
  <c r="JT13" i="12"/>
  <c r="JT11" i="12"/>
  <c r="JT10" i="12"/>
  <c r="JT8" i="12"/>
  <c r="JT6" i="12"/>
  <c r="JT4" i="12"/>
  <c r="JT3" i="12"/>
  <c r="JT37" i="12" s="1"/>
  <c r="JT62" i="12" s="1"/>
  <c r="JU2" i="12"/>
  <c r="JU33" i="12" l="1"/>
  <c r="JU32" i="12"/>
  <c r="JU31" i="12"/>
  <c r="JU30" i="12"/>
  <c r="JU29" i="12"/>
  <c r="JU28" i="12"/>
  <c r="JU27" i="12"/>
  <c r="JU26" i="12"/>
  <c r="JU25" i="12"/>
  <c r="JU24" i="12"/>
  <c r="JU21" i="12"/>
  <c r="JU23" i="12"/>
  <c r="JU22" i="12"/>
  <c r="JU20" i="12"/>
  <c r="JU19" i="12"/>
  <c r="JU18" i="12"/>
  <c r="JT47" i="12"/>
  <c r="JU43" i="12"/>
  <c r="JU41" i="12"/>
  <c r="JU42" i="12"/>
  <c r="JU40" i="12"/>
  <c r="JU39" i="12"/>
  <c r="JU38" i="12"/>
  <c r="JU17" i="12"/>
  <c r="JU15" i="12"/>
  <c r="JU13" i="12"/>
  <c r="JU11" i="12"/>
  <c r="JU16" i="12"/>
  <c r="JU14" i="12"/>
  <c r="JU12" i="12"/>
  <c r="JU9" i="12"/>
  <c r="JU7" i="12"/>
  <c r="JU5" i="12"/>
  <c r="JU10" i="12"/>
  <c r="JU8" i="12"/>
  <c r="JU6" i="12"/>
  <c r="JU3" i="12"/>
  <c r="JU37" i="12" s="1"/>
  <c r="JU62" i="12" s="1"/>
  <c r="JV2" i="12"/>
  <c r="JU4" i="12"/>
  <c r="JT35" i="12"/>
  <c r="JU47" i="12" l="1"/>
  <c r="JV33" i="12"/>
  <c r="JV32" i="12"/>
  <c r="JV31" i="12"/>
  <c r="JV30" i="12"/>
  <c r="JV29" i="12"/>
  <c r="JV28" i="12"/>
  <c r="JV27" i="12"/>
  <c r="JV26" i="12"/>
  <c r="JV24" i="12"/>
  <c r="JV25" i="12"/>
  <c r="JV23" i="12"/>
  <c r="JV22" i="12"/>
  <c r="JV21" i="12"/>
  <c r="JV18" i="12"/>
  <c r="JV20" i="12"/>
  <c r="JV19" i="12"/>
  <c r="JU35" i="12"/>
  <c r="JV43" i="12"/>
  <c r="JV42" i="12"/>
  <c r="JV41" i="12"/>
  <c r="JV39" i="12"/>
  <c r="JV40" i="12"/>
  <c r="JV38" i="12"/>
  <c r="JV17" i="12"/>
  <c r="JV15" i="12"/>
  <c r="JV13" i="12"/>
  <c r="JV16" i="12"/>
  <c r="JV14" i="12"/>
  <c r="JV10" i="12"/>
  <c r="JV8" i="12"/>
  <c r="JV6" i="12"/>
  <c r="JV11" i="12"/>
  <c r="JV12" i="12"/>
  <c r="JV9" i="12"/>
  <c r="JV7" i="12"/>
  <c r="JV5" i="12"/>
  <c r="JV3" i="12"/>
  <c r="JV37" i="12" s="1"/>
  <c r="JV62" i="12" s="1"/>
  <c r="JW2" i="12"/>
  <c r="JV4" i="12"/>
  <c r="JW33" i="12" l="1"/>
  <c r="JW32" i="12"/>
  <c r="JW31" i="12"/>
  <c r="JW30" i="12"/>
  <c r="JW28" i="12"/>
  <c r="JW27" i="12"/>
  <c r="JW29" i="12"/>
  <c r="JW26" i="12"/>
  <c r="JW23" i="12"/>
  <c r="JW25" i="12"/>
  <c r="JW24" i="12"/>
  <c r="JW22" i="12"/>
  <c r="JW20" i="12"/>
  <c r="JW21" i="12"/>
  <c r="JW18" i="12"/>
  <c r="JW19" i="12"/>
  <c r="JV35" i="12"/>
  <c r="JV47" i="12"/>
  <c r="JW42" i="12"/>
  <c r="JW43" i="12"/>
  <c r="JW41" i="12"/>
  <c r="JW39" i="12"/>
  <c r="JW40" i="12"/>
  <c r="JW38" i="12"/>
  <c r="JW17" i="12"/>
  <c r="JW16" i="12"/>
  <c r="JW14" i="12"/>
  <c r="JW12" i="12"/>
  <c r="JW15" i="12"/>
  <c r="JW13" i="12"/>
  <c r="JW11" i="12"/>
  <c r="JW10" i="12"/>
  <c r="JW8" i="12"/>
  <c r="JW6" i="12"/>
  <c r="JW4" i="12"/>
  <c r="JW9" i="12"/>
  <c r="JW7" i="12"/>
  <c r="JW3" i="12"/>
  <c r="JW37" i="12" s="1"/>
  <c r="JW62" i="12" s="1"/>
  <c r="JW5" i="12"/>
  <c r="JX2" i="12"/>
  <c r="JX33" i="12" l="1"/>
  <c r="JX32" i="12"/>
  <c r="JX31" i="12"/>
  <c r="JX30" i="12"/>
  <c r="JX28" i="12"/>
  <c r="JX29" i="12"/>
  <c r="JX25" i="12"/>
  <c r="JX26" i="12"/>
  <c r="JX27" i="12"/>
  <c r="JX24" i="12"/>
  <c r="JX23" i="12"/>
  <c r="JX21" i="12"/>
  <c r="JX22" i="12"/>
  <c r="JX20" i="12"/>
  <c r="JX19" i="12"/>
  <c r="JX18" i="12"/>
  <c r="JX42" i="12"/>
  <c r="JX43" i="12"/>
  <c r="JX40" i="12"/>
  <c r="JX38" i="12"/>
  <c r="JX41" i="12"/>
  <c r="JX39" i="12"/>
  <c r="JX17" i="12"/>
  <c r="JX16" i="12"/>
  <c r="JX14" i="12"/>
  <c r="JX12" i="12"/>
  <c r="JX15" i="12"/>
  <c r="JX11" i="12"/>
  <c r="JX9" i="12"/>
  <c r="JX7" i="12"/>
  <c r="JX5" i="12"/>
  <c r="JX13" i="12"/>
  <c r="JX10" i="12"/>
  <c r="JX8" i="12"/>
  <c r="JX6" i="12"/>
  <c r="JX4" i="12"/>
  <c r="JX3" i="12"/>
  <c r="JX37" i="12" s="1"/>
  <c r="JX62" i="12" s="1"/>
  <c r="JY2" i="12"/>
  <c r="JW47" i="12"/>
  <c r="JW35" i="12"/>
  <c r="JY33" i="12" l="1"/>
  <c r="JY32" i="12"/>
  <c r="JY31" i="12"/>
  <c r="JY30" i="12"/>
  <c r="JY29" i="12"/>
  <c r="JY28" i="12"/>
  <c r="JY26" i="12"/>
  <c r="JY27" i="12"/>
  <c r="JY25" i="12"/>
  <c r="JY24" i="12"/>
  <c r="JY23" i="12"/>
  <c r="JY21" i="12"/>
  <c r="JY22" i="12"/>
  <c r="JY20" i="12"/>
  <c r="JY19" i="12"/>
  <c r="JY18" i="12"/>
  <c r="JX35" i="12"/>
  <c r="JX47" i="12"/>
  <c r="JY43" i="12"/>
  <c r="JY41" i="12"/>
  <c r="JY42" i="12"/>
  <c r="JY40" i="12"/>
  <c r="JY39" i="12"/>
  <c r="JY38" i="12"/>
  <c r="JY17" i="12"/>
  <c r="JY15" i="12"/>
  <c r="JY13" i="12"/>
  <c r="JY11" i="12"/>
  <c r="JY16" i="12"/>
  <c r="JY14" i="12"/>
  <c r="JY12" i="12"/>
  <c r="JY9" i="12"/>
  <c r="JY7" i="12"/>
  <c r="JY5" i="12"/>
  <c r="JY10" i="12"/>
  <c r="JY8" i="12"/>
  <c r="JY6" i="12"/>
  <c r="JY4" i="12"/>
  <c r="JZ2" i="12"/>
  <c r="JY3" i="12"/>
  <c r="JY37" i="12" s="1"/>
  <c r="JY62" i="12" s="1"/>
  <c r="JZ33" i="12" l="1"/>
  <c r="JZ32" i="12"/>
  <c r="JZ31" i="12"/>
  <c r="JZ30" i="12"/>
  <c r="JZ29" i="12"/>
  <c r="JZ28" i="12"/>
  <c r="JZ27" i="12"/>
  <c r="JZ26" i="12"/>
  <c r="JZ24" i="12"/>
  <c r="JZ25" i="12"/>
  <c r="JZ23" i="12"/>
  <c r="JZ22" i="12"/>
  <c r="JZ21" i="12"/>
  <c r="JZ20" i="12"/>
  <c r="JZ18" i="12"/>
  <c r="JZ19" i="12"/>
  <c r="JY47" i="12"/>
  <c r="JZ43" i="12"/>
  <c r="JZ39" i="12"/>
  <c r="JZ41" i="12"/>
  <c r="JZ42" i="12"/>
  <c r="JZ40" i="12"/>
  <c r="JZ38" i="12"/>
  <c r="JZ17" i="12"/>
  <c r="JZ15" i="12"/>
  <c r="JZ13" i="12"/>
  <c r="JZ16" i="12"/>
  <c r="JZ14" i="12"/>
  <c r="JZ11" i="12"/>
  <c r="JZ10" i="12"/>
  <c r="JZ8" i="12"/>
  <c r="JZ6" i="12"/>
  <c r="JZ12" i="12"/>
  <c r="JZ9" i="12"/>
  <c r="JZ7" i="12"/>
  <c r="JZ5" i="12"/>
  <c r="JZ4" i="12"/>
  <c r="JZ3" i="12"/>
  <c r="JZ37" i="12" s="1"/>
  <c r="JZ62" i="12" s="1"/>
  <c r="KA2" i="12"/>
  <c r="JY35" i="12"/>
  <c r="KA33" i="12" l="1"/>
  <c r="KA32" i="12"/>
  <c r="KA31" i="12"/>
  <c r="KA28" i="12"/>
  <c r="KA30" i="12"/>
  <c r="KA29" i="12"/>
  <c r="KA27" i="12"/>
  <c r="KA26" i="12"/>
  <c r="KA24" i="12"/>
  <c r="KA25" i="12"/>
  <c r="KA23" i="12"/>
  <c r="KA22" i="12"/>
  <c r="KA20" i="12"/>
  <c r="KA21" i="12"/>
  <c r="KA18" i="12"/>
  <c r="KA19" i="12"/>
  <c r="JZ35" i="12"/>
  <c r="KA42" i="12"/>
  <c r="KA43" i="12"/>
  <c r="KA41" i="12"/>
  <c r="KA39" i="12"/>
  <c r="KA40" i="12"/>
  <c r="KA17" i="12"/>
  <c r="KA38" i="12"/>
  <c r="KA16" i="12"/>
  <c r="KA14" i="12"/>
  <c r="KA12" i="12"/>
  <c r="KA15" i="12"/>
  <c r="KA13" i="12"/>
  <c r="KA11" i="12"/>
  <c r="KA10" i="12"/>
  <c r="KA8" i="12"/>
  <c r="KA6" i="12"/>
  <c r="KA4" i="12"/>
  <c r="KA9" i="12"/>
  <c r="KA7" i="12"/>
  <c r="KA5" i="12"/>
  <c r="KA3" i="12"/>
  <c r="KA37" i="12" s="1"/>
  <c r="KA62" i="12" s="1"/>
  <c r="KB2" i="12"/>
  <c r="JZ47" i="12"/>
  <c r="KB33" i="12" l="1"/>
  <c r="KB32" i="12"/>
  <c r="KB31" i="12"/>
  <c r="KB30" i="12"/>
  <c r="KB28" i="12"/>
  <c r="KB29" i="12"/>
  <c r="KB25" i="12"/>
  <c r="KB27" i="12"/>
  <c r="KB26" i="12"/>
  <c r="KB24" i="12"/>
  <c r="KB21" i="12"/>
  <c r="KB23" i="12"/>
  <c r="KB22" i="12"/>
  <c r="KB20" i="12"/>
  <c r="KB19" i="12"/>
  <c r="KB18" i="12"/>
  <c r="KA35" i="12"/>
  <c r="KA47" i="12"/>
  <c r="KB42" i="12"/>
  <c r="KB43" i="12"/>
  <c r="KB41" i="12"/>
  <c r="KB40" i="12"/>
  <c r="KB38" i="12"/>
  <c r="KB39" i="12"/>
  <c r="KB17" i="12"/>
  <c r="KB16" i="12"/>
  <c r="KB14" i="12"/>
  <c r="KB12" i="12"/>
  <c r="KB15" i="12"/>
  <c r="KB13" i="12"/>
  <c r="KB9" i="12"/>
  <c r="KB7" i="12"/>
  <c r="KB5" i="12"/>
  <c r="KB11" i="12"/>
  <c r="KB10" i="12"/>
  <c r="KB8" i="12"/>
  <c r="KB6" i="12"/>
  <c r="KB4" i="12"/>
  <c r="KB3" i="12"/>
  <c r="KB37" i="12" s="1"/>
  <c r="KB62" i="12" s="1"/>
  <c r="KC2" i="12"/>
  <c r="KB47" i="12" l="1"/>
  <c r="KC33" i="12"/>
  <c r="KC32" i="12"/>
  <c r="KC31" i="12"/>
  <c r="KC30" i="12"/>
  <c r="KC29" i="12"/>
  <c r="KC28" i="12"/>
  <c r="KC27" i="12"/>
  <c r="KC26" i="12"/>
  <c r="KC25" i="12"/>
  <c r="KC24" i="12"/>
  <c r="KC21" i="12"/>
  <c r="KC23" i="12"/>
  <c r="KC22" i="12"/>
  <c r="KC20" i="12"/>
  <c r="KC19" i="12"/>
  <c r="KC18" i="12"/>
  <c r="KC43" i="12"/>
  <c r="KC41" i="12"/>
  <c r="KC42" i="12"/>
  <c r="KC40" i="12"/>
  <c r="KC38" i="12"/>
  <c r="KC39" i="12"/>
  <c r="KC15" i="12"/>
  <c r="KC13" i="12"/>
  <c r="KC11" i="12"/>
  <c r="KC17" i="12"/>
  <c r="KC16" i="12"/>
  <c r="KC14" i="12"/>
  <c r="KC12" i="12"/>
  <c r="KC9" i="12"/>
  <c r="KC7" i="12"/>
  <c r="KC5" i="12"/>
  <c r="KC10" i="12"/>
  <c r="KC8" i="12"/>
  <c r="KC3" i="12"/>
  <c r="KC37" i="12" s="1"/>
  <c r="KC62" i="12" s="1"/>
  <c r="KD2" i="12"/>
  <c r="KC6" i="12"/>
  <c r="KC4" i="12"/>
  <c r="KB35" i="12"/>
  <c r="KD33" i="12" l="1"/>
  <c r="KD32" i="12"/>
  <c r="KD31" i="12"/>
  <c r="KD30" i="12"/>
  <c r="KD29" i="12"/>
  <c r="KD28" i="12"/>
  <c r="KD27" i="12"/>
  <c r="KD26" i="12"/>
  <c r="KD24" i="12"/>
  <c r="KD25" i="12"/>
  <c r="KD23" i="12"/>
  <c r="KD22" i="12"/>
  <c r="KD21" i="12"/>
  <c r="KD20" i="12"/>
  <c r="KD18" i="12"/>
  <c r="KD19" i="12"/>
  <c r="KC35" i="12"/>
  <c r="KD43" i="12"/>
  <c r="KD41" i="12"/>
  <c r="KD39" i="12"/>
  <c r="KD42" i="12"/>
  <c r="KD40" i="12"/>
  <c r="KD38" i="12"/>
  <c r="KD17" i="12"/>
  <c r="KD15" i="12"/>
  <c r="KD13" i="12"/>
  <c r="KD16" i="12"/>
  <c r="KD14" i="12"/>
  <c r="KD12" i="12"/>
  <c r="KD10" i="12"/>
  <c r="KD8" i="12"/>
  <c r="KD6" i="12"/>
  <c r="KD11" i="12"/>
  <c r="KD9" i="12"/>
  <c r="KD7" i="12"/>
  <c r="KD5" i="12"/>
  <c r="KD3" i="12"/>
  <c r="KD37" i="12" s="1"/>
  <c r="KD62" i="12" s="1"/>
  <c r="KE2" i="12"/>
  <c r="KD4" i="12"/>
  <c r="KC47" i="12"/>
  <c r="KE33" i="12" l="1"/>
  <c r="KE32" i="12"/>
  <c r="KE31" i="12"/>
  <c r="KE30" i="12"/>
  <c r="KE28" i="12"/>
  <c r="KE27" i="12"/>
  <c r="KE29" i="12"/>
  <c r="KE26" i="12"/>
  <c r="KE24" i="12"/>
  <c r="KE23" i="12"/>
  <c r="KE25" i="12"/>
  <c r="KE22" i="12"/>
  <c r="KE20" i="12"/>
  <c r="KE21" i="12"/>
  <c r="KE18" i="12"/>
  <c r="KE19" i="12"/>
  <c r="KD35" i="12"/>
  <c r="KD47" i="12"/>
  <c r="KE42" i="12"/>
  <c r="KE43" i="12"/>
  <c r="KE41" i="12"/>
  <c r="KE39" i="12"/>
  <c r="KE40" i="12"/>
  <c r="KE38" i="12"/>
  <c r="KE17" i="12"/>
  <c r="KE16" i="12"/>
  <c r="KE14" i="12"/>
  <c r="KE12" i="12"/>
  <c r="KE15" i="12"/>
  <c r="KE13" i="12"/>
  <c r="KE11" i="12"/>
  <c r="KE10" i="12"/>
  <c r="KE8" i="12"/>
  <c r="KE6" i="12"/>
  <c r="KE4" i="12"/>
  <c r="KE9" i="12"/>
  <c r="KE7" i="12"/>
  <c r="KE3" i="12"/>
  <c r="KE37" i="12" s="1"/>
  <c r="KE62" i="12" s="1"/>
  <c r="KE5" i="12"/>
  <c r="KF2" i="12"/>
  <c r="KF32" i="12" l="1"/>
  <c r="KF33" i="12"/>
  <c r="KF31" i="12"/>
  <c r="KF30" i="12"/>
  <c r="KF28" i="12"/>
  <c r="KF29" i="12"/>
  <c r="KF25" i="12"/>
  <c r="KF26" i="12"/>
  <c r="KF27" i="12"/>
  <c r="KF24" i="12"/>
  <c r="KF23" i="12"/>
  <c r="KF21" i="12"/>
  <c r="KF22" i="12"/>
  <c r="KF20" i="12"/>
  <c r="KF19" i="12"/>
  <c r="KF18" i="12"/>
  <c r="KE47" i="12"/>
  <c r="KF42" i="12"/>
  <c r="KF43" i="12"/>
  <c r="KF40" i="12"/>
  <c r="KF38" i="12"/>
  <c r="KF41" i="12"/>
  <c r="KF39" i="12"/>
  <c r="KF17" i="12"/>
  <c r="KF16" i="12"/>
  <c r="KF14" i="12"/>
  <c r="KF12" i="12"/>
  <c r="KF15" i="12"/>
  <c r="KF13" i="12"/>
  <c r="KF11" i="12"/>
  <c r="KF9" i="12"/>
  <c r="KF7" i="12"/>
  <c r="KF5" i="12"/>
  <c r="KF10" i="12"/>
  <c r="KF8" i="12"/>
  <c r="KF6" i="12"/>
  <c r="KF4" i="12"/>
  <c r="KF3" i="12"/>
  <c r="KF37" i="12" s="1"/>
  <c r="KF62" i="12" s="1"/>
  <c r="KG2" i="12"/>
  <c r="KE35" i="12"/>
  <c r="KG32" i="12" l="1"/>
  <c r="KG33" i="12"/>
  <c r="KG31" i="12"/>
  <c r="KG30" i="12"/>
  <c r="KG29" i="12"/>
  <c r="KG28" i="12"/>
  <c r="KG26" i="12"/>
  <c r="KG27" i="12"/>
  <c r="KG25" i="12"/>
  <c r="KG24" i="12"/>
  <c r="KG23" i="12"/>
  <c r="KG21" i="12"/>
  <c r="KG22" i="12"/>
  <c r="KG20" i="12"/>
  <c r="KG19" i="12"/>
  <c r="KG18" i="12"/>
  <c r="KF35" i="12"/>
  <c r="KF47" i="12"/>
  <c r="KG43" i="12"/>
  <c r="KG41" i="12"/>
  <c r="KG42" i="12"/>
  <c r="KG40" i="12"/>
  <c r="KG39" i="12"/>
  <c r="KG38" i="12"/>
  <c r="KG15" i="12"/>
  <c r="KG13" i="12"/>
  <c r="KG11" i="12"/>
  <c r="KG17" i="12"/>
  <c r="KG16" i="12"/>
  <c r="KG14" i="12"/>
  <c r="KG12" i="12"/>
  <c r="KG9" i="12"/>
  <c r="KG7" i="12"/>
  <c r="KG5" i="12"/>
  <c r="KG10" i="12"/>
  <c r="KG8" i="12"/>
  <c r="KG4" i="12"/>
  <c r="KH2" i="12"/>
  <c r="KG6" i="12"/>
  <c r="KG3" i="12"/>
  <c r="KG37" i="12" s="1"/>
  <c r="KG62" i="12" s="1"/>
  <c r="KH33" i="12" l="1"/>
  <c r="KH32" i="12"/>
  <c r="KH31" i="12"/>
  <c r="KH30" i="12"/>
  <c r="KH29" i="12"/>
  <c r="KH28" i="12"/>
  <c r="KH27" i="12"/>
  <c r="KH26" i="12"/>
  <c r="KH24" i="12"/>
  <c r="KH25" i="12"/>
  <c r="KH23" i="12"/>
  <c r="KH22" i="12"/>
  <c r="KH21" i="12"/>
  <c r="KH18" i="12"/>
  <c r="KH20" i="12"/>
  <c r="KH19" i="12"/>
  <c r="KG47" i="12"/>
  <c r="KH43" i="12"/>
  <c r="KH42" i="12"/>
  <c r="KH39" i="12"/>
  <c r="KH41" i="12"/>
  <c r="KH40" i="12"/>
  <c r="KH38" i="12"/>
  <c r="KH17" i="12"/>
  <c r="KH15" i="12"/>
  <c r="KH13" i="12"/>
  <c r="KH16" i="12"/>
  <c r="KH14" i="12"/>
  <c r="KH12" i="12"/>
  <c r="KH11" i="12"/>
  <c r="KH10" i="12"/>
  <c r="KH8" i="12"/>
  <c r="KH6" i="12"/>
  <c r="KH9" i="12"/>
  <c r="KH7" i="12"/>
  <c r="KH5" i="12"/>
  <c r="KH4" i="12"/>
  <c r="KH3" i="12"/>
  <c r="KH37" i="12" s="1"/>
  <c r="KH62" i="12" s="1"/>
  <c r="KI2" i="12"/>
  <c r="KG35" i="12"/>
  <c r="KI33" i="12" l="1"/>
  <c r="KI32" i="12"/>
  <c r="KI31" i="12"/>
  <c r="KI28" i="12"/>
  <c r="KI30" i="12"/>
  <c r="KI29" i="12"/>
  <c r="KI27" i="12"/>
  <c r="KI26" i="12"/>
  <c r="KI25" i="12"/>
  <c r="KI24" i="12"/>
  <c r="KI23" i="12"/>
  <c r="KI22" i="12"/>
  <c r="KI20" i="12"/>
  <c r="KI21" i="12"/>
  <c r="KI18" i="12"/>
  <c r="KI19" i="12"/>
  <c r="KH47" i="12"/>
  <c r="KI42" i="12"/>
  <c r="KI43" i="12"/>
  <c r="KI41" i="12"/>
  <c r="KI39" i="12"/>
  <c r="KI40" i="12"/>
  <c r="KI17" i="12"/>
  <c r="KI38" i="12"/>
  <c r="KI16" i="12"/>
  <c r="KI14" i="12"/>
  <c r="KI12" i="12"/>
  <c r="KI15" i="12"/>
  <c r="KI13" i="12"/>
  <c r="KI11" i="12"/>
  <c r="KI10" i="12"/>
  <c r="KI8" i="12"/>
  <c r="KI6" i="12"/>
  <c r="KI4" i="12"/>
  <c r="KI9" i="12"/>
  <c r="KI7" i="12"/>
  <c r="KI3" i="12"/>
  <c r="KI37" i="12" s="1"/>
  <c r="KI62" i="12" s="1"/>
  <c r="KI5" i="12"/>
  <c r="KJ2" i="12"/>
  <c r="KH35" i="12"/>
  <c r="KJ33" i="12" l="1"/>
  <c r="KJ32" i="12"/>
  <c r="KJ31" i="12"/>
  <c r="KJ30" i="12"/>
  <c r="KJ28" i="12"/>
  <c r="KJ29" i="12"/>
  <c r="KJ25" i="12"/>
  <c r="KJ27" i="12"/>
  <c r="KJ26" i="12"/>
  <c r="KJ24" i="12"/>
  <c r="KJ21" i="12"/>
  <c r="KJ23" i="12"/>
  <c r="KJ22" i="12"/>
  <c r="KJ20" i="12"/>
  <c r="KJ19" i="12"/>
  <c r="KJ18" i="12"/>
  <c r="KI47" i="12"/>
  <c r="KJ42" i="12"/>
  <c r="KJ43" i="12"/>
  <c r="KJ41" i="12"/>
  <c r="KJ40" i="12"/>
  <c r="KJ38" i="12"/>
  <c r="KJ39" i="12"/>
  <c r="KJ17" i="12"/>
  <c r="KJ16" i="12"/>
  <c r="KJ14" i="12"/>
  <c r="KJ12" i="12"/>
  <c r="KJ15" i="12"/>
  <c r="KJ13" i="12"/>
  <c r="KJ9" i="12"/>
  <c r="KJ7" i="12"/>
  <c r="KJ5" i="12"/>
  <c r="KJ11" i="12"/>
  <c r="KJ10" i="12"/>
  <c r="KJ8" i="12"/>
  <c r="KJ6" i="12"/>
  <c r="KJ4" i="12"/>
  <c r="KJ3" i="12"/>
  <c r="KJ37" i="12" s="1"/>
  <c r="KJ62" i="12" s="1"/>
  <c r="KK2" i="12"/>
  <c r="KI35" i="12"/>
  <c r="KK33" i="12" l="1"/>
  <c r="KK32" i="12"/>
  <c r="KK31" i="12"/>
  <c r="KK30" i="12"/>
  <c r="KK29" i="12"/>
  <c r="KK28" i="12"/>
  <c r="KK27" i="12"/>
  <c r="KK26" i="12"/>
  <c r="KK25" i="12"/>
  <c r="KK24" i="12"/>
  <c r="KK21" i="12"/>
  <c r="KK23" i="12"/>
  <c r="KK22" i="12"/>
  <c r="KK20" i="12"/>
  <c r="KK19" i="12"/>
  <c r="KK18" i="12"/>
  <c r="KJ35" i="12"/>
  <c r="KK43" i="12"/>
  <c r="KK41" i="12"/>
  <c r="KK42" i="12"/>
  <c r="KK40" i="12"/>
  <c r="KK39" i="12"/>
  <c r="KK38" i="12"/>
  <c r="KK17" i="12"/>
  <c r="KK15" i="12"/>
  <c r="KK13" i="12"/>
  <c r="KK11" i="12"/>
  <c r="KK16" i="12"/>
  <c r="KK14" i="12"/>
  <c r="KK12" i="12"/>
  <c r="KK9" i="12"/>
  <c r="KK7" i="12"/>
  <c r="KK5" i="12"/>
  <c r="KK10" i="12"/>
  <c r="KK8" i="12"/>
  <c r="KK6" i="12"/>
  <c r="KK3" i="12"/>
  <c r="KK37" i="12" s="1"/>
  <c r="KK62" i="12" s="1"/>
  <c r="KL2" i="12"/>
  <c r="KK4" i="12"/>
  <c r="KJ47" i="12"/>
  <c r="KK47" i="12" l="1"/>
  <c r="KL33" i="12"/>
  <c r="KL32" i="12"/>
  <c r="KL31" i="12"/>
  <c r="KL30" i="12"/>
  <c r="KL29" i="12"/>
  <c r="KL28" i="12"/>
  <c r="KL27" i="12"/>
  <c r="KL26" i="12"/>
  <c r="KL24" i="12"/>
  <c r="KL25" i="12"/>
  <c r="KL23" i="12"/>
  <c r="KL22" i="12"/>
  <c r="KL21" i="12"/>
  <c r="KL18" i="12"/>
  <c r="KL20" i="12"/>
  <c r="KL19" i="12"/>
  <c r="KK35" i="12"/>
  <c r="KL43" i="12"/>
  <c r="KL42" i="12"/>
  <c r="KL41" i="12"/>
  <c r="KL39" i="12"/>
  <c r="KL40" i="12"/>
  <c r="KL38" i="12"/>
  <c r="KL17" i="12"/>
  <c r="KL15" i="12"/>
  <c r="KL13" i="12"/>
  <c r="KL16" i="12"/>
  <c r="KL14" i="12"/>
  <c r="KL10" i="12"/>
  <c r="KL8" i="12"/>
  <c r="KL6" i="12"/>
  <c r="KL4" i="12"/>
  <c r="KL11" i="12"/>
  <c r="KL12" i="12"/>
  <c r="KL9" i="12"/>
  <c r="KL7" i="12"/>
  <c r="KL5" i="12"/>
  <c r="KL3" i="12"/>
  <c r="KL37" i="12" s="1"/>
  <c r="KL62" i="12" s="1"/>
  <c r="KM2" i="12"/>
  <c r="KL47" i="12" l="1"/>
  <c r="KM33" i="12"/>
  <c r="KM32" i="12"/>
  <c r="KM31" i="12"/>
  <c r="KM30" i="12"/>
  <c r="KM28" i="12"/>
  <c r="KM27" i="12"/>
  <c r="KM29" i="12"/>
  <c r="KM26" i="12"/>
  <c r="KM23" i="12"/>
  <c r="KM25" i="12"/>
  <c r="KM24" i="12"/>
  <c r="KM22" i="12"/>
  <c r="KM20" i="12"/>
  <c r="KM21" i="12"/>
  <c r="KM18" i="12"/>
  <c r="KM19" i="12"/>
  <c r="KL35" i="12"/>
  <c r="KM42" i="12"/>
  <c r="KM43" i="12"/>
  <c r="KM41" i="12"/>
  <c r="KM39" i="12"/>
  <c r="KM40" i="12"/>
  <c r="KM38" i="12"/>
  <c r="KM17" i="12"/>
  <c r="KM16" i="12"/>
  <c r="KM14" i="12"/>
  <c r="KM12" i="12"/>
  <c r="KM15" i="12"/>
  <c r="KM13" i="12"/>
  <c r="KM11" i="12"/>
  <c r="KM10" i="12"/>
  <c r="KM8" i="12"/>
  <c r="KM6" i="12"/>
  <c r="KM4" i="12"/>
  <c r="KM9" i="12"/>
  <c r="KM7" i="12"/>
  <c r="KM3" i="12"/>
  <c r="KM37" i="12" s="1"/>
  <c r="KM62" i="12" s="1"/>
  <c r="KM5" i="12"/>
  <c r="KN2" i="12"/>
  <c r="KN33" i="12" l="1"/>
  <c r="KN32" i="12"/>
  <c r="KN31" i="12"/>
  <c r="KN30" i="12"/>
  <c r="KN28" i="12"/>
  <c r="KN29" i="12"/>
  <c r="KN25" i="12"/>
  <c r="KN26" i="12"/>
  <c r="KN27" i="12"/>
  <c r="KN24" i="12"/>
  <c r="KN23" i="12"/>
  <c r="KN21" i="12"/>
  <c r="KN22" i="12"/>
  <c r="KN20" i="12"/>
  <c r="KN19" i="12"/>
  <c r="KN18" i="12"/>
  <c r="KN42" i="12"/>
  <c r="KN43" i="12"/>
  <c r="KN40" i="12"/>
  <c r="KN38" i="12"/>
  <c r="KN41" i="12"/>
  <c r="KN39" i="12"/>
  <c r="KN17" i="12"/>
  <c r="KN16" i="12"/>
  <c r="KN14" i="12"/>
  <c r="KN12" i="12"/>
  <c r="KN15" i="12"/>
  <c r="KN13" i="12"/>
  <c r="KN11" i="12"/>
  <c r="KN9" i="12"/>
  <c r="KN7" i="12"/>
  <c r="KN5" i="12"/>
  <c r="KN10" i="12"/>
  <c r="KN8" i="12"/>
  <c r="KN6" i="12"/>
  <c r="KN4" i="12"/>
  <c r="KN3" i="12"/>
  <c r="KN37" i="12" s="1"/>
  <c r="KN62" i="12" s="1"/>
  <c r="KO2" i="12"/>
  <c r="KM47" i="12"/>
  <c r="KM35" i="12"/>
  <c r="KO33" i="12" l="1"/>
  <c r="KO32" i="12"/>
  <c r="KO31" i="12"/>
  <c r="KO30" i="12"/>
  <c r="KO29" i="12"/>
  <c r="KO28" i="12"/>
  <c r="KO26" i="12"/>
  <c r="KO27" i="12"/>
  <c r="KO25" i="12"/>
  <c r="KO24" i="12"/>
  <c r="KO23" i="12"/>
  <c r="KO21" i="12"/>
  <c r="KO22" i="12"/>
  <c r="KO20" i="12"/>
  <c r="KO19" i="12"/>
  <c r="KO18" i="12"/>
  <c r="KN35" i="12"/>
  <c r="KN47" i="12"/>
  <c r="KO43" i="12"/>
  <c r="KO41" i="12"/>
  <c r="KO42" i="12"/>
  <c r="KO40" i="12"/>
  <c r="KO39" i="12"/>
  <c r="KO38" i="12"/>
  <c r="KO17" i="12"/>
  <c r="KO15" i="12"/>
  <c r="KO13" i="12"/>
  <c r="KO11" i="12"/>
  <c r="KO16" i="12"/>
  <c r="KO14" i="12"/>
  <c r="KO12" i="12"/>
  <c r="KO9" i="12"/>
  <c r="KO7" i="12"/>
  <c r="KO5" i="12"/>
  <c r="KO10" i="12"/>
  <c r="KO8" i="12"/>
  <c r="KO6" i="12"/>
  <c r="KP2" i="12"/>
  <c r="KO4" i="12"/>
  <c r="KO3" i="12"/>
  <c r="KO37" i="12" s="1"/>
  <c r="KO62" i="12" s="1"/>
  <c r="KP33" i="12" l="1"/>
  <c r="KP32" i="12"/>
  <c r="KP31" i="12"/>
  <c r="KP30" i="12"/>
  <c r="KP29" i="12"/>
  <c r="KP28" i="12"/>
  <c r="KP27" i="12"/>
  <c r="KP26" i="12"/>
  <c r="KP24" i="12"/>
  <c r="KP25" i="12"/>
  <c r="KP23" i="12"/>
  <c r="KP22" i="12"/>
  <c r="KP21" i="12"/>
  <c r="KP20" i="12"/>
  <c r="KP18" i="12"/>
  <c r="KP19" i="12"/>
  <c r="KO35" i="12"/>
  <c r="KO47" i="12"/>
  <c r="KP43" i="12"/>
  <c r="KP39" i="12"/>
  <c r="KP41" i="12"/>
  <c r="KP42" i="12"/>
  <c r="KP40" i="12"/>
  <c r="KP38" i="12"/>
  <c r="KP17" i="12"/>
  <c r="KP15" i="12"/>
  <c r="KP13" i="12"/>
  <c r="KP16" i="12"/>
  <c r="KP14" i="12"/>
  <c r="KP11" i="12"/>
  <c r="KP10" i="12"/>
  <c r="KP8" i="12"/>
  <c r="KP6" i="12"/>
  <c r="KP4" i="12"/>
  <c r="KP12" i="12"/>
  <c r="KP9" i="12"/>
  <c r="KP7" i="12"/>
  <c r="KP5" i="12"/>
  <c r="KP3" i="12"/>
  <c r="KP37" i="12" s="1"/>
  <c r="KP62" i="12" s="1"/>
  <c r="KQ2" i="12"/>
  <c r="KQ33" i="12" l="1"/>
  <c r="KQ32" i="12"/>
  <c r="KQ31" i="12"/>
  <c r="KQ28" i="12"/>
  <c r="KQ30" i="12"/>
  <c r="KQ29" i="12"/>
  <c r="KQ27" i="12"/>
  <c r="KQ26" i="12"/>
  <c r="KQ24" i="12"/>
  <c r="KQ25" i="12"/>
  <c r="KQ23" i="12"/>
  <c r="KQ22" i="12"/>
  <c r="KQ20" i="12"/>
  <c r="KQ21" i="12"/>
  <c r="KQ18" i="12"/>
  <c r="KQ19" i="12"/>
  <c r="KP35" i="12"/>
  <c r="KP47" i="12"/>
  <c r="KQ42" i="12"/>
  <c r="KQ43" i="12"/>
  <c r="KQ41" i="12"/>
  <c r="KQ39" i="12"/>
  <c r="KQ40" i="12"/>
  <c r="KQ17" i="12"/>
  <c r="KQ38" i="12"/>
  <c r="KQ16" i="12"/>
  <c r="KQ14" i="12"/>
  <c r="KQ12" i="12"/>
  <c r="KQ15" i="12"/>
  <c r="KQ13" i="12"/>
  <c r="KQ11" i="12"/>
  <c r="KQ10" i="12"/>
  <c r="KQ8" i="12"/>
  <c r="KQ6" i="12"/>
  <c r="KQ4" i="12"/>
  <c r="KQ9" i="12"/>
  <c r="KQ7" i="12"/>
  <c r="KQ5" i="12"/>
  <c r="KQ3" i="12"/>
  <c r="KQ37" i="12" s="1"/>
  <c r="KQ62" i="12" s="1"/>
  <c r="KR2" i="12"/>
  <c r="KR33" i="12" l="1"/>
  <c r="KR32" i="12"/>
  <c r="KR31" i="12"/>
  <c r="KR30" i="12"/>
  <c r="KR28" i="12"/>
  <c r="KR29" i="12"/>
  <c r="KR25" i="12"/>
  <c r="KR27" i="12"/>
  <c r="KR26" i="12"/>
  <c r="KR24" i="12"/>
  <c r="KR21" i="12"/>
  <c r="KR23" i="12"/>
  <c r="KR22" i="12"/>
  <c r="KR20" i="12"/>
  <c r="KR19" i="12"/>
  <c r="KR18" i="12"/>
  <c r="KQ35" i="12"/>
  <c r="KR42" i="12"/>
  <c r="KR43" i="12"/>
  <c r="KR41" i="12"/>
  <c r="KR40" i="12"/>
  <c r="KR38" i="12"/>
  <c r="KR39" i="12"/>
  <c r="KR17" i="12"/>
  <c r="KR16" i="12"/>
  <c r="KR14" i="12"/>
  <c r="KR12" i="12"/>
  <c r="KR15" i="12"/>
  <c r="KR13" i="12"/>
  <c r="KR9" i="12"/>
  <c r="KR7" i="12"/>
  <c r="KR5" i="12"/>
  <c r="KR11" i="12"/>
  <c r="KR10" i="12"/>
  <c r="KR8" i="12"/>
  <c r="KR6" i="12"/>
  <c r="KR4" i="12"/>
  <c r="KR3" i="12"/>
  <c r="KR37" i="12" s="1"/>
  <c r="KR62" i="12" s="1"/>
  <c r="KS2" i="12"/>
  <c r="KQ47" i="12"/>
  <c r="KS33" i="12" l="1"/>
  <c r="KS32" i="12"/>
  <c r="KS31" i="12"/>
  <c r="KS30" i="12"/>
  <c r="KS29" i="12"/>
  <c r="KS28" i="12"/>
  <c r="KS27" i="12"/>
  <c r="KS26" i="12"/>
  <c r="KS25" i="12"/>
  <c r="KS24" i="12"/>
  <c r="KS21" i="12"/>
  <c r="KS23" i="12"/>
  <c r="KS22" i="12"/>
  <c r="KS20" i="12"/>
  <c r="KS19" i="12"/>
  <c r="KS18" i="12"/>
  <c r="KR35" i="12"/>
  <c r="KS43" i="12"/>
  <c r="KS41" i="12"/>
  <c r="KS42" i="12"/>
  <c r="KS40" i="12"/>
  <c r="KS38" i="12"/>
  <c r="KS39" i="12"/>
  <c r="KS15" i="12"/>
  <c r="KS13" i="12"/>
  <c r="KS11" i="12"/>
  <c r="KS17" i="12"/>
  <c r="KS16" i="12"/>
  <c r="KS14" i="12"/>
  <c r="KS12" i="12"/>
  <c r="KS9" i="12"/>
  <c r="KS7" i="12"/>
  <c r="KS5" i="12"/>
  <c r="KS10" i="12"/>
  <c r="KS8" i="12"/>
  <c r="KS4" i="12"/>
  <c r="KS3" i="12"/>
  <c r="KS37" i="12" s="1"/>
  <c r="KS62" i="12" s="1"/>
  <c r="KT2" i="12"/>
  <c r="KS6" i="12"/>
  <c r="KR47" i="12"/>
  <c r="KT33" i="12" l="1"/>
  <c r="KT32" i="12"/>
  <c r="KT31" i="12"/>
  <c r="KT30" i="12"/>
  <c r="KT29" i="12"/>
  <c r="KT28" i="12"/>
  <c r="KT27" i="12"/>
  <c r="KT26" i="12"/>
  <c r="KT24" i="12"/>
  <c r="KT25" i="12"/>
  <c r="KT23" i="12"/>
  <c r="KT22" i="12"/>
  <c r="KT21" i="12"/>
  <c r="KT20" i="12"/>
  <c r="KT18" i="12"/>
  <c r="KT19" i="12"/>
  <c r="KS47" i="12"/>
  <c r="KT43" i="12"/>
  <c r="KT41" i="12"/>
  <c r="KT39" i="12"/>
  <c r="KT42" i="12"/>
  <c r="KT40" i="12"/>
  <c r="KT38" i="12"/>
  <c r="KT17" i="12"/>
  <c r="KT15" i="12"/>
  <c r="KT13" i="12"/>
  <c r="KT16" i="12"/>
  <c r="KT14" i="12"/>
  <c r="KT12" i="12"/>
  <c r="KT10" i="12"/>
  <c r="KT8" i="12"/>
  <c r="KT6" i="12"/>
  <c r="KT4" i="12"/>
  <c r="KT11" i="12"/>
  <c r="KT9" i="12"/>
  <c r="KT7" i="12"/>
  <c r="KT5" i="12"/>
  <c r="KT3" i="12"/>
  <c r="KT37" i="12" s="1"/>
  <c r="KT62" i="12" s="1"/>
  <c r="KU2" i="12"/>
  <c r="KS35" i="12"/>
  <c r="KU33" i="12" l="1"/>
  <c r="KU32" i="12"/>
  <c r="KU31" i="12"/>
  <c r="KU30" i="12"/>
  <c r="KU28" i="12"/>
  <c r="KU27" i="12"/>
  <c r="KU29" i="12"/>
  <c r="KU26" i="12"/>
  <c r="KU24" i="12"/>
  <c r="KU23" i="12"/>
  <c r="KU25" i="12"/>
  <c r="KU22" i="12"/>
  <c r="KU20" i="12"/>
  <c r="KU21" i="12"/>
  <c r="KU18" i="12"/>
  <c r="KU19" i="12"/>
  <c r="KT47" i="12"/>
  <c r="KT35" i="12"/>
  <c r="KU42" i="12"/>
  <c r="KU43" i="12"/>
  <c r="KU41" i="12"/>
  <c r="KU39" i="12"/>
  <c r="KU40" i="12"/>
  <c r="KU38" i="12"/>
  <c r="KU17" i="12"/>
  <c r="KU16" i="12"/>
  <c r="KU14" i="12"/>
  <c r="KU12" i="12"/>
  <c r="KU15" i="12"/>
  <c r="KU13" i="12"/>
  <c r="KU11" i="12"/>
  <c r="KU10" i="12"/>
  <c r="KU8" i="12"/>
  <c r="KU6" i="12"/>
  <c r="KU4" i="12"/>
  <c r="KU9" i="12"/>
  <c r="KU7" i="12"/>
  <c r="KU3" i="12"/>
  <c r="KU37" i="12" s="1"/>
  <c r="KU62" i="12" s="1"/>
  <c r="KU5" i="12"/>
  <c r="KV2" i="12"/>
  <c r="KV32" i="12" l="1"/>
  <c r="KV33" i="12"/>
  <c r="KV31" i="12"/>
  <c r="KV30" i="12"/>
  <c r="KV28" i="12"/>
  <c r="KV29" i="12"/>
  <c r="KV25" i="12"/>
  <c r="KV26" i="12"/>
  <c r="KV27" i="12"/>
  <c r="KV24" i="12"/>
  <c r="KV23" i="12"/>
  <c r="KV21" i="12"/>
  <c r="KV22" i="12"/>
  <c r="KV20" i="12"/>
  <c r="KV19" i="12"/>
  <c r="KV18" i="12"/>
  <c r="KU35" i="12"/>
  <c r="KV42" i="12"/>
  <c r="KV43" i="12"/>
  <c r="KV40" i="12"/>
  <c r="KV38" i="12"/>
  <c r="KV41" i="12"/>
  <c r="KV39" i="12"/>
  <c r="KV17" i="12"/>
  <c r="KV16" i="12"/>
  <c r="KV14" i="12"/>
  <c r="KV12" i="12"/>
  <c r="KV15" i="12"/>
  <c r="KV13" i="12"/>
  <c r="KV11" i="12"/>
  <c r="KV9" i="12"/>
  <c r="KV7" i="12"/>
  <c r="KV5" i="12"/>
  <c r="KV10" i="12"/>
  <c r="KV8" i="12"/>
  <c r="KV6" i="12"/>
  <c r="KV4" i="12"/>
  <c r="KV3" i="12"/>
  <c r="KV37" i="12" s="1"/>
  <c r="KV62" i="12" s="1"/>
  <c r="KW2" i="12"/>
  <c r="KU47" i="12"/>
  <c r="KW32" i="12" l="1"/>
  <c r="KW33" i="12"/>
  <c r="KW31" i="12"/>
  <c r="KW30" i="12"/>
  <c r="KW29" i="12"/>
  <c r="KW28" i="12"/>
  <c r="KW26" i="12"/>
  <c r="KW27" i="12"/>
  <c r="KW25" i="12"/>
  <c r="KW24" i="12"/>
  <c r="KW23" i="12"/>
  <c r="KW21" i="12"/>
  <c r="KW22" i="12"/>
  <c r="KW20" i="12"/>
  <c r="KW19" i="12"/>
  <c r="KW18" i="12"/>
  <c r="KV35" i="12"/>
  <c r="KV47" i="12"/>
  <c r="KW43" i="12"/>
  <c r="KW41" i="12"/>
  <c r="KW42" i="12"/>
  <c r="KW40" i="12"/>
  <c r="KW39" i="12"/>
  <c r="KW38" i="12"/>
  <c r="KW15" i="12"/>
  <c r="KW13" i="12"/>
  <c r="KW11" i="12"/>
  <c r="KW17" i="12"/>
  <c r="KW16" i="12"/>
  <c r="KW14" i="12"/>
  <c r="KW12" i="12"/>
  <c r="KW9" i="12"/>
  <c r="KW7" i="12"/>
  <c r="KW5" i="12"/>
  <c r="KW10" i="12"/>
  <c r="KW8" i="12"/>
  <c r="KW4" i="12"/>
  <c r="KX2" i="12"/>
  <c r="KW6" i="12"/>
  <c r="KW3" i="12"/>
  <c r="KW37" i="12" s="1"/>
  <c r="KW62" i="12" s="1"/>
  <c r="KX33" i="12" l="1"/>
  <c r="KX32" i="12"/>
  <c r="KX31" i="12"/>
  <c r="KX30" i="12"/>
  <c r="KX29" i="12"/>
  <c r="KX28" i="12"/>
  <c r="KX27" i="12"/>
  <c r="KX26" i="12"/>
  <c r="KX24" i="12"/>
  <c r="KX25" i="12"/>
  <c r="KX23" i="12"/>
  <c r="KX22" i="12"/>
  <c r="KX21" i="12"/>
  <c r="KX18" i="12"/>
  <c r="KX20" i="12"/>
  <c r="KX19" i="12"/>
  <c r="KW47" i="12"/>
  <c r="KX43" i="12"/>
  <c r="KX42" i="12"/>
  <c r="KX39" i="12"/>
  <c r="KX41" i="12"/>
  <c r="KX40" i="12"/>
  <c r="KX38" i="12"/>
  <c r="KX17" i="12"/>
  <c r="KX15" i="12"/>
  <c r="KX13" i="12"/>
  <c r="KX16" i="12"/>
  <c r="KX14" i="12"/>
  <c r="KX12" i="12"/>
  <c r="KX11" i="12"/>
  <c r="KX10" i="12"/>
  <c r="KX8" i="12"/>
  <c r="KX6" i="12"/>
  <c r="KX4" i="12"/>
  <c r="KX9" i="12"/>
  <c r="KX7" i="12"/>
  <c r="KX5" i="12"/>
  <c r="KX3" i="12"/>
  <c r="KX37" i="12" s="1"/>
  <c r="KX62" i="12" s="1"/>
  <c r="KY2" i="12"/>
  <c r="KW35" i="12"/>
  <c r="KY33" i="12" l="1"/>
  <c r="KY32" i="12"/>
  <c r="KY31" i="12"/>
  <c r="KY28" i="12"/>
  <c r="KY30" i="12"/>
  <c r="KY29" i="12"/>
  <c r="KY27" i="12"/>
  <c r="KY26" i="12"/>
  <c r="KY25" i="12"/>
  <c r="KY24" i="12"/>
  <c r="KY23" i="12"/>
  <c r="KY22" i="12"/>
  <c r="KY20" i="12"/>
  <c r="KY21" i="12"/>
  <c r="KY18" i="12"/>
  <c r="KY19" i="12"/>
  <c r="KY42" i="12"/>
  <c r="KY43" i="12"/>
  <c r="KY41" i="12"/>
  <c r="KY39" i="12"/>
  <c r="KY40" i="12"/>
  <c r="KY17" i="12"/>
  <c r="KY38" i="12"/>
  <c r="KY16" i="12"/>
  <c r="KY14" i="12"/>
  <c r="KY12" i="12"/>
  <c r="KY15" i="12"/>
  <c r="KY13" i="12"/>
  <c r="KY11" i="12"/>
  <c r="KY10" i="12"/>
  <c r="KY8" i="12"/>
  <c r="KY6" i="12"/>
  <c r="KY4" i="12"/>
  <c r="KY9" i="12"/>
  <c r="KY7" i="12"/>
  <c r="KY3" i="12"/>
  <c r="KY37" i="12" s="1"/>
  <c r="KY62" i="12" s="1"/>
  <c r="KY5" i="12"/>
  <c r="KZ2" i="12"/>
  <c r="KX47" i="12"/>
  <c r="KX35" i="12"/>
  <c r="KY47" i="12" l="1"/>
  <c r="KZ33" i="12"/>
  <c r="KZ32" i="12"/>
  <c r="KZ31" i="12"/>
  <c r="KZ30" i="12"/>
  <c r="KZ28" i="12"/>
  <c r="KZ29" i="12"/>
  <c r="KZ25" i="12"/>
  <c r="KZ27" i="12"/>
  <c r="KZ26" i="12"/>
  <c r="KZ24" i="12"/>
  <c r="KZ21" i="12"/>
  <c r="KZ23" i="12"/>
  <c r="KZ22" i="12"/>
  <c r="KZ20" i="12"/>
  <c r="KZ19" i="12"/>
  <c r="KZ18" i="12"/>
  <c r="KZ42" i="12"/>
  <c r="KZ43" i="12"/>
  <c r="KZ41" i="12"/>
  <c r="KZ40" i="12"/>
  <c r="KZ38" i="12"/>
  <c r="KZ39" i="12"/>
  <c r="KZ17" i="12"/>
  <c r="KZ16" i="12"/>
  <c r="KZ14" i="12"/>
  <c r="KZ12" i="12"/>
  <c r="KZ15" i="12"/>
  <c r="KZ13" i="12"/>
  <c r="KZ9" i="12"/>
  <c r="KZ7" i="12"/>
  <c r="KZ5" i="12"/>
  <c r="KZ11" i="12"/>
  <c r="KZ10" i="12"/>
  <c r="KZ8" i="12"/>
  <c r="KZ6" i="12"/>
  <c r="KZ4" i="12"/>
  <c r="KZ3" i="12"/>
  <c r="KZ37" i="12" s="1"/>
  <c r="KZ62" i="12" s="1"/>
  <c r="LA2" i="12"/>
  <c r="KY35" i="12"/>
  <c r="LA33" i="12" l="1"/>
  <c r="LA32" i="12"/>
  <c r="LA31" i="12"/>
  <c r="LA30" i="12"/>
  <c r="LA29" i="12"/>
  <c r="LA28" i="12"/>
  <c r="LA27" i="12"/>
  <c r="LA26" i="12"/>
  <c r="LA25" i="12"/>
  <c r="LA24" i="12"/>
  <c r="LA21" i="12"/>
  <c r="LA23" i="12"/>
  <c r="LA22" i="12"/>
  <c r="LA20" i="12"/>
  <c r="LA19" i="12"/>
  <c r="LA18" i="12"/>
  <c r="KZ35" i="12"/>
  <c r="LA43" i="12"/>
  <c r="LA41" i="12"/>
  <c r="LA42" i="12"/>
  <c r="LA40" i="12"/>
  <c r="LA39" i="12"/>
  <c r="LA38" i="12"/>
  <c r="LA17" i="12"/>
  <c r="LA15" i="12"/>
  <c r="LA13" i="12"/>
  <c r="LA11" i="12"/>
  <c r="LA16" i="12"/>
  <c r="LA14" i="12"/>
  <c r="LA12" i="12"/>
  <c r="LA9" i="12"/>
  <c r="LA7" i="12"/>
  <c r="LA5" i="12"/>
  <c r="LA10" i="12"/>
  <c r="LA8" i="12"/>
  <c r="LA6" i="12"/>
  <c r="LB2" i="12"/>
  <c r="LA3" i="12"/>
  <c r="LA37" i="12" s="1"/>
  <c r="LA62" i="12" s="1"/>
  <c r="LA4" i="12"/>
  <c r="KZ47" i="12"/>
  <c r="LB33" i="12" l="1"/>
  <c r="LB32" i="12"/>
  <c r="LB31" i="12"/>
  <c r="LB30" i="12"/>
  <c r="LB29" i="12"/>
  <c r="LB28" i="12"/>
  <c r="LB27" i="12"/>
  <c r="LB26" i="12"/>
  <c r="LB24" i="12"/>
  <c r="LB25" i="12"/>
  <c r="LB23" i="12"/>
  <c r="LB22" i="12"/>
  <c r="LB21" i="12"/>
  <c r="LB18" i="12"/>
  <c r="LB20" i="12"/>
  <c r="LB19" i="12"/>
  <c r="LA35" i="12"/>
  <c r="LB43" i="12"/>
  <c r="LB42" i="12"/>
  <c r="LB41" i="12"/>
  <c r="LB39" i="12"/>
  <c r="LB40" i="12"/>
  <c r="LB38" i="12"/>
  <c r="LB17" i="12"/>
  <c r="LB15" i="12"/>
  <c r="LB13" i="12"/>
  <c r="LB16" i="12"/>
  <c r="LB14" i="12"/>
  <c r="LB10" i="12"/>
  <c r="LB8" i="12"/>
  <c r="LB6" i="12"/>
  <c r="LB4" i="12"/>
  <c r="LB11" i="12"/>
  <c r="LB12" i="12"/>
  <c r="LB9" i="12"/>
  <c r="LB7" i="12"/>
  <c r="LB5" i="12"/>
  <c r="LB3" i="12"/>
  <c r="LB37" i="12" s="1"/>
  <c r="LB62" i="12" s="1"/>
  <c r="LC2" i="12"/>
  <c r="LA47" i="12"/>
  <c r="LB47" i="12" l="1"/>
  <c r="LC33" i="12"/>
  <c r="LC32" i="12"/>
  <c r="LC31" i="12"/>
  <c r="LC30" i="12"/>
  <c r="LC28" i="12"/>
  <c r="LC27" i="12"/>
  <c r="LC29" i="12"/>
  <c r="LC26" i="12"/>
  <c r="LC23" i="12"/>
  <c r="LC25" i="12"/>
  <c r="LC24" i="12"/>
  <c r="LC22" i="12"/>
  <c r="LC20" i="12"/>
  <c r="LC21" i="12"/>
  <c r="LC18" i="12"/>
  <c r="LC19" i="12"/>
  <c r="LB35" i="12"/>
  <c r="LC42" i="12"/>
  <c r="LC43" i="12"/>
  <c r="LC41" i="12"/>
  <c r="LC39" i="12"/>
  <c r="LC40" i="12"/>
  <c r="LC38" i="12"/>
  <c r="LC17" i="12"/>
  <c r="LC16" i="12"/>
  <c r="LC14" i="12"/>
  <c r="LC12" i="12"/>
  <c r="LC15" i="12"/>
  <c r="LC13" i="12"/>
  <c r="LC11" i="12"/>
  <c r="LC10" i="12"/>
  <c r="LC8" i="12"/>
  <c r="LC6" i="12"/>
  <c r="LC4" i="12"/>
  <c r="LC9" i="12"/>
  <c r="LC7" i="12"/>
  <c r="LC3" i="12"/>
  <c r="LC37" i="12" s="1"/>
  <c r="LC62" i="12" s="1"/>
  <c r="LC5" i="12"/>
  <c r="LD2" i="12"/>
  <c r="LC47" i="12" l="1"/>
  <c r="LD33" i="12"/>
  <c r="LD32" i="12"/>
  <c r="LD31" i="12"/>
  <c r="LD30" i="12"/>
  <c r="LD28" i="12"/>
  <c r="LD29" i="12"/>
  <c r="LD25" i="12"/>
  <c r="LD26" i="12"/>
  <c r="LD27" i="12"/>
  <c r="LD24" i="12"/>
  <c r="LD23" i="12"/>
  <c r="LD21" i="12"/>
  <c r="LD22" i="12"/>
  <c r="LD20" i="12"/>
  <c r="LD19" i="12"/>
  <c r="LD18" i="12"/>
  <c r="LC35" i="12"/>
  <c r="LD42" i="12"/>
  <c r="LD43" i="12"/>
  <c r="LD40" i="12"/>
  <c r="LD38" i="12"/>
  <c r="LD41" i="12"/>
  <c r="LD39" i="12"/>
  <c r="LD17" i="12"/>
  <c r="LD16" i="12"/>
  <c r="LD14" i="12"/>
  <c r="LD12" i="12"/>
  <c r="LD15" i="12"/>
  <c r="LD13" i="12"/>
  <c r="LD11" i="12"/>
  <c r="LD9" i="12"/>
  <c r="LD7" i="12"/>
  <c r="LD5" i="12"/>
  <c r="LD10" i="12"/>
  <c r="LD8" i="12"/>
  <c r="LD6" i="12"/>
  <c r="LD4" i="12"/>
  <c r="LD3" i="12"/>
  <c r="LD37" i="12" s="1"/>
  <c r="LD62" i="12" s="1"/>
  <c r="LE2" i="12"/>
  <c r="LE33" i="12" l="1"/>
  <c r="LE32" i="12"/>
  <c r="LE31" i="12"/>
  <c r="LE30" i="12"/>
  <c r="LE29" i="12"/>
  <c r="LE28" i="12"/>
  <c r="LE26" i="12"/>
  <c r="LE27" i="12"/>
  <c r="LE25" i="12"/>
  <c r="LE24" i="12"/>
  <c r="LE23" i="12"/>
  <c r="LE21" i="12"/>
  <c r="LE22" i="12"/>
  <c r="LE20" i="12"/>
  <c r="LE19" i="12"/>
  <c r="LE18" i="12"/>
  <c r="LE43" i="12"/>
  <c r="LE41" i="12"/>
  <c r="LE42" i="12"/>
  <c r="LE40" i="12"/>
  <c r="LE39" i="12"/>
  <c r="LE38" i="12"/>
  <c r="LE17" i="12"/>
  <c r="LE15" i="12"/>
  <c r="LE13" i="12"/>
  <c r="LE11" i="12"/>
  <c r="LE16" i="12"/>
  <c r="LE14" i="12"/>
  <c r="LE12" i="12"/>
  <c r="LE9" i="12"/>
  <c r="LE7" i="12"/>
  <c r="LE5" i="12"/>
  <c r="LE10" i="12"/>
  <c r="LE8" i="12"/>
  <c r="LE6" i="12"/>
  <c r="LE4" i="12"/>
  <c r="LE3" i="12"/>
  <c r="LE37" i="12" s="1"/>
  <c r="LE62" i="12" s="1"/>
  <c r="LF2" i="12"/>
  <c r="LD35" i="12"/>
  <c r="LD47" i="12"/>
  <c r="LF33" i="12" l="1"/>
  <c r="LF32" i="12"/>
  <c r="LF31" i="12"/>
  <c r="LF30" i="12"/>
  <c r="LF29" i="12"/>
  <c r="LF28" i="12"/>
  <c r="LF27" i="12"/>
  <c r="LF26" i="12"/>
  <c r="LF24" i="12"/>
  <c r="LF25" i="12"/>
  <c r="LF23" i="12"/>
  <c r="LF22" i="12"/>
  <c r="LF21" i="12"/>
  <c r="LF20" i="12"/>
  <c r="LF18" i="12"/>
  <c r="LF19" i="12"/>
  <c r="LE35" i="12"/>
  <c r="LF43" i="12"/>
  <c r="LF39" i="12"/>
  <c r="LF41" i="12"/>
  <c r="LF42" i="12"/>
  <c r="LF40" i="12"/>
  <c r="LF38" i="12"/>
  <c r="LF17" i="12"/>
  <c r="LF15" i="12"/>
  <c r="LF13" i="12"/>
  <c r="LF16" i="12"/>
  <c r="LF14" i="12"/>
  <c r="LF11" i="12"/>
  <c r="LF10" i="12"/>
  <c r="LF8" i="12"/>
  <c r="LF6" i="12"/>
  <c r="LF4" i="12"/>
  <c r="LF12" i="12"/>
  <c r="LF9" i="12"/>
  <c r="LF7" i="12"/>
  <c r="LF5" i="12"/>
  <c r="LF3" i="12"/>
  <c r="LF37" i="12" s="1"/>
  <c r="LF62" i="12" s="1"/>
  <c r="LG2" i="12"/>
  <c r="LE47" i="12"/>
  <c r="LG33" i="12" l="1"/>
  <c r="LG32" i="12"/>
  <c r="LG31" i="12"/>
  <c r="LG28" i="12"/>
  <c r="LG30" i="12"/>
  <c r="LG29" i="12"/>
  <c r="LG27" i="12"/>
  <c r="LG26" i="12"/>
  <c r="LG24" i="12"/>
  <c r="LG25" i="12"/>
  <c r="LG23" i="12"/>
  <c r="LG22" i="12"/>
  <c r="LG20" i="12"/>
  <c r="LG21" i="12"/>
  <c r="LG18" i="12"/>
  <c r="LG19" i="12"/>
  <c r="LF47" i="12"/>
  <c r="LF35" i="12"/>
  <c r="LG42" i="12"/>
  <c r="LG43" i="12"/>
  <c r="LG41" i="12"/>
  <c r="LG39" i="12"/>
  <c r="LG40" i="12"/>
  <c r="LG17" i="12"/>
  <c r="LG38" i="12"/>
  <c r="LG16" i="12"/>
  <c r="LG14" i="12"/>
  <c r="LG12" i="12"/>
  <c r="LG15" i="12"/>
  <c r="LG13" i="12"/>
  <c r="LG11" i="12"/>
  <c r="LG10" i="12"/>
  <c r="LG8" i="12"/>
  <c r="LG6" i="12"/>
  <c r="LG4" i="12"/>
  <c r="LG9" i="12"/>
  <c r="LG7" i="12"/>
  <c r="LG5" i="12"/>
  <c r="LG3" i="12"/>
  <c r="LG37" i="12" s="1"/>
  <c r="LG62" i="12" s="1"/>
  <c r="LH2" i="12"/>
  <c r="LH33" i="12" l="1"/>
  <c r="LH32" i="12"/>
  <c r="LH31" i="12"/>
  <c r="LH30" i="12"/>
  <c r="LH28" i="12"/>
  <c r="LH29" i="12"/>
  <c r="LH25" i="12"/>
  <c r="LH27" i="12"/>
  <c r="LH26" i="12"/>
  <c r="LH24" i="12"/>
  <c r="LH21" i="12"/>
  <c r="LH23" i="12"/>
  <c r="LH22" i="12"/>
  <c r="LH20" i="12"/>
  <c r="LH19" i="12"/>
  <c r="LH18" i="12"/>
  <c r="LG35" i="12"/>
  <c r="LG47" i="12"/>
  <c r="LH42" i="12"/>
  <c r="LH43" i="12"/>
  <c r="LH41" i="12"/>
  <c r="LH40" i="12"/>
  <c r="LH38" i="12"/>
  <c r="LH39" i="12"/>
  <c r="LH17" i="12"/>
  <c r="LH16" i="12"/>
  <c r="LH14" i="12"/>
  <c r="LH12" i="12"/>
  <c r="LH15" i="12"/>
  <c r="LH13" i="12"/>
  <c r="LH9" i="12"/>
  <c r="LH7" i="12"/>
  <c r="LH5" i="12"/>
  <c r="LH11" i="12"/>
  <c r="LH10" i="12"/>
  <c r="LH8" i="12"/>
  <c r="LH6" i="12"/>
  <c r="LH4" i="12"/>
  <c r="LH3" i="12"/>
  <c r="LH37" i="12" s="1"/>
  <c r="LH62" i="12" s="1"/>
  <c r="LI2" i="12"/>
  <c r="LI33" i="12" l="1"/>
  <c r="LI32" i="12"/>
  <c r="LI31" i="12"/>
  <c r="LI30" i="12"/>
  <c r="LI29" i="12"/>
  <c r="LI28" i="12"/>
  <c r="LI27" i="12"/>
  <c r="LI26" i="12"/>
  <c r="LI25" i="12"/>
  <c r="LI24" i="12"/>
  <c r="LI21" i="12"/>
  <c r="LI23" i="12"/>
  <c r="LI22" i="12"/>
  <c r="LI20" i="12"/>
  <c r="LI19" i="12"/>
  <c r="LI18" i="12"/>
  <c r="LI43" i="12"/>
  <c r="LI41" i="12"/>
  <c r="LI42" i="12"/>
  <c r="LI40" i="12"/>
  <c r="LI38" i="12"/>
  <c r="LI39" i="12"/>
  <c r="LI15" i="12"/>
  <c r="LI13" i="12"/>
  <c r="LI11" i="12"/>
  <c r="LI17" i="12"/>
  <c r="LI16" i="12"/>
  <c r="LI14" i="12"/>
  <c r="LI12" i="12"/>
  <c r="LI9" i="12"/>
  <c r="LI7" i="12"/>
  <c r="LI5" i="12"/>
  <c r="LI10" i="12"/>
  <c r="LI8" i="12"/>
  <c r="LI4" i="12"/>
  <c r="LI3" i="12"/>
  <c r="LI37" i="12" s="1"/>
  <c r="LI62" i="12" s="1"/>
  <c r="LJ2" i="12"/>
  <c r="LI6" i="12"/>
  <c r="LH35" i="12"/>
  <c r="LH47" i="12"/>
  <c r="LJ33" i="12" l="1"/>
  <c r="LJ32" i="12"/>
  <c r="LJ31" i="12"/>
  <c r="LJ30" i="12"/>
  <c r="LJ29" i="12"/>
  <c r="LJ28" i="12"/>
  <c r="LJ27" i="12"/>
  <c r="LJ26" i="12"/>
  <c r="LJ24" i="12"/>
  <c r="LJ25" i="12"/>
  <c r="LJ23" i="12"/>
  <c r="LJ22" i="12"/>
  <c r="LJ21" i="12"/>
  <c r="LJ20" i="12"/>
  <c r="LJ18" i="12"/>
  <c r="LJ19" i="12"/>
  <c r="LI35" i="12"/>
  <c r="LJ43" i="12"/>
  <c r="LJ41" i="12"/>
  <c r="LJ39" i="12"/>
  <c r="LJ42" i="12"/>
  <c r="LJ40" i="12"/>
  <c r="LJ38" i="12"/>
  <c r="LJ17" i="12"/>
  <c r="LJ15" i="12"/>
  <c r="LJ13" i="12"/>
  <c r="LJ16" i="12"/>
  <c r="LJ14" i="12"/>
  <c r="LJ12" i="12"/>
  <c r="LJ10" i="12"/>
  <c r="LJ8" i="12"/>
  <c r="LJ6" i="12"/>
  <c r="LJ4" i="12"/>
  <c r="LJ11" i="12"/>
  <c r="LJ9" i="12"/>
  <c r="LJ7" i="12"/>
  <c r="LJ5" i="12"/>
  <c r="LJ3" i="12"/>
  <c r="LJ37" i="12" s="1"/>
  <c r="LJ62" i="12" s="1"/>
  <c r="LK2" i="12"/>
  <c r="LI47" i="12"/>
  <c r="LK33" i="12" l="1"/>
  <c r="LK32" i="12"/>
  <c r="LK31" i="12"/>
  <c r="LK30" i="12"/>
  <c r="LK28" i="12"/>
  <c r="LK27" i="12"/>
  <c r="LK29" i="12"/>
  <c r="LK26" i="12"/>
  <c r="LK24" i="12"/>
  <c r="LK23" i="12"/>
  <c r="LK25" i="12"/>
  <c r="LK22" i="12"/>
  <c r="LK20" i="12"/>
  <c r="LK21" i="12"/>
  <c r="LK18" i="12"/>
  <c r="LK19" i="12"/>
  <c r="LJ35" i="12"/>
  <c r="LK42" i="12"/>
  <c r="LK43" i="12"/>
  <c r="LK41" i="12"/>
  <c r="LK39" i="12"/>
  <c r="LK40" i="12"/>
  <c r="LK38" i="12"/>
  <c r="LK17" i="12"/>
  <c r="LK16" i="12"/>
  <c r="LK14" i="12"/>
  <c r="LK12" i="12"/>
  <c r="LK15" i="12"/>
  <c r="LK13" i="12"/>
  <c r="LK11" i="12"/>
  <c r="LK10" i="12"/>
  <c r="LK8" i="12"/>
  <c r="LK6" i="12"/>
  <c r="LK4" i="12"/>
  <c r="LK9" i="12"/>
  <c r="LK7" i="12"/>
  <c r="LK3" i="12"/>
  <c r="LK37" i="12" s="1"/>
  <c r="LK62" i="12" s="1"/>
  <c r="LK5" i="12"/>
  <c r="LL2" i="12"/>
  <c r="LJ47" i="12"/>
  <c r="LL32" i="12" l="1"/>
  <c r="LL33" i="12"/>
  <c r="LL31" i="12"/>
  <c r="LL30" i="12"/>
  <c r="LL28" i="12"/>
  <c r="LL29" i="12"/>
  <c r="LL25" i="12"/>
  <c r="LL26" i="12"/>
  <c r="LL27" i="12"/>
  <c r="LL24" i="12"/>
  <c r="LL23" i="12"/>
  <c r="LL21" i="12"/>
  <c r="LL22" i="12"/>
  <c r="LL20" i="12"/>
  <c r="LL19" i="12"/>
  <c r="LL18" i="12"/>
  <c r="LL42" i="12"/>
  <c r="LL43" i="12"/>
  <c r="LL40" i="12"/>
  <c r="LL38" i="12"/>
  <c r="LL41" i="12"/>
  <c r="LL39" i="12"/>
  <c r="LL17" i="12"/>
  <c r="LL16" i="12"/>
  <c r="LL14" i="12"/>
  <c r="LL12" i="12"/>
  <c r="LL15" i="12"/>
  <c r="LL13" i="12"/>
  <c r="LL11" i="12"/>
  <c r="LL9" i="12"/>
  <c r="LL7" i="12"/>
  <c r="LL5" i="12"/>
  <c r="LL10" i="12"/>
  <c r="LL8" i="12"/>
  <c r="LL6" i="12"/>
  <c r="LL4" i="12"/>
  <c r="LL3" i="12"/>
  <c r="LL37" i="12" s="1"/>
  <c r="LL62" i="12" s="1"/>
  <c r="LM2" i="12"/>
  <c r="LK47" i="12"/>
  <c r="LK35" i="12"/>
  <c r="LM32" i="12" l="1"/>
  <c r="LM33" i="12"/>
  <c r="LM31" i="12"/>
  <c r="LM30" i="12"/>
  <c r="LM29" i="12"/>
  <c r="LM28" i="12"/>
  <c r="LM26" i="12"/>
  <c r="LM27" i="12"/>
  <c r="LM25" i="12"/>
  <c r="LM24" i="12"/>
  <c r="LM23" i="12"/>
  <c r="LM21" i="12"/>
  <c r="LM22" i="12"/>
  <c r="LM20" i="12"/>
  <c r="LM19" i="12"/>
  <c r="LM18" i="12"/>
  <c r="LL35" i="12"/>
  <c r="LL47" i="12"/>
  <c r="LM43" i="12"/>
  <c r="LM41" i="12"/>
  <c r="LM42" i="12"/>
  <c r="LM40" i="12"/>
  <c r="LM39" i="12"/>
  <c r="LM38" i="12"/>
  <c r="LM15" i="12"/>
  <c r="LM13" i="12"/>
  <c r="LM11" i="12"/>
  <c r="LM17" i="12"/>
  <c r="LM16" i="12"/>
  <c r="LM14" i="12"/>
  <c r="LM12" i="12"/>
  <c r="LM9" i="12"/>
  <c r="LM7" i="12"/>
  <c r="LM5" i="12"/>
  <c r="LM10" i="12"/>
  <c r="LM8" i="12"/>
  <c r="LM4" i="12"/>
  <c r="LN2" i="12"/>
  <c r="LM6" i="12"/>
  <c r="LM3" i="12"/>
  <c r="LM37" i="12" s="1"/>
  <c r="LM62" i="12" s="1"/>
  <c r="LN33" i="12" l="1"/>
  <c r="LN32" i="12"/>
  <c r="LN31" i="12"/>
  <c r="LN30" i="12"/>
  <c r="LN29" i="12"/>
  <c r="LN28" i="12"/>
  <c r="LN27" i="12"/>
  <c r="LN26" i="12"/>
  <c r="LN24" i="12"/>
  <c r="LN25" i="12"/>
  <c r="LN23" i="12"/>
  <c r="LN22" i="12"/>
  <c r="LN21" i="12"/>
  <c r="LN18" i="12"/>
  <c r="LN20" i="12"/>
  <c r="LN19" i="12"/>
  <c r="LN43" i="12"/>
  <c r="LN42" i="12"/>
  <c r="LN39" i="12"/>
  <c r="LN41" i="12"/>
  <c r="LN40" i="12"/>
  <c r="LN38" i="12"/>
  <c r="LN17" i="12"/>
  <c r="LN15" i="12"/>
  <c r="LN13" i="12"/>
  <c r="LN16" i="12"/>
  <c r="LN14" i="12"/>
  <c r="LN12" i="12"/>
  <c r="LN11" i="12"/>
  <c r="LN10" i="12"/>
  <c r="LN8" i="12"/>
  <c r="LN6" i="12"/>
  <c r="LN4" i="12"/>
  <c r="LN9" i="12"/>
  <c r="LN7" i="12"/>
  <c r="LN5" i="12"/>
  <c r="LN3" i="12"/>
  <c r="LN37" i="12" s="1"/>
  <c r="LN62" i="12" s="1"/>
  <c r="LO2" i="12"/>
  <c r="LM47" i="12"/>
  <c r="LM35" i="12"/>
  <c r="LN47" i="12" l="1"/>
  <c r="LO33" i="12"/>
  <c r="LO32" i="12"/>
  <c r="LO31" i="12"/>
  <c r="LO28" i="12"/>
  <c r="LO30" i="12"/>
  <c r="LO29" i="12"/>
  <c r="LO27" i="12"/>
  <c r="LO26" i="12"/>
  <c r="LO24" i="12"/>
  <c r="LO25" i="12"/>
  <c r="LO23" i="12"/>
  <c r="LO22" i="12"/>
  <c r="LO20" i="12"/>
  <c r="LO21" i="12"/>
  <c r="LO18" i="12"/>
  <c r="LO19" i="12"/>
  <c r="LN35" i="12"/>
  <c r="LO42" i="12"/>
  <c r="LO43" i="12"/>
  <c r="LO41" i="12"/>
  <c r="LO39" i="12"/>
  <c r="LO40" i="12"/>
  <c r="LO17" i="12"/>
  <c r="LO38" i="12"/>
  <c r="LO16" i="12"/>
  <c r="LO14" i="12"/>
  <c r="LO12" i="12"/>
  <c r="LO15" i="12"/>
  <c r="LO13" i="12"/>
  <c r="LO11" i="12"/>
  <c r="LO10" i="12"/>
  <c r="LO8" i="12"/>
  <c r="LO6" i="12"/>
  <c r="LO4" i="12"/>
  <c r="LO9" i="12"/>
  <c r="LO7" i="12"/>
  <c r="LO3" i="12"/>
  <c r="LO37" i="12" s="1"/>
  <c r="LO62" i="12" s="1"/>
  <c r="LO5" i="12"/>
  <c r="LP2" i="12"/>
  <c r="LP33" i="12" l="1"/>
  <c r="LP32" i="12"/>
  <c r="LP31" i="12"/>
  <c r="LP30" i="12"/>
  <c r="LP28" i="12"/>
  <c r="LP29" i="12"/>
  <c r="LP25" i="12"/>
  <c r="LP27" i="12"/>
  <c r="LP26" i="12"/>
  <c r="LP24" i="12"/>
  <c r="LP21" i="12"/>
  <c r="LP23" i="12"/>
  <c r="LP22" i="12"/>
  <c r="LP20" i="12"/>
  <c r="LP19" i="12"/>
  <c r="LP18" i="12"/>
  <c r="LO47" i="12"/>
  <c r="LP42" i="12"/>
  <c r="LP43" i="12"/>
  <c r="LP41" i="12"/>
  <c r="LP40" i="12"/>
  <c r="LP38" i="12"/>
  <c r="LP39" i="12"/>
  <c r="LP17" i="12"/>
  <c r="LP16" i="12"/>
  <c r="LP14" i="12"/>
  <c r="LP12" i="12"/>
  <c r="LP15" i="12"/>
  <c r="LP13" i="12"/>
  <c r="LP9" i="12"/>
  <c r="LP7" i="12"/>
  <c r="LP5" i="12"/>
  <c r="LP11" i="12"/>
  <c r="LP10" i="12"/>
  <c r="LP8" i="12"/>
  <c r="LP6" i="12"/>
  <c r="LP4" i="12"/>
  <c r="LP3" i="12"/>
  <c r="LP37" i="12" s="1"/>
  <c r="LP62" i="12" s="1"/>
  <c r="LQ2" i="12"/>
  <c r="LO35" i="12"/>
  <c r="LQ33" i="12" l="1"/>
  <c r="LQ32" i="12"/>
  <c r="LQ31" i="12"/>
  <c r="LQ30" i="12"/>
  <c r="LQ29" i="12"/>
  <c r="LQ28" i="12"/>
  <c r="LQ27" i="12"/>
  <c r="LQ26" i="12"/>
  <c r="LQ25" i="12"/>
  <c r="LQ24" i="12"/>
  <c r="LQ21" i="12"/>
  <c r="LQ23" i="12"/>
  <c r="LQ22" i="12"/>
  <c r="LQ20" i="12"/>
  <c r="LQ19" i="12"/>
  <c r="LQ18" i="12"/>
  <c r="LP47" i="12"/>
  <c r="LP35" i="12"/>
  <c r="LQ43" i="12"/>
  <c r="LQ41" i="12"/>
  <c r="LQ42" i="12"/>
  <c r="LQ40" i="12"/>
  <c r="LQ39" i="12"/>
  <c r="LQ38" i="12"/>
  <c r="LQ17" i="12"/>
  <c r="LQ15" i="12"/>
  <c r="LQ13" i="12"/>
  <c r="LQ11" i="12"/>
  <c r="LQ16" i="12"/>
  <c r="LQ14" i="12"/>
  <c r="LQ12" i="12"/>
  <c r="LQ9" i="12"/>
  <c r="LQ7" i="12"/>
  <c r="LQ5" i="12"/>
  <c r="LQ10" i="12"/>
  <c r="LQ8" i="12"/>
  <c r="LQ6" i="12"/>
  <c r="LQ3" i="12"/>
  <c r="LQ37" i="12" s="1"/>
  <c r="LQ62" i="12" s="1"/>
  <c r="LR2" i="12"/>
  <c r="LQ4" i="12"/>
  <c r="LR33" i="12" l="1"/>
  <c r="LR32" i="12"/>
  <c r="LR31" i="12"/>
  <c r="LR30" i="12"/>
  <c r="LR29" i="12"/>
  <c r="LR28" i="12"/>
  <c r="LR27" i="12"/>
  <c r="LR26" i="12"/>
  <c r="LR24" i="12"/>
  <c r="LR25" i="12"/>
  <c r="LR23" i="12"/>
  <c r="LR22" i="12"/>
  <c r="LR21" i="12"/>
  <c r="LR18" i="12"/>
  <c r="LR20" i="12"/>
  <c r="LR19" i="12"/>
  <c r="LQ35" i="12"/>
  <c r="LQ47" i="12"/>
  <c r="LR43" i="12"/>
  <c r="LR42" i="12"/>
  <c r="LR41" i="12"/>
  <c r="LR39" i="12"/>
  <c r="LR40" i="12"/>
  <c r="LR38" i="12"/>
  <c r="LR17" i="12"/>
  <c r="LR15" i="12"/>
  <c r="LR13" i="12"/>
  <c r="LR16" i="12"/>
  <c r="LR14" i="12"/>
  <c r="LR10" i="12"/>
  <c r="LR8" i="12"/>
  <c r="LR6" i="12"/>
  <c r="LR4" i="12"/>
  <c r="LR11" i="12"/>
  <c r="LR12" i="12"/>
  <c r="LR9" i="12"/>
  <c r="LR7" i="12"/>
  <c r="LR5" i="12"/>
  <c r="LR3" i="12"/>
  <c r="LR37" i="12" s="1"/>
  <c r="LR62" i="12" s="1"/>
  <c r="LS2" i="12"/>
  <c r="LS33" i="12" l="1"/>
  <c r="LS32" i="12"/>
  <c r="LS31" i="12"/>
  <c r="LS30" i="12"/>
  <c r="LS28" i="12"/>
  <c r="LS27" i="12"/>
  <c r="LS29" i="12"/>
  <c r="LS26" i="12"/>
  <c r="LS24" i="12"/>
  <c r="LS23" i="12"/>
  <c r="LS25" i="12"/>
  <c r="LS22" i="12"/>
  <c r="LS20" i="12"/>
  <c r="LS21" i="12"/>
  <c r="LS18" i="12"/>
  <c r="LS19" i="12"/>
  <c r="LR47" i="12"/>
  <c r="LR35" i="12"/>
  <c r="LS42" i="12"/>
  <c r="LS43" i="12"/>
  <c r="LS41" i="12"/>
  <c r="LS39" i="12"/>
  <c r="LS40" i="12"/>
  <c r="LS38" i="12"/>
  <c r="LS17" i="12"/>
  <c r="LS16" i="12"/>
  <c r="LS14" i="12"/>
  <c r="LS12" i="12"/>
  <c r="LS15" i="12"/>
  <c r="LS13" i="12"/>
  <c r="LS11" i="12"/>
  <c r="LS10" i="12"/>
  <c r="LS8" i="12"/>
  <c r="LS6" i="12"/>
  <c r="LS4" i="12"/>
  <c r="LS9" i="12"/>
  <c r="LS7" i="12"/>
  <c r="LS3" i="12"/>
  <c r="LS37" i="12" s="1"/>
  <c r="LS62" i="12" s="1"/>
  <c r="LS5" i="12"/>
  <c r="LT2" i="12"/>
  <c r="LT33" i="12" l="1"/>
  <c r="LT32" i="12"/>
  <c r="LT31" i="12"/>
  <c r="LT30" i="12"/>
  <c r="LT28" i="12"/>
  <c r="LT29" i="12"/>
  <c r="LT25" i="12"/>
  <c r="LT26" i="12"/>
  <c r="LT27" i="12"/>
  <c r="LT24" i="12"/>
  <c r="LT23" i="12"/>
  <c r="LT21" i="12"/>
  <c r="LT22" i="12"/>
  <c r="LT20" i="12"/>
  <c r="LT19" i="12"/>
  <c r="LT18" i="12"/>
  <c r="LT42" i="12"/>
  <c r="LT43" i="12"/>
  <c r="LT40" i="12"/>
  <c r="LT38" i="12"/>
  <c r="LT41" i="12"/>
  <c r="LT39" i="12"/>
  <c r="LT17" i="12"/>
  <c r="LT16" i="12"/>
  <c r="LT14" i="12"/>
  <c r="LT12" i="12"/>
  <c r="LT15" i="12"/>
  <c r="LT13" i="12"/>
  <c r="LT11" i="12"/>
  <c r="LT9" i="12"/>
  <c r="LT7" i="12"/>
  <c r="LT5" i="12"/>
  <c r="LT10" i="12"/>
  <c r="LT8" i="12"/>
  <c r="LT6" i="12"/>
  <c r="LT4" i="12"/>
  <c r="LT3" i="12"/>
  <c r="LT37" i="12" s="1"/>
  <c r="LT62" i="12" s="1"/>
  <c r="LU2" i="12"/>
  <c r="LS47" i="12"/>
  <c r="LS35" i="12"/>
  <c r="LU33" i="12" l="1"/>
  <c r="LU32" i="12"/>
  <c r="LU31" i="12"/>
  <c r="LU30" i="12"/>
  <c r="LU29" i="12"/>
  <c r="LU28" i="12"/>
  <c r="LU26" i="12"/>
  <c r="LU27" i="12"/>
  <c r="LU25" i="12"/>
  <c r="LU24" i="12"/>
  <c r="LU23" i="12"/>
  <c r="LU21" i="12"/>
  <c r="LU22" i="12"/>
  <c r="LU20" i="12"/>
  <c r="LU19" i="12"/>
  <c r="LU18" i="12"/>
  <c r="LT35" i="12"/>
  <c r="LT47" i="12"/>
  <c r="LU43" i="12"/>
  <c r="LU41" i="12"/>
  <c r="LU42" i="12"/>
  <c r="LU40" i="12"/>
  <c r="LU39" i="12"/>
  <c r="LU38" i="12"/>
  <c r="LU17" i="12"/>
  <c r="LU15" i="12"/>
  <c r="LU13" i="12"/>
  <c r="LU11" i="12"/>
  <c r="LU16" i="12"/>
  <c r="LU14" i="12"/>
  <c r="LU12" i="12"/>
  <c r="LU9" i="12"/>
  <c r="LU7" i="12"/>
  <c r="LU5" i="12"/>
  <c r="LU10" i="12"/>
  <c r="LU8" i="12"/>
  <c r="LU6" i="12"/>
  <c r="LU4" i="12"/>
  <c r="LU3" i="12"/>
  <c r="LU37" i="12" s="1"/>
  <c r="LU62" i="12" s="1"/>
  <c r="LV2" i="12"/>
  <c r="LV33" i="12" l="1"/>
  <c r="LV32" i="12"/>
  <c r="LV31" i="12"/>
  <c r="LV30" i="12"/>
  <c r="LV29" i="12"/>
  <c r="LV28" i="12"/>
  <c r="LV27" i="12"/>
  <c r="LV26" i="12"/>
  <c r="LV24" i="12"/>
  <c r="LV25" i="12"/>
  <c r="LV23" i="12"/>
  <c r="LV22" i="12"/>
  <c r="LV21" i="12"/>
  <c r="LV20" i="12"/>
  <c r="LV18" i="12"/>
  <c r="LV19" i="12"/>
  <c r="LV43" i="12"/>
  <c r="LV39" i="12"/>
  <c r="LV41" i="12"/>
  <c r="LV42" i="12"/>
  <c r="LV40" i="12"/>
  <c r="LV38" i="12"/>
  <c r="LV17" i="12"/>
  <c r="LV15" i="12"/>
  <c r="LV13" i="12"/>
  <c r="LV16" i="12"/>
  <c r="LV14" i="12"/>
  <c r="LV11" i="12"/>
  <c r="LV10" i="12"/>
  <c r="LV8" i="12"/>
  <c r="LV6" i="12"/>
  <c r="LV4" i="12"/>
  <c r="LV12" i="12"/>
  <c r="LV9" i="12"/>
  <c r="LV7" i="12"/>
  <c r="LV5" i="12"/>
  <c r="LV3" i="12"/>
  <c r="LV37" i="12" s="1"/>
  <c r="LV62" i="12" s="1"/>
  <c r="LW2" i="12"/>
  <c r="LU47" i="12"/>
  <c r="LU35" i="12"/>
  <c r="LW33" i="12" l="1"/>
  <c r="LW32" i="12"/>
  <c r="LW31" i="12"/>
  <c r="LW28" i="12"/>
  <c r="LW30" i="12"/>
  <c r="LW29" i="12"/>
  <c r="LW27" i="12"/>
  <c r="LW26" i="12"/>
  <c r="LW24" i="12"/>
  <c r="LW25" i="12"/>
  <c r="LW23" i="12"/>
  <c r="LW22" i="12"/>
  <c r="LW20" i="12"/>
  <c r="LW21" i="12"/>
  <c r="LW18" i="12"/>
  <c r="LW19" i="12"/>
  <c r="LV47" i="12"/>
  <c r="LV35" i="12"/>
  <c r="LW42" i="12"/>
  <c r="LW43" i="12"/>
  <c r="LW41" i="12"/>
  <c r="LW39" i="12"/>
  <c r="LW40" i="12"/>
  <c r="LW17" i="12"/>
  <c r="LW38" i="12"/>
  <c r="LW16" i="12"/>
  <c r="LW14" i="12"/>
  <c r="LW12" i="12"/>
  <c r="LW15" i="12"/>
  <c r="LW13" i="12"/>
  <c r="LW11" i="12"/>
  <c r="LW10" i="12"/>
  <c r="LW8" i="12"/>
  <c r="LW6" i="12"/>
  <c r="LW4" i="12"/>
  <c r="LW9" i="12"/>
  <c r="LW7" i="12"/>
  <c r="LW5" i="12"/>
  <c r="LW3" i="12"/>
  <c r="LW37" i="12" s="1"/>
  <c r="LW62" i="12" s="1"/>
  <c r="LX2" i="12"/>
  <c r="LX33" i="12" l="1"/>
  <c r="LX32" i="12"/>
  <c r="LX31" i="12"/>
  <c r="LX30" i="12"/>
  <c r="LX28" i="12"/>
  <c r="LX29" i="12"/>
  <c r="LX25" i="12"/>
  <c r="LX27" i="12"/>
  <c r="LX26" i="12"/>
  <c r="LX24" i="12"/>
  <c r="LX21" i="12"/>
  <c r="LX23" i="12"/>
  <c r="LX22" i="12"/>
  <c r="LX20" i="12"/>
  <c r="LX19" i="12"/>
  <c r="LX18" i="12"/>
  <c r="LW35" i="12"/>
  <c r="LW47" i="12"/>
  <c r="LX42" i="12"/>
  <c r="LX43" i="12"/>
  <c r="LX41" i="12"/>
  <c r="LX40" i="12"/>
  <c r="LX38" i="12"/>
  <c r="LX39" i="12"/>
  <c r="LX17" i="12"/>
  <c r="LX16" i="12"/>
  <c r="LX14" i="12"/>
  <c r="LX12" i="12"/>
  <c r="LX15" i="12"/>
  <c r="LX13" i="12"/>
  <c r="LX9" i="12"/>
  <c r="LX7" i="12"/>
  <c r="LX5" i="12"/>
  <c r="LX11" i="12"/>
  <c r="LX10" i="12"/>
  <c r="LX8" i="12"/>
  <c r="LX6" i="12"/>
  <c r="LX4" i="12"/>
  <c r="LX3" i="12"/>
  <c r="LX37" i="12" s="1"/>
  <c r="LX62" i="12" s="1"/>
  <c r="LY2" i="12"/>
  <c r="LY33" i="12" l="1"/>
  <c r="LY32" i="12"/>
  <c r="LY31" i="12"/>
  <c r="LY30" i="12"/>
  <c r="LY29" i="12"/>
  <c r="LY28" i="12"/>
  <c r="LY27" i="12"/>
  <c r="LY26" i="12"/>
  <c r="LY25" i="12"/>
  <c r="LY24" i="12"/>
  <c r="LY21" i="12"/>
  <c r="LY23" i="12"/>
  <c r="LY22" i="12"/>
  <c r="LY20" i="12"/>
  <c r="LY19" i="12"/>
  <c r="LY18" i="12"/>
  <c r="LX47" i="12"/>
  <c r="LY43" i="12"/>
  <c r="LY41" i="12"/>
  <c r="LY42" i="12"/>
  <c r="LY40" i="12"/>
  <c r="LY38" i="12"/>
  <c r="LY39" i="12"/>
  <c r="LY15" i="12"/>
  <c r="LY13" i="12"/>
  <c r="LY11" i="12"/>
  <c r="LY17" i="12"/>
  <c r="LY16" i="12"/>
  <c r="LY14" i="12"/>
  <c r="LY12" i="12"/>
  <c r="LY9" i="12"/>
  <c r="LY7" i="12"/>
  <c r="LY5" i="12"/>
  <c r="LY10" i="12"/>
  <c r="LY8" i="12"/>
  <c r="LY4" i="12"/>
  <c r="LY3" i="12"/>
  <c r="LY37" i="12" s="1"/>
  <c r="LY62" i="12" s="1"/>
  <c r="LZ2" i="12"/>
  <c r="LY6" i="12"/>
  <c r="LX35" i="12"/>
  <c r="LZ33" i="12" l="1"/>
  <c r="LZ32" i="12"/>
  <c r="LZ31" i="12"/>
  <c r="LZ30" i="12"/>
  <c r="LZ29" i="12"/>
  <c r="LZ28" i="12"/>
  <c r="LZ27" i="12"/>
  <c r="LZ26" i="12"/>
  <c r="LZ24" i="12"/>
  <c r="LZ25" i="12"/>
  <c r="LZ23" i="12"/>
  <c r="LZ22" i="12"/>
  <c r="LZ21" i="12"/>
  <c r="LZ20" i="12"/>
  <c r="LZ18" i="12"/>
  <c r="LZ19" i="12"/>
  <c r="LY35" i="12"/>
  <c r="LZ43" i="12"/>
  <c r="LZ41" i="12"/>
  <c r="LZ39" i="12"/>
  <c r="LZ42" i="12"/>
  <c r="LZ40" i="12"/>
  <c r="LZ38" i="12"/>
  <c r="LZ17" i="12"/>
  <c r="LZ15" i="12"/>
  <c r="LZ13" i="12"/>
  <c r="LZ16" i="12"/>
  <c r="LZ14" i="12"/>
  <c r="LZ12" i="12"/>
  <c r="LZ10" i="12"/>
  <c r="LZ8" i="12"/>
  <c r="LZ6" i="12"/>
  <c r="LZ4" i="12"/>
  <c r="LZ11" i="12"/>
  <c r="LZ9" i="12"/>
  <c r="LZ7" i="12"/>
  <c r="LZ5" i="12"/>
  <c r="LZ3" i="12"/>
  <c r="LZ37" i="12" s="1"/>
  <c r="LZ62" i="12" s="1"/>
  <c r="MA2" i="12"/>
  <c r="LY47" i="12"/>
  <c r="MA33" i="12" l="1"/>
  <c r="MA32" i="12"/>
  <c r="MA31" i="12"/>
  <c r="MA30" i="12"/>
  <c r="MA28" i="12"/>
  <c r="MA27" i="12"/>
  <c r="MA29" i="12"/>
  <c r="MA26" i="12"/>
  <c r="MA24" i="12"/>
  <c r="MA23" i="12"/>
  <c r="MA25" i="12"/>
  <c r="MA22" i="12"/>
  <c r="MA20" i="12"/>
  <c r="MA21" i="12"/>
  <c r="MA18" i="12"/>
  <c r="MA19" i="12"/>
  <c r="LZ35" i="12"/>
  <c r="MA42" i="12"/>
  <c r="MA43" i="12"/>
  <c r="MA41" i="12"/>
  <c r="MA39" i="12"/>
  <c r="MA40" i="12"/>
  <c r="MA38" i="12"/>
  <c r="MA17" i="12"/>
  <c r="MA16" i="12"/>
  <c r="MA14" i="12"/>
  <c r="MA12" i="12"/>
  <c r="MA15" i="12"/>
  <c r="MA13" i="12"/>
  <c r="MA11" i="12"/>
  <c r="MA10" i="12"/>
  <c r="MA8" i="12"/>
  <c r="MA6" i="12"/>
  <c r="MA4" i="12"/>
  <c r="MA9" i="12"/>
  <c r="MA7" i="12"/>
  <c r="MA3" i="12"/>
  <c r="MA37" i="12" s="1"/>
  <c r="MA62" i="12" s="1"/>
  <c r="MA5" i="12"/>
  <c r="MB2" i="12"/>
  <c r="LZ47" i="12"/>
  <c r="MB32" i="12" l="1"/>
  <c r="MB33" i="12"/>
  <c r="MB31" i="12"/>
  <c r="MB30" i="12"/>
  <c r="MB28" i="12"/>
  <c r="MB29" i="12"/>
  <c r="MB25" i="12"/>
  <c r="MB26" i="12"/>
  <c r="MB27" i="12"/>
  <c r="MB24" i="12"/>
  <c r="MB23" i="12"/>
  <c r="MB21" i="12"/>
  <c r="MB22" i="12"/>
  <c r="MB20" i="12"/>
  <c r="MB19" i="12"/>
  <c r="MB18" i="12"/>
  <c r="MA47" i="12"/>
  <c r="MB42" i="12"/>
  <c r="MB43" i="12"/>
  <c r="MB40" i="12"/>
  <c r="MB38" i="12"/>
  <c r="MB41" i="12"/>
  <c r="MB39" i="12"/>
  <c r="MB17" i="12"/>
  <c r="MB16" i="12"/>
  <c r="MB14" i="12"/>
  <c r="MB12" i="12"/>
  <c r="MB15" i="12"/>
  <c r="MB13" i="12"/>
  <c r="MB11" i="12"/>
  <c r="MB9" i="12"/>
  <c r="MB7" i="12"/>
  <c r="MB5" i="12"/>
  <c r="MB10" i="12"/>
  <c r="MB8" i="12"/>
  <c r="MB6" i="12"/>
  <c r="MB4" i="12"/>
  <c r="MB3" i="12"/>
  <c r="MB37" i="12" s="1"/>
  <c r="MB62" i="12" s="1"/>
  <c r="MC2" i="12"/>
  <c r="MA35" i="12"/>
  <c r="MC32" i="12" l="1"/>
  <c r="MC33" i="12"/>
  <c r="MC31" i="12"/>
  <c r="MC30" i="12"/>
  <c r="MC29" i="12"/>
  <c r="MC28" i="12"/>
  <c r="MC26" i="12"/>
  <c r="MC27" i="12"/>
  <c r="MC25" i="12"/>
  <c r="MC24" i="12"/>
  <c r="MC23" i="12"/>
  <c r="MC21" i="12"/>
  <c r="MC22" i="12"/>
  <c r="MC20" i="12"/>
  <c r="MC19" i="12"/>
  <c r="MC18" i="12"/>
  <c r="MB35" i="12"/>
  <c r="MB47" i="12"/>
  <c r="MC43" i="12"/>
  <c r="MC41" i="12"/>
  <c r="MC42" i="12"/>
  <c r="MC40" i="12"/>
  <c r="MC39" i="12"/>
  <c r="MC38" i="12"/>
  <c r="MC15" i="12"/>
  <c r="MC13" i="12"/>
  <c r="MC11" i="12"/>
  <c r="MC17" i="12"/>
  <c r="MC16" i="12"/>
  <c r="MC14" i="12"/>
  <c r="MC12" i="12"/>
  <c r="MC9" i="12"/>
  <c r="MC7" i="12"/>
  <c r="MC5" i="12"/>
  <c r="MC10" i="12"/>
  <c r="MC8" i="12"/>
  <c r="MC4" i="12"/>
  <c r="MC6" i="12"/>
  <c r="MC3" i="12"/>
  <c r="MC37" i="12" s="1"/>
  <c r="MC62" i="12" s="1"/>
  <c r="MD2" i="12"/>
  <c r="MD33" i="12" l="1"/>
  <c r="MD32" i="12"/>
  <c r="MD31" i="12"/>
  <c r="MD30" i="12"/>
  <c r="MD29" i="12"/>
  <c r="MD28" i="12"/>
  <c r="MD27" i="12"/>
  <c r="MD26" i="12"/>
  <c r="MD24" i="12"/>
  <c r="MD25" i="12"/>
  <c r="MD23" i="12"/>
  <c r="MD22" i="12"/>
  <c r="MD21" i="12"/>
  <c r="MD18" i="12"/>
  <c r="MD20" i="12"/>
  <c r="MD19" i="12"/>
  <c r="MD43" i="12"/>
  <c r="MD42" i="12"/>
  <c r="MD39" i="12"/>
  <c r="MD41" i="12"/>
  <c r="MD40" i="12"/>
  <c r="MD38" i="12"/>
  <c r="MD17" i="12"/>
  <c r="MD15" i="12"/>
  <c r="MD13" i="12"/>
  <c r="MD11" i="12"/>
  <c r="MD16" i="12"/>
  <c r="MD14" i="12"/>
  <c r="MD12" i="12"/>
  <c r="MD10" i="12"/>
  <c r="MD8" i="12"/>
  <c r="MD6" i="12"/>
  <c r="MD4" i="12"/>
  <c r="MD9" i="12"/>
  <c r="MD7" i="12"/>
  <c r="MD5" i="12"/>
  <c r="MD3" i="12"/>
  <c r="MD37" i="12" s="1"/>
  <c r="MD62" i="12" s="1"/>
  <c r="ME2" i="12"/>
  <c r="MC47" i="12"/>
  <c r="MC35" i="12"/>
  <c r="MD47" i="12" l="1"/>
  <c r="ME33" i="12"/>
  <c r="ME32" i="12"/>
  <c r="ME31" i="12"/>
  <c r="ME28" i="12"/>
  <c r="ME30" i="12"/>
  <c r="ME29" i="12"/>
  <c r="ME27" i="12"/>
  <c r="ME26" i="12"/>
  <c r="ME24" i="12"/>
  <c r="ME25" i="12"/>
  <c r="ME23" i="12"/>
  <c r="ME22" i="12"/>
  <c r="ME20" i="12"/>
  <c r="ME21" i="12"/>
  <c r="ME18" i="12"/>
  <c r="ME19" i="12"/>
  <c r="ME42" i="12"/>
  <c r="ME43" i="12"/>
  <c r="ME41" i="12"/>
  <c r="ME39" i="12"/>
  <c r="ME40" i="12"/>
  <c r="ME17" i="12"/>
  <c r="ME38" i="12"/>
  <c r="ME16" i="12"/>
  <c r="ME14" i="12"/>
  <c r="ME12" i="12"/>
  <c r="ME15" i="12"/>
  <c r="ME13" i="12"/>
  <c r="ME11" i="12"/>
  <c r="ME10" i="12"/>
  <c r="ME8" i="12"/>
  <c r="ME6" i="12"/>
  <c r="ME4" i="12"/>
  <c r="ME9" i="12"/>
  <c r="ME7" i="12"/>
  <c r="ME3" i="12"/>
  <c r="ME37" i="12" s="1"/>
  <c r="ME62" i="12" s="1"/>
  <c r="ME5" i="12"/>
  <c r="MF2" i="12"/>
  <c r="MD35" i="12"/>
  <c r="ME47" i="12" l="1"/>
  <c r="MF33" i="12"/>
  <c r="MF32" i="12"/>
  <c r="MF31" i="12"/>
  <c r="MF30" i="12"/>
  <c r="MF28" i="12"/>
  <c r="MF29" i="12"/>
  <c r="MF25" i="12"/>
  <c r="MF27" i="12"/>
  <c r="MF26" i="12"/>
  <c r="MF24" i="12"/>
  <c r="MF21" i="12"/>
  <c r="MF23" i="12"/>
  <c r="MF22" i="12"/>
  <c r="MF20" i="12"/>
  <c r="MF19" i="12"/>
  <c r="MF18" i="12"/>
  <c r="MF42" i="12"/>
  <c r="MF43" i="12"/>
  <c r="MF41" i="12"/>
  <c r="MF40" i="12"/>
  <c r="MF38" i="12"/>
  <c r="MF39" i="12"/>
  <c r="MF17" i="12"/>
  <c r="MF16" i="12"/>
  <c r="MF14" i="12"/>
  <c r="MF12" i="12"/>
  <c r="MF15" i="12"/>
  <c r="MF13" i="12"/>
  <c r="MF11" i="12"/>
  <c r="MF9" i="12"/>
  <c r="MF7" i="12"/>
  <c r="MF5" i="12"/>
  <c r="MF10" i="12"/>
  <c r="MF8" i="12"/>
  <c r="MF6" i="12"/>
  <c r="MF4" i="12"/>
  <c r="MF3" i="12"/>
  <c r="MF37" i="12" s="1"/>
  <c r="MF62" i="12" s="1"/>
  <c r="MG2" i="12"/>
  <c r="ME35" i="12"/>
  <c r="MG33" i="12" l="1"/>
  <c r="MG32" i="12"/>
  <c r="MG31" i="12"/>
  <c r="MG30" i="12"/>
  <c r="MG29" i="12"/>
  <c r="MG28" i="12"/>
  <c r="MG27" i="12"/>
  <c r="MG26" i="12"/>
  <c r="MG25" i="12"/>
  <c r="MG24" i="12"/>
  <c r="MG21" i="12"/>
  <c r="MG23" i="12"/>
  <c r="MG22" i="12"/>
  <c r="MG20" i="12"/>
  <c r="MG19" i="12"/>
  <c r="MG18" i="12"/>
  <c r="MF35" i="12"/>
  <c r="MG43" i="12"/>
  <c r="MG41" i="12"/>
  <c r="MG42" i="12"/>
  <c r="MG40" i="12"/>
  <c r="MG39" i="12"/>
  <c r="MG38" i="12"/>
  <c r="MG17" i="12"/>
  <c r="MG15" i="12"/>
  <c r="MG13" i="12"/>
  <c r="MG11" i="12"/>
  <c r="MG16" i="12"/>
  <c r="MG14" i="12"/>
  <c r="MG12" i="12"/>
  <c r="MG9" i="12"/>
  <c r="MG7" i="12"/>
  <c r="MG5" i="12"/>
  <c r="MG10" i="12"/>
  <c r="MG8" i="12"/>
  <c r="MG6" i="12"/>
  <c r="MG3" i="12"/>
  <c r="MG37" i="12" s="1"/>
  <c r="MG62" i="12" s="1"/>
  <c r="MH2" i="12"/>
  <c r="MG4" i="12"/>
  <c r="MF47" i="12"/>
  <c r="MH33" i="12" l="1"/>
  <c r="MH32" i="12"/>
  <c r="MH31" i="12"/>
  <c r="MH30" i="12"/>
  <c r="MH29" i="12"/>
  <c r="MH28" i="12"/>
  <c r="MH27" i="12"/>
  <c r="MH26" i="12"/>
  <c r="MH24" i="12"/>
  <c r="MH25" i="12"/>
  <c r="MH23" i="12"/>
  <c r="MH22" i="12"/>
  <c r="MH21" i="12"/>
  <c r="MH18" i="12"/>
  <c r="MH20" i="12"/>
  <c r="MH19" i="12"/>
  <c r="MH43" i="12"/>
  <c r="MH42" i="12"/>
  <c r="MH41" i="12"/>
  <c r="MH39" i="12"/>
  <c r="MH40" i="12"/>
  <c r="MH38" i="12"/>
  <c r="MH17" i="12"/>
  <c r="MH15" i="12"/>
  <c r="MH13" i="12"/>
  <c r="MH11" i="12"/>
  <c r="MH16" i="12"/>
  <c r="MH14" i="12"/>
  <c r="MH10" i="12"/>
  <c r="MH8" i="12"/>
  <c r="MH6" i="12"/>
  <c r="MH4" i="12"/>
  <c r="MH12" i="12"/>
  <c r="MH9" i="12"/>
  <c r="MH7" i="12"/>
  <c r="MH5" i="12"/>
  <c r="MH3" i="12"/>
  <c r="MH37" i="12" s="1"/>
  <c r="MH62" i="12" s="1"/>
  <c r="MI2" i="12"/>
  <c r="MG35" i="12"/>
  <c r="MG47" i="12"/>
  <c r="MI33" i="12" l="1"/>
  <c r="MI32" i="12"/>
  <c r="MI31" i="12"/>
  <c r="MI30" i="12"/>
  <c r="MI28" i="12"/>
  <c r="MI27" i="12"/>
  <c r="MI29" i="12"/>
  <c r="MI26" i="12"/>
  <c r="MI24" i="12"/>
  <c r="MI23" i="12"/>
  <c r="MI25" i="12"/>
  <c r="MI22" i="12"/>
  <c r="MI20" i="12"/>
  <c r="MI21" i="12"/>
  <c r="MI18" i="12"/>
  <c r="MI19" i="12"/>
  <c r="MH47" i="12"/>
  <c r="MH35" i="12"/>
  <c r="MI42" i="12"/>
  <c r="MI43" i="12"/>
  <c r="MI41" i="12"/>
  <c r="MI39" i="12"/>
  <c r="MI40" i="12"/>
  <c r="MI38" i="12"/>
  <c r="MI17" i="12"/>
  <c r="MI16" i="12"/>
  <c r="MI14" i="12"/>
  <c r="MI12" i="12"/>
  <c r="MI15" i="12"/>
  <c r="MI13" i="12"/>
  <c r="MI11" i="12"/>
  <c r="MI10" i="12"/>
  <c r="MI8" i="12"/>
  <c r="MI6" i="12"/>
  <c r="MI4" i="12"/>
  <c r="MI9" i="12"/>
  <c r="MI7" i="12"/>
  <c r="MI3" i="12"/>
  <c r="MI37" i="12" s="1"/>
  <c r="MI62" i="12" s="1"/>
  <c r="MI5" i="12"/>
  <c r="MJ2" i="12"/>
  <c r="MJ33" i="12" l="1"/>
  <c r="MJ32" i="12"/>
  <c r="MJ31" i="12"/>
  <c r="MJ30" i="12"/>
  <c r="MJ28" i="12"/>
  <c r="MJ29" i="12"/>
  <c r="MJ25" i="12"/>
  <c r="MJ26" i="12"/>
  <c r="MJ27" i="12"/>
  <c r="MJ24" i="12"/>
  <c r="MJ23" i="12"/>
  <c r="MJ21" i="12"/>
  <c r="MJ22" i="12"/>
  <c r="MJ20" i="12"/>
  <c r="MJ19" i="12"/>
  <c r="MJ18" i="12"/>
  <c r="MJ42" i="12"/>
  <c r="MJ43" i="12"/>
  <c r="MJ40" i="12"/>
  <c r="MJ38" i="12"/>
  <c r="MJ41" i="12"/>
  <c r="MJ39" i="12"/>
  <c r="MJ17" i="12"/>
  <c r="MJ16" i="12"/>
  <c r="MJ14" i="12"/>
  <c r="MJ12" i="12"/>
  <c r="MJ15" i="12"/>
  <c r="MJ13" i="12"/>
  <c r="MJ9" i="12"/>
  <c r="MJ7" i="12"/>
  <c r="MJ5" i="12"/>
  <c r="MJ11" i="12"/>
  <c r="MJ10" i="12"/>
  <c r="MJ8" i="12"/>
  <c r="MJ6" i="12"/>
  <c r="MJ4" i="12"/>
  <c r="MJ3" i="12"/>
  <c r="MJ37" i="12" s="1"/>
  <c r="MJ62" i="12" s="1"/>
  <c r="MK2" i="12"/>
  <c r="MI47" i="12"/>
  <c r="MI35" i="12"/>
  <c r="MK33" i="12" l="1"/>
  <c r="MK32" i="12"/>
  <c r="MK31" i="12"/>
  <c r="MK30" i="12"/>
  <c r="MK29" i="12"/>
  <c r="MK28" i="12"/>
  <c r="MK26" i="12"/>
  <c r="MK27" i="12"/>
  <c r="MK25" i="12"/>
  <c r="MK24" i="12"/>
  <c r="MK23" i="12"/>
  <c r="MK21" i="12"/>
  <c r="MK22" i="12"/>
  <c r="MK20" i="12"/>
  <c r="MK19" i="12"/>
  <c r="MK18" i="12"/>
  <c r="MK43" i="12"/>
  <c r="MK41" i="12"/>
  <c r="MK42" i="12"/>
  <c r="MK40" i="12"/>
  <c r="MK39" i="12"/>
  <c r="MK38" i="12"/>
  <c r="MK17" i="12"/>
  <c r="MK15" i="12"/>
  <c r="MK13" i="12"/>
  <c r="MK11" i="12"/>
  <c r="MK16" i="12"/>
  <c r="MK14" i="12"/>
  <c r="MK12" i="12"/>
  <c r="MK9" i="12"/>
  <c r="MK7" i="12"/>
  <c r="MK5" i="12"/>
  <c r="MK10" i="12"/>
  <c r="MK8" i="12"/>
  <c r="MK6" i="12"/>
  <c r="MK4" i="12"/>
  <c r="MK3" i="12"/>
  <c r="MK37" i="12" s="1"/>
  <c r="MK62" i="12" s="1"/>
  <c r="ML2" i="12"/>
  <c r="MJ35" i="12"/>
  <c r="MJ47" i="12"/>
  <c r="ML33" i="12" l="1"/>
  <c r="ML32" i="12"/>
  <c r="ML31" i="12"/>
  <c r="ML30" i="12"/>
  <c r="ML29" i="12"/>
  <c r="ML28" i="12"/>
  <c r="ML27" i="12"/>
  <c r="ML26" i="12"/>
  <c r="ML24" i="12"/>
  <c r="ML25" i="12"/>
  <c r="ML23" i="12"/>
  <c r="ML22" i="12"/>
  <c r="ML21" i="12"/>
  <c r="ML20" i="12"/>
  <c r="ML18" i="12"/>
  <c r="ML19" i="12"/>
  <c r="ML43" i="12"/>
  <c r="ML39" i="12"/>
  <c r="ML41" i="12"/>
  <c r="ML42" i="12"/>
  <c r="ML40" i="12"/>
  <c r="ML38" i="12"/>
  <c r="ML17" i="12"/>
  <c r="ML15" i="12"/>
  <c r="ML13" i="12"/>
  <c r="ML11" i="12"/>
  <c r="ML16" i="12"/>
  <c r="ML14" i="12"/>
  <c r="ML10" i="12"/>
  <c r="ML8" i="12"/>
  <c r="ML6" i="12"/>
  <c r="ML4" i="12"/>
  <c r="ML12" i="12"/>
  <c r="ML9" i="12"/>
  <c r="ML7" i="12"/>
  <c r="ML5" i="12"/>
  <c r="ML3" i="12"/>
  <c r="ML37" i="12" s="1"/>
  <c r="ML62" i="12" s="1"/>
  <c r="MM2" i="12"/>
  <c r="MK35" i="12"/>
  <c r="MK47" i="12"/>
  <c r="MM33" i="12" l="1"/>
  <c r="MM32" i="12"/>
  <c r="MM31" i="12"/>
  <c r="MM28" i="12"/>
  <c r="MM30" i="12"/>
  <c r="MM29" i="12"/>
  <c r="MM27" i="12"/>
  <c r="MM26" i="12"/>
  <c r="MM24" i="12"/>
  <c r="MM25" i="12"/>
  <c r="MM23" i="12"/>
  <c r="MM22" i="12"/>
  <c r="MM20" i="12"/>
  <c r="MM21" i="12"/>
  <c r="MM18" i="12"/>
  <c r="MM19" i="12"/>
  <c r="ML47" i="12"/>
  <c r="ML35" i="12"/>
  <c r="MM42" i="12"/>
  <c r="MM43" i="12"/>
  <c r="MM41" i="12"/>
  <c r="MM39" i="12"/>
  <c r="MM40" i="12"/>
  <c r="MM17" i="12"/>
  <c r="MM38" i="12"/>
  <c r="MM16" i="12"/>
  <c r="MM14" i="12"/>
  <c r="MM12" i="12"/>
  <c r="MM15" i="12"/>
  <c r="MM13" i="12"/>
  <c r="MM11" i="12"/>
  <c r="MM10" i="12"/>
  <c r="MM8" i="12"/>
  <c r="MM6" i="12"/>
  <c r="MM4" i="12"/>
  <c r="MM9" i="12"/>
  <c r="MM7" i="12"/>
  <c r="MM5" i="12"/>
  <c r="MM3" i="12"/>
  <c r="MM37" i="12" s="1"/>
  <c r="MM62" i="12" s="1"/>
  <c r="MN2" i="12"/>
  <c r="MN33" i="12" l="1"/>
  <c r="MN32" i="12"/>
  <c r="MN31" i="12"/>
  <c r="MN30" i="12"/>
  <c r="MN28" i="12"/>
  <c r="MN29" i="12"/>
  <c r="MN25" i="12"/>
  <c r="MN27" i="12"/>
  <c r="MN26" i="12"/>
  <c r="MN24" i="12"/>
  <c r="MN21" i="12"/>
  <c r="MN23" i="12"/>
  <c r="MN22" i="12"/>
  <c r="MN20" i="12"/>
  <c r="MN19" i="12"/>
  <c r="MN18" i="12"/>
  <c r="MM35" i="12"/>
  <c r="MM47" i="12"/>
  <c r="MN42" i="12"/>
  <c r="MN43" i="12"/>
  <c r="MN41" i="12"/>
  <c r="MN40" i="12"/>
  <c r="MN38" i="12"/>
  <c r="MN39" i="12"/>
  <c r="MN17" i="12"/>
  <c r="MN16" i="12"/>
  <c r="MN14" i="12"/>
  <c r="MN12" i="12"/>
  <c r="MN15" i="12"/>
  <c r="MN13" i="12"/>
  <c r="MN9" i="12"/>
  <c r="MN7" i="12"/>
  <c r="MN5" i="12"/>
  <c r="MN11" i="12"/>
  <c r="MN10" i="12"/>
  <c r="MN8" i="12"/>
  <c r="MN6" i="12"/>
  <c r="MN4" i="12"/>
  <c r="MN3" i="12"/>
  <c r="MN37" i="12" s="1"/>
  <c r="MN62" i="12" s="1"/>
  <c r="MO2" i="12"/>
  <c r="MN47" i="12" l="1"/>
  <c r="MO33" i="12"/>
  <c r="MO32" i="12"/>
  <c r="MO31" i="12"/>
  <c r="MO30" i="12"/>
  <c r="MO29" i="12"/>
  <c r="MO28" i="12"/>
  <c r="MO27" i="12"/>
  <c r="MO26" i="12"/>
  <c r="MO25" i="12"/>
  <c r="MO24" i="12"/>
  <c r="MO21" i="12"/>
  <c r="MO23" i="12"/>
  <c r="MO22" i="12"/>
  <c r="MO20" i="12"/>
  <c r="MO19" i="12"/>
  <c r="MO18" i="12"/>
  <c r="MO43" i="12"/>
  <c r="MO41" i="12"/>
  <c r="MO42" i="12"/>
  <c r="MO40" i="12"/>
  <c r="MO38" i="12"/>
  <c r="MO39" i="12"/>
  <c r="MO15" i="12"/>
  <c r="MO13" i="12"/>
  <c r="MO11" i="12"/>
  <c r="MO17" i="12"/>
  <c r="MO16" i="12"/>
  <c r="MO14" i="12"/>
  <c r="MO12" i="12"/>
  <c r="MO9" i="12"/>
  <c r="MO7" i="12"/>
  <c r="MO5" i="12"/>
  <c r="MO10" i="12"/>
  <c r="MO8" i="12"/>
  <c r="MO4" i="12"/>
  <c r="MO3" i="12"/>
  <c r="MO37" i="12" s="1"/>
  <c r="MO62" i="12" s="1"/>
  <c r="MP2" i="12"/>
  <c r="MO6" i="12"/>
  <c r="MN35" i="12"/>
  <c r="MO35" i="12" l="1"/>
  <c r="MP33" i="12"/>
  <c r="MP32" i="12"/>
  <c r="MP31" i="12"/>
  <c r="MP30" i="12"/>
  <c r="MP29" i="12"/>
  <c r="MP28" i="12"/>
  <c r="MP27" i="12"/>
  <c r="MP26" i="12"/>
  <c r="MP24" i="12"/>
  <c r="MP25" i="12"/>
  <c r="MP23" i="12"/>
  <c r="MP22" i="12"/>
  <c r="MP21" i="12"/>
  <c r="MP20" i="12"/>
  <c r="MP18" i="12"/>
  <c r="MP19" i="12"/>
  <c r="MP43" i="12"/>
  <c r="MP41" i="12"/>
  <c r="MP39" i="12"/>
  <c r="MP42" i="12"/>
  <c r="MP40" i="12"/>
  <c r="MP38" i="12"/>
  <c r="MP17" i="12"/>
  <c r="MP15" i="12"/>
  <c r="MP13" i="12"/>
  <c r="MP11" i="12"/>
  <c r="MP16" i="12"/>
  <c r="MP14" i="12"/>
  <c r="MP12" i="12"/>
  <c r="MP10" i="12"/>
  <c r="MP8" i="12"/>
  <c r="MP6" i="12"/>
  <c r="MP4" i="12"/>
  <c r="MP9" i="12"/>
  <c r="MP7" i="12"/>
  <c r="MP5" i="12"/>
  <c r="MP3" i="12"/>
  <c r="MP37" i="12" s="1"/>
  <c r="MP62" i="12" s="1"/>
  <c r="MQ2" i="12"/>
  <c r="MO47" i="12"/>
  <c r="MP47" i="12" l="1"/>
  <c r="MQ33" i="12"/>
  <c r="MQ32" i="12"/>
  <c r="MQ31" i="12"/>
  <c r="MQ30" i="12"/>
  <c r="MQ28" i="12"/>
  <c r="MQ27" i="12"/>
  <c r="MQ29" i="12"/>
  <c r="MQ26" i="12"/>
  <c r="MQ24" i="12"/>
  <c r="MQ23" i="12"/>
  <c r="MQ25" i="12"/>
  <c r="MQ22" i="12"/>
  <c r="MQ20" i="12"/>
  <c r="MQ21" i="12"/>
  <c r="MQ18" i="12"/>
  <c r="MQ19" i="12"/>
  <c r="MQ42" i="12"/>
  <c r="MQ43" i="12"/>
  <c r="MQ41" i="12"/>
  <c r="MQ39" i="12"/>
  <c r="MQ40" i="12"/>
  <c r="MQ38" i="12"/>
  <c r="MQ17" i="12"/>
  <c r="MQ16" i="12"/>
  <c r="MQ14" i="12"/>
  <c r="MQ12" i="12"/>
  <c r="MQ15" i="12"/>
  <c r="MQ13" i="12"/>
  <c r="MQ11" i="12"/>
  <c r="MQ10" i="12"/>
  <c r="MQ8" i="12"/>
  <c r="MQ6" i="12"/>
  <c r="MQ4" i="12"/>
  <c r="MQ9" i="12"/>
  <c r="MQ7" i="12"/>
  <c r="MQ3" i="12"/>
  <c r="MQ37" i="12" s="1"/>
  <c r="MQ62" i="12" s="1"/>
  <c r="MQ5" i="12"/>
  <c r="MR2" i="12"/>
  <c r="MP35" i="12"/>
  <c r="MR32" i="12" l="1"/>
  <c r="MR33" i="12"/>
  <c r="MR31" i="12"/>
  <c r="MR30" i="12"/>
  <c r="MR28" i="12"/>
  <c r="MR29" i="12"/>
  <c r="MR25" i="12"/>
  <c r="MR26" i="12"/>
  <c r="MR27" i="12"/>
  <c r="MR24" i="12"/>
  <c r="MR23" i="12"/>
  <c r="MR21" i="12"/>
  <c r="MR22" i="12"/>
  <c r="MR20" i="12"/>
  <c r="MR19" i="12"/>
  <c r="MR18" i="12"/>
  <c r="MQ47" i="12"/>
  <c r="MR42" i="12"/>
  <c r="MR43" i="12"/>
  <c r="MR40" i="12"/>
  <c r="MR38" i="12"/>
  <c r="MR41" i="12"/>
  <c r="MR39" i="12"/>
  <c r="MR17" i="12"/>
  <c r="MR16" i="12"/>
  <c r="MR14" i="12"/>
  <c r="MR12" i="12"/>
  <c r="MR15" i="12"/>
  <c r="MR13" i="12"/>
  <c r="MR11" i="12"/>
  <c r="MR9" i="12"/>
  <c r="MR7" i="12"/>
  <c r="MR5" i="12"/>
  <c r="MR10" i="12"/>
  <c r="MR8" i="12"/>
  <c r="MR6" i="12"/>
  <c r="MR4" i="12"/>
  <c r="MR3" i="12"/>
  <c r="MR37" i="12" s="1"/>
  <c r="MR62" i="12" s="1"/>
  <c r="MS2" i="12"/>
  <c r="MQ35" i="12"/>
  <c r="MS32" i="12" l="1"/>
  <c r="MS33" i="12"/>
  <c r="MS31" i="12"/>
  <c r="MS30" i="12"/>
  <c r="MS29" i="12"/>
  <c r="MS28" i="12"/>
  <c r="MS26" i="12"/>
  <c r="MS27" i="12"/>
  <c r="MS25" i="12"/>
  <c r="MS24" i="12"/>
  <c r="MS23" i="12"/>
  <c r="MS21" i="12"/>
  <c r="MS22" i="12"/>
  <c r="MS20" i="12"/>
  <c r="MS19" i="12"/>
  <c r="MS18" i="12"/>
  <c r="MR35" i="12"/>
  <c r="MR47" i="12"/>
  <c r="MS43" i="12"/>
  <c r="MS41" i="12"/>
  <c r="MS42" i="12"/>
  <c r="MS40" i="12"/>
  <c r="MS39" i="12"/>
  <c r="MS38" i="12"/>
  <c r="MS15" i="12"/>
  <c r="MS13" i="12"/>
  <c r="MS11" i="12"/>
  <c r="MS17" i="12"/>
  <c r="MS16" i="12"/>
  <c r="MS14" i="12"/>
  <c r="MS12" i="12"/>
  <c r="MS9" i="12"/>
  <c r="MS7" i="12"/>
  <c r="MS5" i="12"/>
  <c r="MS10" i="12"/>
  <c r="MS8" i="12"/>
  <c r="MS4" i="12"/>
  <c r="MS6" i="12"/>
  <c r="MS3" i="12"/>
  <c r="MS37" i="12" s="1"/>
  <c r="MS62" i="12" s="1"/>
  <c r="MT2" i="12"/>
  <c r="MT33" i="12" l="1"/>
  <c r="MT32" i="12"/>
  <c r="MT31" i="12"/>
  <c r="MT30" i="12"/>
  <c r="MT29" i="12"/>
  <c r="MT28" i="12"/>
  <c r="MT27" i="12"/>
  <c r="MT26" i="12"/>
  <c r="MT24" i="12"/>
  <c r="MT25" i="12"/>
  <c r="MT23" i="12"/>
  <c r="MT22" i="12"/>
  <c r="MT21" i="12"/>
  <c r="MT18" i="12"/>
  <c r="MT20" i="12"/>
  <c r="MT19" i="12"/>
  <c r="MT43" i="12"/>
  <c r="MT42" i="12"/>
  <c r="MT39" i="12"/>
  <c r="MT41" i="12"/>
  <c r="MT40" i="12"/>
  <c r="MT38" i="12"/>
  <c r="MT17" i="12"/>
  <c r="MT15" i="12"/>
  <c r="MT13" i="12"/>
  <c r="MT11" i="12"/>
  <c r="MT16" i="12"/>
  <c r="MT14" i="12"/>
  <c r="MT12" i="12"/>
  <c r="MT10" i="12"/>
  <c r="MT8" i="12"/>
  <c r="MT6" i="12"/>
  <c r="MT4" i="12"/>
  <c r="MT9" i="12"/>
  <c r="MT7" i="12"/>
  <c r="MT5" i="12"/>
  <c r="MT3" i="12"/>
  <c r="MT37" i="12" s="1"/>
  <c r="MT62" i="12" s="1"/>
  <c r="MU2" i="12"/>
  <c r="MS47" i="12"/>
  <c r="MS35" i="12"/>
  <c r="MU33" i="12" l="1"/>
  <c r="MU32" i="12"/>
  <c r="MU31" i="12"/>
  <c r="MU28" i="12"/>
  <c r="MU30" i="12"/>
  <c r="MU29" i="12"/>
  <c r="MU27" i="12"/>
  <c r="MU26" i="12"/>
  <c r="MU24" i="12"/>
  <c r="MU25" i="12"/>
  <c r="MU23" i="12"/>
  <c r="MU22" i="12"/>
  <c r="MU20" i="12"/>
  <c r="MU21" i="12"/>
  <c r="MU18" i="12"/>
  <c r="MU19" i="12"/>
  <c r="MT47" i="12"/>
  <c r="MT35" i="12"/>
  <c r="MU42" i="12"/>
  <c r="MU43" i="12"/>
  <c r="MU41" i="12"/>
  <c r="MU39" i="12"/>
  <c r="MU40" i="12"/>
  <c r="MU17" i="12"/>
  <c r="MU38" i="12"/>
  <c r="MU16" i="12"/>
  <c r="MU14" i="12"/>
  <c r="MU12" i="12"/>
  <c r="MU15" i="12"/>
  <c r="MU13" i="12"/>
  <c r="MU11" i="12"/>
  <c r="MU10" i="12"/>
  <c r="MU8" i="12"/>
  <c r="MU6" i="12"/>
  <c r="MU4" i="12"/>
  <c r="MU9" i="12"/>
  <c r="MU7" i="12"/>
  <c r="MU3" i="12"/>
  <c r="MU37" i="12" s="1"/>
  <c r="MU62" i="12" s="1"/>
  <c r="MU5" i="12"/>
  <c r="MV2" i="12"/>
  <c r="MV33" i="12" l="1"/>
  <c r="MV32" i="12"/>
  <c r="MV31" i="12"/>
  <c r="MV30" i="12"/>
  <c r="MV28" i="12"/>
  <c r="MV29" i="12"/>
  <c r="MV25" i="12"/>
  <c r="MV27" i="12"/>
  <c r="MV26" i="12"/>
  <c r="MV24" i="12"/>
  <c r="MV21" i="12"/>
  <c r="MV23" i="12"/>
  <c r="MV22" i="12"/>
  <c r="MV20" i="12"/>
  <c r="MV19" i="12"/>
  <c r="MV18" i="12"/>
  <c r="MU47" i="12"/>
  <c r="MV42" i="12"/>
  <c r="MV43" i="12"/>
  <c r="MV41" i="12"/>
  <c r="MV40" i="12"/>
  <c r="MV38" i="12"/>
  <c r="MV39" i="12"/>
  <c r="MV17" i="12"/>
  <c r="MV16" i="12"/>
  <c r="MV14" i="12"/>
  <c r="MV12" i="12"/>
  <c r="MV15" i="12"/>
  <c r="MV13" i="12"/>
  <c r="MV11" i="12"/>
  <c r="MV9" i="12"/>
  <c r="MV7" i="12"/>
  <c r="MV5" i="12"/>
  <c r="MV10" i="12"/>
  <c r="MV8" i="12"/>
  <c r="MV6" i="12"/>
  <c r="MV4" i="12"/>
  <c r="MV3" i="12"/>
  <c r="MV37" i="12" s="1"/>
  <c r="MV62" i="12" s="1"/>
  <c r="MW2" i="12"/>
  <c r="MU35" i="12"/>
  <c r="MW33" i="12" l="1"/>
  <c r="MW32" i="12"/>
  <c r="MW31" i="12"/>
  <c r="MW30" i="12"/>
  <c r="MW29" i="12"/>
  <c r="MW28" i="12"/>
  <c r="MW27" i="12"/>
  <c r="MW26" i="12"/>
  <c r="MW25" i="12"/>
  <c r="MW24" i="12"/>
  <c r="MW21" i="12"/>
  <c r="MW23" i="12"/>
  <c r="MW22" i="12"/>
  <c r="MW20" i="12"/>
  <c r="MW19" i="12"/>
  <c r="MW18" i="12"/>
  <c r="MV35" i="12"/>
  <c r="MV47" i="12"/>
  <c r="MW43" i="12"/>
  <c r="MW41" i="12"/>
  <c r="MW42" i="12"/>
  <c r="MW40" i="12"/>
  <c r="MW39" i="12"/>
  <c r="MW38" i="12"/>
  <c r="MW17" i="12"/>
  <c r="MW15" i="12"/>
  <c r="MW13" i="12"/>
  <c r="MW11" i="12"/>
  <c r="MW16" i="12"/>
  <c r="MW14" i="12"/>
  <c r="MW12" i="12"/>
  <c r="MW9" i="12"/>
  <c r="MW7" i="12"/>
  <c r="MW5" i="12"/>
  <c r="MW10" i="12"/>
  <c r="MW8" i="12"/>
  <c r="MW6" i="12"/>
  <c r="MW3" i="12"/>
  <c r="MW37" i="12" s="1"/>
  <c r="MW62" i="12" s="1"/>
  <c r="MX2" i="12"/>
  <c r="MW4" i="12"/>
  <c r="MX33" i="12" l="1"/>
  <c r="MX32" i="12"/>
  <c r="MX31" i="12"/>
  <c r="MX30" i="12"/>
  <c r="MX29" i="12"/>
  <c r="MX28" i="12"/>
  <c r="MX27" i="12"/>
  <c r="MX26" i="12"/>
  <c r="MX24" i="12"/>
  <c r="MX25" i="12"/>
  <c r="MX23" i="12"/>
  <c r="MX22" i="12"/>
  <c r="MX21" i="12"/>
  <c r="MX18" i="12"/>
  <c r="MX20" i="12"/>
  <c r="MX19" i="12"/>
  <c r="MW35" i="12"/>
  <c r="MW47" i="12"/>
  <c r="MX43" i="12"/>
  <c r="MX42" i="12"/>
  <c r="MX41" i="12"/>
  <c r="MX39" i="12"/>
  <c r="MX40" i="12"/>
  <c r="MX38" i="12"/>
  <c r="MX17" i="12"/>
  <c r="MX15" i="12"/>
  <c r="MX13" i="12"/>
  <c r="MX11" i="12"/>
  <c r="MX16" i="12"/>
  <c r="MX14" i="12"/>
  <c r="MX10" i="12"/>
  <c r="MX8" i="12"/>
  <c r="MX6" i="12"/>
  <c r="MX4" i="12"/>
  <c r="MX12" i="12"/>
  <c r="MX9" i="12"/>
  <c r="MX7" i="12"/>
  <c r="MX5" i="12"/>
  <c r="MX3" i="12"/>
  <c r="MX37" i="12" s="1"/>
  <c r="MX62" i="12" s="1"/>
  <c r="MY2" i="12"/>
  <c r="MY33" i="12" l="1"/>
  <c r="MY32" i="12"/>
  <c r="MY31" i="12"/>
  <c r="MY30" i="12"/>
  <c r="MY28" i="12"/>
  <c r="MY27" i="12"/>
  <c r="MY29" i="12"/>
  <c r="MY26" i="12"/>
  <c r="MY24" i="12"/>
  <c r="MY23" i="12"/>
  <c r="MY25" i="12"/>
  <c r="MY22" i="12"/>
  <c r="MY20" i="12"/>
  <c r="MY21" i="12"/>
  <c r="MY18" i="12"/>
  <c r="MY19" i="12"/>
  <c r="MY42" i="12"/>
  <c r="MY43" i="12"/>
  <c r="MY41" i="12"/>
  <c r="MY39" i="12"/>
  <c r="MY40" i="12"/>
  <c r="MY38" i="12"/>
  <c r="MY17" i="12"/>
  <c r="MY16" i="12"/>
  <c r="MY14" i="12"/>
  <c r="MY12" i="12"/>
  <c r="MY15" i="12"/>
  <c r="MY13" i="12"/>
  <c r="MY11" i="12"/>
  <c r="MY10" i="12"/>
  <c r="MY8" i="12"/>
  <c r="MY6" i="12"/>
  <c r="MY4" i="12"/>
  <c r="MY9" i="12"/>
  <c r="MY7" i="12"/>
  <c r="MY3" i="12"/>
  <c r="MY37" i="12" s="1"/>
  <c r="MY62" i="12" s="1"/>
  <c r="MY5" i="12"/>
  <c r="MZ2" i="12"/>
  <c r="MX47" i="12"/>
  <c r="MX35" i="12"/>
  <c r="MZ33" i="12" l="1"/>
  <c r="MZ32" i="12"/>
  <c r="MZ31" i="12"/>
  <c r="MZ30" i="12"/>
  <c r="MZ28" i="12"/>
  <c r="MZ29" i="12"/>
  <c r="MZ25" i="12"/>
  <c r="MZ26" i="12"/>
  <c r="MZ27" i="12"/>
  <c r="MZ24" i="12"/>
  <c r="MZ23" i="12"/>
  <c r="MZ21" i="12"/>
  <c r="MZ22" i="12"/>
  <c r="MZ20" i="12"/>
  <c r="MZ19" i="12"/>
  <c r="MZ18" i="12"/>
  <c r="MY47" i="12"/>
  <c r="MZ42" i="12"/>
  <c r="MZ43" i="12"/>
  <c r="MZ40" i="12"/>
  <c r="MZ38" i="12"/>
  <c r="MZ41" i="12"/>
  <c r="MZ39" i="12"/>
  <c r="MZ17" i="12"/>
  <c r="MZ16" i="12"/>
  <c r="MZ14" i="12"/>
  <c r="MZ12" i="12"/>
  <c r="MZ15" i="12"/>
  <c r="MZ13" i="12"/>
  <c r="MZ9" i="12"/>
  <c r="MZ7" i="12"/>
  <c r="MZ5" i="12"/>
  <c r="MZ11" i="12"/>
  <c r="MZ10" i="12"/>
  <c r="MZ8" i="12"/>
  <c r="MZ6" i="12"/>
  <c r="MZ4" i="12"/>
  <c r="MZ3" i="12"/>
  <c r="MZ37" i="12" s="1"/>
  <c r="MZ62" i="12" s="1"/>
  <c r="NA2" i="12"/>
  <c r="MY35" i="12"/>
  <c r="NA33" i="12" l="1"/>
  <c r="E63" i="12" s="1" a="1"/>
  <c r="NA32" i="12"/>
  <c r="NA31" i="12"/>
  <c r="NA30" i="12"/>
  <c r="NA29" i="12"/>
  <c r="NA28" i="12"/>
  <c r="NA26" i="12"/>
  <c r="NA27" i="12"/>
  <c r="NA25" i="12"/>
  <c r="NA24" i="12"/>
  <c r="NA23" i="12"/>
  <c r="NA21" i="12"/>
  <c r="NA22" i="12"/>
  <c r="NA20" i="12"/>
  <c r="NA19" i="12"/>
  <c r="NA18" i="12"/>
  <c r="MZ35" i="12"/>
  <c r="MZ47" i="12"/>
  <c r="NA43" i="12"/>
  <c r="NA41" i="12"/>
  <c r="NA42" i="12"/>
  <c r="NA40" i="12"/>
  <c r="NA39" i="12"/>
  <c r="NA38" i="12"/>
  <c r="NA17" i="12"/>
  <c r="NA15" i="12"/>
  <c r="NA13" i="12"/>
  <c r="NA11" i="12"/>
  <c r="NA16" i="12"/>
  <c r="NA14" i="12"/>
  <c r="NA12" i="12"/>
  <c r="NA9" i="12"/>
  <c r="NA7" i="12"/>
  <c r="NA5" i="12"/>
  <c r="NA10" i="12"/>
  <c r="NA8" i="12"/>
  <c r="NA6" i="12"/>
  <c r="NA4" i="12"/>
  <c r="NA3" i="12"/>
  <c r="NA37" i="12" s="1"/>
  <c r="NA62" i="12" s="1"/>
  <c r="E63" i="12" l="1"/>
  <c r="BI63" i="12"/>
  <c r="GG63" i="12"/>
  <c r="LE63" i="12"/>
  <c r="EJ63" i="12"/>
  <c r="CL63" i="12"/>
  <c r="IZ63" i="12"/>
  <c r="AV64" i="12"/>
  <c r="JG63" i="12"/>
  <c r="CK64" i="12"/>
  <c r="N63" i="12"/>
  <c r="KZ63" i="12"/>
  <c r="BC64" i="12"/>
  <c r="DS64" i="12"/>
  <c r="GE64" i="12"/>
  <c r="IQ64" i="12"/>
  <c r="LC64" i="12"/>
  <c r="R65" i="12"/>
  <c r="CD65" i="12"/>
  <c r="EP65" i="12"/>
  <c r="FT63" i="12"/>
  <c r="AO64" i="12"/>
  <c r="HP63" i="12"/>
  <c r="MA63" i="12"/>
  <c r="BM64" i="12"/>
  <c r="DZ64" i="12"/>
  <c r="GL64" i="12"/>
  <c r="IJ64" i="12"/>
  <c r="JZ64" i="12"/>
  <c r="LQ64" i="12"/>
  <c r="K65" i="12"/>
  <c r="BA65" i="12"/>
  <c r="CR65" i="12"/>
  <c r="EI65" i="12"/>
  <c r="FX65" i="12"/>
  <c r="HD65" i="12"/>
  <c r="IJ65" i="12"/>
  <c r="JP65" i="12"/>
  <c r="KV65" i="12"/>
  <c r="MB65" i="12"/>
  <c r="K66" i="12"/>
  <c r="AQ66" i="12"/>
  <c r="P63" i="12"/>
  <c r="GE63" i="12"/>
  <c r="IX63" i="12"/>
  <c r="LC63" i="12"/>
  <c r="MZ63" i="12"/>
  <c r="AT64" i="12"/>
  <c r="BL63" i="12"/>
  <c r="ET63" i="12"/>
  <c r="HX63" i="12"/>
  <c r="KD63" i="12"/>
  <c r="MH63" i="12"/>
  <c r="AA64" i="12"/>
  <c r="BR64" i="12"/>
  <c r="CX64" i="12"/>
  <c r="ED64" i="12"/>
  <c r="FJ64" i="12"/>
  <c r="GP64" i="12"/>
  <c r="HQ64" i="12"/>
  <c r="IL64" i="12"/>
  <c r="JH64" i="12"/>
  <c r="KC64" i="12"/>
  <c r="KX64" i="12"/>
  <c r="LT64" i="12"/>
  <c r="MO64" i="12"/>
  <c r="M65" i="12"/>
  <c r="AI65" i="12"/>
  <c r="BD65" i="12"/>
  <c r="BY65" i="12"/>
  <c r="CU65" i="12"/>
  <c r="DP65" i="12"/>
  <c r="EK65" i="12"/>
  <c r="FG65" i="12"/>
  <c r="FZ65" i="12"/>
  <c r="GP65" i="12"/>
  <c r="HF65" i="12"/>
  <c r="HV65" i="12"/>
  <c r="IL65" i="12"/>
  <c r="JB65" i="12"/>
  <c r="JR65" i="12"/>
  <c r="KH65" i="12"/>
  <c r="KX65" i="12"/>
  <c r="LN65" i="12"/>
  <c r="MD65" i="12"/>
  <c r="MT65" i="12"/>
  <c r="BM63" i="12"/>
  <c r="GK63" i="12"/>
  <c r="LI63" i="12"/>
  <c r="EP63" i="12"/>
  <c r="CQ63" i="12"/>
  <c r="JF63" i="12"/>
  <c r="AZ64" i="12"/>
  <c r="JN63" i="12"/>
  <c r="CO64" i="12"/>
  <c r="X63" i="12"/>
  <c r="LH63" i="12"/>
  <c r="BI64" i="12"/>
  <c r="DW64" i="12"/>
  <c r="GI64" i="12"/>
  <c r="IU64" i="12"/>
  <c r="LG64" i="12"/>
  <c r="V65" i="12"/>
  <c r="CH65" i="12"/>
  <c r="ET65" i="12"/>
  <c r="GP63" i="12"/>
  <c r="AY64" i="12"/>
  <c r="IF63" i="12"/>
  <c r="MM63" i="12"/>
  <c r="BV64" i="12"/>
  <c r="EH64" i="12"/>
  <c r="GT64" i="12"/>
  <c r="IO64" i="12"/>
  <c r="KF64" i="12"/>
  <c r="LV64" i="12"/>
  <c r="P65" i="12"/>
  <c r="BG65" i="12"/>
  <c r="CW65" i="12"/>
  <c r="EN65" i="12"/>
  <c r="GB65" i="12"/>
  <c r="HH65" i="12"/>
  <c r="IN65" i="12"/>
  <c r="JT65" i="12"/>
  <c r="KZ65" i="12"/>
  <c r="MF65" i="12"/>
  <c r="O66" i="12"/>
  <c r="AU66" i="12"/>
  <c r="AL63" i="12"/>
  <c r="GZ63" i="12"/>
  <c r="JL63" i="12"/>
  <c r="LP63" i="12"/>
  <c r="N64" i="12"/>
  <c r="BE64" i="12"/>
  <c r="CH63" i="12"/>
  <c r="FO63" i="12"/>
  <c r="IM63" i="12"/>
  <c r="KR63" i="12"/>
  <c r="MR63" i="12"/>
  <c r="AL64" i="12"/>
  <c r="BZ64" i="12"/>
  <c r="DF64" i="12"/>
  <c r="EL64" i="12"/>
  <c r="FR64" i="12"/>
  <c r="GX64" i="12"/>
  <c r="HV64" i="12"/>
  <c r="IR64" i="12"/>
  <c r="JM64" i="12"/>
  <c r="KH64" i="12"/>
  <c r="LD64" i="12"/>
  <c r="LY64" i="12"/>
  <c r="MT64" i="12"/>
  <c r="S65" i="12"/>
  <c r="AN65" i="12"/>
  <c r="BI65" i="12"/>
  <c r="CE65" i="12"/>
  <c r="CZ65" i="12"/>
  <c r="DU65" i="12"/>
  <c r="EQ65" i="12"/>
  <c r="FL65" i="12"/>
  <c r="GD65" i="12"/>
  <c r="GT65" i="12"/>
  <c r="HJ65" i="12"/>
  <c r="HZ65" i="12"/>
  <c r="IP65" i="12"/>
  <c r="JF65" i="12"/>
  <c r="JV65" i="12"/>
  <c r="KL65" i="12"/>
  <c r="LB65" i="12"/>
  <c r="LR65" i="12"/>
  <c r="MH65" i="12"/>
  <c r="MX65" i="12"/>
  <c r="IW63" i="12"/>
  <c r="J63" i="12"/>
  <c r="MK63" i="12"/>
  <c r="O64" i="12"/>
  <c r="GM63" i="12"/>
  <c r="CQ64" i="12"/>
  <c r="HO64" i="12"/>
  <c r="MM64" i="12"/>
  <c r="DN65" i="12"/>
  <c r="LJ63" i="12"/>
  <c r="KJ63" i="12"/>
  <c r="DB64" i="12"/>
  <c r="HT64" i="12"/>
  <c r="LA64" i="12"/>
  <c r="AK65" i="12"/>
  <c r="DS65" i="12"/>
  <c r="GR65" i="12"/>
  <c r="JD65" i="12"/>
  <c r="LP65" i="12"/>
  <c r="AE66" i="12"/>
  <c r="DS63" i="12"/>
  <c r="KN63" i="12"/>
  <c r="AI64" i="12"/>
  <c r="DX63" i="12"/>
  <c r="JO63" i="12"/>
  <c r="Q64" i="12"/>
  <c r="CP64" i="12"/>
  <c r="FB64" i="12"/>
  <c r="HL64" i="12"/>
  <c r="JB64" i="12"/>
  <c r="KS64" i="12"/>
  <c r="MJ64" i="12"/>
  <c r="AC65" i="12"/>
  <c r="BT65" i="12"/>
  <c r="DK65" i="12"/>
  <c r="FA65" i="12"/>
  <c r="GL65" i="12"/>
  <c r="HR65" i="12"/>
  <c r="IX65" i="12"/>
  <c r="KD65" i="12"/>
  <c r="LJ65" i="12"/>
  <c r="MP65" i="12"/>
  <c r="Q66" i="12"/>
  <c r="AG66" i="12"/>
  <c r="AW66" i="12"/>
  <c r="BM66" i="12"/>
  <c r="CC66" i="12"/>
  <c r="CS66" i="12"/>
  <c r="DI66" i="12"/>
  <c r="DY66" i="12"/>
  <c r="EO66" i="12"/>
  <c r="FE66" i="12"/>
  <c r="FU66" i="12"/>
  <c r="GK66" i="12"/>
  <c r="HA66" i="12"/>
  <c r="HQ66" i="12"/>
  <c r="IG66" i="12"/>
  <c r="IW66" i="12"/>
  <c r="JM66" i="12"/>
  <c r="KC66" i="12"/>
  <c r="KS66" i="12"/>
  <c r="LI66" i="12"/>
  <c r="LY66" i="12"/>
  <c r="MO66" i="12"/>
  <c r="H67" i="12"/>
  <c r="X67" i="12"/>
  <c r="BO64" i="12"/>
  <c r="EF64" i="12"/>
  <c r="GR64" i="12"/>
  <c r="IN64" i="12"/>
  <c r="KD64" i="12"/>
  <c r="LU64" i="12"/>
  <c r="O65" i="12"/>
  <c r="BE65" i="12"/>
  <c r="CV65" i="12"/>
  <c r="EM65" i="12"/>
  <c r="GA65" i="12"/>
  <c r="HG65" i="12"/>
  <c r="IM65" i="12"/>
  <c r="JS65" i="12"/>
  <c r="KY65" i="12"/>
  <c r="ME65" i="12"/>
  <c r="N66" i="12"/>
  <c r="AT66" i="12"/>
  <c r="BX66" i="12"/>
  <c r="DU63" i="12"/>
  <c r="BC63" i="12"/>
  <c r="FS63" i="12"/>
  <c r="DK63" i="12"/>
  <c r="EW64" i="12"/>
  <c r="M64" i="12"/>
  <c r="EY64" i="12"/>
  <c r="JW64" i="12"/>
  <c r="AX65" i="12"/>
  <c r="F63" i="12"/>
  <c r="CR63" i="12"/>
  <c r="V64" i="12"/>
  <c r="FF64" i="12"/>
  <c r="JE64" i="12"/>
  <c r="ML64" i="12"/>
  <c r="BW65" i="12"/>
  <c r="FD65" i="12"/>
  <c r="HT65" i="12"/>
  <c r="KF65" i="12"/>
  <c r="MR65" i="12"/>
  <c r="BG66" i="12"/>
  <c r="HV63" i="12"/>
  <c r="ME63" i="12"/>
  <c r="V63" i="12"/>
  <c r="GJ63" i="12"/>
  <c r="LF63" i="12"/>
  <c r="AW64" i="12"/>
  <c r="DN64" i="12"/>
  <c r="FZ64" i="12"/>
  <c r="IB64" i="12"/>
  <c r="JR64" i="12"/>
  <c r="LI64" i="12"/>
  <c r="MZ64" i="12"/>
  <c r="AS65" i="12"/>
  <c r="CJ65" i="12"/>
  <c r="EA65" i="12"/>
  <c r="FQ65" i="12"/>
  <c r="GX65" i="12"/>
  <c r="ID65" i="12"/>
  <c r="JJ65" i="12"/>
  <c r="KP65" i="12"/>
  <c r="LV65" i="12"/>
  <c r="E66" i="12"/>
  <c r="U66" i="12"/>
  <c r="AK66" i="12"/>
  <c r="BA66" i="12"/>
  <c r="BQ66" i="12"/>
  <c r="CG66" i="12"/>
  <c r="CW66" i="12"/>
  <c r="DM66" i="12"/>
  <c r="EC66" i="12"/>
  <c r="ES66" i="12"/>
  <c r="FI66" i="12"/>
  <c r="FY66" i="12"/>
  <c r="GO66" i="12"/>
  <c r="HE66" i="12"/>
  <c r="HU66" i="12"/>
  <c r="IK66" i="12"/>
  <c r="JA66" i="12"/>
  <c r="JQ66" i="12"/>
  <c r="KG66" i="12"/>
  <c r="KW66" i="12"/>
  <c r="LM66" i="12"/>
  <c r="MC66" i="12"/>
  <c r="MS66" i="12"/>
  <c r="L67" i="12"/>
  <c r="AB67" i="12"/>
  <c r="CJ64" i="12"/>
  <c r="EV64" i="12"/>
  <c r="HH64" i="12"/>
  <c r="IX64" i="12"/>
  <c r="KO64" i="12"/>
  <c r="MF64" i="12"/>
  <c r="Y65" i="12"/>
  <c r="BP65" i="12"/>
  <c r="DG65" i="12"/>
  <c r="EW65" i="12"/>
  <c r="GI65" i="12"/>
  <c r="HO65" i="12"/>
  <c r="IU65" i="12"/>
  <c r="KA65" i="12"/>
  <c r="LG65" i="12"/>
  <c r="MM65" i="12"/>
  <c r="V66" i="12"/>
  <c r="BB66" i="12"/>
  <c r="DY63" i="12"/>
  <c r="BH63" i="12"/>
  <c r="FX63" i="12"/>
  <c r="DV63" i="12"/>
  <c r="FA64" i="12"/>
  <c r="R64" i="12"/>
  <c r="FC64" i="12"/>
  <c r="KA64" i="12"/>
  <c r="BB65" i="12"/>
  <c r="AA63" i="12"/>
  <c r="DN63" i="12"/>
  <c r="AG64" i="12"/>
  <c r="FN64" i="12"/>
  <c r="JJ64" i="12"/>
  <c r="MR64" i="12"/>
  <c r="CB65" i="12"/>
  <c r="FI65" i="12"/>
  <c r="HX65" i="12"/>
  <c r="KJ65" i="12"/>
  <c r="MV65" i="12"/>
  <c r="BK66" i="12"/>
  <c r="II63" i="12"/>
  <c r="MP63" i="12"/>
  <c r="AQ63" i="12"/>
  <c r="HF63" i="12"/>
  <c r="LT63" i="12"/>
  <c r="BG64" i="12"/>
  <c r="DV64" i="12"/>
  <c r="GH64" i="12"/>
  <c r="IG64" i="12"/>
  <c r="JX64" i="12"/>
  <c r="LN64" i="12"/>
  <c r="H65" i="12"/>
  <c r="AY65" i="12"/>
  <c r="CO65" i="12"/>
  <c r="EF65" i="12"/>
  <c r="FV65" i="12"/>
  <c r="HB65" i="12"/>
  <c r="IH65" i="12"/>
  <c r="JN65" i="12"/>
  <c r="KT65" i="12"/>
  <c r="LZ65" i="12"/>
  <c r="I66" i="12"/>
  <c r="Y66" i="12"/>
  <c r="AO66" i="12"/>
  <c r="BE66" i="12"/>
  <c r="BU66" i="12"/>
  <c r="CK66" i="12"/>
  <c r="DA66" i="12"/>
  <c r="DQ66" i="12"/>
  <c r="EG66" i="12"/>
  <c r="EW66" i="12"/>
  <c r="FM66" i="12"/>
  <c r="GC66" i="12"/>
  <c r="GS66" i="12"/>
  <c r="HI66" i="12"/>
  <c r="HY66" i="12"/>
  <c r="IO66" i="12"/>
  <c r="JE66" i="12"/>
  <c r="JU66" i="12"/>
  <c r="KK66" i="12"/>
  <c r="LA66" i="12"/>
  <c r="LQ66" i="12"/>
  <c r="MG66" i="12"/>
  <c r="MW66" i="12"/>
  <c r="P67" i="12"/>
  <c r="AF67" i="12"/>
  <c r="CZ64" i="12"/>
  <c r="FL64" i="12"/>
  <c r="HR64" i="12"/>
  <c r="JI64" i="12"/>
  <c r="IS63" i="12"/>
  <c r="HR63" i="12"/>
  <c r="MG63" i="12"/>
  <c r="J64" i="12"/>
  <c r="GB63" i="12"/>
  <c r="CM64" i="12"/>
  <c r="HK64" i="12"/>
  <c r="MI64" i="12"/>
  <c r="DJ65" i="12"/>
  <c r="KU63" i="12"/>
  <c r="JW63" i="12"/>
  <c r="CT64" i="12"/>
  <c r="HN64" i="12"/>
  <c r="KV64" i="12"/>
  <c r="AF65" i="12"/>
  <c r="DM65" i="12"/>
  <c r="GN65" i="12"/>
  <c r="IZ65" i="12"/>
  <c r="LL65" i="12"/>
  <c r="AA66" i="12"/>
  <c r="CX63" i="12"/>
  <c r="JZ63" i="12"/>
  <c r="Y64" i="12"/>
  <c r="DC63" i="12"/>
  <c r="JB63" i="12"/>
  <c r="F64" i="12"/>
  <c r="CH64" i="12"/>
  <c r="ET64" i="12"/>
  <c r="HF64" i="12"/>
  <c r="IW64" i="12"/>
  <c r="KN64" i="12"/>
  <c r="MD64" i="12"/>
  <c r="X65" i="12"/>
  <c r="BO65" i="12"/>
  <c r="DE65" i="12"/>
  <c r="EV65" i="12"/>
  <c r="GH65" i="12"/>
  <c r="HN65" i="12"/>
  <c r="IT65" i="12"/>
  <c r="JZ65" i="12"/>
  <c r="LF65" i="12"/>
  <c r="ML65" i="12"/>
  <c r="M66" i="12"/>
  <c r="AC66" i="12"/>
  <c r="AS66" i="12"/>
  <c r="BI66" i="12"/>
  <c r="BY66" i="12"/>
  <c r="CO66" i="12"/>
  <c r="DE66" i="12"/>
  <c r="DU66" i="12"/>
  <c r="EK66" i="12"/>
  <c r="FA66" i="12"/>
  <c r="FQ66" i="12"/>
  <c r="GG66" i="12"/>
  <c r="GW66" i="12"/>
  <c r="HM66" i="12"/>
  <c r="IC66" i="12"/>
  <c r="IS66" i="12"/>
  <c r="JI66" i="12"/>
  <c r="JY66" i="12"/>
  <c r="KO66" i="12"/>
  <c r="LE66" i="12"/>
  <c r="LU66" i="12"/>
  <c r="MK66" i="12"/>
  <c r="NA66" i="12"/>
  <c r="T67" i="12"/>
  <c r="AJ67" i="12"/>
  <c r="DP64" i="12"/>
  <c r="GB64" i="12"/>
  <c r="IC64" i="12"/>
  <c r="JT64" i="12"/>
  <c r="LJ64" i="12"/>
  <c r="NA64" i="12"/>
  <c r="AU65" i="12"/>
  <c r="CK65" i="12"/>
  <c r="EB65" i="12"/>
  <c r="FS65" i="12"/>
  <c r="GY65" i="12"/>
  <c r="IE65" i="12"/>
  <c r="JK65" i="12"/>
  <c r="KQ65" i="12"/>
  <c r="LW65" i="12"/>
  <c r="F66" i="12"/>
  <c r="AL66" i="12"/>
  <c r="BR66" i="12"/>
  <c r="CA65" i="12"/>
  <c r="HW65" i="12"/>
  <c r="MU65" i="12"/>
  <c r="CI66" i="12"/>
  <c r="DD66" i="12"/>
  <c r="DZ66" i="12"/>
  <c r="CN64" i="12"/>
  <c r="EZ64" i="12"/>
  <c r="HJ64" i="12"/>
  <c r="JA64" i="12"/>
  <c r="KR64" i="12"/>
  <c r="MH64" i="12"/>
  <c r="AB65" i="12"/>
  <c r="BS65" i="12"/>
  <c r="DI65" i="12"/>
  <c r="EZ65" i="12"/>
  <c r="GK65" i="12"/>
  <c r="HQ65" i="12"/>
  <c r="IW65" i="12"/>
  <c r="KC65" i="12"/>
  <c r="LI65" i="12"/>
  <c r="MO65" i="12"/>
  <c r="X66" i="12"/>
  <c r="BD66" i="12"/>
  <c r="CE66" i="12"/>
  <c r="CZ66" i="12"/>
  <c r="DV66" i="12"/>
  <c r="EQ66" i="12"/>
  <c r="FL66" i="12"/>
  <c r="GH66" i="12"/>
  <c r="HC66" i="12"/>
  <c r="HX66" i="12"/>
  <c r="IT66" i="12"/>
  <c r="JO66" i="12"/>
  <c r="KJ66" i="12"/>
  <c r="LF66" i="12"/>
  <c r="MA66" i="12"/>
  <c r="MV66" i="12"/>
  <c r="U67" i="12"/>
  <c r="AO67" i="12"/>
  <c r="BE67" i="12"/>
  <c r="BU67" i="12"/>
  <c r="CK67" i="12"/>
  <c r="DA67" i="12"/>
  <c r="DQ67" i="12"/>
  <c r="EG67" i="12"/>
  <c r="EW67" i="12"/>
  <c r="FM67" i="12"/>
  <c r="GC67" i="12"/>
  <c r="GS67" i="12"/>
  <c r="HI67" i="12"/>
  <c r="HY67" i="12"/>
  <c r="IO67" i="12"/>
  <c r="JE67" i="12"/>
  <c r="JU67" i="12"/>
  <c r="KK67" i="12"/>
  <c r="LA67" i="12"/>
  <c r="LQ67" i="12"/>
  <c r="MG67" i="12"/>
  <c r="MW67" i="12"/>
  <c r="P68" i="12"/>
  <c r="AF68" i="12"/>
  <c r="AV68" i="12"/>
  <c r="BL68" i="12"/>
  <c r="CB68" i="12"/>
  <c r="CR68" i="12"/>
  <c r="DH68" i="12"/>
  <c r="DX68" i="12"/>
  <c r="EN68" i="12"/>
  <c r="FD68" i="12"/>
  <c r="FT68" i="12"/>
  <c r="GJ68" i="12"/>
  <c r="GZ68" i="12"/>
  <c r="HP68" i="12"/>
  <c r="IF68" i="12"/>
  <c r="IV68" i="12"/>
  <c r="JL68" i="12"/>
  <c r="KB68" i="12"/>
  <c r="KR68" i="12"/>
  <c r="LH68" i="12"/>
  <c r="LX68" i="12"/>
  <c r="MN68" i="12"/>
  <c r="CB64" i="12"/>
  <c r="EN64" i="12"/>
  <c r="GZ64" i="12"/>
  <c r="KZ64" i="12"/>
  <c r="DQ65" i="12"/>
  <c r="JC65" i="12"/>
  <c r="AD66" i="12"/>
  <c r="CN66" i="12"/>
  <c r="DJ66" i="12"/>
  <c r="EE66" i="12"/>
  <c r="DD64" i="12"/>
  <c r="FP64" i="12"/>
  <c r="HU64" i="12"/>
  <c r="JL64" i="12"/>
  <c r="LB64" i="12"/>
  <c r="MS64" i="12"/>
  <c r="AM65" i="12"/>
  <c r="CC65" i="12"/>
  <c r="DT65" i="12"/>
  <c r="FK65" i="12"/>
  <c r="GS65" i="12"/>
  <c r="HY65" i="12"/>
  <c r="JE65" i="12"/>
  <c r="KK65" i="12"/>
  <c r="LQ65" i="12"/>
  <c r="MW65" i="12"/>
  <c r="AF66" i="12"/>
  <c r="BL66" i="12"/>
  <c r="CJ66" i="12"/>
  <c r="DF66" i="12"/>
  <c r="EA66" i="12"/>
  <c r="EV66" i="12"/>
  <c r="FR66" i="12"/>
  <c r="GM66" i="12"/>
  <c r="HH66" i="12"/>
  <c r="ID66" i="12"/>
  <c r="IY66" i="12"/>
  <c r="JT66" i="12"/>
  <c r="KP66" i="12"/>
  <c r="LK66" i="12"/>
  <c r="MF66" i="12"/>
  <c r="E67" i="12"/>
  <c r="Z67" i="12"/>
  <c r="AS67" i="12"/>
  <c r="BI67" i="12"/>
  <c r="BY67" i="12"/>
  <c r="CO67" i="12"/>
  <c r="DE67" i="12"/>
  <c r="DU67" i="12"/>
  <c r="EK67" i="12"/>
  <c r="FA67" i="12"/>
  <c r="FQ67" i="12"/>
  <c r="GG67" i="12"/>
  <c r="GW67" i="12"/>
  <c r="HM67" i="12"/>
  <c r="IC67" i="12"/>
  <c r="IS67" i="12"/>
  <c r="JI67" i="12"/>
  <c r="JY67" i="12"/>
  <c r="KO67" i="12"/>
  <c r="LE67" i="12"/>
  <c r="LU67" i="12"/>
  <c r="MK67" i="12"/>
  <c r="NA67" i="12"/>
  <c r="T68" i="12"/>
  <c r="AJ68" i="12"/>
  <c r="AZ68" i="12"/>
  <c r="BP68" i="12"/>
  <c r="CF68" i="12"/>
  <c r="CV68" i="12"/>
  <c r="DL68" i="12"/>
  <c r="EB68" i="12"/>
  <c r="ER68" i="12"/>
  <c r="FH68" i="12"/>
  <c r="FX68" i="12"/>
  <c r="GN68" i="12"/>
  <c r="HD68" i="12"/>
  <c r="HT68" i="12"/>
  <c r="IJ68" i="12"/>
  <c r="IZ68" i="12"/>
  <c r="JP68" i="12"/>
  <c r="KF68" i="12"/>
  <c r="KV68" i="12"/>
  <c r="LL68" i="12"/>
  <c r="MB68" i="12"/>
  <c r="MR68" i="12"/>
  <c r="CR64" i="12"/>
  <c r="FD64" i="12"/>
  <c r="MP64" i="12"/>
  <c r="FH65" i="12"/>
  <c r="KI65" i="12"/>
  <c r="BJ66" i="12"/>
  <c r="CT66" i="12"/>
  <c r="DO66" i="12"/>
  <c r="EJ66" i="12"/>
  <c r="DT64" i="12"/>
  <c r="GF64" i="12"/>
  <c r="IF64" i="12"/>
  <c r="JV64" i="12"/>
  <c r="LM64" i="12"/>
  <c r="G65" i="12"/>
  <c r="AW65" i="12"/>
  <c r="CN65" i="12"/>
  <c r="EE65" i="12"/>
  <c r="FU65" i="12"/>
  <c r="HA65" i="12"/>
  <c r="IG65" i="12"/>
  <c r="JM65" i="12"/>
  <c r="KS65" i="12"/>
  <c r="LY65" i="12"/>
  <c r="H66" i="12"/>
  <c r="AN66" i="12"/>
  <c r="BT66" i="12"/>
  <c r="CP66" i="12"/>
  <c r="DK66" i="12"/>
  <c r="EF66" i="12"/>
  <c r="FB66" i="12"/>
  <c r="FW66" i="12"/>
  <c r="GR66" i="12"/>
  <c r="HN66" i="12"/>
  <c r="II66" i="12"/>
  <c r="JD66" i="12"/>
  <c r="JZ66" i="12"/>
  <c r="KU66" i="12"/>
  <c r="LP66" i="12"/>
  <c r="ML66" i="12"/>
  <c r="J67" i="12"/>
  <c r="AE67" i="12"/>
  <c r="AW67" i="12"/>
  <c r="BM67" i="12"/>
  <c r="CC67" i="12"/>
  <c r="CS67" i="12"/>
  <c r="DI67" i="12"/>
  <c r="DY67" i="12"/>
  <c r="EO67" i="12"/>
  <c r="FE67" i="12"/>
  <c r="FU67" i="12"/>
  <c r="GK67" i="12"/>
  <c r="HA67" i="12"/>
  <c r="HQ67" i="12"/>
  <c r="IG67" i="12"/>
  <c r="IW67" i="12"/>
  <c r="JM67" i="12"/>
  <c r="KC67" i="12"/>
  <c r="KS67" i="12"/>
  <c r="LI67" i="12"/>
  <c r="LY67" i="12"/>
  <c r="MO67" i="12"/>
  <c r="H68" i="12"/>
  <c r="X68" i="12"/>
  <c r="AN68" i="12"/>
  <c r="BD68" i="12"/>
  <c r="BT68" i="12"/>
  <c r="CJ68" i="12"/>
  <c r="CZ68" i="12"/>
  <c r="DP68" i="12"/>
  <c r="EF68" i="12"/>
  <c r="EV68" i="12"/>
  <c r="FL68" i="12"/>
  <c r="GB68" i="12"/>
  <c r="GR68" i="12"/>
  <c r="HH68" i="12"/>
  <c r="HX68" i="12"/>
  <c r="IN68" i="12"/>
  <c r="JD68" i="12"/>
  <c r="JT68" i="12"/>
  <c r="KJ68" i="12"/>
  <c r="KZ68" i="12"/>
  <c r="LP68" i="12"/>
  <c r="MF68" i="12"/>
  <c r="MV68" i="12"/>
  <c r="DH64" i="12"/>
  <c r="FT64" i="12"/>
  <c r="HX64" i="12"/>
  <c r="JN64" i="12"/>
  <c r="AJ65" i="12"/>
  <c r="GQ65" i="12"/>
  <c r="LO65" i="12"/>
  <c r="CD66" i="12"/>
  <c r="CY66" i="12"/>
  <c r="DT66" i="12"/>
  <c r="BX64" i="12"/>
  <c r="EJ64" i="12"/>
  <c r="GV64" i="12"/>
  <c r="IP64" i="12"/>
  <c r="KG64" i="12"/>
  <c r="LX64" i="12"/>
  <c r="Q65" i="12"/>
  <c r="BH65" i="12"/>
  <c r="CY65" i="12"/>
  <c r="EO65" i="12"/>
  <c r="GC65" i="12"/>
  <c r="HI65" i="12"/>
  <c r="IO65" i="12"/>
  <c r="JU65" i="12"/>
  <c r="LA65" i="12"/>
  <c r="MG65" i="12"/>
  <c r="P66" i="12"/>
  <c r="AV66" i="12"/>
  <c r="BZ66" i="12"/>
  <c r="CU66" i="12"/>
  <c r="DP66" i="12"/>
  <c r="EL66" i="12"/>
  <c r="FG66" i="12"/>
  <c r="GB66" i="12"/>
  <c r="GX66" i="12"/>
  <c r="HS66" i="12"/>
  <c r="IN66" i="12"/>
  <c r="JJ66" i="12"/>
  <c r="KE66" i="12"/>
  <c r="KZ66" i="12"/>
  <c r="LV66" i="12"/>
  <c r="MQ66" i="12"/>
  <c r="O67" i="12"/>
  <c r="AK67" i="12"/>
  <c r="BA67" i="12"/>
  <c r="BQ67" i="12"/>
  <c r="CG67" i="12"/>
  <c r="CW67" i="12"/>
  <c r="DM67" i="12"/>
  <c r="EC67" i="12"/>
  <c r="ES67" i="12"/>
  <c r="FI67" i="12"/>
  <c r="FY67" i="12"/>
  <c r="GO67" i="12"/>
  <c r="HE67" i="12"/>
  <c r="HU67" i="12"/>
  <c r="IK67" i="12"/>
  <c r="JA67" i="12"/>
  <c r="JQ67" i="12"/>
  <c r="KG67" i="12"/>
  <c r="KW67" i="12"/>
  <c r="LM67" i="12"/>
  <c r="MC67" i="12"/>
  <c r="MS67" i="12"/>
  <c r="L68" i="12"/>
  <c r="AB68" i="12"/>
  <c r="AR68" i="12"/>
  <c r="BH68" i="12"/>
  <c r="BX68" i="12"/>
  <c r="CN68" i="12"/>
  <c r="DD68" i="12"/>
  <c r="DT68" i="12"/>
  <c r="EJ68" i="12"/>
  <c r="EZ68" i="12"/>
  <c r="FP68" i="12"/>
  <c r="GF68" i="12"/>
  <c r="GV68" i="12"/>
  <c r="HL68" i="12"/>
  <c r="IB68" i="12"/>
  <c r="IR68" i="12"/>
  <c r="JH68" i="12"/>
  <c r="JX68" i="12"/>
  <c r="KN68" i="12"/>
  <c r="LD68" i="12"/>
  <c r="LT68" i="12"/>
  <c r="MJ68" i="12"/>
  <c r="MZ68" i="12"/>
  <c r="DX64" i="12"/>
  <c r="GJ64" i="12"/>
  <c r="IH64" i="12"/>
  <c r="JY64" i="12"/>
  <c r="KJ64" i="12"/>
  <c r="LZ64" i="12"/>
  <c r="T65" i="12"/>
  <c r="BK65" i="12"/>
  <c r="DA65" i="12"/>
  <c r="ER65" i="12"/>
  <c r="GE65" i="12"/>
  <c r="HK65" i="12"/>
  <c r="IQ65" i="12"/>
  <c r="JW65" i="12"/>
  <c r="LC65" i="12"/>
  <c r="MI65" i="12"/>
  <c r="R66" i="12"/>
  <c r="AX66" i="12"/>
  <c r="CA66" i="12"/>
  <c r="CV66" i="12"/>
  <c r="DR66" i="12"/>
  <c r="DL64" i="12"/>
  <c r="FX64" i="12"/>
  <c r="HZ64" i="12"/>
  <c r="JQ64" i="12"/>
  <c r="LH64" i="12"/>
  <c r="MX64" i="12"/>
  <c r="AR65" i="12"/>
  <c r="CI65" i="12"/>
  <c r="DY65" i="12"/>
  <c r="FP65" i="12"/>
  <c r="GW65" i="12"/>
  <c r="IC65" i="12"/>
  <c r="JI65" i="12"/>
  <c r="KO65" i="12"/>
  <c r="LU65" i="12"/>
  <c r="NA65" i="12"/>
  <c r="AJ66" i="12"/>
  <c r="BP66" i="12"/>
  <c r="CM66" i="12"/>
  <c r="DH66" i="12"/>
  <c r="ED66" i="12"/>
  <c r="EY66" i="12"/>
  <c r="FT66" i="12"/>
  <c r="GP66" i="12"/>
  <c r="HK66" i="12"/>
  <c r="IF66" i="12"/>
  <c r="JB66" i="12"/>
  <c r="JW66" i="12"/>
  <c r="KR66" i="12"/>
  <c r="LN66" i="12"/>
  <c r="MI66" i="12"/>
  <c r="G67" i="12"/>
  <c r="AC67" i="12"/>
  <c r="AU67" i="12"/>
  <c r="BK67" i="12"/>
  <c r="CA67" i="12"/>
  <c r="CQ67" i="12"/>
  <c r="DG67" i="12"/>
  <c r="DW67" i="12"/>
  <c r="EM67" i="12"/>
  <c r="FC67" i="12"/>
  <c r="FS67" i="12"/>
  <c r="GI67" i="12"/>
  <c r="GY67" i="12"/>
  <c r="HO67" i="12"/>
  <c r="IE67" i="12"/>
  <c r="IU67" i="12"/>
  <c r="JK67" i="12"/>
  <c r="KA67" i="12"/>
  <c r="KQ67" i="12"/>
  <c r="LG67" i="12"/>
  <c r="LW67" i="12"/>
  <c r="MM67" i="12"/>
  <c r="F68" i="12"/>
  <c r="V68" i="12"/>
  <c r="AL68" i="12"/>
  <c r="BB68" i="12"/>
  <c r="BR68" i="12"/>
  <c r="CH68" i="12"/>
  <c r="CX68" i="12"/>
  <c r="DN68" i="12"/>
  <c r="ED68" i="12"/>
  <c r="ET68" i="12"/>
  <c r="FJ68" i="12"/>
  <c r="FZ68" i="12"/>
  <c r="GP68" i="12"/>
  <c r="HF68" i="12"/>
  <c r="HV68" i="12"/>
  <c r="IL68" i="12"/>
  <c r="JB68" i="12"/>
  <c r="JR68" i="12"/>
  <c r="KH68" i="12"/>
  <c r="KX68" i="12"/>
  <c r="LN68" i="12"/>
  <c r="MD68" i="12"/>
  <c r="MT68" i="12"/>
  <c r="FC66" i="12"/>
  <c r="GT66" i="12"/>
  <c r="IU66" i="12"/>
  <c r="KL66" i="12"/>
  <c r="MB66" i="12"/>
  <c r="V67" i="12"/>
  <c r="BF67" i="12"/>
  <c r="CL67" i="12"/>
  <c r="DR67" i="12"/>
  <c r="EX67" i="12"/>
  <c r="GD67" i="12"/>
  <c r="HJ67" i="12"/>
  <c r="IP67" i="12"/>
  <c r="KD67" i="12"/>
  <c r="LJ67" i="12"/>
  <c r="AO68" i="12"/>
  <c r="DY68" i="12"/>
  <c r="EU66" i="12"/>
  <c r="GL66" i="12"/>
  <c r="IB66" i="12"/>
  <c r="JS66" i="12"/>
  <c r="LJ66" i="12"/>
  <c r="MZ66" i="12"/>
  <c r="AR67" i="12"/>
  <c r="BX67" i="12"/>
  <c r="DD67" i="12"/>
  <c r="EJ67" i="12"/>
  <c r="FP67" i="12"/>
  <c r="GV67" i="12"/>
  <c r="IB67" i="12"/>
  <c r="JH67" i="12"/>
  <c r="KN67" i="12"/>
  <c r="LT67" i="12"/>
  <c r="MZ67" i="12"/>
  <c r="AI68" i="12"/>
  <c r="BO68" i="12"/>
  <c r="CU68" i="12"/>
  <c r="EA68" i="12"/>
  <c r="FG68" i="12"/>
  <c r="GM68" i="12"/>
  <c r="HS68" i="12"/>
  <c r="IY68" i="12"/>
  <c r="KE68" i="12"/>
  <c r="LK68" i="12"/>
  <c r="MQ68" i="12"/>
  <c r="FH66" i="12"/>
  <c r="GY66" i="12"/>
  <c r="IP66" i="12"/>
  <c r="KF66" i="12"/>
  <c r="LW66" i="12"/>
  <c r="Q67" i="12"/>
  <c r="BB67" i="12"/>
  <c r="CH67" i="12"/>
  <c r="DN67" i="12"/>
  <c r="ET67" i="12"/>
  <c r="FZ67" i="12"/>
  <c r="HF67" i="12"/>
  <c r="IL67" i="12"/>
  <c r="JR67" i="12"/>
  <c r="KX67" i="12"/>
  <c r="MD67" i="12"/>
  <c r="HM64" i="12"/>
  <c r="KT64" i="12"/>
  <c r="MK64" i="12"/>
  <c r="AE65" i="12"/>
  <c r="BU65" i="12"/>
  <c r="DL65" i="12"/>
  <c r="FC65" i="12"/>
  <c r="GM65" i="12"/>
  <c r="HS65" i="12"/>
  <c r="IY65" i="12"/>
  <c r="KE65" i="12"/>
  <c r="LK65" i="12"/>
  <c r="MQ65" i="12"/>
  <c r="Z66" i="12"/>
  <c r="BF66" i="12"/>
  <c r="CF66" i="12"/>
  <c r="DB66" i="12"/>
  <c r="DW66" i="12"/>
  <c r="EB64" i="12"/>
  <c r="GN64" i="12"/>
  <c r="IK64" i="12"/>
  <c r="KB64" i="12"/>
  <c r="LR64" i="12"/>
  <c r="L65" i="12"/>
  <c r="BC65" i="12"/>
  <c r="CS65" i="12"/>
  <c r="EJ65" i="12"/>
  <c r="FY65" i="12"/>
  <c r="HE65" i="12"/>
  <c r="IK65" i="12"/>
  <c r="JQ65" i="12"/>
  <c r="KW65" i="12"/>
  <c r="MC65" i="12"/>
  <c r="L66" i="12"/>
  <c r="AR66" i="12"/>
  <c r="BW66" i="12"/>
  <c r="CR66" i="12"/>
  <c r="DN66" i="12"/>
  <c r="EI66" i="12"/>
  <c r="FD66" i="12"/>
  <c r="FZ66" i="12"/>
  <c r="GU66" i="12"/>
  <c r="HP66" i="12"/>
  <c r="IL66" i="12"/>
  <c r="JG66" i="12"/>
  <c r="KB66" i="12"/>
  <c r="KX66" i="12"/>
  <c r="LS66" i="12"/>
  <c r="MN66" i="12"/>
  <c r="M67" i="12"/>
  <c r="AH67" i="12"/>
  <c r="AY67" i="12"/>
  <c r="BO67" i="12"/>
  <c r="CE67" i="12"/>
  <c r="CU67" i="12"/>
  <c r="DK67" i="12"/>
  <c r="EA67" i="12"/>
  <c r="EQ67" i="12"/>
  <c r="FG67" i="12"/>
  <c r="FW67" i="12"/>
  <c r="GM67" i="12"/>
  <c r="HC67" i="12"/>
  <c r="HS67" i="12"/>
  <c r="II67" i="12"/>
  <c r="IY67" i="12"/>
  <c r="JO67" i="12"/>
  <c r="KE67" i="12"/>
  <c r="KU67" i="12"/>
  <c r="LK67" i="12"/>
  <c r="MA67" i="12"/>
  <c r="MQ67" i="12"/>
  <c r="J68" i="12"/>
  <c r="Z68" i="12"/>
  <c r="AP68" i="12"/>
  <c r="BF68" i="12"/>
  <c r="BV68" i="12"/>
  <c r="CL68" i="12"/>
  <c r="DB68" i="12"/>
  <c r="DR68" i="12"/>
  <c r="EH68" i="12"/>
  <c r="EX68" i="12"/>
  <c r="FN68" i="12"/>
  <c r="GD68" i="12"/>
  <c r="GT68" i="12"/>
  <c r="HJ68" i="12"/>
  <c r="HZ68" i="12"/>
  <c r="IP68" i="12"/>
  <c r="JF68" i="12"/>
  <c r="JV68" i="12"/>
  <c r="KL68" i="12"/>
  <c r="LB68" i="12"/>
  <c r="LR68" i="12"/>
  <c r="MH68" i="12"/>
  <c r="MX68" i="12"/>
  <c r="FN66" i="12"/>
  <c r="HD66" i="12"/>
  <c r="JF66" i="12"/>
  <c r="KV66" i="12"/>
  <c r="MM66" i="12"/>
  <c r="AG67" i="12"/>
  <c r="BN67" i="12"/>
  <c r="CT67" i="12"/>
  <c r="DZ67" i="12"/>
  <c r="FF67" i="12"/>
  <c r="GL67" i="12"/>
  <c r="HR67" i="12"/>
  <c r="IX67" i="12"/>
  <c r="KL67" i="12"/>
  <c r="LZ67" i="12"/>
  <c r="BE68" i="12"/>
  <c r="FE68" i="12"/>
  <c r="FF66" i="12"/>
  <c r="GV66" i="12"/>
  <c r="IM66" i="12"/>
  <c r="KD66" i="12"/>
  <c r="LT66" i="12"/>
  <c r="N67" i="12"/>
  <c r="AZ67" i="12"/>
  <c r="CF67" i="12"/>
  <c r="DL67" i="12"/>
  <c r="ER67" i="12"/>
  <c r="FX67" i="12"/>
  <c r="HD67" i="12"/>
  <c r="IJ67" i="12"/>
  <c r="JP67" i="12"/>
  <c r="KV67" i="12"/>
  <c r="MB67" i="12"/>
  <c r="K68" i="12"/>
  <c r="AQ68" i="12"/>
  <c r="BW68" i="12"/>
  <c r="DC68" i="12"/>
  <c r="EI68" i="12"/>
  <c r="FO68" i="12"/>
  <c r="IS64" i="12"/>
  <c r="LE64" i="12"/>
  <c r="MV64" i="12"/>
  <c r="AO65" i="12"/>
  <c r="CF65" i="12"/>
  <c r="DW65" i="12"/>
  <c r="FM65" i="12"/>
  <c r="GU65" i="12"/>
  <c r="IA65" i="12"/>
  <c r="JG65" i="12"/>
  <c r="KM65" i="12"/>
  <c r="LS65" i="12"/>
  <c r="MY65" i="12"/>
  <c r="AH66" i="12"/>
  <c r="BN66" i="12"/>
  <c r="CL66" i="12"/>
  <c r="DG66" i="12"/>
  <c r="CF64" i="12"/>
  <c r="ER64" i="12"/>
  <c r="HD64" i="12"/>
  <c r="IV64" i="12"/>
  <c r="KL64" i="12"/>
  <c r="MC64" i="12"/>
  <c r="W65" i="12"/>
  <c r="BM65" i="12"/>
  <c r="DD65" i="12"/>
  <c r="EU65" i="12"/>
  <c r="GG65" i="12"/>
  <c r="HM65" i="12"/>
  <c r="IS65" i="12"/>
  <c r="JY65" i="12"/>
  <c r="LE65" i="12"/>
  <c r="MK65" i="12"/>
  <c r="T66" i="12"/>
  <c r="AZ66" i="12"/>
  <c r="CB66" i="12"/>
  <c r="CX66" i="12"/>
  <c r="DS66" i="12"/>
  <c r="EN66" i="12"/>
  <c r="FJ66" i="12"/>
  <c r="GE66" i="12"/>
  <c r="GZ66" i="12"/>
  <c r="HV66" i="12"/>
  <c r="IQ66" i="12"/>
  <c r="JL66" i="12"/>
  <c r="KH66" i="12"/>
  <c r="LC66" i="12"/>
  <c r="LX66" i="12"/>
  <c r="MT66" i="12"/>
  <c r="R67" i="12"/>
  <c r="AM67" i="12"/>
  <c r="BC67" i="12"/>
  <c r="BS67" i="12"/>
  <c r="CI67" i="12"/>
  <c r="CY67" i="12"/>
  <c r="DO67" i="12"/>
  <c r="EE67" i="12"/>
  <c r="EU67" i="12"/>
  <c r="FK67" i="12"/>
  <c r="GA67" i="12"/>
  <c r="GQ67" i="12"/>
  <c r="HG67" i="12"/>
  <c r="HW67" i="12"/>
  <c r="IM67" i="12"/>
  <c r="JC67" i="12"/>
  <c r="JS67" i="12"/>
  <c r="KI67" i="12"/>
  <c r="KY67" i="12"/>
  <c r="LO67" i="12"/>
  <c r="ME67" i="12"/>
  <c r="MU67" i="12"/>
  <c r="N68" i="12"/>
  <c r="AD68" i="12"/>
  <c r="AT68" i="12"/>
  <c r="BJ68" i="12"/>
  <c r="BZ68" i="12"/>
  <c r="CP68" i="12"/>
  <c r="DF68" i="12"/>
  <c r="DV68" i="12"/>
  <c r="EL68" i="12"/>
  <c r="FB68" i="12"/>
  <c r="FR68" i="12"/>
  <c r="GH68" i="12"/>
  <c r="GX68" i="12"/>
  <c r="HN68" i="12"/>
  <c r="ID68" i="12"/>
  <c r="IT68" i="12"/>
  <c r="JJ68" i="12"/>
  <c r="JZ68" i="12"/>
  <c r="KP68" i="12"/>
  <c r="LF68" i="12"/>
  <c r="LV68" i="12"/>
  <c r="ML68" i="12"/>
  <c r="EB66" i="12"/>
  <c r="FX66" i="12"/>
  <c r="HO66" i="12"/>
  <c r="JP66" i="12"/>
  <c r="LG66" i="12"/>
  <c r="MX66" i="12"/>
  <c r="AP67" i="12"/>
  <c r="BV67" i="12"/>
  <c r="DB67" i="12"/>
  <c r="EH67" i="12"/>
  <c r="FN67" i="12"/>
  <c r="GT67" i="12"/>
  <c r="HZ67" i="12"/>
  <c r="JF67" i="12"/>
  <c r="KT67" i="12"/>
  <c r="MX67" i="12"/>
  <c r="CC68" i="12"/>
  <c r="GC68" i="12"/>
  <c r="FP66" i="12"/>
  <c r="HG66" i="12"/>
  <c r="IX66" i="12"/>
  <c r="KN66" i="12"/>
  <c r="ME66" i="12"/>
  <c r="Y67" i="12"/>
  <c r="BH67" i="12"/>
  <c r="CN67" i="12"/>
  <c r="DT67" i="12"/>
  <c r="JD64" i="12"/>
  <c r="LP64" i="12"/>
  <c r="I65" i="12"/>
  <c r="AZ65" i="12"/>
  <c r="CQ65" i="12"/>
  <c r="EG65" i="12"/>
  <c r="FW65" i="12"/>
  <c r="HC65" i="12"/>
  <c r="II65" i="12"/>
  <c r="JO65" i="12"/>
  <c r="KU65" i="12"/>
  <c r="MA65" i="12"/>
  <c r="J66" i="12"/>
  <c r="AP66" i="12"/>
  <c r="BV66" i="12"/>
  <c r="CQ66" i="12"/>
  <c r="DL66" i="12"/>
  <c r="CV64" i="12"/>
  <c r="FH64" i="12"/>
  <c r="HP64" i="12"/>
  <c r="JF64" i="12"/>
  <c r="KW64" i="12"/>
  <c r="MN64" i="12"/>
  <c r="AG65" i="12"/>
  <c r="BX65" i="12"/>
  <c r="DO65" i="12"/>
  <c r="FE65" i="12"/>
  <c r="GO65" i="12"/>
  <c r="HU65" i="12"/>
  <c r="JA65" i="12"/>
  <c r="KG65" i="12"/>
  <c r="LM65" i="12"/>
  <c r="MS65" i="12"/>
  <c r="AB66" i="12"/>
  <c r="BH66" i="12"/>
  <c r="CH66" i="12"/>
  <c r="DC66" i="12"/>
  <c r="DX66" i="12"/>
  <c r="ET66" i="12"/>
  <c r="FO66" i="12"/>
  <c r="GJ66" i="12"/>
  <c r="HF66" i="12"/>
  <c r="IA66" i="12"/>
  <c r="IV66" i="12"/>
  <c r="JR66" i="12"/>
  <c r="KM66" i="12"/>
  <c r="LH66" i="12"/>
  <c r="MD66" i="12"/>
  <c r="MY66" i="12"/>
  <c r="W67" i="12"/>
  <c r="AQ67" i="12"/>
  <c r="BG67" i="12"/>
  <c r="BW67" i="12"/>
  <c r="CM67" i="12"/>
  <c r="DC67" i="12"/>
  <c r="DS67" i="12"/>
  <c r="EI67" i="12"/>
  <c r="EY67" i="12"/>
  <c r="FO67" i="12"/>
  <c r="GE67" i="12"/>
  <c r="GU67" i="12"/>
  <c r="HK67" i="12"/>
  <c r="IA67" i="12"/>
  <c r="IQ67" i="12"/>
  <c r="JG67" i="12"/>
  <c r="JW67" i="12"/>
  <c r="KM67" i="12"/>
  <c r="LC67" i="12"/>
  <c r="LS67" i="12"/>
  <c r="MI67" i="12"/>
  <c r="MY67" i="12"/>
  <c r="R68" i="12"/>
  <c r="AH68" i="12"/>
  <c r="AX68" i="12"/>
  <c r="BN68" i="12"/>
  <c r="CD68" i="12"/>
  <c r="CT68" i="12"/>
  <c r="DJ68" i="12"/>
  <c r="DZ68" i="12"/>
  <c r="EP68" i="12"/>
  <c r="FF68" i="12"/>
  <c r="FV68" i="12"/>
  <c r="GL68" i="12"/>
  <c r="HB68" i="12"/>
  <c r="HR68" i="12"/>
  <c r="IH68" i="12"/>
  <c r="IX68" i="12"/>
  <c r="JN68" i="12"/>
  <c r="KD68" i="12"/>
  <c r="KT68" i="12"/>
  <c r="LJ68" i="12"/>
  <c r="LZ68" i="12"/>
  <c r="MP68" i="12"/>
  <c r="ER66" i="12"/>
  <c r="GI66" i="12"/>
  <c r="IJ66" i="12"/>
  <c r="KA66" i="12"/>
  <c r="LR66" i="12"/>
  <c r="K67" i="12"/>
  <c r="AX67" i="12"/>
  <c r="CD67" i="12"/>
  <c r="DJ67" i="12"/>
  <c r="EP67" i="12"/>
  <c r="FV67" i="12"/>
  <c r="HB67" i="12"/>
  <c r="IH67" i="12"/>
  <c r="JN67" i="12"/>
  <c r="LB67" i="12"/>
  <c r="Q68" i="12"/>
  <c r="DA68" i="12"/>
  <c r="EH66" i="12"/>
  <c r="GA66" i="12"/>
  <c r="HR66" i="12"/>
  <c r="JH66" i="12"/>
  <c r="KY66" i="12"/>
  <c r="MP66" i="12"/>
  <c r="AI67" i="12"/>
  <c r="BP67" i="12"/>
  <c r="CV67" i="12"/>
  <c r="EB67" i="12"/>
  <c r="FH67" i="12"/>
  <c r="GN67" i="12"/>
  <c r="HT67" i="12"/>
  <c r="IZ67" i="12"/>
  <c r="KF67" i="12"/>
  <c r="LL67" i="12"/>
  <c r="MR67" i="12"/>
  <c r="AA68" i="12"/>
  <c r="BG68" i="12"/>
  <c r="CM68" i="12"/>
  <c r="DS68" i="12"/>
  <c r="EY68" i="12"/>
  <c r="GE68" i="12"/>
  <c r="HK68" i="12"/>
  <c r="IQ68" i="12"/>
  <c r="JW68" i="12"/>
  <c r="LC68" i="12"/>
  <c r="MI68" i="12"/>
  <c r="EX66" i="12"/>
  <c r="GN66" i="12"/>
  <c r="IE66" i="12"/>
  <c r="JV66" i="12"/>
  <c r="LL66" i="12"/>
  <c r="F67" i="12"/>
  <c r="AT67" i="12"/>
  <c r="BZ67" i="12"/>
  <c r="DF67" i="12"/>
  <c r="EL67" i="12"/>
  <c r="FR67" i="12"/>
  <c r="GX67" i="12"/>
  <c r="ID67" i="12"/>
  <c r="JJ67" i="12"/>
  <c r="KP67" i="12"/>
  <c r="LV67" i="12"/>
  <c r="E68" i="12"/>
  <c r="AK68" i="12"/>
  <c r="BQ68" i="12"/>
  <c r="CW68" i="12"/>
  <c r="EC68" i="12"/>
  <c r="EP66" i="12"/>
  <c r="GF66" i="12"/>
  <c r="HW66" i="12"/>
  <c r="JN66" i="12"/>
  <c r="LD66" i="12"/>
  <c r="MU66" i="12"/>
  <c r="AN67" i="12"/>
  <c r="BT67" i="12"/>
  <c r="CZ67" i="12"/>
  <c r="EF67" i="12"/>
  <c r="FL67" i="12"/>
  <c r="IR67" i="12"/>
  <c r="S68" i="12"/>
  <c r="EQ68" i="12"/>
  <c r="IA68" i="12"/>
  <c r="KM68" i="12"/>
  <c r="MY68" i="12"/>
  <c r="HJ66" i="12"/>
  <c r="KQ66" i="12"/>
  <c r="AA67" i="12"/>
  <c r="CP67" i="12"/>
  <c r="FB67" i="12"/>
  <c r="HN67" i="12"/>
  <c r="JZ67" i="12"/>
  <c r="ML67" i="12"/>
  <c r="AC68" i="12"/>
  <c r="BY68" i="12"/>
  <c r="DM68" i="12"/>
  <c r="FA68" i="12"/>
  <c r="GQ66" i="12"/>
  <c r="IR66" i="12"/>
  <c r="KT66" i="12"/>
  <c r="I67" i="12"/>
  <c r="BD67" i="12"/>
  <c r="CR67" i="12"/>
  <c r="EN67" i="12"/>
  <c r="GB67" i="12"/>
  <c r="HH67" i="12"/>
  <c r="IN67" i="12"/>
  <c r="JT67" i="12"/>
  <c r="KZ67" i="12"/>
  <c r="MF67" i="12"/>
  <c r="O68" i="12"/>
  <c r="AU68" i="12"/>
  <c r="CA68" i="12"/>
  <c r="DG68" i="12"/>
  <c r="EM68" i="12"/>
  <c r="FS68" i="12"/>
  <c r="GY68" i="12"/>
  <c r="IE68" i="12"/>
  <c r="JK68" i="12"/>
  <c r="KQ68" i="12"/>
  <c r="LW68" i="12"/>
  <c r="HZ66" i="12"/>
  <c r="MP67" i="12"/>
  <c r="AW68" i="12"/>
  <c r="CS68" i="12"/>
  <c r="EO68" i="12"/>
  <c r="GK68" i="12"/>
  <c r="FQ68" i="12"/>
  <c r="JA68" i="12"/>
  <c r="LM68" i="12"/>
  <c r="HE68" i="12"/>
  <c r="JU68" i="12"/>
  <c r="MG68" i="12"/>
  <c r="IC68" i="12"/>
  <c r="KO68" i="12"/>
  <c r="NA68" i="12"/>
  <c r="IG68" i="12"/>
  <c r="KS68" i="12"/>
  <c r="EZ67" i="12"/>
  <c r="JX67" i="12"/>
  <c r="AY68" i="12"/>
  <c r="FW68" i="12"/>
  <c r="II68" i="12"/>
  <c r="KU68" i="12"/>
  <c r="EM66" i="12"/>
  <c r="HT66" i="12"/>
  <c r="LB66" i="12"/>
  <c r="AL67" i="12"/>
  <c r="CX67" i="12"/>
  <c r="FJ67" i="12"/>
  <c r="HV67" i="12"/>
  <c r="KH67" i="12"/>
  <c r="MT67" i="12"/>
  <c r="AS68" i="12"/>
  <c r="CG68" i="12"/>
  <c r="DU68" i="12"/>
  <c r="EZ66" i="12"/>
  <c r="HB66" i="12"/>
  <c r="JC66" i="12"/>
  <c r="LO66" i="12"/>
  <c r="S67" i="12"/>
  <c r="BL67" i="12"/>
  <c r="DH67" i="12"/>
  <c r="EV67" i="12"/>
  <c r="GJ67" i="12"/>
  <c r="HP67" i="12"/>
  <c r="IV67" i="12"/>
  <c r="KB67" i="12"/>
  <c r="LH67" i="12"/>
  <c r="MN67" i="12"/>
  <c r="W68" i="12"/>
  <c r="BC68" i="12"/>
  <c r="CI68" i="12"/>
  <c r="DO68" i="12"/>
  <c r="EU68" i="12"/>
  <c r="GA68" i="12"/>
  <c r="HG68" i="12"/>
  <c r="IM68" i="12"/>
  <c r="JS68" i="12"/>
  <c r="KY68" i="12"/>
  <c r="ME68" i="12"/>
  <c r="JV67" i="12"/>
  <c r="I68" i="12"/>
  <c r="BM68" i="12"/>
  <c r="DI68" i="12"/>
  <c r="EW68" i="12"/>
  <c r="GS68" i="12"/>
  <c r="GW68" i="12"/>
  <c r="JQ68" i="12"/>
  <c r="MC68" i="12"/>
  <c r="HY68" i="12"/>
  <c r="KK68" i="12"/>
  <c r="MW68" i="12"/>
  <c r="IS68" i="12"/>
  <c r="LE68" i="12"/>
  <c r="FI68" i="12"/>
  <c r="IW68" i="12"/>
  <c r="LI68" i="12"/>
  <c r="GF67" i="12"/>
  <c r="LD67" i="12"/>
  <c r="CE68" i="12"/>
  <c r="GU68" i="12"/>
  <c r="JG68" i="12"/>
  <c r="LS68" i="12"/>
  <c r="FS66" i="12"/>
  <c r="IZ66" i="12"/>
  <c r="MH66" i="12"/>
  <c r="BJ67" i="12"/>
  <c r="DV67" i="12"/>
  <c r="GH67" i="12"/>
  <c r="IT67" i="12"/>
  <c r="LF67" i="12"/>
  <c r="M68" i="12"/>
  <c r="BA68" i="12"/>
  <c r="CO68" i="12"/>
  <c r="EK68" i="12"/>
  <c r="FK66" i="12"/>
  <c r="HL66" i="12"/>
  <c r="JX66" i="12"/>
  <c r="LZ66" i="12"/>
  <c r="AD67" i="12"/>
  <c r="CB67" i="12"/>
  <c r="DP67" i="12"/>
  <c r="FD67" i="12"/>
  <c r="GR67" i="12"/>
  <c r="HX67" i="12"/>
  <c r="JD67" i="12"/>
  <c r="KJ67" i="12"/>
  <c r="LP67" i="12"/>
  <c r="MV67" i="12"/>
  <c r="AE68" i="12"/>
  <c r="BK68" i="12"/>
  <c r="CQ68" i="12"/>
  <c r="DW68" i="12"/>
  <c r="FC68" i="12"/>
  <c r="GI68" i="12"/>
  <c r="HO68" i="12"/>
  <c r="IU68" i="12"/>
  <c r="KA68" i="12"/>
  <c r="LG68" i="12"/>
  <c r="MM68" i="12"/>
  <c r="LR67" i="12"/>
  <c r="Y68" i="12"/>
  <c r="BU68" i="12"/>
  <c r="DQ68" i="12"/>
  <c r="FM68" i="12"/>
  <c r="HA68" i="12"/>
  <c r="HU68" i="12"/>
  <c r="KG68" i="12"/>
  <c r="MS68" i="12"/>
  <c r="IO68" i="12"/>
  <c r="LA68" i="12"/>
  <c r="GG68" i="12"/>
  <c r="JI68" i="12"/>
  <c r="LU68" i="12"/>
  <c r="GO68" i="12"/>
  <c r="JM68" i="12"/>
  <c r="LY68" i="12"/>
  <c r="HL67" i="12"/>
  <c r="MJ67" i="12"/>
  <c r="DK68" i="12"/>
  <c r="HC68" i="12"/>
  <c r="JO68" i="12"/>
  <c r="MA68" i="12"/>
  <c r="GD66" i="12"/>
  <c r="JK66" i="12"/>
  <c r="MR66" i="12"/>
  <c r="BR67" i="12"/>
  <c r="ED67" i="12"/>
  <c r="GP67" i="12"/>
  <c r="JB67" i="12"/>
  <c r="LN67" i="12"/>
  <c r="U68" i="12"/>
  <c r="BI68" i="12"/>
  <c r="DE68" i="12"/>
  <c r="ES68" i="12"/>
  <c r="FV66" i="12"/>
  <c r="IH66" i="12"/>
  <c r="KI66" i="12"/>
  <c r="MJ66" i="12"/>
  <c r="AV67" i="12"/>
  <c r="CJ67" i="12"/>
  <c r="DX67" i="12"/>
  <c r="FT67" i="12"/>
  <c r="GZ67" i="12"/>
  <c r="IF67" i="12"/>
  <c r="JL67" i="12"/>
  <c r="KR67" i="12"/>
  <c r="LX67" i="12"/>
  <c r="G68" i="12"/>
  <c r="AM68" i="12"/>
  <c r="BS68" i="12"/>
  <c r="CY68" i="12"/>
  <c r="EE68" i="12"/>
  <c r="FK68" i="12"/>
  <c r="GQ68" i="12"/>
  <c r="HW68" i="12"/>
  <c r="JC68" i="12"/>
  <c r="KI68" i="12"/>
  <c r="LO68" i="12"/>
  <c r="MU68" i="12"/>
  <c r="MH67" i="12"/>
  <c r="AG68" i="12"/>
  <c r="CK68" i="12"/>
  <c r="EG68" i="12"/>
  <c r="FU68" i="12"/>
  <c r="HQ68" i="12"/>
  <c r="IK68" i="12"/>
  <c r="KW68" i="12"/>
  <c r="FY68" i="12"/>
  <c r="JE68" i="12"/>
  <c r="LQ68" i="12"/>
  <c r="HI68" i="12"/>
  <c r="JY68" i="12"/>
  <c r="MK68" i="12"/>
  <c r="HM68" i="12"/>
  <c r="KC68" i="12"/>
  <c r="MO68" i="12"/>
  <c r="FJ63" i="12"/>
  <c r="AM66" i="12"/>
  <c r="LX65" i="12"/>
  <c r="JL65" i="12"/>
  <c r="GZ65" i="12"/>
  <c r="EC65" i="12"/>
  <c r="AV65" i="12"/>
  <c r="LL64" i="12"/>
  <c r="ID64" i="12"/>
  <c r="DR64" i="12"/>
  <c r="LN63" i="12"/>
  <c r="I64" i="12"/>
  <c r="ED65" i="12"/>
  <c r="F65" i="12"/>
  <c r="IE64" i="12"/>
  <c r="DG64" i="12"/>
  <c r="JC63" i="12"/>
  <c r="BF64" i="12"/>
  <c r="T64" i="12"/>
  <c r="AZ63" i="12"/>
  <c r="KC63" i="12"/>
  <c r="AG63" i="12"/>
  <c r="AY66" i="12"/>
  <c r="MJ65" i="12"/>
  <c r="JX65" i="12"/>
  <c r="HL65" i="12"/>
  <c r="ES65" i="12"/>
  <c r="BL65" i="12"/>
  <c r="MB64" i="12"/>
  <c r="IT64" i="12"/>
  <c r="EP64" i="12"/>
  <c r="MX63" i="12"/>
  <c r="K63" i="12"/>
  <c r="FF65" i="12"/>
  <c r="AH65" i="12"/>
  <c r="JG64" i="12"/>
  <c r="EI64" i="12"/>
  <c r="MN63" i="12"/>
  <c r="DQ64" i="12"/>
  <c r="AD63" i="12"/>
  <c r="EB63" i="12"/>
  <c r="L63" i="12"/>
  <c r="CO63" i="12"/>
  <c r="BT64" i="12"/>
  <c r="IB63" i="12"/>
  <c r="FB65" i="12"/>
  <c r="CP65" i="12"/>
  <c r="AD65" i="12"/>
  <c r="LO64" i="12"/>
  <c r="JC64" i="12"/>
  <c r="GQ64" i="12"/>
  <c r="EE64" i="12"/>
  <c r="BS64" i="12"/>
  <c r="MI63" i="12"/>
  <c r="BO63" i="12"/>
  <c r="DE64" i="12"/>
  <c r="KP63" i="12"/>
  <c r="BP64" i="12"/>
  <c r="KA63" i="12"/>
  <c r="DL63" i="12"/>
  <c r="FK63" i="12"/>
  <c r="LY63" i="12"/>
  <c r="HA63" i="12"/>
  <c r="CC63" i="12"/>
  <c r="BB63" i="12"/>
  <c r="JS63" i="12"/>
  <c r="FN65" i="12"/>
  <c r="DB65" i="12"/>
  <c r="AP65" i="12"/>
  <c r="MA64" i="12"/>
  <c r="JO64" i="12"/>
  <c r="HC64" i="12"/>
  <c r="EQ64" i="12"/>
  <c r="CE64" i="12"/>
  <c r="MY63" i="12"/>
  <c r="EL63" i="12"/>
  <c r="EG64" i="12"/>
  <c r="ML63" i="12"/>
  <c r="BT63" i="12"/>
  <c r="LL63" i="12"/>
  <c r="EX63" i="12"/>
  <c r="GV63" i="12"/>
  <c r="AH63" i="12"/>
  <c r="IC63" i="12"/>
  <c r="DE63" i="12"/>
  <c r="LV63" i="12"/>
  <c r="HH63" i="12"/>
  <c r="AT63" i="12"/>
  <c r="FI64" i="12"/>
  <c r="CW64" i="12"/>
  <c r="Z64" i="12"/>
  <c r="KB63" i="12"/>
  <c r="EQ63" i="12"/>
  <c r="BH64" i="12"/>
  <c r="MS63" i="12"/>
  <c r="JP63" i="12"/>
  <c r="GI63" i="12"/>
  <c r="DB63" i="12"/>
  <c r="T63" i="12"/>
  <c r="EZ63" i="12"/>
  <c r="BS63" i="12"/>
  <c r="LQ63" i="12"/>
  <c r="JE63" i="12"/>
  <c r="GS63" i="12"/>
  <c r="EG63" i="12"/>
  <c r="BU63" i="12"/>
  <c r="I63" i="12"/>
  <c r="IH63" i="12"/>
  <c r="BZ63" i="12"/>
  <c r="FU64" i="12"/>
  <c r="DI64" i="12"/>
  <c r="AP64" i="12"/>
  <c r="KX63" i="12"/>
  <c r="FW63" i="12"/>
  <c r="H63" i="12"/>
  <c r="H64" i="12"/>
  <c r="KF63" i="12"/>
  <c r="GY63" i="12"/>
  <c r="DR63" i="12"/>
  <c r="AJ63" i="12"/>
  <c r="FP63" i="12"/>
  <c r="CI63" i="12"/>
  <c r="MC63" i="12"/>
  <c r="JQ63" i="12"/>
  <c r="HE63" i="12"/>
  <c r="ES63" i="12"/>
  <c r="CG63" i="12"/>
  <c r="U63" i="12"/>
  <c r="MN65" i="12"/>
  <c r="HP65" i="12"/>
  <c r="EY65" i="12"/>
  <c r="BQ65" i="12"/>
  <c r="MG64" i="12"/>
  <c r="IZ64" i="12"/>
  <c r="EX64" i="12"/>
  <c r="K64" i="12"/>
  <c r="AF63" i="12"/>
  <c r="FJ65" i="12"/>
  <c r="AL65" i="12"/>
  <c r="JK64" i="12"/>
  <c r="EM64" i="12"/>
  <c r="MT63" i="12"/>
  <c r="DU64" i="12"/>
  <c r="AN63" i="12"/>
  <c r="EH63" i="12"/>
  <c r="R63" i="12"/>
  <c r="CS63" i="12"/>
  <c r="BO66" i="12"/>
  <c r="MZ65" i="12"/>
  <c r="KN65" i="12"/>
  <c r="IB65" i="12"/>
  <c r="MW64" i="12"/>
  <c r="JP64" i="12"/>
  <c r="FV64" i="12"/>
  <c r="AQ64" i="12"/>
  <c r="FZ63" i="12"/>
  <c r="KM64" i="12"/>
  <c r="FO64" i="12"/>
  <c r="GR63" i="12"/>
  <c r="CT63" i="12"/>
  <c r="KH63" i="12"/>
  <c r="AT65" i="12"/>
  <c r="HG64" i="12"/>
  <c r="G64" i="12"/>
  <c r="EK64" i="12"/>
  <c r="CE63" i="12"/>
  <c r="HB63" i="12"/>
  <c r="IG63" i="12"/>
  <c r="LX63" i="12"/>
  <c r="BF65" i="12"/>
  <c r="CB63" i="12"/>
  <c r="W66" i="12"/>
  <c r="LH65" i="12"/>
  <c r="IV65" i="12"/>
  <c r="GJ65" i="12"/>
  <c r="DH65" i="12"/>
  <c r="AA65" i="12"/>
  <c r="KP64" i="12"/>
  <c r="HI64" i="12"/>
  <c r="CL64" i="12"/>
  <c r="JH63" i="12"/>
  <c r="JD63" i="12"/>
  <c r="CX65" i="12"/>
  <c r="LW64" i="12"/>
  <c r="GY64" i="12"/>
  <c r="CA64" i="12"/>
  <c r="DF63" i="12"/>
  <c r="LS63" i="12"/>
  <c r="KV63" i="12"/>
  <c r="GF63" i="12"/>
  <c r="HQ63" i="12"/>
  <c r="EN63" i="12"/>
  <c r="AI66" i="12"/>
  <c r="LT65" i="12"/>
  <c r="JH65" i="12"/>
  <c r="GV65" i="12"/>
  <c r="DX65" i="12"/>
  <c r="AQ65" i="12"/>
  <c r="LF64" i="12"/>
  <c r="HY64" i="12"/>
  <c r="DJ64" i="12"/>
  <c r="KY63" i="12"/>
  <c r="MU63" i="12"/>
  <c r="DZ65" i="12"/>
  <c r="MY64" i="12"/>
  <c r="IA64" i="12"/>
  <c r="DC64" i="12"/>
  <c r="IV63" i="12"/>
  <c r="BA64" i="12"/>
  <c r="P64" i="12"/>
  <c r="AU63" i="12"/>
  <c r="JY63" i="12"/>
  <c r="AC63" i="12"/>
  <c r="AD64" i="12"/>
  <c r="EY63" i="12"/>
  <c r="EL65" i="12"/>
  <c r="BZ65" i="12"/>
  <c r="N65" i="12"/>
  <c r="KY64" i="12"/>
  <c r="IM64" i="12"/>
  <c r="GA64" i="12"/>
  <c r="DO64" i="12"/>
  <c r="AX64" i="12"/>
  <c r="KE63" i="12"/>
  <c r="GW64" i="12"/>
  <c r="BY64" i="12"/>
  <c r="IL63" i="12"/>
  <c r="AJ64" i="12"/>
  <c r="IJ63" i="12"/>
  <c r="BV63" i="12"/>
  <c r="DT63" i="12"/>
  <c r="KS63" i="12"/>
  <c r="FU63" i="12"/>
  <c r="AW63" i="12"/>
  <c r="BJ64" i="12"/>
  <c r="HK63" i="12"/>
  <c r="EX65" i="12"/>
  <c r="CL65" i="12"/>
  <c r="Z65" i="12"/>
  <c r="LK64" i="12"/>
  <c r="IY64" i="12"/>
  <c r="GM64" i="12"/>
  <c r="EA64" i="12"/>
  <c r="BN64" i="12"/>
  <c r="MD63" i="12"/>
  <c r="BD63" i="12"/>
  <c r="DA64" i="12"/>
  <c r="KI63" i="12"/>
  <c r="BL64" i="12"/>
  <c r="JV63" i="12"/>
  <c r="DG63" i="12"/>
  <c r="FF63" i="12"/>
  <c r="LU63" i="12"/>
  <c r="GW63" i="12"/>
  <c r="BY63" i="12"/>
  <c r="KT63" i="12"/>
  <c r="FR63" i="12"/>
  <c r="HE64" i="12"/>
  <c r="ES64" i="12"/>
  <c r="CG64" i="12"/>
  <c r="E64" i="12"/>
  <c r="IY63" i="12"/>
  <c r="CZ63" i="12"/>
  <c r="AR64" i="12"/>
  <c r="MB63" i="12"/>
  <c r="IU63" i="12"/>
  <c r="FN63" i="12"/>
  <c r="CF63" i="12"/>
  <c r="HL63" i="12"/>
  <c r="EE63" i="12"/>
  <c r="AX63" i="12"/>
  <c r="LA63" i="12"/>
  <c r="IO63" i="12"/>
  <c r="GC63" i="12"/>
  <c r="DQ63" i="12"/>
  <c r="BE63" i="12"/>
  <c r="LO63" i="12"/>
  <c r="GX63" i="12"/>
  <c r="AI63" i="12"/>
  <c r="FE64" i="12"/>
  <c r="CS64" i="12"/>
  <c r="U64" i="12"/>
  <c r="JT63" i="12"/>
  <c r="EF63" i="12"/>
  <c r="BD64" i="12"/>
  <c r="MO63" i="12"/>
  <c r="JK63" i="12"/>
  <c r="GD63" i="12"/>
  <c r="CV63" i="12"/>
  <c r="O63" i="12"/>
  <c r="EU63" i="12"/>
  <c r="BN63" i="12"/>
  <c r="LM63" i="12"/>
  <c r="JA63" i="12"/>
  <c r="GO63" i="12"/>
  <c r="EC63" i="12"/>
  <c r="BQ63" i="12"/>
  <c r="BC66" i="12"/>
  <c r="CG65" i="12"/>
  <c r="CM63" i="12"/>
  <c r="AH64" i="12"/>
  <c r="HJ63" i="12"/>
  <c r="BW63" i="12"/>
  <c r="DF65" i="12"/>
  <c r="ME64" i="12"/>
  <c r="EU64" i="12"/>
  <c r="EV63" i="12"/>
  <c r="LR63" i="12"/>
  <c r="DI63" i="12"/>
  <c r="DR65" i="12"/>
  <c r="KE64" i="12"/>
  <c r="BS66" i="12"/>
  <c r="G66" i="12"/>
  <c r="KR65" i="12"/>
  <c r="IF65" i="12"/>
  <c r="FT65" i="12"/>
  <c r="CM65" i="12"/>
  <c r="E65" i="12"/>
  <c r="JU64" i="12"/>
  <c r="GD64" i="12"/>
  <c r="BB64" i="12"/>
  <c r="GU63" i="12"/>
  <c r="DH63" i="12"/>
  <c r="BR65" i="12"/>
  <c r="KQ64" i="12"/>
  <c r="FS64" i="12"/>
  <c r="AM64" i="12"/>
  <c r="GG64" i="12"/>
  <c r="HC63" i="12"/>
  <c r="HO63" i="12"/>
  <c r="CY63" i="12"/>
  <c r="FE63" i="12"/>
  <c r="BG63" i="12"/>
  <c r="S66" i="12"/>
  <c r="LD65" i="12"/>
  <c r="IR65" i="12"/>
  <c r="GF65" i="12"/>
  <c r="DC65" i="12"/>
  <c r="U65" i="12"/>
  <c r="KK64" i="12"/>
  <c r="HB64" i="12"/>
  <c r="CD64" i="12"/>
  <c r="IT63" i="12"/>
  <c r="IQ63" i="12"/>
  <c r="CT65" i="12"/>
  <c r="LS64" i="12"/>
  <c r="GU64" i="12"/>
  <c r="BW64" i="12"/>
  <c r="CU63" i="12"/>
  <c r="LK63" i="12"/>
  <c r="KQ63" i="12"/>
  <c r="GA63" i="12"/>
  <c r="HM63" i="12"/>
  <c r="FD63" i="12"/>
  <c r="MJ63" i="12"/>
  <c r="BR63" i="12"/>
  <c r="DV65" i="12"/>
  <c r="BJ65" i="12"/>
  <c r="MU64" i="12"/>
  <c r="KI64" i="12"/>
  <c r="HW64" i="12"/>
  <c r="FK64" i="12"/>
  <c r="CY64" i="12"/>
  <c r="AC64" i="12"/>
  <c r="IA63" i="12"/>
  <c r="FQ64" i="12"/>
  <c r="AK64" i="12"/>
  <c r="FL63" i="12"/>
  <c r="NA63" i="12"/>
  <c r="GT63" i="12"/>
  <c r="AE63" i="12"/>
  <c r="CD63" i="12"/>
  <c r="JM63" i="12"/>
  <c r="EO63" i="12"/>
  <c r="Q63" i="12"/>
  <c r="S64" i="12"/>
  <c r="ED63" i="12"/>
  <c r="EH65" i="12"/>
  <c r="BV65" i="12"/>
  <c r="J65" i="12"/>
  <c r="KU64" i="12"/>
  <c r="II64" i="12"/>
  <c r="FW64" i="12"/>
  <c r="DK64" i="12"/>
  <c r="AS64" i="12"/>
  <c r="JX63" i="12"/>
  <c r="GS64" i="12"/>
  <c r="BU64" i="12"/>
  <c r="ID63" i="12"/>
  <c r="AF64" i="12"/>
  <c r="IE63" i="12"/>
  <c r="BP63" i="12"/>
  <c r="DO63" i="12"/>
  <c r="KO63" i="12"/>
  <c r="FQ63" i="12"/>
  <c r="AS63" i="12"/>
  <c r="JR63" i="12"/>
  <c r="EA63" i="12"/>
  <c r="GO64" i="12"/>
  <c r="EC64" i="12"/>
  <c r="BQ64" i="12"/>
  <c r="MF63" i="12"/>
  <c r="HW63" i="12"/>
  <c r="BJ63" i="12"/>
  <c r="AB64" i="12"/>
  <c r="LG63" i="12"/>
  <c r="HZ63" i="12"/>
  <c r="ER63" i="12"/>
  <c r="BK63" i="12"/>
  <c r="GQ63" i="12"/>
  <c r="DJ63" i="12"/>
  <c r="AB63" i="12"/>
  <c r="KK63" i="12"/>
  <c r="HY63" i="12"/>
  <c r="FM63" i="12"/>
  <c r="DA63" i="12"/>
  <c r="AO63" i="12"/>
  <c r="KM63" i="12"/>
  <c r="FG63" i="12"/>
  <c r="HA64" i="12"/>
  <c r="EO64" i="12"/>
  <c r="CC64" i="12"/>
  <c r="MV63" i="12"/>
  <c r="IR63" i="12"/>
  <c r="CP63" i="12"/>
  <c r="AN64" i="12"/>
  <c r="LW63" i="12"/>
  <c r="IP63" i="12"/>
  <c r="FH63" i="12"/>
  <c r="CA63" i="12"/>
  <c r="HG63" i="12"/>
  <c r="DZ63" i="12"/>
  <c r="AR63" i="12"/>
  <c r="KW63" i="12"/>
  <c r="IK63" i="12"/>
  <c r="FY63" i="12"/>
  <c r="DM63" i="12"/>
  <c r="BA63" i="12"/>
  <c r="KB65" i="12"/>
  <c r="FO65" i="12"/>
  <c r="BN65" i="12"/>
  <c r="GC64" i="12"/>
  <c r="FA63" i="12"/>
  <c r="FR65" i="12"/>
  <c r="JS64" i="12"/>
  <c r="CI64" i="12"/>
  <c r="MQ63" i="12"/>
  <c r="FC63" i="12"/>
  <c r="AM63" i="12"/>
  <c r="EI63" i="12"/>
  <c r="AV63" i="12"/>
  <c r="MQ64" i="12"/>
  <c r="HS64" i="12"/>
  <c r="HS63" i="12"/>
  <c r="MW63" i="12"/>
  <c r="JI63" i="12"/>
  <c r="CJ63" i="12"/>
  <c r="LD63" i="12"/>
  <c r="KL63" i="12"/>
  <c r="FV63" i="12"/>
  <c r="HI63" i="12"/>
  <c r="JJ63" i="12"/>
  <c r="BK64" i="12"/>
  <c r="X64" i="12"/>
  <c r="BF63" i="12"/>
  <c r="KG63" i="12"/>
  <c r="AK63" i="12"/>
  <c r="CN63" i="12"/>
  <c r="LB63" i="12"/>
  <c r="HU63" i="12"/>
  <c r="S63" i="12"/>
  <c r="HN63" i="12"/>
  <c r="DD63" i="12"/>
  <c r="FG64" i="12"/>
  <c r="FM64" i="12"/>
  <c r="GN63" i="12"/>
  <c r="EK63" i="12"/>
  <c r="FY64" i="12"/>
  <c r="GH63" i="12"/>
  <c r="HD63" i="12"/>
  <c r="EW63" i="12"/>
  <c r="DP63" i="12"/>
  <c r="LZ63" i="12"/>
  <c r="GL63" i="12"/>
  <c r="CK63" i="12"/>
  <c r="FI63" i="12"/>
  <c r="CU64" i="12"/>
  <c r="AE64" i="12"/>
  <c r="Z63" i="12"/>
  <c r="M63" i="12"/>
  <c r="DM64" i="12"/>
  <c r="DW63" i="12"/>
  <c r="G63" i="12"/>
  <c r="GK64" i="12"/>
  <c r="HT63" i="12"/>
  <c r="W64" i="12"/>
  <c r="FB63" i="12"/>
  <c r="BX63" i="12"/>
  <c r="IN63" i="12"/>
  <c r="AU64" i="12"/>
  <c r="L64" i="12"/>
  <c r="AP63" i="12"/>
  <c r="JU63" i="12"/>
  <c r="Y63" i="12"/>
  <c r="DY64" i="12"/>
  <c r="AY63" i="12"/>
  <c r="EM63" i="12"/>
  <c r="W63" i="12"/>
  <c r="CW63" i="12"/>
  <c r="NA35" i="12"/>
  <c r="NA47" i="12"/>
  <c r="FD70" i="12" l="1"/>
  <c r="GB70" i="12"/>
  <c r="CZ70" i="12"/>
  <c r="HX70" i="12"/>
  <c r="CA70" i="12"/>
  <c r="FS70" i="12"/>
  <c r="IQ70" i="12"/>
  <c r="GZ70" i="12"/>
  <c r="FL70" i="12"/>
  <c r="HK70" i="12"/>
  <c r="FT70" i="12"/>
  <c r="EN70" i="12"/>
  <c r="W70" i="12"/>
  <c r="AQ70" i="12"/>
  <c r="BW70" i="12"/>
  <c r="JK70" i="12"/>
  <c r="LL70" i="12"/>
  <c r="LC70" i="12"/>
  <c r="BD70" i="12"/>
  <c r="CR70" i="12"/>
  <c r="JL70" i="12"/>
  <c r="IF70" i="12"/>
  <c r="HG70" i="12"/>
  <c r="LG70" i="12"/>
  <c r="AF70" i="12"/>
  <c r="II70" i="12"/>
  <c r="DS70" i="12"/>
  <c r="CY70" i="12"/>
  <c r="K70" i="12"/>
  <c r="CM70" i="12"/>
  <c r="EI70" i="12"/>
  <c r="EU70" i="12"/>
  <c r="O70" i="12"/>
  <c r="GY70" i="12"/>
  <c r="FW70" i="12"/>
  <c r="JS70" i="12"/>
  <c r="KJ70" i="12"/>
  <c r="MR70" i="12"/>
  <c r="HW70" i="12"/>
  <c r="BG70" i="12"/>
  <c r="CI70" i="12"/>
  <c r="AN70" i="12"/>
  <c r="IE70" i="12"/>
  <c r="GE70" i="12"/>
  <c r="AM70" i="12"/>
  <c r="HC70" i="12"/>
  <c r="KQ70" i="12"/>
  <c r="AA70" i="12"/>
  <c r="EM70" i="12"/>
  <c r="EQ70" i="12"/>
  <c r="FK70" i="12"/>
  <c r="DP70" i="12"/>
  <c r="IN70" i="12"/>
  <c r="EY70" i="12"/>
  <c r="MM70" i="12"/>
  <c r="HP70" i="12"/>
  <c r="KI70" i="12"/>
  <c r="DC70" i="12"/>
  <c r="P70" i="12"/>
  <c r="CB70" i="12"/>
  <c r="JO70" i="12"/>
  <c r="KU70" i="12"/>
  <c r="MA70" i="12"/>
  <c r="LH70" i="12"/>
  <c r="LW70" i="12"/>
  <c r="G70" i="12"/>
  <c r="BS70" i="12"/>
  <c r="EE70" i="12"/>
  <c r="GQ70" i="12"/>
  <c r="JC70" i="12"/>
  <c r="X70" i="12"/>
  <c r="CJ70" i="12"/>
  <c r="EV70" i="12"/>
  <c r="HH70" i="12"/>
  <c r="JT70" i="12"/>
  <c r="AU70" i="12"/>
  <c r="DG70" i="12"/>
  <c r="BL70" i="12"/>
  <c r="DX70" i="12"/>
  <c r="GJ70" i="12"/>
  <c r="IV70" i="12"/>
  <c r="FO70" i="12"/>
  <c r="GU70" i="12"/>
  <c r="IA70" i="12"/>
  <c r="JG70" i="12"/>
  <c r="KM70" i="12"/>
  <c r="LS70" i="12"/>
  <c r="MY70" i="12"/>
  <c r="MB70" i="12"/>
  <c r="KB70" i="12"/>
  <c r="JW70" i="12"/>
  <c r="MI70" i="12"/>
  <c r="AJ70" i="12"/>
  <c r="BP70" i="12"/>
  <c r="CV70" i="12"/>
  <c r="EB70" i="12"/>
  <c r="GN70" i="12"/>
  <c r="LP70" i="12"/>
  <c r="MV70" i="12"/>
  <c r="ES70" i="12"/>
  <c r="HE70" i="12"/>
  <c r="JQ70" i="12"/>
  <c r="LM70" i="12"/>
  <c r="MS70" i="12"/>
  <c r="BC70" i="12"/>
  <c r="DO70" i="12"/>
  <c r="GA70" i="12"/>
  <c r="IM70" i="12"/>
  <c r="FG70" i="12"/>
  <c r="GM70" i="12"/>
  <c r="HS70" i="12"/>
  <c r="LK70" i="12"/>
  <c r="MQ70" i="12"/>
  <c r="T70" i="12"/>
  <c r="AZ70" i="12"/>
  <c r="CF70" i="12"/>
  <c r="DL70" i="12"/>
  <c r="ER70" i="12"/>
  <c r="HD70" i="12"/>
  <c r="IJ70" i="12"/>
  <c r="KZ70" i="12"/>
  <c r="MF70" i="12"/>
  <c r="LE70" i="12"/>
  <c r="LU70" i="12"/>
  <c r="MK70" i="12"/>
  <c r="NA70" i="12"/>
  <c r="H70" i="12"/>
  <c r="BT70" i="12"/>
  <c r="EF70" i="12"/>
  <c r="AV70" i="12"/>
  <c r="DH70" i="12"/>
  <c r="KY70" i="12"/>
  <c r="IY70" i="12"/>
  <c r="KE70" i="12"/>
  <c r="S70" i="12"/>
  <c r="AY70" i="12"/>
  <c r="CE70" i="12"/>
  <c r="DK70" i="12"/>
  <c r="MN70" i="12"/>
  <c r="GR70" i="12"/>
  <c r="JD70" i="12"/>
  <c r="AE70" i="12"/>
  <c r="CQ70" i="12"/>
  <c r="FC70" i="12"/>
  <c r="HO70" i="12"/>
  <c r="KA70" i="12"/>
  <c r="AI70" i="12"/>
  <c r="BO70" i="12"/>
  <c r="CU70" i="12"/>
  <c r="EA70" i="12"/>
  <c r="L70" i="12"/>
  <c r="AR70" i="12"/>
  <c r="BX70" i="12"/>
  <c r="DD70" i="12"/>
  <c r="EJ70" i="12"/>
  <c r="FP70" i="12"/>
  <c r="GV70" i="12"/>
  <c r="IB70" i="12"/>
  <c r="JH70" i="12"/>
  <c r="KN70" i="12"/>
  <c r="LT70" i="12"/>
  <c r="MZ70" i="12"/>
  <c r="LO70" i="12"/>
  <c r="MU70" i="12"/>
  <c r="KR70" i="12"/>
  <c r="LX70" i="12"/>
  <c r="LQ70" i="12"/>
  <c r="MG70" i="12"/>
  <c r="MW70" i="12"/>
  <c r="BK70" i="12"/>
  <c r="DW70" i="12"/>
  <c r="GI70" i="12"/>
  <c r="IU70" i="12"/>
  <c r="AB70" i="12"/>
  <c r="BH70" i="12"/>
  <c r="CN70" i="12"/>
  <c r="DT70" i="12"/>
  <c r="EZ70" i="12"/>
  <c r="GF70" i="12"/>
  <c r="HL70" i="12"/>
  <c r="IR70" i="12"/>
  <c r="JX70" i="12"/>
  <c r="LD70" i="12"/>
  <c r="MJ70" i="12"/>
  <c r="ME70" i="12"/>
  <c r="EO70" i="12"/>
  <c r="FE70" i="12"/>
  <c r="FU70" i="12"/>
  <c r="GK70" i="12"/>
  <c r="HA70" i="12"/>
  <c r="HQ70" i="12"/>
  <c r="IG70" i="12"/>
  <c r="IW70" i="12"/>
  <c r="JM70" i="12"/>
  <c r="KC70" i="12"/>
  <c r="KS70" i="12"/>
  <c r="LI70" i="12"/>
  <c r="LY70" i="12"/>
  <c r="MO70" i="12"/>
  <c r="FX70" i="12"/>
  <c r="JP70" i="12"/>
  <c r="KV70" i="12"/>
  <c r="EW70" i="12"/>
  <c r="HY70" i="12"/>
  <c r="JU70" i="12"/>
  <c r="LA70" i="12"/>
  <c r="M70" i="12"/>
  <c r="AS70" i="12"/>
  <c r="BY70" i="12"/>
  <c r="DE70" i="12"/>
  <c r="EK70" i="12"/>
  <c r="JI70" i="12"/>
  <c r="FH70" i="12"/>
  <c r="HT70" i="12"/>
  <c r="IZ70" i="12"/>
  <c r="KF70" i="12"/>
  <c r="E70" i="12"/>
  <c r="U70" i="12"/>
  <c r="AK70" i="12"/>
  <c r="BA70" i="12"/>
  <c r="BQ70" i="12"/>
  <c r="CG70" i="12"/>
  <c r="CW70" i="12"/>
  <c r="DM70" i="12"/>
  <c r="EC70" i="12"/>
  <c r="FI70" i="12"/>
  <c r="FY70" i="12"/>
  <c r="GO70" i="12"/>
  <c r="HU70" i="12"/>
  <c r="IK70" i="12"/>
  <c r="JA70" i="12"/>
  <c r="KG70" i="12"/>
  <c r="KW70" i="12"/>
  <c r="MC70" i="12"/>
  <c r="R70" i="12"/>
  <c r="AH70" i="12"/>
  <c r="AX70" i="12"/>
  <c r="BN70" i="12"/>
  <c r="CD70" i="12"/>
  <c r="CT70" i="12"/>
  <c r="DJ70" i="12"/>
  <c r="DZ70" i="12"/>
  <c r="EP70" i="12"/>
  <c r="FF70" i="12"/>
  <c r="FV70" i="12"/>
  <c r="GL70" i="12"/>
  <c r="HB70" i="12"/>
  <c r="HR70" i="12"/>
  <c r="IH70" i="12"/>
  <c r="IX70" i="12"/>
  <c r="JN70" i="12"/>
  <c r="KD70" i="12"/>
  <c r="KT70" i="12"/>
  <c r="LJ70" i="12"/>
  <c r="LZ70" i="12"/>
  <c r="MP70" i="12"/>
  <c r="I70" i="12"/>
  <c r="Y70" i="12"/>
  <c r="AO70" i="12"/>
  <c r="BE70" i="12"/>
  <c r="BU70" i="12"/>
  <c r="CK70" i="12"/>
  <c r="DA70" i="12"/>
  <c r="DQ70" i="12"/>
  <c r="EG70" i="12"/>
  <c r="FM70" i="12"/>
  <c r="GC70" i="12"/>
  <c r="GS70" i="12"/>
  <c r="HI70" i="12"/>
  <c r="IO70" i="12"/>
  <c r="JE70" i="12"/>
  <c r="KK70" i="12"/>
  <c r="F70" i="12"/>
  <c r="V70" i="12"/>
  <c r="AL70" i="12"/>
  <c r="BB70" i="12"/>
  <c r="BR70" i="12"/>
  <c r="CH70" i="12"/>
  <c r="CX70" i="12"/>
  <c r="DN70" i="12"/>
  <c r="ED70" i="12"/>
  <c r="ET70" i="12"/>
  <c r="FJ70" i="12"/>
  <c r="FZ70" i="12"/>
  <c r="GP70" i="12"/>
  <c r="HF70" i="12"/>
  <c r="HV70" i="12"/>
  <c r="IL70" i="12"/>
  <c r="JB70" i="12"/>
  <c r="JR70" i="12"/>
  <c r="KH70" i="12"/>
  <c r="KX70" i="12"/>
  <c r="LN70" i="12"/>
  <c r="MD70" i="12"/>
  <c r="MT70" i="12"/>
  <c r="AC70" i="12"/>
  <c r="BI70" i="12"/>
  <c r="CO70" i="12"/>
  <c r="DU70" i="12"/>
  <c r="FA70" i="12"/>
  <c r="FQ70" i="12"/>
  <c r="GG70" i="12"/>
  <c r="GW70" i="12"/>
  <c r="HM70" i="12"/>
  <c r="IC70" i="12"/>
  <c r="IS70" i="12"/>
  <c r="JY70" i="12"/>
  <c r="KO70" i="12"/>
  <c r="J70" i="12"/>
  <c r="Z70" i="12"/>
  <c r="AP70" i="12"/>
  <c r="BF70" i="12"/>
  <c r="BV70" i="12"/>
  <c r="CL70" i="12"/>
  <c r="DB70" i="12"/>
  <c r="DR70" i="12"/>
  <c r="EH70" i="12"/>
  <c r="EX70" i="12"/>
  <c r="FN70" i="12"/>
  <c r="GD70" i="12"/>
  <c r="GT70" i="12"/>
  <c r="HJ70" i="12"/>
  <c r="HZ70" i="12"/>
  <c r="IP70" i="12"/>
  <c r="JF70" i="12"/>
  <c r="JV70" i="12"/>
  <c r="KL70" i="12"/>
  <c r="LB70" i="12"/>
  <c r="LR70" i="12"/>
  <c r="MH70" i="12"/>
  <c r="MX70" i="12"/>
  <c r="Q70" i="12"/>
  <c r="AG70" i="12"/>
  <c r="AW70" i="12"/>
  <c r="BM70" i="12"/>
  <c r="CC70" i="12"/>
  <c r="CS70" i="12"/>
  <c r="DI70" i="12"/>
  <c r="DY70" i="12"/>
  <c r="N70" i="12"/>
  <c r="AD70" i="12"/>
  <c r="AT70" i="12"/>
  <c r="BJ70" i="12"/>
  <c r="BZ70" i="12"/>
  <c r="CP70" i="12"/>
  <c r="DF70" i="12"/>
  <c r="DV70" i="12"/>
  <c r="EL70" i="12"/>
  <c r="FB70" i="12"/>
  <c r="FR70" i="12"/>
  <c r="GH70" i="12"/>
  <c r="GX70" i="12"/>
  <c r="HN70" i="12"/>
  <c r="ID70" i="12"/>
  <c r="IT70" i="12"/>
  <c r="JJ70" i="12"/>
  <c r="JZ70" i="12"/>
  <c r="KP70" i="12"/>
  <c r="LF70" i="12"/>
  <c r="LV70" i="12"/>
  <c r="ML70" i="12"/>
  <c r="P338" i="11" l="1" a="1"/>
  <c r="P338" i="11" s="1"/>
  <c r="W335" i="11"/>
  <c r="V335" i="11"/>
  <c r="U335" i="11"/>
  <c r="T335" i="11"/>
  <c r="S335" i="11"/>
  <c r="R335" i="11"/>
  <c r="Q335" i="11"/>
  <c r="P335" i="11"/>
  <c r="W334" i="11"/>
  <c r="V334" i="11"/>
  <c r="U334" i="11"/>
  <c r="T334" i="11"/>
  <c r="S334" i="11"/>
  <c r="R334" i="11"/>
  <c r="Q334" i="11"/>
  <c r="P334" i="11"/>
  <c r="W333" i="11"/>
  <c r="V333" i="11"/>
  <c r="U333" i="11"/>
  <c r="T333" i="11"/>
  <c r="S333" i="11"/>
  <c r="R333" i="11"/>
  <c r="Q333" i="11"/>
  <c r="P333" i="11"/>
  <c r="W331" i="11"/>
  <c r="V331" i="11"/>
  <c r="U331" i="11"/>
  <c r="T331" i="11"/>
  <c r="S331" i="11"/>
  <c r="R331" i="11"/>
  <c r="Q331" i="11"/>
  <c r="P331" i="11"/>
  <c r="W330" i="11"/>
  <c r="V330" i="11"/>
  <c r="U330" i="11"/>
  <c r="T330" i="11"/>
  <c r="S330" i="11"/>
  <c r="R330" i="11"/>
  <c r="Q330" i="11"/>
  <c r="P330" i="11"/>
  <c r="W329" i="11"/>
  <c r="V329" i="11"/>
  <c r="U329" i="11"/>
  <c r="T329" i="11"/>
  <c r="S329" i="11"/>
  <c r="R329" i="11"/>
  <c r="Q329" i="11"/>
  <c r="P329" i="11"/>
  <c r="W328" i="11"/>
  <c r="V328" i="11"/>
  <c r="U328" i="11"/>
  <c r="T328" i="11"/>
  <c r="S328" i="11"/>
  <c r="R328" i="11"/>
  <c r="Q328" i="11"/>
  <c r="P328" i="11"/>
  <c r="W327" i="11"/>
  <c r="V327" i="11"/>
  <c r="U327" i="11"/>
  <c r="T327" i="11"/>
  <c r="S327" i="11"/>
  <c r="R327" i="11"/>
  <c r="Q327" i="11"/>
  <c r="P327" i="11"/>
  <c r="W326" i="11"/>
  <c r="V326" i="11"/>
  <c r="U326" i="11"/>
  <c r="T326" i="11"/>
  <c r="S326" i="11"/>
  <c r="R326" i="11"/>
  <c r="Q326" i="11"/>
  <c r="P326" i="11"/>
  <c r="W325" i="11"/>
  <c r="V325" i="11"/>
  <c r="U325" i="11"/>
  <c r="T325" i="11"/>
  <c r="S325" i="11"/>
  <c r="R325" i="11"/>
  <c r="Q325" i="11"/>
  <c r="P325" i="11"/>
  <c r="W324" i="11"/>
  <c r="V324" i="11"/>
  <c r="U324" i="11"/>
  <c r="T324" i="11"/>
  <c r="S324" i="11"/>
  <c r="R324" i="11"/>
  <c r="Q324" i="11"/>
  <c r="P324" i="11"/>
  <c r="W323" i="11"/>
  <c r="V323" i="11"/>
  <c r="U323" i="11"/>
  <c r="T323" i="11"/>
  <c r="S323" i="11"/>
  <c r="R323" i="11"/>
  <c r="Q323" i="11"/>
  <c r="P323" i="11"/>
  <c r="W322" i="11"/>
  <c r="V322" i="11"/>
  <c r="U322" i="11"/>
  <c r="T322" i="11"/>
  <c r="S322" i="11"/>
  <c r="R322" i="11"/>
  <c r="Q322" i="11"/>
  <c r="P322" i="11"/>
  <c r="W321" i="11"/>
  <c r="V321" i="11"/>
  <c r="U321" i="11"/>
  <c r="T321" i="11"/>
  <c r="S321" i="11"/>
  <c r="R321" i="11"/>
  <c r="Q321" i="11"/>
  <c r="P321" i="11"/>
  <c r="W320" i="11"/>
  <c r="V320" i="11"/>
  <c r="U320" i="11"/>
  <c r="T320" i="11"/>
  <c r="S320" i="11"/>
  <c r="R320" i="11"/>
  <c r="Q320" i="11"/>
  <c r="P320" i="11"/>
  <c r="W319" i="11"/>
  <c r="V319" i="11"/>
  <c r="U319" i="11"/>
  <c r="T319" i="11"/>
  <c r="S319" i="11"/>
  <c r="R319" i="11"/>
  <c r="Q319" i="11"/>
  <c r="P319" i="11"/>
  <c r="W318" i="11"/>
  <c r="V318" i="11"/>
  <c r="U318" i="11"/>
  <c r="T318" i="11"/>
  <c r="S318" i="11"/>
  <c r="R318" i="11"/>
  <c r="Q318" i="11"/>
  <c r="P318" i="11"/>
  <c r="W317" i="11"/>
  <c r="V317" i="11"/>
  <c r="U317" i="11"/>
  <c r="T317" i="11"/>
  <c r="S317" i="11"/>
  <c r="R317" i="11"/>
  <c r="Q317" i="11"/>
  <c r="P317" i="11"/>
  <c r="W316" i="11"/>
  <c r="V316" i="11"/>
  <c r="U316" i="11"/>
  <c r="T316" i="11"/>
  <c r="S316" i="11"/>
  <c r="R316" i="11"/>
  <c r="Q316" i="11"/>
  <c r="P316" i="11"/>
  <c r="W315" i="11"/>
  <c r="V315" i="11"/>
  <c r="U315" i="11"/>
  <c r="T315" i="11"/>
  <c r="S315" i="11"/>
  <c r="R315" i="11"/>
  <c r="Q315" i="11"/>
  <c r="P315" i="11"/>
  <c r="W314" i="11"/>
  <c r="V314" i="11"/>
  <c r="U314" i="11"/>
  <c r="T314" i="11"/>
  <c r="S314" i="11"/>
  <c r="R314" i="11"/>
  <c r="Q314" i="11"/>
  <c r="P314" i="11"/>
  <c r="W313" i="11"/>
  <c r="V313" i="11"/>
  <c r="U313" i="11"/>
  <c r="T313" i="11"/>
  <c r="S313" i="11"/>
  <c r="R313" i="11"/>
  <c r="Q313" i="11"/>
  <c r="P313" i="11"/>
  <c r="W312" i="11"/>
  <c r="V312" i="11"/>
  <c r="U312" i="11"/>
  <c r="T312" i="11"/>
  <c r="S312" i="11"/>
  <c r="R312" i="11"/>
  <c r="Q312" i="11"/>
  <c r="P312" i="11"/>
  <c r="W311" i="11"/>
  <c r="V311" i="11"/>
  <c r="U311" i="11"/>
  <c r="T311" i="11"/>
  <c r="S311" i="11"/>
  <c r="R311" i="11"/>
  <c r="Q311" i="11"/>
  <c r="P311" i="11"/>
  <c r="W310" i="11"/>
  <c r="V310" i="11"/>
  <c r="U310" i="11"/>
  <c r="T310" i="11"/>
  <c r="S310" i="11"/>
  <c r="R310" i="11"/>
  <c r="Q310" i="11"/>
  <c r="P310" i="11"/>
  <c r="W309" i="11"/>
  <c r="V309" i="11"/>
  <c r="U309" i="11"/>
  <c r="T309" i="11"/>
  <c r="S309" i="11"/>
  <c r="R309" i="11"/>
  <c r="Q309" i="11"/>
  <c r="P309" i="11"/>
  <c r="W308" i="11"/>
  <c r="V308" i="11"/>
  <c r="U308" i="11"/>
  <c r="T308" i="11"/>
  <c r="S308" i="11"/>
  <c r="R308" i="11"/>
  <c r="Q308" i="11"/>
  <c r="P308" i="11"/>
  <c r="W307" i="11"/>
  <c r="V307" i="11"/>
  <c r="U307" i="11"/>
  <c r="T307" i="11"/>
  <c r="S307" i="11"/>
  <c r="R307" i="11"/>
  <c r="Q307" i="11"/>
  <c r="P307" i="11"/>
  <c r="W306" i="11"/>
  <c r="V306" i="11"/>
  <c r="U306" i="11"/>
  <c r="T306" i="11"/>
  <c r="S306" i="11"/>
  <c r="R306" i="11"/>
  <c r="Q306" i="11"/>
  <c r="P306" i="11"/>
  <c r="W305" i="11"/>
  <c r="V305" i="11"/>
  <c r="U305" i="11"/>
  <c r="T305" i="11"/>
  <c r="S305" i="11"/>
  <c r="R305" i="11"/>
  <c r="Q305" i="11"/>
  <c r="P305" i="11"/>
  <c r="W304" i="11"/>
  <c r="V304" i="11"/>
  <c r="U304" i="11"/>
  <c r="T304" i="11"/>
  <c r="S304" i="11"/>
  <c r="R304" i="11"/>
  <c r="Q304" i="11"/>
  <c r="P304" i="11"/>
  <c r="W303" i="11"/>
  <c r="V303" i="11"/>
  <c r="U303" i="11"/>
  <c r="T303" i="11"/>
  <c r="S303" i="11"/>
  <c r="R303" i="11"/>
  <c r="Q303" i="11"/>
  <c r="P303" i="11"/>
  <c r="W302" i="11"/>
  <c r="V302" i="11"/>
  <c r="U302" i="11"/>
  <c r="T302" i="11"/>
  <c r="S302" i="11"/>
  <c r="R302" i="11"/>
  <c r="Q302" i="11"/>
  <c r="P302" i="11"/>
  <c r="W301" i="11"/>
  <c r="V301" i="11"/>
  <c r="U301" i="11"/>
  <c r="T301" i="11"/>
  <c r="S301" i="11"/>
  <c r="R301" i="11"/>
  <c r="Q301" i="11"/>
  <c r="P301" i="11"/>
  <c r="W300" i="11"/>
  <c r="V300" i="11"/>
  <c r="U300" i="11"/>
  <c r="T300" i="11"/>
  <c r="S300" i="11"/>
  <c r="R300" i="11"/>
  <c r="Q300" i="11"/>
  <c r="P300" i="11"/>
  <c r="W299" i="11"/>
  <c r="V299" i="11"/>
  <c r="U299" i="11"/>
  <c r="T299" i="11"/>
  <c r="S299" i="11"/>
  <c r="R299" i="11"/>
  <c r="Q299" i="11"/>
  <c r="P299" i="11"/>
  <c r="W298" i="11"/>
  <c r="V298" i="11"/>
  <c r="U298" i="11"/>
  <c r="T298" i="11"/>
  <c r="S298" i="11"/>
  <c r="R298" i="11"/>
  <c r="Q298" i="11"/>
  <c r="P298" i="11"/>
  <c r="W297" i="11"/>
  <c r="V297" i="11"/>
  <c r="U297" i="11"/>
  <c r="T297" i="11"/>
  <c r="S297" i="11"/>
  <c r="R297" i="11"/>
  <c r="Q297" i="11"/>
  <c r="P297" i="11"/>
  <c r="W296" i="11"/>
  <c r="V296" i="11"/>
  <c r="U296" i="11"/>
  <c r="T296" i="11"/>
  <c r="S296" i="11"/>
  <c r="R296" i="11"/>
  <c r="Q296" i="11"/>
  <c r="P296" i="11"/>
  <c r="W295" i="11"/>
  <c r="V295" i="11"/>
  <c r="U295" i="11"/>
  <c r="T295" i="11"/>
  <c r="S295" i="11"/>
  <c r="R295" i="11"/>
  <c r="Q295" i="11"/>
  <c r="P295" i="11"/>
  <c r="W294" i="11"/>
  <c r="V294" i="11"/>
  <c r="U294" i="11"/>
  <c r="T294" i="11"/>
  <c r="S294" i="11"/>
  <c r="R294" i="11"/>
  <c r="Q294" i="11"/>
  <c r="P294" i="11"/>
  <c r="W293" i="11"/>
  <c r="V293" i="11"/>
  <c r="U293" i="11"/>
  <c r="T293" i="11"/>
  <c r="S293" i="11"/>
  <c r="R293" i="11"/>
  <c r="Q293" i="11"/>
  <c r="P293" i="11"/>
  <c r="W292" i="11"/>
  <c r="V292" i="11"/>
  <c r="U292" i="11"/>
  <c r="T292" i="11"/>
  <c r="S292" i="11"/>
  <c r="R292" i="11"/>
  <c r="Q292" i="11"/>
  <c r="P292" i="11"/>
  <c r="W291" i="11"/>
  <c r="V291" i="11"/>
  <c r="U291" i="11"/>
  <c r="T291" i="11"/>
  <c r="S291" i="11"/>
  <c r="R291" i="11"/>
  <c r="Q291" i="11"/>
  <c r="P291" i="11"/>
  <c r="W290" i="11"/>
  <c r="V290" i="11"/>
  <c r="U290" i="11"/>
  <c r="T290" i="11"/>
  <c r="S290" i="11"/>
  <c r="R290" i="11"/>
  <c r="Q290" i="11"/>
  <c r="P290" i="11"/>
  <c r="W289" i="11"/>
  <c r="V289" i="11"/>
  <c r="U289" i="11"/>
  <c r="T289" i="11"/>
  <c r="S289" i="11"/>
  <c r="R289" i="11"/>
  <c r="Q289" i="11"/>
  <c r="P289" i="11"/>
  <c r="W288" i="11"/>
  <c r="V288" i="11"/>
  <c r="U288" i="11"/>
  <c r="T288" i="11"/>
  <c r="S288" i="11"/>
  <c r="R288" i="11"/>
  <c r="Q288" i="11"/>
  <c r="P288" i="11"/>
  <c r="W287" i="11"/>
  <c r="V287" i="11"/>
  <c r="U287" i="11"/>
  <c r="T287" i="11"/>
  <c r="S287" i="11"/>
  <c r="R287" i="11"/>
  <c r="Q287" i="11"/>
  <c r="P287" i="11"/>
  <c r="W286" i="11"/>
  <c r="V286" i="11"/>
  <c r="U286" i="11"/>
  <c r="T286" i="11"/>
  <c r="S286" i="11"/>
  <c r="R286" i="11"/>
  <c r="Q286" i="11"/>
  <c r="P286" i="11"/>
  <c r="W285" i="11"/>
  <c r="V285" i="11"/>
  <c r="U285" i="11"/>
  <c r="T285" i="11"/>
  <c r="S285" i="11"/>
  <c r="R285" i="11"/>
  <c r="Q285" i="11"/>
  <c r="P285" i="11"/>
  <c r="W284" i="11"/>
  <c r="V284" i="11"/>
  <c r="U284" i="11"/>
  <c r="T284" i="11"/>
  <c r="S284" i="11"/>
  <c r="R284" i="11"/>
  <c r="Q284" i="11"/>
  <c r="P284" i="11"/>
  <c r="W283" i="11"/>
  <c r="V283" i="11"/>
  <c r="U283" i="11"/>
  <c r="T283" i="11"/>
  <c r="S283" i="11"/>
  <c r="R283" i="11"/>
  <c r="Q283" i="11"/>
  <c r="P283" i="11"/>
  <c r="W282" i="11"/>
  <c r="V282" i="11"/>
  <c r="U282" i="11"/>
  <c r="T282" i="11"/>
  <c r="S282" i="11"/>
  <c r="R282" i="11"/>
  <c r="Q282" i="11"/>
  <c r="P282" i="11"/>
  <c r="W281" i="11"/>
  <c r="V281" i="11"/>
  <c r="U281" i="11"/>
  <c r="T281" i="11"/>
  <c r="S281" i="11"/>
  <c r="R281" i="11"/>
  <c r="Q281" i="11"/>
  <c r="P281" i="11"/>
  <c r="W280" i="11"/>
  <c r="V280" i="11"/>
  <c r="U280" i="11"/>
  <c r="T280" i="11"/>
  <c r="S280" i="11"/>
  <c r="R280" i="11"/>
  <c r="Q280" i="11"/>
  <c r="P280" i="11"/>
  <c r="W279" i="11"/>
  <c r="V279" i="11"/>
  <c r="U279" i="11"/>
  <c r="T279" i="11"/>
  <c r="S279" i="11"/>
  <c r="R279" i="11"/>
  <c r="Q279" i="11"/>
  <c r="P279" i="11"/>
  <c r="W278" i="11"/>
  <c r="V278" i="11"/>
  <c r="U278" i="11"/>
  <c r="T278" i="11"/>
  <c r="S278" i="11"/>
  <c r="R278" i="11"/>
  <c r="Q278" i="11"/>
  <c r="P278" i="11"/>
  <c r="W277" i="11"/>
  <c r="V277" i="11"/>
  <c r="U277" i="11"/>
  <c r="T277" i="11"/>
  <c r="S277" i="11"/>
  <c r="R277" i="11"/>
  <c r="Q277" i="11"/>
  <c r="P277" i="11"/>
  <c r="W276" i="11"/>
  <c r="V276" i="11"/>
  <c r="U276" i="11"/>
  <c r="T276" i="11"/>
  <c r="S276" i="11"/>
  <c r="R276" i="11"/>
  <c r="Q276" i="11"/>
  <c r="P276" i="11"/>
  <c r="W275" i="11"/>
  <c r="V275" i="11"/>
  <c r="U275" i="11"/>
  <c r="T275" i="11"/>
  <c r="S275" i="11"/>
  <c r="R275" i="11"/>
  <c r="Q275" i="11"/>
  <c r="P275" i="11"/>
  <c r="W274" i="11"/>
  <c r="V274" i="11"/>
  <c r="U274" i="11"/>
  <c r="T274" i="11"/>
  <c r="S274" i="11"/>
  <c r="R274" i="11"/>
  <c r="Q274" i="11"/>
  <c r="P274" i="11"/>
  <c r="W273" i="11"/>
  <c r="V273" i="11"/>
  <c r="U273" i="11"/>
  <c r="T273" i="11"/>
  <c r="S273" i="11"/>
  <c r="R273" i="11"/>
  <c r="Q273" i="11"/>
  <c r="P273" i="11"/>
  <c r="W272" i="11"/>
  <c r="V272" i="11"/>
  <c r="U272" i="11"/>
  <c r="T272" i="11"/>
  <c r="S272" i="11"/>
  <c r="R272" i="11"/>
  <c r="Q272" i="11"/>
  <c r="P272" i="11"/>
  <c r="W271" i="11"/>
  <c r="V271" i="11"/>
  <c r="U271" i="11"/>
  <c r="T271" i="11"/>
  <c r="S271" i="11"/>
  <c r="R271" i="11"/>
  <c r="Q271" i="11"/>
  <c r="P271" i="11"/>
  <c r="W270" i="11"/>
  <c r="V270" i="11"/>
  <c r="U270" i="11"/>
  <c r="T270" i="11"/>
  <c r="S270" i="11"/>
  <c r="R270" i="11"/>
  <c r="Q270" i="11"/>
  <c r="P270" i="11"/>
  <c r="W269" i="11"/>
  <c r="V269" i="11"/>
  <c r="U269" i="11"/>
  <c r="T269" i="11"/>
  <c r="S269" i="11"/>
  <c r="R269" i="11"/>
  <c r="Q269" i="11"/>
  <c r="P269" i="11"/>
  <c r="W268" i="11"/>
  <c r="V268" i="11"/>
  <c r="U268" i="11"/>
  <c r="T268" i="11"/>
  <c r="S268" i="11"/>
  <c r="R268" i="11"/>
  <c r="Q268" i="11"/>
  <c r="P268" i="11"/>
  <c r="W267" i="11"/>
  <c r="V267" i="11"/>
  <c r="U267" i="11"/>
  <c r="T267" i="11"/>
  <c r="S267" i="11"/>
  <c r="R267" i="11"/>
  <c r="Q267" i="11"/>
  <c r="P267" i="11"/>
  <c r="W266" i="11"/>
  <c r="V266" i="11"/>
  <c r="U266" i="11"/>
  <c r="T266" i="11"/>
  <c r="S266" i="11"/>
  <c r="R266" i="11"/>
  <c r="Q266" i="11"/>
  <c r="P266" i="11"/>
  <c r="W265" i="11"/>
  <c r="V265" i="11"/>
  <c r="U265" i="11"/>
  <c r="T265" i="11"/>
  <c r="S265" i="11"/>
  <c r="R265" i="11"/>
  <c r="Q265" i="11"/>
  <c r="P265" i="11"/>
  <c r="W264" i="11"/>
  <c r="V264" i="11"/>
  <c r="U264" i="11"/>
  <c r="T264" i="11"/>
  <c r="S264" i="11"/>
  <c r="R264" i="11"/>
  <c r="Q264" i="11"/>
  <c r="P264" i="11"/>
  <c r="W263" i="11"/>
  <c r="V263" i="11"/>
  <c r="U263" i="11"/>
  <c r="T263" i="11"/>
  <c r="S263" i="11"/>
  <c r="R263" i="11"/>
  <c r="Q263" i="11"/>
  <c r="P263" i="11"/>
  <c r="W262" i="11"/>
  <c r="V262" i="11"/>
  <c r="U262" i="11"/>
  <c r="T262" i="11"/>
  <c r="S262" i="11"/>
  <c r="R262" i="11"/>
  <c r="Q262" i="11"/>
  <c r="P262" i="11"/>
  <c r="W261" i="11"/>
  <c r="V261" i="11"/>
  <c r="U261" i="11"/>
  <c r="T261" i="11"/>
  <c r="S261" i="11"/>
  <c r="R261" i="11"/>
  <c r="Q261" i="11"/>
  <c r="P261" i="11"/>
  <c r="W260" i="11"/>
  <c r="V260" i="11"/>
  <c r="U260" i="11"/>
  <c r="T260" i="11"/>
  <c r="S260" i="11"/>
  <c r="R260" i="11"/>
  <c r="Q260" i="11"/>
  <c r="P260" i="11"/>
  <c r="W259" i="11"/>
  <c r="V259" i="11"/>
  <c r="U259" i="11"/>
  <c r="T259" i="11"/>
  <c r="S259" i="11"/>
  <c r="R259" i="11"/>
  <c r="Q259" i="11"/>
  <c r="P259" i="11"/>
  <c r="W258" i="11"/>
  <c r="V258" i="11"/>
  <c r="U258" i="11"/>
  <c r="T258" i="11"/>
  <c r="S258" i="11"/>
  <c r="R258" i="11"/>
  <c r="Q258" i="11"/>
  <c r="P258" i="11"/>
  <c r="W257" i="11"/>
  <c r="V257" i="11"/>
  <c r="U257" i="11"/>
  <c r="T257" i="11"/>
  <c r="S257" i="11"/>
  <c r="R257" i="11"/>
  <c r="Q257" i="11"/>
  <c r="P257" i="11"/>
  <c r="W256" i="11"/>
  <c r="V256" i="11"/>
  <c r="U256" i="11"/>
  <c r="T256" i="11"/>
  <c r="S256" i="11"/>
  <c r="R256" i="11"/>
  <c r="Q256" i="11"/>
  <c r="P256" i="11"/>
  <c r="W255" i="11"/>
  <c r="V255" i="11"/>
  <c r="U255" i="11"/>
  <c r="T255" i="11"/>
  <c r="S255" i="11"/>
  <c r="R255" i="11"/>
  <c r="Q255" i="11"/>
  <c r="P255" i="11"/>
  <c r="W254" i="11"/>
  <c r="V254" i="11"/>
  <c r="U254" i="11"/>
  <c r="T254" i="11"/>
  <c r="S254" i="11"/>
  <c r="R254" i="11"/>
  <c r="Q254" i="11"/>
  <c r="P254" i="11"/>
  <c r="W253" i="11"/>
  <c r="V253" i="11"/>
  <c r="U253" i="11"/>
  <c r="T253" i="11"/>
  <c r="S253" i="11"/>
  <c r="R253" i="11"/>
  <c r="Q253" i="11"/>
  <c r="P253" i="11"/>
  <c r="W252" i="11"/>
  <c r="V252" i="11"/>
  <c r="U252" i="11"/>
  <c r="T252" i="11"/>
  <c r="S252" i="11"/>
  <c r="R252" i="11"/>
  <c r="Q252" i="11"/>
  <c r="P252" i="11"/>
  <c r="W251" i="11"/>
  <c r="V251" i="11"/>
  <c r="U251" i="11"/>
  <c r="T251" i="11"/>
  <c r="S251" i="11"/>
  <c r="R251" i="11"/>
  <c r="Q251" i="11"/>
  <c r="P251" i="11"/>
  <c r="W250" i="11"/>
  <c r="V250" i="11"/>
  <c r="U250" i="11"/>
  <c r="T250" i="11"/>
  <c r="S250" i="11"/>
  <c r="R250" i="11"/>
  <c r="Q250" i="11"/>
  <c r="P250" i="11"/>
  <c r="W249" i="11"/>
  <c r="V249" i="11"/>
  <c r="U249" i="11"/>
  <c r="T249" i="11"/>
  <c r="S249" i="11"/>
  <c r="R249" i="11"/>
  <c r="Q249" i="11"/>
  <c r="P249" i="11"/>
  <c r="W248" i="11"/>
  <c r="V248" i="11"/>
  <c r="U248" i="11"/>
  <c r="T248" i="11"/>
  <c r="S248" i="11"/>
  <c r="R248" i="11"/>
  <c r="Q248" i="11"/>
  <c r="P248" i="11"/>
  <c r="W247" i="11"/>
  <c r="V247" i="11"/>
  <c r="U247" i="11"/>
  <c r="T247" i="11"/>
  <c r="S247" i="11"/>
  <c r="R247" i="11"/>
  <c r="Q247" i="11"/>
  <c r="P247" i="11"/>
  <c r="W246" i="11"/>
  <c r="V246" i="11"/>
  <c r="U246" i="11"/>
  <c r="T246" i="11"/>
  <c r="S246" i="11"/>
  <c r="R246" i="11"/>
  <c r="Q246" i="11"/>
  <c r="P246" i="11"/>
  <c r="W245" i="11"/>
  <c r="V245" i="11"/>
  <c r="U245" i="11"/>
  <c r="T245" i="11"/>
  <c r="S245" i="11"/>
  <c r="R245" i="11"/>
  <c r="Q245" i="11"/>
  <c r="P245" i="11"/>
  <c r="W244" i="11"/>
  <c r="V244" i="11"/>
  <c r="U244" i="11"/>
  <c r="T244" i="11"/>
  <c r="S244" i="11"/>
  <c r="R244" i="11"/>
  <c r="Q244" i="11"/>
  <c r="P244" i="11"/>
  <c r="W243" i="11"/>
  <c r="V243" i="11"/>
  <c r="U243" i="11"/>
  <c r="T243" i="11"/>
  <c r="S243" i="11"/>
  <c r="R243" i="11"/>
  <c r="Q243" i="11"/>
  <c r="P243" i="11"/>
  <c r="W242" i="11"/>
  <c r="V242" i="11"/>
  <c r="U242" i="11"/>
  <c r="T242" i="11"/>
  <c r="S242" i="11"/>
  <c r="R242" i="11"/>
  <c r="Q242" i="11"/>
  <c r="P242" i="11"/>
  <c r="W241" i="11"/>
  <c r="V241" i="11"/>
  <c r="U241" i="11"/>
  <c r="T241" i="11"/>
  <c r="S241" i="11"/>
  <c r="R241" i="11"/>
  <c r="Q241" i="11"/>
  <c r="P241" i="11"/>
  <c r="W240" i="11"/>
  <c r="V240" i="11"/>
  <c r="U240" i="11"/>
  <c r="T240" i="11"/>
  <c r="S240" i="11"/>
  <c r="R240" i="11"/>
  <c r="Q240" i="11"/>
  <c r="P240" i="11"/>
  <c r="W239" i="11"/>
  <c r="V239" i="11"/>
  <c r="U239" i="11"/>
  <c r="T239" i="11"/>
  <c r="S239" i="11"/>
  <c r="R239" i="11"/>
  <c r="Q239" i="11"/>
  <c r="P239" i="11"/>
  <c r="W238" i="11"/>
  <c r="V238" i="11"/>
  <c r="U238" i="11"/>
  <c r="T238" i="11"/>
  <c r="S238" i="11"/>
  <c r="R238" i="11"/>
  <c r="Q238" i="11"/>
  <c r="P238" i="11"/>
  <c r="W237" i="11"/>
  <c r="V237" i="11"/>
  <c r="U237" i="11"/>
  <c r="T237" i="11"/>
  <c r="S237" i="11"/>
  <c r="R237" i="11"/>
  <c r="Q237" i="11"/>
  <c r="P237" i="11"/>
  <c r="W236" i="11"/>
  <c r="V236" i="11"/>
  <c r="U236" i="11"/>
  <c r="T236" i="11"/>
  <c r="S236" i="11"/>
  <c r="R236" i="11"/>
  <c r="Q236" i="11"/>
  <c r="P236" i="11"/>
  <c r="W235" i="11"/>
  <c r="V235" i="11"/>
  <c r="U235" i="11"/>
  <c r="T235" i="11"/>
  <c r="S235" i="11"/>
  <c r="R235" i="11"/>
  <c r="Q235" i="11"/>
  <c r="P235" i="11"/>
  <c r="W234" i="11"/>
  <c r="V234" i="11"/>
  <c r="U234" i="11"/>
  <c r="T234" i="11"/>
  <c r="S234" i="11"/>
  <c r="R234" i="11"/>
  <c r="Q234" i="11"/>
  <c r="P234" i="11"/>
  <c r="W233" i="11"/>
  <c r="V233" i="11"/>
  <c r="U233" i="11"/>
  <c r="T233" i="11"/>
  <c r="S233" i="11"/>
  <c r="R233" i="11"/>
  <c r="Q233" i="11"/>
  <c r="P233" i="11"/>
  <c r="W232" i="11"/>
  <c r="V232" i="11"/>
  <c r="U232" i="11"/>
  <c r="T232" i="11"/>
  <c r="S232" i="11"/>
  <c r="R232" i="11"/>
  <c r="Q232" i="11"/>
  <c r="P232" i="11"/>
  <c r="W231" i="11"/>
  <c r="V231" i="11"/>
  <c r="U231" i="11"/>
  <c r="T231" i="11"/>
  <c r="S231" i="11"/>
  <c r="R231" i="11"/>
  <c r="Q231" i="11"/>
  <c r="P231" i="11"/>
  <c r="W230" i="11"/>
  <c r="V230" i="11"/>
  <c r="U230" i="11"/>
  <c r="T230" i="11"/>
  <c r="S230" i="11"/>
  <c r="R230" i="11"/>
  <c r="Q230" i="11"/>
  <c r="P230" i="11"/>
  <c r="W229" i="11"/>
  <c r="V229" i="11"/>
  <c r="U229" i="11"/>
  <c r="T229" i="11"/>
  <c r="S229" i="11"/>
  <c r="R229" i="11"/>
  <c r="Q229" i="11"/>
  <c r="P229" i="11"/>
  <c r="W228" i="11"/>
  <c r="V228" i="11"/>
  <c r="U228" i="11"/>
  <c r="T228" i="11"/>
  <c r="S228" i="11"/>
  <c r="R228" i="11"/>
  <c r="Q228" i="11"/>
  <c r="P228" i="11"/>
  <c r="W227" i="11"/>
  <c r="V227" i="11"/>
  <c r="U227" i="11"/>
  <c r="T227" i="11"/>
  <c r="S227" i="11"/>
  <c r="R227" i="11"/>
  <c r="Q227" i="11"/>
  <c r="P227" i="11"/>
  <c r="W226" i="11"/>
  <c r="V226" i="11"/>
  <c r="U226" i="11"/>
  <c r="T226" i="11"/>
  <c r="S226" i="11"/>
  <c r="R226" i="11"/>
  <c r="Q226" i="11"/>
  <c r="P226" i="11"/>
  <c r="W225" i="11"/>
  <c r="V225" i="11"/>
  <c r="U225" i="11"/>
  <c r="T225" i="11"/>
  <c r="S225" i="11"/>
  <c r="R225" i="11"/>
  <c r="Q225" i="11"/>
  <c r="P225" i="11"/>
  <c r="W224" i="11"/>
  <c r="V224" i="11"/>
  <c r="U224" i="11"/>
  <c r="T224" i="11"/>
  <c r="S224" i="11"/>
  <c r="R224" i="11"/>
  <c r="Q224" i="11"/>
  <c r="P224" i="11"/>
  <c r="W223" i="11"/>
  <c r="V223" i="11"/>
  <c r="U223" i="11"/>
  <c r="T223" i="11"/>
  <c r="S223" i="11"/>
  <c r="R223" i="11"/>
  <c r="Q223" i="11"/>
  <c r="P223" i="11"/>
  <c r="W222" i="11"/>
  <c r="V222" i="11"/>
  <c r="U222" i="11"/>
  <c r="T222" i="11"/>
  <c r="S222" i="11"/>
  <c r="R222" i="11"/>
  <c r="Q222" i="11"/>
  <c r="P222" i="11"/>
  <c r="W221" i="11"/>
  <c r="V221" i="11"/>
  <c r="U221" i="11"/>
  <c r="T221" i="11"/>
  <c r="S221" i="11"/>
  <c r="R221" i="11"/>
  <c r="Q221" i="11"/>
  <c r="P221" i="11"/>
  <c r="W220" i="11"/>
  <c r="V220" i="11"/>
  <c r="U220" i="11"/>
  <c r="T220" i="11"/>
  <c r="S220" i="11"/>
  <c r="R220" i="11"/>
  <c r="Q220" i="11"/>
  <c r="P220" i="11"/>
  <c r="W219" i="11"/>
  <c r="V219" i="11"/>
  <c r="U219" i="11"/>
  <c r="T219" i="11"/>
  <c r="S219" i="11"/>
  <c r="R219" i="11"/>
  <c r="Q219" i="11"/>
  <c r="P219" i="11"/>
  <c r="W218" i="11"/>
  <c r="V218" i="11"/>
  <c r="U218" i="11"/>
  <c r="T218" i="11"/>
  <c r="S218" i="11"/>
  <c r="R218" i="11"/>
  <c r="Q218" i="11"/>
  <c r="P218" i="11"/>
  <c r="W217" i="11"/>
  <c r="V217" i="11"/>
  <c r="U217" i="11"/>
  <c r="T217" i="11"/>
  <c r="S217" i="11"/>
  <c r="R217" i="11"/>
  <c r="Q217" i="11"/>
  <c r="P217" i="11"/>
  <c r="W216" i="11"/>
  <c r="V216" i="11"/>
  <c r="U216" i="11"/>
  <c r="T216" i="11"/>
  <c r="S216" i="11"/>
  <c r="R216" i="11"/>
  <c r="Q216" i="11"/>
  <c r="P216" i="11"/>
  <c r="W215" i="11"/>
  <c r="V215" i="11"/>
  <c r="U215" i="11"/>
  <c r="T215" i="11"/>
  <c r="S215" i="11"/>
  <c r="R215" i="11"/>
  <c r="Q215" i="11"/>
  <c r="P215" i="11"/>
  <c r="W214" i="11"/>
  <c r="V214" i="11"/>
  <c r="U214" i="11"/>
  <c r="T214" i="11"/>
  <c r="S214" i="11"/>
  <c r="R214" i="11"/>
  <c r="Q214" i="11"/>
  <c r="P214" i="11"/>
  <c r="W213" i="11"/>
  <c r="V213" i="11"/>
  <c r="U213" i="11"/>
  <c r="T213" i="11"/>
  <c r="S213" i="11"/>
  <c r="R213" i="11"/>
  <c r="Q213" i="11"/>
  <c r="P213" i="11"/>
  <c r="W212" i="11"/>
  <c r="V212" i="11"/>
  <c r="U212" i="11"/>
  <c r="T212" i="11"/>
  <c r="S212" i="11"/>
  <c r="R212" i="11"/>
  <c r="Q212" i="11"/>
  <c r="P212" i="11"/>
  <c r="W211" i="11"/>
  <c r="V211" i="11"/>
  <c r="U211" i="11"/>
  <c r="T211" i="11"/>
  <c r="S211" i="11"/>
  <c r="R211" i="11"/>
  <c r="Q211" i="11"/>
  <c r="P211" i="11"/>
  <c r="W210" i="11"/>
  <c r="V210" i="11"/>
  <c r="U210" i="11"/>
  <c r="T210" i="11"/>
  <c r="S210" i="11"/>
  <c r="R210" i="11"/>
  <c r="Q210" i="11"/>
  <c r="P210" i="11"/>
  <c r="W209" i="11"/>
  <c r="V209" i="11"/>
  <c r="U209" i="11"/>
  <c r="T209" i="11"/>
  <c r="S209" i="11"/>
  <c r="R209" i="11"/>
  <c r="Q209" i="11"/>
  <c r="P209" i="11"/>
  <c r="W208" i="11"/>
  <c r="V208" i="11"/>
  <c r="U208" i="11"/>
  <c r="T208" i="11"/>
  <c r="S208" i="11"/>
  <c r="R208" i="11"/>
  <c r="Q208" i="11"/>
  <c r="P208" i="11"/>
  <c r="W207" i="11"/>
  <c r="V207" i="11"/>
  <c r="U207" i="11"/>
  <c r="T207" i="11"/>
  <c r="S207" i="11"/>
  <c r="R207" i="11"/>
  <c r="Q207" i="11"/>
  <c r="P207" i="11"/>
  <c r="W206" i="11"/>
  <c r="V206" i="11"/>
  <c r="U206" i="11"/>
  <c r="T206" i="11"/>
  <c r="S206" i="11"/>
  <c r="R206" i="11"/>
  <c r="Q206" i="11"/>
  <c r="P206" i="11"/>
  <c r="W205" i="11"/>
  <c r="V205" i="11"/>
  <c r="U205" i="11"/>
  <c r="T205" i="11"/>
  <c r="S205" i="11"/>
  <c r="R205" i="11"/>
  <c r="Q205" i="11"/>
  <c r="P205" i="11"/>
  <c r="W204" i="11"/>
  <c r="V204" i="11"/>
  <c r="U204" i="11"/>
  <c r="T204" i="11"/>
  <c r="S204" i="11"/>
  <c r="R204" i="11"/>
  <c r="Q204" i="11"/>
  <c r="P204" i="11"/>
  <c r="W203" i="11"/>
  <c r="V203" i="11"/>
  <c r="U203" i="11"/>
  <c r="T203" i="11"/>
  <c r="S203" i="11"/>
  <c r="R203" i="11"/>
  <c r="Q203" i="11"/>
  <c r="P203" i="11"/>
  <c r="W202" i="11"/>
  <c r="V202" i="11"/>
  <c r="U202" i="11"/>
  <c r="T202" i="11"/>
  <c r="S202" i="11"/>
  <c r="R202" i="11"/>
  <c r="Q202" i="11"/>
  <c r="P202" i="11"/>
  <c r="W201" i="11"/>
  <c r="V201" i="11"/>
  <c r="U201" i="11"/>
  <c r="T201" i="11"/>
  <c r="S201" i="11"/>
  <c r="R201" i="11"/>
  <c r="Q201" i="11"/>
  <c r="P201" i="11"/>
  <c r="W200" i="11"/>
  <c r="V200" i="11"/>
  <c r="U200" i="11"/>
  <c r="T200" i="11"/>
  <c r="S200" i="11"/>
  <c r="R200" i="11"/>
  <c r="Q200" i="11"/>
  <c r="P200" i="11"/>
  <c r="W199" i="11"/>
  <c r="V199" i="11"/>
  <c r="U199" i="11"/>
  <c r="T199" i="11"/>
  <c r="S199" i="11"/>
  <c r="R199" i="11"/>
  <c r="Q199" i="11"/>
  <c r="P199" i="11"/>
  <c r="W198" i="11"/>
  <c r="V198" i="11"/>
  <c r="U198" i="11"/>
  <c r="T198" i="11"/>
  <c r="S198" i="11"/>
  <c r="R198" i="11"/>
  <c r="Q198" i="11"/>
  <c r="P198" i="11"/>
  <c r="W197" i="11"/>
  <c r="V197" i="11"/>
  <c r="U197" i="11"/>
  <c r="T197" i="11"/>
  <c r="S197" i="11"/>
  <c r="R197" i="11"/>
  <c r="Q197" i="11"/>
  <c r="P197" i="11"/>
  <c r="W196" i="11"/>
  <c r="V196" i="11"/>
  <c r="U196" i="11"/>
  <c r="T196" i="11"/>
  <c r="S196" i="11"/>
  <c r="R196" i="11"/>
  <c r="Q196" i="11"/>
  <c r="P196" i="11"/>
  <c r="W195" i="11"/>
  <c r="V195" i="11"/>
  <c r="U195" i="11"/>
  <c r="T195" i="11"/>
  <c r="S195" i="11"/>
  <c r="R195" i="11"/>
  <c r="Q195" i="11"/>
  <c r="P195" i="11"/>
  <c r="W194" i="11"/>
  <c r="V194" i="11"/>
  <c r="U194" i="11"/>
  <c r="T194" i="11"/>
  <c r="S194" i="11"/>
  <c r="R194" i="11"/>
  <c r="Q194" i="11"/>
  <c r="P194" i="11"/>
  <c r="W193" i="11"/>
  <c r="V193" i="11"/>
  <c r="U193" i="11"/>
  <c r="T193" i="11"/>
  <c r="S193" i="11"/>
  <c r="R193" i="11"/>
  <c r="Q193" i="11"/>
  <c r="P193" i="11"/>
  <c r="W192" i="11"/>
  <c r="V192" i="11"/>
  <c r="U192" i="11"/>
  <c r="T192" i="11"/>
  <c r="S192" i="11"/>
  <c r="R192" i="11"/>
  <c r="Q192" i="11"/>
  <c r="P192" i="11"/>
  <c r="W191" i="11"/>
  <c r="V191" i="11"/>
  <c r="U191" i="11"/>
  <c r="T191" i="11"/>
  <c r="S191" i="11"/>
  <c r="R191" i="11"/>
  <c r="Q191" i="11"/>
  <c r="P191" i="11"/>
  <c r="W190" i="11"/>
  <c r="V190" i="11"/>
  <c r="U190" i="11"/>
  <c r="T190" i="11"/>
  <c r="S190" i="11"/>
  <c r="R190" i="11"/>
  <c r="Q190" i="11"/>
  <c r="P190" i="11"/>
  <c r="W189" i="11"/>
  <c r="V189" i="11"/>
  <c r="U189" i="11"/>
  <c r="T189" i="11"/>
  <c r="S189" i="11"/>
  <c r="R189" i="11"/>
  <c r="Q189" i="11"/>
  <c r="P189" i="11"/>
  <c r="W188" i="11"/>
  <c r="V188" i="11"/>
  <c r="U188" i="11"/>
  <c r="T188" i="11"/>
  <c r="S188" i="11"/>
  <c r="R188" i="11"/>
  <c r="Q188" i="11"/>
  <c r="P188" i="11"/>
  <c r="W187" i="11"/>
  <c r="V187" i="11"/>
  <c r="U187" i="11"/>
  <c r="T187" i="11"/>
  <c r="S187" i="11"/>
  <c r="R187" i="11"/>
  <c r="Q187" i="11"/>
  <c r="P187" i="11"/>
  <c r="W186" i="11"/>
  <c r="V186" i="11"/>
  <c r="U186" i="11"/>
  <c r="T186" i="11"/>
  <c r="S186" i="11"/>
  <c r="R186" i="11"/>
  <c r="Q186" i="11"/>
  <c r="P186" i="11"/>
  <c r="W185" i="11"/>
  <c r="V185" i="11"/>
  <c r="U185" i="11"/>
  <c r="T185" i="11"/>
  <c r="S185" i="11"/>
  <c r="R185" i="11"/>
  <c r="Q185" i="11"/>
  <c r="P185" i="11"/>
  <c r="W184" i="11"/>
  <c r="V184" i="11"/>
  <c r="U184" i="11"/>
  <c r="T184" i="11"/>
  <c r="S184" i="11"/>
  <c r="R184" i="11"/>
  <c r="Q184" i="11"/>
  <c r="P184" i="11"/>
  <c r="W183" i="11"/>
  <c r="V183" i="11"/>
  <c r="U183" i="11"/>
  <c r="T183" i="11"/>
  <c r="S183" i="11"/>
  <c r="R183" i="11"/>
  <c r="Q183" i="11"/>
  <c r="P183" i="11"/>
  <c r="W182" i="11"/>
  <c r="V182" i="11"/>
  <c r="U182" i="11"/>
  <c r="T182" i="11"/>
  <c r="S182" i="11"/>
  <c r="R182" i="11"/>
  <c r="Q182" i="11"/>
  <c r="P182" i="11"/>
  <c r="W181" i="11"/>
  <c r="V181" i="11"/>
  <c r="U181" i="11"/>
  <c r="T181" i="11"/>
  <c r="S181" i="11"/>
  <c r="R181" i="11"/>
  <c r="Q181" i="11"/>
  <c r="P181" i="11"/>
  <c r="W180" i="11"/>
  <c r="V180" i="11"/>
  <c r="U180" i="11"/>
  <c r="T180" i="11"/>
  <c r="S180" i="11"/>
  <c r="R180" i="11"/>
  <c r="Q180" i="11"/>
  <c r="P180" i="11"/>
  <c r="W179" i="11"/>
  <c r="V179" i="11"/>
  <c r="U179" i="11"/>
  <c r="T179" i="11"/>
  <c r="S179" i="11"/>
  <c r="R179" i="11"/>
  <c r="Q179" i="11"/>
  <c r="P179" i="11"/>
  <c r="W178" i="11"/>
  <c r="V178" i="11"/>
  <c r="U178" i="11"/>
  <c r="T178" i="11"/>
  <c r="S178" i="11"/>
  <c r="R178" i="11"/>
  <c r="Q178" i="11"/>
  <c r="P178" i="11"/>
  <c r="W177" i="11"/>
  <c r="V177" i="11"/>
  <c r="U177" i="11"/>
  <c r="T177" i="11"/>
  <c r="S177" i="11"/>
  <c r="R177" i="11"/>
  <c r="Q177" i="11"/>
  <c r="P177" i="11"/>
  <c r="W176" i="11"/>
  <c r="V176" i="11"/>
  <c r="U176" i="11"/>
  <c r="T176" i="11"/>
  <c r="S176" i="11"/>
  <c r="R176" i="11"/>
  <c r="Q176" i="11"/>
  <c r="P176" i="11"/>
  <c r="W175" i="11"/>
  <c r="V175" i="11"/>
  <c r="U175" i="11"/>
  <c r="T175" i="11"/>
  <c r="S175" i="11"/>
  <c r="R175" i="11"/>
  <c r="Q175" i="11"/>
  <c r="P175" i="11"/>
  <c r="W174" i="11"/>
  <c r="V174" i="11"/>
  <c r="U174" i="11"/>
  <c r="T174" i="11"/>
  <c r="S174" i="11"/>
  <c r="R174" i="11"/>
  <c r="Q174" i="11"/>
  <c r="P174" i="11"/>
  <c r="W173" i="11"/>
  <c r="V173" i="11"/>
  <c r="U173" i="11"/>
  <c r="T173" i="11"/>
  <c r="S173" i="11"/>
  <c r="R173" i="11"/>
  <c r="Q173" i="11"/>
  <c r="P173" i="11"/>
  <c r="W172" i="11"/>
  <c r="V172" i="11"/>
  <c r="U172" i="11"/>
  <c r="T172" i="11"/>
  <c r="S172" i="11"/>
  <c r="R172" i="11"/>
  <c r="Q172" i="11"/>
  <c r="P172" i="11"/>
  <c r="W171" i="11"/>
  <c r="V171" i="11"/>
  <c r="U171" i="11"/>
  <c r="T171" i="11"/>
  <c r="S171" i="11"/>
  <c r="R171" i="11"/>
  <c r="Q171" i="11"/>
  <c r="P171" i="11"/>
  <c r="W170" i="11"/>
  <c r="V170" i="11"/>
  <c r="U170" i="11"/>
  <c r="T170" i="11"/>
  <c r="S170" i="11"/>
  <c r="R170" i="11"/>
  <c r="Q170" i="11"/>
  <c r="P170" i="11"/>
  <c r="W169" i="11"/>
  <c r="V169" i="11"/>
  <c r="U169" i="11"/>
  <c r="T169" i="11"/>
  <c r="S169" i="11"/>
  <c r="R169" i="11"/>
  <c r="Q169" i="11"/>
  <c r="P169" i="11"/>
  <c r="W168" i="11"/>
  <c r="V168" i="11"/>
  <c r="U168" i="11"/>
  <c r="T168" i="11"/>
  <c r="S168" i="11"/>
  <c r="R168" i="11"/>
  <c r="Q168" i="11"/>
  <c r="P168" i="11"/>
  <c r="W167" i="11"/>
  <c r="V167" i="11"/>
  <c r="U167" i="11"/>
  <c r="T167" i="11"/>
  <c r="S167" i="11"/>
  <c r="R167" i="11"/>
  <c r="Q167" i="11"/>
  <c r="P167" i="11"/>
  <c r="W166" i="11"/>
  <c r="V166" i="11"/>
  <c r="U166" i="11"/>
  <c r="T166" i="11"/>
  <c r="S166" i="11"/>
  <c r="R166" i="11"/>
  <c r="Q166" i="11"/>
  <c r="P166" i="11"/>
  <c r="W165" i="11"/>
  <c r="V165" i="11"/>
  <c r="U165" i="11"/>
  <c r="T165" i="11"/>
  <c r="S165" i="11"/>
  <c r="R165" i="11"/>
  <c r="Q165" i="11"/>
  <c r="P165" i="11"/>
  <c r="W164" i="11"/>
  <c r="V164" i="11"/>
  <c r="U164" i="11"/>
  <c r="T164" i="11"/>
  <c r="S164" i="11"/>
  <c r="R164" i="11"/>
  <c r="Q164" i="11"/>
  <c r="P164" i="11"/>
  <c r="W163" i="11"/>
  <c r="V163" i="11"/>
  <c r="U163" i="11"/>
  <c r="T163" i="11"/>
  <c r="S163" i="11"/>
  <c r="R163" i="11"/>
  <c r="Q163" i="11"/>
  <c r="P163" i="11"/>
  <c r="W162" i="11"/>
  <c r="V162" i="11"/>
  <c r="U162" i="11"/>
  <c r="T162" i="11"/>
  <c r="S162" i="11"/>
  <c r="R162" i="11"/>
  <c r="Q162" i="11"/>
  <c r="P162" i="11"/>
  <c r="W161" i="11"/>
  <c r="V161" i="11"/>
  <c r="U161" i="11"/>
  <c r="T161" i="11"/>
  <c r="S161" i="11"/>
  <c r="R161" i="11"/>
  <c r="Q161" i="11"/>
  <c r="P161" i="11"/>
  <c r="W160" i="11"/>
  <c r="V160" i="11"/>
  <c r="U160" i="11"/>
  <c r="T160" i="11"/>
  <c r="S160" i="11"/>
  <c r="R160" i="11"/>
  <c r="Q160" i="11"/>
  <c r="P160" i="11"/>
  <c r="W159" i="11"/>
  <c r="V159" i="11"/>
  <c r="U159" i="11"/>
  <c r="T159" i="11"/>
  <c r="S159" i="11"/>
  <c r="R159" i="11"/>
  <c r="Q159" i="11"/>
  <c r="P159" i="11"/>
  <c r="W158" i="11"/>
  <c r="V158" i="11"/>
  <c r="U158" i="11"/>
  <c r="T158" i="11"/>
  <c r="S158" i="11"/>
  <c r="R158" i="11"/>
  <c r="Q158" i="11"/>
  <c r="P158" i="11"/>
  <c r="W157" i="11"/>
  <c r="V157" i="11"/>
  <c r="U157" i="11"/>
  <c r="T157" i="11"/>
  <c r="S157" i="11"/>
  <c r="R157" i="11"/>
  <c r="Q157" i="11"/>
  <c r="P157" i="11"/>
  <c r="W156" i="11"/>
  <c r="V156" i="11"/>
  <c r="U156" i="11"/>
  <c r="T156" i="11"/>
  <c r="S156" i="11"/>
  <c r="R156" i="11"/>
  <c r="Q156" i="11"/>
  <c r="P156" i="11"/>
  <c r="W155" i="11"/>
  <c r="V155" i="11"/>
  <c r="U155" i="11"/>
  <c r="T155" i="11"/>
  <c r="S155" i="11"/>
  <c r="R155" i="11"/>
  <c r="Q155" i="11"/>
  <c r="P155" i="11"/>
  <c r="W154" i="11"/>
  <c r="V154" i="11"/>
  <c r="U154" i="11"/>
  <c r="T154" i="11"/>
  <c r="S154" i="11"/>
  <c r="R154" i="11"/>
  <c r="Q154" i="11"/>
  <c r="P154" i="11"/>
  <c r="W153" i="11"/>
  <c r="V153" i="11"/>
  <c r="U153" i="11"/>
  <c r="T153" i="11"/>
  <c r="S153" i="11"/>
  <c r="R153" i="11"/>
  <c r="Q153" i="11"/>
  <c r="P153" i="11"/>
  <c r="W152" i="11"/>
  <c r="V152" i="11"/>
  <c r="U152" i="11"/>
  <c r="T152" i="11"/>
  <c r="S152" i="11"/>
  <c r="R152" i="11"/>
  <c r="Q152" i="11"/>
  <c r="P152" i="11"/>
  <c r="W151" i="11"/>
  <c r="V151" i="11"/>
  <c r="U151" i="11"/>
  <c r="T151" i="11"/>
  <c r="S151" i="11"/>
  <c r="R151" i="11"/>
  <c r="Q151" i="11"/>
  <c r="P151" i="11"/>
  <c r="W150" i="11"/>
  <c r="V150" i="11"/>
  <c r="U150" i="11"/>
  <c r="T150" i="11"/>
  <c r="S150" i="11"/>
  <c r="R150" i="11"/>
  <c r="Q150" i="11"/>
  <c r="P150" i="11"/>
  <c r="W149" i="11"/>
  <c r="V149" i="11"/>
  <c r="U149" i="11"/>
  <c r="T149" i="11"/>
  <c r="S149" i="11"/>
  <c r="R149" i="11"/>
  <c r="Q149" i="11"/>
  <c r="P149" i="11"/>
  <c r="W148" i="11"/>
  <c r="V148" i="11"/>
  <c r="U148" i="11"/>
  <c r="T148" i="11"/>
  <c r="S148" i="11"/>
  <c r="R148" i="11"/>
  <c r="Q148" i="11"/>
  <c r="P148" i="11"/>
  <c r="W147" i="11"/>
  <c r="V147" i="11"/>
  <c r="U147" i="11"/>
  <c r="T147" i="11"/>
  <c r="S147" i="11"/>
  <c r="R147" i="11"/>
  <c r="Q147" i="11"/>
  <c r="P147" i="11"/>
  <c r="W146" i="11"/>
  <c r="V146" i="11"/>
  <c r="U146" i="11"/>
  <c r="T146" i="11"/>
  <c r="S146" i="11"/>
  <c r="R146" i="11"/>
  <c r="Q146" i="11"/>
  <c r="P146" i="11"/>
  <c r="W145" i="11"/>
  <c r="V145" i="11"/>
  <c r="U145" i="11"/>
  <c r="T145" i="11"/>
  <c r="S145" i="11"/>
  <c r="R145" i="11"/>
  <c r="Q145" i="11"/>
  <c r="P145" i="11"/>
  <c r="W144" i="11"/>
  <c r="V144" i="11"/>
  <c r="U144" i="11"/>
  <c r="T144" i="11"/>
  <c r="S144" i="11"/>
  <c r="R144" i="11"/>
  <c r="Q144" i="11"/>
  <c r="P144" i="11"/>
  <c r="W143" i="11"/>
  <c r="V143" i="11"/>
  <c r="U143" i="11"/>
  <c r="T143" i="11"/>
  <c r="S143" i="11"/>
  <c r="R143" i="11"/>
  <c r="Q143" i="11"/>
  <c r="P143" i="11"/>
  <c r="W142" i="11"/>
  <c r="V142" i="11"/>
  <c r="U142" i="11"/>
  <c r="T142" i="11"/>
  <c r="S142" i="11"/>
  <c r="R142" i="11"/>
  <c r="Q142" i="11"/>
  <c r="P142" i="11"/>
  <c r="W141" i="11"/>
  <c r="V141" i="11"/>
  <c r="U141" i="11"/>
  <c r="T141" i="11"/>
  <c r="S141" i="11"/>
  <c r="R141" i="11"/>
  <c r="Q141" i="11"/>
  <c r="P141" i="11"/>
  <c r="W140" i="11"/>
  <c r="V140" i="11"/>
  <c r="U140" i="11"/>
  <c r="T140" i="11"/>
  <c r="S140" i="11"/>
  <c r="R140" i="11"/>
  <c r="Q140" i="11"/>
  <c r="P140" i="11"/>
  <c r="W139" i="11"/>
  <c r="V139" i="11"/>
  <c r="U139" i="11"/>
  <c r="T139" i="11"/>
  <c r="S139" i="11"/>
  <c r="R139" i="11"/>
  <c r="Q139" i="11"/>
  <c r="P139" i="11"/>
  <c r="W138" i="11"/>
  <c r="V138" i="11"/>
  <c r="U138" i="11"/>
  <c r="T138" i="11"/>
  <c r="S138" i="11"/>
  <c r="R138" i="11"/>
  <c r="Q138" i="11"/>
  <c r="P138" i="11"/>
  <c r="W137" i="11"/>
  <c r="V137" i="11"/>
  <c r="U137" i="11"/>
  <c r="T137" i="11"/>
  <c r="S137" i="11"/>
  <c r="R137" i="11"/>
  <c r="Q137" i="11"/>
  <c r="P137" i="11"/>
  <c r="W136" i="11"/>
  <c r="V136" i="11"/>
  <c r="U136" i="11"/>
  <c r="T136" i="11"/>
  <c r="S136" i="11"/>
  <c r="R136" i="11"/>
  <c r="Q136" i="11"/>
  <c r="P136" i="11"/>
  <c r="W135" i="11"/>
  <c r="V135" i="11"/>
  <c r="U135" i="11"/>
  <c r="T135" i="11"/>
  <c r="S135" i="11"/>
  <c r="R135" i="11"/>
  <c r="Q135" i="11"/>
  <c r="P135" i="11"/>
  <c r="W134" i="11"/>
  <c r="V134" i="11"/>
  <c r="U134" i="11"/>
  <c r="T134" i="11"/>
  <c r="S134" i="11"/>
  <c r="R134" i="11"/>
  <c r="Q134" i="11"/>
  <c r="P134" i="11"/>
  <c r="W133" i="11"/>
  <c r="V133" i="11"/>
  <c r="U133" i="11"/>
  <c r="T133" i="11"/>
  <c r="S133" i="11"/>
  <c r="R133" i="11"/>
  <c r="Q133" i="11"/>
  <c r="P133" i="11"/>
  <c r="W132" i="11"/>
  <c r="V132" i="11"/>
  <c r="U132" i="11"/>
  <c r="T132" i="11"/>
  <c r="S132" i="11"/>
  <c r="R132" i="11"/>
  <c r="Q132" i="11"/>
  <c r="P132" i="11"/>
  <c r="W131" i="11"/>
  <c r="V131" i="11"/>
  <c r="U131" i="11"/>
  <c r="T131" i="11"/>
  <c r="S131" i="11"/>
  <c r="R131" i="11"/>
  <c r="Q131" i="11"/>
  <c r="P131" i="11"/>
  <c r="W130" i="11"/>
  <c r="V130" i="11"/>
  <c r="U130" i="11"/>
  <c r="T130" i="11"/>
  <c r="S130" i="11"/>
  <c r="R130" i="11"/>
  <c r="Q130" i="11"/>
  <c r="P130" i="11"/>
  <c r="W129" i="11"/>
  <c r="V129" i="11"/>
  <c r="U129" i="11"/>
  <c r="T129" i="11"/>
  <c r="S129" i="11"/>
  <c r="R129" i="11"/>
  <c r="Q129" i="11"/>
  <c r="P129" i="11"/>
  <c r="W128" i="11"/>
  <c r="V128" i="11"/>
  <c r="U128" i="11"/>
  <c r="T128" i="11"/>
  <c r="S128" i="11"/>
  <c r="R128" i="11"/>
  <c r="Q128" i="11"/>
  <c r="P128" i="11"/>
  <c r="W127" i="11"/>
  <c r="V127" i="11"/>
  <c r="U127" i="11"/>
  <c r="T127" i="11"/>
  <c r="S127" i="11"/>
  <c r="R127" i="11"/>
  <c r="Q127" i="11"/>
  <c r="P127" i="11"/>
  <c r="W126" i="11"/>
  <c r="V126" i="11"/>
  <c r="U126" i="11"/>
  <c r="T126" i="11"/>
  <c r="S126" i="11"/>
  <c r="R126" i="11"/>
  <c r="Q126" i="11"/>
  <c r="P126" i="11"/>
  <c r="W125" i="11"/>
  <c r="V125" i="11"/>
  <c r="U125" i="11"/>
  <c r="T125" i="11"/>
  <c r="S125" i="11"/>
  <c r="R125" i="11"/>
  <c r="Q125" i="11"/>
  <c r="P125" i="11"/>
  <c r="W124" i="11"/>
  <c r="V124" i="11"/>
  <c r="U124" i="11"/>
  <c r="T124" i="11"/>
  <c r="S124" i="11"/>
  <c r="R124" i="11"/>
  <c r="Q124" i="11"/>
  <c r="P124" i="11"/>
  <c r="W123" i="11"/>
  <c r="V123" i="11"/>
  <c r="U123" i="11"/>
  <c r="T123" i="11"/>
  <c r="S123" i="11"/>
  <c r="R123" i="11"/>
  <c r="Q123" i="11"/>
  <c r="P123" i="11"/>
  <c r="W122" i="11"/>
  <c r="V122" i="11"/>
  <c r="U122" i="11"/>
  <c r="T122" i="11"/>
  <c r="S122" i="11"/>
  <c r="R122" i="11"/>
  <c r="Q122" i="11"/>
  <c r="P122" i="11"/>
  <c r="W121" i="11"/>
  <c r="V121" i="11"/>
  <c r="U121" i="11"/>
  <c r="T121" i="11"/>
  <c r="S121" i="11"/>
  <c r="R121" i="11"/>
  <c r="Q121" i="11"/>
  <c r="P121" i="11"/>
  <c r="W120" i="11"/>
  <c r="V120" i="11"/>
  <c r="U120" i="11"/>
  <c r="T120" i="11"/>
  <c r="S120" i="11"/>
  <c r="R120" i="11"/>
  <c r="Q120" i="11"/>
  <c r="P120" i="11"/>
  <c r="W119" i="11"/>
  <c r="V119" i="11"/>
  <c r="U119" i="11"/>
  <c r="T119" i="11"/>
  <c r="S119" i="11"/>
  <c r="R119" i="11"/>
  <c r="Q119" i="11"/>
  <c r="P119" i="11"/>
  <c r="W118" i="11"/>
  <c r="V118" i="11"/>
  <c r="U118" i="11"/>
  <c r="T118" i="11"/>
  <c r="S118" i="11"/>
  <c r="R118" i="11"/>
  <c r="Q118" i="11"/>
  <c r="P118" i="11"/>
  <c r="W117" i="11"/>
  <c r="V117" i="11"/>
  <c r="U117" i="11"/>
  <c r="T117" i="11"/>
  <c r="S117" i="11"/>
  <c r="R117" i="11"/>
  <c r="Q117" i="11"/>
  <c r="P117" i="11"/>
  <c r="W116" i="11"/>
  <c r="V116" i="11"/>
  <c r="U116" i="11"/>
  <c r="T116" i="11"/>
  <c r="S116" i="11"/>
  <c r="R116" i="11"/>
  <c r="Q116" i="11"/>
  <c r="P116" i="11"/>
  <c r="W115" i="11"/>
  <c r="V115" i="11"/>
  <c r="U115" i="11"/>
  <c r="T115" i="11"/>
  <c r="S115" i="11"/>
  <c r="R115" i="11"/>
  <c r="Q115" i="11"/>
  <c r="P115" i="11"/>
  <c r="W114" i="11"/>
  <c r="V114" i="11"/>
  <c r="U114" i="11"/>
  <c r="T114" i="11"/>
  <c r="S114" i="11"/>
  <c r="R114" i="11"/>
  <c r="Q114" i="11"/>
  <c r="P114" i="11"/>
  <c r="W113" i="11"/>
  <c r="V113" i="11"/>
  <c r="U113" i="11"/>
  <c r="T113" i="11"/>
  <c r="S113" i="11"/>
  <c r="R113" i="11"/>
  <c r="Q113" i="11"/>
  <c r="P113" i="11"/>
  <c r="W112" i="11"/>
  <c r="V112" i="11"/>
  <c r="U112" i="11"/>
  <c r="T112" i="11"/>
  <c r="S112" i="11"/>
  <c r="R112" i="11"/>
  <c r="Q112" i="11"/>
  <c r="P112" i="11"/>
  <c r="W111" i="11"/>
  <c r="V111" i="11"/>
  <c r="U111" i="11"/>
  <c r="T111" i="11"/>
  <c r="S111" i="11"/>
  <c r="R111" i="11"/>
  <c r="Q111" i="11"/>
  <c r="P111" i="11"/>
  <c r="W110" i="11"/>
  <c r="V110" i="11"/>
  <c r="U110" i="11"/>
  <c r="T110" i="11"/>
  <c r="S110" i="11"/>
  <c r="R110" i="11"/>
  <c r="Q110" i="11"/>
  <c r="P110" i="11"/>
  <c r="W109" i="11"/>
  <c r="V109" i="11"/>
  <c r="U109" i="11"/>
  <c r="T109" i="11"/>
  <c r="S109" i="11"/>
  <c r="R109" i="11"/>
  <c r="Q109" i="11"/>
  <c r="P109" i="11"/>
  <c r="W108" i="11"/>
  <c r="V108" i="11"/>
  <c r="U108" i="11"/>
  <c r="T108" i="11"/>
  <c r="S108" i="11"/>
  <c r="R108" i="11"/>
  <c r="Q108" i="11"/>
  <c r="P108" i="11"/>
  <c r="W107" i="11"/>
  <c r="V107" i="11"/>
  <c r="U107" i="11"/>
  <c r="T107" i="11"/>
  <c r="S107" i="11"/>
  <c r="R107" i="11"/>
  <c r="Q107" i="11"/>
  <c r="P107" i="11"/>
  <c r="W106" i="11"/>
  <c r="V106" i="11"/>
  <c r="U106" i="11"/>
  <c r="T106" i="11"/>
  <c r="S106" i="11"/>
  <c r="R106" i="11"/>
  <c r="Q106" i="11"/>
  <c r="P106" i="11"/>
  <c r="W105" i="11"/>
  <c r="V105" i="11"/>
  <c r="U105" i="11"/>
  <c r="T105" i="11"/>
  <c r="S105" i="11"/>
  <c r="R105" i="11"/>
  <c r="Q105" i="11"/>
  <c r="P105" i="11"/>
  <c r="W104" i="11"/>
  <c r="V104" i="11"/>
  <c r="U104" i="11"/>
  <c r="T104" i="11"/>
  <c r="S104" i="11"/>
  <c r="R104" i="11"/>
  <c r="Q104" i="11"/>
  <c r="P104" i="11"/>
  <c r="W103" i="11"/>
  <c r="V103" i="11"/>
  <c r="U103" i="11"/>
  <c r="T103" i="11"/>
  <c r="S103" i="11"/>
  <c r="R103" i="11"/>
  <c r="Q103" i="11"/>
  <c r="P103" i="11"/>
  <c r="W102" i="11"/>
  <c r="V102" i="11"/>
  <c r="U102" i="11"/>
  <c r="T102" i="11"/>
  <c r="S102" i="11"/>
  <c r="R102" i="11"/>
  <c r="Q102" i="11"/>
  <c r="P102" i="11"/>
  <c r="W101" i="11"/>
  <c r="V101" i="11"/>
  <c r="U101" i="11"/>
  <c r="T101" i="11"/>
  <c r="S101" i="11"/>
  <c r="R101" i="11"/>
  <c r="Q101" i="11"/>
  <c r="P101" i="11"/>
  <c r="W100" i="11"/>
  <c r="V100" i="11"/>
  <c r="U100" i="11"/>
  <c r="T100" i="11"/>
  <c r="S100" i="11"/>
  <c r="R100" i="11"/>
  <c r="Q100" i="11"/>
  <c r="P100" i="11"/>
  <c r="W99" i="11"/>
  <c r="V99" i="11"/>
  <c r="U99" i="11"/>
  <c r="T99" i="11"/>
  <c r="S99" i="11"/>
  <c r="R99" i="11"/>
  <c r="Q99" i="11"/>
  <c r="P99" i="11"/>
  <c r="W98" i="11"/>
  <c r="V98" i="11"/>
  <c r="U98" i="11"/>
  <c r="T98" i="11"/>
  <c r="S98" i="11"/>
  <c r="R98" i="11"/>
  <c r="Q98" i="11"/>
  <c r="P98" i="11"/>
  <c r="W97" i="11"/>
  <c r="V97" i="11"/>
  <c r="U97" i="11"/>
  <c r="T97" i="11"/>
  <c r="S97" i="11"/>
  <c r="R97" i="11"/>
  <c r="Q97" i="11"/>
  <c r="P97" i="11"/>
  <c r="W96" i="11"/>
  <c r="V96" i="11"/>
  <c r="U96" i="11"/>
  <c r="T96" i="11"/>
  <c r="S96" i="11"/>
  <c r="R96" i="11"/>
  <c r="Q96" i="11"/>
  <c r="P96" i="11"/>
  <c r="W95" i="11"/>
  <c r="V95" i="11"/>
  <c r="U95" i="11"/>
  <c r="T95" i="11"/>
  <c r="S95" i="11"/>
  <c r="R95" i="11"/>
  <c r="Q95" i="11"/>
  <c r="P95" i="11"/>
  <c r="W94" i="11"/>
  <c r="V94" i="11"/>
  <c r="U94" i="11"/>
  <c r="T94" i="11"/>
  <c r="S94" i="11"/>
  <c r="R94" i="11"/>
  <c r="Q94" i="11"/>
  <c r="P94" i="11"/>
  <c r="W93" i="11"/>
  <c r="V93" i="11"/>
  <c r="U93" i="11"/>
  <c r="T93" i="11"/>
  <c r="S93" i="11"/>
  <c r="R93" i="11"/>
  <c r="Q93" i="11"/>
  <c r="P93" i="11"/>
  <c r="W92" i="11"/>
  <c r="V92" i="11"/>
  <c r="U92" i="11"/>
  <c r="T92" i="11"/>
  <c r="S92" i="11"/>
  <c r="R92" i="11"/>
  <c r="Q92" i="11"/>
  <c r="P92" i="11"/>
  <c r="W91" i="11"/>
  <c r="V91" i="11"/>
  <c r="U91" i="11"/>
  <c r="T91" i="11"/>
  <c r="S91" i="11"/>
  <c r="R91" i="11"/>
  <c r="Q91" i="11"/>
  <c r="P91" i="11"/>
  <c r="W90" i="11"/>
  <c r="V90" i="11"/>
  <c r="U90" i="11"/>
  <c r="T90" i="11"/>
  <c r="S90" i="11"/>
  <c r="R90" i="11"/>
  <c r="Q90" i="11"/>
  <c r="P90" i="11"/>
  <c r="W89" i="11"/>
  <c r="V89" i="11"/>
  <c r="U89" i="11"/>
  <c r="T89" i="11"/>
  <c r="S89" i="11"/>
  <c r="R89" i="11"/>
  <c r="Q89" i="11"/>
  <c r="P89" i="11"/>
  <c r="W88" i="11"/>
  <c r="V88" i="11"/>
  <c r="U88" i="11"/>
  <c r="T88" i="11"/>
  <c r="S88" i="11"/>
  <c r="R88" i="11"/>
  <c r="Q88" i="11"/>
  <c r="P88" i="11"/>
  <c r="W87" i="11"/>
  <c r="V87" i="11"/>
  <c r="U87" i="11"/>
  <c r="T87" i="11"/>
  <c r="S87" i="11"/>
  <c r="R87" i="11"/>
  <c r="Q87" i="11"/>
  <c r="P87" i="11"/>
  <c r="W86" i="11"/>
  <c r="V86" i="11"/>
  <c r="U86" i="11"/>
  <c r="T86" i="11"/>
  <c r="S86" i="11"/>
  <c r="R86" i="11"/>
  <c r="Q86" i="11"/>
  <c r="P86" i="11"/>
  <c r="W85" i="11"/>
  <c r="V85" i="11"/>
  <c r="U85" i="11"/>
  <c r="T85" i="11"/>
  <c r="S85" i="11"/>
  <c r="R85" i="11"/>
  <c r="Q85" i="11"/>
  <c r="P85" i="11"/>
  <c r="W84" i="11"/>
  <c r="V84" i="11"/>
  <c r="U84" i="11"/>
  <c r="T84" i="11"/>
  <c r="S84" i="11"/>
  <c r="R84" i="11"/>
  <c r="Q84" i="11"/>
  <c r="P84" i="11"/>
  <c r="W83" i="11"/>
  <c r="V83" i="11"/>
  <c r="U83" i="11"/>
  <c r="T83" i="11"/>
  <c r="S83" i="11"/>
  <c r="R83" i="11"/>
  <c r="Q83" i="11"/>
  <c r="P83" i="11"/>
  <c r="W82" i="11"/>
  <c r="V82" i="11"/>
  <c r="U82" i="11"/>
  <c r="T82" i="11"/>
  <c r="S82" i="11"/>
  <c r="R82" i="11"/>
  <c r="Q82" i="11"/>
  <c r="P82" i="11"/>
  <c r="W81" i="11"/>
  <c r="V81" i="11"/>
  <c r="U81" i="11"/>
  <c r="T81" i="11"/>
  <c r="S81" i="11"/>
  <c r="R81" i="11"/>
  <c r="Q81" i="11"/>
  <c r="P81" i="11"/>
  <c r="W80" i="11"/>
  <c r="V80" i="11"/>
  <c r="U80" i="11"/>
  <c r="T80" i="11"/>
  <c r="S80" i="11"/>
  <c r="R80" i="11"/>
  <c r="Q80" i="11"/>
  <c r="P80" i="11"/>
  <c r="W79" i="11"/>
  <c r="V79" i="11"/>
  <c r="U79" i="11"/>
  <c r="T79" i="11"/>
  <c r="S79" i="11"/>
  <c r="R79" i="11"/>
  <c r="Q79" i="11"/>
  <c r="P79" i="11"/>
  <c r="W78" i="11"/>
  <c r="V78" i="11"/>
  <c r="U78" i="11"/>
  <c r="T78" i="11"/>
  <c r="S78" i="11"/>
  <c r="R78" i="11"/>
  <c r="Q78" i="11"/>
  <c r="P78" i="11"/>
  <c r="W77" i="11"/>
  <c r="V77" i="11"/>
  <c r="U77" i="11"/>
  <c r="T77" i="11"/>
  <c r="S77" i="11"/>
  <c r="R77" i="11"/>
  <c r="Q77" i="11"/>
  <c r="P77" i="11"/>
  <c r="W76" i="11"/>
  <c r="V76" i="11"/>
  <c r="U76" i="11"/>
  <c r="T76" i="11"/>
  <c r="S76" i="11"/>
  <c r="R76" i="11"/>
  <c r="Q76" i="11"/>
  <c r="P76" i="11"/>
  <c r="W75" i="11"/>
  <c r="V75" i="11"/>
  <c r="U75" i="11"/>
  <c r="T75" i="11"/>
  <c r="S75" i="11"/>
  <c r="R75" i="11"/>
  <c r="Q75" i="11"/>
  <c r="P75" i="11"/>
  <c r="W74" i="11"/>
  <c r="V74" i="11"/>
  <c r="U74" i="11"/>
  <c r="T74" i="11"/>
  <c r="S74" i="11"/>
  <c r="R74" i="11"/>
  <c r="Q74" i="11"/>
  <c r="P74" i="11"/>
  <c r="W73" i="11"/>
  <c r="V73" i="11"/>
  <c r="U73" i="11"/>
  <c r="T73" i="11"/>
  <c r="S73" i="11"/>
  <c r="R73" i="11"/>
  <c r="Q73" i="11"/>
  <c r="P73" i="11"/>
  <c r="W72" i="11"/>
  <c r="V72" i="11"/>
  <c r="U72" i="11"/>
  <c r="T72" i="11"/>
  <c r="S72" i="11"/>
  <c r="R72" i="11"/>
  <c r="Q72" i="11"/>
  <c r="P72" i="11"/>
  <c r="W71" i="11"/>
  <c r="V71" i="11"/>
  <c r="U71" i="11"/>
  <c r="T71" i="11"/>
  <c r="S71" i="11"/>
  <c r="R71" i="11"/>
  <c r="Q71" i="11"/>
  <c r="P71" i="11"/>
  <c r="W70" i="11"/>
  <c r="V70" i="11"/>
  <c r="U70" i="11"/>
  <c r="T70" i="11"/>
  <c r="S70" i="11"/>
  <c r="R70" i="11"/>
  <c r="Q70" i="11"/>
  <c r="P70" i="11"/>
  <c r="W69" i="11"/>
  <c r="V69" i="11"/>
  <c r="U69" i="11"/>
  <c r="T69" i="11"/>
  <c r="S69" i="11"/>
  <c r="R69" i="11"/>
  <c r="Q69" i="11"/>
  <c r="P69" i="11"/>
  <c r="W68" i="11"/>
  <c r="V68" i="11"/>
  <c r="U68" i="11"/>
  <c r="T68" i="11"/>
  <c r="S68" i="11"/>
  <c r="R68" i="11"/>
  <c r="Q68" i="11"/>
  <c r="P68" i="11"/>
  <c r="W67" i="11"/>
  <c r="V67" i="11"/>
  <c r="U67" i="11"/>
  <c r="T67" i="11"/>
  <c r="S67" i="11"/>
  <c r="R67" i="11"/>
  <c r="Q67" i="11"/>
  <c r="P67" i="11"/>
  <c r="W66" i="11"/>
  <c r="V66" i="11"/>
  <c r="U66" i="11"/>
  <c r="T66" i="11"/>
  <c r="S66" i="11"/>
  <c r="R66" i="11"/>
  <c r="Q66" i="11"/>
  <c r="P66" i="11"/>
  <c r="W65" i="11"/>
  <c r="V65" i="11"/>
  <c r="U65" i="11"/>
  <c r="T65" i="11"/>
  <c r="S65" i="11"/>
  <c r="R65" i="11"/>
  <c r="Q65" i="11"/>
  <c r="P65" i="11"/>
  <c r="W64" i="11"/>
  <c r="V64" i="11"/>
  <c r="U64" i="11"/>
  <c r="T64" i="11"/>
  <c r="S64" i="11"/>
  <c r="R64" i="11"/>
  <c r="Q64" i="11"/>
  <c r="P64" i="11"/>
  <c r="W63" i="11"/>
  <c r="V63" i="11"/>
  <c r="U63" i="11"/>
  <c r="T63" i="11"/>
  <c r="S63" i="11"/>
  <c r="R63" i="11"/>
  <c r="Q63" i="11"/>
  <c r="P63" i="11"/>
  <c r="W62" i="11"/>
  <c r="V62" i="11"/>
  <c r="U62" i="11"/>
  <c r="T62" i="11"/>
  <c r="S62" i="11"/>
  <c r="R62" i="11"/>
  <c r="Q62" i="11"/>
  <c r="P62" i="11"/>
  <c r="W61" i="11"/>
  <c r="V61" i="11"/>
  <c r="U61" i="11"/>
  <c r="T61" i="11"/>
  <c r="S61" i="11"/>
  <c r="R61" i="11"/>
  <c r="Q61" i="11"/>
  <c r="P61" i="11"/>
  <c r="W60" i="11"/>
  <c r="V60" i="11"/>
  <c r="U60" i="11"/>
  <c r="T60" i="11"/>
  <c r="S60" i="11"/>
  <c r="R60" i="11"/>
  <c r="Q60" i="11"/>
  <c r="P60" i="11"/>
  <c r="W59" i="11"/>
  <c r="V59" i="11"/>
  <c r="U59" i="11"/>
  <c r="T59" i="11"/>
  <c r="S59" i="11"/>
  <c r="R59" i="11"/>
  <c r="Q59" i="11"/>
  <c r="P59" i="11"/>
  <c r="W58" i="11"/>
  <c r="V58" i="11"/>
  <c r="U58" i="11"/>
  <c r="T58" i="11"/>
  <c r="S58" i="11"/>
  <c r="R58" i="11"/>
  <c r="Q58" i="11"/>
  <c r="P58" i="11"/>
  <c r="W57" i="11"/>
  <c r="V57" i="11"/>
  <c r="U57" i="11"/>
  <c r="T57" i="11"/>
  <c r="S57" i="11"/>
  <c r="R57" i="11"/>
  <c r="Q57" i="11"/>
  <c r="P57" i="11"/>
  <c r="W56" i="11"/>
  <c r="V56" i="11"/>
  <c r="U56" i="11"/>
  <c r="T56" i="11"/>
  <c r="S56" i="11"/>
  <c r="R56" i="11"/>
  <c r="Q56" i="11"/>
  <c r="P56" i="11"/>
  <c r="W55" i="11"/>
  <c r="V55" i="11"/>
  <c r="U55" i="11"/>
  <c r="T55" i="11"/>
  <c r="S55" i="11"/>
  <c r="R55" i="11"/>
  <c r="Q55" i="11"/>
  <c r="P55" i="11"/>
  <c r="W54" i="11"/>
  <c r="V54" i="11"/>
  <c r="U54" i="11"/>
  <c r="T54" i="11"/>
  <c r="S54" i="11"/>
  <c r="R54" i="11"/>
  <c r="Q54" i="11"/>
  <c r="P54" i="11"/>
  <c r="W53" i="11"/>
  <c r="V53" i="11"/>
  <c r="U53" i="11"/>
  <c r="T53" i="11"/>
  <c r="S53" i="11"/>
  <c r="R53" i="11"/>
  <c r="Q53" i="11"/>
  <c r="P53" i="11"/>
  <c r="W52" i="11"/>
  <c r="V52" i="11"/>
  <c r="U52" i="11"/>
  <c r="T52" i="11"/>
  <c r="S52" i="11"/>
  <c r="R52" i="11"/>
  <c r="Q52" i="11"/>
  <c r="P52" i="11"/>
  <c r="W51" i="11"/>
  <c r="V51" i="11"/>
  <c r="U51" i="11"/>
  <c r="T51" i="11"/>
  <c r="S51" i="11"/>
  <c r="R51" i="11"/>
  <c r="Q51" i="11"/>
  <c r="P51" i="11"/>
  <c r="W50" i="11"/>
  <c r="V50" i="11"/>
  <c r="U50" i="11"/>
  <c r="T50" i="11"/>
  <c r="S50" i="11"/>
  <c r="R50" i="11"/>
  <c r="Q50" i="11"/>
  <c r="P50" i="11"/>
  <c r="W49" i="11"/>
  <c r="V49" i="11"/>
  <c r="U49" i="11"/>
  <c r="T49" i="11"/>
  <c r="S49" i="11"/>
  <c r="R49" i="11"/>
  <c r="Q49" i="11"/>
  <c r="P49" i="11"/>
  <c r="W48" i="11"/>
  <c r="V48" i="11"/>
  <c r="U48" i="11"/>
  <c r="T48" i="11"/>
  <c r="S48" i="11"/>
  <c r="R48" i="11"/>
  <c r="Q48" i="11"/>
  <c r="P48" i="11"/>
  <c r="W47" i="11"/>
  <c r="V47" i="11"/>
  <c r="U47" i="11"/>
  <c r="T47" i="11"/>
  <c r="S47" i="11"/>
  <c r="R47" i="11"/>
  <c r="Q47" i="11"/>
  <c r="P47" i="11"/>
  <c r="W46" i="11"/>
  <c r="V46" i="11"/>
  <c r="U46" i="11"/>
  <c r="T46" i="11"/>
  <c r="S46" i="11"/>
  <c r="R46" i="11"/>
  <c r="Q46" i="11"/>
  <c r="P46" i="11"/>
  <c r="W45" i="11"/>
  <c r="V45" i="11"/>
  <c r="U45" i="11"/>
  <c r="T45" i="11"/>
  <c r="S45" i="11"/>
  <c r="R45" i="11"/>
  <c r="Q45" i="11"/>
  <c r="P45" i="11"/>
  <c r="W44" i="11"/>
  <c r="V44" i="11"/>
  <c r="U44" i="11"/>
  <c r="T44" i="11"/>
  <c r="S44" i="11"/>
  <c r="R44" i="11"/>
  <c r="Q44" i="11"/>
  <c r="P44" i="11"/>
  <c r="W43" i="11"/>
  <c r="V43" i="11"/>
  <c r="U43" i="11"/>
  <c r="T43" i="11"/>
  <c r="S43" i="11"/>
  <c r="R43" i="11"/>
  <c r="Q43" i="11"/>
  <c r="P43" i="11"/>
  <c r="W42" i="11"/>
  <c r="V42" i="11"/>
  <c r="U42" i="11"/>
  <c r="T42" i="11"/>
  <c r="S42" i="11"/>
  <c r="R42" i="11"/>
  <c r="Q42" i="11"/>
  <c r="P42" i="11"/>
  <c r="W41" i="11"/>
  <c r="V41" i="11"/>
  <c r="U41" i="11"/>
  <c r="T41" i="11"/>
  <c r="S41" i="11"/>
  <c r="R41" i="11"/>
  <c r="Q41" i="11"/>
  <c r="P41" i="11"/>
  <c r="W40" i="11"/>
  <c r="V40" i="11"/>
  <c r="U40" i="11"/>
  <c r="T40" i="11"/>
  <c r="S40" i="11"/>
  <c r="R40" i="11"/>
  <c r="Q40" i="11"/>
  <c r="P40" i="11"/>
  <c r="W39" i="11"/>
  <c r="V39" i="11"/>
  <c r="U39" i="11"/>
  <c r="T39" i="11"/>
  <c r="S39" i="11"/>
  <c r="R39" i="11"/>
  <c r="Q39" i="11"/>
  <c r="P39" i="11"/>
  <c r="W38" i="11"/>
  <c r="V38" i="11"/>
  <c r="U38" i="11"/>
  <c r="T38" i="11"/>
  <c r="S38" i="11"/>
  <c r="R38" i="11"/>
  <c r="Q38" i="11"/>
  <c r="P38" i="11"/>
  <c r="W37" i="11"/>
  <c r="V37" i="11"/>
  <c r="U37" i="11"/>
  <c r="T37" i="11"/>
  <c r="S37" i="11"/>
  <c r="R37" i="11"/>
  <c r="Q37" i="11"/>
  <c r="P37" i="11"/>
  <c r="W36" i="11"/>
  <c r="V36" i="11"/>
  <c r="U36" i="11"/>
  <c r="T36" i="11"/>
  <c r="S36" i="11"/>
  <c r="R36" i="11"/>
  <c r="Q36" i="11"/>
  <c r="P36" i="11"/>
  <c r="W35" i="11"/>
  <c r="V35" i="11"/>
  <c r="U35" i="11"/>
  <c r="T35" i="11"/>
  <c r="S35" i="11"/>
  <c r="R35" i="11"/>
  <c r="Q35" i="11"/>
  <c r="P35" i="11"/>
  <c r="W34" i="11"/>
  <c r="V34" i="11"/>
  <c r="U34" i="11"/>
  <c r="T34" i="11"/>
  <c r="S34" i="11"/>
  <c r="R34" i="11"/>
  <c r="Q34" i="11"/>
  <c r="P34" i="11"/>
  <c r="W33" i="11"/>
  <c r="V33" i="11"/>
  <c r="U33" i="11"/>
  <c r="T33" i="11"/>
  <c r="S33" i="11"/>
  <c r="R33" i="11"/>
  <c r="Q33" i="11"/>
  <c r="P33" i="11"/>
  <c r="W32" i="11"/>
  <c r="V32" i="11"/>
  <c r="U32" i="11"/>
  <c r="T32" i="11"/>
  <c r="S32" i="11"/>
  <c r="R32" i="11"/>
  <c r="Q32" i="11"/>
  <c r="P32" i="11"/>
  <c r="W31" i="11"/>
  <c r="V31" i="11"/>
  <c r="U31" i="11"/>
  <c r="T31" i="11"/>
  <c r="S31" i="11"/>
  <c r="R31" i="11"/>
  <c r="Q31" i="11"/>
  <c r="P31" i="11"/>
  <c r="W30" i="11"/>
  <c r="V30" i="11"/>
  <c r="U30" i="11"/>
  <c r="T30" i="11"/>
  <c r="S30" i="11"/>
  <c r="R30" i="11"/>
  <c r="Q30" i="11"/>
  <c r="P30" i="11"/>
  <c r="W29" i="11"/>
  <c r="V29" i="11"/>
  <c r="U29" i="11"/>
  <c r="T29" i="11"/>
  <c r="S29" i="11"/>
  <c r="R29" i="11"/>
  <c r="Q29" i="11"/>
  <c r="P29" i="11"/>
  <c r="W28" i="11"/>
  <c r="V28" i="11"/>
  <c r="U28" i="11"/>
  <c r="T28" i="11"/>
  <c r="S28" i="11"/>
  <c r="R28" i="11"/>
  <c r="Q28" i="11"/>
  <c r="P28" i="11"/>
  <c r="W27" i="11"/>
  <c r="V27" i="11"/>
  <c r="U27" i="11"/>
  <c r="T27" i="11"/>
  <c r="S27" i="11"/>
  <c r="R27" i="11"/>
  <c r="Q27" i="11"/>
  <c r="P27" i="11"/>
  <c r="W26" i="11"/>
  <c r="V26" i="11"/>
  <c r="U26" i="11"/>
  <c r="T26" i="11"/>
  <c r="S26" i="11"/>
  <c r="R26" i="11"/>
  <c r="Q26" i="11"/>
  <c r="P26" i="11"/>
  <c r="W25" i="11"/>
  <c r="V25" i="11"/>
  <c r="U25" i="11"/>
  <c r="T25" i="11"/>
  <c r="S25" i="11"/>
  <c r="R25" i="11"/>
  <c r="Q25" i="11"/>
  <c r="P25" i="11"/>
  <c r="W24" i="11"/>
  <c r="V24" i="11"/>
  <c r="U24" i="11"/>
  <c r="T24" i="11"/>
  <c r="S24" i="11"/>
  <c r="R24" i="11"/>
  <c r="Q24" i="11"/>
  <c r="P24" i="11"/>
  <c r="W23" i="11"/>
  <c r="V23" i="11"/>
  <c r="U23" i="11"/>
  <c r="T23" i="11"/>
  <c r="S23" i="11"/>
  <c r="R23" i="11"/>
  <c r="Q23" i="11"/>
  <c r="P23" i="11"/>
  <c r="W22" i="11"/>
  <c r="V22" i="11"/>
  <c r="U22" i="11"/>
  <c r="T22" i="11"/>
  <c r="S22" i="11"/>
  <c r="R22" i="11"/>
  <c r="Q22" i="11"/>
  <c r="P22" i="11"/>
  <c r="W21" i="11"/>
  <c r="V21" i="11"/>
  <c r="U21" i="11"/>
  <c r="T21" i="11"/>
  <c r="S21" i="11"/>
  <c r="R21" i="11"/>
  <c r="Q21" i="11"/>
  <c r="P21" i="11"/>
  <c r="W20" i="11"/>
  <c r="V20" i="11"/>
  <c r="U20" i="11"/>
  <c r="T20" i="11"/>
  <c r="S20" i="11"/>
  <c r="R20" i="11"/>
  <c r="Q20" i="11"/>
  <c r="P20" i="11"/>
  <c r="W19" i="11"/>
  <c r="V19" i="11"/>
  <c r="U19" i="11"/>
  <c r="T19" i="11"/>
  <c r="S19" i="11"/>
  <c r="R19" i="11"/>
  <c r="Q19" i="11"/>
  <c r="P19" i="11"/>
  <c r="W18" i="11"/>
  <c r="V18" i="11"/>
  <c r="U18" i="11"/>
  <c r="T18" i="11"/>
  <c r="S18" i="11"/>
  <c r="R18" i="11"/>
  <c r="Q18" i="11"/>
  <c r="P18" i="11"/>
  <c r="W17" i="11"/>
  <c r="V17" i="11"/>
  <c r="U17" i="11"/>
  <c r="T17" i="11"/>
  <c r="S17" i="11"/>
  <c r="R17" i="11"/>
  <c r="Q17" i="11"/>
  <c r="P17" i="11"/>
  <c r="W16" i="11"/>
  <c r="V16" i="11"/>
  <c r="U16" i="11"/>
  <c r="T16" i="11"/>
  <c r="S16" i="11"/>
  <c r="R16" i="11"/>
  <c r="Q16" i="11"/>
  <c r="P16" i="11"/>
  <c r="W15" i="11"/>
  <c r="V15" i="11"/>
  <c r="U15" i="11"/>
  <c r="T15" i="11"/>
  <c r="S15" i="11"/>
  <c r="R15" i="11"/>
  <c r="Q15" i="11"/>
  <c r="P15" i="11"/>
  <c r="W14" i="11"/>
  <c r="V14" i="11"/>
  <c r="U14" i="11"/>
  <c r="T14" i="11"/>
  <c r="S14" i="11"/>
  <c r="R14" i="11"/>
  <c r="Q14" i="11"/>
  <c r="P14" i="11"/>
  <c r="W13" i="11"/>
  <c r="V13" i="11"/>
  <c r="U13" i="11"/>
  <c r="T13" i="11"/>
  <c r="S13" i="11"/>
  <c r="R13" i="11"/>
  <c r="Q13" i="11"/>
  <c r="P13" i="11"/>
  <c r="W12" i="11"/>
  <c r="V12" i="11"/>
  <c r="U12" i="11"/>
  <c r="T12" i="11"/>
  <c r="S12" i="11"/>
  <c r="R12" i="11"/>
  <c r="Q12" i="11"/>
  <c r="P12" i="11"/>
  <c r="W11" i="11"/>
  <c r="V11" i="11"/>
  <c r="U11" i="11"/>
  <c r="T11" i="11"/>
  <c r="S11" i="11"/>
  <c r="R11" i="11"/>
  <c r="Q11" i="11"/>
  <c r="P11" i="11"/>
  <c r="W10" i="11"/>
  <c r="V10" i="11"/>
  <c r="U10" i="11"/>
  <c r="T10" i="11"/>
  <c r="S10" i="11"/>
  <c r="R10" i="11"/>
  <c r="Q10" i="11"/>
  <c r="P10" i="11"/>
  <c r="W9" i="11"/>
  <c r="V9" i="11"/>
  <c r="U9" i="11"/>
  <c r="T9" i="11"/>
  <c r="S9" i="11"/>
  <c r="R9" i="11"/>
  <c r="Q9" i="11"/>
  <c r="P9" i="11"/>
  <c r="W8" i="11"/>
  <c r="V8" i="11"/>
  <c r="U8" i="11"/>
  <c r="T8" i="11"/>
  <c r="S8" i="11"/>
  <c r="R8" i="11"/>
  <c r="Q8" i="11"/>
  <c r="P8" i="11"/>
  <c r="W7" i="11"/>
  <c r="V7" i="11"/>
  <c r="U7" i="11"/>
  <c r="T7" i="11"/>
  <c r="S7" i="11"/>
  <c r="R7" i="11"/>
  <c r="Q7" i="11"/>
  <c r="P7" i="11"/>
  <c r="W6" i="11"/>
  <c r="V6" i="11"/>
  <c r="U6" i="11"/>
  <c r="T6" i="11"/>
  <c r="S6" i="11"/>
  <c r="R6" i="11"/>
  <c r="Q6" i="11"/>
  <c r="P6" i="11"/>
  <c r="W5" i="11"/>
  <c r="V5" i="11"/>
  <c r="U5" i="11"/>
  <c r="T5" i="11"/>
  <c r="S5" i="11"/>
  <c r="R5" i="11"/>
  <c r="Q5" i="11"/>
  <c r="P5" i="11"/>
  <c r="W4" i="11"/>
  <c r="V4" i="11"/>
  <c r="U4" i="11"/>
  <c r="T4" i="11"/>
  <c r="S4" i="11"/>
  <c r="R4" i="11"/>
  <c r="Q4" i="11"/>
  <c r="P4" i="11"/>
  <c r="Y338" i="11" l="1"/>
  <c r="P347" i="11"/>
  <c r="S345" i="11"/>
  <c r="S344" i="11"/>
  <c r="S343" i="11"/>
  <c r="S342" i="11"/>
  <c r="S341" i="11"/>
  <c r="S340" i="11"/>
  <c r="S338" i="11"/>
  <c r="V345" i="11"/>
  <c r="R345" i="11"/>
  <c r="V344" i="11"/>
  <c r="R344" i="11"/>
  <c r="V343" i="11"/>
  <c r="R343" i="11"/>
  <c r="V342" i="11"/>
  <c r="R342" i="11"/>
  <c r="V341" i="11"/>
  <c r="R341" i="11"/>
  <c r="V340" i="11"/>
  <c r="R340" i="11"/>
  <c r="V339" i="11"/>
  <c r="R339" i="11"/>
  <c r="V338" i="11"/>
  <c r="R338" i="11"/>
  <c r="W345" i="11"/>
  <c r="W344" i="11"/>
  <c r="W343" i="11"/>
  <c r="W342" i="11"/>
  <c r="W341" i="11"/>
  <c r="W340" i="11"/>
  <c r="W339" i="11"/>
  <c r="W338" i="11"/>
  <c r="U345" i="11"/>
  <c r="Q345" i="11"/>
  <c r="U344" i="11"/>
  <c r="Q344" i="11"/>
  <c r="U343" i="11"/>
  <c r="Q343" i="11"/>
  <c r="U342" i="11"/>
  <c r="Q342" i="11"/>
  <c r="U341" i="11"/>
  <c r="Q341" i="11"/>
  <c r="U340" i="11"/>
  <c r="Q340" i="11"/>
  <c r="U339" i="11"/>
  <c r="Q339" i="11"/>
  <c r="U338" i="11"/>
  <c r="Q338" i="11"/>
  <c r="S339" i="11"/>
  <c r="T345" i="11"/>
  <c r="P345" i="11"/>
  <c r="T344" i="11"/>
  <c r="P344" i="11"/>
  <c r="T343" i="11"/>
  <c r="P343" i="11"/>
  <c r="T342" i="11"/>
  <c r="P342" i="11"/>
  <c r="T341" i="11"/>
  <c r="P341" i="11"/>
  <c r="T340" i="11"/>
  <c r="P340" i="11"/>
  <c r="T339" i="11"/>
  <c r="P339" i="11"/>
  <c r="T338" i="11"/>
  <c r="P348" i="11" l="1"/>
  <c r="P350" i="11"/>
  <c r="Y343" i="11"/>
  <c r="P355" i="11" s="1"/>
  <c r="U347" i="11"/>
  <c r="Y345" i="11"/>
  <c r="P357" i="11" s="1"/>
  <c r="W347" i="11"/>
  <c r="Y344" i="11"/>
  <c r="P356" i="11" s="1"/>
  <c r="V347" i="11"/>
  <c r="Y342" i="11"/>
  <c r="P354" i="11" s="1"/>
  <c r="T347" i="11"/>
  <c r="Y340" i="11"/>
  <c r="P352" i="11" s="1"/>
  <c r="R347" i="11"/>
  <c r="Y339" i="11"/>
  <c r="P351" i="11" s="1"/>
  <c r="Q347" i="11"/>
  <c r="Y341" i="11"/>
  <c r="P353" i="11" s="1"/>
  <c r="S347" i="11"/>
  <c r="Q348" i="11" l="1"/>
  <c r="Q357" i="11"/>
  <c r="Q356" i="11"/>
  <c r="Q355" i="11"/>
  <c r="Q354" i="11"/>
  <c r="Q353" i="11"/>
  <c r="Q352" i="11"/>
  <c r="Q351" i="11"/>
  <c r="Q350" i="11"/>
  <c r="W348" i="11"/>
  <c r="W357" i="11"/>
  <c r="W356" i="11"/>
  <c r="W355" i="11"/>
  <c r="W354" i="11"/>
  <c r="W353" i="11"/>
  <c r="W352" i="11"/>
  <c r="W351" i="11"/>
  <c r="W350" i="11"/>
  <c r="T348" i="11"/>
  <c r="T357" i="11"/>
  <c r="T356" i="11"/>
  <c r="T355" i="11"/>
  <c r="T354" i="11"/>
  <c r="T353" i="11"/>
  <c r="T352" i="11"/>
  <c r="T351" i="11"/>
  <c r="T350" i="11"/>
  <c r="S348" i="11"/>
  <c r="S357" i="11"/>
  <c r="S356" i="11"/>
  <c r="S355" i="11"/>
  <c r="S354" i="11"/>
  <c r="S353" i="11"/>
  <c r="S352" i="11"/>
  <c r="S351" i="11"/>
  <c r="S350" i="11"/>
  <c r="R348" i="11"/>
  <c r="R357" i="11"/>
  <c r="R356" i="11"/>
  <c r="R355" i="11"/>
  <c r="R354" i="11"/>
  <c r="R353" i="11"/>
  <c r="R352" i="11"/>
  <c r="R351" i="11"/>
  <c r="R350" i="11"/>
  <c r="V348" i="11"/>
  <c r="V357" i="11"/>
  <c r="V356" i="11"/>
  <c r="V355" i="11"/>
  <c r="V354" i="11"/>
  <c r="V353" i="11"/>
  <c r="V352" i="11"/>
  <c r="V351" i="11"/>
  <c r="V350" i="11"/>
  <c r="U348" i="11"/>
  <c r="U357" i="11"/>
  <c r="U356" i="11"/>
  <c r="U355" i="11"/>
  <c r="U354" i="11"/>
  <c r="U353" i="11"/>
  <c r="U352" i="11"/>
  <c r="U351" i="11"/>
  <c r="U350" i="11"/>
  <c r="AP8" i="7" l="1"/>
  <c r="AO8" i="7"/>
  <c r="AN8" i="7"/>
  <c r="AM8" i="7"/>
  <c r="AL8" i="7"/>
  <c r="AO8" i="10"/>
  <c r="AL8" i="10"/>
  <c r="AE41" i="10"/>
  <c r="AB41" i="10"/>
  <c r="AE40" i="10"/>
  <c r="AB40" i="10"/>
  <c r="AE39" i="10"/>
  <c r="AB39" i="10"/>
  <c r="AE38" i="10"/>
  <c r="AB38" i="10"/>
  <c r="AE37" i="10"/>
  <c r="AB37" i="10"/>
  <c r="AE36" i="10"/>
  <c r="AB36" i="10"/>
  <c r="AE35" i="10"/>
  <c r="AB35" i="10"/>
  <c r="AE34" i="10"/>
  <c r="AB34" i="10"/>
  <c r="AE33" i="10"/>
  <c r="AB33" i="10"/>
  <c r="AE32" i="10"/>
  <c r="AB32" i="10"/>
  <c r="AE31" i="10"/>
  <c r="AB31" i="10"/>
  <c r="AE30" i="10"/>
  <c r="AB30" i="10"/>
  <c r="AE29" i="10"/>
  <c r="AB29" i="10"/>
  <c r="AE28" i="10"/>
  <c r="AB28" i="10"/>
  <c r="AE27" i="10"/>
  <c r="AB27" i="10"/>
  <c r="AE26" i="10"/>
  <c r="AB26" i="10"/>
  <c r="AE25" i="10"/>
  <c r="AB25" i="10"/>
  <c r="AE24" i="10"/>
  <c r="AB24" i="10"/>
  <c r="AC23" i="10"/>
  <c r="AB23" i="10"/>
  <c r="AC22" i="10"/>
  <c r="AE20" i="10"/>
  <c r="AB20" i="10"/>
  <c r="AC19" i="10"/>
  <c r="AB19" i="10"/>
  <c r="AC18" i="10"/>
  <c r="AE16" i="10"/>
  <c r="AB16" i="10"/>
  <c r="AC15" i="10"/>
  <c r="AB15" i="10"/>
  <c r="AI8" i="10"/>
  <c r="AS8" i="10" s="1"/>
  <c r="AH8" i="10"/>
  <c r="AR8" i="10" s="1"/>
  <c r="AG8" i="10"/>
  <c r="AQ8" i="10" s="1"/>
  <c r="AF8" i="10"/>
  <c r="AP8" i="10" s="1"/>
  <c r="AE8" i="10"/>
  <c r="AD8" i="10"/>
  <c r="AN8" i="10" s="1"/>
  <c r="AC8" i="10"/>
  <c r="AM8" i="10" s="1"/>
  <c r="AB8" i="10"/>
  <c r="AI4" i="10"/>
  <c r="AI41" i="10" s="1"/>
  <c r="AH4" i="10"/>
  <c r="AH12" i="10" s="1"/>
  <c r="AG4" i="10"/>
  <c r="AG39" i="10" s="1"/>
  <c r="AF4" i="10"/>
  <c r="AF36" i="10" s="1"/>
  <c r="AE4" i="10"/>
  <c r="AE23" i="10" s="1"/>
  <c r="AD4" i="10"/>
  <c r="AD41" i="10" s="1"/>
  <c r="AC4" i="10"/>
  <c r="AC21" i="10" s="1"/>
  <c r="AB4" i="10"/>
  <c r="AB22" i="10" s="1"/>
  <c r="AF41" i="7"/>
  <c r="AE41" i="7"/>
  <c r="AD41" i="7"/>
  <c r="AC41" i="7"/>
  <c r="AB41" i="7"/>
  <c r="AF40" i="7"/>
  <c r="AE40" i="7"/>
  <c r="AD40" i="7"/>
  <c r="AC40" i="7"/>
  <c r="AB40" i="7"/>
  <c r="AF39" i="7"/>
  <c r="AE39" i="7"/>
  <c r="AD39" i="7"/>
  <c r="AC39" i="7"/>
  <c r="AB39" i="7"/>
  <c r="AF38" i="7"/>
  <c r="AE38" i="7"/>
  <c r="AD38" i="7"/>
  <c r="AC38" i="7"/>
  <c r="AB38" i="7"/>
  <c r="AF37" i="7"/>
  <c r="AE37" i="7"/>
  <c r="AD37" i="7"/>
  <c r="AC37" i="7"/>
  <c r="AB37" i="7"/>
  <c r="AF36" i="7"/>
  <c r="AE36" i="7"/>
  <c r="AD36" i="7"/>
  <c r="AC36" i="7"/>
  <c r="AB36" i="7"/>
  <c r="AF35" i="7"/>
  <c r="AE35" i="7"/>
  <c r="AD35" i="7"/>
  <c r="AC35" i="7"/>
  <c r="AB35" i="7"/>
  <c r="AF34" i="7"/>
  <c r="AE34" i="7"/>
  <c r="AD34" i="7"/>
  <c r="AC34" i="7"/>
  <c r="AB34" i="7"/>
  <c r="AF33" i="7"/>
  <c r="AE33" i="7"/>
  <c r="AD33" i="7"/>
  <c r="AC33" i="7"/>
  <c r="AB33" i="7"/>
  <c r="AF32" i="7"/>
  <c r="AE32" i="7"/>
  <c r="AD32" i="7"/>
  <c r="AC32" i="7"/>
  <c r="AB32" i="7"/>
  <c r="AF31" i="7"/>
  <c r="AE31" i="7"/>
  <c r="AD31" i="7"/>
  <c r="AC31" i="7"/>
  <c r="AB31" i="7"/>
  <c r="AF30" i="7"/>
  <c r="AE30" i="7"/>
  <c r="AD30" i="7"/>
  <c r="AC30" i="7"/>
  <c r="AB30" i="7"/>
  <c r="AF29" i="7"/>
  <c r="AE29" i="7"/>
  <c r="AD29" i="7"/>
  <c r="AC29" i="7"/>
  <c r="AB29" i="7"/>
  <c r="AF28" i="7"/>
  <c r="AE28" i="7"/>
  <c r="AD28" i="7"/>
  <c r="AC28" i="7"/>
  <c r="AB28" i="7"/>
  <c r="AF27" i="7"/>
  <c r="AE27" i="7"/>
  <c r="AD27" i="7"/>
  <c r="AC27" i="7"/>
  <c r="AB27" i="7"/>
  <c r="AF26" i="7"/>
  <c r="AE26" i="7"/>
  <c r="AD26" i="7"/>
  <c r="AC26" i="7"/>
  <c r="AB26" i="7"/>
  <c r="AF25" i="7"/>
  <c r="AE25" i="7"/>
  <c r="AD25" i="7"/>
  <c r="AC25" i="7"/>
  <c r="AB25" i="7"/>
  <c r="AF24" i="7"/>
  <c r="AE24" i="7"/>
  <c r="AD24" i="7"/>
  <c r="AC24" i="7"/>
  <c r="AB24" i="7"/>
  <c r="AF23" i="7"/>
  <c r="AE23" i="7"/>
  <c r="AD23" i="7"/>
  <c r="AC23" i="7"/>
  <c r="AB23" i="7"/>
  <c r="AF22" i="7"/>
  <c r="AE22" i="7"/>
  <c r="AD22" i="7"/>
  <c r="AC22" i="7"/>
  <c r="AB22" i="7"/>
  <c r="AF21" i="7"/>
  <c r="AE21" i="7"/>
  <c r="AD21" i="7"/>
  <c r="AC21" i="7"/>
  <c r="AB21" i="7"/>
  <c r="AF20" i="7"/>
  <c r="AE20" i="7"/>
  <c r="AD20" i="7"/>
  <c r="AC20" i="7"/>
  <c r="AB20" i="7"/>
  <c r="AF19" i="7"/>
  <c r="AE19" i="7"/>
  <c r="AD19" i="7"/>
  <c r="AC19" i="7"/>
  <c r="AB19" i="7"/>
  <c r="AF18" i="7"/>
  <c r="AE18" i="7"/>
  <c r="AD18" i="7"/>
  <c r="AC18" i="7"/>
  <c r="AB18" i="7"/>
  <c r="AF17" i="7"/>
  <c r="AE17" i="7"/>
  <c r="AD17" i="7"/>
  <c r="AC17" i="7"/>
  <c r="AB17" i="7"/>
  <c r="AF16" i="7"/>
  <c r="AE16" i="7"/>
  <c r="AD16" i="7"/>
  <c r="AC16" i="7"/>
  <c r="AB16" i="7"/>
  <c r="AF15" i="7"/>
  <c r="AE15" i="7"/>
  <c r="AD15" i="7"/>
  <c r="AC15" i="7"/>
  <c r="AB15" i="7"/>
  <c r="AF14" i="7"/>
  <c r="AE14" i="7"/>
  <c r="AD14" i="7"/>
  <c r="AC14" i="7"/>
  <c r="AB14" i="7"/>
  <c r="AF13" i="7"/>
  <c r="AE13" i="7"/>
  <c r="AD13" i="7"/>
  <c r="AC13" i="7"/>
  <c r="AB13" i="7"/>
  <c r="AF12" i="7"/>
  <c r="AE12" i="7"/>
  <c r="AD12" i="7"/>
  <c r="AC12" i="7"/>
  <c r="AB12" i="7"/>
  <c r="AI8" i="7"/>
  <c r="AS8" i="7" s="1"/>
  <c r="AH8" i="7"/>
  <c r="AR8" i="7" s="1"/>
  <c r="AG8" i="7"/>
  <c r="AQ8" i="7" s="1"/>
  <c r="AF8" i="7"/>
  <c r="AE8" i="7"/>
  <c r="AD8" i="7"/>
  <c r="AC8" i="7"/>
  <c r="AB8" i="7"/>
  <c r="AI4" i="7"/>
  <c r="AI39" i="7" s="1"/>
  <c r="AH4" i="7"/>
  <c r="AH41" i="7" s="1"/>
  <c r="AG4" i="7"/>
  <c r="AG38" i="7" s="1"/>
  <c r="AF4" i="7"/>
  <c r="AE4" i="7"/>
  <c r="AD4" i="7"/>
  <c r="AC4" i="7"/>
  <c r="AB4" i="7"/>
  <c r="C42" i="10"/>
  <c r="C44" i="10" s="1"/>
  <c r="O26" i="10"/>
  <c r="O42" i="10" s="1"/>
  <c r="I21" i="10"/>
  <c r="I42" i="10" s="1"/>
  <c r="AU44" i="7" a="1"/>
  <c r="O42" i="7"/>
  <c r="O26" i="7"/>
  <c r="I21" i="7"/>
  <c r="I42" i="7" s="1"/>
  <c r="BG35" i="9"/>
  <c r="BG35" i="8"/>
  <c r="C42" i="7"/>
  <c r="AD12" i="10" l="1"/>
  <c r="AD14" i="10"/>
  <c r="AH23" i="10"/>
  <c r="AE13" i="10"/>
  <c r="AE14" i="10"/>
  <c r="AE17" i="10"/>
  <c r="AH20" i="10"/>
  <c r="AD22" i="10"/>
  <c r="AB12" i="10"/>
  <c r="AB13" i="10"/>
  <c r="AB42" i="10" s="1"/>
  <c r="AB14" i="10"/>
  <c r="AF14" i="10"/>
  <c r="AD15" i="10"/>
  <c r="AC16" i="10"/>
  <c r="AB17" i="10"/>
  <c r="AH17" i="10"/>
  <c r="AE18" i="10"/>
  <c r="AD19" i="10"/>
  <c r="AC20" i="10"/>
  <c r="AB21" i="10"/>
  <c r="AH21" i="10"/>
  <c r="AE22" i="10"/>
  <c r="AD23" i="10"/>
  <c r="AC24" i="10"/>
  <c r="AC25" i="10"/>
  <c r="AC26" i="10"/>
  <c r="AC27" i="10"/>
  <c r="AC28" i="10"/>
  <c r="AC29" i="10"/>
  <c r="AC30" i="10"/>
  <c r="AC31" i="10"/>
  <c r="AC32" i="10"/>
  <c r="AC33" i="10"/>
  <c r="AC34" i="10"/>
  <c r="AC35" i="10"/>
  <c r="AC36" i="10"/>
  <c r="AC37" i="10"/>
  <c r="AC38" i="10"/>
  <c r="AC39" i="10"/>
  <c r="AC40" i="10"/>
  <c r="AC41" i="10"/>
  <c r="AD13" i="10"/>
  <c r="AD42" i="10" s="1"/>
  <c r="AH15" i="10"/>
  <c r="AD17" i="10"/>
  <c r="AH19" i="10"/>
  <c r="AD21" i="10"/>
  <c r="AE12" i="10"/>
  <c r="AH16" i="10"/>
  <c r="AD18" i="10"/>
  <c r="AE21" i="10"/>
  <c r="AC12" i="10"/>
  <c r="AC13" i="10"/>
  <c r="AC14" i="10"/>
  <c r="AH14" i="10"/>
  <c r="AE15" i="10"/>
  <c r="AD16" i="10"/>
  <c r="AC17" i="10"/>
  <c r="AB18" i="10"/>
  <c r="AH18" i="10"/>
  <c r="AE19" i="10"/>
  <c r="AD20" i="10"/>
  <c r="AH22" i="10"/>
  <c r="AD24" i="10"/>
  <c r="AD25" i="10"/>
  <c r="AD26" i="10"/>
  <c r="AD27" i="10"/>
  <c r="AD28" i="10"/>
  <c r="AD29" i="10"/>
  <c r="AD30" i="10"/>
  <c r="AD31" i="10"/>
  <c r="AD32" i="10"/>
  <c r="AD33" i="10"/>
  <c r="AD34" i="10"/>
  <c r="AD35" i="10"/>
  <c r="AD36" i="10"/>
  <c r="AD37" i="10"/>
  <c r="AD38" i="10"/>
  <c r="AD39" i="10"/>
  <c r="AD40" i="10"/>
  <c r="AG41" i="7"/>
  <c r="AG13" i="7"/>
  <c r="AG15" i="7"/>
  <c r="AG17" i="7"/>
  <c r="AG19" i="7"/>
  <c r="AG21" i="7"/>
  <c r="AG23" i="7"/>
  <c r="AG25" i="7"/>
  <c r="AG27" i="7"/>
  <c r="AG29" i="7"/>
  <c r="AG31" i="7"/>
  <c r="AG33" i="7"/>
  <c r="AG35" i="7"/>
  <c r="AG37" i="7"/>
  <c r="AG39" i="7"/>
  <c r="AG12" i="7"/>
  <c r="AG14" i="7"/>
  <c r="AG16" i="7"/>
  <c r="AG18" i="7"/>
  <c r="AG20" i="7"/>
  <c r="AG22" i="7"/>
  <c r="AG24" i="7"/>
  <c r="AG26" i="7"/>
  <c r="AG28" i="7"/>
  <c r="AG30" i="7"/>
  <c r="AG32" i="7"/>
  <c r="AG34" i="7"/>
  <c r="AG36" i="7"/>
  <c r="AG40" i="7"/>
  <c r="AC42" i="7"/>
  <c r="AI14" i="7"/>
  <c r="AI18" i="7"/>
  <c r="AI22" i="7"/>
  <c r="AI26" i="7"/>
  <c r="AI30" i="7"/>
  <c r="AI34" i="7"/>
  <c r="AI38" i="7"/>
  <c r="AI13" i="7"/>
  <c r="AI17" i="7"/>
  <c r="AI21" i="7"/>
  <c r="AI25" i="7"/>
  <c r="AI29" i="7"/>
  <c r="AI33" i="7"/>
  <c r="AI37" i="7"/>
  <c r="AI41" i="7"/>
  <c r="AI12" i="7"/>
  <c r="AI16" i="7"/>
  <c r="AI20" i="7"/>
  <c r="AI24" i="7"/>
  <c r="AI28" i="7"/>
  <c r="AI32" i="7"/>
  <c r="AI36" i="7"/>
  <c r="AI40" i="7"/>
  <c r="AI15" i="7"/>
  <c r="AI19" i="7"/>
  <c r="AI23" i="7"/>
  <c r="AI27" i="7"/>
  <c r="AI31" i="7"/>
  <c r="AI35" i="7"/>
  <c r="AH12" i="7"/>
  <c r="AH17" i="7"/>
  <c r="AH40" i="7"/>
  <c r="AH16" i="7"/>
  <c r="AH39" i="7"/>
  <c r="AH15" i="7"/>
  <c r="AH21" i="7"/>
  <c r="AH26" i="7"/>
  <c r="AH29" i="7"/>
  <c r="AH36" i="7"/>
  <c r="AH38" i="7"/>
  <c r="AH13" i="7"/>
  <c r="AH14" i="7"/>
  <c r="AH18" i="7"/>
  <c r="AH19" i="7"/>
  <c r="AH20" i="7"/>
  <c r="AH22" i="7"/>
  <c r="AH23" i="7"/>
  <c r="AH24" i="7"/>
  <c r="AH25" i="7"/>
  <c r="AH27" i="7"/>
  <c r="AH28" i="7"/>
  <c r="AH30" i="7"/>
  <c r="AH31" i="7"/>
  <c r="AH32" i="7"/>
  <c r="AH33" i="7"/>
  <c r="AH34" i="7"/>
  <c r="AH35" i="7"/>
  <c r="AH37" i="7"/>
  <c r="AC42" i="10"/>
  <c r="AE42" i="10"/>
  <c r="AI12" i="10"/>
  <c r="AI13" i="10"/>
  <c r="AI26" i="10"/>
  <c r="AI30" i="10"/>
  <c r="AI34" i="10"/>
  <c r="AI38" i="10"/>
  <c r="AI15" i="10"/>
  <c r="AI17" i="10"/>
  <c r="AI19" i="10"/>
  <c r="AI21" i="10"/>
  <c r="AI23" i="10"/>
  <c r="AI27" i="10"/>
  <c r="AI31" i="10"/>
  <c r="AI35" i="10"/>
  <c r="AI39" i="10"/>
  <c r="AI24" i="10"/>
  <c r="AI28" i="10"/>
  <c r="AI32" i="10"/>
  <c r="AI36" i="10"/>
  <c r="AI40" i="10"/>
  <c r="AI14" i="10"/>
  <c r="AI16" i="10"/>
  <c r="AI18" i="10"/>
  <c r="AI20" i="10"/>
  <c r="AI22" i="10"/>
  <c r="AI25" i="10"/>
  <c r="AI29" i="10"/>
  <c r="AI33" i="10"/>
  <c r="AI37" i="10"/>
  <c r="AH24" i="10"/>
  <c r="AH28" i="10"/>
  <c r="AH26" i="10"/>
  <c r="AH25" i="10"/>
  <c r="AH27" i="10"/>
  <c r="AH29" i="10"/>
  <c r="AH30" i="10"/>
  <c r="AH32" i="10"/>
  <c r="AH34" i="10"/>
  <c r="AH36" i="10"/>
  <c r="AH38" i="10"/>
  <c r="AH40" i="10"/>
  <c r="AH13" i="10"/>
  <c r="AH31" i="10"/>
  <c r="AH33" i="10"/>
  <c r="AH35" i="10"/>
  <c r="AH37" i="10"/>
  <c r="AH39" i="10"/>
  <c r="AH41" i="10"/>
  <c r="AG13" i="10"/>
  <c r="AG14" i="10"/>
  <c r="AG18" i="10"/>
  <c r="AG22" i="10"/>
  <c r="AG26" i="10"/>
  <c r="AG30" i="10"/>
  <c r="AG34" i="10"/>
  <c r="AG38" i="10"/>
  <c r="AG19" i="10"/>
  <c r="AG27" i="10"/>
  <c r="AG12" i="10"/>
  <c r="AG17" i="10"/>
  <c r="AG21" i="10"/>
  <c r="AG25" i="10"/>
  <c r="AG29" i="10"/>
  <c r="AG33" i="10"/>
  <c r="AG37" i="10"/>
  <c r="AG41" i="10"/>
  <c r="AG16" i="10"/>
  <c r="AG20" i="10"/>
  <c r="AG24" i="10"/>
  <c r="AG28" i="10"/>
  <c r="AG32" i="10"/>
  <c r="AG36" i="10"/>
  <c r="AG40" i="10"/>
  <c r="AG15" i="10"/>
  <c r="AG23" i="10"/>
  <c r="AG31" i="10"/>
  <c r="AG35" i="10"/>
  <c r="AF12" i="10"/>
  <c r="AF15" i="10"/>
  <c r="AF17" i="10"/>
  <c r="AF19" i="10"/>
  <c r="AF21" i="10"/>
  <c r="AF23" i="10"/>
  <c r="AF25" i="10"/>
  <c r="AF27" i="10"/>
  <c r="AF28" i="10"/>
  <c r="AF30" i="10"/>
  <c r="AF32" i="10"/>
  <c r="AF34" i="10"/>
  <c r="AF35" i="10"/>
  <c r="AF37" i="10"/>
  <c r="AF38" i="10"/>
  <c r="AF39" i="10"/>
  <c r="AF40" i="10"/>
  <c r="AF41" i="10"/>
  <c r="AF13" i="10"/>
  <c r="AF16" i="10"/>
  <c r="AF18" i="10"/>
  <c r="AF20" i="10"/>
  <c r="AF22" i="10"/>
  <c r="AF24" i="10"/>
  <c r="AF26" i="10"/>
  <c r="AF29" i="10"/>
  <c r="AF31" i="10"/>
  <c r="AF33" i="10"/>
  <c r="AF42" i="7"/>
  <c r="AE42" i="7"/>
  <c r="AB42" i="7"/>
  <c r="AD42" i="7"/>
  <c r="BU70" i="1"/>
  <c r="BU69" i="1"/>
  <c r="BU68" i="1"/>
  <c r="BU67" i="1"/>
  <c r="BU66" i="1"/>
  <c r="BU65" i="1"/>
  <c r="BU64" i="1"/>
  <c r="BU63" i="1"/>
  <c r="BU62" i="1"/>
  <c r="BU61" i="1"/>
  <c r="BU60" i="1"/>
  <c r="BU59" i="1"/>
  <c r="BU58" i="1"/>
  <c r="BU57" i="1"/>
  <c r="BU56" i="1"/>
  <c r="BU55" i="1"/>
  <c r="BU54" i="1"/>
  <c r="BU53" i="1"/>
  <c r="BU52" i="1"/>
  <c r="BU51" i="1"/>
  <c r="BU50" i="1"/>
  <c r="BU49" i="1"/>
  <c r="BU48" i="1"/>
  <c r="BU47" i="1"/>
  <c r="BU46" i="1"/>
  <c r="BU45" i="1"/>
  <c r="BU44" i="1"/>
  <c r="BU43" i="1"/>
  <c r="BU42" i="1"/>
  <c r="BU41" i="1"/>
  <c r="BU40" i="1"/>
  <c r="BU39" i="1"/>
  <c r="BU38" i="1"/>
  <c r="BU37" i="1"/>
  <c r="BU36" i="1"/>
  <c r="BU35" i="1"/>
  <c r="BU34" i="1"/>
  <c r="BU33" i="1"/>
  <c r="BU32" i="1"/>
  <c r="BU31" i="1"/>
  <c r="BU30" i="1"/>
  <c r="BU29" i="1"/>
  <c r="BU28" i="1"/>
  <c r="BU27" i="1"/>
  <c r="BU26" i="1"/>
  <c r="BU25" i="1"/>
  <c r="BU24" i="1"/>
  <c r="BU23" i="1"/>
  <c r="BU22" i="1"/>
  <c r="BU21" i="1"/>
  <c r="BT70" i="1"/>
  <c r="BT69" i="1"/>
  <c r="BT68" i="1"/>
  <c r="BV68" i="1" s="1"/>
  <c r="BT67" i="1"/>
  <c r="BV67" i="1" s="1"/>
  <c r="BT66" i="1"/>
  <c r="BT65" i="1"/>
  <c r="BT64" i="1"/>
  <c r="BV64" i="1" s="1"/>
  <c r="BT63" i="1"/>
  <c r="BV63" i="1" s="1"/>
  <c r="BT62" i="1"/>
  <c r="BT61" i="1"/>
  <c r="BT60" i="1"/>
  <c r="BV60" i="1" s="1"/>
  <c r="BT59" i="1"/>
  <c r="BV59" i="1" s="1"/>
  <c r="BT58" i="1"/>
  <c r="BT57" i="1"/>
  <c r="BT56" i="1"/>
  <c r="BV56" i="1" s="1"/>
  <c r="BT55" i="1"/>
  <c r="BV55" i="1" s="1"/>
  <c r="BT54" i="1"/>
  <c r="BT53" i="1"/>
  <c r="BT52" i="1"/>
  <c r="BV52" i="1" s="1"/>
  <c r="BT51" i="1"/>
  <c r="BV51" i="1" s="1"/>
  <c r="BT50" i="1"/>
  <c r="BT49" i="1"/>
  <c r="BT48" i="1"/>
  <c r="BV48" i="1" s="1"/>
  <c r="BT47" i="1"/>
  <c r="BV47" i="1" s="1"/>
  <c r="BT46" i="1"/>
  <c r="BT45" i="1"/>
  <c r="BT44" i="1"/>
  <c r="BV44" i="1" s="1"/>
  <c r="BT43" i="1"/>
  <c r="BV43" i="1" s="1"/>
  <c r="BT42" i="1"/>
  <c r="BT41" i="1"/>
  <c r="BT40" i="1"/>
  <c r="BV40" i="1" s="1"/>
  <c r="BT39" i="1"/>
  <c r="BV39" i="1" s="1"/>
  <c r="BT38" i="1"/>
  <c r="BT37" i="1"/>
  <c r="BT36" i="1"/>
  <c r="BV36" i="1" s="1"/>
  <c r="BT35" i="1"/>
  <c r="BV35" i="1" s="1"/>
  <c r="BT34" i="1"/>
  <c r="BT33" i="1"/>
  <c r="BT32" i="1"/>
  <c r="BV32" i="1" s="1"/>
  <c r="BT31" i="1"/>
  <c r="BT30" i="1"/>
  <c r="BT29" i="1"/>
  <c r="BT28" i="1"/>
  <c r="BV28" i="1" s="1"/>
  <c r="BT27" i="1"/>
  <c r="BV27" i="1" s="1"/>
  <c r="BT26" i="1"/>
  <c r="BT25" i="1"/>
  <c r="BT24" i="1"/>
  <c r="BV24" i="1" s="1"/>
  <c r="BT23" i="1"/>
  <c r="BV23" i="1" s="1"/>
  <c r="BT22" i="1"/>
  <c r="BT21" i="1"/>
  <c r="AG42" i="7" l="1"/>
  <c r="AI42" i="7"/>
  <c r="AH42" i="7"/>
  <c r="AI42" i="10"/>
  <c r="AH42" i="10"/>
  <c r="AG42" i="10"/>
  <c r="AF42" i="10"/>
  <c r="BV21" i="1"/>
  <c r="BV29" i="1"/>
  <c r="BV37" i="1"/>
  <c r="BV45" i="1"/>
  <c r="BV53" i="1"/>
  <c r="BV61" i="1"/>
  <c r="BV65" i="1"/>
  <c r="BV69" i="1"/>
  <c r="BV22" i="1"/>
  <c r="BV26" i="1"/>
  <c r="BV30" i="1"/>
  <c r="BV34" i="1"/>
  <c r="BV38" i="1"/>
  <c r="BV42" i="1"/>
  <c r="BV46" i="1"/>
  <c r="BV50" i="1"/>
  <c r="BV54" i="1"/>
  <c r="BV58" i="1"/>
  <c r="BV62" i="1"/>
  <c r="BV66" i="1"/>
  <c r="BV70" i="1"/>
  <c r="BV33" i="1"/>
  <c r="BV41" i="1"/>
  <c r="BV49" i="1"/>
  <c r="BV57" i="1"/>
  <c r="BV31" i="1"/>
  <c r="BV25" i="1"/>
  <c r="BG35" i="6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U29" i="1"/>
  <c r="T29" i="1"/>
  <c r="T28" i="1"/>
  <c r="T27" i="1"/>
  <c r="T26" i="1"/>
  <c r="U25" i="1"/>
  <c r="T25" i="1"/>
  <c r="T24" i="1"/>
  <c r="T23" i="1"/>
  <c r="T22" i="1"/>
  <c r="U20" i="1"/>
  <c r="T20" i="1"/>
  <c r="U19" i="1"/>
  <c r="T19" i="1"/>
  <c r="U18" i="1"/>
  <c r="D7" i="5"/>
  <c r="C7" i="5"/>
  <c r="C8" i="5" s="1"/>
  <c r="B7" i="5"/>
  <c r="D6" i="5"/>
  <c r="B6" i="5" s="1"/>
  <c r="D7" i="3"/>
  <c r="C7" i="3"/>
  <c r="B7" i="3" s="1"/>
  <c r="D6" i="3"/>
  <c r="B6" i="3" s="1"/>
  <c r="D6" i="2"/>
  <c r="C7" i="2"/>
  <c r="C8" i="2" s="1"/>
  <c r="C9" i="2" s="1"/>
  <c r="C10" i="2" s="1"/>
  <c r="C11" i="2" s="1"/>
  <c r="C12" i="2" s="1"/>
  <c r="C13" i="2" s="1"/>
  <c r="C14" i="2" s="1"/>
  <c r="C15" i="2" s="1"/>
  <c r="C16" i="2" s="1"/>
  <c r="C17" i="2" s="1"/>
  <c r="C18" i="2" s="1"/>
  <c r="C19" i="2" s="1"/>
  <c r="C20" i="2" s="1"/>
  <c r="C21" i="2" s="1"/>
  <c r="C22" i="2" s="1"/>
  <c r="C23" i="2" s="1"/>
  <c r="C24" i="2" s="1"/>
  <c r="C25" i="2" s="1"/>
  <c r="C26" i="2" s="1"/>
  <c r="C27" i="2" s="1"/>
  <c r="C28" i="2" s="1"/>
  <c r="C29" i="2" s="1"/>
  <c r="C30" i="2" s="1"/>
  <c r="C31" i="2" s="1"/>
  <c r="C32" i="2" s="1"/>
  <c r="C33" i="2" s="1"/>
  <c r="C34" i="2" s="1"/>
  <c r="C35" i="2" s="1"/>
  <c r="C36" i="2" s="1"/>
  <c r="C37" i="2" s="1"/>
  <c r="C38" i="2" s="1"/>
  <c r="C39" i="2" s="1"/>
  <c r="C40" i="2" s="1"/>
  <c r="C41" i="2" s="1"/>
  <c r="C42" i="2" s="1"/>
  <c r="C43" i="2" s="1"/>
  <c r="C44" i="2" s="1"/>
  <c r="C45" i="2" s="1"/>
  <c r="C46" i="2" s="1"/>
  <c r="C47" i="2" s="1"/>
  <c r="C48" i="2" s="1"/>
  <c r="C49" i="2" s="1"/>
  <c r="C50" i="2" s="1"/>
  <c r="C51" i="2" s="1"/>
  <c r="C52" i="2" s="1"/>
  <c r="C53" i="2" s="1"/>
  <c r="C54" i="2" s="1"/>
  <c r="C55" i="2" s="1"/>
  <c r="D55" i="2" s="1"/>
  <c r="C21" i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J20" i="1"/>
  <c r="D20" i="1"/>
  <c r="M20" i="1" s="1"/>
  <c r="U70" i="1" l="1"/>
  <c r="U69" i="1"/>
  <c r="U67" i="1"/>
  <c r="U65" i="1"/>
  <c r="U63" i="1"/>
  <c r="U61" i="1"/>
  <c r="U59" i="1"/>
  <c r="U57" i="1"/>
  <c r="U55" i="1"/>
  <c r="U68" i="1"/>
  <c r="U60" i="1"/>
  <c r="U62" i="1"/>
  <c r="U54" i="1"/>
  <c r="U52" i="1"/>
  <c r="U64" i="1"/>
  <c r="U56" i="1"/>
  <c r="U66" i="1"/>
  <c r="U58" i="1"/>
  <c r="U53" i="1"/>
  <c r="U51" i="1"/>
  <c r="U49" i="1"/>
  <c r="U47" i="1"/>
  <c r="U45" i="1"/>
  <c r="U43" i="1"/>
  <c r="U41" i="1"/>
  <c r="U46" i="1"/>
  <c r="U50" i="1"/>
  <c r="U48" i="1"/>
  <c r="U44" i="1"/>
  <c r="U42" i="1"/>
  <c r="U38" i="1"/>
  <c r="U36" i="1"/>
  <c r="U34" i="1"/>
  <c r="U32" i="1"/>
  <c r="U30" i="1"/>
  <c r="U28" i="1"/>
  <c r="U26" i="1"/>
  <c r="U24" i="1"/>
  <c r="U27" i="1"/>
  <c r="U33" i="1"/>
  <c r="U40" i="1"/>
  <c r="V18" i="1"/>
  <c r="U23" i="1"/>
  <c r="U31" i="1"/>
  <c r="U39" i="1"/>
  <c r="U37" i="1"/>
  <c r="U35" i="1"/>
  <c r="D8" i="5"/>
  <c r="C9" i="5"/>
  <c r="B8" i="5"/>
  <c r="C8" i="3"/>
  <c r="D9" i="2"/>
  <c r="D34" i="2"/>
  <c r="D18" i="2"/>
  <c r="D26" i="2"/>
  <c r="D10" i="2"/>
  <c r="D22" i="2"/>
  <c r="D30" i="2"/>
  <c r="D14" i="2"/>
  <c r="D7" i="2"/>
  <c r="D52" i="2"/>
  <c r="D48" i="2"/>
  <c r="D44" i="2"/>
  <c r="D40" i="2"/>
  <c r="D36" i="2"/>
  <c r="D32" i="2"/>
  <c r="D28" i="2"/>
  <c r="D24" i="2"/>
  <c r="D20" i="2"/>
  <c r="D16" i="2"/>
  <c r="D12" i="2"/>
  <c r="D8" i="2"/>
  <c r="D54" i="2"/>
  <c r="D50" i="2"/>
  <c r="D46" i="2"/>
  <c r="D42" i="2"/>
  <c r="D38" i="2"/>
  <c r="D53" i="2"/>
  <c r="D49" i="2"/>
  <c r="D45" i="2"/>
  <c r="D41" i="2"/>
  <c r="D37" i="2"/>
  <c r="D33" i="2"/>
  <c r="D29" i="2"/>
  <c r="D25" i="2"/>
  <c r="D21" i="2"/>
  <c r="D17" i="2"/>
  <c r="D13" i="2"/>
  <c r="D51" i="2"/>
  <c r="D47" i="2"/>
  <c r="D43" i="2"/>
  <c r="D39" i="2"/>
  <c r="D35" i="2"/>
  <c r="D31" i="2"/>
  <c r="D27" i="2"/>
  <c r="D23" i="2"/>
  <c r="D19" i="2"/>
  <c r="D15" i="2"/>
  <c r="D11" i="2"/>
  <c r="B6" i="2"/>
  <c r="D22" i="1"/>
  <c r="B22" i="1" s="1"/>
  <c r="E22" i="1" s="1"/>
  <c r="E7" i="5" s="1"/>
  <c r="K20" i="1"/>
  <c r="D21" i="1"/>
  <c r="B20" i="1"/>
  <c r="L20" i="1"/>
  <c r="Q20" i="1"/>
  <c r="B21" i="1"/>
  <c r="BD7" i="5" l="1"/>
  <c r="N7" i="5"/>
  <c r="AD7" i="5"/>
  <c r="AT7" i="5"/>
  <c r="O7" i="5"/>
  <c r="AE7" i="5"/>
  <c r="AU7" i="5"/>
  <c r="L7" i="5"/>
  <c r="AB7" i="5"/>
  <c r="AR7" i="5"/>
  <c r="M7" i="5"/>
  <c r="AC7" i="5"/>
  <c r="AS7" i="5"/>
  <c r="BA7" i="5"/>
  <c r="R7" i="5"/>
  <c r="AH7" i="5"/>
  <c r="AX7" i="5"/>
  <c r="S7" i="5"/>
  <c r="AI7" i="5"/>
  <c r="AY7" i="5"/>
  <c r="P7" i="5"/>
  <c r="AF7" i="5"/>
  <c r="AV7" i="5"/>
  <c r="Q7" i="5"/>
  <c r="AG7" i="5"/>
  <c r="AW7" i="5"/>
  <c r="V7" i="5"/>
  <c r="AL7" i="5"/>
  <c r="BB7" i="5"/>
  <c r="G7" i="5"/>
  <c r="W7" i="5"/>
  <c r="AM7" i="5"/>
  <c r="BC7" i="5"/>
  <c r="T7" i="5"/>
  <c r="AJ7" i="5"/>
  <c r="AZ7" i="5"/>
  <c r="U7" i="5"/>
  <c r="AK7" i="5"/>
  <c r="J7" i="5"/>
  <c r="Z7" i="5"/>
  <c r="AP7" i="5"/>
  <c r="K7" i="5"/>
  <c r="AA7" i="5"/>
  <c r="AQ7" i="5"/>
  <c r="H7" i="5"/>
  <c r="X7" i="5"/>
  <c r="AN7" i="5"/>
  <c r="I7" i="5"/>
  <c r="Y7" i="5"/>
  <c r="AO7" i="5"/>
  <c r="W18" i="1"/>
  <c r="V70" i="1"/>
  <c r="V68" i="1"/>
  <c r="V66" i="1"/>
  <c r="V64" i="1"/>
  <c r="V62" i="1"/>
  <c r="V60" i="1"/>
  <c r="V58" i="1"/>
  <c r="V69" i="1"/>
  <c r="V61" i="1"/>
  <c r="V55" i="1"/>
  <c r="V54" i="1"/>
  <c r="V52" i="1"/>
  <c r="V50" i="1"/>
  <c r="V63" i="1"/>
  <c r="V56" i="1"/>
  <c r="V65" i="1"/>
  <c r="V57" i="1"/>
  <c r="V53" i="1"/>
  <c r="V51" i="1"/>
  <c r="V49" i="1"/>
  <c r="V47" i="1"/>
  <c r="V45" i="1"/>
  <c r="V67" i="1"/>
  <c r="V59" i="1"/>
  <c r="V48" i="1"/>
  <c r="V43" i="1"/>
  <c r="V44" i="1"/>
  <c r="V42" i="1"/>
  <c r="V38" i="1"/>
  <c r="V36" i="1"/>
  <c r="V34" i="1"/>
  <c r="V32" i="1"/>
  <c r="V30" i="1"/>
  <c r="V28" i="1"/>
  <c r="V46" i="1"/>
  <c r="V40" i="1"/>
  <c r="V37" i="1"/>
  <c r="V29" i="1"/>
  <c r="V39" i="1"/>
  <c r="V31" i="1"/>
  <c r="V26" i="1"/>
  <c r="V33" i="1"/>
  <c r="V27" i="1"/>
  <c r="V24" i="1"/>
  <c r="V41" i="1"/>
  <c r="V35" i="1"/>
  <c r="V25" i="1"/>
  <c r="V20" i="1"/>
  <c r="V19" i="1"/>
  <c r="D9" i="5"/>
  <c r="C10" i="5"/>
  <c r="B9" i="5"/>
  <c r="B8" i="3"/>
  <c r="D8" i="3"/>
  <c r="C9" i="3"/>
  <c r="B7" i="2"/>
  <c r="E21" i="1"/>
  <c r="E6" i="5" s="1"/>
  <c r="K21" i="1"/>
  <c r="J21" i="1"/>
  <c r="M21" i="1"/>
  <c r="L21" i="1"/>
  <c r="L22" i="1"/>
  <c r="K22" i="1"/>
  <c r="J22" i="1"/>
  <c r="M22" i="1"/>
  <c r="D23" i="1"/>
  <c r="B23" i="1" s="1"/>
  <c r="E23" i="1" s="1"/>
  <c r="E8" i="5" s="1"/>
  <c r="BD8" i="5" s="1"/>
  <c r="S8" i="5" l="1"/>
  <c r="AI8" i="5"/>
  <c r="AY8" i="5"/>
  <c r="Q8" i="5"/>
  <c r="AG8" i="5"/>
  <c r="AW8" i="5"/>
  <c r="BC8" i="5"/>
  <c r="BA8" i="5"/>
  <c r="R8" i="5"/>
  <c r="AH8" i="5"/>
  <c r="AX8" i="5"/>
  <c r="L8" i="5"/>
  <c r="AB8" i="5"/>
  <c r="AR8" i="5"/>
  <c r="V8" i="5"/>
  <c r="AL8" i="5"/>
  <c r="BB8" i="5"/>
  <c r="P8" i="5"/>
  <c r="AF8" i="5"/>
  <c r="AV8" i="5"/>
  <c r="Z8" i="5"/>
  <c r="AP8" i="5"/>
  <c r="T8" i="5"/>
  <c r="AJ8" i="5"/>
  <c r="AZ8" i="5"/>
  <c r="N8" i="5"/>
  <c r="AD8" i="5"/>
  <c r="AT8" i="5"/>
  <c r="H8" i="5"/>
  <c r="X8" i="5"/>
  <c r="AN8" i="5"/>
  <c r="AM8" i="5"/>
  <c r="BD6" i="5"/>
  <c r="BA6" i="5"/>
  <c r="AK6" i="5"/>
  <c r="U6" i="5"/>
  <c r="BC6" i="5"/>
  <c r="AM6" i="5"/>
  <c r="W6" i="5"/>
  <c r="G6" i="5"/>
  <c r="N6" i="5"/>
  <c r="AD6" i="5"/>
  <c r="AT6" i="5"/>
  <c r="L6" i="5"/>
  <c r="AB6" i="5"/>
  <c r="AR6" i="5"/>
  <c r="AW6" i="5"/>
  <c r="AG6" i="5"/>
  <c r="Q6" i="5"/>
  <c r="AY6" i="5"/>
  <c r="AI6" i="5"/>
  <c r="S6" i="5"/>
  <c r="R6" i="5"/>
  <c r="AH6" i="5"/>
  <c r="AX6" i="5"/>
  <c r="P6" i="5"/>
  <c r="AF6" i="5"/>
  <c r="AV6" i="5"/>
  <c r="AS6" i="5"/>
  <c r="AC6" i="5"/>
  <c r="M6" i="5"/>
  <c r="AU6" i="5"/>
  <c r="AE6" i="5"/>
  <c r="O6" i="5"/>
  <c r="V6" i="5"/>
  <c r="AL6" i="5"/>
  <c r="BB6" i="5"/>
  <c r="T6" i="5"/>
  <c r="AJ6" i="5"/>
  <c r="AZ6" i="5"/>
  <c r="AO6" i="5"/>
  <c r="Y6" i="5"/>
  <c r="I6" i="5"/>
  <c r="AQ6" i="5"/>
  <c r="AA6" i="5"/>
  <c r="K6" i="5"/>
  <c r="J6" i="5"/>
  <c r="Z6" i="5"/>
  <c r="AP6" i="5"/>
  <c r="H6" i="5"/>
  <c r="X6" i="5"/>
  <c r="AN6" i="5"/>
  <c r="K8" i="5"/>
  <c r="AA8" i="5"/>
  <c r="AQ8" i="5"/>
  <c r="I8" i="5"/>
  <c r="Y8" i="5"/>
  <c r="AO8" i="5"/>
  <c r="J8" i="5"/>
  <c r="G8" i="5"/>
  <c r="W8" i="5"/>
  <c r="U8" i="5"/>
  <c r="AK8" i="5"/>
  <c r="O8" i="5"/>
  <c r="AE8" i="5"/>
  <c r="AU8" i="5"/>
  <c r="M8" i="5"/>
  <c r="AC8" i="5"/>
  <c r="AS8" i="5"/>
  <c r="X18" i="1"/>
  <c r="W70" i="1"/>
  <c r="W68" i="1"/>
  <c r="W66" i="1"/>
  <c r="W64" i="1"/>
  <c r="W62" i="1"/>
  <c r="W60" i="1"/>
  <c r="W58" i="1"/>
  <c r="W56" i="1"/>
  <c r="W63" i="1"/>
  <c r="W65" i="1"/>
  <c r="W57" i="1"/>
  <c r="W53" i="1"/>
  <c r="W51" i="1"/>
  <c r="W67" i="1"/>
  <c r="W59" i="1"/>
  <c r="W69" i="1"/>
  <c r="W61" i="1"/>
  <c r="W55" i="1"/>
  <c r="W54" i="1"/>
  <c r="W52" i="1"/>
  <c r="W50" i="1"/>
  <c r="W48" i="1"/>
  <c r="W46" i="1"/>
  <c r="W44" i="1"/>
  <c r="W42" i="1"/>
  <c r="W40" i="1"/>
  <c r="W47" i="1"/>
  <c r="W41" i="1"/>
  <c r="W49" i="1"/>
  <c r="W45" i="1"/>
  <c r="W43" i="1"/>
  <c r="W39" i="1"/>
  <c r="W37" i="1"/>
  <c r="W35" i="1"/>
  <c r="W33" i="1"/>
  <c r="W31" i="1"/>
  <c r="W29" i="1"/>
  <c r="W27" i="1"/>
  <c r="W25" i="1"/>
  <c r="W36" i="1"/>
  <c r="W28" i="1"/>
  <c r="W26" i="1"/>
  <c r="W38" i="1"/>
  <c r="W30" i="1"/>
  <c r="W32" i="1"/>
  <c r="W20" i="1"/>
  <c r="W19" i="1"/>
  <c r="W34" i="1"/>
  <c r="C11" i="5"/>
  <c r="D10" i="5"/>
  <c r="B10" i="5"/>
  <c r="D9" i="3"/>
  <c r="B9" i="3" s="1"/>
  <c r="C10" i="3"/>
  <c r="B8" i="2"/>
  <c r="F21" i="1"/>
  <c r="E6" i="3" s="1"/>
  <c r="M23" i="1"/>
  <c r="L23" i="1"/>
  <c r="K23" i="1"/>
  <c r="J23" i="1"/>
  <c r="B24" i="1"/>
  <c r="D24" i="1"/>
  <c r="DF6" i="5" l="1"/>
  <c r="BG6" i="5"/>
  <c r="BJ6" i="5"/>
  <c r="DI6" i="5"/>
  <c r="DW6" i="5"/>
  <c r="BX6" i="5"/>
  <c r="DR6" i="5"/>
  <c r="BS6" i="5"/>
  <c r="BN6" i="5"/>
  <c r="DM6" i="5"/>
  <c r="EA6" i="5"/>
  <c r="CB6" i="5"/>
  <c r="BO6" i="5"/>
  <c r="DN6" i="5"/>
  <c r="BR6" i="5"/>
  <c r="DQ6" i="5"/>
  <c r="EE6" i="5"/>
  <c r="CF6" i="5"/>
  <c r="DJ6" i="5"/>
  <c r="BK6" i="5"/>
  <c r="BF6" i="5"/>
  <c r="DE6" i="5"/>
  <c r="DS6" i="5"/>
  <c r="BT6" i="5"/>
  <c r="Q6" i="3"/>
  <c r="AW6" i="3"/>
  <c r="AK6" i="3"/>
  <c r="J6" i="3"/>
  <c r="H6" i="3"/>
  <c r="X6" i="3"/>
  <c r="AN6" i="3"/>
  <c r="BD6" i="3"/>
  <c r="AD6" i="3"/>
  <c r="V6" i="3"/>
  <c r="K6" i="3"/>
  <c r="AA6" i="3"/>
  <c r="AQ6" i="3"/>
  <c r="AO6" i="3"/>
  <c r="AG6" i="3"/>
  <c r="U6" i="3"/>
  <c r="Z6" i="3"/>
  <c r="L6" i="3"/>
  <c r="AB6" i="3"/>
  <c r="AR6" i="3"/>
  <c r="AT6" i="3"/>
  <c r="AH6" i="3"/>
  <c r="O6" i="3"/>
  <c r="AE6" i="3"/>
  <c r="AU6" i="3"/>
  <c r="AS6" i="3"/>
  <c r="Y6" i="3"/>
  <c r="M6" i="3"/>
  <c r="AL6" i="3"/>
  <c r="P6" i="3"/>
  <c r="AF6" i="3"/>
  <c r="AV6" i="3"/>
  <c r="AP6" i="3"/>
  <c r="S6" i="3"/>
  <c r="AI6" i="3"/>
  <c r="AY6" i="3"/>
  <c r="AC6" i="3"/>
  <c r="I6" i="3"/>
  <c r="BA6" i="3"/>
  <c r="BC6" i="3"/>
  <c r="AX6" i="3"/>
  <c r="T6" i="3"/>
  <c r="AJ6" i="3"/>
  <c r="AZ6" i="3"/>
  <c r="R6" i="3"/>
  <c r="N6" i="3"/>
  <c r="BB6" i="3"/>
  <c r="G6" i="3"/>
  <c r="W6" i="3"/>
  <c r="AM6" i="3"/>
  <c r="CO6" i="5"/>
  <c r="EN6" i="5"/>
  <c r="BZ6" i="5"/>
  <c r="DY6" i="5"/>
  <c r="EM6" i="5"/>
  <c r="CN6" i="5"/>
  <c r="DA6" i="5"/>
  <c r="EZ6" i="5"/>
  <c r="CD6" i="5"/>
  <c r="EC6" i="5"/>
  <c r="EQ6" i="5"/>
  <c r="CR6" i="5"/>
  <c r="CW6" i="5"/>
  <c r="EV6" i="5"/>
  <c r="CH6" i="5"/>
  <c r="EG6" i="5"/>
  <c r="EU6" i="5"/>
  <c r="CV6" i="5"/>
  <c r="CS6" i="5"/>
  <c r="ER6" i="5"/>
  <c r="BV6" i="5"/>
  <c r="DU6" i="5"/>
  <c r="EI6" i="5"/>
  <c r="CJ6" i="5"/>
  <c r="EL6" i="5"/>
  <c r="CM6" i="5"/>
  <c r="BY6" i="5"/>
  <c r="DX6" i="5"/>
  <c r="CP6" i="5"/>
  <c r="EO6" i="5"/>
  <c r="EX6" i="5"/>
  <c r="CY6" i="5"/>
  <c r="CK6" i="5"/>
  <c r="EJ6" i="5"/>
  <c r="CT6" i="5"/>
  <c r="ES6" i="5"/>
  <c r="CU6" i="5"/>
  <c r="ET6" i="5"/>
  <c r="CG6" i="5"/>
  <c r="EF6" i="5"/>
  <c r="CX6" i="5"/>
  <c r="EW6" i="5"/>
  <c r="EP6" i="5"/>
  <c r="CQ6" i="5"/>
  <c r="CC6" i="5"/>
  <c r="EB6" i="5"/>
  <c r="CL6" i="5"/>
  <c r="EK6" i="5"/>
  <c r="EY6" i="5"/>
  <c r="CZ6" i="5"/>
  <c r="DV6" i="5"/>
  <c r="BW6" i="5"/>
  <c r="BI6" i="5"/>
  <c r="DH6" i="5"/>
  <c r="DG6" i="5"/>
  <c r="BH6" i="5"/>
  <c r="CI6" i="5"/>
  <c r="EH6" i="5"/>
  <c r="BU6" i="5"/>
  <c r="DT6" i="5"/>
  <c r="DK6" i="5"/>
  <c r="BL6" i="5"/>
  <c r="ED6" i="5"/>
  <c r="CE6" i="5"/>
  <c r="BQ6" i="5"/>
  <c r="DP6" i="5"/>
  <c r="DO6" i="5"/>
  <c r="BP6" i="5"/>
  <c r="DZ6" i="5"/>
  <c r="CA6" i="5"/>
  <c r="BM6" i="5"/>
  <c r="DL6" i="5"/>
  <c r="DB6" i="5"/>
  <c r="FA6" i="5"/>
  <c r="FB6" i="5"/>
  <c r="DC6" i="5"/>
  <c r="Y18" i="1"/>
  <c r="X70" i="1"/>
  <c r="X69" i="1"/>
  <c r="X67" i="1"/>
  <c r="X65" i="1"/>
  <c r="X63" i="1"/>
  <c r="X61" i="1"/>
  <c r="X59" i="1"/>
  <c r="X57" i="1"/>
  <c r="X62" i="1"/>
  <c r="X56" i="1"/>
  <c r="X53" i="1"/>
  <c r="X51" i="1"/>
  <c r="X49" i="1"/>
  <c r="X64" i="1"/>
  <c r="X66" i="1"/>
  <c r="X58" i="1"/>
  <c r="X55" i="1"/>
  <c r="X54" i="1"/>
  <c r="X52" i="1"/>
  <c r="X50" i="1"/>
  <c r="X48" i="1"/>
  <c r="X46" i="1"/>
  <c r="X44" i="1"/>
  <c r="X68" i="1"/>
  <c r="X60" i="1"/>
  <c r="X42" i="1"/>
  <c r="X45" i="1"/>
  <c r="X43" i="1"/>
  <c r="X40" i="1"/>
  <c r="X39" i="1"/>
  <c r="X37" i="1"/>
  <c r="X35" i="1"/>
  <c r="X33" i="1"/>
  <c r="X31" i="1"/>
  <c r="X29" i="1"/>
  <c r="X47" i="1"/>
  <c r="X41" i="1"/>
  <c r="X38" i="1"/>
  <c r="X30" i="1"/>
  <c r="X32" i="1"/>
  <c r="X27" i="1"/>
  <c r="X20" i="1"/>
  <c r="X19" i="1"/>
  <c r="X34" i="1"/>
  <c r="X36" i="1"/>
  <c r="X28" i="1"/>
  <c r="X26" i="1"/>
  <c r="C12" i="5"/>
  <c r="D11" i="5"/>
  <c r="B11" i="5"/>
  <c r="D10" i="3"/>
  <c r="B10" i="3" s="1"/>
  <c r="C11" i="3"/>
  <c r="B9" i="2"/>
  <c r="J24" i="1"/>
  <c r="M24" i="1"/>
  <c r="L24" i="1"/>
  <c r="K24" i="1"/>
  <c r="G21" i="1"/>
  <c r="D13" i="13" s="1"/>
  <c r="F22" i="1"/>
  <c r="E7" i="3" s="1"/>
  <c r="I21" i="1"/>
  <c r="D25" i="1"/>
  <c r="B25" i="1" s="1"/>
  <c r="E25" i="1" s="1"/>
  <c r="E10" i="5" s="1"/>
  <c r="BC10" i="5" s="1"/>
  <c r="AX10" i="5" l="1"/>
  <c r="AP10" i="5"/>
  <c r="H10" i="5"/>
  <c r="AY10" i="5"/>
  <c r="AU10" i="5"/>
  <c r="AK7" i="3"/>
  <c r="CJ7" i="3" s="1"/>
  <c r="BA7" i="3"/>
  <c r="CZ7" i="3" s="1"/>
  <c r="U7" i="3"/>
  <c r="BT7" i="3" s="1"/>
  <c r="T7" i="3"/>
  <c r="BS7" i="3" s="1"/>
  <c r="AJ7" i="3"/>
  <c r="CI7" i="3" s="1"/>
  <c r="AZ7" i="3"/>
  <c r="CY7" i="3" s="1"/>
  <c r="AH7" i="3"/>
  <c r="CG7" i="3" s="1"/>
  <c r="J7" i="3"/>
  <c r="BI7" i="3" s="1"/>
  <c r="AL7" i="3"/>
  <c r="CK7" i="3" s="1"/>
  <c r="K7" i="3"/>
  <c r="BJ7" i="3" s="1"/>
  <c r="AA7" i="3"/>
  <c r="BZ7" i="3" s="1"/>
  <c r="AQ7" i="3"/>
  <c r="CP7" i="3" s="1"/>
  <c r="Q7" i="3"/>
  <c r="BP7" i="3" s="1"/>
  <c r="AW7" i="3"/>
  <c r="CV7" i="3" s="1"/>
  <c r="AG7" i="3"/>
  <c r="CF7" i="3" s="1"/>
  <c r="H7" i="3"/>
  <c r="BG7" i="3" s="1"/>
  <c r="X7" i="3"/>
  <c r="BW7" i="3" s="1"/>
  <c r="AN7" i="3"/>
  <c r="CM7" i="3" s="1"/>
  <c r="BD7" i="3"/>
  <c r="DC7" i="3" s="1"/>
  <c r="AP7" i="3"/>
  <c r="CO7" i="3" s="1"/>
  <c r="R7" i="3"/>
  <c r="BQ7" i="3" s="1"/>
  <c r="AT7" i="3"/>
  <c r="CS7" i="3" s="1"/>
  <c r="O7" i="3"/>
  <c r="BN7" i="3" s="1"/>
  <c r="AE7" i="3"/>
  <c r="CD7" i="3" s="1"/>
  <c r="AU7" i="3"/>
  <c r="CT7" i="3" s="1"/>
  <c r="BC7" i="3"/>
  <c r="DB7" i="3" s="1"/>
  <c r="AS7" i="3"/>
  <c r="CR7" i="3" s="1"/>
  <c r="AO7" i="3"/>
  <c r="CN7" i="3" s="1"/>
  <c r="Y7" i="3"/>
  <c r="BX7" i="3" s="1"/>
  <c r="L7" i="3"/>
  <c r="BK7" i="3" s="1"/>
  <c r="AB7" i="3"/>
  <c r="CA7" i="3" s="1"/>
  <c r="AR7" i="3"/>
  <c r="CQ7" i="3" s="1"/>
  <c r="N7" i="3"/>
  <c r="BM7" i="3" s="1"/>
  <c r="AX7" i="3"/>
  <c r="CW7" i="3" s="1"/>
  <c r="V7" i="3"/>
  <c r="BU7" i="3" s="1"/>
  <c r="BB7" i="3"/>
  <c r="DA7" i="3" s="1"/>
  <c r="S7" i="3"/>
  <c r="BR7" i="3" s="1"/>
  <c r="AI7" i="3"/>
  <c r="CH7" i="3" s="1"/>
  <c r="AY7" i="3"/>
  <c r="CX7" i="3" s="1"/>
  <c r="M7" i="3"/>
  <c r="BL7" i="3" s="1"/>
  <c r="AC7" i="3"/>
  <c r="CB7" i="3" s="1"/>
  <c r="I7" i="3"/>
  <c r="BH7" i="3" s="1"/>
  <c r="P7" i="3"/>
  <c r="BO7" i="3" s="1"/>
  <c r="AF7" i="3"/>
  <c r="CE7" i="3" s="1"/>
  <c r="AV7" i="3"/>
  <c r="CU7" i="3" s="1"/>
  <c r="Z7" i="3"/>
  <c r="BY7" i="3" s="1"/>
  <c r="AD7" i="3"/>
  <c r="CC7" i="3" s="1"/>
  <c r="G7" i="3"/>
  <c r="BF7" i="3" s="1"/>
  <c r="W7" i="3"/>
  <c r="BV7" i="3" s="1"/>
  <c r="AM7" i="3"/>
  <c r="CL7" i="3" s="1"/>
  <c r="R10" i="5"/>
  <c r="AT10" i="5"/>
  <c r="AC10" i="5"/>
  <c r="J10" i="5"/>
  <c r="BB10" i="5"/>
  <c r="AK10" i="5"/>
  <c r="X10" i="5"/>
  <c r="BD10" i="5"/>
  <c r="AI10" i="5"/>
  <c r="T10" i="5"/>
  <c r="AZ10" i="5"/>
  <c r="AE10" i="5"/>
  <c r="DB7" i="5"/>
  <c r="FA7" i="5" s="1"/>
  <c r="GZ6" i="5"/>
  <c r="BQ7" i="5"/>
  <c r="FO6" i="5"/>
  <c r="GG6" i="5"/>
  <c r="CI7" i="5"/>
  <c r="BI7" i="5"/>
  <c r="FG6" i="5"/>
  <c r="CC7" i="5"/>
  <c r="GA6" i="5"/>
  <c r="CX7" i="5"/>
  <c r="GV6" i="5"/>
  <c r="GS6" i="5"/>
  <c r="CU7" i="5"/>
  <c r="ET7" i="5" s="1"/>
  <c r="CK7" i="5"/>
  <c r="GI6" i="5"/>
  <c r="CP7" i="5"/>
  <c r="EO7" i="5" s="1"/>
  <c r="GN6" i="5"/>
  <c r="BV7" i="5"/>
  <c r="FT6" i="5"/>
  <c r="CW7" i="5"/>
  <c r="GU6" i="5"/>
  <c r="CD7" i="5"/>
  <c r="GB6" i="5"/>
  <c r="CO7" i="5"/>
  <c r="GM6" i="5"/>
  <c r="EZ6" i="3"/>
  <c r="DA6" i="3"/>
  <c r="EH6" i="3"/>
  <c r="CI6" i="3"/>
  <c r="EY6" i="3"/>
  <c r="CZ6" i="3"/>
  <c r="EG6" i="3"/>
  <c r="CH6" i="3"/>
  <c r="ED6" i="3"/>
  <c r="CE6" i="3"/>
  <c r="DW6" i="3"/>
  <c r="BX6" i="3"/>
  <c r="DM6" i="3"/>
  <c r="BN6" i="3"/>
  <c r="DZ6" i="3"/>
  <c r="CA6" i="3"/>
  <c r="EE6" i="3"/>
  <c r="CF6" i="3"/>
  <c r="DI6" i="3"/>
  <c r="BJ6" i="3"/>
  <c r="EL6" i="3"/>
  <c r="CM6" i="3"/>
  <c r="EI6" i="3"/>
  <c r="CJ6" i="3"/>
  <c r="BR7" i="5"/>
  <c r="FP6" i="5"/>
  <c r="BJ7" i="5"/>
  <c r="DI7" i="5" s="1"/>
  <c r="FH6" i="5"/>
  <c r="AG10" i="5"/>
  <c r="Y10" i="5"/>
  <c r="AN10" i="5"/>
  <c r="AJ10" i="5"/>
  <c r="T7" i="1"/>
  <c r="T21" i="1" s="1"/>
  <c r="E6" i="2"/>
  <c r="AW10" i="5"/>
  <c r="AD10" i="5"/>
  <c r="M10" i="5"/>
  <c r="AO10" i="5"/>
  <c r="AL10" i="5"/>
  <c r="U10" i="5"/>
  <c r="AF10" i="5"/>
  <c r="K10" i="5"/>
  <c r="AQ10" i="5"/>
  <c r="AB10" i="5"/>
  <c r="G10" i="5"/>
  <c r="AM10" i="5"/>
  <c r="HA6" i="5"/>
  <c r="DC7" i="5"/>
  <c r="FB7" i="5" s="1"/>
  <c r="BP7" i="5"/>
  <c r="DO7" i="5" s="1"/>
  <c r="FN6" i="5"/>
  <c r="GC6" i="5"/>
  <c r="CE7" i="5"/>
  <c r="BH7" i="5"/>
  <c r="FF6" i="5"/>
  <c r="FU6" i="5"/>
  <c r="BW7" i="5"/>
  <c r="DV7" i="5" s="1"/>
  <c r="GO6" i="5"/>
  <c r="CQ7" i="5"/>
  <c r="GW6" i="5"/>
  <c r="CY7" i="5"/>
  <c r="EX7" i="5" s="1"/>
  <c r="CJ7" i="5"/>
  <c r="GH6" i="5"/>
  <c r="CR7" i="5"/>
  <c r="EQ7" i="5" s="1"/>
  <c r="GP6" i="5"/>
  <c r="EK6" i="3"/>
  <c r="CL6" i="3"/>
  <c r="DL6" i="3"/>
  <c r="BM6" i="3"/>
  <c r="DR6" i="3"/>
  <c r="BS6" i="3"/>
  <c r="DG6" i="3"/>
  <c r="BH6" i="3"/>
  <c r="DQ6" i="3"/>
  <c r="BR6" i="3"/>
  <c r="DN6" i="3"/>
  <c r="BO6" i="3"/>
  <c r="EQ6" i="3"/>
  <c r="CR6" i="3"/>
  <c r="EF6" i="3"/>
  <c r="CG6" i="3"/>
  <c r="DJ6" i="3"/>
  <c r="BK6" i="3"/>
  <c r="EM6" i="3"/>
  <c r="CN6" i="3"/>
  <c r="DT6" i="3"/>
  <c r="BU6" i="3"/>
  <c r="DV6" i="3"/>
  <c r="BW6" i="3"/>
  <c r="EU6" i="3"/>
  <c r="CV6" i="3"/>
  <c r="CF7" i="5"/>
  <c r="GD6" i="5"/>
  <c r="BX7" i="5"/>
  <c r="DW7" i="5" s="1"/>
  <c r="FV6" i="5"/>
  <c r="FE6" i="5"/>
  <c r="BG7" i="5"/>
  <c r="DF7" i="5" s="1"/>
  <c r="BM7" i="5"/>
  <c r="FK6" i="5"/>
  <c r="BU7" i="5"/>
  <c r="FS6" i="5"/>
  <c r="CL7" i="5"/>
  <c r="EK7" i="5" s="1"/>
  <c r="GJ6" i="5"/>
  <c r="CG7" i="5"/>
  <c r="GE6" i="5"/>
  <c r="CT7" i="5"/>
  <c r="GR6" i="5"/>
  <c r="BY7" i="5"/>
  <c r="FW6" i="5"/>
  <c r="CS7" i="5"/>
  <c r="GQ6" i="5"/>
  <c r="CH7" i="5"/>
  <c r="GF6" i="5"/>
  <c r="DA7" i="5"/>
  <c r="GY6" i="5"/>
  <c r="BZ7" i="5"/>
  <c r="DY7" i="5" s="1"/>
  <c r="FX6" i="5"/>
  <c r="DU6" i="3"/>
  <c r="BV6" i="3"/>
  <c r="DP6" i="3"/>
  <c r="BQ6" i="3"/>
  <c r="EV6" i="3"/>
  <c r="CW6" i="3"/>
  <c r="EA6" i="3"/>
  <c r="CB6" i="3"/>
  <c r="EN6" i="3"/>
  <c r="CO6" i="3"/>
  <c r="EJ6" i="3"/>
  <c r="CK6" i="3"/>
  <c r="ES6" i="3"/>
  <c r="CT6" i="3"/>
  <c r="ER6" i="3"/>
  <c r="CS6" i="3"/>
  <c r="DX6" i="3"/>
  <c r="BY6" i="3"/>
  <c r="EO6" i="3"/>
  <c r="CP6" i="3"/>
  <c r="EB6" i="3"/>
  <c r="CC6" i="3"/>
  <c r="DF6" i="3"/>
  <c r="BG6" i="3"/>
  <c r="DO6" i="3"/>
  <c r="BP6" i="3"/>
  <c r="BF7" i="5"/>
  <c r="FD6" i="5"/>
  <c r="FM6" i="5"/>
  <c r="BO7" i="5"/>
  <c r="DN7" i="5" s="1"/>
  <c r="BN7" i="5"/>
  <c r="FL6" i="5"/>
  <c r="N10" i="5"/>
  <c r="V10" i="5"/>
  <c r="S10" i="5"/>
  <c r="O10" i="5"/>
  <c r="AH10" i="5"/>
  <c r="Q10" i="5"/>
  <c r="AS10" i="5"/>
  <c r="Z10" i="5"/>
  <c r="I10" i="5"/>
  <c r="BA10" i="5"/>
  <c r="P10" i="5"/>
  <c r="AV10" i="5"/>
  <c r="AA10" i="5"/>
  <c r="L10" i="5"/>
  <c r="AR10" i="5"/>
  <c r="W10" i="5"/>
  <c r="FY6" i="5"/>
  <c r="CA7" i="5"/>
  <c r="DZ7" i="5" s="1"/>
  <c r="BL7" i="5"/>
  <c r="FJ6" i="5"/>
  <c r="CZ7" i="5"/>
  <c r="GX6" i="5"/>
  <c r="GK6" i="5"/>
  <c r="CM7" i="5"/>
  <c r="EL7" i="5" s="1"/>
  <c r="CV7" i="5"/>
  <c r="GT6" i="5"/>
  <c r="CN7" i="5"/>
  <c r="GL6" i="5"/>
  <c r="DE6" i="3"/>
  <c r="BF6" i="3"/>
  <c r="EX6" i="3"/>
  <c r="CY6" i="3"/>
  <c r="FA6" i="3"/>
  <c r="DB6" i="3"/>
  <c r="EW6" i="3"/>
  <c r="CX6" i="3"/>
  <c r="ET6" i="3"/>
  <c r="CU6" i="3"/>
  <c r="DK6" i="3"/>
  <c r="BL6" i="3"/>
  <c r="EC6" i="3"/>
  <c r="CD6" i="3"/>
  <c r="EP6" i="3"/>
  <c r="CQ6" i="3"/>
  <c r="DS6" i="3"/>
  <c r="BT6" i="3"/>
  <c r="DY6" i="3"/>
  <c r="BZ6" i="3"/>
  <c r="FB6" i="3"/>
  <c r="DC6" i="3"/>
  <c r="DH6" i="3"/>
  <c r="BI6" i="3"/>
  <c r="BT7" i="5"/>
  <c r="FR6" i="5"/>
  <c r="FI6" i="5"/>
  <c r="BK7" i="5"/>
  <c r="CB7" i="5"/>
  <c r="EA7" i="5" s="1"/>
  <c r="FZ6" i="5"/>
  <c r="FQ6" i="5"/>
  <c r="BS7" i="5"/>
  <c r="DR7" i="5" s="1"/>
  <c r="Z18" i="1"/>
  <c r="Y70" i="1"/>
  <c r="Y69" i="1"/>
  <c r="Y67" i="1"/>
  <c r="Y65" i="1"/>
  <c r="Y63" i="1"/>
  <c r="Y61" i="1"/>
  <c r="Y59" i="1"/>
  <c r="Y57" i="1"/>
  <c r="Y55" i="1"/>
  <c r="Y64" i="1"/>
  <c r="Y66" i="1"/>
  <c r="Y58" i="1"/>
  <c r="Y54" i="1"/>
  <c r="Y52" i="1"/>
  <c r="Y68" i="1"/>
  <c r="Y60" i="1"/>
  <c r="Y62" i="1"/>
  <c r="Y56" i="1"/>
  <c r="Y53" i="1"/>
  <c r="Y51" i="1"/>
  <c r="Y49" i="1"/>
  <c r="Y47" i="1"/>
  <c r="Y45" i="1"/>
  <c r="Y43" i="1"/>
  <c r="Y41" i="1"/>
  <c r="Y50" i="1"/>
  <c r="Y42" i="1"/>
  <c r="Y44" i="1"/>
  <c r="Y46" i="1"/>
  <c r="Y48" i="1"/>
  <c r="Y38" i="1"/>
  <c r="Y36" i="1"/>
  <c r="Y34" i="1"/>
  <c r="Y32" i="1"/>
  <c r="Y30" i="1"/>
  <c r="Y28" i="1"/>
  <c r="Y39" i="1"/>
  <c r="Y31" i="1"/>
  <c r="Y27" i="1"/>
  <c r="Y20" i="1"/>
  <c r="Y19" i="1"/>
  <c r="Y33" i="1"/>
  <c r="Y40" i="1"/>
  <c r="Y35" i="1"/>
  <c r="Y37" i="1"/>
  <c r="Y29" i="1"/>
  <c r="C13" i="5"/>
  <c r="D12" i="5"/>
  <c r="B12" i="5" s="1"/>
  <c r="B11" i="3"/>
  <c r="D11" i="3"/>
  <c r="C12" i="3"/>
  <c r="B10" i="2"/>
  <c r="E24" i="1"/>
  <c r="E9" i="5" s="1"/>
  <c r="F23" i="1"/>
  <c r="E8" i="3" s="1"/>
  <c r="I22" i="1"/>
  <c r="H22" i="1" s="1"/>
  <c r="K25" i="1"/>
  <c r="J25" i="1"/>
  <c r="M25" i="1"/>
  <c r="L25" i="1"/>
  <c r="D26" i="1"/>
  <c r="B26" i="1" s="1"/>
  <c r="H21" i="1"/>
  <c r="AR9" i="5" l="1"/>
  <c r="L9" i="5"/>
  <c r="AA9" i="5"/>
  <c r="AV9" i="5"/>
  <c r="P9" i="5"/>
  <c r="AM9" i="5"/>
  <c r="G9" i="5"/>
  <c r="R9" i="5"/>
  <c r="Y9" i="5"/>
  <c r="M9" i="5"/>
  <c r="Z9" i="5"/>
  <c r="AG9" i="5"/>
  <c r="AT9" i="5"/>
  <c r="AJ9" i="5"/>
  <c r="AY9" i="5"/>
  <c r="S9" i="5"/>
  <c r="AN9" i="5"/>
  <c r="H9" i="5"/>
  <c r="AE9" i="5"/>
  <c r="U9" i="5"/>
  <c r="AH9" i="5"/>
  <c r="AO9" i="5"/>
  <c r="AC9" i="5"/>
  <c r="AP9" i="5"/>
  <c r="AW9" i="5"/>
  <c r="AZ9" i="5"/>
  <c r="T9" i="5"/>
  <c r="AI9" i="5"/>
  <c r="BD9" i="5"/>
  <c r="X9" i="5"/>
  <c r="AU9" i="5"/>
  <c r="O9" i="5"/>
  <c r="BA9" i="5"/>
  <c r="I9" i="5"/>
  <c r="AL9" i="5"/>
  <c r="J9" i="5"/>
  <c r="Q9" i="5"/>
  <c r="AD9" i="5"/>
  <c r="AB9" i="5"/>
  <c r="AQ9" i="5"/>
  <c r="K9" i="5"/>
  <c r="AF9" i="5"/>
  <c r="BC9" i="5"/>
  <c r="W9" i="5"/>
  <c r="AK9" i="5"/>
  <c r="AX9" i="5"/>
  <c r="V9" i="5"/>
  <c r="AS9" i="5"/>
  <c r="BB9" i="5"/>
  <c r="N9" i="5"/>
  <c r="BT8" i="5"/>
  <c r="FR7" i="5"/>
  <c r="GB7" i="3"/>
  <c r="GB6" i="3"/>
  <c r="GZ7" i="3"/>
  <c r="GZ6" i="3"/>
  <c r="BL8" i="5"/>
  <c r="FJ7" i="5"/>
  <c r="FE6" i="3"/>
  <c r="FE7" i="3"/>
  <c r="GN7" i="3"/>
  <c r="GN6" i="3"/>
  <c r="GQ7" i="3"/>
  <c r="GQ6" i="3"/>
  <c r="GI6" i="3"/>
  <c r="GI7" i="3"/>
  <c r="FZ6" i="3"/>
  <c r="FZ7" i="3"/>
  <c r="FO7" i="3"/>
  <c r="FO6" i="3"/>
  <c r="GY7" i="5"/>
  <c r="DA8" i="5"/>
  <c r="EZ7" i="5"/>
  <c r="FW7" i="5"/>
  <c r="BY8" i="5"/>
  <c r="DX7" i="5"/>
  <c r="CL8" i="5"/>
  <c r="GJ7" i="5"/>
  <c r="BG8" i="5"/>
  <c r="FE7" i="5"/>
  <c r="BX8" i="5"/>
  <c r="FV7" i="5"/>
  <c r="GT7" i="3"/>
  <c r="GT6" i="3"/>
  <c r="FS6" i="3"/>
  <c r="FS7" i="3"/>
  <c r="FI7" i="3"/>
  <c r="FI6" i="3"/>
  <c r="GP7" i="3"/>
  <c r="GP6" i="3"/>
  <c r="FP7" i="3"/>
  <c r="FP6" i="3"/>
  <c r="FQ7" i="3"/>
  <c r="FQ6" i="3"/>
  <c r="GJ6" i="3"/>
  <c r="GJ7" i="3"/>
  <c r="BW8" i="5"/>
  <c r="FU7" i="5"/>
  <c r="BH8" i="5"/>
  <c r="FF7" i="5"/>
  <c r="DG7" i="5"/>
  <c r="BP8" i="5"/>
  <c r="FN7" i="5"/>
  <c r="BR8" i="5"/>
  <c r="FP7" i="5"/>
  <c r="DQ7" i="5"/>
  <c r="GI7" i="5"/>
  <c r="CK8" i="5"/>
  <c r="EJ7" i="5"/>
  <c r="GA7" i="5"/>
  <c r="CC8" i="5"/>
  <c r="EB7" i="5"/>
  <c r="DU7" i="3"/>
  <c r="ET7" i="3"/>
  <c r="EA7" i="3"/>
  <c r="DQ7" i="3"/>
  <c r="DL7" i="3"/>
  <c r="DW7" i="3"/>
  <c r="ES7" i="3"/>
  <c r="DP7" i="3"/>
  <c r="DV7" i="3"/>
  <c r="DO7" i="3"/>
  <c r="EJ7" i="3"/>
  <c r="EH7" i="3"/>
  <c r="EI7" i="3"/>
  <c r="HA6" i="3"/>
  <c r="HA7" i="3"/>
  <c r="FR7" i="3"/>
  <c r="FR6" i="3"/>
  <c r="GS7" i="3"/>
  <c r="GS6" i="3"/>
  <c r="FD7" i="3"/>
  <c r="FD6" i="3"/>
  <c r="BK8" i="5"/>
  <c r="FI7" i="5"/>
  <c r="DJ7" i="5"/>
  <c r="DS7" i="5"/>
  <c r="CV8" i="5"/>
  <c r="GT7" i="5"/>
  <c r="EU7" i="5"/>
  <c r="DK7" i="5"/>
  <c r="FG6" i="3"/>
  <c r="FG7" i="3"/>
  <c r="FX6" i="3"/>
  <c r="FX7" i="3"/>
  <c r="GO7" i="3"/>
  <c r="GO6" i="3"/>
  <c r="FJ7" i="3"/>
  <c r="FJ6" i="3"/>
  <c r="GV6" i="3"/>
  <c r="GV7" i="3"/>
  <c r="GW7" i="3"/>
  <c r="GW6" i="3"/>
  <c r="CM8" i="5"/>
  <c r="GK7" i="5"/>
  <c r="CZ8" i="5"/>
  <c r="GX7" i="5"/>
  <c r="EY7" i="5"/>
  <c r="CA8" i="5"/>
  <c r="FY7" i="5"/>
  <c r="BN8" i="5"/>
  <c r="FL7" i="5"/>
  <c r="DM7" i="5"/>
  <c r="AO8" i="3"/>
  <c r="CN8" i="3" s="1"/>
  <c r="EM8" i="3" s="1"/>
  <c r="Y8" i="3"/>
  <c r="BX8" i="3" s="1"/>
  <c r="DW8" i="3" s="1"/>
  <c r="I8" i="3"/>
  <c r="BH8" i="3" s="1"/>
  <c r="FF8" i="3" s="1"/>
  <c r="AZ8" i="3"/>
  <c r="CY8" i="3" s="1"/>
  <c r="GW8" i="3" s="1"/>
  <c r="G8" i="3"/>
  <c r="BF8" i="3" s="1"/>
  <c r="DE8" i="3" s="1"/>
  <c r="X8" i="3"/>
  <c r="BW8" i="3" s="1"/>
  <c r="FU8" i="3" s="1"/>
  <c r="J8" i="3"/>
  <c r="BI8" i="3" s="1"/>
  <c r="DH8" i="3" s="1"/>
  <c r="AQ8" i="3"/>
  <c r="CP8" i="3" s="1"/>
  <c r="EO8" i="3" s="1"/>
  <c r="AH8" i="3"/>
  <c r="CG8" i="3" s="1"/>
  <c r="EF8" i="3" s="1"/>
  <c r="AE8" i="3"/>
  <c r="CD8" i="3" s="1"/>
  <c r="GB8" i="3" s="1"/>
  <c r="AV8" i="3"/>
  <c r="CU8" i="3" s="1"/>
  <c r="ET8" i="3" s="1"/>
  <c r="S8" i="3"/>
  <c r="BR8" i="3" s="1"/>
  <c r="FP8" i="3" s="1"/>
  <c r="AD8" i="3"/>
  <c r="CC8" i="3" s="1"/>
  <c r="GA8" i="3" s="1"/>
  <c r="AA8" i="3"/>
  <c r="BZ8" i="3" s="1"/>
  <c r="FX8" i="3" s="1"/>
  <c r="O8" i="3"/>
  <c r="BN8" i="3" s="1"/>
  <c r="FL8" i="3" s="1"/>
  <c r="AX8" i="3"/>
  <c r="CW8" i="3" s="1"/>
  <c r="GU8" i="3" s="1"/>
  <c r="BA8" i="3"/>
  <c r="CZ8" i="3" s="1"/>
  <c r="GX8" i="3" s="1"/>
  <c r="AK8" i="3"/>
  <c r="CJ8" i="3" s="1"/>
  <c r="GH8" i="3" s="1"/>
  <c r="U8" i="3"/>
  <c r="BT8" i="3" s="1"/>
  <c r="FR8" i="3" s="1"/>
  <c r="BC8" i="3"/>
  <c r="DB8" i="3" s="1"/>
  <c r="GZ8" i="3" s="1"/>
  <c r="N8" i="3"/>
  <c r="W8" i="3"/>
  <c r="BV8" i="3" s="1"/>
  <c r="AN8" i="3"/>
  <c r="CM8" i="3" s="1"/>
  <c r="GK8" i="3" s="1"/>
  <c r="AL8" i="3"/>
  <c r="CK8" i="3" s="1"/>
  <c r="L8" i="3"/>
  <c r="BK8" i="3" s="1"/>
  <c r="DJ8" i="3" s="1"/>
  <c r="R8" i="3"/>
  <c r="BQ8" i="3" s="1"/>
  <c r="AU8" i="3"/>
  <c r="CT8" i="3" s="1"/>
  <c r="ES8" i="3" s="1"/>
  <c r="AT8" i="3"/>
  <c r="CS8" i="3" s="1"/>
  <c r="ER8" i="3" s="1"/>
  <c r="AI8" i="3"/>
  <c r="CH8" i="3" s="1"/>
  <c r="EG8" i="3" s="1"/>
  <c r="AS8" i="3"/>
  <c r="CR8" i="3" s="1"/>
  <c r="EQ8" i="3" s="1"/>
  <c r="AC8" i="3"/>
  <c r="CB8" i="3" s="1"/>
  <c r="FZ8" i="3" s="1"/>
  <c r="M8" i="3"/>
  <c r="BL8" i="3" s="1"/>
  <c r="DK8" i="3" s="1"/>
  <c r="AJ8" i="3"/>
  <c r="CI8" i="3" s="1"/>
  <c r="EH8" i="3" s="1"/>
  <c r="H8" i="3"/>
  <c r="BG8" i="3" s="1"/>
  <c r="FE8" i="3" s="1"/>
  <c r="Z8" i="3"/>
  <c r="BY8" i="3" s="1"/>
  <c r="DX8" i="3" s="1"/>
  <c r="AR8" i="3"/>
  <c r="CQ8" i="3" s="1"/>
  <c r="GO8" i="3" s="1"/>
  <c r="AF8" i="3"/>
  <c r="CE8" i="3" s="1"/>
  <c r="ED8" i="3" s="1"/>
  <c r="AW8" i="3"/>
  <c r="CV8" i="3" s="1"/>
  <c r="GT8" i="3" s="1"/>
  <c r="AG8" i="3"/>
  <c r="CF8" i="3" s="1"/>
  <c r="GD8" i="3" s="1"/>
  <c r="Q8" i="3"/>
  <c r="BP8" i="3" s="1"/>
  <c r="FN8" i="3" s="1"/>
  <c r="T8" i="3"/>
  <c r="BB8" i="3"/>
  <c r="DA8" i="3" s="1"/>
  <c r="EZ8" i="3" s="1"/>
  <c r="AM8" i="3"/>
  <c r="CL8" i="3" s="1"/>
  <c r="GJ8" i="3" s="1"/>
  <c r="BD8" i="3"/>
  <c r="DC8" i="3" s="1"/>
  <c r="FB8" i="3" s="1"/>
  <c r="K8" i="3"/>
  <c r="BJ8" i="3" s="1"/>
  <c r="FH8" i="3" s="1"/>
  <c r="AB8" i="3"/>
  <c r="CA8" i="3" s="1"/>
  <c r="FY8" i="3" s="1"/>
  <c r="AP8" i="3"/>
  <c r="CO8" i="3" s="1"/>
  <c r="GM8" i="3" s="1"/>
  <c r="P8" i="3"/>
  <c r="BO8" i="3" s="1"/>
  <c r="FM8" i="3" s="1"/>
  <c r="V8" i="3"/>
  <c r="BU8" i="3" s="1"/>
  <c r="FS8" i="3" s="1"/>
  <c r="AY8" i="3"/>
  <c r="CX8" i="3" s="1"/>
  <c r="EW8" i="3" s="1"/>
  <c r="BS8" i="5"/>
  <c r="FQ7" i="5"/>
  <c r="CB8" i="5"/>
  <c r="FZ7" i="5"/>
  <c r="CN8" i="5"/>
  <c r="GL7" i="5"/>
  <c r="EM7" i="5"/>
  <c r="BO8" i="5"/>
  <c r="FM7" i="5"/>
  <c r="BF8" i="5"/>
  <c r="FD7" i="5"/>
  <c r="DE7" i="5"/>
  <c r="BZ8" i="5"/>
  <c r="FX7" i="5"/>
  <c r="GQ7" i="5"/>
  <c r="CS8" i="5"/>
  <c r="ER7" i="5"/>
  <c r="GE7" i="5"/>
  <c r="CG8" i="5"/>
  <c r="EF7" i="5"/>
  <c r="CE8" i="5"/>
  <c r="GC7" i="5"/>
  <c r="ED7" i="5"/>
  <c r="BJ8" i="5"/>
  <c r="FH7" i="5"/>
  <c r="GH6" i="3"/>
  <c r="GH7" i="3"/>
  <c r="FH7" i="3"/>
  <c r="FH6" i="3"/>
  <c r="FY6" i="3"/>
  <c r="FY7" i="3"/>
  <c r="FV7" i="3"/>
  <c r="FV6" i="3"/>
  <c r="GF7" i="3"/>
  <c r="GF6" i="3"/>
  <c r="GG7" i="3"/>
  <c r="GG6" i="3"/>
  <c r="CD8" i="5"/>
  <c r="GB7" i="5"/>
  <c r="EC7" i="5"/>
  <c r="CP8" i="5"/>
  <c r="GN7" i="5"/>
  <c r="DB8" i="5"/>
  <c r="GZ7" i="5"/>
  <c r="DE7" i="3"/>
  <c r="ED7" i="3"/>
  <c r="DK7" i="3"/>
  <c r="EZ7" i="3"/>
  <c r="EP7" i="3"/>
  <c r="EM7" i="3"/>
  <c r="EC7" i="3"/>
  <c r="EN7" i="3"/>
  <c r="DF7" i="3"/>
  <c r="EO7" i="3"/>
  <c r="DH7" i="3"/>
  <c r="DR7" i="3"/>
  <c r="FN6" i="3"/>
  <c r="FN7" i="3"/>
  <c r="GA7" i="3"/>
  <c r="GA6" i="3"/>
  <c r="FW6" i="3"/>
  <c r="FW7" i="3"/>
  <c r="GR6" i="3"/>
  <c r="GR7" i="3"/>
  <c r="GM7" i="3"/>
  <c r="GM6" i="3"/>
  <c r="GU7" i="3"/>
  <c r="GU6" i="3"/>
  <c r="FT7" i="3"/>
  <c r="FT6" i="3"/>
  <c r="CH8" i="5"/>
  <c r="GF7" i="5"/>
  <c r="FK7" i="5"/>
  <c r="BM8" i="5"/>
  <c r="DL7" i="5"/>
  <c r="FU6" i="3"/>
  <c r="FU7" i="3"/>
  <c r="GL7" i="3"/>
  <c r="GL6" i="3"/>
  <c r="GE6" i="3"/>
  <c r="GE7" i="3"/>
  <c r="FM6" i="3"/>
  <c r="FM7" i="3"/>
  <c r="FF6" i="3"/>
  <c r="FF7" i="3"/>
  <c r="FK7" i="3"/>
  <c r="FK6" i="3"/>
  <c r="CJ8" i="5"/>
  <c r="GH7" i="5"/>
  <c r="EI7" i="5"/>
  <c r="CQ8" i="5"/>
  <c r="GO7" i="5"/>
  <c r="EP7" i="5"/>
  <c r="DC8" i="5"/>
  <c r="HA7" i="5"/>
  <c r="L6" i="2"/>
  <c r="BK6" i="2" s="1"/>
  <c r="AM6" i="2"/>
  <c r="CL6" i="2" s="1"/>
  <c r="W6" i="2"/>
  <c r="BV6" i="2" s="1"/>
  <c r="AI6" i="2"/>
  <c r="CH6" i="2" s="1"/>
  <c r="S6" i="2"/>
  <c r="BR6" i="2" s="1"/>
  <c r="K6" i="2"/>
  <c r="BJ6" i="2" s="1"/>
  <c r="AE6" i="2"/>
  <c r="CD6" i="2" s="1"/>
  <c r="O6" i="2"/>
  <c r="BN6" i="2" s="1"/>
  <c r="AA6" i="2"/>
  <c r="BZ6" i="2" s="1"/>
  <c r="AU6" i="2"/>
  <c r="CT6" i="2" s="1"/>
  <c r="AX6" i="2"/>
  <c r="CW6" i="2" s="1"/>
  <c r="AW6" i="2"/>
  <c r="CV6" i="2" s="1"/>
  <c r="AV6" i="2"/>
  <c r="CU6" i="2" s="1"/>
  <c r="Q6" i="2"/>
  <c r="BP6" i="2" s="1"/>
  <c r="AG6" i="2"/>
  <c r="CF6" i="2" s="1"/>
  <c r="AQ6" i="2"/>
  <c r="CP6" i="2" s="1"/>
  <c r="AT6" i="2"/>
  <c r="CS6" i="2" s="1"/>
  <c r="AS6" i="2"/>
  <c r="CR6" i="2" s="1"/>
  <c r="AR6" i="2"/>
  <c r="CQ6" i="2" s="1"/>
  <c r="U6" i="2"/>
  <c r="BT6" i="2" s="1"/>
  <c r="AK6" i="2"/>
  <c r="CJ6" i="2" s="1"/>
  <c r="BC6" i="2"/>
  <c r="DB6" i="2" s="1"/>
  <c r="BD6" i="2"/>
  <c r="DC6" i="2" s="1"/>
  <c r="AP6" i="2"/>
  <c r="CO6" i="2" s="1"/>
  <c r="AO6" i="2"/>
  <c r="CN6" i="2" s="1"/>
  <c r="T6" i="2"/>
  <c r="BS6" i="2" s="1"/>
  <c r="I6" i="2"/>
  <c r="BH6" i="2" s="1"/>
  <c r="Y6" i="2"/>
  <c r="BX6" i="2" s="1"/>
  <c r="AY6" i="2"/>
  <c r="CX6" i="2" s="1"/>
  <c r="BB6" i="2"/>
  <c r="DA6" i="2" s="1"/>
  <c r="BA6" i="2"/>
  <c r="CZ6" i="2" s="1"/>
  <c r="AZ6" i="2"/>
  <c r="CY6" i="2" s="1"/>
  <c r="AB6" i="2"/>
  <c r="CA6" i="2" s="1"/>
  <c r="M6" i="2"/>
  <c r="BL6" i="2" s="1"/>
  <c r="AC6" i="2"/>
  <c r="CB6" i="2" s="1"/>
  <c r="H6" i="2"/>
  <c r="BG6" i="2" s="1"/>
  <c r="AJ6" i="2"/>
  <c r="CI6" i="2" s="1"/>
  <c r="Z6" i="2"/>
  <c r="BY6" i="2" s="1"/>
  <c r="P6" i="2"/>
  <c r="BO6" i="2" s="1"/>
  <c r="AN6" i="2"/>
  <c r="CM6" i="2" s="1"/>
  <c r="N6" i="2"/>
  <c r="BM6" i="2" s="1"/>
  <c r="AD6" i="2"/>
  <c r="CC6" i="2" s="1"/>
  <c r="X6" i="2"/>
  <c r="BW6" i="2" s="1"/>
  <c r="R6" i="2"/>
  <c r="BQ6" i="2" s="1"/>
  <c r="AH6" i="2"/>
  <c r="CG6" i="2" s="1"/>
  <c r="AF6" i="2"/>
  <c r="CE6" i="2" s="1"/>
  <c r="G6" i="2"/>
  <c r="BF6" i="2" s="1"/>
  <c r="V6" i="2"/>
  <c r="BU6" i="2" s="1"/>
  <c r="AL6" i="2"/>
  <c r="CK6" i="2" s="1"/>
  <c r="J6" i="2"/>
  <c r="BI6" i="2" s="1"/>
  <c r="GM7" i="5"/>
  <c r="CO8" i="5"/>
  <c r="EN7" i="5"/>
  <c r="BV8" i="5"/>
  <c r="FT7" i="5"/>
  <c r="CU8" i="5"/>
  <c r="GS7" i="5"/>
  <c r="CX8" i="5"/>
  <c r="GV7" i="5"/>
  <c r="EW7" i="5"/>
  <c r="FG7" i="5"/>
  <c r="BI8" i="5"/>
  <c r="DH7" i="5"/>
  <c r="FO7" i="5"/>
  <c r="BQ8" i="5"/>
  <c r="DP7" i="5"/>
  <c r="EB7" i="3"/>
  <c r="DN7" i="3"/>
  <c r="EW7" i="3"/>
  <c r="DT7" i="3"/>
  <c r="DZ7" i="3"/>
  <c r="EQ7" i="3"/>
  <c r="DM7" i="3"/>
  <c r="FB7" i="3"/>
  <c r="EE7" i="3"/>
  <c r="DY7" i="3"/>
  <c r="EF7" i="3"/>
  <c r="DS7" i="3"/>
  <c r="EG7" i="5"/>
  <c r="CT8" i="5"/>
  <c r="GR7" i="5"/>
  <c r="ES7" i="5"/>
  <c r="FS7" i="5"/>
  <c r="BU8" i="5"/>
  <c r="DT7" i="5"/>
  <c r="CF8" i="5"/>
  <c r="GD7" i="5"/>
  <c r="EE7" i="5"/>
  <c r="CR8" i="5"/>
  <c r="GP7" i="5"/>
  <c r="CY8" i="5"/>
  <c r="GW7" i="5"/>
  <c r="GK7" i="3"/>
  <c r="GK6" i="3"/>
  <c r="GD6" i="3"/>
  <c r="GD7" i="3"/>
  <c r="FL7" i="3"/>
  <c r="FL6" i="3"/>
  <c r="GC6" i="3"/>
  <c r="GC7" i="3"/>
  <c r="GX7" i="3"/>
  <c r="GX6" i="3"/>
  <c r="GY7" i="3"/>
  <c r="GY6" i="3"/>
  <c r="GU7" i="5"/>
  <c r="CW8" i="5"/>
  <c r="EV7" i="5"/>
  <c r="DU7" i="5"/>
  <c r="CI8" i="5"/>
  <c r="GG7" i="5"/>
  <c r="EH7" i="5"/>
  <c r="EK7" i="3"/>
  <c r="DX7" i="3"/>
  <c r="DG7" i="3"/>
  <c r="EG7" i="3"/>
  <c r="EV7" i="3"/>
  <c r="DJ7" i="3"/>
  <c r="FA7" i="3"/>
  <c r="ER7" i="3"/>
  <c r="EL7" i="3"/>
  <c r="EU7" i="3"/>
  <c r="DI7" i="3"/>
  <c r="EX7" i="3"/>
  <c r="EY7" i="3"/>
  <c r="AA18" i="1"/>
  <c r="Z70" i="1"/>
  <c r="Z68" i="1"/>
  <c r="Z66" i="1"/>
  <c r="Z64" i="1"/>
  <c r="Z62" i="1"/>
  <c r="Z60" i="1"/>
  <c r="Z58" i="1"/>
  <c r="Z65" i="1"/>
  <c r="Z57" i="1"/>
  <c r="Z54" i="1"/>
  <c r="Z52" i="1"/>
  <c r="Z50" i="1"/>
  <c r="Z67" i="1"/>
  <c r="Z59" i="1"/>
  <c r="Z55" i="1"/>
  <c r="Z69" i="1"/>
  <c r="Z61" i="1"/>
  <c r="Z56" i="1"/>
  <c r="Z53" i="1"/>
  <c r="Z51" i="1"/>
  <c r="Z49" i="1"/>
  <c r="Z47" i="1"/>
  <c r="Z45" i="1"/>
  <c r="Z63" i="1"/>
  <c r="Z44" i="1"/>
  <c r="Z46" i="1"/>
  <c r="Z43" i="1"/>
  <c r="Z48" i="1"/>
  <c r="Z41" i="1"/>
  <c r="Z38" i="1"/>
  <c r="Z36" i="1"/>
  <c r="Z34" i="1"/>
  <c r="Z32" i="1"/>
  <c r="Z30" i="1"/>
  <c r="Z28" i="1"/>
  <c r="Z42" i="1"/>
  <c r="Z33" i="1"/>
  <c r="Z40" i="1"/>
  <c r="Z35" i="1"/>
  <c r="Z37" i="1"/>
  <c r="Z29" i="1"/>
  <c r="Z39" i="1"/>
  <c r="Z31" i="1"/>
  <c r="Z20" i="1"/>
  <c r="Z19" i="1"/>
  <c r="C14" i="5"/>
  <c r="B13" i="5"/>
  <c r="D13" i="5"/>
  <c r="C13" i="3"/>
  <c r="B12" i="3"/>
  <c r="D12" i="3"/>
  <c r="B11" i="2"/>
  <c r="D27" i="1"/>
  <c r="B27" i="1" s="1"/>
  <c r="E27" i="1" s="1"/>
  <c r="E12" i="5" s="1"/>
  <c r="BD12" i="5" s="1"/>
  <c r="G22" i="1"/>
  <c r="D14" i="13" s="1"/>
  <c r="I23" i="1"/>
  <c r="J26" i="1"/>
  <c r="M26" i="1"/>
  <c r="L26" i="1"/>
  <c r="K26" i="1"/>
  <c r="GQ8" i="3" l="1"/>
  <c r="FJ8" i="3"/>
  <c r="FI8" i="3"/>
  <c r="GF8" i="3"/>
  <c r="GE8" i="3"/>
  <c r="FD8" i="3"/>
  <c r="GL8" i="3"/>
  <c r="GY8" i="3"/>
  <c r="GC8" i="3"/>
  <c r="FW8" i="3"/>
  <c r="HA8" i="3"/>
  <c r="GN8" i="3"/>
  <c r="GP8" i="3"/>
  <c r="GV8" i="3"/>
  <c r="AW12" i="5"/>
  <c r="V12" i="5"/>
  <c r="R12" i="5"/>
  <c r="AD12" i="5"/>
  <c r="G12" i="5"/>
  <c r="AE12" i="5"/>
  <c r="AY12" i="5"/>
  <c r="T12" i="5"/>
  <c r="AR12" i="5"/>
  <c r="AG12" i="5"/>
  <c r="AC12" i="5"/>
  <c r="AO12" i="5"/>
  <c r="N12" i="5"/>
  <c r="O12" i="5"/>
  <c r="AI12" i="5"/>
  <c r="BC12" i="5"/>
  <c r="AB12" i="5"/>
  <c r="AV12" i="5"/>
  <c r="AP12" i="5"/>
  <c r="BB12" i="5"/>
  <c r="M12" i="5"/>
  <c r="Y12" i="5"/>
  <c r="AK12" i="5"/>
  <c r="S12" i="5"/>
  <c r="AM12" i="5"/>
  <c r="L12" i="5"/>
  <c r="AF12" i="5"/>
  <c r="AZ12" i="5"/>
  <c r="J12" i="5"/>
  <c r="AL12" i="5"/>
  <c r="AX12" i="5"/>
  <c r="AT12" i="5"/>
  <c r="U12" i="5"/>
  <c r="W12" i="5"/>
  <c r="AU12" i="5"/>
  <c r="P12" i="5"/>
  <c r="AJ12" i="5"/>
  <c r="GE6" i="2"/>
  <c r="EF6" i="2"/>
  <c r="EH6" i="2"/>
  <c r="GG6" i="2"/>
  <c r="EW6" i="2"/>
  <c r="GV6" i="2"/>
  <c r="EI6" i="2"/>
  <c r="GH6" i="2"/>
  <c r="GS6" i="2"/>
  <c r="ET6" i="2"/>
  <c r="DQ6" i="2"/>
  <c r="FP6" i="2"/>
  <c r="FG8" i="3"/>
  <c r="CD9" i="5"/>
  <c r="GB8" i="5"/>
  <c r="EC8" i="5"/>
  <c r="CG9" i="5"/>
  <c r="GE8" i="5"/>
  <c r="EF8" i="5"/>
  <c r="CB9" i="5"/>
  <c r="FZ8" i="5"/>
  <c r="EA8" i="5"/>
  <c r="DZ8" i="3"/>
  <c r="EU8" i="3"/>
  <c r="DF8" i="3"/>
  <c r="DP8" i="3"/>
  <c r="DU8" i="3"/>
  <c r="EI8" i="3"/>
  <c r="DY8" i="3"/>
  <c r="EC8" i="3"/>
  <c r="DV8" i="3"/>
  <c r="BN9" i="5"/>
  <c r="FL8" i="5"/>
  <c r="DM8" i="5"/>
  <c r="CV9" i="5"/>
  <c r="GT8" i="5"/>
  <c r="EU8" i="5"/>
  <c r="BK9" i="5"/>
  <c r="FI8" i="5"/>
  <c r="DJ8" i="5"/>
  <c r="GG8" i="3"/>
  <c r="FO8" i="3"/>
  <c r="FV8" i="3"/>
  <c r="CC9" i="5"/>
  <c r="GA8" i="5"/>
  <c r="EB8" i="5"/>
  <c r="BH9" i="5"/>
  <c r="FF8" i="5"/>
  <c r="DG8" i="5"/>
  <c r="BG9" i="5"/>
  <c r="FE8" i="5"/>
  <c r="DF8" i="5"/>
  <c r="BY9" i="5"/>
  <c r="FW8" i="5"/>
  <c r="DX8" i="5"/>
  <c r="BT9" i="5"/>
  <c r="FR8" i="5"/>
  <c r="DS8" i="5"/>
  <c r="CR9" i="5"/>
  <c r="GP8" i="5"/>
  <c r="EQ8" i="5"/>
  <c r="CU9" i="5"/>
  <c r="GS8" i="5"/>
  <c r="ET8" i="5"/>
  <c r="CO9" i="5"/>
  <c r="GM8" i="5"/>
  <c r="EN8" i="5"/>
  <c r="FS6" i="2"/>
  <c r="DT6" i="2"/>
  <c r="DP6" i="2"/>
  <c r="FO6" i="2"/>
  <c r="EL6" i="2"/>
  <c r="GK6" i="2"/>
  <c r="DF6" i="2"/>
  <c r="FE6" i="2"/>
  <c r="GW6" i="2"/>
  <c r="EX6" i="2"/>
  <c r="FV6" i="2"/>
  <c r="DW6" i="2"/>
  <c r="GM6" i="2"/>
  <c r="EN6" i="2"/>
  <c r="DS6" i="2"/>
  <c r="FR6" i="2"/>
  <c r="EO6" i="2"/>
  <c r="GN6" i="2"/>
  <c r="EU6" i="2"/>
  <c r="GT6" i="2"/>
  <c r="FL6" i="2"/>
  <c r="DM6" i="2"/>
  <c r="GF6" i="2"/>
  <c r="EG6" i="2"/>
  <c r="CQ9" i="5"/>
  <c r="GO8" i="5"/>
  <c r="EP8" i="5"/>
  <c r="CH9" i="5"/>
  <c r="GF8" i="5"/>
  <c r="EG8" i="5"/>
  <c r="CP9" i="5"/>
  <c r="GN8" i="5"/>
  <c r="EO8" i="5"/>
  <c r="BF9" i="5"/>
  <c r="FD8" i="5"/>
  <c r="DE8" i="5"/>
  <c r="DT8" i="3"/>
  <c r="DI8" i="3"/>
  <c r="BS8" i="3"/>
  <c r="FQ8" i="3" s="1"/>
  <c r="BM8" i="3"/>
  <c r="FK8" i="3" s="1"/>
  <c r="EY8" i="3"/>
  <c r="EB8" i="3"/>
  <c r="CZ9" i="5"/>
  <c r="GX8" i="5"/>
  <c r="EY8" i="5"/>
  <c r="FT8" i="3"/>
  <c r="BP9" i="5"/>
  <c r="FN8" i="5"/>
  <c r="DO8" i="5"/>
  <c r="CF9" i="5"/>
  <c r="GD8" i="5"/>
  <c r="EE8" i="5"/>
  <c r="BQ9" i="5"/>
  <c r="FO8" i="5"/>
  <c r="DP8" i="5"/>
  <c r="EJ6" i="2"/>
  <c r="GI6" i="2"/>
  <c r="FK6" i="2"/>
  <c r="DL6" i="2"/>
  <c r="DZ6" i="2"/>
  <c r="FY6" i="2"/>
  <c r="GL6" i="2"/>
  <c r="EM6" i="2"/>
  <c r="ER6" i="2"/>
  <c r="GQ6" i="2"/>
  <c r="FX6" i="2"/>
  <c r="DY6" i="2"/>
  <c r="DJ6" i="2"/>
  <c r="FI6" i="2"/>
  <c r="CJ9" i="5"/>
  <c r="GH8" i="5"/>
  <c r="EI8" i="5"/>
  <c r="E7" i="2"/>
  <c r="U7" i="1"/>
  <c r="CW9" i="5"/>
  <c r="GU8" i="5"/>
  <c r="EV8" i="5"/>
  <c r="Z12" i="5"/>
  <c r="Q12" i="5"/>
  <c r="AS12" i="5"/>
  <c r="AH12" i="5"/>
  <c r="I12" i="5"/>
  <c r="BA12" i="5"/>
  <c r="K12" i="5"/>
  <c r="AA12" i="5"/>
  <c r="AQ12" i="5"/>
  <c r="H12" i="5"/>
  <c r="X12" i="5"/>
  <c r="AN12" i="5"/>
  <c r="CI9" i="5"/>
  <c r="GG8" i="5"/>
  <c r="EH8" i="5"/>
  <c r="BU9" i="5"/>
  <c r="FS8" i="5"/>
  <c r="DT8" i="5"/>
  <c r="CT9" i="5"/>
  <c r="GR8" i="5"/>
  <c r="ES8" i="5"/>
  <c r="FD6" i="2"/>
  <c r="DE6" i="2"/>
  <c r="FU6" i="2"/>
  <c r="DV6" i="2"/>
  <c r="DN6" i="2"/>
  <c r="FM6" i="2"/>
  <c r="FZ6" i="2"/>
  <c r="EA6" i="2"/>
  <c r="GX6" i="2"/>
  <c r="EY6" i="2"/>
  <c r="FF6" i="2"/>
  <c r="DG6" i="2"/>
  <c r="HA6" i="2"/>
  <c r="FB6" i="2"/>
  <c r="GO6" i="2"/>
  <c r="EP6" i="2"/>
  <c r="EE6" i="2"/>
  <c r="GD6" i="2"/>
  <c r="EV6" i="2"/>
  <c r="GU6" i="2"/>
  <c r="GB6" i="2"/>
  <c r="EC6" i="2"/>
  <c r="FT6" i="2"/>
  <c r="DU6" i="2"/>
  <c r="DC9" i="5"/>
  <c r="HA8" i="5"/>
  <c r="FB8" i="5"/>
  <c r="BM9" i="5"/>
  <c r="FK8" i="5"/>
  <c r="DL8" i="5"/>
  <c r="BJ9" i="5"/>
  <c r="FH8" i="5"/>
  <c r="DI8" i="5"/>
  <c r="CE9" i="5"/>
  <c r="GC8" i="5"/>
  <c r="ED8" i="5"/>
  <c r="BZ9" i="5"/>
  <c r="FX8" i="5"/>
  <c r="DY8" i="5"/>
  <c r="CN9" i="5"/>
  <c r="GL8" i="5"/>
  <c r="EM8" i="5"/>
  <c r="BS9" i="5"/>
  <c r="FQ8" i="5"/>
  <c r="DR8" i="5"/>
  <c r="DN8" i="3"/>
  <c r="DO8" i="3"/>
  <c r="EP8" i="3"/>
  <c r="EJ8" i="3"/>
  <c r="FA8" i="3"/>
  <c r="EV8" i="3"/>
  <c r="DQ8" i="3"/>
  <c r="EX8" i="3"/>
  <c r="CA9" i="5"/>
  <c r="FY8" i="5"/>
  <c r="DZ8" i="5"/>
  <c r="GI8" i="3"/>
  <c r="GR8" i="3"/>
  <c r="BW9" i="5"/>
  <c r="FU8" i="5"/>
  <c r="DV8" i="5"/>
  <c r="BX9" i="5"/>
  <c r="FV8" i="5"/>
  <c r="DW8" i="5"/>
  <c r="CL9" i="5"/>
  <c r="GJ8" i="5"/>
  <c r="EK8" i="5"/>
  <c r="BL9" i="5"/>
  <c r="FJ8" i="5"/>
  <c r="DK8" i="5"/>
  <c r="CY9" i="5"/>
  <c r="GW8" i="5"/>
  <c r="EX8" i="5"/>
  <c r="BI9" i="5"/>
  <c r="FG8" i="5"/>
  <c r="DH8" i="5"/>
  <c r="CX9" i="5"/>
  <c r="GV8" i="5"/>
  <c r="EW8" i="5"/>
  <c r="BV9" i="5"/>
  <c r="FT8" i="5"/>
  <c r="DU8" i="5"/>
  <c r="DH6" i="2"/>
  <c r="FG6" i="2"/>
  <c r="ED6" i="2"/>
  <c r="GC6" i="2"/>
  <c r="GA6" i="2"/>
  <c r="EB6" i="2"/>
  <c r="FW6" i="2"/>
  <c r="DX6" i="2"/>
  <c r="DK6" i="2"/>
  <c r="FJ6" i="2"/>
  <c r="EZ6" i="2"/>
  <c r="GY6" i="2"/>
  <c r="DR6" i="2"/>
  <c r="FQ6" i="2"/>
  <c r="FA6" i="2"/>
  <c r="GZ6" i="2"/>
  <c r="EQ6" i="2"/>
  <c r="GP6" i="2"/>
  <c r="FN6" i="2"/>
  <c r="DO6" i="2"/>
  <c r="ES6" i="2"/>
  <c r="GR6" i="2"/>
  <c r="DI6" i="2"/>
  <c r="FH6" i="2"/>
  <c r="GJ6" i="2"/>
  <c r="EK6" i="2"/>
  <c r="DB9" i="5"/>
  <c r="GZ8" i="5"/>
  <c r="FA8" i="5"/>
  <c r="CS9" i="5"/>
  <c r="GQ8" i="5"/>
  <c r="ER8" i="5"/>
  <c r="BO9" i="5"/>
  <c r="FM8" i="5"/>
  <c r="DN8" i="5"/>
  <c r="EN8" i="3"/>
  <c r="EK8" i="3"/>
  <c r="EE8" i="3"/>
  <c r="EA8" i="3"/>
  <c r="EL8" i="3"/>
  <c r="DS8" i="3"/>
  <c r="DM8" i="3"/>
  <c r="DG8" i="3"/>
  <c r="CM9" i="5"/>
  <c r="GK8" i="5"/>
  <c r="EL8" i="5"/>
  <c r="GS8" i="3"/>
  <c r="CK9" i="5"/>
  <c r="GI8" i="5"/>
  <c r="EJ8" i="5"/>
  <c r="BR9" i="5"/>
  <c r="FP8" i="5"/>
  <c r="DQ8" i="5"/>
  <c r="DA9" i="5"/>
  <c r="GY8" i="5"/>
  <c r="EZ8" i="5"/>
  <c r="AB18" i="1"/>
  <c r="AA69" i="1"/>
  <c r="AA70" i="1"/>
  <c r="AA68" i="1"/>
  <c r="AA66" i="1"/>
  <c r="AA64" i="1"/>
  <c r="AA62" i="1"/>
  <c r="AA60" i="1"/>
  <c r="AA58" i="1"/>
  <c r="AA56" i="1"/>
  <c r="AA67" i="1"/>
  <c r="AA59" i="1"/>
  <c r="AA55" i="1"/>
  <c r="AA61" i="1"/>
  <c r="AA53" i="1"/>
  <c r="AA51" i="1"/>
  <c r="AA63" i="1"/>
  <c r="AA65" i="1"/>
  <c r="AA57" i="1"/>
  <c r="AA54" i="1"/>
  <c r="AA52" i="1"/>
  <c r="AA50" i="1"/>
  <c r="AA48" i="1"/>
  <c r="AA46" i="1"/>
  <c r="AA44" i="1"/>
  <c r="AA42" i="1"/>
  <c r="AA40" i="1"/>
  <c r="AA49" i="1"/>
  <c r="AA43" i="1"/>
  <c r="AA45" i="1"/>
  <c r="AA47" i="1"/>
  <c r="AA39" i="1"/>
  <c r="AA37" i="1"/>
  <c r="AA35" i="1"/>
  <c r="AA33" i="1"/>
  <c r="AA31" i="1"/>
  <c r="AA29" i="1"/>
  <c r="AA32" i="1"/>
  <c r="AA34" i="1"/>
  <c r="AA41" i="1"/>
  <c r="AA36" i="1"/>
  <c r="AA20" i="1"/>
  <c r="AA19" i="1"/>
  <c r="AA38" i="1"/>
  <c r="AA30" i="1"/>
  <c r="C15" i="5"/>
  <c r="D14" i="5"/>
  <c r="B14" i="5" s="1"/>
  <c r="C14" i="3"/>
  <c r="D13" i="3"/>
  <c r="B13" i="3" s="1"/>
  <c r="B12" i="2"/>
  <c r="E26" i="1"/>
  <c r="E11" i="5" s="1"/>
  <c r="G23" i="1"/>
  <c r="D15" i="13" s="1"/>
  <c r="H23" i="1"/>
  <c r="D28" i="1"/>
  <c r="B28" i="1" s="1"/>
  <c r="K27" i="1"/>
  <c r="J27" i="1"/>
  <c r="M27" i="1"/>
  <c r="L27" i="1"/>
  <c r="BR10" i="5" l="1"/>
  <c r="FP9" i="5"/>
  <c r="DQ9" i="5"/>
  <c r="CY10" i="5"/>
  <c r="GW9" i="5"/>
  <c r="EX9" i="5"/>
  <c r="BW10" i="5"/>
  <c r="FU9" i="5"/>
  <c r="DV9" i="5"/>
  <c r="BS10" i="5"/>
  <c r="FQ9" i="5"/>
  <c r="DR9" i="5"/>
  <c r="BJ10" i="5"/>
  <c r="FH9" i="5"/>
  <c r="DI9" i="5"/>
  <c r="BM10" i="5"/>
  <c r="FK9" i="5"/>
  <c r="DL9" i="5"/>
  <c r="CT10" i="5"/>
  <c r="GR9" i="5"/>
  <c r="ES9" i="5"/>
  <c r="R7" i="2"/>
  <c r="BQ7" i="2" s="1"/>
  <c r="AM7" i="2"/>
  <c r="CL7" i="2" s="1"/>
  <c r="AE7" i="2"/>
  <c r="CD7" i="2" s="1"/>
  <c r="AL7" i="2"/>
  <c r="CK7" i="2" s="1"/>
  <c r="AD7" i="2"/>
  <c r="CC7" i="2" s="1"/>
  <c r="V7" i="2"/>
  <c r="BU7" i="2" s="1"/>
  <c r="N7" i="2"/>
  <c r="BM7" i="2" s="1"/>
  <c r="AH7" i="2"/>
  <c r="CG7" i="2" s="1"/>
  <c r="J7" i="2"/>
  <c r="BI7" i="2" s="1"/>
  <c r="O7" i="2"/>
  <c r="BN7" i="2" s="1"/>
  <c r="AI7" i="2"/>
  <c r="CH7" i="2" s="1"/>
  <c r="AA7" i="2"/>
  <c r="BZ7" i="2" s="1"/>
  <c r="S7" i="2"/>
  <c r="BR7" i="2" s="1"/>
  <c r="K7" i="2"/>
  <c r="BJ7" i="2" s="1"/>
  <c r="Z7" i="2"/>
  <c r="BY7" i="2" s="1"/>
  <c r="W7" i="2"/>
  <c r="BV7" i="2" s="1"/>
  <c r="G7" i="2"/>
  <c r="BF7" i="2" s="1"/>
  <c r="AR7" i="2"/>
  <c r="CQ7" i="2" s="1"/>
  <c r="AQ7" i="2"/>
  <c r="CP7" i="2" s="1"/>
  <c r="AP7" i="2"/>
  <c r="CO7" i="2" s="1"/>
  <c r="AO7" i="2"/>
  <c r="CN7" i="2" s="1"/>
  <c r="P7" i="2"/>
  <c r="BO7" i="2" s="1"/>
  <c r="AF7" i="2"/>
  <c r="CE7" i="2" s="1"/>
  <c r="BC7" i="2"/>
  <c r="DB7" i="2" s="1"/>
  <c r="BB7" i="2"/>
  <c r="DA7" i="2" s="1"/>
  <c r="BA7" i="2"/>
  <c r="CZ7" i="2" s="1"/>
  <c r="BD7" i="2"/>
  <c r="DC7" i="2" s="1"/>
  <c r="T7" i="2"/>
  <c r="BS7" i="2" s="1"/>
  <c r="AJ7" i="2"/>
  <c r="CI7" i="2" s="1"/>
  <c r="AZ7" i="2"/>
  <c r="CY7" i="2" s="1"/>
  <c r="AY7" i="2"/>
  <c r="CX7" i="2" s="1"/>
  <c r="AX7" i="2"/>
  <c r="CW7" i="2" s="1"/>
  <c r="AW7" i="2"/>
  <c r="CV7" i="2" s="1"/>
  <c r="H7" i="2"/>
  <c r="BG7" i="2" s="1"/>
  <c r="X7" i="2"/>
  <c r="BW7" i="2" s="1"/>
  <c r="AN7" i="2"/>
  <c r="CM7" i="2" s="1"/>
  <c r="AV7" i="2"/>
  <c r="CU7" i="2" s="1"/>
  <c r="AU7" i="2"/>
  <c r="CT7" i="2" s="1"/>
  <c r="AT7" i="2"/>
  <c r="CS7" i="2" s="1"/>
  <c r="AS7" i="2"/>
  <c r="CR7" i="2" s="1"/>
  <c r="L7" i="2"/>
  <c r="BK7" i="2" s="1"/>
  <c r="AB7" i="2"/>
  <c r="CA7" i="2" s="1"/>
  <c r="I7" i="2"/>
  <c r="BH7" i="2" s="1"/>
  <c r="M7" i="2"/>
  <c r="BL7" i="2" s="1"/>
  <c r="AC7" i="2"/>
  <c r="CB7" i="2" s="1"/>
  <c r="Q7" i="2"/>
  <c r="BP7" i="2" s="1"/>
  <c r="AG7" i="2"/>
  <c r="CF7" i="2" s="1"/>
  <c r="U7" i="2"/>
  <c r="BT7" i="2" s="1"/>
  <c r="AK7" i="2"/>
  <c r="CJ7" i="2" s="1"/>
  <c r="Y7" i="2"/>
  <c r="BX7" i="2" s="1"/>
  <c r="CP10" i="5"/>
  <c r="GN9" i="5"/>
  <c r="EO9" i="5"/>
  <c r="CH10" i="5"/>
  <c r="GF9" i="5"/>
  <c r="EG9" i="5"/>
  <c r="BY10" i="5"/>
  <c r="FW9" i="5"/>
  <c r="DX9" i="5"/>
  <c r="DA10" i="5"/>
  <c r="GY9" i="5"/>
  <c r="EZ9" i="5"/>
  <c r="CS10" i="5"/>
  <c r="GQ9" i="5"/>
  <c r="ER9" i="5"/>
  <c r="DB10" i="5"/>
  <c r="GZ9" i="5"/>
  <c r="FA9" i="5"/>
  <c r="BI10" i="5"/>
  <c r="FG9" i="5"/>
  <c r="DH9" i="5"/>
  <c r="BX10" i="5"/>
  <c r="FV9" i="5"/>
  <c r="DW9" i="5"/>
  <c r="CA10" i="5"/>
  <c r="FY9" i="5"/>
  <c r="DZ9" i="5"/>
  <c r="CE10" i="5"/>
  <c r="GC9" i="5"/>
  <c r="ED9" i="5"/>
  <c r="CW10" i="5"/>
  <c r="GU9" i="5"/>
  <c r="EV9" i="5"/>
  <c r="BP10" i="5"/>
  <c r="FN9" i="5"/>
  <c r="DO9" i="5"/>
  <c r="DR8" i="3"/>
  <c r="BF10" i="5"/>
  <c r="FD9" i="5"/>
  <c r="DE9" i="5"/>
  <c r="BT10" i="5"/>
  <c r="FR9" i="5"/>
  <c r="DS9" i="5"/>
  <c r="CC10" i="5"/>
  <c r="GA9" i="5"/>
  <c r="EB9" i="5"/>
  <c r="CD10" i="5"/>
  <c r="GB9" i="5"/>
  <c r="EC9" i="5"/>
  <c r="E8" i="2"/>
  <c r="V7" i="1"/>
  <c r="CX10" i="5"/>
  <c r="GV9" i="5"/>
  <c r="EW9" i="5"/>
  <c r="CL10" i="5"/>
  <c r="GJ9" i="5"/>
  <c r="EK9" i="5"/>
  <c r="BO10" i="5"/>
  <c r="FM9" i="5"/>
  <c r="DN9" i="5"/>
  <c r="BZ10" i="5"/>
  <c r="FX9" i="5"/>
  <c r="DY9" i="5"/>
  <c r="CI10" i="5"/>
  <c r="GG9" i="5"/>
  <c r="EH9" i="5"/>
  <c r="CF10" i="5"/>
  <c r="GD9" i="5"/>
  <c r="EE9" i="5"/>
  <c r="CZ10" i="5"/>
  <c r="GX9" i="5"/>
  <c r="EY9" i="5"/>
  <c r="CU10" i="5"/>
  <c r="GS9" i="5"/>
  <c r="ET9" i="5"/>
  <c r="CR10" i="5"/>
  <c r="GP9" i="5"/>
  <c r="EQ9" i="5"/>
  <c r="BH10" i="5"/>
  <c r="FF9" i="5"/>
  <c r="DG9" i="5"/>
  <c r="CV10" i="5"/>
  <c r="GT9" i="5"/>
  <c r="EU9" i="5"/>
  <c r="BN10" i="5"/>
  <c r="FL9" i="5"/>
  <c r="DM9" i="5"/>
  <c r="CG10" i="5"/>
  <c r="GE9" i="5"/>
  <c r="EF9" i="5"/>
  <c r="AR11" i="5"/>
  <c r="AB11" i="5"/>
  <c r="L11" i="5"/>
  <c r="K11" i="5"/>
  <c r="G11" i="5"/>
  <c r="AU11" i="5"/>
  <c r="AK11" i="5"/>
  <c r="AP11" i="5"/>
  <c r="N11" i="5"/>
  <c r="M11" i="5"/>
  <c r="AH11" i="5"/>
  <c r="AW11" i="5"/>
  <c r="BD11" i="5"/>
  <c r="AN11" i="5"/>
  <c r="X11" i="5"/>
  <c r="H11" i="5"/>
  <c r="BC11" i="5"/>
  <c r="AY11" i="5"/>
  <c r="AE11" i="5"/>
  <c r="BA11" i="5"/>
  <c r="I11" i="5"/>
  <c r="AD11" i="5"/>
  <c r="AC11" i="5"/>
  <c r="AX11" i="5"/>
  <c r="V11" i="5"/>
  <c r="AZ11" i="5"/>
  <c r="AJ11" i="5"/>
  <c r="T11" i="5"/>
  <c r="AQ11" i="5"/>
  <c r="AM11" i="5"/>
  <c r="AI11" i="5"/>
  <c r="O11" i="5"/>
  <c r="J11" i="5"/>
  <c r="Y11" i="5"/>
  <c r="AT11" i="5"/>
  <c r="AS11" i="5"/>
  <c r="Q11" i="5"/>
  <c r="AL11" i="5"/>
  <c r="AV11" i="5"/>
  <c r="AA11" i="5"/>
  <c r="S11" i="5"/>
  <c r="Z11" i="5"/>
  <c r="BB11" i="5"/>
  <c r="AG11" i="5"/>
  <c r="AF11" i="5"/>
  <c r="P11" i="5"/>
  <c r="W11" i="5"/>
  <c r="U11" i="5"/>
  <c r="AO11" i="5"/>
  <c r="R11" i="5"/>
  <c r="CK10" i="5"/>
  <c r="GI9" i="5"/>
  <c r="EJ9" i="5"/>
  <c r="CM10" i="5"/>
  <c r="GK9" i="5"/>
  <c r="EL9" i="5"/>
  <c r="BV10" i="5"/>
  <c r="FT9" i="5"/>
  <c r="DU9" i="5"/>
  <c r="BL10" i="5"/>
  <c r="FJ9" i="5"/>
  <c r="DK9" i="5"/>
  <c r="CN10" i="5"/>
  <c r="GL9" i="5"/>
  <c r="EM9" i="5"/>
  <c r="DC10" i="5"/>
  <c r="HA9" i="5"/>
  <c r="FB9" i="5"/>
  <c r="BU10" i="5"/>
  <c r="FS9" i="5"/>
  <c r="DT9" i="5"/>
  <c r="U22" i="1"/>
  <c r="U21" i="1"/>
  <c r="CJ10" i="5"/>
  <c r="GH9" i="5"/>
  <c r="EI9" i="5"/>
  <c r="BQ10" i="5"/>
  <c r="FO9" i="5"/>
  <c r="DP9" i="5"/>
  <c r="DL8" i="3"/>
  <c r="CQ10" i="5"/>
  <c r="GO9" i="5"/>
  <c r="EP9" i="5"/>
  <c r="CO10" i="5"/>
  <c r="GM9" i="5"/>
  <c r="EN9" i="5"/>
  <c r="BG10" i="5"/>
  <c r="FE9" i="5"/>
  <c r="DF9" i="5"/>
  <c r="BK10" i="5"/>
  <c r="FI9" i="5"/>
  <c r="DJ9" i="5"/>
  <c r="CB10" i="5"/>
  <c r="FZ9" i="5"/>
  <c r="EA9" i="5"/>
  <c r="AC18" i="1"/>
  <c r="AB70" i="1"/>
  <c r="AB69" i="1"/>
  <c r="AB67" i="1"/>
  <c r="AB65" i="1"/>
  <c r="AB63" i="1"/>
  <c r="AB61" i="1"/>
  <c r="AB59" i="1"/>
  <c r="AB57" i="1"/>
  <c r="AB66" i="1"/>
  <c r="AB58" i="1"/>
  <c r="AB53" i="1"/>
  <c r="AB51" i="1"/>
  <c r="AB49" i="1"/>
  <c r="AB68" i="1"/>
  <c r="AB60" i="1"/>
  <c r="AB56" i="1"/>
  <c r="AB62" i="1"/>
  <c r="AB54" i="1"/>
  <c r="AB52" i="1"/>
  <c r="AB50" i="1"/>
  <c r="AB48" i="1"/>
  <c r="AB46" i="1"/>
  <c r="AB44" i="1"/>
  <c r="AB64" i="1"/>
  <c r="AB55" i="1"/>
  <c r="AB45" i="1"/>
  <c r="AB41" i="1"/>
  <c r="AB47" i="1"/>
  <c r="AB42" i="1"/>
  <c r="AB39" i="1"/>
  <c r="AB37" i="1"/>
  <c r="AB35" i="1"/>
  <c r="AB33" i="1"/>
  <c r="AB31" i="1"/>
  <c r="AB43" i="1"/>
  <c r="AB40" i="1"/>
  <c r="AB34" i="1"/>
  <c r="AB36" i="1"/>
  <c r="AB20" i="1"/>
  <c r="AB19" i="1"/>
  <c r="AB38" i="1"/>
  <c r="AB30" i="1"/>
  <c r="AB32" i="1"/>
  <c r="C16" i="5"/>
  <c r="B15" i="5"/>
  <c r="D15" i="5"/>
  <c r="D14" i="3"/>
  <c r="B14" i="3" s="1"/>
  <c r="C15" i="3"/>
  <c r="B13" i="2"/>
  <c r="J28" i="1"/>
  <c r="L28" i="1"/>
  <c r="K28" i="1"/>
  <c r="M28" i="1"/>
  <c r="F24" i="1"/>
  <c r="E9" i="3" s="1"/>
  <c r="D29" i="1"/>
  <c r="B29" i="1"/>
  <c r="AM8" i="2" l="1"/>
  <c r="CL8" i="2" s="1"/>
  <c r="GJ8" i="2" s="1"/>
  <c r="AG8" i="2"/>
  <c r="CF8" i="2" s="1"/>
  <c r="GD8" i="2" s="1"/>
  <c r="AL8" i="2"/>
  <c r="CK8" i="2" s="1"/>
  <c r="EJ8" i="2" s="1"/>
  <c r="AD8" i="2"/>
  <c r="CC8" i="2" s="1"/>
  <c r="GA8" i="2" s="1"/>
  <c r="AK8" i="2"/>
  <c r="CJ8" i="2" s="1"/>
  <c r="GH8" i="2" s="1"/>
  <c r="AC8" i="2"/>
  <c r="CB8" i="2" s="1"/>
  <c r="FZ8" i="2" s="1"/>
  <c r="U8" i="2"/>
  <c r="BT8" i="2" s="1"/>
  <c r="FR8" i="2" s="1"/>
  <c r="M8" i="2"/>
  <c r="BL8" i="2" s="1"/>
  <c r="FJ8" i="2" s="1"/>
  <c r="Q8" i="2"/>
  <c r="BP8" i="2" s="1"/>
  <c r="FN8" i="2" s="1"/>
  <c r="V8" i="2"/>
  <c r="BU8" i="2" s="1"/>
  <c r="FS8" i="2" s="1"/>
  <c r="AH8" i="2"/>
  <c r="CG8" i="2" s="1"/>
  <c r="GE8" i="2" s="1"/>
  <c r="Z8" i="2"/>
  <c r="BY8" i="2" s="1"/>
  <c r="R8" i="2"/>
  <c r="BQ8" i="2" s="1"/>
  <c r="FO8" i="2" s="1"/>
  <c r="J8" i="2"/>
  <c r="BI8" i="2" s="1"/>
  <c r="FG8" i="2" s="1"/>
  <c r="Y8" i="2"/>
  <c r="BX8" i="2" s="1"/>
  <c r="I8" i="2"/>
  <c r="BH8" i="2" s="1"/>
  <c r="FF8" i="2" s="1"/>
  <c r="G8" i="2"/>
  <c r="BF8" i="2" s="1"/>
  <c r="FD8" i="2" s="1"/>
  <c r="N8" i="2"/>
  <c r="BM8" i="2" s="1"/>
  <c r="FK8" i="2" s="1"/>
  <c r="O8" i="2"/>
  <c r="BN8" i="2" s="1"/>
  <c r="FL8" i="2" s="1"/>
  <c r="AE8" i="2"/>
  <c r="CD8" i="2" s="1"/>
  <c r="GB8" i="2" s="1"/>
  <c r="S8" i="2"/>
  <c r="BR8" i="2" s="1"/>
  <c r="FP8" i="2" s="1"/>
  <c r="AI8" i="2"/>
  <c r="CH8" i="2" s="1"/>
  <c r="GF8" i="2" s="1"/>
  <c r="W8" i="2"/>
  <c r="BV8" i="2" s="1"/>
  <c r="FT8" i="2" s="1"/>
  <c r="K8" i="2"/>
  <c r="BJ8" i="2" s="1"/>
  <c r="FH8" i="2" s="1"/>
  <c r="AA8" i="2"/>
  <c r="BZ8" i="2" s="1"/>
  <c r="DY8" i="2" s="1"/>
  <c r="AO8" i="2"/>
  <c r="CN8" i="2" s="1"/>
  <c r="GL8" i="2" s="1"/>
  <c r="BC8" i="2"/>
  <c r="DB8" i="2" s="1"/>
  <c r="GZ8" i="2" s="1"/>
  <c r="BD8" i="2"/>
  <c r="DC8" i="2" s="1"/>
  <c r="HA8" i="2" s="1"/>
  <c r="AP8" i="2"/>
  <c r="CO8" i="2" s="1"/>
  <c r="GM8" i="2" s="1"/>
  <c r="X8" i="2"/>
  <c r="BW8" i="2" s="1"/>
  <c r="FU8" i="2" s="1"/>
  <c r="BA8" i="2"/>
  <c r="CZ8" i="2" s="1"/>
  <c r="GX8" i="2" s="1"/>
  <c r="AZ8" i="2"/>
  <c r="CY8" i="2" s="1"/>
  <c r="GW8" i="2" s="1"/>
  <c r="AY8" i="2"/>
  <c r="CX8" i="2" s="1"/>
  <c r="GV8" i="2" s="1"/>
  <c r="BB8" i="2"/>
  <c r="DA8" i="2" s="1"/>
  <c r="GY8" i="2" s="1"/>
  <c r="L8" i="2"/>
  <c r="BK8" i="2" s="1"/>
  <c r="FI8" i="2" s="1"/>
  <c r="AB8" i="2"/>
  <c r="CA8" i="2" s="1"/>
  <c r="FY8" i="2" s="1"/>
  <c r="AW8" i="2"/>
  <c r="CV8" i="2" s="1"/>
  <c r="GT8" i="2" s="1"/>
  <c r="AV8" i="2"/>
  <c r="CU8" i="2" s="1"/>
  <c r="GS8" i="2" s="1"/>
  <c r="AU8" i="2"/>
  <c r="CT8" i="2" s="1"/>
  <c r="GR8" i="2" s="1"/>
  <c r="AX8" i="2"/>
  <c r="CW8" i="2" s="1"/>
  <c r="GU8" i="2" s="1"/>
  <c r="P8" i="2"/>
  <c r="BO8" i="2" s="1"/>
  <c r="FM8" i="2" s="1"/>
  <c r="AF8" i="2"/>
  <c r="CE8" i="2" s="1"/>
  <c r="GC8" i="2" s="1"/>
  <c r="AS8" i="2"/>
  <c r="CR8" i="2" s="1"/>
  <c r="GP8" i="2" s="1"/>
  <c r="AR8" i="2"/>
  <c r="CQ8" i="2" s="1"/>
  <c r="GO8" i="2" s="1"/>
  <c r="AQ8" i="2"/>
  <c r="CP8" i="2" s="1"/>
  <c r="GN8" i="2" s="1"/>
  <c r="AT8" i="2"/>
  <c r="CS8" i="2" s="1"/>
  <c r="GQ8" i="2" s="1"/>
  <c r="T8" i="2"/>
  <c r="BS8" i="2" s="1"/>
  <c r="FQ8" i="2" s="1"/>
  <c r="AJ8" i="2"/>
  <c r="CI8" i="2" s="1"/>
  <c r="GG8" i="2" s="1"/>
  <c r="H8" i="2"/>
  <c r="BG8" i="2" s="1"/>
  <c r="FE8" i="2" s="1"/>
  <c r="AN8" i="2"/>
  <c r="CM8" i="2" s="1"/>
  <c r="EL8" i="2" s="1"/>
  <c r="BF11" i="5"/>
  <c r="FD10" i="5"/>
  <c r="DE10" i="5"/>
  <c r="CW11" i="5"/>
  <c r="GU10" i="5"/>
  <c r="EV10" i="5"/>
  <c r="BI11" i="5"/>
  <c r="FG10" i="5"/>
  <c r="DH10" i="5"/>
  <c r="BY11" i="5"/>
  <c r="FW10" i="5"/>
  <c r="DX10" i="5"/>
  <c r="EI7" i="2"/>
  <c r="GH7" i="2"/>
  <c r="EA7" i="2"/>
  <c r="FZ7" i="2"/>
  <c r="FI7" i="2"/>
  <c r="DJ7" i="2"/>
  <c r="ET7" i="2"/>
  <c r="GS7" i="2"/>
  <c r="EU7" i="2"/>
  <c r="GT7" i="2"/>
  <c r="EH7" i="2"/>
  <c r="GG7" i="2"/>
  <c r="EZ7" i="2"/>
  <c r="GY7" i="2"/>
  <c r="EM7" i="2"/>
  <c r="GL7" i="2"/>
  <c r="DE7" i="2"/>
  <c r="FD7" i="2"/>
  <c r="FP7" i="2"/>
  <c r="DQ7" i="2"/>
  <c r="DH7" i="2"/>
  <c r="FG7" i="2"/>
  <c r="EB7" i="2"/>
  <c r="GA7" i="2"/>
  <c r="DP7" i="2"/>
  <c r="FO7" i="2"/>
  <c r="BS11" i="5"/>
  <c r="FQ10" i="5"/>
  <c r="DR10" i="5"/>
  <c r="V21" i="1"/>
  <c r="V22" i="1"/>
  <c r="V23" i="1"/>
  <c r="FV8" i="2"/>
  <c r="DW7" i="2"/>
  <c r="FV7" i="2"/>
  <c r="DZ7" i="2"/>
  <c r="FY7" i="2"/>
  <c r="FE7" i="2"/>
  <c r="DF7" i="2"/>
  <c r="EY7" i="2"/>
  <c r="GX7" i="2"/>
  <c r="EP7" i="2"/>
  <c r="GO7" i="2"/>
  <c r="DM7" i="2"/>
  <c r="FL7" i="2"/>
  <c r="EK7" i="2"/>
  <c r="GJ7" i="2"/>
  <c r="CT11" i="5"/>
  <c r="GR10" i="5"/>
  <c r="ES10" i="5"/>
  <c r="BN11" i="5"/>
  <c r="FL10" i="5"/>
  <c r="DM10" i="5"/>
  <c r="CU11" i="5"/>
  <c r="GS10" i="5"/>
  <c r="ET10" i="5"/>
  <c r="CB11" i="5"/>
  <c r="FZ10" i="5"/>
  <c r="EA10" i="5"/>
  <c r="CQ11" i="5"/>
  <c r="GO10" i="5"/>
  <c r="EP10" i="5"/>
  <c r="CJ11" i="5"/>
  <c r="GH10" i="5"/>
  <c r="EI10" i="5"/>
  <c r="DC11" i="5"/>
  <c r="HA10" i="5"/>
  <c r="FB10" i="5"/>
  <c r="CM11" i="5"/>
  <c r="GK10" i="5"/>
  <c r="EL10" i="5"/>
  <c r="CG11" i="5"/>
  <c r="GE10" i="5"/>
  <c r="EF10" i="5"/>
  <c r="CR11" i="5"/>
  <c r="GP10" i="5"/>
  <c r="EQ10" i="5"/>
  <c r="CI11" i="5"/>
  <c r="GG10" i="5"/>
  <c r="EH10" i="5"/>
  <c r="BT11" i="5"/>
  <c r="FR10" i="5"/>
  <c r="DS10" i="5"/>
  <c r="BP11" i="5"/>
  <c r="FN10" i="5"/>
  <c r="DO10" i="5"/>
  <c r="BX11" i="5"/>
  <c r="FV10" i="5"/>
  <c r="DW10" i="5"/>
  <c r="DA11" i="5"/>
  <c r="GY10" i="5"/>
  <c r="EZ10" i="5"/>
  <c r="DS7" i="2"/>
  <c r="FR7" i="2"/>
  <c r="DK7" i="2"/>
  <c r="FJ7" i="2"/>
  <c r="EQ7" i="2"/>
  <c r="GP7" i="2"/>
  <c r="EL7" i="2"/>
  <c r="GK7" i="2"/>
  <c r="EV7" i="2"/>
  <c r="GU7" i="2"/>
  <c r="DR7" i="2"/>
  <c r="FQ7" i="2"/>
  <c r="FA7" i="2"/>
  <c r="GZ7" i="2"/>
  <c r="EN7" i="2"/>
  <c r="GM7" i="2"/>
  <c r="DU7" i="2"/>
  <c r="FT7" i="2"/>
  <c r="DY7" i="2"/>
  <c r="FX7" i="2"/>
  <c r="EF7" i="2"/>
  <c r="GE7" i="2"/>
  <c r="EJ7" i="2"/>
  <c r="GI7" i="2"/>
  <c r="BJ11" i="5"/>
  <c r="FH10" i="5"/>
  <c r="DI10" i="5"/>
  <c r="BR11" i="5"/>
  <c r="FP10" i="5"/>
  <c r="DQ10" i="5"/>
  <c r="BG11" i="5"/>
  <c r="FE10" i="5"/>
  <c r="DF10" i="5"/>
  <c r="BL11" i="5"/>
  <c r="FJ10" i="5"/>
  <c r="DK10" i="5"/>
  <c r="CV11" i="5"/>
  <c r="GT10" i="5"/>
  <c r="EU10" i="5"/>
  <c r="CZ11" i="5"/>
  <c r="GX10" i="5"/>
  <c r="EY10" i="5"/>
  <c r="BO11" i="5"/>
  <c r="FM10" i="5"/>
  <c r="DN10" i="5"/>
  <c r="CL11" i="5"/>
  <c r="GJ10" i="5"/>
  <c r="EK10" i="5"/>
  <c r="CD11" i="5"/>
  <c r="GB10" i="5"/>
  <c r="EC10" i="5"/>
  <c r="CE11" i="5"/>
  <c r="GC10" i="5"/>
  <c r="ED10" i="5"/>
  <c r="DB11" i="5"/>
  <c r="GZ10" i="5"/>
  <c r="FA10" i="5"/>
  <c r="CH11" i="5"/>
  <c r="GF10" i="5"/>
  <c r="EG10" i="5"/>
  <c r="DO7" i="2"/>
  <c r="FN7" i="2"/>
  <c r="ES7" i="2"/>
  <c r="GR7" i="2"/>
  <c r="EX7" i="2"/>
  <c r="GW7" i="2"/>
  <c r="DN7" i="2"/>
  <c r="FM7" i="2"/>
  <c r="DI7" i="2"/>
  <c r="FH7" i="2"/>
  <c r="DT7" i="2"/>
  <c r="FS7" i="2"/>
  <c r="BW11" i="5"/>
  <c r="FU10" i="5"/>
  <c r="DV10" i="5"/>
  <c r="AO9" i="3"/>
  <c r="Y9" i="3"/>
  <c r="I9" i="3"/>
  <c r="BH9" i="3" s="1"/>
  <c r="AV9" i="3"/>
  <c r="G9" i="3"/>
  <c r="AJ9" i="3"/>
  <c r="Z9" i="3"/>
  <c r="AQ9" i="3"/>
  <c r="BD9" i="3"/>
  <c r="AT9" i="3"/>
  <c r="L9" i="3"/>
  <c r="AH9" i="3"/>
  <c r="AY9" i="3"/>
  <c r="AK9" i="3"/>
  <c r="CJ9" i="3" s="1"/>
  <c r="V9" i="3"/>
  <c r="BU9" i="3" s="1"/>
  <c r="AP9" i="3"/>
  <c r="CO9" i="3" s="1"/>
  <c r="O9" i="3"/>
  <c r="BN9" i="3" s="1"/>
  <c r="AG9" i="3"/>
  <c r="CF9" i="3" s="1"/>
  <c r="Q9" i="3"/>
  <c r="BP9" i="3" s="1"/>
  <c r="P9" i="3"/>
  <c r="BO9" i="3" s="1"/>
  <c r="AL9" i="3"/>
  <c r="CK9" i="3" s="1"/>
  <c r="AM9" i="3"/>
  <c r="CL9" i="3" s="1"/>
  <c r="AW9" i="3"/>
  <c r="CV9" i="3" s="1"/>
  <c r="K9" i="3"/>
  <c r="BJ9" i="3" s="1"/>
  <c r="X9" i="3"/>
  <c r="BW9" i="3" s="1"/>
  <c r="N9" i="3"/>
  <c r="BM9" i="3" s="1"/>
  <c r="AE9" i="3"/>
  <c r="CD9" i="3" s="1"/>
  <c r="AR9" i="3"/>
  <c r="CQ9" i="3" s="1"/>
  <c r="S9" i="3"/>
  <c r="BR9" i="3" s="1"/>
  <c r="U9" i="3"/>
  <c r="BT9" i="3" s="1"/>
  <c r="W9" i="3"/>
  <c r="BV9" i="3" s="1"/>
  <c r="H9" i="3"/>
  <c r="BG9" i="3" s="1"/>
  <c r="AB9" i="3"/>
  <c r="CA9" i="3" s="1"/>
  <c r="AS9" i="3"/>
  <c r="AC9" i="3"/>
  <c r="CB9" i="3" s="1"/>
  <c r="M9" i="3"/>
  <c r="AF9" i="3"/>
  <c r="BB9" i="3"/>
  <c r="T9" i="3"/>
  <c r="BS9" i="3" s="1"/>
  <c r="J9" i="3"/>
  <c r="AA9" i="3"/>
  <c r="BZ9" i="3" s="1"/>
  <c r="AN9" i="3"/>
  <c r="CM9" i="3" s="1"/>
  <c r="AD9" i="3"/>
  <c r="CC9" i="3" s="1"/>
  <c r="AU9" i="3"/>
  <c r="R9" i="3"/>
  <c r="BQ9" i="3" s="1"/>
  <c r="AI9" i="3"/>
  <c r="BC9" i="3"/>
  <c r="DB9" i="3" s="1"/>
  <c r="AZ9" i="3"/>
  <c r="CY9" i="3" s="1"/>
  <c r="BA9" i="3"/>
  <c r="CZ9" i="3" s="1"/>
  <c r="AX9" i="3"/>
  <c r="CW9" i="3" s="1"/>
  <c r="BK11" i="5"/>
  <c r="FI10" i="5"/>
  <c r="DJ10" i="5"/>
  <c r="CN11" i="5"/>
  <c r="GL10" i="5"/>
  <c r="EM10" i="5"/>
  <c r="CK11" i="5"/>
  <c r="GI10" i="5"/>
  <c r="EJ10" i="5"/>
  <c r="BZ11" i="5"/>
  <c r="FX10" i="5"/>
  <c r="DY10" i="5"/>
  <c r="CO11" i="5"/>
  <c r="GM10" i="5"/>
  <c r="EN10" i="5"/>
  <c r="BQ11" i="5"/>
  <c r="FO10" i="5"/>
  <c r="DP10" i="5"/>
  <c r="BU11" i="5"/>
  <c r="FS10" i="5"/>
  <c r="DT10" i="5"/>
  <c r="BV11" i="5"/>
  <c r="FT10" i="5"/>
  <c r="DU10" i="5"/>
  <c r="BH11" i="5"/>
  <c r="FF10" i="5"/>
  <c r="DG10" i="5"/>
  <c r="CF11" i="5"/>
  <c r="GD10" i="5"/>
  <c r="EE10" i="5"/>
  <c r="CX11" i="5"/>
  <c r="GV10" i="5"/>
  <c r="EW10" i="5"/>
  <c r="CC11" i="5"/>
  <c r="GA10" i="5"/>
  <c r="EB10" i="5"/>
  <c r="CA11" i="5"/>
  <c r="FY10" i="5"/>
  <c r="DZ10" i="5"/>
  <c r="CS11" i="5"/>
  <c r="GQ10" i="5"/>
  <c r="ER10" i="5"/>
  <c r="CP11" i="5"/>
  <c r="GN10" i="5"/>
  <c r="EO10" i="5"/>
  <c r="EE7" i="2"/>
  <c r="GD7" i="2"/>
  <c r="DG7" i="2"/>
  <c r="FF7" i="2"/>
  <c r="ER7" i="2"/>
  <c r="GQ7" i="2"/>
  <c r="DV7" i="2"/>
  <c r="FU7" i="2"/>
  <c r="EW7" i="2"/>
  <c r="GV7" i="2"/>
  <c r="FB7" i="2"/>
  <c r="HA7" i="2"/>
  <c r="ED7" i="2"/>
  <c r="GC7" i="2"/>
  <c r="EO7" i="2"/>
  <c r="GN7" i="2"/>
  <c r="DX7" i="2"/>
  <c r="FW7" i="2"/>
  <c r="EG7" i="2"/>
  <c r="GF7" i="2"/>
  <c r="DL7" i="2"/>
  <c r="FK7" i="2"/>
  <c r="EC7" i="2"/>
  <c r="GB7" i="2"/>
  <c r="BM11" i="5"/>
  <c r="FK10" i="5"/>
  <c r="DL10" i="5"/>
  <c r="CY11" i="5"/>
  <c r="GW10" i="5"/>
  <c r="EX10" i="5"/>
  <c r="AD18" i="1"/>
  <c r="AC70" i="1"/>
  <c r="AC69" i="1"/>
  <c r="AC67" i="1"/>
  <c r="AC65" i="1"/>
  <c r="AC63" i="1"/>
  <c r="AC61" i="1"/>
  <c r="AC59" i="1"/>
  <c r="AC57" i="1"/>
  <c r="AC55" i="1"/>
  <c r="AC68" i="1"/>
  <c r="AC60" i="1"/>
  <c r="AC56" i="1"/>
  <c r="AC62" i="1"/>
  <c r="AC54" i="1"/>
  <c r="AC52" i="1"/>
  <c r="AC64" i="1"/>
  <c r="AC66" i="1"/>
  <c r="AC58" i="1"/>
  <c r="AC53" i="1"/>
  <c r="AC51" i="1"/>
  <c r="AC49" i="1"/>
  <c r="AC47" i="1"/>
  <c r="AC45" i="1"/>
  <c r="AC43" i="1"/>
  <c r="AC41" i="1"/>
  <c r="AC46" i="1"/>
  <c r="AC48" i="1"/>
  <c r="AC42" i="1"/>
  <c r="AC40" i="1"/>
  <c r="AC50" i="1"/>
  <c r="AC44" i="1"/>
  <c r="AC38" i="1"/>
  <c r="AC36" i="1"/>
  <c r="AC34" i="1"/>
  <c r="AC32" i="1"/>
  <c r="AC35" i="1"/>
  <c r="AC20" i="1"/>
  <c r="AC19" i="1"/>
  <c r="AC37" i="1"/>
  <c r="AC39" i="1"/>
  <c r="AC31" i="1"/>
  <c r="AC33" i="1"/>
  <c r="C17" i="5"/>
  <c r="D16" i="5"/>
  <c r="B16" i="5" s="1"/>
  <c r="B15" i="3"/>
  <c r="D15" i="3"/>
  <c r="C16" i="3"/>
  <c r="B14" i="2"/>
  <c r="D30" i="1"/>
  <c r="B30" i="1"/>
  <c r="E30" i="1" s="1"/>
  <c r="E15" i="5" s="1"/>
  <c r="BD15" i="5" s="1"/>
  <c r="F25" i="1"/>
  <c r="E10" i="3" s="1"/>
  <c r="I24" i="1"/>
  <c r="K29" i="1"/>
  <c r="M29" i="1"/>
  <c r="L29" i="1"/>
  <c r="J29" i="1"/>
  <c r="GI8" i="2" l="1"/>
  <c r="GK8" i="2"/>
  <c r="FX8" i="2"/>
  <c r="AO15" i="5"/>
  <c r="AE15" i="5"/>
  <c r="AR15" i="5"/>
  <c r="AW15" i="5"/>
  <c r="Z15" i="5"/>
  <c r="AU15" i="5"/>
  <c r="AH15" i="5"/>
  <c r="U15" i="5"/>
  <c r="L15" i="5"/>
  <c r="M15" i="5"/>
  <c r="O15" i="5"/>
  <c r="AB15" i="5"/>
  <c r="BQ12" i="5"/>
  <c r="FO11" i="5"/>
  <c r="DP11" i="5"/>
  <c r="CN12" i="5"/>
  <c r="GL11" i="5"/>
  <c r="EM11" i="5"/>
  <c r="EV9" i="3"/>
  <c r="GU9" i="3"/>
  <c r="CH9" i="3"/>
  <c r="EG9" i="3" s="1"/>
  <c r="EL9" i="3"/>
  <c r="GK9" i="3"/>
  <c r="DA9" i="3"/>
  <c r="EZ9" i="3" s="1"/>
  <c r="CR9" i="3"/>
  <c r="GP9" i="3" s="1"/>
  <c r="DS9" i="3"/>
  <c r="FR9" i="3"/>
  <c r="DL9" i="3"/>
  <c r="FK9" i="3"/>
  <c r="EK9" i="3"/>
  <c r="GJ9" i="3"/>
  <c r="EE9" i="3"/>
  <c r="GD9" i="3"/>
  <c r="EI9" i="3"/>
  <c r="GH9" i="3"/>
  <c r="CS9" i="3"/>
  <c r="ER9" i="3" s="1"/>
  <c r="CI9" i="3"/>
  <c r="EH9" i="3" s="1"/>
  <c r="BX9" i="3"/>
  <c r="DW9" i="3" s="1"/>
  <c r="BW12" i="5"/>
  <c r="FU11" i="5"/>
  <c r="DV11" i="5"/>
  <c r="DB12" i="5"/>
  <c r="GZ11" i="5"/>
  <c r="FA11" i="5"/>
  <c r="BO12" i="5"/>
  <c r="FM11" i="5"/>
  <c r="DN11" i="5"/>
  <c r="BG12" i="5"/>
  <c r="FE11" i="5"/>
  <c r="DF11" i="5"/>
  <c r="BP12" i="5"/>
  <c r="FN11" i="5"/>
  <c r="DO11" i="5"/>
  <c r="CG12" i="5"/>
  <c r="GE11" i="5"/>
  <c r="EF11" i="5"/>
  <c r="CQ12" i="5"/>
  <c r="GO11" i="5"/>
  <c r="EP11" i="5"/>
  <c r="BS12" i="5"/>
  <c r="FQ11" i="5"/>
  <c r="DR11" i="5"/>
  <c r="EH8" i="2"/>
  <c r="EP8" i="2"/>
  <c r="EV8" i="2"/>
  <c r="DZ8" i="2"/>
  <c r="EX8" i="2"/>
  <c r="FB8" i="2"/>
  <c r="DI8" i="2"/>
  <c r="EC8" i="2"/>
  <c r="DG8" i="2"/>
  <c r="FW8" i="2"/>
  <c r="DX8" i="2"/>
  <c r="DK8" i="2"/>
  <c r="M10" i="3"/>
  <c r="Y10" i="3"/>
  <c r="I10" i="3"/>
  <c r="BH10" i="3" s="1"/>
  <c r="FF10" i="3" s="1"/>
  <c r="AK10" i="3"/>
  <c r="BB10" i="3"/>
  <c r="P10" i="3"/>
  <c r="BO10" i="3" s="1"/>
  <c r="DN10" i="3" s="1"/>
  <c r="J10" i="3"/>
  <c r="AA10" i="3"/>
  <c r="BZ10" i="3" s="1"/>
  <c r="AZ10" i="3"/>
  <c r="CY10" i="3" s="1"/>
  <c r="AT10" i="3"/>
  <c r="BC10" i="3"/>
  <c r="BD10" i="3"/>
  <c r="DC10" i="3" s="1"/>
  <c r="AH10" i="3"/>
  <c r="AY10" i="3"/>
  <c r="U10" i="3"/>
  <c r="BT10" i="3" s="1"/>
  <c r="FR10" i="3" s="1"/>
  <c r="L10" i="3"/>
  <c r="BK10" i="3" s="1"/>
  <c r="BA10" i="3"/>
  <c r="CZ10" i="3" s="1"/>
  <c r="G10" i="3"/>
  <c r="BF10" i="3" s="1"/>
  <c r="AF10" i="3"/>
  <c r="CE10" i="3" s="1"/>
  <c r="Z10" i="3"/>
  <c r="BY10" i="3" s="1"/>
  <c r="AQ10" i="3"/>
  <c r="CP10" i="3" s="1"/>
  <c r="AS10" i="3"/>
  <c r="CR10" i="3" s="1"/>
  <c r="O10" i="3"/>
  <c r="BN10" i="3" s="1"/>
  <c r="DM10" i="3" s="1"/>
  <c r="H10" i="3"/>
  <c r="BG10" i="3" s="1"/>
  <c r="DF10" i="3" s="1"/>
  <c r="AG10" i="3"/>
  <c r="CF10" i="3" s="1"/>
  <c r="AX10" i="3"/>
  <c r="Q10" i="3"/>
  <c r="BP10" i="3" s="1"/>
  <c r="DO10" i="3" s="1"/>
  <c r="AB10" i="3"/>
  <c r="CA10" i="3" s="1"/>
  <c r="FY10" i="3" s="1"/>
  <c r="V10" i="3"/>
  <c r="BU10" i="3" s="1"/>
  <c r="DT10" i="3" s="1"/>
  <c r="W10" i="3"/>
  <c r="BV10" i="3" s="1"/>
  <c r="FT10" i="3" s="1"/>
  <c r="AV10" i="3"/>
  <c r="CU10" i="3" s="1"/>
  <c r="AP10" i="3"/>
  <c r="CO10" i="3" s="1"/>
  <c r="GM10" i="3" s="1"/>
  <c r="T10" i="3"/>
  <c r="BS10" i="3" s="1"/>
  <c r="N10" i="3"/>
  <c r="BM10" i="3" s="1"/>
  <c r="FK10" i="3" s="1"/>
  <c r="AE10" i="3"/>
  <c r="CD10" i="3" s="1"/>
  <c r="EC10" i="3" s="1"/>
  <c r="X10" i="3"/>
  <c r="BW10" i="3" s="1"/>
  <c r="FU10" i="3" s="1"/>
  <c r="AW10" i="3"/>
  <c r="CV10" i="3" s="1"/>
  <c r="EU10" i="3" s="1"/>
  <c r="S10" i="3"/>
  <c r="BR10" i="3" s="1"/>
  <c r="FP10" i="3" s="1"/>
  <c r="AR10" i="3"/>
  <c r="CQ10" i="3" s="1"/>
  <c r="EP10" i="3" s="1"/>
  <c r="AM10" i="3"/>
  <c r="CL10" i="3" s="1"/>
  <c r="K10" i="3"/>
  <c r="BJ10" i="3" s="1"/>
  <c r="DI10" i="3" s="1"/>
  <c r="AD10" i="3"/>
  <c r="CC10" i="3" s="1"/>
  <c r="GA10" i="3" s="1"/>
  <c r="AN10" i="3"/>
  <c r="AI10" i="3"/>
  <c r="AC10" i="3"/>
  <c r="CB10" i="3" s="1"/>
  <c r="FZ10" i="3" s="1"/>
  <c r="AL10" i="3"/>
  <c r="AO10" i="3"/>
  <c r="CN10" i="3" s="1"/>
  <c r="AJ10" i="3"/>
  <c r="AU10" i="3"/>
  <c r="R10" i="3"/>
  <c r="BQ10" i="3" s="1"/>
  <c r="DP10" i="3" s="1"/>
  <c r="CC12" i="5"/>
  <c r="GA11" i="5"/>
  <c r="EB11" i="5"/>
  <c r="BV12" i="5"/>
  <c r="FT11" i="5"/>
  <c r="DU11" i="5"/>
  <c r="CK12" i="5"/>
  <c r="GI11" i="5"/>
  <c r="EJ11" i="5"/>
  <c r="EY9" i="3"/>
  <c r="GX10" i="3"/>
  <c r="GX9" i="3"/>
  <c r="DP9" i="3"/>
  <c r="FO9" i="3"/>
  <c r="DY9" i="3"/>
  <c r="FX9" i="3"/>
  <c r="CE9" i="3"/>
  <c r="GC9" i="3" s="1"/>
  <c r="DZ9" i="3"/>
  <c r="FY9" i="3"/>
  <c r="DQ9" i="3"/>
  <c r="FP9" i="3"/>
  <c r="DV9" i="3"/>
  <c r="FU9" i="3"/>
  <c r="EJ9" i="3"/>
  <c r="GI9" i="3"/>
  <c r="DM9" i="3"/>
  <c r="FL9" i="3"/>
  <c r="CX9" i="3"/>
  <c r="EW9" i="3" s="1"/>
  <c r="DC9" i="3"/>
  <c r="BF9" i="3"/>
  <c r="FD9" i="3" s="1"/>
  <c r="CN9" i="3"/>
  <c r="CH12" i="5"/>
  <c r="GF11" i="5"/>
  <c r="EG11" i="5"/>
  <c r="CL12" i="5"/>
  <c r="GJ11" i="5"/>
  <c r="EK11" i="5"/>
  <c r="BL12" i="5"/>
  <c r="FJ11" i="5"/>
  <c r="DK11" i="5"/>
  <c r="EF8" i="2"/>
  <c r="BX12" i="5"/>
  <c r="FV11" i="5"/>
  <c r="DW11" i="5"/>
  <c r="CR12" i="5"/>
  <c r="GP11" i="5"/>
  <c r="EQ11" i="5"/>
  <c r="CJ12" i="5"/>
  <c r="GH11" i="5"/>
  <c r="EI11" i="5"/>
  <c r="CT12" i="5"/>
  <c r="GR11" i="5"/>
  <c r="ES11" i="5"/>
  <c r="CW12" i="5"/>
  <c r="GU11" i="5"/>
  <c r="EV11" i="5"/>
  <c r="BF12" i="5"/>
  <c r="FD11" i="5"/>
  <c r="DE11" i="5"/>
  <c r="DR8" i="2"/>
  <c r="EQ8" i="2"/>
  <c r="ES8" i="2"/>
  <c r="DJ8" i="2"/>
  <c r="EY8" i="2"/>
  <c r="FA8" i="2"/>
  <c r="DU8" i="2"/>
  <c r="DM8" i="2"/>
  <c r="DW8" i="2"/>
  <c r="DS8" i="2"/>
  <c r="BM12" i="5"/>
  <c r="FK11" i="5"/>
  <c r="DL11" i="5"/>
  <c r="AG15" i="5"/>
  <c r="R15" i="5"/>
  <c r="AT15" i="5"/>
  <c r="Y15" i="5"/>
  <c r="J15" i="5"/>
  <c r="BB15" i="5"/>
  <c r="S15" i="5"/>
  <c r="AI15" i="5"/>
  <c r="AY15" i="5"/>
  <c r="P15" i="5"/>
  <c r="AF15" i="5"/>
  <c r="AV15" i="5"/>
  <c r="CY12" i="5"/>
  <c r="GW11" i="5"/>
  <c r="EX11" i="5"/>
  <c r="CA12" i="5"/>
  <c r="FY11" i="5"/>
  <c r="DZ11" i="5"/>
  <c r="BH12" i="5"/>
  <c r="FF11" i="5"/>
  <c r="DG11" i="5"/>
  <c r="AL15" i="5"/>
  <c r="Q15" i="5"/>
  <c r="AS15" i="5"/>
  <c r="AD15" i="5"/>
  <c r="I15" i="5"/>
  <c r="BA15" i="5"/>
  <c r="G15" i="5"/>
  <c r="W15" i="5"/>
  <c r="AM15" i="5"/>
  <c r="BC15" i="5"/>
  <c r="T15" i="5"/>
  <c r="AJ15" i="5"/>
  <c r="AZ15" i="5"/>
  <c r="CS12" i="5"/>
  <c r="GQ11" i="5"/>
  <c r="ER11" i="5"/>
  <c r="CF12" i="5"/>
  <c r="GD11" i="5"/>
  <c r="EE11" i="5"/>
  <c r="V15" i="5"/>
  <c r="AX15" i="5"/>
  <c r="AC15" i="5"/>
  <c r="N15" i="5"/>
  <c r="AP15" i="5"/>
  <c r="AK15" i="5"/>
  <c r="K15" i="5"/>
  <c r="AA15" i="5"/>
  <c r="AQ15" i="5"/>
  <c r="H15" i="5"/>
  <c r="X15" i="5"/>
  <c r="AN15" i="5"/>
  <c r="DV8" i="2"/>
  <c r="CP12" i="5"/>
  <c r="GN11" i="5"/>
  <c r="EO11" i="5"/>
  <c r="CX12" i="5"/>
  <c r="GV11" i="5"/>
  <c r="EW11" i="5"/>
  <c r="BU12" i="5"/>
  <c r="FS11" i="5"/>
  <c r="DT11" i="5"/>
  <c r="BZ12" i="5"/>
  <c r="FX11" i="5"/>
  <c r="DY11" i="5"/>
  <c r="EX9" i="3"/>
  <c r="GW10" i="3"/>
  <c r="GW9" i="3"/>
  <c r="CT9" i="3"/>
  <c r="ES9" i="3" s="1"/>
  <c r="BI9" i="3"/>
  <c r="DH9" i="3" s="1"/>
  <c r="BL9" i="3"/>
  <c r="DK9" i="3" s="1"/>
  <c r="DF9" i="3"/>
  <c r="FE9" i="3"/>
  <c r="EP9" i="3"/>
  <c r="GO9" i="3"/>
  <c r="DI9" i="3"/>
  <c r="FH9" i="3"/>
  <c r="DN9" i="3"/>
  <c r="FM9" i="3"/>
  <c r="EN9" i="3"/>
  <c r="GM9" i="3"/>
  <c r="CG9" i="3"/>
  <c r="EF9" i="3" s="1"/>
  <c r="CP9" i="3"/>
  <c r="GN9" i="3" s="1"/>
  <c r="CU9" i="3"/>
  <c r="GS9" i="3" s="1"/>
  <c r="CD12" i="5"/>
  <c r="GB11" i="5"/>
  <c r="EC11" i="5"/>
  <c r="CV12" i="5"/>
  <c r="GT11" i="5"/>
  <c r="EU11" i="5"/>
  <c r="BJ12" i="5"/>
  <c r="FH11" i="5"/>
  <c r="DI11" i="5"/>
  <c r="DA12" i="5"/>
  <c r="GY11" i="5"/>
  <c r="EZ11" i="5"/>
  <c r="CI12" i="5"/>
  <c r="GG11" i="5"/>
  <c r="EH11" i="5"/>
  <c r="DC12" i="5"/>
  <c r="HA11" i="5"/>
  <c r="FB11" i="5"/>
  <c r="BN12" i="5"/>
  <c r="FL11" i="5"/>
  <c r="DM11" i="5"/>
  <c r="BI12" i="5"/>
  <c r="FG11" i="5"/>
  <c r="DH11" i="5"/>
  <c r="ER8" i="2"/>
  <c r="ED8" i="2"/>
  <c r="ET8" i="2"/>
  <c r="EZ8" i="2"/>
  <c r="EM8" i="2"/>
  <c r="EG8" i="2"/>
  <c r="DL8" i="2"/>
  <c r="DH8" i="2"/>
  <c r="DT8" i="2"/>
  <c r="EA8" i="2"/>
  <c r="EE8" i="2"/>
  <c r="CO12" i="5"/>
  <c r="GM11" i="5"/>
  <c r="EN11" i="5"/>
  <c r="BK12" i="5"/>
  <c r="FI11" i="5"/>
  <c r="DJ11" i="5"/>
  <c r="FA9" i="3"/>
  <c r="GZ9" i="3"/>
  <c r="EB9" i="3"/>
  <c r="GA9" i="3"/>
  <c r="DR9" i="3"/>
  <c r="FQ10" i="3"/>
  <c r="FQ9" i="3"/>
  <c r="EA9" i="3"/>
  <c r="FZ9" i="3"/>
  <c r="DU9" i="3"/>
  <c r="FT9" i="3"/>
  <c r="EC9" i="3"/>
  <c r="GB9" i="3"/>
  <c r="EU9" i="3"/>
  <c r="GT9" i="3"/>
  <c r="DO9" i="3"/>
  <c r="FN9" i="3"/>
  <c r="DT9" i="3"/>
  <c r="FS9" i="3"/>
  <c r="BK9" i="3"/>
  <c r="FI9" i="3" s="1"/>
  <c r="BY9" i="3"/>
  <c r="FW9" i="3" s="1"/>
  <c r="DG9" i="3"/>
  <c r="FF9" i="3"/>
  <c r="CE12" i="5"/>
  <c r="GC11" i="5"/>
  <c r="ED11" i="5"/>
  <c r="CZ12" i="5"/>
  <c r="GX11" i="5"/>
  <c r="EY11" i="5"/>
  <c r="BR12" i="5"/>
  <c r="FP11" i="5"/>
  <c r="DQ11" i="5"/>
  <c r="BT12" i="5"/>
  <c r="FR11" i="5"/>
  <c r="DS11" i="5"/>
  <c r="CM12" i="5"/>
  <c r="GK11" i="5"/>
  <c r="EL11" i="5"/>
  <c r="CB12" i="5"/>
  <c r="FZ11" i="5"/>
  <c r="EA11" i="5"/>
  <c r="CU12" i="5"/>
  <c r="GS11" i="5"/>
  <c r="ET11" i="5"/>
  <c r="EB8" i="2"/>
  <c r="BY12" i="5"/>
  <c r="FW11" i="5"/>
  <c r="DX11" i="5"/>
  <c r="DF8" i="2"/>
  <c r="EO8" i="2"/>
  <c r="DN8" i="2"/>
  <c r="EU8" i="2"/>
  <c r="EW8" i="2"/>
  <c r="EN8" i="2"/>
  <c r="DQ8" i="2"/>
  <c r="DE8" i="2"/>
  <c r="DP8" i="2"/>
  <c r="DO8" i="2"/>
  <c r="EI8" i="2"/>
  <c r="EK8" i="2"/>
  <c r="AE18" i="1"/>
  <c r="AD70" i="1"/>
  <c r="AD68" i="1"/>
  <c r="AD66" i="1"/>
  <c r="AD64" i="1"/>
  <c r="AD62" i="1"/>
  <c r="AD60" i="1"/>
  <c r="AD58" i="1"/>
  <c r="AD61" i="1"/>
  <c r="AD54" i="1"/>
  <c r="AD52" i="1"/>
  <c r="AD50" i="1"/>
  <c r="AD69" i="1"/>
  <c r="AD63" i="1"/>
  <c r="AD65" i="1"/>
  <c r="AD57" i="1"/>
  <c r="AD55" i="1"/>
  <c r="AD53" i="1"/>
  <c r="AD51" i="1"/>
  <c r="AD49" i="1"/>
  <c r="AD47" i="1"/>
  <c r="AD45" i="1"/>
  <c r="AD43" i="1"/>
  <c r="AD67" i="1"/>
  <c r="AD59" i="1"/>
  <c r="AD56" i="1"/>
  <c r="AD48" i="1"/>
  <c r="AD42" i="1"/>
  <c r="AD44" i="1"/>
  <c r="AD38" i="1"/>
  <c r="AD36" i="1"/>
  <c r="AD34" i="1"/>
  <c r="AD32" i="1"/>
  <c r="AD46" i="1"/>
  <c r="AD41" i="1"/>
  <c r="AD40" i="1"/>
  <c r="AD37" i="1"/>
  <c r="AD39" i="1"/>
  <c r="AD33" i="1"/>
  <c r="AD35" i="1"/>
  <c r="AD20" i="1"/>
  <c r="AD19" i="1"/>
  <c r="C18" i="5"/>
  <c r="B17" i="5"/>
  <c r="D17" i="5"/>
  <c r="D16" i="3"/>
  <c r="B16" i="3" s="1"/>
  <c r="C17" i="3"/>
  <c r="B15" i="2"/>
  <c r="E29" i="1"/>
  <c r="E14" i="5" s="1"/>
  <c r="E28" i="1"/>
  <c r="E13" i="5" s="1"/>
  <c r="D31" i="1"/>
  <c r="B31" i="1"/>
  <c r="F26" i="1"/>
  <c r="E11" i="3" s="1"/>
  <c r="I25" i="1"/>
  <c r="H25" i="1" s="1"/>
  <c r="G24" i="1"/>
  <c r="H24" i="1"/>
  <c r="L30" i="1"/>
  <c r="K30" i="1"/>
  <c r="J30" i="1"/>
  <c r="M30" i="1"/>
  <c r="GT10" i="3" l="1"/>
  <c r="FH10" i="3"/>
  <c r="FS10" i="3"/>
  <c r="FN10" i="3"/>
  <c r="FE10" i="3"/>
  <c r="FM10" i="3"/>
  <c r="GO10" i="3"/>
  <c r="GB10" i="3"/>
  <c r="EQ10" i="3"/>
  <c r="FL10" i="3"/>
  <c r="FO10" i="3"/>
  <c r="GE9" i="3"/>
  <c r="E9" i="2"/>
  <c r="W7" i="1"/>
  <c r="GS12" i="5"/>
  <c r="ET12" i="5"/>
  <c r="FP12" i="5"/>
  <c r="DQ12" i="5"/>
  <c r="DJ9" i="3"/>
  <c r="FI10" i="3"/>
  <c r="HA12" i="5"/>
  <c r="FB12" i="5"/>
  <c r="GT12" i="5"/>
  <c r="EU12" i="5"/>
  <c r="ET9" i="3"/>
  <c r="GS10" i="3"/>
  <c r="FG9" i="3"/>
  <c r="FX12" i="5"/>
  <c r="DY12" i="5"/>
  <c r="GW12" i="5"/>
  <c r="EX12" i="5"/>
  <c r="GR12" i="5"/>
  <c r="ES12" i="5"/>
  <c r="GF12" i="5"/>
  <c r="EG12" i="5"/>
  <c r="GV9" i="3"/>
  <c r="GI12" i="5"/>
  <c r="EJ12" i="5"/>
  <c r="CT10" i="3"/>
  <c r="GR10" i="3" s="1"/>
  <c r="EA10" i="3"/>
  <c r="DR10" i="3"/>
  <c r="EE10" i="3"/>
  <c r="EO10" i="3"/>
  <c r="EY10" i="3"/>
  <c r="CG10" i="3"/>
  <c r="EF10" i="3" s="1"/>
  <c r="EX10" i="3"/>
  <c r="DA10" i="3"/>
  <c r="GY10" i="3" s="1"/>
  <c r="BL10" i="3"/>
  <c r="FJ10" i="3" s="1"/>
  <c r="GO12" i="5"/>
  <c r="EP12" i="5"/>
  <c r="FM12" i="5"/>
  <c r="DN12" i="5"/>
  <c r="FV9" i="3"/>
  <c r="GQ9" i="3"/>
  <c r="GD10" i="3"/>
  <c r="FR12" i="5"/>
  <c r="DS12" i="5"/>
  <c r="GM12" i="5"/>
  <c r="EN12" i="5"/>
  <c r="FL12" i="5"/>
  <c r="DM12" i="5"/>
  <c r="FH12" i="5"/>
  <c r="DI12" i="5"/>
  <c r="GN12" i="5"/>
  <c r="EO12" i="5"/>
  <c r="FY12" i="5"/>
  <c r="DZ12" i="5"/>
  <c r="GU12" i="5"/>
  <c r="EV12" i="5"/>
  <c r="FV12" i="5"/>
  <c r="DW12" i="5"/>
  <c r="GJ12" i="5"/>
  <c r="EK12" i="5"/>
  <c r="EM9" i="3"/>
  <c r="GL10" i="3"/>
  <c r="FB9" i="3"/>
  <c r="HA10" i="3"/>
  <c r="CI10" i="3"/>
  <c r="GG10" i="3" s="1"/>
  <c r="CH10" i="3"/>
  <c r="EG10" i="3" s="1"/>
  <c r="EK10" i="3"/>
  <c r="DV10" i="3"/>
  <c r="EN10" i="3"/>
  <c r="DZ10" i="3"/>
  <c r="DX10" i="3"/>
  <c r="DJ10" i="3"/>
  <c r="FB10" i="3"/>
  <c r="DY10" i="3"/>
  <c r="CJ10" i="3"/>
  <c r="GH10" i="3" s="1"/>
  <c r="FQ12" i="5"/>
  <c r="DR12" i="5"/>
  <c r="FE12" i="5"/>
  <c r="DF12" i="5"/>
  <c r="AR13" i="5"/>
  <c r="CQ13" i="5" s="1"/>
  <c r="AB13" i="5"/>
  <c r="CA13" i="5" s="1"/>
  <c r="L13" i="5"/>
  <c r="BK13" i="5" s="1"/>
  <c r="AU13" i="5"/>
  <c r="CT13" i="5" s="1"/>
  <c r="AE13" i="5"/>
  <c r="CD13" i="5" s="1"/>
  <c r="O13" i="5"/>
  <c r="BN13" i="5" s="1"/>
  <c r="AK13" i="5"/>
  <c r="CJ13" i="5" s="1"/>
  <c r="AX13" i="5"/>
  <c r="CW13" i="5" s="1"/>
  <c r="V13" i="5"/>
  <c r="BU13" i="5" s="1"/>
  <c r="AS13" i="5"/>
  <c r="CR13" i="5" s="1"/>
  <c r="BB13" i="5"/>
  <c r="DA13" i="5" s="1"/>
  <c r="N13" i="5"/>
  <c r="BM13" i="5" s="1"/>
  <c r="BD13" i="5"/>
  <c r="DC13" i="5" s="1"/>
  <c r="X13" i="5"/>
  <c r="BW13" i="5" s="1"/>
  <c r="AQ13" i="5"/>
  <c r="CP13" i="5" s="1"/>
  <c r="K13" i="5"/>
  <c r="BJ13" i="5" s="1"/>
  <c r="I13" i="5"/>
  <c r="BH13" i="5" s="1"/>
  <c r="J13" i="5"/>
  <c r="BI13" i="5" s="1"/>
  <c r="AD13" i="5"/>
  <c r="CC13" i="5" s="1"/>
  <c r="AN13" i="5"/>
  <c r="CM13" i="5" s="1"/>
  <c r="H13" i="5"/>
  <c r="BG13" i="5" s="1"/>
  <c r="AA13" i="5"/>
  <c r="BZ13" i="5" s="1"/>
  <c r="BA13" i="5"/>
  <c r="CZ13" i="5" s="1"/>
  <c r="AL13" i="5"/>
  <c r="CK13" i="5" s="1"/>
  <c r="Q13" i="5"/>
  <c r="BP13" i="5" s="1"/>
  <c r="AZ13" i="5"/>
  <c r="CY13" i="5" s="1"/>
  <c r="AJ13" i="5"/>
  <c r="CI13" i="5" s="1"/>
  <c r="T13" i="5"/>
  <c r="BS13" i="5" s="1"/>
  <c r="BC13" i="5"/>
  <c r="DB13" i="5" s="1"/>
  <c r="AM13" i="5"/>
  <c r="CL13" i="5" s="1"/>
  <c r="W13" i="5"/>
  <c r="BV13" i="5" s="1"/>
  <c r="G13" i="5"/>
  <c r="BF13" i="5" s="1"/>
  <c r="R13" i="5"/>
  <c r="BQ13" i="5" s="1"/>
  <c r="Y13" i="5"/>
  <c r="BX13" i="5" s="1"/>
  <c r="M13" i="5"/>
  <c r="BL13" i="5" s="1"/>
  <c r="Z13" i="5"/>
  <c r="BY13" i="5" s="1"/>
  <c r="AG13" i="5"/>
  <c r="CF13" i="5" s="1"/>
  <c r="AT13" i="5"/>
  <c r="CS13" i="5" s="1"/>
  <c r="AV13" i="5"/>
  <c r="CU13" i="5" s="1"/>
  <c r="AF13" i="5"/>
  <c r="CE13" i="5" s="1"/>
  <c r="P13" i="5"/>
  <c r="BO13" i="5" s="1"/>
  <c r="AI13" i="5"/>
  <c r="CH13" i="5" s="1"/>
  <c r="S13" i="5"/>
  <c r="BR13" i="5" s="1"/>
  <c r="AH13" i="5"/>
  <c r="CG13" i="5" s="1"/>
  <c r="AC13" i="5"/>
  <c r="CB13" i="5" s="1"/>
  <c r="AW13" i="5"/>
  <c r="CV13" i="5" s="1"/>
  <c r="AY13" i="5"/>
  <c r="CX13" i="5" s="1"/>
  <c r="U13" i="5"/>
  <c r="BT13" i="5" s="1"/>
  <c r="AO13" i="5"/>
  <c r="CN13" i="5" s="1"/>
  <c r="AP13" i="5"/>
  <c r="CO13" i="5" s="1"/>
  <c r="M11" i="3"/>
  <c r="BL11" i="3" s="1"/>
  <c r="AN11" i="3"/>
  <c r="V11" i="3"/>
  <c r="W11" i="3"/>
  <c r="BV11" i="3" s="1"/>
  <c r="DU11" i="3" s="1"/>
  <c r="AR11" i="3"/>
  <c r="J11" i="3"/>
  <c r="AA11" i="3"/>
  <c r="BZ11" i="3" s="1"/>
  <c r="AF11" i="3"/>
  <c r="CE11" i="3" s="1"/>
  <c r="ED11" i="3" s="1"/>
  <c r="N11" i="3"/>
  <c r="BM11" i="3" s="1"/>
  <c r="FK11" i="3" s="1"/>
  <c r="AE11" i="3"/>
  <c r="AZ11" i="3"/>
  <c r="CY11" i="3" s="1"/>
  <c r="EX11" i="3" s="1"/>
  <c r="AH11" i="3"/>
  <c r="AY11" i="3"/>
  <c r="I11" i="3"/>
  <c r="BH11" i="3" s="1"/>
  <c r="FF11" i="3" s="1"/>
  <c r="BD11" i="3"/>
  <c r="DC11" i="3" s="1"/>
  <c r="HA11" i="3" s="1"/>
  <c r="AL11" i="3"/>
  <c r="CK11" i="3" s="1"/>
  <c r="AM11" i="3"/>
  <c r="CL11" i="3" s="1"/>
  <c r="U11" i="3"/>
  <c r="BT11" i="3" s="1"/>
  <c r="FR11" i="3" s="1"/>
  <c r="Z11" i="3"/>
  <c r="BY11" i="3" s="1"/>
  <c r="AQ11" i="3"/>
  <c r="CP11" i="3" s="1"/>
  <c r="AV11" i="3"/>
  <c r="CU11" i="3" s="1"/>
  <c r="GS11" i="3" s="1"/>
  <c r="AD11" i="3"/>
  <c r="CC11" i="3" s="1"/>
  <c r="GA11" i="3" s="1"/>
  <c r="AU11" i="3"/>
  <c r="CT11" i="3" s="1"/>
  <c r="AC11" i="3"/>
  <c r="CB11" i="3" s="1"/>
  <c r="EA11" i="3" s="1"/>
  <c r="AX11" i="3"/>
  <c r="X11" i="3"/>
  <c r="BW11" i="3" s="1"/>
  <c r="DV11" i="3" s="1"/>
  <c r="G11" i="3"/>
  <c r="BA11" i="3"/>
  <c r="CZ11" i="3" s="1"/>
  <c r="EY11" i="3" s="1"/>
  <c r="P11" i="3"/>
  <c r="O11" i="3"/>
  <c r="R11" i="3"/>
  <c r="H11" i="3"/>
  <c r="AG11" i="3"/>
  <c r="CF11" i="3" s="1"/>
  <c r="GD11" i="3" s="1"/>
  <c r="BB11" i="3"/>
  <c r="DA11" i="3" s="1"/>
  <c r="L11" i="3"/>
  <c r="AK11" i="3"/>
  <c r="CJ11" i="3" s="1"/>
  <c r="AP11" i="3"/>
  <c r="CO11" i="3" s="1"/>
  <c r="BC11" i="3"/>
  <c r="DB11" i="3" s="1"/>
  <c r="Y11" i="3"/>
  <c r="BX11" i="3" s="1"/>
  <c r="AT11" i="3"/>
  <c r="T11" i="3"/>
  <c r="BS11" i="3" s="1"/>
  <c r="FQ11" i="3" s="1"/>
  <c r="AS11" i="3"/>
  <c r="S11" i="3"/>
  <c r="BR11" i="3" s="1"/>
  <c r="FP11" i="3" s="1"/>
  <c r="Q11" i="3"/>
  <c r="AW11" i="3"/>
  <c r="AB11" i="3"/>
  <c r="CA11" i="3" s="1"/>
  <c r="DZ11" i="3" s="1"/>
  <c r="K11" i="3"/>
  <c r="AO11" i="3"/>
  <c r="CN11" i="3" s="1"/>
  <c r="EM11" i="3" s="1"/>
  <c r="AJ11" i="3"/>
  <c r="CI11" i="3" s="1"/>
  <c r="AI11" i="3"/>
  <c r="BD14" i="5"/>
  <c r="AN14" i="5"/>
  <c r="X14" i="5"/>
  <c r="H14" i="5"/>
  <c r="AQ14" i="5"/>
  <c r="AA14" i="5"/>
  <c r="K14" i="5"/>
  <c r="BA14" i="5"/>
  <c r="Y14" i="5"/>
  <c r="AP14" i="5"/>
  <c r="AS14" i="5"/>
  <c r="Q14" i="5"/>
  <c r="AH14" i="5"/>
  <c r="AZ14" i="5"/>
  <c r="AJ14" i="5"/>
  <c r="T14" i="5"/>
  <c r="BC14" i="5"/>
  <c r="AM14" i="5"/>
  <c r="W14" i="5"/>
  <c r="G14" i="5"/>
  <c r="V14" i="5"/>
  <c r="AO14" i="5"/>
  <c r="BB14" i="5"/>
  <c r="N14" i="5"/>
  <c r="AG14" i="5"/>
  <c r="AX14" i="5"/>
  <c r="P14" i="5"/>
  <c r="S14" i="5"/>
  <c r="AL14" i="5"/>
  <c r="M14" i="5"/>
  <c r="AW14" i="5"/>
  <c r="AK14" i="5"/>
  <c r="AC14" i="5"/>
  <c r="R14" i="5"/>
  <c r="AV14" i="5"/>
  <c r="AF14" i="5"/>
  <c r="AY14" i="5"/>
  <c r="AI14" i="5"/>
  <c r="U14" i="5"/>
  <c r="J14" i="5"/>
  <c r="AD14" i="5"/>
  <c r="AR14" i="5"/>
  <c r="AB14" i="5"/>
  <c r="L14" i="5"/>
  <c r="AU14" i="5"/>
  <c r="AE14" i="5"/>
  <c r="O14" i="5"/>
  <c r="I14" i="5"/>
  <c r="Z14" i="5"/>
  <c r="AT14" i="5"/>
  <c r="GK12" i="5"/>
  <c r="EL12" i="5"/>
  <c r="GC12" i="5"/>
  <c r="ED12" i="5"/>
  <c r="DX9" i="3"/>
  <c r="FW10" i="3"/>
  <c r="FI12" i="5"/>
  <c r="DJ12" i="5"/>
  <c r="FG12" i="5"/>
  <c r="DH12" i="5"/>
  <c r="GY12" i="5"/>
  <c r="EZ12" i="5"/>
  <c r="EO9" i="3"/>
  <c r="GN10" i="3"/>
  <c r="FJ9" i="3"/>
  <c r="GR9" i="3"/>
  <c r="GV12" i="5"/>
  <c r="EW12" i="5"/>
  <c r="GQ12" i="5"/>
  <c r="ER12" i="5"/>
  <c r="FF12" i="5"/>
  <c r="DG12" i="5"/>
  <c r="FD12" i="5"/>
  <c r="DE12" i="5"/>
  <c r="GP12" i="5"/>
  <c r="EQ12" i="5"/>
  <c r="FJ12" i="5"/>
  <c r="DK12" i="5"/>
  <c r="GL9" i="3"/>
  <c r="HA9" i="3"/>
  <c r="FX10" i="3"/>
  <c r="GA12" i="5"/>
  <c r="EB12" i="5"/>
  <c r="EM10" i="3"/>
  <c r="CM10" i="3"/>
  <c r="EL10" i="3" s="1"/>
  <c r="ET10" i="3"/>
  <c r="ED10" i="3"/>
  <c r="DS10" i="3"/>
  <c r="DB10" i="3"/>
  <c r="BI10" i="3"/>
  <c r="DH10" i="3" s="1"/>
  <c r="DG10" i="3"/>
  <c r="FN12" i="5"/>
  <c r="DO12" i="5"/>
  <c r="FU12" i="5"/>
  <c r="DV12" i="5"/>
  <c r="GG9" i="3"/>
  <c r="GY9" i="3"/>
  <c r="GF9" i="3"/>
  <c r="FO12" i="5"/>
  <c r="DP12" i="5"/>
  <c r="FW12" i="5"/>
  <c r="DX12" i="5"/>
  <c r="FZ12" i="5"/>
  <c r="EA12" i="5"/>
  <c r="GX12" i="5"/>
  <c r="EY12" i="5"/>
  <c r="GG12" i="5"/>
  <c r="EH12" i="5"/>
  <c r="GB12" i="5"/>
  <c r="EC12" i="5"/>
  <c r="FS12" i="5"/>
  <c r="DT12" i="5"/>
  <c r="GD12" i="5"/>
  <c r="EE12" i="5"/>
  <c r="FK12" i="5"/>
  <c r="DL12" i="5"/>
  <c r="GH12" i="5"/>
  <c r="EI12" i="5"/>
  <c r="DE9" i="3"/>
  <c r="FD10" i="3"/>
  <c r="ED9" i="3"/>
  <c r="GC10" i="3"/>
  <c r="FT12" i="5"/>
  <c r="DU12" i="5"/>
  <c r="CK10" i="3"/>
  <c r="GI10" i="3" s="1"/>
  <c r="EB10" i="3"/>
  <c r="DQ10" i="3"/>
  <c r="DL10" i="3"/>
  <c r="DU10" i="3"/>
  <c r="CW10" i="3"/>
  <c r="EV10" i="3" s="1"/>
  <c r="DE10" i="3"/>
  <c r="CX10" i="3"/>
  <c r="EW10" i="3" s="1"/>
  <c r="CS10" i="3"/>
  <c r="ER10" i="3" s="1"/>
  <c r="BX10" i="3"/>
  <c r="FV10" i="3" s="1"/>
  <c r="GE12" i="5"/>
  <c r="EF12" i="5"/>
  <c r="GZ12" i="5"/>
  <c r="FA12" i="5"/>
  <c r="GJ10" i="3"/>
  <c r="EQ9" i="3"/>
  <c r="GP10" i="3"/>
  <c r="GL12" i="5"/>
  <c r="EM12" i="5"/>
  <c r="AF18" i="1"/>
  <c r="AE69" i="1"/>
  <c r="AE70" i="1"/>
  <c r="AE68" i="1"/>
  <c r="AE66" i="1"/>
  <c r="AE64" i="1"/>
  <c r="AE62" i="1"/>
  <c r="AE60" i="1"/>
  <c r="AE58" i="1"/>
  <c r="AE56" i="1"/>
  <c r="AE54" i="1"/>
  <c r="AE63" i="1"/>
  <c r="AE65" i="1"/>
  <c r="AE57" i="1"/>
  <c r="AE55" i="1"/>
  <c r="AE53" i="1"/>
  <c r="AE51" i="1"/>
  <c r="AE67" i="1"/>
  <c r="AE59" i="1"/>
  <c r="AE61" i="1"/>
  <c r="AE52" i="1"/>
  <c r="AE50" i="1"/>
  <c r="AE48" i="1"/>
  <c r="AE46" i="1"/>
  <c r="AE44" i="1"/>
  <c r="AE42" i="1"/>
  <c r="AE40" i="1"/>
  <c r="AE47" i="1"/>
  <c r="AE43" i="1"/>
  <c r="AE41" i="1"/>
  <c r="AE49" i="1"/>
  <c r="AE45" i="1"/>
  <c r="AE39" i="1"/>
  <c r="AE37" i="1"/>
  <c r="AE35" i="1"/>
  <c r="AE33" i="1"/>
  <c r="AE36" i="1"/>
  <c r="AE38" i="1"/>
  <c r="AE20" i="1"/>
  <c r="AE19" i="1"/>
  <c r="AE34" i="1"/>
  <c r="C19" i="5"/>
  <c r="B18" i="5"/>
  <c r="D18" i="5"/>
  <c r="D17" i="3"/>
  <c r="B17" i="3" s="1"/>
  <c r="C18" i="3"/>
  <c r="B16" i="2"/>
  <c r="D32" i="1"/>
  <c r="B32" i="1" s="1"/>
  <c r="I26" i="1"/>
  <c r="G25" i="1"/>
  <c r="D16" i="13" s="1"/>
  <c r="M31" i="1"/>
  <c r="L31" i="1"/>
  <c r="K31" i="1"/>
  <c r="J31" i="1"/>
  <c r="EI11" i="3" l="1"/>
  <c r="GC11" i="3"/>
  <c r="FT11" i="3"/>
  <c r="GL11" i="3"/>
  <c r="FU11" i="3"/>
  <c r="GE10" i="3"/>
  <c r="GU10" i="3"/>
  <c r="FY11" i="3"/>
  <c r="DC14" i="5"/>
  <c r="HA13" i="5"/>
  <c r="FB13" i="5"/>
  <c r="BR14" i="5"/>
  <c r="FP13" i="5"/>
  <c r="DQ13" i="5"/>
  <c r="CU14" i="5"/>
  <c r="GS13" i="5"/>
  <c r="ET13" i="5"/>
  <c r="CP14" i="5"/>
  <c r="GN13" i="5"/>
  <c r="EO13" i="5"/>
  <c r="BG14" i="5"/>
  <c r="FE13" i="5"/>
  <c r="DF13" i="5"/>
  <c r="CQ14" i="5"/>
  <c r="GO13" i="5"/>
  <c r="EP13" i="5"/>
  <c r="CT14" i="5"/>
  <c r="GR13" i="5"/>
  <c r="ES13" i="5"/>
  <c r="CO14" i="5"/>
  <c r="GM13" i="5"/>
  <c r="EN13" i="5"/>
  <c r="CV14" i="5"/>
  <c r="GT13" i="5"/>
  <c r="EU13" i="5"/>
  <c r="CH14" i="5"/>
  <c r="GF13" i="5"/>
  <c r="EG13" i="5"/>
  <c r="BX14" i="5"/>
  <c r="FV13" i="5"/>
  <c r="DW13" i="5"/>
  <c r="CL14" i="5"/>
  <c r="GJ13" i="5"/>
  <c r="EK13" i="5"/>
  <c r="CY14" i="5"/>
  <c r="GW13" i="5"/>
  <c r="EX13" i="5"/>
  <c r="BZ14" i="5"/>
  <c r="FX13" i="5"/>
  <c r="DY13" i="5"/>
  <c r="BN14" i="5"/>
  <c r="FL13" i="5"/>
  <c r="DM13" i="5"/>
  <c r="CA14" i="5"/>
  <c r="FY13" i="5"/>
  <c r="DZ13" i="5"/>
  <c r="BO14" i="5"/>
  <c r="FM13" i="5"/>
  <c r="DN13" i="5"/>
  <c r="E10" i="2"/>
  <c r="X7" i="1"/>
  <c r="GV10" i="3"/>
  <c r="EJ10" i="3"/>
  <c r="GI11" i="3"/>
  <c r="BV14" i="5"/>
  <c r="FT13" i="5"/>
  <c r="DU13" i="5"/>
  <c r="CD14" i="5"/>
  <c r="GB13" i="5"/>
  <c r="EC13" i="5"/>
  <c r="BY14" i="5"/>
  <c r="FW13" i="5"/>
  <c r="DX13" i="5"/>
  <c r="BP14" i="5"/>
  <c r="FN13" i="5"/>
  <c r="DO13" i="5"/>
  <c r="FG10" i="3"/>
  <c r="CR14" i="5"/>
  <c r="GP13" i="5"/>
  <c r="EQ13" i="5"/>
  <c r="BI14" i="5"/>
  <c r="FG13" i="5"/>
  <c r="DH13" i="5"/>
  <c r="CE14" i="5"/>
  <c r="GC13" i="5"/>
  <c r="ED13" i="5"/>
  <c r="BP11" i="3"/>
  <c r="DO11" i="3" s="1"/>
  <c r="CS11" i="3"/>
  <c r="ER11" i="3" s="1"/>
  <c r="BG11" i="3"/>
  <c r="FE11" i="3" s="1"/>
  <c r="EO11" i="3"/>
  <c r="EJ11" i="3"/>
  <c r="CG11" i="3"/>
  <c r="EI10" i="3"/>
  <c r="GH11" i="3"/>
  <c r="BT14" i="5"/>
  <c r="FR13" i="5"/>
  <c r="DS13" i="5"/>
  <c r="EZ10" i="3"/>
  <c r="GY11" i="3"/>
  <c r="GN11" i="3"/>
  <c r="ES10" i="3"/>
  <c r="GR11" i="3"/>
  <c r="CK14" i="5"/>
  <c r="GI13" i="5"/>
  <c r="EJ13" i="5"/>
  <c r="CN14" i="5"/>
  <c r="GL13" i="5"/>
  <c r="EM13" i="5"/>
  <c r="CF14" i="5"/>
  <c r="GD13" i="5"/>
  <c r="EE13" i="5"/>
  <c r="BU14" i="5"/>
  <c r="FS13" i="5"/>
  <c r="DT13" i="5"/>
  <c r="CB14" i="5"/>
  <c r="FZ13" i="5"/>
  <c r="EA13" i="5"/>
  <c r="BW14" i="5"/>
  <c r="FU13" i="5"/>
  <c r="DV13" i="5"/>
  <c r="FA10" i="3"/>
  <c r="GZ11" i="3"/>
  <c r="BL14" i="5"/>
  <c r="FJ13" i="5"/>
  <c r="DK13" i="5"/>
  <c r="CS14" i="5"/>
  <c r="GQ13" i="5"/>
  <c r="ER13" i="5"/>
  <c r="DA14" i="5"/>
  <c r="GY13" i="5"/>
  <c r="EZ13" i="5"/>
  <c r="BJ11" i="3"/>
  <c r="DI11" i="3" s="1"/>
  <c r="DQ11" i="3"/>
  <c r="DW11" i="3"/>
  <c r="BK11" i="3"/>
  <c r="FI11" i="3" s="1"/>
  <c r="BQ11" i="3"/>
  <c r="FO11" i="3" s="1"/>
  <c r="BF11" i="3"/>
  <c r="FD11" i="3" s="1"/>
  <c r="ES11" i="3"/>
  <c r="DX11" i="3"/>
  <c r="FB11" i="3"/>
  <c r="DY11" i="3"/>
  <c r="BU11" i="3"/>
  <c r="DT11" i="3" s="1"/>
  <c r="CW14" i="5"/>
  <c r="GU13" i="5"/>
  <c r="EV13" i="5"/>
  <c r="CG14" i="5"/>
  <c r="GE13" i="5"/>
  <c r="EF13" i="5"/>
  <c r="GQ10" i="3"/>
  <c r="BM14" i="5"/>
  <c r="FK13" i="5"/>
  <c r="DL13" i="5"/>
  <c r="CZ14" i="5"/>
  <c r="GX13" i="5"/>
  <c r="EY13" i="5"/>
  <c r="GZ10" i="3"/>
  <c r="GK10" i="3"/>
  <c r="BH14" i="5"/>
  <c r="FF13" i="5"/>
  <c r="DG13" i="5"/>
  <c r="CX14" i="5"/>
  <c r="GV13" i="5"/>
  <c r="EW13" i="5"/>
  <c r="CH11" i="3"/>
  <c r="GF11" i="3" s="1"/>
  <c r="CR11" i="3"/>
  <c r="EQ11" i="3" s="1"/>
  <c r="FA11" i="3"/>
  <c r="EZ11" i="3"/>
  <c r="BN11" i="3"/>
  <c r="DM11" i="3" s="1"/>
  <c r="EB11" i="3"/>
  <c r="DS11" i="3"/>
  <c r="DG11" i="3"/>
  <c r="CD11" i="3"/>
  <c r="GB11" i="3" s="1"/>
  <c r="BI11" i="3"/>
  <c r="FG11" i="3" s="1"/>
  <c r="CM11" i="3"/>
  <c r="EL11" i="3" s="1"/>
  <c r="FX11" i="3"/>
  <c r="GF10" i="3"/>
  <c r="DK10" i="3"/>
  <c r="FJ11" i="3"/>
  <c r="GW11" i="3"/>
  <c r="GX11" i="3"/>
  <c r="FZ11" i="3"/>
  <c r="W22" i="1"/>
  <c r="W23" i="1"/>
  <c r="W21" i="1"/>
  <c r="W24" i="1"/>
  <c r="DB14" i="5"/>
  <c r="GZ13" i="5"/>
  <c r="FA13" i="5"/>
  <c r="DW10" i="3"/>
  <c r="FV11" i="3"/>
  <c r="CJ14" i="5"/>
  <c r="GH13" i="5"/>
  <c r="EI13" i="5"/>
  <c r="CI14" i="5"/>
  <c r="GG13" i="5"/>
  <c r="EH13" i="5"/>
  <c r="BQ14" i="5"/>
  <c r="FO13" i="5"/>
  <c r="DP13" i="5"/>
  <c r="CC14" i="5"/>
  <c r="GA13" i="5"/>
  <c r="EB13" i="5"/>
  <c r="BF14" i="5"/>
  <c r="FD13" i="5"/>
  <c r="DE13" i="5"/>
  <c r="BK14" i="5"/>
  <c r="FI13" i="5"/>
  <c r="DJ13" i="5"/>
  <c r="CM14" i="5"/>
  <c r="GK13" i="5"/>
  <c r="EL13" i="5"/>
  <c r="EH11" i="3"/>
  <c r="CV11" i="3"/>
  <c r="GT11" i="3" s="1"/>
  <c r="DR11" i="3"/>
  <c r="EN11" i="3"/>
  <c r="EE11" i="3"/>
  <c r="BO11" i="3"/>
  <c r="FM11" i="3" s="1"/>
  <c r="CW11" i="3"/>
  <c r="ET11" i="3"/>
  <c r="EK11" i="3"/>
  <c r="CX11" i="3"/>
  <c r="GV11" i="3" s="1"/>
  <c r="DL11" i="3"/>
  <c r="CQ11" i="3"/>
  <c r="GO11" i="3" s="1"/>
  <c r="DK11" i="3"/>
  <c r="BS14" i="5"/>
  <c r="FQ13" i="5"/>
  <c r="DR13" i="5"/>
  <c r="FW11" i="3"/>
  <c r="GM11" i="3"/>
  <c r="GJ11" i="3"/>
  <c r="EH10" i="3"/>
  <c r="GG11" i="3"/>
  <c r="BJ14" i="5"/>
  <c r="FH13" i="5"/>
  <c r="DI13" i="5"/>
  <c r="AP9" i="2"/>
  <c r="CO9" i="2" s="1"/>
  <c r="AO9" i="2"/>
  <c r="CN9" i="2" s="1"/>
  <c r="AR9" i="2"/>
  <c r="CQ9" i="2" s="1"/>
  <c r="AQ9" i="2"/>
  <c r="CP9" i="2" s="1"/>
  <c r="Y9" i="2"/>
  <c r="BX9" i="2" s="1"/>
  <c r="G9" i="2"/>
  <c r="BF9" i="2" s="1"/>
  <c r="R9" i="2"/>
  <c r="BQ9" i="2" s="1"/>
  <c r="AH9" i="2"/>
  <c r="CG9" i="2" s="1"/>
  <c r="BB9" i="2"/>
  <c r="DA9" i="2" s="1"/>
  <c r="BA9" i="2"/>
  <c r="CZ9" i="2" s="1"/>
  <c r="BD9" i="2"/>
  <c r="DC9" i="2" s="1"/>
  <c r="BC9" i="2"/>
  <c r="DB9" i="2" s="1"/>
  <c r="AG9" i="2"/>
  <c r="CF9" i="2" s="1"/>
  <c r="V9" i="2"/>
  <c r="BU9" i="2" s="1"/>
  <c r="AL9" i="2"/>
  <c r="CK9" i="2" s="1"/>
  <c r="AX9" i="2"/>
  <c r="CW9" i="2" s="1"/>
  <c r="AW9" i="2"/>
  <c r="CV9" i="2" s="1"/>
  <c r="AZ9" i="2"/>
  <c r="CY9" i="2" s="1"/>
  <c r="AY9" i="2"/>
  <c r="CX9" i="2" s="1"/>
  <c r="Q9" i="2"/>
  <c r="BP9" i="2" s="1"/>
  <c r="J9" i="2"/>
  <c r="BI9" i="2" s="1"/>
  <c r="Z9" i="2"/>
  <c r="BY9" i="2" s="1"/>
  <c r="AT9" i="2"/>
  <c r="CS9" i="2" s="1"/>
  <c r="AS9" i="2"/>
  <c r="CR9" i="2" s="1"/>
  <c r="AV9" i="2"/>
  <c r="CU9" i="2" s="1"/>
  <c r="AU9" i="2"/>
  <c r="CT9" i="2" s="1"/>
  <c r="AK9" i="2"/>
  <c r="CJ9" i="2" s="1"/>
  <c r="M9" i="2"/>
  <c r="BL9" i="2" s="1"/>
  <c r="N9" i="2"/>
  <c r="BM9" i="2" s="1"/>
  <c r="AD9" i="2"/>
  <c r="CC9" i="2" s="1"/>
  <c r="W9" i="2"/>
  <c r="BV9" i="2" s="1"/>
  <c r="AB9" i="2"/>
  <c r="CA9" i="2" s="1"/>
  <c r="I9" i="2"/>
  <c r="BH9" i="2" s="1"/>
  <c r="K9" i="2"/>
  <c r="BJ9" i="2" s="1"/>
  <c r="AA9" i="2"/>
  <c r="BZ9" i="2" s="1"/>
  <c r="P9" i="2"/>
  <c r="BO9" i="2" s="1"/>
  <c r="AF9" i="2"/>
  <c r="CE9" i="2" s="1"/>
  <c r="AJ9" i="2"/>
  <c r="CI9" i="2" s="1"/>
  <c r="U9" i="2"/>
  <c r="BT9" i="2" s="1"/>
  <c r="O9" i="2"/>
  <c r="BN9" i="2" s="1"/>
  <c r="AE9" i="2"/>
  <c r="CD9" i="2" s="1"/>
  <c r="T9" i="2"/>
  <c r="BS9" i="2" s="1"/>
  <c r="AC9" i="2"/>
  <c r="CB9" i="2" s="1"/>
  <c r="S9" i="2"/>
  <c r="BR9" i="2" s="1"/>
  <c r="AI9" i="2"/>
  <c r="CH9" i="2" s="1"/>
  <c r="H9" i="2"/>
  <c r="BG9" i="2" s="1"/>
  <c r="X9" i="2"/>
  <c r="BW9" i="2" s="1"/>
  <c r="AN9" i="2"/>
  <c r="CM9" i="2" s="1"/>
  <c r="AM9" i="2"/>
  <c r="CL9" i="2" s="1"/>
  <c r="L9" i="2"/>
  <c r="BK9" i="2" s="1"/>
  <c r="AG18" i="1"/>
  <c r="AF70" i="1"/>
  <c r="AF69" i="1"/>
  <c r="AF67" i="1"/>
  <c r="AF65" i="1"/>
  <c r="AF63" i="1"/>
  <c r="AF61" i="1"/>
  <c r="AF59" i="1"/>
  <c r="AF57" i="1"/>
  <c r="AF62" i="1"/>
  <c r="AF55" i="1"/>
  <c r="AF53" i="1"/>
  <c r="AF51" i="1"/>
  <c r="AF49" i="1"/>
  <c r="AF64" i="1"/>
  <c r="AF66" i="1"/>
  <c r="AF58" i="1"/>
  <c r="AF56" i="1"/>
  <c r="AF52" i="1"/>
  <c r="AF50" i="1"/>
  <c r="AF48" i="1"/>
  <c r="AF46" i="1"/>
  <c r="AF44" i="1"/>
  <c r="AF68" i="1"/>
  <c r="AF60" i="1"/>
  <c r="AF54" i="1"/>
  <c r="AF40" i="1"/>
  <c r="AF43" i="1"/>
  <c r="AF45" i="1"/>
  <c r="AF39" i="1"/>
  <c r="AF37" i="1"/>
  <c r="AF35" i="1"/>
  <c r="AF47" i="1"/>
  <c r="AF42" i="1"/>
  <c r="AF38" i="1"/>
  <c r="AF41" i="1"/>
  <c r="AF20" i="1"/>
  <c r="AF19" i="1"/>
  <c r="AF34" i="1"/>
  <c r="AF36" i="1"/>
  <c r="C20" i="5"/>
  <c r="B19" i="5"/>
  <c r="D19" i="5"/>
  <c r="B18" i="3"/>
  <c r="D18" i="3"/>
  <c r="C19" i="3"/>
  <c r="B17" i="2"/>
  <c r="J32" i="1"/>
  <c r="M32" i="1"/>
  <c r="L32" i="1"/>
  <c r="K32" i="1"/>
  <c r="G26" i="1"/>
  <c r="H26" i="1"/>
  <c r="D33" i="1"/>
  <c r="B33" i="1" s="1"/>
  <c r="GQ11" i="3" l="1"/>
  <c r="EK9" i="2"/>
  <c r="GJ9" i="2"/>
  <c r="EG9" i="2"/>
  <c r="GF9" i="2"/>
  <c r="EC9" i="2"/>
  <c r="GB9" i="2"/>
  <c r="ED9" i="2"/>
  <c r="GC9" i="2"/>
  <c r="DG9" i="2"/>
  <c r="FF9" i="2"/>
  <c r="DL9" i="2"/>
  <c r="FK9" i="2"/>
  <c r="ET9" i="2"/>
  <c r="GS9" i="2"/>
  <c r="DH9" i="2"/>
  <c r="FG9" i="2"/>
  <c r="EU9" i="2"/>
  <c r="GT9" i="2"/>
  <c r="EE9" i="2"/>
  <c r="GD9" i="2"/>
  <c r="EZ9" i="2"/>
  <c r="GY9" i="2"/>
  <c r="DW9" i="2"/>
  <c r="FV9" i="2"/>
  <c r="EN9" i="2"/>
  <c r="GM9" i="2"/>
  <c r="EV11" i="3"/>
  <c r="CM15" i="5"/>
  <c r="GK14" i="5"/>
  <c r="EL14" i="5"/>
  <c r="BQ15" i="5"/>
  <c r="FO14" i="5"/>
  <c r="DP14" i="5"/>
  <c r="GK11" i="3"/>
  <c r="FL11" i="3"/>
  <c r="FS11" i="3"/>
  <c r="FH11" i="3"/>
  <c r="BU15" i="5"/>
  <c r="FS14" i="5"/>
  <c r="DT14" i="5"/>
  <c r="FN11" i="3"/>
  <c r="BY15" i="5"/>
  <c r="FW14" i="5"/>
  <c r="DX14" i="5"/>
  <c r="BN15" i="5"/>
  <c r="FL14" i="5"/>
  <c r="DM14" i="5"/>
  <c r="BX15" i="5"/>
  <c r="FV14" i="5"/>
  <c r="DW14" i="5"/>
  <c r="CT15" i="5"/>
  <c r="GR14" i="5"/>
  <c r="ES14" i="5"/>
  <c r="CU15" i="5"/>
  <c r="GS14" i="5"/>
  <c r="ET14" i="5"/>
  <c r="E11" i="2"/>
  <c r="Y7" i="1"/>
  <c r="GK9" i="2"/>
  <c r="EL9" i="2"/>
  <c r="DQ9" i="2"/>
  <c r="FP9" i="2"/>
  <c r="DM9" i="2"/>
  <c r="FL9" i="2"/>
  <c r="DN9" i="2"/>
  <c r="FM9" i="2"/>
  <c r="DZ9" i="2"/>
  <c r="FY9" i="2"/>
  <c r="DK9" i="2"/>
  <c r="FJ9" i="2"/>
  <c r="EQ9" i="2"/>
  <c r="GP9" i="2"/>
  <c r="DO9" i="2"/>
  <c r="FN9" i="2"/>
  <c r="EV9" i="2"/>
  <c r="GU9" i="2"/>
  <c r="FA9" i="2"/>
  <c r="GZ9" i="2"/>
  <c r="EF9" i="2"/>
  <c r="GE9" i="2"/>
  <c r="EO9" i="2"/>
  <c r="GN9" i="2"/>
  <c r="GU11" i="3"/>
  <c r="CC15" i="5"/>
  <c r="GA14" i="5"/>
  <c r="EB14" i="5"/>
  <c r="DH11" i="3"/>
  <c r="GP11" i="3"/>
  <c r="BH15" i="5"/>
  <c r="FF14" i="5"/>
  <c r="DG14" i="5"/>
  <c r="BM15" i="5"/>
  <c r="FK14" i="5"/>
  <c r="DL14" i="5"/>
  <c r="CG15" i="5"/>
  <c r="GE14" i="5"/>
  <c r="EF14" i="5"/>
  <c r="DE11" i="3"/>
  <c r="DJ11" i="3"/>
  <c r="BL15" i="5"/>
  <c r="FJ14" i="5"/>
  <c r="DK14" i="5"/>
  <c r="CB15" i="5"/>
  <c r="FZ14" i="5"/>
  <c r="EA14" i="5"/>
  <c r="CR15" i="5"/>
  <c r="GP14" i="5"/>
  <c r="EQ14" i="5"/>
  <c r="BP15" i="5"/>
  <c r="FN14" i="5"/>
  <c r="DO14" i="5"/>
  <c r="CA15" i="5"/>
  <c r="FY14" i="5"/>
  <c r="DZ14" i="5"/>
  <c r="CL15" i="5"/>
  <c r="GJ14" i="5"/>
  <c r="EK14" i="5"/>
  <c r="CO15" i="5"/>
  <c r="GM14" i="5"/>
  <c r="EN14" i="5"/>
  <c r="CP15" i="5"/>
  <c r="GN14" i="5"/>
  <c r="EO14" i="5"/>
  <c r="DV9" i="2"/>
  <c r="FU9" i="2"/>
  <c r="EA9" i="2"/>
  <c r="FZ9" i="2"/>
  <c r="DS9" i="2"/>
  <c r="FR9" i="2"/>
  <c r="FX9" i="2"/>
  <c r="DY9" i="2"/>
  <c r="DU9" i="2"/>
  <c r="FT9" i="2"/>
  <c r="EI9" i="2"/>
  <c r="GH9" i="2"/>
  <c r="ER9" i="2"/>
  <c r="GQ9" i="2"/>
  <c r="EW9" i="2"/>
  <c r="GV9" i="2"/>
  <c r="GI9" i="2"/>
  <c r="EJ9" i="2"/>
  <c r="FB9" i="2"/>
  <c r="HA9" i="2"/>
  <c r="DP9" i="2"/>
  <c r="FO9" i="2"/>
  <c r="EP9" i="2"/>
  <c r="GO9" i="2"/>
  <c r="EP11" i="3"/>
  <c r="EW11" i="3"/>
  <c r="DN11" i="3"/>
  <c r="EU11" i="3"/>
  <c r="BF15" i="5"/>
  <c r="FD14" i="5"/>
  <c r="DE14" i="5"/>
  <c r="CJ15" i="5"/>
  <c r="GH14" i="5"/>
  <c r="EI14" i="5"/>
  <c r="EG11" i="3"/>
  <c r="CX15" i="5"/>
  <c r="GV14" i="5"/>
  <c r="EW14" i="5"/>
  <c r="CZ15" i="5"/>
  <c r="GX14" i="5"/>
  <c r="EY14" i="5"/>
  <c r="CW15" i="5"/>
  <c r="GU14" i="5"/>
  <c r="EV14" i="5"/>
  <c r="CS15" i="5"/>
  <c r="GQ14" i="5"/>
  <c r="ER14" i="5"/>
  <c r="BW15" i="5"/>
  <c r="FU14" i="5"/>
  <c r="DV14" i="5"/>
  <c r="CN15" i="5"/>
  <c r="GL14" i="5"/>
  <c r="EM14" i="5"/>
  <c r="EF11" i="3"/>
  <c r="BI15" i="5"/>
  <c r="FG14" i="5"/>
  <c r="DH14" i="5"/>
  <c r="BV15" i="5"/>
  <c r="FT14" i="5"/>
  <c r="DU14" i="5"/>
  <c r="X22" i="1"/>
  <c r="X24" i="1"/>
  <c r="X21" i="1"/>
  <c r="X25" i="1"/>
  <c r="X23" i="1"/>
  <c r="BO15" i="5"/>
  <c r="FM14" i="5"/>
  <c r="DN14" i="5"/>
  <c r="CY15" i="5"/>
  <c r="GW14" i="5"/>
  <c r="EX14" i="5"/>
  <c r="CV15" i="5"/>
  <c r="GT14" i="5"/>
  <c r="EU14" i="5"/>
  <c r="BG15" i="5"/>
  <c r="FE14" i="5"/>
  <c r="DF14" i="5"/>
  <c r="DJ9" i="2"/>
  <c r="FI9" i="2"/>
  <c r="DF9" i="2"/>
  <c r="FE9" i="2"/>
  <c r="DR9" i="2"/>
  <c r="FQ9" i="2"/>
  <c r="EH9" i="2"/>
  <c r="GG9" i="2"/>
  <c r="DI9" i="2"/>
  <c r="FH9" i="2"/>
  <c r="EB9" i="2"/>
  <c r="GA9" i="2"/>
  <c r="ES9" i="2"/>
  <c r="GR9" i="2"/>
  <c r="FW9" i="2"/>
  <c r="DX9" i="2"/>
  <c r="EX9" i="2"/>
  <c r="GW9" i="2"/>
  <c r="DT9" i="2"/>
  <c r="FS9" i="2"/>
  <c r="EY9" i="2"/>
  <c r="GX9" i="2"/>
  <c r="DE9" i="2"/>
  <c r="FD9" i="2"/>
  <c r="EM9" i="2"/>
  <c r="GL9" i="2"/>
  <c r="BJ15" i="5"/>
  <c r="FH14" i="5"/>
  <c r="DI14" i="5"/>
  <c r="BS15" i="5"/>
  <c r="FQ14" i="5"/>
  <c r="DR14" i="5"/>
  <c r="BK15" i="5"/>
  <c r="FI14" i="5"/>
  <c r="DJ14" i="5"/>
  <c r="CI15" i="5"/>
  <c r="GG14" i="5"/>
  <c r="EH14" i="5"/>
  <c r="DB15" i="5"/>
  <c r="GZ14" i="5"/>
  <c r="FA14" i="5"/>
  <c r="EC11" i="3"/>
  <c r="DP11" i="3"/>
  <c r="DA15" i="5"/>
  <c r="GY14" i="5"/>
  <c r="EZ14" i="5"/>
  <c r="CF15" i="5"/>
  <c r="GD14" i="5"/>
  <c r="EE14" i="5"/>
  <c r="CK15" i="5"/>
  <c r="GI14" i="5"/>
  <c r="EJ14" i="5"/>
  <c r="BT15" i="5"/>
  <c r="FR14" i="5"/>
  <c r="DS14" i="5"/>
  <c r="GE11" i="3"/>
  <c r="DF11" i="3"/>
  <c r="CE15" i="5"/>
  <c r="GC14" i="5"/>
  <c r="ED14" i="5"/>
  <c r="CD15" i="5"/>
  <c r="GB14" i="5"/>
  <c r="EC14" i="5"/>
  <c r="AK10" i="2"/>
  <c r="CJ10" i="2" s="1"/>
  <c r="X10" i="2"/>
  <c r="BW10" i="2" s="1"/>
  <c r="AF10" i="2"/>
  <c r="CE10" i="2" s="1"/>
  <c r="Q10" i="2"/>
  <c r="BP10" i="2" s="1"/>
  <c r="FN10" i="2" s="1"/>
  <c r="AG10" i="2"/>
  <c r="CF10" i="2" s="1"/>
  <c r="AJ10" i="2"/>
  <c r="CI10" i="2" s="1"/>
  <c r="U10" i="2"/>
  <c r="BT10" i="2" s="1"/>
  <c r="BC10" i="2"/>
  <c r="DB10" i="2" s="1"/>
  <c r="BD10" i="2"/>
  <c r="DC10" i="2" s="1"/>
  <c r="AP10" i="2"/>
  <c r="CO10" i="2" s="1"/>
  <c r="AO10" i="2"/>
  <c r="CN10" i="2" s="1"/>
  <c r="EM10" i="2" s="1"/>
  <c r="L10" i="2"/>
  <c r="BK10" i="2" s="1"/>
  <c r="I10" i="2"/>
  <c r="BH10" i="2" s="1"/>
  <c r="FF10" i="2" s="1"/>
  <c r="Y10" i="2"/>
  <c r="BX10" i="2" s="1"/>
  <c r="DW10" i="2" s="1"/>
  <c r="T10" i="2"/>
  <c r="BS10" i="2" s="1"/>
  <c r="FQ10" i="2" s="1"/>
  <c r="M10" i="2"/>
  <c r="BL10" i="2" s="1"/>
  <c r="AC10" i="2"/>
  <c r="CB10" i="2" s="1"/>
  <c r="AU10" i="2"/>
  <c r="CT10" i="2" s="1"/>
  <c r="ES10" i="2" s="1"/>
  <c r="AX10" i="2"/>
  <c r="CW10" i="2" s="1"/>
  <c r="GU10" i="2" s="1"/>
  <c r="AW10" i="2"/>
  <c r="CV10" i="2" s="1"/>
  <c r="GT10" i="2" s="1"/>
  <c r="AV10" i="2"/>
  <c r="CU10" i="2" s="1"/>
  <c r="BB10" i="2"/>
  <c r="DA10" i="2" s="1"/>
  <c r="AZ10" i="2"/>
  <c r="CY10" i="2" s="1"/>
  <c r="H10" i="2"/>
  <c r="BG10" i="2" s="1"/>
  <c r="G10" i="2"/>
  <c r="BF10" i="2" s="1"/>
  <c r="V10" i="2"/>
  <c r="BU10" i="2" s="1"/>
  <c r="AT10" i="2"/>
  <c r="CS10" i="2" s="1"/>
  <c r="AR10" i="2"/>
  <c r="CQ10" i="2" s="1"/>
  <c r="GO10" i="2" s="1"/>
  <c r="P10" i="2"/>
  <c r="BO10" i="2" s="1"/>
  <c r="J10" i="2"/>
  <c r="BI10" i="2" s="1"/>
  <c r="DH10" i="2" s="1"/>
  <c r="Z10" i="2"/>
  <c r="BY10" i="2" s="1"/>
  <c r="FW10" i="2" s="1"/>
  <c r="O10" i="2"/>
  <c r="BN10" i="2" s="1"/>
  <c r="FL10" i="2" s="1"/>
  <c r="AE10" i="2"/>
  <c r="CD10" i="2" s="1"/>
  <c r="GB10" i="2" s="1"/>
  <c r="S10" i="2"/>
  <c r="BR10" i="2" s="1"/>
  <c r="FP10" i="2" s="1"/>
  <c r="AY10" i="2"/>
  <c r="CX10" i="2" s="1"/>
  <c r="GV10" i="2" s="1"/>
  <c r="BA10" i="2"/>
  <c r="CZ10" i="2" s="1"/>
  <c r="EY10" i="2" s="1"/>
  <c r="AB10" i="2"/>
  <c r="CA10" i="2" s="1"/>
  <c r="FY10" i="2" s="1"/>
  <c r="N10" i="2"/>
  <c r="BM10" i="2" s="1"/>
  <c r="AD10" i="2"/>
  <c r="CC10" i="2" s="1"/>
  <c r="GA10" i="2" s="1"/>
  <c r="AI10" i="2"/>
  <c r="CH10" i="2" s="1"/>
  <c r="AQ10" i="2"/>
  <c r="CP10" i="2" s="1"/>
  <c r="AS10" i="2"/>
  <c r="CR10" i="2" s="1"/>
  <c r="AN10" i="2"/>
  <c r="CM10" i="2" s="1"/>
  <c r="R10" i="2"/>
  <c r="BQ10" i="2" s="1"/>
  <c r="AH10" i="2"/>
  <c r="CG10" i="2" s="1"/>
  <c r="W10" i="2"/>
  <c r="BV10" i="2" s="1"/>
  <c r="AM10" i="2"/>
  <c r="CL10" i="2" s="1"/>
  <c r="AL10" i="2"/>
  <c r="CK10" i="2" s="1"/>
  <c r="GI10" i="2" s="1"/>
  <c r="K10" i="2"/>
  <c r="BJ10" i="2" s="1"/>
  <c r="FH10" i="2" s="1"/>
  <c r="AA10" i="2"/>
  <c r="BZ10" i="2" s="1"/>
  <c r="DY10" i="2" s="1"/>
  <c r="BZ15" i="5"/>
  <c r="FX14" i="5"/>
  <c r="DY14" i="5"/>
  <c r="CH15" i="5"/>
  <c r="GF14" i="5"/>
  <c r="EG14" i="5"/>
  <c r="CQ15" i="5"/>
  <c r="GO14" i="5"/>
  <c r="EP14" i="5"/>
  <c r="BR15" i="5"/>
  <c r="FP14" i="5"/>
  <c r="DQ14" i="5"/>
  <c r="DC15" i="5"/>
  <c r="HA14" i="5"/>
  <c r="FB14" i="5"/>
  <c r="AH18" i="1"/>
  <c r="AG70" i="1"/>
  <c r="AG69" i="1"/>
  <c r="AG67" i="1"/>
  <c r="AG65" i="1"/>
  <c r="AG63" i="1"/>
  <c r="AG61" i="1"/>
  <c r="AG59" i="1"/>
  <c r="AG57" i="1"/>
  <c r="AG55" i="1"/>
  <c r="AG64" i="1"/>
  <c r="AG66" i="1"/>
  <c r="AG58" i="1"/>
  <c r="AG56" i="1"/>
  <c r="AG52" i="1"/>
  <c r="AG68" i="1"/>
  <c r="AG60" i="1"/>
  <c r="AG54" i="1"/>
  <c r="AG62" i="1"/>
  <c r="AG53" i="1"/>
  <c r="AG51" i="1"/>
  <c r="AG49" i="1"/>
  <c r="AG47" i="1"/>
  <c r="AG45" i="1"/>
  <c r="AG43" i="1"/>
  <c r="AG41" i="1"/>
  <c r="AG44" i="1"/>
  <c r="AG50" i="1"/>
  <c r="AG46" i="1"/>
  <c r="AG42" i="1"/>
  <c r="AG48" i="1"/>
  <c r="AG40" i="1"/>
  <c r="AG38" i="1"/>
  <c r="AG36" i="1"/>
  <c r="AG39" i="1"/>
  <c r="AG20" i="1"/>
  <c r="AG19" i="1"/>
  <c r="AG35" i="1"/>
  <c r="AG37" i="1"/>
  <c r="D20" i="5"/>
  <c r="C21" i="5"/>
  <c r="B20" i="5"/>
  <c r="D19" i="3"/>
  <c r="B19" i="3" s="1"/>
  <c r="C20" i="3"/>
  <c r="B18" i="2"/>
  <c r="F27" i="1"/>
  <c r="E12" i="3" s="1"/>
  <c r="D34" i="1"/>
  <c r="B34" i="1" s="1"/>
  <c r="K33" i="1"/>
  <c r="J33" i="1"/>
  <c r="M33" i="1"/>
  <c r="L33" i="1"/>
  <c r="EX10" i="2" l="1"/>
  <c r="GW10" i="2"/>
  <c r="GX10" i="2"/>
  <c r="EO10" i="2"/>
  <c r="GN10" i="2"/>
  <c r="DU10" i="2"/>
  <c r="FT10" i="2"/>
  <c r="EH10" i="2"/>
  <c r="GG10" i="2"/>
  <c r="FA10" i="2"/>
  <c r="GZ10" i="2"/>
  <c r="ED10" i="2"/>
  <c r="GC10" i="2"/>
  <c r="GR15" i="5"/>
  <c r="ES15" i="5"/>
  <c r="FO15" i="5"/>
  <c r="DP15" i="5"/>
  <c r="Q12" i="3"/>
  <c r="AL12" i="3"/>
  <c r="AM12" i="3"/>
  <c r="CL12" i="3" s="1"/>
  <c r="AN12" i="3"/>
  <c r="BA12" i="3"/>
  <c r="K12" i="3"/>
  <c r="AB12" i="3"/>
  <c r="AO12" i="3"/>
  <c r="O12" i="3"/>
  <c r="AF12" i="3"/>
  <c r="AS12" i="3"/>
  <c r="S12" i="3"/>
  <c r="BR12" i="3" s="1"/>
  <c r="AG12" i="3"/>
  <c r="CF12" i="3" s="1"/>
  <c r="BC12" i="3"/>
  <c r="J12" i="3"/>
  <c r="BI12" i="3" s="1"/>
  <c r="AR12" i="3"/>
  <c r="CQ12" i="3" s="1"/>
  <c r="AE12" i="3"/>
  <c r="CD12" i="3" s="1"/>
  <c r="R12" i="3"/>
  <c r="BQ12" i="3" s="1"/>
  <c r="T12" i="3"/>
  <c r="BS12" i="3" s="1"/>
  <c r="BB12" i="3"/>
  <c r="DA12" i="3" s="1"/>
  <c r="BD12" i="3"/>
  <c r="DC12" i="3" s="1"/>
  <c r="AA12" i="3"/>
  <c r="BZ12" i="3" s="1"/>
  <c r="N12" i="3"/>
  <c r="BM12" i="3" s="1"/>
  <c r="AV12" i="3"/>
  <c r="CU12" i="3" s="1"/>
  <c r="AI12" i="3"/>
  <c r="CH12" i="3" s="1"/>
  <c r="AJ12" i="3"/>
  <c r="CI12" i="3" s="1"/>
  <c r="AW12" i="3"/>
  <c r="CV12" i="3" s="1"/>
  <c r="G12" i="3"/>
  <c r="BF12" i="3" s="1"/>
  <c r="H12" i="3"/>
  <c r="BG12" i="3" s="1"/>
  <c r="U12" i="3"/>
  <c r="BT12" i="3" s="1"/>
  <c r="Z12" i="3"/>
  <c r="BY12" i="3" s="1"/>
  <c r="AQ12" i="3"/>
  <c r="CP12" i="3" s="1"/>
  <c r="I12" i="3"/>
  <c r="BH12" i="3" s="1"/>
  <c r="AD12" i="3"/>
  <c r="CC12" i="3" s="1"/>
  <c r="AU12" i="3"/>
  <c r="CT12" i="3" s="1"/>
  <c r="M12" i="3"/>
  <c r="BL12" i="3" s="1"/>
  <c r="AH12" i="3"/>
  <c r="CG12" i="3" s="1"/>
  <c r="AY12" i="3"/>
  <c r="CX12" i="3" s="1"/>
  <c r="V12" i="3"/>
  <c r="X12" i="3"/>
  <c r="AP12" i="3"/>
  <c r="CO12" i="3" s="1"/>
  <c r="Y12" i="3"/>
  <c r="BX12" i="3" s="1"/>
  <c r="P12" i="3"/>
  <c r="BO12" i="3" s="1"/>
  <c r="AX12" i="3"/>
  <c r="CW12" i="3" s="1"/>
  <c r="AZ12" i="3"/>
  <c r="W12" i="3"/>
  <c r="AK12" i="3"/>
  <c r="L12" i="3"/>
  <c r="BK12" i="3" s="1"/>
  <c r="AT12" i="3"/>
  <c r="AC12" i="3"/>
  <c r="GA15" i="5"/>
  <c r="EB15" i="5"/>
  <c r="Y24" i="1"/>
  <c r="Y26" i="1"/>
  <c r="Y23" i="1"/>
  <c r="Y25" i="1"/>
  <c r="Y22" i="1"/>
  <c r="Y21" i="1"/>
  <c r="GS15" i="5"/>
  <c r="ET15" i="5"/>
  <c r="FW15" i="5"/>
  <c r="DX15" i="5"/>
  <c r="FS15" i="5"/>
  <c r="DT15" i="5"/>
  <c r="FG10" i="2"/>
  <c r="AL11" i="2"/>
  <c r="CK11" i="2" s="1"/>
  <c r="GI11" i="2" s="1"/>
  <c r="AD11" i="2"/>
  <c r="CC11" i="2" s="1"/>
  <c r="EB11" i="2" s="1"/>
  <c r="V11" i="2"/>
  <c r="BU11" i="2" s="1"/>
  <c r="FS11" i="2" s="1"/>
  <c r="N11" i="2"/>
  <c r="BM11" i="2" s="1"/>
  <c r="J11" i="2"/>
  <c r="BI11" i="2" s="1"/>
  <c r="AM11" i="2"/>
  <c r="CL11" i="2" s="1"/>
  <c r="GJ11" i="2" s="1"/>
  <c r="W11" i="2"/>
  <c r="BV11" i="2" s="1"/>
  <c r="AI11" i="2"/>
  <c r="CH11" i="2" s="1"/>
  <c r="AA11" i="2"/>
  <c r="BZ11" i="2" s="1"/>
  <c r="S11" i="2"/>
  <c r="BR11" i="2" s="1"/>
  <c r="FP11" i="2" s="1"/>
  <c r="K11" i="2"/>
  <c r="BJ11" i="2" s="1"/>
  <c r="FH11" i="2" s="1"/>
  <c r="G11" i="2"/>
  <c r="BF11" i="2" s="1"/>
  <c r="FD11" i="2" s="1"/>
  <c r="AH11" i="2"/>
  <c r="CG11" i="2" s="1"/>
  <c r="EF11" i="2" s="1"/>
  <c r="Z11" i="2"/>
  <c r="BY11" i="2" s="1"/>
  <c r="FW11" i="2" s="1"/>
  <c r="R11" i="2"/>
  <c r="BQ11" i="2" s="1"/>
  <c r="FO11" i="2" s="1"/>
  <c r="AE11" i="2"/>
  <c r="CD11" i="2" s="1"/>
  <c r="EC11" i="2" s="1"/>
  <c r="O11" i="2"/>
  <c r="BN11" i="2" s="1"/>
  <c r="FL11" i="2" s="1"/>
  <c r="AR11" i="2"/>
  <c r="CQ11" i="2" s="1"/>
  <c r="EP11" i="2" s="1"/>
  <c r="AQ11" i="2"/>
  <c r="CP11" i="2" s="1"/>
  <c r="AP11" i="2"/>
  <c r="CO11" i="2" s="1"/>
  <c r="AO11" i="2"/>
  <c r="CN11" i="2" s="1"/>
  <c r="T11" i="2"/>
  <c r="BS11" i="2" s="1"/>
  <c r="FQ11" i="2" s="1"/>
  <c r="AJ11" i="2"/>
  <c r="CI11" i="2" s="1"/>
  <c r="EH11" i="2" s="1"/>
  <c r="BC11" i="2"/>
  <c r="DB11" i="2" s="1"/>
  <c r="BB11" i="2"/>
  <c r="DA11" i="2" s="1"/>
  <c r="BA11" i="2"/>
  <c r="CZ11" i="2" s="1"/>
  <c r="BD11" i="2"/>
  <c r="DC11" i="2" s="1"/>
  <c r="HA11" i="2" s="1"/>
  <c r="H11" i="2"/>
  <c r="BG11" i="2" s="1"/>
  <c r="X11" i="2"/>
  <c r="BW11" i="2" s="1"/>
  <c r="AN11" i="2"/>
  <c r="CM11" i="2" s="1"/>
  <c r="EL11" i="2" s="1"/>
  <c r="AZ11" i="2"/>
  <c r="CY11" i="2" s="1"/>
  <c r="AY11" i="2"/>
  <c r="CX11" i="2" s="1"/>
  <c r="AX11" i="2"/>
  <c r="CW11" i="2" s="1"/>
  <c r="GU11" i="2" s="1"/>
  <c r="AW11" i="2"/>
  <c r="CV11" i="2" s="1"/>
  <c r="EU11" i="2" s="1"/>
  <c r="L11" i="2"/>
  <c r="BK11" i="2" s="1"/>
  <c r="DJ11" i="2" s="1"/>
  <c r="AB11" i="2"/>
  <c r="CA11" i="2" s="1"/>
  <c r="FY11" i="2" s="1"/>
  <c r="AV11" i="2"/>
  <c r="CU11" i="2" s="1"/>
  <c r="AU11" i="2"/>
  <c r="CT11" i="2" s="1"/>
  <c r="AT11" i="2"/>
  <c r="CS11" i="2" s="1"/>
  <c r="ER11" i="2" s="1"/>
  <c r="AS11" i="2"/>
  <c r="CR11" i="2" s="1"/>
  <c r="GP11" i="2" s="1"/>
  <c r="P11" i="2"/>
  <c r="BO11" i="2" s="1"/>
  <c r="AF11" i="2"/>
  <c r="CE11" i="2" s="1"/>
  <c r="U11" i="2"/>
  <c r="BT11" i="2" s="1"/>
  <c r="DS11" i="2" s="1"/>
  <c r="I11" i="2"/>
  <c r="BH11" i="2" s="1"/>
  <c r="Y11" i="2"/>
  <c r="BX11" i="2" s="1"/>
  <c r="AC11" i="2"/>
  <c r="CB11" i="2" s="1"/>
  <c r="EA11" i="2" s="1"/>
  <c r="M11" i="2"/>
  <c r="BL11" i="2" s="1"/>
  <c r="FJ11" i="2" s="1"/>
  <c r="Q11" i="2"/>
  <c r="BP11" i="2" s="1"/>
  <c r="DO11" i="2" s="1"/>
  <c r="AG11" i="2"/>
  <c r="CF11" i="2" s="1"/>
  <c r="AK11" i="2"/>
  <c r="CJ11" i="2" s="1"/>
  <c r="FL15" i="5"/>
  <c r="DM15" i="5"/>
  <c r="FV10" i="2"/>
  <c r="GF15" i="5"/>
  <c r="EG15" i="5"/>
  <c r="GP10" i="2"/>
  <c r="EQ10" i="2"/>
  <c r="DL10" i="2"/>
  <c r="DQ10" i="2"/>
  <c r="DT10" i="2"/>
  <c r="GY10" i="2"/>
  <c r="EZ10" i="2"/>
  <c r="EN10" i="2"/>
  <c r="DV10" i="2"/>
  <c r="GB15" i="5"/>
  <c r="EC15" i="5"/>
  <c r="GI15" i="5"/>
  <c r="EJ15" i="5"/>
  <c r="GG15" i="5"/>
  <c r="EH15" i="5"/>
  <c r="FS10" i="2"/>
  <c r="GW15" i="5"/>
  <c r="EX15" i="5"/>
  <c r="GU15" i="5"/>
  <c r="EV15" i="5"/>
  <c r="FX10" i="2"/>
  <c r="GJ15" i="5"/>
  <c r="EK15" i="5"/>
  <c r="FZ15" i="5"/>
  <c r="EA15" i="5"/>
  <c r="FF15" i="5"/>
  <c r="DG15" i="5"/>
  <c r="GO15" i="5"/>
  <c r="EP15" i="5"/>
  <c r="DI10" i="2"/>
  <c r="GE10" i="2"/>
  <c r="EF10" i="2"/>
  <c r="DZ10" i="2"/>
  <c r="EC10" i="2"/>
  <c r="FM10" i="2"/>
  <c r="DN10" i="2"/>
  <c r="DE10" i="2"/>
  <c r="ET10" i="2"/>
  <c r="EA10" i="2"/>
  <c r="DG10" i="2"/>
  <c r="FB10" i="2"/>
  <c r="GD10" i="2"/>
  <c r="EE10" i="2"/>
  <c r="GH10" i="2"/>
  <c r="EI10" i="2"/>
  <c r="FR15" i="5"/>
  <c r="DS15" i="5"/>
  <c r="GZ15" i="5"/>
  <c r="FA15" i="5"/>
  <c r="FH15" i="5"/>
  <c r="DI15" i="5"/>
  <c r="DR10" i="2"/>
  <c r="DF10" i="2"/>
  <c r="GT15" i="5"/>
  <c r="EU15" i="5"/>
  <c r="GQ15" i="5"/>
  <c r="ER15" i="5"/>
  <c r="GM15" i="5"/>
  <c r="EN15" i="5"/>
  <c r="GP15" i="5"/>
  <c r="EQ15" i="5"/>
  <c r="FK15" i="5"/>
  <c r="DL15" i="5"/>
  <c r="FP15" i="5"/>
  <c r="DQ15" i="5"/>
  <c r="EJ10" i="2"/>
  <c r="DP10" i="2"/>
  <c r="EG10" i="2"/>
  <c r="DM10" i="2"/>
  <c r="EP10" i="2"/>
  <c r="EU10" i="2"/>
  <c r="FJ10" i="2"/>
  <c r="DK10" i="2"/>
  <c r="FI10" i="2"/>
  <c r="DJ10" i="2"/>
  <c r="DO10" i="2"/>
  <c r="GY15" i="5"/>
  <c r="EZ15" i="5"/>
  <c r="FQ15" i="5"/>
  <c r="DR15" i="5"/>
  <c r="GR10" i="2"/>
  <c r="FE15" i="5"/>
  <c r="DF15" i="5"/>
  <c r="FG15" i="5"/>
  <c r="DH15" i="5"/>
  <c r="FU15" i="5"/>
  <c r="DV15" i="5"/>
  <c r="GV15" i="5"/>
  <c r="EW15" i="5"/>
  <c r="FD15" i="5"/>
  <c r="DE15" i="5"/>
  <c r="FZ10" i="2"/>
  <c r="FU10" i="2"/>
  <c r="GN15" i="5"/>
  <c r="EO15" i="5"/>
  <c r="FN15" i="5"/>
  <c r="DO15" i="5"/>
  <c r="GE15" i="5"/>
  <c r="EF15" i="5"/>
  <c r="HA15" i="5"/>
  <c r="FB15" i="5"/>
  <c r="FX15" i="5"/>
  <c r="DY15" i="5"/>
  <c r="EK10" i="2"/>
  <c r="EL10" i="2"/>
  <c r="EB10" i="2"/>
  <c r="EW10" i="2"/>
  <c r="DX10" i="2"/>
  <c r="ER10" i="2"/>
  <c r="EV10" i="2"/>
  <c r="DS10" i="2"/>
  <c r="GC15" i="5"/>
  <c r="ED15" i="5"/>
  <c r="GD15" i="5"/>
  <c r="EE15" i="5"/>
  <c r="FI15" i="5"/>
  <c r="DJ15" i="5"/>
  <c r="GL10" i="2"/>
  <c r="FD10" i="2"/>
  <c r="FE10" i="2"/>
  <c r="FM15" i="5"/>
  <c r="DN15" i="5"/>
  <c r="FT15" i="5"/>
  <c r="DU15" i="5"/>
  <c r="GL15" i="5"/>
  <c r="EM15" i="5"/>
  <c r="GX15" i="5"/>
  <c r="EY15" i="5"/>
  <c r="GH15" i="5"/>
  <c r="EI15" i="5"/>
  <c r="FO10" i="2"/>
  <c r="HA10" i="2"/>
  <c r="GQ10" i="2"/>
  <c r="FR10" i="2"/>
  <c r="FY15" i="5"/>
  <c r="DZ15" i="5"/>
  <c r="FJ15" i="5"/>
  <c r="DK15" i="5"/>
  <c r="GK10" i="2"/>
  <c r="FV15" i="5"/>
  <c r="DW15" i="5"/>
  <c r="GK15" i="5"/>
  <c r="EL15" i="5"/>
  <c r="GM10" i="2"/>
  <c r="GS10" i="2"/>
  <c r="FK10" i="2"/>
  <c r="GF10" i="2"/>
  <c r="GJ10" i="2"/>
  <c r="AI18" i="1"/>
  <c r="AH70" i="1"/>
  <c r="AH68" i="1"/>
  <c r="AH66" i="1"/>
  <c r="AH64" i="1"/>
  <c r="AH62" i="1"/>
  <c r="AH60" i="1"/>
  <c r="AH58" i="1"/>
  <c r="AH69" i="1"/>
  <c r="AH65" i="1"/>
  <c r="AH57" i="1"/>
  <c r="AH56" i="1"/>
  <c r="AH52" i="1"/>
  <c r="AH50" i="1"/>
  <c r="AH67" i="1"/>
  <c r="AH59" i="1"/>
  <c r="AH54" i="1"/>
  <c r="AH61" i="1"/>
  <c r="AH53" i="1"/>
  <c r="AH51" i="1"/>
  <c r="AH49" i="1"/>
  <c r="AH47" i="1"/>
  <c r="AH45" i="1"/>
  <c r="AH43" i="1"/>
  <c r="AH63" i="1"/>
  <c r="AH55" i="1"/>
  <c r="AH44" i="1"/>
  <c r="AH41" i="1"/>
  <c r="AH46" i="1"/>
  <c r="AH42" i="1"/>
  <c r="AH48" i="1"/>
  <c r="AH40" i="1"/>
  <c r="AH38" i="1"/>
  <c r="AH36" i="1"/>
  <c r="AH37" i="1"/>
  <c r="AH39" i="1"/>
  <c r="AH20" i="1"/>
  <c r="AH19" i="1"/>
  <c r="D21" i="5"/>
  <c r="C22" i="5"/>
  <c r="B21" i="5"/>
  <c r="B20" i="3"/>
  <c r="D20" i="3"/>
  <c r="C21" i="3"/>
  <c r="B19" i="2"/>
  <c r="F28" i="1"/>
  <c r="E13" i="3" s="1"/>
  <c r="I27" i="1"/>
  <c r="D35" i="1"/>
  <c r="B35" i="1" s="1"/>
  <c r="L34" i="1"/>
  <c r="K34" i="1"/>
  <c r="J34" i="1"/>
  <c r="M34" i="1"/>
  <c r="FI11" i="2" l="1"/>
  <c r="GA11" i="2"/>
  <c r="GO11" i="2"/>
  <c r="FZ11" i="2"/>
  <c r="GK11" i="2"/>
  <c r="GT11" i="2"/>
  <c r="FR11" i="2"/>
  <c r="FN11" i="2"/>
  <c r="GB11" i="2"/>
  <c r="DV11" i="2"/>
  <c r="FU11" i="2"/>
  <c r="EE11" i="2"/>
  <c r="FM11" i="2"/>
  <c r="DN11" i="2"/>
  <c r="ET11" i="2"/>
  <c r="GY11" i="2"/>
  <c r="EZ11" i="2"/>
  <c r="FG11" i="2"/>
  <c r="DH11" i="2"/>
  <c r="GE11" i="2"/>
  <c r="DG11" i="2"/>
  <c r="EQ11" i="2"/>
  <c r="DZ11" i="2"/>
  <c r="EW11" i="2"/>
  <c r="DF11" i="2"/>
  <c r="GZ11" i="2"/>
  <c r="FA11" i="2"/>
  <c r="EN11" i="2"/>
  <c r="DE11" i="2"/>
  <c r="EG11" i="2"/>
  <c r="DL11" i="2"/>
  <c r="CB12" i="3"/>
  <c r="BV12" i="3"/>
  <c r="DW12" i="3"/>
  <c r="FV12" i="3"/>
  <c r="EW12" i="3"/>
  <c r="GV12" i="3"/>
  <c r="EB12" i="3"/>
  <c r="GA12" i="3"/>
  <c r="DS12" i="3"/>
  <c r="FR12" i="3"/>
  <c r="EH12" i="3"/>
  <c r="GG12" i="3"/>
  <c r="DY12" i="3"/>
  <c r="FX12" i="3"/>
  <c r="DP12" i="3"/>
  <c r="FO12" i="3"/>
  <c r="DB12" i="3"/>
  <c r="GZ12" i="3" s="1"/>
  <c r="CE12" i="3"/>
  <c r="GC12" i="3" s="1"/>
  <c r="BJ12" i="3"/>
  <c r="DI12" i="3" s="1"/>
  <c r="CK12" i="3"/>
  <c r="GI12" i="3" s="1"/>
  <c r="W13" i="3"/>
  <c r="BV13" i="3" s="1"/>
  <c r="AO13" i="3"/>
  <c r="CN13" i="3" s="1"/>
  <c r="AF13" i="3"/>
  <c r="CE13" i="3" s="1"/>
  <c r="G13" i="3"/>
  <c r="Y13" i="3"/>
  <c r="BX13" i="3" s="1"/>
  <c r="FV13" i="3" s="1"/>
  <c r="BA13" i="3"/>
  <c r="CZ13" i="3" s="1"/>
  <c r="V13" i="3"/>
  <c r="BU13" i="3" s="1"/>
  <c r="I13" i="3"/>
  <c r="BH13" i="3" s="1"/>
  <c r="FF13" i="3" s="1"/>
  <c r="AE13" i="3"/>
  <c r="CD13" i="3" s="1"/>
  <c r="GB13" i="3" s="1"/>
  <c r="H13" i="3"/>
  <c r="BG13" i="3" s="1"/>
  <c r="FE13" i="3" s="1"/>
  <c r="AM13" i="3"/>
  <c r="CL13" i="3" s="1"/>
  <c r="EK13" i="3" s="1"/>
  <c r="AK13" i="3"/>
  <c r="K13" i="3"/>
  <c r="AS13" i="3"/>
  <c r="CR13" i="3" s="1"/>
  <c r="U13" i="3"/>
  <c r="BT13" i="3" s="1"/>
  <c r="P13" i="3"/>
  <c r="BO13" i="3" s="1"/>
  <c r="FM13" i="3" s="1"/>
  <c r="AC13" i="3"/>
  <c r="CB13" i="3" s="1"/>
  <c r="AT13" i="3"/>
  <c r="CS13" i="3" s="1"/>
  <c r="AR13" i="3"/>
  <c r="CQ13" i="3" s="1"/>
  <c r="GO13" i="3" s="1"/>
  <c r="AD13" i="3"/>
  <c r="CC13" i="3" s="1"/>
  <c r="EB13" i="3" s="1"/>
  <c r="BD13" i="3"/>
  <c r="DC13" i="3" s="1"/>
  <c r="AA13" i="3"/>
  <c r="BZ13" i="3" s="1"/>
  <c r="FX13" i="3" s="1"/>
  <c r="N13" i="3"/>
  <c r="BM13" i="3" s="1"/>
  <c r="FK13" i="3" s="1"/>
  <c r="AZ13" i="3"/>
  <c r="CY13" i="3" s="1"/>
  <c r="AP13" i="3"/>
  <c r="CO13" i="3" s="1"/>
  <c r="AX13" i="3"/>
  <c r="CW13" i="3" s="1"/>
  <c r="GU13" i="3" s="1"/>
  <c r="AB13" i="3"/>
  <c r="CA13" i="3" s="1"/>
  <c r="AY13" i="3"/>
  <c r="CX13" i="3" s="1"/>
  <c r="AW13" i="3"/>
  <c r="CV13" i="3" s="1"/>
  <c r="AJ13" i="3"/>
  <c r="CI13" i="3" s="1"/>
  <c r="GG13" i="3" s="1"/>
  <c r="S13" i="3"/>
  <c r="BR13" i="3" s="1"/>
  <c r="FP13" i="3" s="1"/>
  <c r="AL13" i="3"/>
  <c r="CK13" i="3" s="1"/>
  <c r="BB13" i="3"/>
  <c r="DA13" i="3" s="1"/>
  <c r="GY13" i="3" s="1"/>
  <c r="L13" i="3"/>
  <c r="BK13" i="3" s="1"/>
  <c r="FI13" i="3" s="1"/>
  <c r="J13" i="3"/>
  <c r="BI13" i="3" s="1"/>
  <c r="FG13" i="3" s="1"/>
  <c r="R13" i="3"/>
  <c r="BQ13" i="3" s="1"/>
  <c r="FO13" i="3" s="1"/>
  <c r="T13" i="3"/>
  <c r="AQ13" i="3"/>
  <c r="CP13" i="3" s="1"/>
  <c r="GN13" i="3" s="1"/>
  <c r="AG13" i="3"/>
  <c r="CF13" i="3" s="1"/>
  <c r="GD13" i="3" s="1"/>
  <c r="Q13" i="3"/>
  <c r="BP13" i="3" s="1"/>
  <c r="Z13" i="3"/>
  <c r="BY13" i="3" s="1"/>
  <c r="FW13" i="3" s="1"/>
  <c r="M13" i="3"/>
  <c r="BL13" i="3" s="1"/>
  <c r="FJ13" i="3" s="1"/>
  <c r="AN13" i="3"/>
  <c r="CM13" i="3" s="1"/>
  <c r="AI13" i="3"/>
  <c r="CH13" i="3" s="1"/>
  <c r="GF13" i="3" s="1"/>
  <c r="BC13" i="3"/>
  <c r="DB13" i="3" s="1"/>
  <c r="AV13" i="3"/>
  <c r="CU13" i="3" s="1"/>
  <c r="GS13" i="3" s="1"/>
  <c r="AU13" i="3"/>
  <c r="CT13" i="3" s="1"/>
  <c r="AH13" i="3"/>
  <c r="CG13" i="3" s="1"/>
  <c r="GE13" i="3" s="1"/>
  <c r="X13" i="3"/>
  <c r="BW13" i="3" s="1"/>
  <c r="O13" i="3"/>
  <c r="BN13" i="3" s="1"/>
  <c r="GV11" i="2"/>
  <c r="GD11" i="2"/>
  <c r="GM11" i="2"/>
  <c r="FK11" i="2"/>
  <c r="DK11" i="2"/>
  <c r="GW11" i="2"/>
  <c r="EX11" i="2"/>
  <c r="FB11" i="2"/>
  <c r="GN11" i="2"/>
  <c r="EO11" i="2"/>
  <c r="DP11" i="2"/>
  <c r="DI11" i="2"/>
  <c r="FT11" i="2"/>
  <c r="DU11" i="2"/>
  <c r="DT11" i="2"/>
  <c r="CS12" i="3"/>
  <c r="CY12" i="3"/>
  <c r="GW12" i="3" s="1"/>
  <c r="EN12" i="3"/>
  <c r="GM12" i="3"/>
  <c r="EF12" i="3"/>
  <c r="GE12" i="3"/>
  <c r="DG12" i="3"/>
  <c r="FF12" i="3"/>
  <c r="DF12" i="3"/>
  <c r="FE12" i="3"/>
  <c r="EG12" i="3"/>
  <c r="GF12" i="3"/>
  <c r="FB12" i="3"/>
  <c r="HA12" i="3"/>
  <c r="EC12" i="3"/>
  <c r="GB12" i="3"/>
  <c r="EE12" i="3"/>
  <c r="GD12" i="3"/>
  <c r="BN12" i="3"/>
  <c r="CZ12" i="3"/>
  <c r="GX12" i="3" s="1"/>
  <c r="BP12" i="3"/>
  <c r="GQ11" i="2"/>
  <c r="GF11" i="2"/>
  <c r="FE11" i="2"/>
  <c r="FF11" i="2"/>
  <c r="GS11" i="2"/>
  <c r="GH11" i="2"/>
  <c r="EI11" i="2"/>
  <c r="ED11" i="2"/>
  <c r="GR11" i="2"/>
  <c r="ES11" i="2"/>
  <c r="GX11" i="2"/>
  <c r="EY11" i="2"/>
  <c r="DR11" i="2"/>
  <c r="DX11" i="2"/>
  <c r="DQ11" i="2"/>
  <c r="EK11" i="2"/>
  <c r="DJ12" i="3"/>
  <c r="FI12" i="3"/>
  <c r="EV12" i="3"/>
  <c r="GU12" i="3"/>
  <c r="BW12" i="3"/>
  <c r="FU12" i="3" s="1"/>
  <c r="DK12" i="3"/>
  <c r="FJ12" i="3"/>
  <c r="EO12" i="3"/>
  <c r="GN12" i="3"/>
  <c r="DE12" i="3"/>
  <c r="FD12" i="3"/>
  <c r="ET12" i="3"/>
  <c r="GS12" i="3"/>
  <c r="EZ12" i="3"/>
  <c r="GY12" i="3"/>
  <c r="EP12" i="3"/>
  <c r="GO12" i="3"/>
  <c r="DQ12" i="3"/>
  <c r="FP12" i="3"/>
  <c r="CN12" i="3"/>
  <c r="GL12" i="3" s="1"/>
  <c r="CM12" i="3"/>
  <c r="GK12" i="3" s="1"/>
  <c r="GC11" i="2"/>
  <c r="FV11" i="2"/>
  <c r="DW11" i="2"/>
  <c r="EV11" i="2"/>
  <c r="GL11" i="2"/>
  <c r="EM11" i="2"/>
  <c r="DM11" i="2"/>
  <c r="FX11" i="2"/>
  <c r="DY11" i="2"/>
  <c r="EJ11" i="2"/>
  <c r="CJ12" i="3"/>
  <c r="EI12" i="3" s="1"/>
  <c r="DN12" i="3"/>
  <c r="FM12" i="3"/>
  <c r="BU12" i="3"/>
  <c r="FS12" i="3" s="1"/>
  <c r="ES12" i="3"/>
  <c r="GR12" i="3"/>
  <c r="DX12" i="3"/>
  <c r="FW12" i="3"/>
  <c r="EU12" i="3"/>
  <c r="GT12" i="3"/>
  <c r="DL12" i="3"/>
  <c r="FK12" i="3"/>
  <c r="DR12" i="3"/>
  <c r="FQ12" i="3"/>
  <c r="DH12" i="3"/>
  <c r="FG12" i="3"/>
  <c r="CR12" i="3"/>
  <c r="CA12" i="3"/>
  <c r="FY12" i="3" s="1"/>
  <c r="EK12" i="3"/>
  <c r="GJ12" i="3"/>
  <c r="GG11" i="2"/>
  <c r="AJ18" i="1"/>
  <c r="AI69" i="1"/>
  <c r="AI70" i="1"/>
  <c r="AI68" i="1"/>
  <c r="AI66" i="1"/>
  <c r="AI64" i="1"/>
  <c r="AI62" i="1"/>
  <c r="AI60" i="1"/>
  <c r="AI58" i="1"/>
  <c r="AI56" i="1"/>
  <c r="AI54" i="1"/>
  <c r="AI67" i="1"/>
  <c r="AI59" i="1"/>
  <c r="AI61" i="1"/>
  <c r="AI53" i="1"/>
  <c r="AI51" i="1"/>
  <c r="AI63" i="1"/>
  <c r="AI55" i="1"/>
  <c r="AI65" i="1"/>
  <c r="AI57" i="1"/>
  <c r="AI52" i="1"/>
  <c r="AI50" i="1"/>
  <c r="AI48" i="1"/>
  <c r="AI46" i="1"/>
  <c r="AI44" i="1"/>
  <c r="AI42" i="1"/>
  <c r="AI40" i="1"/>
  <c r="AI43" i="1"/>
  <c r="AI45" i="1"/>
  <c r="AI49" i="1"/>
  <c r="AI47" i="1"/>
  <c r="AI41" i="1"/>
  <c r="AI39" i="1"/>
  <c r="AI37" i="1"/>
  <c r="AI20" i="1"/>
  <c r="AI19" i="1"/>
  <c r="AI38" i="1"/>
  <c r="D22" i="5"/>
  <c r="B22" i="5" s="1"/>
  <c r="C23" i="5"/>
  <c r="C22" i="3"/>
  <c r="B21" i="3"/>
  <c r="D21" i="3"/>
  <c r="B20" i="2"/>
  <c r="B36" i="1"/>
  <c r="D36" i="1"/>
  <c r="M35" i="1"/>
  <c r="L35" i="1"/>
  <c r="K35" i="1"/>
  <c r="J35" i="1"/>
  <c r="G27" i="1"/>
  <c r="D17" i="13" s="1"/>
  <c r="H27" i="1"/>
  <c r="I28" i="1"/>
  <c r="F29" i="1"/>
  <c r="E14" i="3" s="1"/>
  <c r="ED13" i="3" l="1"/>
  <c r="GJ13" i="3"/>
  <c r="FH12" i="3"/>
  <c r="GA13" i="3"/>
  <c r="DV13" i="3"/>
  <c r="EU13" i="3"/>
  <c r="FB13" i="3"/>
  <c r="EC13" i="3"/>
  <c r="EA12" i="3"/>
  <c r="FZ13" i="3"/>
  <c r="E12" i="2"/>
  <c r="Z7" i="1"/>
  <c r="GT13" i="3"/>
  <c r="DT12" i="3"/>
  <c r="FS13" i="3"/>
  <c r="EL12" i="3"/>
  <c r="GK13" i="3"/>
  <c r="DV12" i="3"/>
  <c r="FU13" i="3"/>
  <c r="EF13" i="3"/>
  <c r="EG13" i="3"/>
  <c r="DO13" i="3"/>
  <c r="DP13" i="3"/>
  <c r="EJ13" i="3"/>
  <c r="EW13" i="3"/>
  <c r="EX13" i="3"/>
  <c r="DN13" i="3"/>
  <c r="CJ13" i="3"/>
  <c r="GH13" i="3" s="1"/>
  <c r="DG13" i="3"/>
  <c r="BF13" i="3"/>
  <c r="DE13" i="3" s="1"/>
  <c r="EJ12" i="3"/>
  <c r="GI13" i="3"/>
  <c r="ED12" i="3"/>
  <c r="GC13" i="3"/>
  <c r="GV13" i="3"/>
  <c r="FZ12" i="3"/>
  <c r="EY12" i="3"/>
  <c r="GX13" i="3"/>
  <c r="DX13" i="3"/>
  <c r="BS13" i="3"/>
  <c r="FQ13" i="3" s="1"/>
  <c r="EN13" i="3"/>
  <c r="BJ13" i="3"/>
  <c r="FH13" i="3" s="1"/>
  <c r="DU13" i="3"/>
  <c r="DO12" i="3"/>
  <c r="FN13" i="3"/>
  <c r="DM12" i="3"/>
  <c r="FL13" i="3"/>
  <c r="GM13" i="3"/>
  <c r="ER12" i="3"/>
  <c r="GQ13" i="3"/>
  <c r="ES13" i="3"/>
  <c r="EL13" i="3"/>
  <c r="EE13" i="3"/>
  <c r="DH13" i="3"/>
  <c r="DQ13" i="3"/>
  <c r="DZ13" i="3"/>
  <c r="DL13" i="3"/>
  <c r="EP13" i="3"/>
  <c r="DS13" i="3"/>
  <c r="DT13" i="3"/>
  <c r="DU12" i="3"/>
  <c r="FT13" i="3"/>
  <c r="DZ12" i="3"/>
  <c r="FY13" i="3"/>
  <c r="EX12" i="3"/>
  <c r="GW13" i="3"/>
  <c r="FA13" i="3"/>
  <c r="EZ13" i="3"/>
  <c r="EA13" i="3"/>
  <c r="DW13" i="3"/>
  <c r="AI14" i="3"/>
  <c r="CH14" i="3" s="1"/>
  <c r="GF14" i="3" s="1"/>
  <c r="AX14" i="3"/>
  <c r="CW14" i="3" s="1"/>
  <c r="GU14" i="3" s="1"/>
  <c r="R14" i="3"/>
  <c r="BQ14" i="3" s="1"/>
  <c r="FO14" i="3" s="1"/>
  <c r="AU14" i="3"/>
  <c r="CT14" i="3" s="1"/>
  <c r="AR14" i="3"/>
  <c r="CQ14" i="3" s="1"/>
  <c r="GO14" i="3" s="1"/>
  <c r="W14" i="3"/>
  <c r="BV14" i="3" s="1"/>
  <c r="BD14" i="3"/>
  <c r="DC14" i="3" s="1"/>
  <c r="HA14" i="3" s="1"/>
  <c r="AL14" i="3"/>
  <c r="CK14" i="3" s="1"/>
  <c r="Q14" i="3"/>
  <c r="N14" i="3"/>
  <c r="BM14" i="3" s="1"/>
  <c r="DL14" i="3" s="1"/>
  <c r="AS14" i="3"/>
  <c r="CR14" i="3" s="1"/>
  <c r="GP14" i="3" s="1"/>
  <c r="AF14" i="3"/>
  <c r="AA14" i="3"/>
  <c r="BZ14" i="3" s="1"/>
  <c r="FX14" i="3" s="1"/>
  <c r="AP14" i="3"/>
  <c r="CO14" i="3" s="1"/>
  <c r="J14" i="3"/>
  <c r="BI14" i="3" s="1"/>
  <c r="DH14" i="3" s="1"/>
  <c r="AO14" i="3"/>
  <c r="CN14" i="3" s="1"/>
  <c r="GL14" i="3" s="1"/>
  <c r="AB14" i="3"/>
  <c r="CA14" i="3" s="1"/>
  <c r="FY14" i="3" s="1"/>
  <c r="BA14" i="3"/>
  <c r="CZ14" i="3" s="1"/>
  <c r="GX14" i="3" s="1"/>
  <c r="AN14" i="3"/>
  <c r="CM14" i="3" s="1"/>
  <c r="EL14" i="3" s="1"/>
  <c r="AE14" i="3"/>
  <c r="CD14" i="3" s="1"/>
  <c r="AZ14" i="3"/>
  <c r="CY14" i="3" s="1"/>
  <c r="EX14" i="3" s="1"/>
  <c r="AT14" i="3"/>
  <c r="CS14" i="3" s="1"/>
  <c r="GQ14" i="3" s="1"/>
  <c r="AC14" i="3"/>
  <c r="CB14" i="3" s="1"/>
  <c r="EA14" i="3" s="1"/>
  <c r="P14" i="3"/>
  <c r="BO14" i="3" s="1"/>
  <c r="FM14" i="3" s="1"/>
  <c r="AY14" i="3"/>
  <c r="CX14" i="3" s="1"/>
  <c r="S14" i="3"/>
  <c r="BR14" i="3" s="1"/>
  <c r="DQ14" i="3" s="1"/>
  <c r="AH14" i="3"/>
  <c r="CG14" i="3" s="1"/>
  <c r="GE14" i="3" s="1"/>
  <c r="BC14" i="3"/>
  <c r="DB14" i="3" s="1"/>
  <c r="GZ14" i="3" s="1"/>
  <c r="Y14" i="3"/>
  <c r="BX14" i="3" s="1"/>
  <c r="L14" i="3"/>
  <c r="BK14" i="3" s="1"/>
  <c r="FI14" i="3" s="1"/>
  <c r="AK14" i="3"/>
  <c r="CJ14" i="3" s="1"/>
  <c r="X14" i="3"/>
  <c r="BW14" i="3" s="1"/>
  <c r="AW14" i="3"/>
  <c r="CV14" i="3" s="1"/>
  <c r="AJ14" i="3"/>
  <c r="CI14" i="3" s="1"/>
  <c r="GG14" i="3" s="1"/>
  <c r="G14" i="3"/>
  <c r="M14" i="3"/>
  <c r="BL14" i="3" s="1"/>
  <c r="FJ14" i="3" s="1"/>
  <c r="V14" i="3"/>
  <c r="BU14" i="3" s="1"/>
  <c r="FS14" i="3" s="1"/>
  <c r="K14" i="3"/>
  <c r="BJ14" i="3" s="1"/>
  <c r="O14" i="3"/>
  <c r="BN14" i="3" s="1"/>
  <c r="FL14" i="3" s="1"/>
  <c r="AD14" i="3"/>
  <c r="H14" i="3"/>
  <c r="BG14" i="3" s="1"/>
  <c r="FE14" i="3" s="1"/>
  <c r="T14" i="3"/>
  <c r="BS14" i="3" s="1"/>
  <c r="AV14" i="3"/>
  <c r="CU14" i="3" s="1"/>
  <c r="GS14" i="3" s="1"/>
  <c r="AQ14" i="3"/>
  <c r="CP14" i="3" s="1"/>
  <c r="GN14" i="3" s="1"/>
  <c r="Z14" i="3"/>
  <c r="BY14" i="3" s="1"/>
  <c r="I14" i="3"/>
  <c r="BH14" i="3" s="1"/>
  <c r="FF14" i="3" s="1"/>
  <c r="U14" i="3"/>
  <c r="BT14" i="3" s="1"/>
  <c r="FR14" i="3" s="1"/>
  <c r="AG14" i="3"/>
  <c r="CF14" i="3" s="1"/>
  <c r="AM14" i="3"/>
  <c r="BB14" i="3"/>
  <c r="DA14" i="3" s="1"/>
  <c r="GY14" i="3" s="1"/>
  <c r="EQ12" i="3"/>
  <c r="GP13" i="3"/>
  <c r="GP12" i="3"/>
  <c r="GR13" i="3"/>
  <c r="GH12" i="3"/>
  <c r="EM12" i="3"/>
  <c r="GL13" i="3"/>
  <c r="FN12" i="3"/>
  <c r="FL12" i="3"/>
  <c r="HA13" i="3"/>
  <c r="GQ12" i="3"/>
  <c r="DM13" i="3"/>
  <c r="ET13" i="3"/>
  <c r="DK13" i="3"/>
  <c r="EO13" i="3"/>
  <c r="DJ13" i="3"/>
  <c r="EH13" i="3"/>
  <c r="EV13" i="3"/>
  <c r="DY13" i="3"/>
  <c r="ER13" i="3"/>
  <c r="EQ13" i="3"/>
  <c r="DF13" i="3"/>
  <c r="EY13" i="3"/>
  <c r="EM13" i="3"/>
  <c r="FA12" i="3"/>
  <c r="GZ13" i="3"/>
  <c r="FR13" i="3"/>
  <c r="FT12" i="3"/>
  <c r="AK18" i="1"/>
  <c r="AJ70" i="1"/>
  <c r="AJ69" i="1"/>
  <c r="AJ67" i="1"/>
  <c r="AJ65" i="1"/>
  <c r="AJ63" i="1"/>
  <c r="AJ61" i="1"/>
  <c r="AJ59" i="1"/>
  <c r="AJ57" i="1"/>
  <c r="AJ66" i="1"/>
  <c r="AJ58" i="1"/>
  <c r="AJ54" i="1"/>
  <c r="AJ53" i="1"/>
  <c r="AJ51" i="1"/>
  <c r="AJ49" i="1"/>
  <c r="AJ68" i="1"/>
  <c r="AJ60" i="1"/>
  <c r="AJ55" i="1"/>
  <c r="AJ62" i="1"/>
  <c r="AJ52" i="1"/>
  <c r="AJ50" i="1"/>
  <c r="AJ48" i="1"/>
  <c r="AJ46" i="1"/>
  <c r="AJ44" i="1"/>
  <c r="AJ64" i="1"/>
  <c r="AJ56" i="1"/>
  <c r="AJ45" i="1"/>
  <c r="AJ42" i="1"/>
  <c r="AJ47" i="1"/>
  <c r="AJ41" i="1"/>
  <c r="AJ39" i="1"/>
  <c r="AJ43" i="1"/>
  <c r="AJ20" i="1"/>
  <c r="AJ19" i="1"/>
  <c r="AJ38" i="1"/>
  <c r="AJ40" i="1"/>
  <c r="D23" i="5"/>
  <c r="B23" i="5" s="1"/>
  <c r="C24" i="5"/>
  <c r="C23" i="3"/>
  <c r="D22" i="3"/>
  <c r="B22" i="3" s="1"/>
  <c r="B21" i="2"/>
  <c r="F30" i="1"/>
  <c r="E15" i="3" s="1"/>
  <c r="I29" i="1"/>
  <c r="G28" i="1"/>
  <c r="H28" i="1"/>
  <c r="J36" i="1"/>
  <c r="M36" i="1"/>
  <c r="L36" i="1"/>
  <c r="K36" i="1"/>
  <c r="D37" i="1"/>
  <c r="B37" i="1" s="1"/>
  <c r="FD13" i="3" l="1"/>
  <c r="GK14" i="3"/>
  <c r="FZ14" i="3"/>
  <c r="FG14" i="3"/>
  <c r="E13" i="2"/>
  <c r="AA7" i="1"/>
  <c r="CL14" i="3"/>
  <c r="GJ14" i="3" s="1"/>
  <c r="DX14" i="3"/>
  <c r="DF14" i="3"/>
  <c r="DT14" i="3"/>
  <c r="EU14" i="3"/>
  <c r="DW14" i="3"/>
  <c r="EW14" i="3"/>
  <c r="DZ14" i="3"/>
  <c r="DY14" i="3"/>
  <c r="BP14" i="3"/>
  <c r="EP14" i="3"/>
  <c r="EG14" i="3"/>
  <c r="GV14" i="3"/>
  <c r="AM12" i="2"/>
  <c r="CL12" i="2" s="1"/>
  <c r="Q12" i="2"/>
  <c r="BP12" i="2" s="1"/>
  <c r="N12" i="2"/>
  <c r="BM12" i="2" s="1"/>
  <c r="V12" i="2"/>
  <c r="BU12" i="2" s="1"/>
  <c r="AK12" i="2"/>
  <c r="CJ12" i="2" s="1"/>
  <c r="AC12" i="2"/>
  <c r="CB12" i="2" s="1"/>
  <c r="U12" i="2"/>
  <c r="BT12" i="2" s="1"/>
  <c r="M12" i="2"/>
  <c r="BL12" i="2" s="1"/>
  <c r="G12" i="2"/>
  <c r="BF12" i="2" s="1"/>
  <c r="Y12" i="2"/>
  <c r="BX12" i="2" s="1"/>
  <c r="AL12" i="2"/>
  <c r="CK12" i="2" s="1"/>
  <c r="AH12" i="2"/>
  <c r="CG12" i="2" s="1"/>
  <c r="Z12" i="2"/>
  <c r="BY12" i="2" s="1"/>
  <c r="R12" i="2"/>
  <c r="BQ12" i="2" s="1"/>
  <c r="J12" i="2"/>
  <c r="BI12" i="2" s="1"/>
  <c r="AG12" i="2"/>
  <c r="CF12" i="2" s="1"/>
  <c r="I12" i="2"/>
  <c r="BH12" i="2" s="1"/>
  <c r="AD12" i="2"/>
  <c r="CC12" i="2" s="1"/>
  <c r="S12" i="2"/>
  <c r="BR12" i="2" s="1"/>
  <c r="AI12" i="2"/>
  <c r="CH12" i="2" s="1"/>
  <c r="W12" i="2"/>
  <c r="BV12" i="2" s="1"/>
  <c r="K12" i="2"/>
  <c r="BJ12" i="2" s="1"/>
  <c r="AA12" i="2"/>
  <c r="BZ12" i="2" s="1"/>
  <c r="O12" i="2"/>
  <c r="BN12" i="2" s="1"/>
  <c r="AE12" i="2"/>
  <c r="CD12" i="2" s="1"/>
  <c r="AO12" i="2"/>
  <c r="CN12" i="2" s="1"/>
  <c r="BC12" i="2"/>
  <c r="DB12" i="2" s="1"/>
  <c r="BD12" i="2"/>
  <c r="DC12" i="2" s="1"/>
  <c r="AP12" i="2"/>
  <c r="CO12" i="2" s="1"/>
  <c r="AJ12" i="2"/>
  <c r="CI12" i="2" s="1"/>
  <c r="BA12" i="2"/>
  <c r="CZ12" i="2" s="1"/>
  <c r="AZ12" i="2"/>
  <c r="CY12" i="2" s="1"/>
  <c r="AY12" i="2"/>
  <c r="CX12" i="2" s="1"/>
  <c r="BB12" i="2"/>
  <c r="DA12" i="2" s="1"/>
  <c r="H12" i="2"/>
  <c r="BG12" i="2" s="1"/>
  <c r="X12" i="2"/>
  <c r="BW12" i="2" s="1"/>
  <c r="AN12" i="2"/>
  <c r="CM12" i="2" s="1"/>
  <c r="AW12" i="2"/>
  <c r="CV12" i="2" s="1"/>
  <c r="AV12" i="2"/>
  <c r="CU12" i="2" s="1"/>
  <c r="AU12" i="2"/>
  <c r="CT12" i="2" s="1"/>
  <c r="AX12" i="2"/>
  <c r="CW12" i="2" s="1"/>
  <c r="L12" i="2"/>
  <c r="BK12" i="2" s="1"/>
  <c r="AB12" i="2"/>
  <c r="CA12" i="2" s="1"/>
  <c r="AS12" i="2"/>
  <c r="CR12" i="2" s="1"/>
  <c r="AR12" i="2"/>
  <c r="CQ12" i="2" s="1"/>
  <c r="AQ12" i="2"/>
  <c r="CP12" i="2" s="1"/>
  <c r="AT12" i="2"/>
  <c r="CS12" i="2" s="1"/>
  <c r="P12" i="2"/>
  <c r="BO12" i="2" s="1"/>
  <c r="AF12" i="2"/>
  <c r="CE12" i="2" s="1"/>
  <c r="T12" i="2"/>
  <c r="BS12" i="2" s="1"/>
  <c r="EE14" i="3"/>
  <c r="EO14" i="3"/>
  <c r="CC14" i="3"/>
  <c r="EB14" i="3" s="1"/>
  <c r="DK14" i="3"/>
  <c r="DV14" i="3"/>
  <c r="FA14" i="3"/>
  <c r="DN14" i="3"/>
  <c r="EC14" i="3"/>
  <c r="EM14" i="3"/>
  <c r="CE14" i="3"/>
  <c r="ED14" i="3" s="1"/>
  <c r="EJ14" i="3"/>
  <c r="ES14" i="3"/>
  <c r="FV14" i="3"/>
  <c r="FK14" i="3"/>
  <c r="FP14" i="3"/>
  <c r="GD14" i="3"/>
  <c r="GR14" i="3"/>
  <c r="DI13" i="3"/>
  <c r="FH14" i="3"/>
  <c r="DR13" i="3"/>
  <c r="FQ14" i="3"/>
  <c r="FU14" i="3"/>
  <c r="AX15" i="3"/>
  <c r="CW15" i="3" s="1"/>
  <c r="GU15" i="3" s="1"/>
  <c r="J15" i="3"/>
  <c r="AS15" i="3"/>
  <c r="CR15" i="3" s="1"/>
  <c r="GP15" i="3" s="1"/>
  <c r="AM15" i="3"/>
  <c r="CL15" i="3" s="1"/>
  <c r="L15" i="3"/>
  <c r="BK15" i="3" s="1"/>
  <c r="FI15" i="3" s="1"/>
  <c r="BD15" i="3"/>
  <c r="DC15" i="3" s="1"/>
  <c r="HA15" i="3" s="1"/>
  <c r="AG15" i="3"/>
  <c r="CF15" i="3" s="1"/>
  <c r="GD15" i="3" s="1"/>
  <c r="AH15" i="3"/>
  <c r="CG15" i="3" s="1"/>
  <c r="GE15" i="3" s="1"/>
  <c r="N15" i="3"/>
  <c r="AQ15" i="3"/>
  <c r="CP15" i="3" s="1"/>
  <c r="AC15" i="3"/>
  <c r="P15" i="3"/>
  <c r="BO15" i="3" s="1"/>
  <c r="DN15" i="3" s="1"/>
  <c r="W15" i="3"/>
  <c r="BV15" i="3" s="1"/>
  <c r="FT15" i="3" s="1"/>
  <c r="I15" i="3"/>
  <c r="BH15" i="3" s="1"/>
  <c r="DG15" i="3" s="1"/>
  <c r="BB15" i="3"/>
  <c r="DA15" i="3" s="1"/>
  <c r="GY15" i="3" s="1"/>
  <c r="BA15" i="3"/>
  <c r="CZ15" i="3" s="1"/>
  <c r="EY15" i="3" s="1"/>
  <c r="AN15" i="3"/>
  <c r="AE15" i="3"/>
  <c r="CD15" i="3" s="1"/>
  <c r="Q15" i="3"/>
  <c r="BP15" i="3" s="1"/>
  <c r="V15" i="3"/>
  <c r="BU15" i="3" s="1"/>
  <c r="FS15" i="3" s="1"/>
  <c r="AP15" i="3"/>
  <c r="CO15" i="3" s="1"/>
  <c r="EN15" i="3" s="1"/>
  <c r="AA15" i="3"/>
  <c r="BZ15" i="3" s="1"/>
  <c r="FX15" i="3" s="1"/>
  <c r="AL15" i="3"/>
  <c r="CK15" i="3" s="1"/>
  <c r="GI15" i="3" s="1"/>
  <c r="G15" i="3"/>
  <c r="BF15" i="3" s="1"/>
  <c r="AY15" i="3"/>
  <c r="CX15" i="3" s="1"/>
  <c r="GV15" i="3" s="1"/>
  <c r="X15" i="3"/>
  <c r="BW15" i="3" s="1"/>
  <c r="FU15" i="3" s="1"/>
  <c r="O15" i="3"/>
  <c r="BN15" i="3" s="1"/>
  <c r="FL15" i="3" s="1"/>
  <c r="R15" i="3"/>
  <c r="BQ15" i="3" s="1"/>
  <c r="M15" i="3"/>
  <c r="BL15" i="3" s="1"/>
  <c r="FJ15" i="3" s="1"/>
  <c r="AR15" i="3"/>
  <c r="CQ15" i="3" s="1"/>
  <c r="GO15" i="3" s="1"/>
  <c r="AK15" i="3"/>
  <c r="CJ15" i="3" s="1"/>
  <c r="GH15" i="3" s="1"/>
  <c r="AZ15" i="3"/>
  <c r="AT15" i="3"/>
  <c r="CS15" i="3" s="1"/>
  <c r="GQ15" i="3" s="1"/>
  <c r="Z15" i="3"/>
  <c r="BY15" i="3" s="1"/>
  <c r="DX15" i="3" s="1"/>
  <c r="K15" i="3"/>
  <c r="BJ15" i="3" s="1"/>
  <c r="FH15" i="3" s="1"/>
  <c r="AV15" i="3"/>
  <c r="CU15" i="3" s="1"/>
  <c r="GS15" i="3" s="1"/>
  <c r="BC15" i="3"/>
  <c r="DB15" i="3" s="1"/>
  <c r="GZ15" i="3" s="1"/>
  <c r="AO15" i="3"/>
  <c r="CN15" i="3" s="1"/>
  <c r="GL15" i="3" s="1"/>
  <c r="AB15" i="3"/>
  <c r="CA15" i="3" s="1"/>
  <c r="AI15" i="3"/>
  <c r="CH15" i="3" s="1"/>
  <c r="GF15" i="3" s="1"/>
  <c r="U15" i="3"/>
  <c r="BT15" i="3" s="1"/>
  <c r="FR15" i="3" s="1"/>
  <c r="H15" i="3"/>
  <c r="BG15" i="3" s="1"/>
  <c r="FE15" i="3" s="1"/>
  <c r="AW15" i="3"/>
  <c r="CV15" i="3" s="1"/>
  <c r="AJ15" i="3"/>
  <c r="CI15" i="3" s="1"/>
  <c r="EH15" i="3" s="1"/>
  <c r="AD15" i="3"/>
  <c r="AF15" i="3"/>
  <c r="Y15" i="3"/>
  <c r="BX15" i="3" s="1"/>
  <c r="S15" i="3"/>
  <c r="AU15" i="3"/>
  <c r="CT15" i="3" s="1"/>
  <c r="GR15" i="3" s="1"/>
  <c r="T15" i="3"/>
  <c r="BS15" i="3" s="1"/>
  <c r="FQ15" i="3" s="1"/>
  <c r="DS14" i="3"/>
  <c r="ET14" i="3"/>
  <c r="DM14" i="3"/>
  <c r="BF14" i="3"/>
  <c r="FD14" i="3" s="1"/>
  <c r="EI14" i="3"/>
  <c r="EF14" i="3"/>
  <c r="EQ14" i="3"/>
  <c r="FB14" i="3"/>
  <c r="DP14" i="3"/>
  <c r="FO15" i="3"/>
  <c r="EI13" i="3"/>
  <c r="GH14" i="3"/>
  <c r="GW14" i="3"/>
  <c r="GI14" i="3"/>
  <c r="EZ14" i="3"/>
  <c r="DG14" i="3"/>
  <c r="DR14" i="3"/>
  <c r="DI14" i="3"/>
  <c r="EH14" i="3"/>
  <c r="DJ14" i="3"/>
  <c r="ER14" i="3"/>
  <c r="EY14" i="3"/>
  <c r="EN14" i="3"/>
  <c r="DU14" i="3"/>
  <c r="EV14" i="3"/>
  <c r="FT14" i="3"/>
  <c r="GM14" i="3"/>
  <c r="FW14" i="3"/>
  <c r="Z25" i="1"/>
  <c r="Z21" i="1"/>
  <c r="Z26" i="1"/>
  <c r="Z24" i="1"/>
  <c r="Z22" i="1"/>
  <c r="Z23" i="1"/>
  <c r="Z27" i="1"/>
  <c r="GB14" i="3"/>
  <c r="GT14" i="3"/>
  <c r="AL18" i="1"/>
  <c r="AK70" i="1"/>
  <c r="AK69" i="1"/>
  <c r="AK67" i="1"/>
  <c r="AK65" i="1"/>
  <c r="AK63" i="1"/>
  <c r="AK61" i="1"/>
  <c r="AK59" i="1"/>
  <c r="AK57" i="1"/>
  <c r="AK55" i="1"/>
  <c r="AK68" i="1"/>
  <c r="AK60" i="1"/>
  <c r="AK62" i="1"/>
  <c r="AK52" i="1"/>
  <c r="AK64" i="1"/>
  <c r="AK56" i="1"/>
  <c r="AK66" i="1"/>
  <c r="AK58" i="1"/>
  <c r="AK54" i="1"/>
  <c r="AK53" i="1"/>
  <c r="AK51" i="1"/>
  <c r="AK49" i="1"/>
  <c r="AK47" i="1"/>
  <c r="AK45" i="1"/>
  <c r="AK43" i="1"/>
  <c r="AK41" i="1"/>
  <c r="AK46" i="1"/>
  <c r="AK40" i="1"/>
  <c r="AK50" i="1"/>
  <c r="AK48" i="1"/>
  <c r="AK44" i="1"/>
  <c r="AK42" i="1"/>
  <c r="AK20" i="1"/>
  <c r="AK19" i="1"/>
  <c r="AK39" i="1"/>
  <c r="D24" i="5"/>
  <c r="B24" i="5" s="1"/>
  <c r="C25" i="5"/>
  <c r="B23" i="3"/>
  <c r="D23" i="3"/>
  <c r="C24" i="3"/>
  <c r="B22" i="2"/>
  <c r="D38" i="1"/>
  <c r="B38" i="1"/>
  <c r="G29" i="1"/>
  <c r="H29" i="1"/>
  <c r="K37" i="1"/>
  <c r="J37" i="1"/>
  <c r="M37" i="1"/>
  <c r="L37" i="1"/>
  <c r="I30" i="1"/>
  <c r="GX15" i="3" l="1"/>
  <c r="GG15" i="3"/>
  <c r="FF15" i="3"/>
  <c r="GM15" i="3"/>
  <c r="DE15" i="3"/>
  <c r="GC14" i="3"/>
  <c r="E14" i="2"/>
  <c r="AB7" i="1"/>
  <c r="DE14" i="3"/>
  <c r="FD15" i="3"/>
  <c r="DW15" i="3"/>
  <c r="EU15" i="3"/>
  <c r="DZ15" i="3"/>
  <c r="DI15" i="3"/>
  <c r="EI15" i="3"/>
  <c r="DM15" i="3"/>
  <c r="EJ15" i="3"/>
  <c r="DO15" i="3"/>
  <c r="EZ15" i="3"/>
  <c r="CB15" i="3"/>
  <c r="EE15" i="3"/>
  <c r="EQ15" i="3"/>
  <c r="GA14" i="3"/>
  <c r="ED12" i="2"/>
  <c r="GC12" i="2"/>
  <c r="GO12" i="2"/>
  <c r="EP12" i="2"/>
  <c r="EV12" i="2"/>
  <c r="GU12" i="2"/>
  <c r="GK12" i="2"/>
  <c r="EL12" i="2"/>
  <c r="EW12" i="2"/>
  <c r="GV12" i="2"/>
  <c r="EN12" i="2"/>
  <c r="GM12" i="2"/>
  <c r="GB12" i="2"/>
  <c r="EC12" i="2"/>
  <c r="FT12" i="2"/>
  <c r="DU12" i="2"/>
  <c r="DG12" i="2"/>
  <c r="FF12" i="2"/>
  <c r="DX12" i="2"/>
  <c r="FW12" i="2"/>
  <c r="DE12" i="2"/>
  <c r="FD12" i="2"/>
  <c r="EI12" i="2"/>
  <c r="GH12" i="2"/>
  <c r="EK12" i="2"/>
  <c r="GJ12" i="2"/>
  <c r="GT15" i="3"/>
  <c r="EK14" i="3"/>
  <c r="GJ15" i="3"/>
  <c r="DR15" i="3"/>
  <c r="CE15" i="3"/>
  <c r="ED15" i="3" s="1"/>
  <c r="DF15" i="3"/>
  <c r="EM15" i="3"/>
  <c r="EP15" i="3"/>
  <c r="DV15" i="3"/>
  <c r="DY15" i="3"/>
  <c r="EC15" i="3"/>
  <c r="EO15" i="3"/>
  <c r="FB15" i="3"/>
  <c r="BI15" i="3"/>
  <c r="DH15" i="3" s="1"/>
  <c r="GB15" i="3"/>
  <c r="GN15" i="3"/>
  <c r="DN12" i="2"/>
  <c r="FM12" i="2"/>
  <c r="EQ12" i="2"/>
  <c r="GP12" i="2"/>
  <c r="ES12" i="2"/>
  <c r="GR12" i="2"/>
  <c r="DV12" i="2"/>
  <c r="FU12" i="2"/>
  <c r="EX12" i="2"/>
  <c r="GW12" i="2"/>
  <c r="FB12" i="2"/>
  <c r="HA12" i="2"/>
  <c r="DM12" i="2"/>
  <c r="FL12" i="2"/>
  <c r="EG12" i="2"/>
  <c r="GF12" i="2"/>
  <c r="EE12" i="2"/>
  <c r="GD12" i="2"/>
  <c r="GE12" i="2"/>
  <c r="EF12" i="2"/>
  <c r="DK12" i="2"/>
  <c r="FJ12" i="2"/>
  <c r="DT12" i="2"/>
  <c r="FS12" i="2"/>
  <c r="ES15" i="3"/>
  <c r="CC15" i="3"/>
  <c r="GA15" i="3" s="1"/>
  <c r="DS15" i="3"/>
  <c r="FA15" i="3"/>
  <c r="ER15" i="3"/>
  <c r="DK15" i="3"/>
  <c r="EW15" i="3"/>
  <c r="CM15" i="3"/>
  <c r="GK15" i="3" s="1"/>
  <c r="DU15" i="3"/>
  <c r="BM15" i="3"/>
  <c r="FK15" i="3" s="1"/>
  <c r="DJ15" i="3"/>
  <c r="EV15" i="3"/>
  <c r="GQ12" i="2"/>
  <c r="ER12" i="2"/>
  <c r="DZ12" i="2"/>
  <c r="FY12" i="2"/>
  <c r="ET12" i="2"/>
  <c r="GS12" i="2"/>
  <c r="DF12" i="2"/>
  <c r="FE12" i="2"/>
  <c r="EY12" i="2"/>
  <c r="GX12" i="2"/>
  <c r="GZ12" i="2"/>
  <c r="FA12" i="2"/>
  <c r="DY12" i="2"/>
  <c r="FX12" i="2"/>
  <c r="DQ12" i="2"/>
  <c r="FP12" i="2"/>
  <c r="DH12" i="2"/>
  <c r="FG12" i="2"/>
  <c r="EJ12" i="2"/>
  <c r="GI12" i="2"/>
  <c r="FR12" i="2"/>
  <c r="DS12" i="2"/>
  <c r="DL12" i="2"/>
  <c r="FK12" i="2"/>
  <c r="DO14" i="3"/>
  <c r="FN15" i="3"/>
  <c r="FY15" i="3"/>
  <c r="FV15" i="3"/>
  <c r="FW15" i="3"/>
  <c r="AA25" i="1"/>
  <c r="AA26" i="1"/>
  <c r="AA22" i="1"/>
  <c r="AA27" i="1"/>
  <c r="AA24" i="1"/>
  <c r="AA21" i="1"/>
  <c r="AA28" i="1"/>
  <c r="AA23" i="1"/>
  <c r="BR15" i="3"/>
  <c r="FP15" i="3" s="1"/>
  <c r="EG15" i="3"/>
  <c r="ET15" i="3"/>
  <c r="CY15" i="3"/>
  <c r="EX15" i="3" s="1"/>
  <c r="DP15" i="3"/>
  <c r="DT15" i="3"/>
  <c r="EF15" i="3"/>
  <c r="EK15" i="3"/>
  <c r="FM15" i="3"/>
  <c r="DR12" i="2"/>
  <c r="FQ12" i="2"/>
  <c r="EO12" i="2"/>
  <c r="GN12" i="2"/>
  <c r="FI12" i="2"/>
  <c r="DJ12" i="2"/>
  <c r="GT12" i="2"/>
  <c r="EU12" i="2"/>
  <c r="GY12" i="2"/>
  <c r="EZ12" i="2"/>
  <c r="GG12" i="2"/>
  <c r="EH12" i="2"/>
  <c r="EM12" i="2"/>
  <c r="GL12" i="2"/>
  <c r="DI12" i="2"/>
  <c r="FH12" i="2"/>
  <c r="GA12" i="2"/>
  <c r="EB12" i="2"/>
  <c r="DP12" i="2"/>
  <c r="FO12" i="2"/>
  <c r="DW12" i="2"/>
  <c r="FV12" i="2"/>
  <c r="FZ12" i="2"/>
  <c r="EA12" i="2"/>
  <c r="FN12" i="2"/>
  <c r="DO12" i="2"/>
  <c r="FN14" i="3"/>
  <c r="AK13" i="2"/>
  <c r="CJ13" i="2" s="1"/>
  <c r="Q13" i="2"/>
  <c r="BP13" i="2" s="1"/>
  <c r="AX13" i="2"/>
  <c r="CW13" i="2" s="1"/>
  <c r="AW13" i="2"/>
  <c r="CV13" i="2" s="1"/>
  <c r="AZ13" i="2"/>
  <c r="CY13" i="2" s="1"/>
  <c r="AY13" i="2"/>
  <c r="CX13" i="2" s="1"/>
  <c r="V13" i="2"/>
  <c r="BU13" i="2" s="1"/>
  <c r="AL13" i="2"/>
  <c r="CK13" i="2" s="1"/>
  <c r="EJ13" i="2" s="1"/>
  <c r="U13" i="2"/>
  <c r="BT13" i="2" s="1"/>
  <c r="DS13" i="2" s="1"/>
  <c r="AT13" i="2"/>
  <c r="CS13" i="2" s="1"/>
  <c r="AS13" i="2"/>
  <c r="CR13" i="2" s="1"/>
  <c r="GP13" i="2" s="1"/>
  <c r="AV13" i="2"/>
  <c r="CU13" i="2" s="1"/>
  <c r="AU13" i="2"/>
  <c r="CT13" i="2" s="1"/>
  <c r="AG13" i="2"/>
  <c r="CF13" i="2" s="1"/>
  <c r="G13" i="2"/>
  <c r="BF13" i="2" s="1"/>
  <c r="DE13" i="2" s="1"/>
  <c r="J13" i="2"/>
  <c r="BI13" i="2" s="1"/>
  <c r="FG13" i="2" s="1"/>
  <c r="Z13" i="2"/>
  <c r="BY13" i="2" s="1"/>
  <c r="I13" i="2"/>
  <c r="BH13" i="2" s="1"/>
  <c r="FF13" i="2" s="1"/>
  <c r="Y13" i="2"/>
  <c r="BX13" i="2" s="1"/>
  <c r="DW13" i="2" s="1"/>
  <c r="AP13" i="2"/>
  <c r="CO13" i="2" s="1"/>
  <c r="EN13" i="2" s="1"/>
  <c r="AO13" i="2"/>
  <c r="CN13" i="2" s="1"/>
  <c r="AR13" i="2"/>
  <c r="CQ13" i="2" s="1"/>
  <c r="EP13" i="2" s="1"/>
  <c r="AQ13" i="2"/>
  <c r="CP13" i="2" s="1"/>
  <c r="N13" i="2"/>
  <c r="BM13" i="2" s="1"/>
  <c r="DL13" i="2" s="1"/>
  <c r="AD13" i="2"/>
  <c r="CC13" i="2" s="1"/>
  <c r="M13" i="2"/>
  <c r="BL13" i="2" s="1"/>
  <c r="FJ13" i="2" s="1"/>
  <c r="BB13" i="2"/>
  <c r="DA13" i="2" s="1"/>
  <c r="GY13" i="2" s="1"/>
  <c r="BA13" i="2"/>
  <c r="CZ13" i="2" s="1"/>
  <c r="BD13" i="2"/>
  <c r="DC13" i="2" s="1"/>
  <c r="BC13" i="2"/>
  <c r="DB13" i="2" s="1"/>
  <c r="FA13" i="2" s="1"/>
  <c r="R13" i="2"/>
  <c r="BQ13" i="2" s="1"/>
  <c r="FO13" i="2" s="1"/>
  <c r="AH13" i="2"/>
  <c r="CG13" i="2" s="1"/>
  <c r="AC13" i="2"/>
  <c r="CB13" i="2" s="1"/>
  <c r="H13" i="2"/>
  <c r="BG13" i="2" s="1"/>
  <c r="AN13" i="2"/>
  <c r="CM13" i="2" s="1"/>
  <c r="W13" i="2"/>
  <c r="BV13" i="2" s="1"/>
  <c r="DU13" i="2" s="1"/>
  <c r="AM13" i="2"/>
  <c r="CL13" i="2" s="1"/>
  <c r="EK13" i="2" s="1"/>
  <c r="L13" i="2"/>
  <c r="BK13" i="2" s="1"/>
  <c r="FI13" i="2" s="1"/>
  <c r="AB13" i="2"/>
  <c r="CA13" i="2" s="1"/>
  <c r="FY13" i="2" s="1"/>
  <c r="K13" i="2"/>
  <c r="BJ13" i="2" s="1"/>
  <c r="P13" i="2"/>
  <c r="BO13" i="2" s="1"/>
  <c r="AA13" i="2"/>
  <c r="BZ13" i="2" s="1"/>
  <c r="FX13" i="2" s="1"/>
  <c r="AF13" i="2"/>
  <c r="CE13" i="2" s="1"/>
  <c r="O13" i="2"/>
  <c r="BN13" i="2" s="1"/>
  <c r="AE13" i="2"/>
  <c r="CD13" i="2" s="1"/>
  <c r="T13" i="2"/>
  <c r="BS13" i="2" s="1"/>
  <c r="FQ13" i="2" s="1"/>
  <c r="AJ13" i="2"/>
  <c r="CI13" i="2" s="1"/>
  <c r="S13" i="2"/>
  <c r="BR13" i="2" s="1"/>
  <c r="AI13" i="2"/>
  <c r="CH13" i="2" s="1"/>
  <c r="X13" i="2"/>
  <c r="BW13" i="2" s="1"/>
  <c r="FU13" i="2" s="1"/>
  <c r="AM18" i="1"/>
  <c r="AL70" i="1"/>
  <c r="AL68" i="1"/>
  <c r="AL66" i="1"/>
  <c r="AL64" i="1"/>
  <c r="AL62" i="1"/>
  <c r="AL60" i="1"/>
  <c r="AL58" i="1"/>
  <c r="AL56" i="1"/>
  <c r="AL61" i="1"/>
  <c r="AL55" i="1"/>
  <c r="AL52" i="1"/>
  <c r="AL50" i="1"/>
  <c r="AL63" i="1"/>
  <c r="AL65" i="1"/>
  <c r="AL57" i="1"/>
  <c r="AL54" i="1"/>
  <c r="AL53" i="1"/>
  <c r="AL51" i="1"/>
  <c r="AL49" i="1"/>
  <c r="AL47" i="1"/>
  <c r="AL45" i="1"/>
  <c r="AL43" i="1"/>
  <c r="AL69" i="1"/>
  <c r="AL67" i="1"/>
  <c r="AL59" i="1"/>
  <c r="AL48" i="1"/>
  <c r="AL41" i="1"/>
  <c r="AL44" i="1"/>
  <c r="AL42" i="1"/>
  <c r="AL46" i="1"/>
  <c r="AL40" i="1"/>
  <c r="AL20" i="1"/>
  <c r="AL19" i="1"/>
  <c r="C26" i="5"/>
  <c r="D25" i="5"/>
  <c r="B25" i="5"/>
  <c r="D24" i="3"/>
  <c r="B24" i="3" s="1"/>
  <c r="C25" i="3"/>
  <c r="B23" i="2"/>
  <c r="G30" i="1"/>
  <c r="D18" i="13" s="1"/>
  <c r="H30" i="1"/>
  <c r="D39" i="1"/>
  <c r="B39" i="1"/>
  <c r="L38" i="1"/>
  <c r="K38" i="1"/>
  <c r="J38" i="1"/>
  <c r="M38" i="1"/>
  <c r="GW15" i="3" l="1"/>
  <c r="FG15" i="3"/>
  <c r="GC15" i="3"/>
  <c r="DI13" i="2"/>
  <c r="FH13" i="2"/>
  <c r="EG13" i="2"/>
  <c r="GB13" i="2"/>
  <c r="EC13" i="2"/>
  <c r="DN13" i="2"/>
  <c r="FZ13" i="2"/>
  <c r="EA13" i="2"/>
  <c r="FB13" i="2"/>
  <c r="GA13" i="2"/>
  <c r="EB13" i="2"/>
  <c r="EM13" i="2"/>
  <c r="DX13" i="2"/>
  <c r="ES13" i="2"/>
  <c r="GW13" i="2"/>
  <c r="EX13" i="2"/>
  <c r="GH13" i="2"/>
  <c r="EI13" i="2"/>
  <c r="FV13" i="2"/>
  <c r="GL13" i="2"/>
  <c r="GI13" i="2"/>
  <c r="DL15" i="3"/>
  <c r="EL15" i="3"/>
  <c r="EB15" i="3"/>
  <c r="GF13" i="2"/>
  <c r="FM13" i="2"/>
  <c r="FD13" i="2"/>
  <c r="FT13" i="2"/>
  <c r="E15" i="2"/>
  <c r="AC7" i="1"/>
  <c r="DQ13" i="2"/>
  <c r="FL13" i="2"/>
  <c r="DM13" i="2"/>
  <c r="EF13" i="2"/>
  <c r="EY13" i="2"/>
  <c r="DH13" i="2"/>
  <c r="ET13" i="2"/>
  <c r="EU13" i="2"/>
  <c r="FR13" i="2"/>
  <c r="GS13" i="2"/>
  <c r="HA13" i="2"/>
  <c r="GR13" i="2"/>
  <c r="EA15" i="3"/>
  <c r="AB23" i="1"/>
  <c r="AB24" i="1"/>
  <c r="AB25" i="1"/>
  <c r="AB28" i="1"/>
  <c r="AB29" i="1"/>
  <c r="AB26" i="1"/>
  <c r="AB27" i="1"/>
  <c r="AB21" i="1"/>
  <c r="AB22" i="1"/>
  <c r="GG13" i="2"/>
  <c r="EH13" i="2"/>
  <c r="ED13" i="2"/>
  <c r="DZ13" i="2"/>
  <c r="GK13" i="2"/>
  <c r="EL13" i="2"/>
  <c r="DP13" i="2"/>
  <c r="EZ13" i="2"/>
  <c r="EO13" i="2"/>
  <c r="EQ13" i="2"/>
  <c r="DT13" i="2"/>
  <c r="GU13" i="2"/>
  <c r="EV13" i="2"/>
  <c r="DQ15" i="3"/>
  <c r="FK13" i="2"/>
  <c r="FP13" i="2"/>
  <c r="FS13" i="2"/>
  <c r="GE13" i="2"/>
  <c r="GM13" i="2"/>
  <c r="GO13" i="2"/>
  <c r="GC13" i="2"/>
  <c r="FZ15" i="3"/>
  <c r="AN14" i="2"/>
  <c r="CM14" i="2" s="1"/>
  <c r="GK14" i="2" s="1"/>
  <c r="L14" i="2"/>
  <c r="BK14" i="2" s="1"/>
  <c r="FI14" i="2" s="1"/>
  <c r="AB14" i="2"/>
  <c r="CA14" i="2" s="1"/>
  <c r="FY14" i="2" s="1"/>
  <c r="AU14" i="2"/>
  <c r="CT14" i="2" s="1"/>
  <c r="GR14" i="2" s="1"/>
  <c r="AX14" i="2"/>
  <c r="CW14" i="2" s="1"/>
  <c r="GU14" i="2" s="1"/>
  <c r="AW14" i="2"/>
  <c r="CV14" i="2" s="1"/>
  <c r="AV14" i="2"/>
  <c r="CU14" i="2" s="1"/>
  <c r="ET14" i="2" s="1"/>
  <c r="U14" i="2"/>
  <c r="BT14" i="2" s="1"/>
  <c r="AK14" i="2"/>
  <c r="CJ14" i="2" s="1"/>
  <c r="GH14" i="2" s="1"/>
  <c r="P14" i="2"/>
  <c r="BO14" i="2" s="1"/>
  <c r="DN14" i="2" s="1"/>
  <c r="AF14" i="2"/>
  <c r="CE14" i="2" s="1"/>
  <c r="AQ14" i="2"/>
  <c r="CP14" i="2" s="1"/>
  <c r="AT14" i="2"/>
  <c r="CS14" i="2" s="1"/>
  <c r="ER14" i="2" s="1"/>
  <c r="AS14" i="2"/>
  <c r="CR14" i="2" s="1"/>
  <c r="AR14" i="2"/>
  <c r="CQ14" i="2" s="1"/>
  <c r="I14" i="2"/>
  <c r="BH14" i="2" s="1"/>
  <c r="FF14" i="2" s="1"/>
  <c r="Y14" i="2"/>
  <c r="BX14" i="2" s="1"/>
  <c r="T14" i="2"/>
  <c r="BS14" i="2" s="1"/>
  <c r="FQ14" i="2" s="1"/>
  <c r="AJ14" i="2"/>
  <c r="CI14" i="2" s="1"/>
  <c r="GG14" i="2" s="1"/>
  <c r="BC14" i="2"/>
  <c r="DB14" i="2" s="1"/>
  <c r="BD14" i="2"/>
  <c r="DC14" i="2" s="1"/>
  <c r="FB14" i="2" s="1"/>
  <c r="AP14" i="2"/>
  <c r="CO14" i="2" s="1"/>
  <c r="AO14" i="2"/>
  <c r="CN14" i="2" s="1"/>
  <c r="EM14" i="2" s="1"/>
  <c r="M14" i="2"/>
  <c r="BL14" i="2" s="1"/>
  <c r="FJ14" i="2" s="1"/>
  <c r="AC14" i="2"/>
  <c r="CB14" i="2" s="1"/>
  <c r="FZ14" i="2" s="1"/>
  <c r="H14" i="2"/>
  <c r="BG14" i="2" s="1"/>
  <c r="FE14" i="2" s="1"/>
  <c r="X14" i="2"/>
  <c r="BW14" i="2" s="1"/>
  <c r="FU14" i="2" s="1"/>
  <c r="AY14" i="2"/>
  <c r="CX14" i="2" s="1"/>
  <c r="GV14" i="2" s="1"/>
  <c r="BB14" i="2"/>
  <c r="DA14" i="2" s="1"/>
  <c r="BA14" i="2"/>
  <c r="CZ14" i="2" s="1"/>
  <c r="AZ14" i="2"/>
  <c r="CY14" i="2" s="1"/>
  <c r="Q14" i="2"/>
  <c r="BP14" i="2" s="1"/>
  <c r="FN14" i="2" s="1"/>
  <c r="AG14" i="2"/>
  <c r="CF14" i="2" s="1"/>
  <c r="GD14" i="2" s="1"/>
  <c r="R14" i="2"/>
  <c r="BQ14" i="2" s="1"/>
  <c r="AM14" i="2"/>
  <c r="CL14" i="2" s="1"/>
  <c r="G14" i="2"/>
  <c r="BF14" i="2" s="1"/>
  <c r="V14" i="2"/>
  <c r="BU14" i="2" s="1"/>
  <c r="DT14" i="2" s="1"/>
  <c r="AL14" i="2"/>
  <c r="CK14" i="2" s="1"/>
  <c r="K14" i="2"/>
  <c r="BJ14" i="2" s="1"/>
  <c r="FH14" i="2" s="1"/>
  <c r="AA14" i="2"/>
  <c r="BZ14" i="2" s="1"/>
  <c r="FX14" i="2" s="1"/>
  <c r="J14" i="2"/>
  <c r="BI14" i="2" s="1"/>
  <c r="Z14" i="2"/>
  <c r="BY14" i="2" s="1"/>
  <c r="DX14" i="2" s="1"/>
  <c r="O14" i="2"/>
  <c r="BN14" i="2" s="1"/>
  <c r="FL14" i="2" s="1"/>
  <c r="AE14" i="2"/>
  <c r="CD14" i="2" s="1"/>
  <c r="GB14" i="2" s="1"/>
  <c r="N14" i="2"/>
  <c r="BM14" i="2" s="1"/>
  <c r="AD14" i="2"/>
  <c r="CC14" i="2" s="1"/>
  <c r="S14" i="2"/>
  <c r="BR14" i="2" s="1"/>
  <c r="AI14" i="2"/>
  <c r="CH14" i="2" s="1"/>
  <c r="GF14" i="2" s="1"/>
  <c r="AH14" i="2"/>
  <c r="CG14" i="2" s="1"/>
  <c r="W14" i="2"/>
  <c r="BV14" i="2" s="1"/>
  <c r="DV13" i="2"/>
  <c r="DR13" i="2"/>
  <c r="DY13" i="2"/>
  <c r="DJ13" i="2"/>
  <c r="DF13" i="2"/>
  <c r="DK13" i="2"/>
  <c r="DG13" i="2"/>
  <c r="GD13" i="2"/>
  <c r="EE13" i="2"/>
  <c r="GQ13" i="2"/>
  <c r="ER13" i="2"/>
  <c r="GV13" i="2"/>
  <c r="EW13" i="2"/>
  <c r="DO13" i="2"/>
  <c r="FN13" i="2"/>
  <c r="GT13" i="2"/>
  <c r="GN13" i="2"/>
  <c r="GZ13" i="2"/>
  <c r="GX13" i="2"/>
  <c r="FE13" i="2"/>
  <c r="GJ13" i="2"/>
  <c r="FW13" i="2"/>
  <c r="AN18" i="1"/>
  <c r="AM69" i="1"/>
  <c r="AM70" i="1"/>
  <c r="AM68" i="1"/>
  <c r="AM66" i="1"/>
  <c r="AM64" i="1"/>
  <c r="AM62" i="1"/>
  <c r="AM60" i="1"/>
  <c r="AM58" i="1"/>
  <c r="AM56" i="1"/>
  <c r="AM54" i="1"/>
  <c r="AM63" i="1"/>
  <c r="AM65" i="1"/>
  <c r="AM57" i="1"/>
  <c r="AM53" i="1"/>
  <c r="AM51" i="1"/>
  <c r="AM67" i="1"/>
  <c r="AM59" i="1"/>
  <c r="AM61" i="1"/>
  <c r="AM55" i="1"/>
  <c r="AM52" i="1"/>
  <c r="AM50" i="1"/>
  <c r="AM48" i="1"/>
  <c r="AM46" i="1"/>
  <c r="AM44" i="1"/>
  <c r="AM42" i="1"/>
  <c r="AM47" i="1"/>
  <c r="AM41" i="1"/>
  <c r="AM49" i="1"/>
  <c r="AM43" i="1"/>
  <c r="AM45" i="1"/>
  <c r="AM20" i="1"/>
  <c r="AM19" i="1"/>
  <c r="C27" i="5"/>
  <c r="D26" i="5"/>
  <c r="B26" i="5" s="1"/>
  <c r="D25" i="3"/>
  <c r="C26" i="3"/>
  <c r="B25" i="3"/>
  <c r="B24" i="2"/>
  <c r="M39" i="1"/>
  <c r="L39" i="1"/>
  <c r="K39" i="1"/>
  <c r="J39" i="1"/>
  <c r="D40" i="1"/>
  <c r="B40" i="1" s="1"/>
  <c r="E40" i="1" s="1"/>
  <c r="E25" i="5" s="1"/>
  <c r="BD25" i="5" s="1"/>
  <c r="GQ14" i="2" l="1"/>
  <c r="BB25" i="5"/>
  <c r="AQ25" i="5"/>
  <c r="V25" i="5"/>
  <c r="AX25" i="5"/>
  <c r="BA25" i="5"/>
  <c r="AB25" i="5"/>
  <c r="AC25" i="5"/>
  <c r="N25" i="5"/>
  <c r="K25" i="5"/>
  <c r="DP14" i="2"/>
  <c r="FO14" i="2"/>
  <c r="EF14" i="2"/>
  <c r="GE14" i="2"/>
  <c r="R25" i="5"/>
  <c r="AT25" i="5"/>
  <c r="Y25" i="5"/>
  <c r="Z25" i="5"/>
  <c r="U25" i="5"/>
  <c r="AG25" i="5"/>
  <c r="AA25" i="5"/>
  <c r="L25" i="5"/>
  <c r="AR25" i="5"/>
  <c r="W25" i="5"/>
  <c r="BC25" i="5"/>
  <c r="AF25" i="5"/>
  <c r="FT14" i="2"/>
  <c r="DU14" i="2"/>
  <c r="GA14" i="2"/>
  <c r="EB14" i="2"/>
  <c r="GI14" i="2"/>
  <c r="EJ14" i="2"/>
  <c r="EY14" i="2"/>
  <c r="DF14" i="2"/>
  <c r="GM14" i="2"/>
  <c r="EN14" i="2"/>
  <c r="DR14" i="2"/>
  <c r="EQ14" i="2"/>
  <c r="EU14" i="2"/>
  <c r="FS14" i="2"/>
  <c r="GT14" i="2"/>
  <c r="AC24" i="1"/>
  <c r="AC28" i="1"/>
  <c r="AC27" i="1"/>
  <c r="AC21" i="1"/>
  <c r="AC26" i="1"/>
  <c r="AC22" i="1"/>
  <c r="AC29" i="1"/>
  <c r="AC23" i="1"/>
  <c r="AC25" i="1"/>
  <c r="AC30" i="1"/>
  <c r="FW14" i="2"/>
  <c r="AS25" i="5"/>
  <c r="AD25" i="5"/>
  <c r="I25" i="5"/>
  <c r="J25" i="5"/>
  <c r="AL25" i="5"/>
  <c r="Q25" i="5"/>
  <c r="AI25" i="5"/>
  <c r="T25" i="5"/>
  <c r="AZ25" i="5"/>
  <c r="AE25" i="5"/>
  <c r="H25" i="5"/>
  <c r="AN25" i="5"/>
  <c r="DJ14" i="2"/>
  <c r="FK14" i="2"/>
  <c r="DL14" i="2"/>
  <c r="DH14" i="2"/>
  <c r="EE14" i="2"/>
  <c r="EZ14" i="2"/>
  <c r="EA14" i="2"/>
  <c r="FV14" i="2"/>
  <c r="DW14" i="2"/>
  <c r="EI14" i="2"/>
  <c r="EV14" i="2"/>
  <c r="EL14" i="2"/>
  <c r="GY14" i="2"/>
  <c r="FG14" i="2"/>
  <c r="AM15" i="2"/>
  <c r="CL15" i="2" s="1"/>
  <c r="GJ15" i="2" s="1"/>
  <c r="G15" i="2"/>
  <c r="BF15" i="2" s="1"/>
  <c r="FD15" i="2" s="1"/>
  <c r="O15" i="2"/>
  <c r="BN15" i="2" s="1"/>
  <c r="FL15" i="2" s="1"/>
  <c r="AE15" i="2"/>
  <c r="CD15" i="2" s="1"/>
  <c r="EC15" i="2" s="1"/>
  <c r="AS15" i="2"/>
  <c r="CR15" i="2" s="1"/>
  <c r="EQ15" i="2" s="1"/>
  <c r="BB15" i="2"/>
  <c r="DA15" i="2" s="1"/>
  <c r="EZ15" i="2" s="1"/>
  <c r="AU15" i="2"/>
  <c r="CT15" i="2" s="1"/>
  <c r="GR15" i="2" s="1"/>
  <c r="AO15" i="2"/>
  <c r="CN15" i="2" s="1"/>
  <c r="T15" i="2"/>
  <c r="BS15" i="2" s="1"/>
  <c r="FQ15" i="2" s="1"/>
  <c r="AJ15" i="2"/>
  <c r="CI15" i="2" s="1"/>
  <c r="EH15" i="2" s="1"/>
  <c r="S15" i="2"/>
  <c r="BR15" i="2" s="1"/>
  <c r="FP15" i="2" s="1"/>
  <c r="AI15" i="2"/>
  <c r="CH15" i="2" s="1"/>
  <c r="GF15" i="2" s="1"/>
  <c r="BC15" i="2"/>
  <c r="DB15" i="2" s="1"/>
  <c r="GZ15" i="2" s="1"/>
  <c r="AV15" i="2"/>
  <c r="CU15" i="2" s="1"/>
  <c r="AP15" i="2"/>
  <c r="CO15" i="2" s="1"/>
  <c r="GM15" i="2" s="1"/>
  <c r="BD15" i="2"/>
  <c r="DC15" i="2" s="1"/>
  <c r="H15" i="2"/>
  <c r="BG15" i="2" s="1"/>
  <c r="FE15" i="2" s="1"/>
  <c r="X15" i="2"/>
  <c r="BW15" i="2" s="1"/>
  <c r="DV15" i="2" s="1"/>
  <c r="AN15" i="2"/>
  <c r="CM15" i="2" s="1"/>
  <c r="GK15" i="2" s="1"/>
  <c r="W15" i="2"/>
  <c r="BV15" i="2" s="1"/>
  <c r="BA15" i="2"/>
  <c r="CZ15" i="2" s="1"/>
  <c r="GX15" i="2" s="1"/>
  <c r="AX15" i="2"/>
  <c r="CW15" i="2" s="1"/>
  <c r="GU15" i="2" s="1"/>
  <c r="AQ15" i="2"/>
  <c r="CP15" i="2" s="1"/>
  <c r="GN15" i="2" s="1"/>
  <c r="AY15" i="2"/>
  <c r="CX15" i="2" s="1"/>
  <c r="GV15" i="2" s="1"/>
  <c r="L15" i="2"/>
  <c r="BK15" i="2" s="1"/>
  <c r="FI15" i="2" s="1"/>
  <c r="AB15" i="2"/>
  <c r="CA15" i="2" s="1"/>
  <c r="FY15" i="2" s="1"/>
  <c r="K15" i="2"/>
  <c r="BJ15" i="2" s="1"/>
  <c r="FH15" i="2" s="1"/>
  <c r="AA15" i="2"/>
  <c r="BZ15" i="2" s="1"/>
  <c r="FX15" i="2" s="1"/>
  <c r="AW15" i="2"/>
  <c r="CV15" i="2" s="1"/>
  <c r="AR15" i="2"/>
  <c r="CQ15" i="2" s="1"/>
  <c r="AZ15" i="2"/>
  <c r="CY15" i="2" s="1"/>
  <c r="GW15" i="2" s="1"/>
  <c r="AT15" i="2"/>
  <c r="CS15" i="2" s="1"/>
  <c r="P15" i="2"/>
  <c r="BO15" i="2" s="1"/>
  <c r="AF15" i="2"/>
  <c r="CE15" i="2" s="1"/>
  <c r="GC15" i="2" s="1"/>
  <c r="Q15" i="2"/>
  <c r="BP15" i="2" s="1"/>
  <c r="FN15" i="2" s="1"/>
  <c r="AL15" i="2"/>
  <c r="CK15" i="2" s="1"/>
  <c r="EJ15" i="2" s="1"/>
  <c r="U15" i="2"/>
  <c r="BT15" i="2" s="1"/>
  <c r="FR15" i="2" s="1"/>
  <c r="AK15" i="2"/>
  <c r="CJ15" i="2" s="1"/>
  <c r="EI15" i="2" s="1"/>
  <c r="J15" i="2"/>
  <c r="BI15" i="2" s="1"/>
  <c r="Z15" i="2"/>
  <c r="BY15" i="2" s="1"/>
  <c r="Y15" i="2"/>
  <c r="BX15" i="2" s="1"/>
  <c r="FV15" i="2" s="1"/>
  <c r="AD15" i="2"/>
  <c r="CC15" i="2" s="1"/>
  <c r="I15" i="2"/>
  <c r="BH15" i="2" s="1"/>
  <c r="FF15" i="2" s="1"/>
  <c r="N15" i="2"/>
  <c r="BM15" i="2" s="1"/>
  <c r="M15" i="2"/>
  <c r="BL15" i="2" s="1"/>
  <c r="DK15" i="2" s="1"/>
  <c r="AC15" i="2"/>
  <c r="CB15" i="2" s="1"/>
  <c r="FZ15" i="2" s="1"/>
  <c r="R15" i="2"/>
  <c r="BQ15" i="2" s="1"/>
  <c r="AH15" i="2"/>
  <c r="CG15" i="2" s="1"/>
  <c r="AG15" i="2"/>
  <c r="CF15" i="2" s="1"/>
  <c r="V15" i="2"/>
  <c r="BU15" i="2" s="1"/>
  <c r="GL14" i="2"/>
  <c r="HA14" i="2"/>
  <c r="G25" i="5"/>
  <c r="AM25" i="5"/>
  <c r="P25" i="5"/>
  <c r="AV25" i="5"/>
  <c r="EG14" i="2"/>
  <c r="EC14" i="2"/>
  <c r="DY14" i="2"/>
  <c r="FD14" i="2"/>
  <c r="DE14" i="2"/>
  <c r="DO14" i="2"/>
  <c r="EW14" i="2"/>
  <c r="DK14" i="2"/>
  <c r="GZ14" i="2"/>
  <c r="FA14" i="2"/>
  <c r="DG14" i="2"/>
  <c r="EO14" i="2"/>
  <c r="FR14" i="2"/>
  <c r="DS14" i="2"/>
  <c r="ES14" i="2"/>
  <c r="GP14" i="2"/>
  <c r="GS14" i="2"/>
  <c r="GX14" i="2"/>
  <c r="FM14" i="2"/>
  <c r="AH25" i="5"/>
  <c r="M25" i="5"/>
  <c r="AO25" i="5"/>
  <c r="AP25" i="5"/>
  <c r="AK25" i="5"/>
  <c r="AW25" i="5"/>
  <c r="S25" i="5"/>
  <c r="AY25" i="5"/>
  <c r="AJ25" i="5"/>
  <c r="O25" i="5"/>
  <c r="AU25" i="5"/>
  <c r="X25" i="5"/>
  <c r="DQ14" i="2"/>
  <c r="DM14" i="2"/>
  <c r="DI14" i="2"/>
  <c r="GJ14" i="2"/>
  <c r="EK14" i="2"/>
  <c r="EX14" i="2"/>
  <c r="DV14" i="2"/>
  <c r="EH14" i="2"/>
  <c r="GO14" i="2"/>
  <c r="EP14" i="2"/>
  <c r="ED14" i="2"/>
  <c r="DZ14" i="2"/>
  <c r="GN14" i="2"/>
  <c r="GC14" i="2"/>
  <c r="FP14" i="2"/>
  <c r="GW14" i="2"/>
  <c r="AO18" i="1"/>
  <c r="AN70" i="1"/>
  <c r="AN69" i="1"/>
  <c r="AN67" i="1"/>
  <c r="AN65" i="1"/>
  <c r="AN63" i="1"/>
  <c r="AN61" i="1"/>
  <c r="AN59" i="1"/>
  <c r="AN57" i="1"/>
  <c r="AN62" i="1"/>
  <c r="AN53" i="1"/>
  <c r="AN51" i="1"/>
  <c r="AN49" i="1"/>
  <c r="AN64" i="1"/>
  <c r="AN56" i="1"/>
  <c r="AN54" i="1"/>
  <c r="AN66" i="1"/>
  <c r="AN58" i="1"/>
  <c r="AN55" i="1"/>
  <c r="AN52" i="1"/>
  <c r="AN50" i="1"/>
  <c r="AN48" i="1"/>
  <c r="AN46" i="1"/>
  <c r="AN44" i="1"/>
  <c r="AN68" i="1"/>
  <c r="AN60" i="1"/>
  <c r="AN43" i="1"/>
  <c r="AN42" i="1"/>
  <c r="AN45" i="1"/>
  <c r="AN47" i="1"/>
  <c r="AN20" i="1"/>
  <c r="AN19" i="1"/>
  <c r="C28" i="5"/>
  <c r="B27" i="5"/>
  <c r="D27" i="5"/>
  <c r="D26" i="3"/>
  <c r="C27" i="3"/>
  <c r="B26" i="3"/>
  <c r="B25" i="2"/>
  <c r="E31" i="1"/>
  <c r="E16" i="5" s="1"/>
  <c r="E37" i="1"/>
  <c r="E22" i="5" s="1"/>
  <c r="E34" i="1"/>
  <c r="E19" i="5" s="1"/>
  <c r="E39" i="1"/>
  <c r="E24" i="5" s="1"/>
  <c r="E33" i="1"/>
  <c r="E18" i="5" s="1"/>
  <c r="E38" i="1"/>
  <c r="E23" i="5" s="1"/>
  <c r="E36" i="1"/>
  <c r="E21" i="5" s="1"/>
  <c r="E35" i="1"/>
  <c r="E20" i="5" s="1"/>
  <c r="E32" i="1"/>
  <c r="E17" i="5" s="1"/>
  <c r="J40" i="1"/>
  <c r="M40" i="1"/>
  <c r="L40" i="1"/>
  <c r="K40" i="1"/>
  <c r="D41" i="1"/>
  <c r="B41" i="1" s="1"/>
  <c r="FU15" i="2" l="1"/>
  <c r="FJ15" i="2"/>
  <c r="GB15" i="2"/>
  <c r="GG15" i="2"/>
  <c r="GH15" i="2"/>
  <c r="EU15" i="2"/>
  <c r="GT15" i="2"/>
  <c r="AR17" i="5"/>
  <c r="V17" i="5"/>
  <c r="BA17" i="5"/>
  <c r="AF17" i="5"/>
  <c r="K17" i="5"/>
  <c r="AS17" i="5"/>
  <c r="Y17" i="5"/>
  <c r="AX17" i="5"/>
  <c r="AD17" i="5"/>
  <c r="BC17" i="5"/>
  <c r="AJ17" i="5"/>
  <c r="AI17" i="5"/>
  <c r="AL17" i="5"/>
  <c r="Q17" i="5"/>
  <c r="AV17" i="5"/>
  <c r="Z17" i="5"/>
  <c r="G17" i="5"/>
  <c r="AU17" i="5"/>
  <c r="AT17" i="5"/>
  <c r="AQ17" i="5"/>
  <c r="AZ17" i="5"/>
  <c r="AM17" i="5"/>
  <c r="R17" i="5"/>
  <c r="S17" i="5"/>
  <c r="BB17" i="5"/>
  <c r="AG17" i="5"/>
  <c r="L17" i="5"/>
  <c r="AP17" i="5"/>
  <c r="U17" i="5"/>
  <c r="BD17" i="5"/>
  <c r="AE17" i="5"/>
  <c r="I17" i="5"/>
  <c r="AA17" i="5"/>
  <c r="M17" i="5"/>
  <c r="W17" i="5"/>
  <c r="AN17" i="5"/>
  <c r="T17" i="5"/>
  <c r="AW17" i="5"/>
  <c r="AB17" i="5"/>
  <c r="H17" i="5"/>
  <c r="AK17" i="5"/>
  <c r="P17" i="5"/>
  <c r="X17" i="5"/>
  <c r="O17" i="5"/>
  <c r="AC17" i="5"/>
  <c r="J17" i="5"/>
  <c r="AH17" i="5"/>
  <c r="N17" i="5"/>
  <c r="AY17" i="5"/>
  <c r="AO17" i="5"/>
  <c r="AN24" i="5"/>
  <c r="AK24" i="5"/>
  <c r="BB24" i="5"/>
  <c r="X24" i="5"/>
  <c r="AW24" i="5"/>
  <c r="AL24" i="5"/>
  <c r="AD24" i="5"/>
  <c r="AS24" i="5"/>
  <c r="AQ24" i="5"/>
  <c r="N24" i="5"/>
  <c r="AJ24" i="5"/>
  <c r="AA24" i="5"/>
  <c r="BC24" i="5"/>
  <c r="T24" i="5"/>
  <c r="U24" i="5"/>
  <c r="R24" i="5"/>
  <c r="AT24" i="5"/>
  <c r="AG24" i="5"/>
  <c r="W24" i="5"/>
  <c r="AY24" i="5"/>
  <c r="AC24" i="5"/>
  <c r="G24" i="5"/>
  <c r="AI24" i="5"/>
  <c r="AO24" i="5"/>
  <c r="AV24" i="5"/>
  <c r="AP24" i="5"/>
  <c r="K24" i="5"/>
  <c r="AM24" i="5"/>
  <c r="Z24" i="5"/>
  <c r="Q24" i="5"/>
  <c r="AR24" i="5"/>
  <c r="J24" i="5"/>
  <c r="M24" i="5"/>
  <c r="AB24" i="5"/>
  <c r="BD24" i="5"/>
  <c r="Y24" i="5"/>
  <c r="L24" i="5"/>
  <c r="S24" i="5"/>
  <c r="BA24" i="5"/>
  <c r="AF24" i="5"/>
  <c r="AZ24" i="5"/>
  <c r="AU24" i="5"/>
  <c r="P24" i="5"/>
  <c r="H24" i="5"/>
  <c r="AE24" i="5"/>
  <c r="V24" i="5"/>
  <c r="AX24" i="5"/>
  <c r="O24" i="5"/>
  <c r="I24" i="5"/>
  <c r="AH24" i="5"/>
  <c r="AS21" i="5"/>
  <c r="AC21" i="5"/>
  <c r="M21" i="5"/>
  <c r="AA21" i="5"/>
  <c r="AR21" i="5"/>
  <c r="AE21" i="5"/>
  <c r="AV21" i="5"/>
  <c r="S21" i="5"/>
  <c r="AJ21" i="5"/>
  <c r="AT21" i="5"/>
  <c r="BC21" i="5"/>
  <c r="BD21" i="5"/>
  <c r="Y21" i="5"/>
  <c r="I21" i="5"/>
  <c r="V21" i="5"/>
  <c r="AU21" i="5"/>
  <c r="AI21" i="5"/>
  <c r="G21" i="5"/>
  <c r="R21" i="5"/>
  <c r="AW21" i="5"/>
  <c r="Q21" i="5"/>
  <c r="AB21" i="5"/>
  <c r="AF21" i="5"/>
  <c r="T21" i="5"/>
  <c r="AD21" i="5"/>
  <c r="AN21" i="5"/>
  <c r="AO21" i="5"/>
  <c r="AQ21" i="5"/>
  <c r="J21" i="5"/>
  <c r="AZ21" i="5"/>
  <c r="H21" i="5"/>
  <c r="AG21" i="5"/>
  <c r="K21" i="5"/>
  <c r="O21" i="5"/>
  <c r="AP21" i="5"/>
  <c r="AM21" i="5"/>
  <c r="AX21" i="5"/>
  <c r="BA21" i="5"/>
  <c r="AK21" i="5"/>
  <c r="U21" i="5"/>
  <c r="BB21" i="5"/>
  <c r="L21" i="5"/>
  <c r="AL21" i="5"/>
  <c r="P21" i="5"/>
  <c r="Z21" i="5"/>
  <c r="AY21" i="5"/>
  <c r="N21" i="5"/>
  <c r="W21" i="5"/>
  <c r="X21" i="5"/>
  <c r="AH21" i="5"/>
  <c r="I19" i="5"/>
  <c r="AW19" i="5"/>
  <c r="AC19" i="5"/>
  <c r="AY19" i="5"/>
  <c r="N19" i="5"/>
  <c r="W19" i="5"/>
  <c r="X19" i="5"/>
  <c r="AH19" i="5"/>
  <c r="AA19" i="5"/>
  <c r="AR19" i="5"/>
  <c r="AE19" i="5"/>
  <c r="AV19" i="5"/>
  <c r="BA19" i="5"/>
  <c r="AG19" i="5"/>
  <c r="M19" i="5"/>
  <c r="T19" i="5"/>
  <c r="AD19" i="5"/>
  <c r="AM19" i="5"/>
  <c r="AN19" i="5"/>
  <c r="AX19" i="5"/>
  <c r="AQ19" i="5"/>
  <c r="V19" i="5"/>
  <c r="AU19" i="5"/>
  <c r="J19" i="5"/>
  <c r="AO19" i="5"/>
  <c r="AK19" i="5"/>
  <c r="Q19" i="5"/>
  <c r="S19" i="5"/>
  <c r="AJ19" i="5"/>
  <c r="AT19" i="5"/>
  <c r="BC19" i="5"/>
  <c r="BD19" i="5"/>
  <c r="BB19" i="5"/>
  <c r="L19" i="5"/>
  <c r="AL19" i="5"/>
  <c r="P19" i="5"/>
  <c r="Z19" i="5"/>
  <c r="Y19" i="5"/>
  <c r="U19" i="5"/>
  <c r="AS19" i="5"/>
  <c r="AI19" i="5"/>
  <c r="AZ19" i="5"/>
  <c r="G19" i="5"/>
  <c r="H19" i="5"/>
  <c r="R19" i="5"/>
  <c r="K19" i="5"/>
  <c r="AB19" i="5"/>
  <c r="O19" i="5"/>
  <c r="AF19" i="5"/>
  <c r="AP19" i="5"/>
  <c r="DP15" i="2"/>
  <c r="DG15" i="2"/>
  <c r="DH15" i="2"/>
  <c r="DO15" i="2"/>
  <c r="EX15" i="2"/>
  <c r="DI15" i="2"/>
  <c r="EO15" i="2"/>
  <c r="EL15" i="2"/>
  <c r="EN15" i="2"/>
  <c r="DQ15" i="2"/>
  <c r="ES15" i="2"/>
  <c r="DM15" i="2"/>
  <c r="FG15" i="2"/>
  <c r="AK18" i="5"/>
  <c r="AD18" i="5"/>
  <c r="AL18" i="5"/>
  <c r="N18" i="5"/>
  <c r="AE18" i="5"/>
  <c r="BD18" i="5"/>
  <c r="AQ18" i="5"/>
  <c r="AG18" i="5"/>
  <c r="AZ18" i="5"/>
  <c r="AM18" i="5"/>
  <c r="I18" i="5"/>
  <c r="U18" i="5"/>
  <c r="AY18" i="5"/>
  <c r="AT18" i="5"/>
  <c r="R18" i="5"/>
  <c r="AB18" i="5"/>
  <c r="O18" i="5"/>
  <c r="X18" i="5"/>
  <c r="M18" i="5"/>
  <c r="G18" i="5"/>
  <c r="AF18" i="5"/>
  <c r="Q18" i="5"/>
  <c r="AU18" i="5"/>
  <c r="H18" i="5"/>
  <c r="BC18" i="5"/>
  <c r="AP18" i="5"/>
  <c r="AW18" i="5"/>
  <c r="Y18" i="5"/>
  <c r="AN18" i="5"/>
  <c r="AA18" i="5"/>
  <c r="AH18" i="5"/>
  <c r="AJ18" i="5"/>
  <c r="W18" i="5"/>
  <c r="AO18" i="5"/>
  <c r="AV18" i="5"/>
  <c r="AI18" i="5"/>
  <c r="BA18" i="5"/>
  <c r="AX18" i="5"/>
  <c r="L18" i="5"/>
  <c r="V18" i="5"/>
  <c r="Z18" i="5"/>
  <c r="K18" i="5"/>
  <c r="T18" i="5"/>
  <c r="J18" i="5"/>
  <c r="S18" i="5"/>
  <c r="AC18" i="5"/>
  <c r="BB18" i="5"/>
  <c r="AS18" i="5"/>
  <c r="P18" i="5"/>
  <c r="AR18" i="5"/>
  <c r="AO20" i="5"/>
  <c r="I20" i="5"/>
  <c r="R20" i="5"/>
  <c r="W20" i="5"/>
  <c r="Z20" i="5"/>
  <c r="AZ20" i="5"/>
  <c r="AQ20" i="5"/>
  <c r="BA20" i="5"/>
  <c r="AK20" i="5"/>
  <c r="U20" i="5"/>
  <c r="BB20" i="5"/>
  <c r="P20" i="5"/>
  <c r="AH20" i="5"/>
  <c r="AY20" i="5"/>
  <c r="V20" i="5"/>
  <c r="AM20" i="5"/>
  <c r="AN20" i="5"/>
  <c r="AP20" i="5"/>
  <c r="L20" i="5"/>
  <c r="AD20" i="5"/>
  <c r="AW20" i="5"/>
  <c r="AG20" i="5"/>
  <c r="Q20" i="5"/>
  <c r="O20" i="5"/>
  <c r="AF20" i="5"/>
  <c r="AX20" i="5"/>
  <c r="T20" i="5"/>
  <c r="AL20" i="5"/>
  <c r="BC20" i="5"/>
  <c r="BD20" i="5"/>
  <c r="K20" i="5"/>
  <c r="AB20" i="5"/>
  <c r="AT20" i="5"/>
  <c r="AS20" i="5"/>
  <c r="AC20" i="5"/>
  <c r="M20" i="5"/>
  <c r="AE20" i="5"/>
  <c r="AV20" i="5"/>
  <c r="S20" i="5"/>
  <c r="AJ20" i="5"/>
  <c r="G20" i="5"/>
  <c r="H20" i="5"/>
  <c r="J20" i="5"/>
  <c r="AA20" i="5"/>
  <c r="AR20" i="5"/>
  <c r="Y20" i="5"/>
  <c r="AU20" i="5"/>
  <c r="AI20" i="5"/>
  <c r="X20" i="5"/>
  <c r="N20" i="5"/>
  <c r="AW23" i="5"/>
  <c r="AG23" i="5"/>
  <c r="Q23" i="5"/>
  <c r="S23" i="5"/>
  <c r="AJ23" i="5"/>
  <c r="AT23" i="5"/>
  <c r="BC23" i="5"/>
  <c r="BD23" i="5"/>
  <c r="K23" i="5"/>
  <c r="AB23" i="5"/>
  <c r="O23" i="5"/>
  <c r="AF23" i="5"/>
  <c r="AP23" i="5"/>
  <c r="H23" i="5"/>
  <c r="AS23" i="5"/>
  <c r="AC23" i="5"/>
  <c r="AI23" i="5"/>
  <c r="AZ23" i="5"/>
  <c r="G23" i="5"/>
  <c r="R23" i="5"/>
  <c r="AA23" i="5"/>
  <c r="AR23" i="5"/>
  <c r="AV23" i="5"/>
  <c r="AO23" i="5"/>
  <c r="Y23" i="5"/>
  <c r="I23" i="5"/>
  <c r="AY23" i="5"/>
  <c r="N23" i="5"/>
  <c r="W23" i="5"/>
  <c r="X23" i="5"/>
  <c r="AH23" i="5"/>
  <c r="AQ23" i="5"/>
  <c r="V23" i="5"/>
  <c r="AU23" i="5"/>
  <c r="J23" i="5"/>
  <c r="BA23" i="5"/>
  <c r="AK23" i="5"/>
  <c r="U23" i="5"/>
  <c r="BB23" i="5"/>
  <c r="T23" i="5"/>
  <c r="AD23" i="5"/>
  <c r="AM23" i="5"/>
  <c r="AN23" i="5"/>
  <c r="AX23" i="5"/>
  <c r="L23" i="5"/>
  <c r="AL23" i="5"/>
  <c r="P23" i="5"/>
  <c r="Z23" i="5"/>
  <c r="M23" i="5"/>
  <c r="AE23" i="5"/>
  <c r="AS22" i="5"/>
  <c r="AC22" i="5"/>
  <c r="M22" i="5"/>
  <c r="AM22" i="5"/>
  <c r="AN22" i="5"/>
  <c r="AP22" i="5"/>
  <c r="L22" i="5"/>
  <c r="R22" i="5"/>
  <c r="S22" i="5"/>
  <c r="AO22" i="5"/>
  <c r="Y22" i="5"/>
  <c r="I22" i="5"/>
  <c r="BC22" i="5"/>
  <c r="BD22" i="5"/>
  <c r="K22" i="5"/>
  <c r="AB22" i="5"/>
  <c r="AT22" i="5"/>
  <c r="P22" i="5"/>
  <c r="AH22" i="5"/>
  <c r="AI22" i="5"/>
  <c r="AZ22" i="5"/>
  <c r="BA22" i="5"/>
  <c r="AK22" i="5"/>
  <c r="U22" i="5"/>
  <c r="G22" i="5"/>
  <c r="H22" i="5"/>
  <c r="J22" i="5"/>
  <c r="AA22" i="5"/>
  <c r="AR22" i="5"/>
  <c r="O22" i="5"/>
  <c r="AF22" i="5"/>
  <c r="AX22" i="5"/>
  <c r="AY22" i="5"/>
  <c r="V22" i="5"/>
  <c r="AU22" i="5"/>
  <c r="AJ22" i="5"/>
  <c r="AW22" i="5"/>
  <c r="AG22" i="5"/>
  <c r="Q22" i="5"/>
  <c r="W22" i="5"/>
  <c r="X22" i="5"/>
  <c r="Z22" i="5"/>
  <c r="AQ22" i="5"/>
  <c r="N22" i="5"/>
  <c r="AE22" i="5"/>
  <c r="AV22" i="5"/>
  <c r="BB22" i="5"/>
  <c r="T22" i="5"/>
  <c r="AL22" i="5"/>
  <c r="AD22" i="5"/>
  <c r="FS15" i="2"/>
  <c r="DT15" i="2"/>
  <c r="EA15" i="2"/>
  <c r="EB15" i="2"/>
  <c r="ED15" i="2"/>
  <c r="GO15" i="2"/>
  <c r="EP15" i="2"/>
  <c r="DZ15" i="2"/>
  <c r="EV15" i="2"/>
  <c r="GS15" i="2"/>
  <c r="ET15" i="2"/>
  <c r="DE15" i="2"/>
  <c r="GY15" i="2"/>
  <c r="GI15" i="2"/>
  <c r="GA15" i="2"/>
  <c r="EE15" i="2"/>
  <c r="DW15" i="2"/>
  <c r="DS15" i="2"/>
  <c r="FM15" i="2"/>
  <c r="DN15" i="2"/>
  <c r="DJ15" i="2"/>
  <c r="EY15" i="2"/>
  <c r="DF15" i="2"/>
  <c r="FA15" i="2"/>
  <c r="DR15" i="2"/>
  <c r="EK15" i="2"/>
  <c r="GD15" i="2"/>
  <c r="GP15" i="2"/>
  <c r="FO15" i="2"/>
  <c r="AR16" i="5"/>
  <c r="CQ16" i="5" s="1"/>
  <c r="AB16" i="5"/>
  <c r="CA16" i="5" s="1"/>
  <c r="L16" i="5"/>
  <c r="BK16" i="5" s="1"/>
  <c r="AU16" i="5"/>
  <c r="CT16" i="5" s="1"/>
  <c r="AE16" i="5"/>
  <c r="CD16" i="5" s="1"/>
  <c r="O16" i="5"/>
  <c r="BN16" i="5" s="1"/>
  <c r="U16" i="5"/>
  <c r="BT16" i="5" s="1"/>
  <c r="AD16" i="5"/>
  <c r="CC16" i="5" s="1"/>
  <c r="AO16" i="5"/>
  <c r="CN16" i="5" s="1"/>
  <c r="M16" i="5"/>
  <c r="BL16" i="5" s="1"/>
  <c r="AL16" i="5"/>
  <c r="CK16" i="5" s="1"/>
  <c r="J16" i="5"/>
  <c r="BI16" i="5" s="1"/>
  <c r="BD16" i="5"/>
  <c r="DC16" i="5" s="1"/>
  <c r="AN16" i="5"/>
  <c r="CM16" i="5" s="1"/>
  <c r="X16" i="5"/>
  <c r="BW16" i="5" s="1"/>
  <c r="H16" i="5"/>
  <c r="BG16" i="5" s="1"/>
  <c r="AQ16" i="5"/>
  <c r="CP16" i="5" s="1"/>
  <c r="AA16" i="5"/>
  <c r="BZ16" i="5" s="1"/>
  <c r="K16" i="5"/>
  <c r="BJ16" i="5" s="1"/>
  <c r="AK16" i="5"/>
  <c r="CJ16" i="5" s="1"/>
  <c r="AT16" i="5"/>
  <c r="CS16" i="5" s="1"/>
  <c r="R16" i="5"/>
  <c r="BQ16" i="5" s="1"/>
  <c r="AC16" i="5"/>
  <c r="CB16" i="5" s="1"/>
  <c r="Q16" i="5"/>
  <c r="BP16" i="5" s="1"/>
  <c r="Z16" i="5"/>
  <c r="BY16" i="5" s="1"/>
  <c r="AZ16" i="5"/>
  <c r="CY16" i="5" s="1"/>
  <c r="T16" i="5"/>
  <c r="BS16" i="5" s="1"/>
  <c r="BC16" i="5"/>
  <c r="DB16" i="5" s="1"/>
  <c r="AM16" i="5"/>
  <c r="CL16" i="5" s="1"/>
  <c r="G16" i="5"/>
  <c r="BF16" i="5" s="1"/>
  <c r="BA16" i="5"/>
  <c r="CZ16" i="5" s="1"/>
  <c r="AH16" i="5"/>
  <c r="CG16" i="5" s="1"/>
  <c r="AG16" i="5"/>
  <c r="CF16" i="5" s="1"/>
  <c r="AJ16" i="5"/>
  <c r="CI16" i="5" s="1"/>
  <c r="W16" i="5"/>
  <c r="BV16" i="5" s="1"/>
  <c r="I16" i="5"/>
  <c r="BH16" i="5" s="1"/>
  <c r="AS16" i="5"/>
  <c r="CR16" i="5" s="1"/>
  <c r="AP16" i="5"/>
  <c r="CO16" i="5" s="1"/>
  <c r="AV16" i="5"/>
  <c r="CU16" i="5" s="1"/>
  <c r="AF16" i="5"/>
  <c r="CE16" i="5" s="1"/>
  <c r="P16" i="5"/>
  <c r="BO16" i="5" s="1"/>
  <c r="AY16" i="5"/>
  <c r="CX16" i="5" s="1"/>
  <c r="AI16" i="5"/>
  <c r="CH16" i="5" s="1"/>
  <c r="S16" i="5"/>
  <c r="BR16" i="5" s="1"/>
  <c r="BB16" i="5"/>
  <c r="DA16" i="5" s="1"/>
  <c r="N16" i="5"/>
  <c r="BM16" i="5" s="1"/>
  <c r="Y16" i="5"/>
  <c r="BX16" i="5" s="1"/>
  <c r="AX16" i="5"/>
  <c r="CW16" i="5" s="1"/>
  <c r="V16" i="5"/>
  <c r="BU16" i="5" s="1"/>
  <c r="AW16" i="5"/>
  <c r="CV16" i="5" s="1"/>
  <c r="EF15" i="2"/>
  <c r="FK15" i="2"/>
  <c r="DL15" i="2"/>
  <c r="FW15" i="2"/>
  <c r="DX15" i="2"/>
  <c r="GQ15" i="2"/>
  <c r="ER15" i="2"/>
  <c r="DY15" i="2"/>
  <c r="EW15" i="2"/>
  <c r="DU15" i="2"/>
  <c r="HA15" i="2"/>
  <c r="FB15" i="2"/>
  <c r="EG15" i="2"/>
  <c r="GL15" i="2"/>
  <c r="EM15" i="2"/>
  <c r="FT15" i="2"/>
  <c r="GE15" i="2"/>
  <c r="AP18" i="1"/>
  <c r="AO70" i="1"/>
  <c r="AO69" i="1"/>
  <c r="AO67" i="1"/>
  <c r="AO65" i="1"/>
  <c r="AO63" i="1"/>
  <c r="AO61" i="1"/>
  <c r="AO59" i="1"/>
  <c r="AO57" i="1"/>
  <c r="AO55" i="1"/>
  <c r="AO64" i="1"/>
  <c r="AO56" i="1"/>
  <c r="AO54" i="1"/>
  <c r="AO66" i="1"/>
  <c r="AO58" i="1"/>
  <c r="AO52" i="1"/>
  <c r="AO68" i="1"/>
  <c r="AO60" i="1"/>
  <c r="AO62" i="1"/>
  <c r="AO53" i="1"/>
  <c r="AO51" i="1"/>
  <c r="AO49" i="1"/>
  <c r="AO47" i="1"/>
  <c r="AO45" i="1"/>
  <c r="AO43" i="1"/>
  <c r="AO50" i="1"/>
  <c r="AO44" i="1"/>
  <c r="AO46" i="1"/>
  <c r="AO48" i="1"/>
  <c r="AO20" i="1"/>
  <c r="AO19" i="1"/>
  <c r="C29" i="5"/>
  <c r="B28" i="5"/>
  <c r="D28" i="5"/>
  <c r="D27" i="3"/>
  <c r="C28" i="3"/>
  <c r="B27" i="3"/>
  <c r="B26" i="2"/>
  <c r="F31" i="1"/>
  <c r="E16" i="3" s="1"/>
  <c r="K41" i="1"/>
  <c r="J41" i="1"/>
  <c r="M41" i="1"/>
  <c r="L41" i="1"/>
  <c r="D42" i="1"/>
  <c r="B42" i="1"/>
  <c r="BX17" i="5" l="1"/>
  <c r="FV16" i="5"/>
  <c r="DW16" i="5"/>
  <c r="CH17" i="5"/>
  <c r="GF16" i="5"/>
  <c r="EG16" i="5"/>
  <c r="CU17" i="5"/>
  <c r="GS16" i="5"/>
  <c r="ET16" i="5"/>
  <c r="BV17" i="5"/>
  <c r="FT16" i="5"/>
  <c r="DU16" i="5"/>
  <c r="CZ17" i="5"/>
  <c r="GX16" i="5"/>
  <c r="EY16" i="5"/>
  <c r="BS17" i="5"/>
  <c r="FQ16" i="5"/>
  <c r="DR16" i="5"/>
  <c r="CB17" i="5"/>
  <c r="FZ16" i="5"/>
  <c r="EA16" i="5"/>
  <c r="BJ17" i="5"/>
  <c r="FH16" i="5"/>
  <c r="DI16" i="5"/>
  <c r="BW17" i="5"/>
  <c r="FU16" i="5"/>
  <c r="DV16" i="5"/>
  <c r="CK17" i="5"/>
  <c r="GI16" i="5"/>
  <c r="EJ16" i="5"/>
  <c r="BT17" i="5"/>
  <c r="FR16" i="5"/>
  <c r="DS16" i="5"/>
  <c r="BK17" i="5"/>
  <c r="FI16" i="5"/>
  <c r="DJ16" i="5"/>
  <c r="AT16" i="3"/>
  <c r="CS16" i="3" s="1"/>
  <c r="AM16" i="3"/>
  <c r="CL16" i="3" s="1"/>
  <c r="Y16" i="3"/>
  <c r="BX16" i="3" s="1"/>
  <c r="L16" i="3"/>
  <c r="BK16" i="3" s="1"/>
  <c r="S16" i="3"/>
  <c r="BR16" i="3" s="1"/>
  <c r="BD16" i="3"/>
  <c r="DC16" i="3" s="1"/>
  <c r="AP16" i="3"/>
  <c r="O16" i="3"/>
  <c r="BN16" i="3" s="1"/>
  <c r="AZ16" i="3"/>
  <c r="Z16" i="3"/>
  <c r="AS16" i="3"/>
  <c r="CR16" i="3" s="1"/>
  <c r="AF16" i="3"/>
  <c r="N16" i="3"/>
  <c r="BM16" i="3" s="1"/>
  <c r="AK16" i="3"/>
  <c r="CJ16" i="3" s="1"/>
  <c r="T16" i="3"/>
  <c r="BS16" i="3" s="1"/>
  <c r="AL16" i="3"/>
  <c r="CK16" i="3" s="1"/>
  <c r="AX16" i="3"/>
  <c r="CW16" i="3" s="1"/>
  <c r="AD16" i="3"/>
  <c r="CC16" i="3" s="1"/>
  <c r="W16" i="3"/>
  <c r="BV16" i="3" s="1"/>
  <c r="I16" i="3"/>
  <c r="BB16" i="3"/>
  <c r="DA16" i="3" s="1"/>
  <c r="BA16" i="3"/>
  <c r="AN16" i="3"/>
  <c r="CM16" i="3" s="1"/>
  <c r="J16" i="3"/>
  <c r="AW16" i="3"/>
  <c r="CV16" i="3" s="1"/>
  <c r="AJ16" i="3"/>
  <c r="AQ16" i="3"/>
  <c r="CP16" i="3" s="1"/>
  <c r="AC16" i="3"/>
  <c r="CB16" i="3" s="1"/>
  <c r="P16" i="3"/>
  <c r="AR16" i="3"/>
  <c r="CQ16" i="3" s="1"/>
  <c r="AU16" i="3"/>
  <c r="CT16" i="3" s="1"/>
  <c r="AA16" i="3"/>
  <c r="BZ16" i="3" s="1"/>
  <c r="R16" i="3"/>
  <c r="BQ16" i="3" s="1"/>
  <c r="BC16" i="3"/>
  <c r="DB16" i="3" s="1"/>
  <c r="AO16" i="3"/>
  <c r="CN16" i="3" s="1"/>
  <c r="AB16" i="3"/>
  <c r="CA16" i="3" s="1"/>
  <c r="AI16" i="3"/>
  <c r="CH16" i="3" s="1"/>
  <c r="U16" i="3"/>
  <c r="BT16" i="3" s="1"/>
  <c r="H16" i="3"/>
  <c r="BG16" i="3" s="1"/>
  <c r="AE16" i="3"/>
  <c r="CD16" i="3" s="1"/>
  <c r="Q16" i="3"/>
  <c r="BP16" i="3" s="1"/>
  <c r="V16" i="3"/>
  <c r="BU16" i="3" s="1"/>
  <c r="K16" i="3"/>
  <c r="BJ16" i="3" s="1"/>
  <c r="AV16" i="3"/>
  <c r="CU16" i="3" s="1"/>
  <c r="AH16" i="3"/>
  <c r="CG16" i="3" s="1"/>
  <c r="G16" i="3"/>
  <c r="AY16" i="3"/>
  <c r="CX16" i="3" s="1"/>
  <c r="X16" i="3"/>
  <c r="BW16" i="3" s="1"/>
  <c r="AG16" i="3"/>
  <c r="CF16" i="3" s="1"/>
  <c r="M16" i="3"/>
  <c r="BL16" i="3" s="1"/>
  <c r="CV17" i="5"/>
  <c r="GT16" i="5"/>
  <c r="EU16" i="5"/>
  <c r="BM17" i="5"/>
  <c r="FK16" i="5"/>
  <c r="DL16" i="5"/>
  <c r="CX17" i="5"/>
  <c r="GV16" i="5"/>
  <c r="EW16" i="5"/>
  <c r="CO17" i="5"/>
  <c r="GM16" i="5"/>
  <c r="EN16" i="5"/>
  <c r="CI17" i="5"/>
  <c r="GG16" i="5"/>
  <c r="EH16" i="5"/>
  <c r="BF17" i="5"/>
  <c r="FD16" i="5"/>
  <c r="DE16" i="5"/>
  <c r="CY17" i="5"/>
  <c r="GW16" i="5"/>
  <c r="EX16" i="5"/>
  <c r="BQ17" i="5"/>
  <c r="FO16" i="5"/>
  <c r="DP16" i="5"/>
  <c r="BZ17" i="5"/>
  <c r="FX16" i="5"/>
  <c r="DY16" i="5"/>
  <c r="CM17" i="5"/>
  <c r="GK16" i="5"/>
  <c r="EL16" i="5"/>
  <c r="BL17" i="5"/>
  <c r="FJ16" i="5"/>
  <c r="DK16" i="5"/>
  <c r="BN17" i="5"/>
  <c r="FL16" i="5"/>
  <c r="DM16" i="5"/>
  <c r="CA17" i="5"/>
  <c r="FY16" i="5"/>
  <c r="DZ16" i="5"/>
  <c r="BU17" i="5"/>
  <c r="FS16" i="5"/>
  <c r="DT16" i="5"/>
  <c r="DA17" i="5"/>
  <c r="GY16" i="5"/>
  <c r="EZ16" i="5"/>
  <c r="BO17" i="5"/>
  <c r="FM16" i="5"/>
  <c r="DN16" i="5"/>
  <c r="CR17" i="5"/>
  <c r="GP16" i="5"/>
  <c r="EQ16" i="5"/>
  <c r="CF17" i="5"/>
  <c r="GD16" i="5"/>
  <c r="EE16" i="5"/>
  <c r="CL17" i="5"/>
  <c r="GJ16" i="5"/>
  <c r="EK16" i="5"/>
  <c r="BY17" i="5"/>
  <c r="FW16" i="5"/>
  <c r="DX16" i="5"/>
  <c r="CS17" i="5"/>
  <c r="GQ16" i="5"/>
  <c r="ER16" i="5"/>
  <c r="CP17" i="5"/>
  <c r="GN16" i="5"/>
  <c r="EO16" i="5"/>
  <c r="DC17" i="5"/>
  <c r="HA16" i="5"/>
  <c r="FB16" i="5"/>
  <c r="CN17" i="5"/>
  <c r="GL16" i="5"/>
  <c r="EM16" i="5"/>
  <c r="CD17" i="5"/>
  <c r="GB16" i="5"/>
  <c r="EC16" i="5"/>
  <c r="CQ17" i="5"/>
  <c r="GO16" i="5"/>
  <c r="EP16" i="5"/>
  <c r="CW17" i="5"/>
  <c r="GU16" i="5"/>
  <c r="EV16" i="5"/>
  <c r="BR17" i="5"/>
  <c r="FP16" i="5"/>
  <c r="DQ16" i="5"/>
  <c r="CE17" i="5"/>
  <c r="GC16" i="5"/>
  <c r="ED16" i="5"/>
  <c r="BH17" i="5"/>
  <c r="FF16" i="5"/>
  <c r="DG16" i="5"/>
  <c r="CG17" i="5"/>
  <c r="GE16" i="5"/>
  <c r="EF16" i="5"/>
  <c r="DB17" i="5"/>
  <c r="GZ16" i="5"/>
  <c r="FA16" i="5"/>
  <c r="BP17" i="5"/>
  <c r="FN16" i="5"/>
  <c r="DO16" i="5"/>
  <c r="CJ17" i="5"/>
  <c r="GH16" i="5"/>
  <c r="EI16" i="5"/>
  <c r="BG17" i="5"/>
  <c r="FE16" i="5"/>
  <c r="DF16" i="5"/>
  <c r="BI17" i="5"/>
  <c r="FG16" i="5"/>
  <c r="DH16" i="5"/>
  <c r="CC17" i="5"/>
  <c r="GA16" i="5"/>
  <c r="EB16" i="5"/>
  <c r="CT17" i="5"/>
  <c r="GR16" i="5"/>
  <c r="ES16" i="5"/>
  <c r="AQ18" i="1"/>
  <c r="AP70" i="1"/>
  <c r="AP68" i="1"/>
  <c r="AP66" i="1"/>
  <c r="AP64" i="1"/>
  <c r="AP62" i="1"/>
  <c r="AP60" i="1"/>
  <c r="AP58" i="1"/>
  <c r="AP56" i="1"/>
  <c r="AP65" i="1"/>
  <c r="AP57" i="1"/>
  <c r="AP52" i="1"/>
  <c r="AP50" i="1"/>
  <c r="AP67" i="1"/>
  <c r="AP59" i="1"/>
  <c r="AP55" i="1"/>
  <c r="AP69" i="1"/>
  <c r="AP61" i="1"/>
  <c r="AP53" i="1"/>
  <c r="AP51" i="1"/>
  <c r="AP49" i="1"/>
  <c r="AP47" i="1"/>
  <c r="AP45" i="1"/>
  <c r="AP63" i="1"/>
  <c r="AP54" i="1"/>
  <c r="AP44" i="1"/>
  <c r="AP46" i="1"/>
  <c r="AP48" i="1"/>
  <c r="AP20" i="1"/>
  <c r="AP19" i="1"/>
  <c r="C30" i="5"/>
  <c r="D29" i="5"/>
  <c r="B29" i="5" s="1"/>
  <c r="D28" i="3"/>
  <c r="B28" i="3" s="1"/>
  <c r="C29" i="3"/>
  <c r="B27" i="2"/>
  <c r="F32" i="1"/>
  <c r="I31" i="1"/>
  <c r="L42" i="1"/>
  <c r="K42" i="1"/>
  <c r="J42" i="1"/>
  <c r="M42" i="1"/>
  <c r="D43" i="1"/>
  <c r="B43" i="1" s="1"/>
  <c r="I32" i="1" l="1"/>
  <c r="G32" i="1" s="1"/>
  <c r="E17" i="3"/>
  <c r="CC18" i="5"/>
  <c r="GA17" i="5"/>
  <c r="EB17" i="5"/>
  <c r="BP18" i="5"/>
  <c r="FN17" i="5"/>
  <c r="DO17" i="5"/>
  <c r="CE18" i="5"/>
  <c r="GC17" i="5"/>
  <c r="ED17" i="5"/>
  <c r="CN18" i="5"/>
  <c r="GL17" i="5"/>
  <c r="EM17" i="5"/>
  <c r="BY18" i="5"/>
  <c r="FW17" i="5"/>
  <c r="DX17" i="5"/>
  <c r="BO18" i="5"/>
  <c r="FM17" i="5"/>
  <c r="DN17" i="5"/>
  <c r="BN18" i="5"/>
  <c r="FL17" i="5"/>
  <c r="DM17" i="5"/>
  <c r="BQ18" i="5"/>
  <c r="FO17" i="5"/>
  <c r="DP17" i="5"/>
  <c r="CO18" i="5"/>
  <c r="GM17" i="5"/>
  <c r="EN17" i="5"/>
  <c r="DV16" i="3"/>
  <c r="FU16" i="3"/>
  <c r="ET16" i="3"/>
  <c r="GS16" i="3"/>
  <c r="EC16" i="3"/>
  <c r="GB16" i="3"/>
  <c r="DZ16" i="3"/>
  <c r="FY16" i="3"/>
  <c r="DY16" i="3"/>
  <c r="FX16" i="3"/>
  <c r="EA16" i="3"/>
  <c r="FZ16" i="3"/>
  <c r="BI16" i="3"/>
  <c r="FG16" i="3" s="1"/>
  <c r="BH16" i="3"/>
  <c r="EJ16" i="3"/>
  <c r="GI16" i="3"/>
  <c r="CE16" i="3"/>
  <c r="GC16" i="3" s="1"/>
  <c r="DM16" i="3"/>
  <c r="FL16" i="3"/>
  <c r="DJ16" i="3"/>
  <c r="FI16" i="3"/>
  <c r="CK18" i="5"/>
  <c r="GI17" i="5"/>
  <c r="EJ17" i="5"/>
  <c r="BS18" i="5"/>
  <c r="FQ17" i="5"/>
  <c r="DR17" i="5"/>
  <c r="CH18" i="5"/>
  <c r="GF17" i="5"/>
  <c r="EG17" i="5"/>
  <c r="CT18" i="5"/>
  <c r="GR17" i="5"/>
  <c r="ES17" i="5"/>
  <c r="CJ18" i="5"/>
  <c r="GH17" i="5"/>
  <c r="EI17" i="5"/>
  <c r="BH18" i="5"/>
  <c r="FF17" i="5"/>
  <c r="DG17" i="5"/>
  <c r="CD18" i="5"/>
  <c r="GB17" i="5"/>
  <c r="EC17" i="5"/>
  <c r="CS18" i="5"/>
  <c r="GQ17" i="5"/>
  <c r="ER17" i="5"/>
  <c r="CR18" i="5"/>
  <c r="GP17" i="5"/>
  <c r="EQ17" i="5"/>
  <c r="CA18" i="5"/>
  <c r="FY17" i="5"/>
  <c r="DZ17" i="5"/>
  <c r="BZ18" i="5"/>
  <c r="FX17" i="5"/>
  <c r="DY17" i="5"/>
  <c r="CI18" i="5"/>
  <c r="GG17" i="5"/>
  <c r="EH17" i="5"/>
  <c r="CV18" i="5"/>
  <c r="GT17" i="5"/>
  <c r="EU17" i="5"/>
  <c r="EW16" i="3"/>
  <c r="GV16" i="3"/>
  <c r="DI16" i="3"/>
  <c r="FH16" i="3"/>
  <c r="DF16" i="3"/>
  <c r="FE16" i="3"/>
  <c r="EM16" i="3"/>
  <c r="GL16" i="3"/>
  <c r="ES16" i="3"/>
  <c r="GR16" i="3"/>
  <c r="EO16" i="3"/>
  <c r="GN16" i="3"/>
  <c r="EL16" i="3"/>
  <c r="GK16" i="3"/>
  <c r="DU16" i="3"/>
  <c r="FT16" i="3"/>
  <c r="DR16" i="3"/>
  <c r="FQ16" i="3"/>
  <c r="EQ16" i="3"/>
  <c r="GP16" i="3"/>
  <c r="CO16" i="3"/>
  <c r="GM16" i="3" s="1"/>
  <c r="DW16" i="3"/>
  <c r="FV16" i="3"/>
  <c r="BT18" i="5"/>
  <c r="FR17" i="5"/>
  <c r="DS17" i="5"/>
  <c r="CB18" i="5"/>
  <c r="FZ17" i="5"/>
  <c r="EA17" i="5"/>
  <c r="CU18" i="5"/>
  <c r="GS17" i="5"/>
  <c r="ET17" i="5"/>
  <c r="BG18" i="5"/>
  <c r="FE17" i="5"/>
  <c r="DF17" i="5"/>
  <c r="CG18" i="5"/>
  <c r="GE17" i="5"/>
  <c r="EF17" i="5"/>
  <c r="CW18" i="5"/>
  <c r="GU17" i="5"/>
  <c r="EV17" i="5"/>
  <c r="CQ18" i="5"/>
  <c r="GO17" i="5"/>
  <c r="EP17" i="5"/>
  <c r="CP18" i="5"/>
  <c r="GN17" i="5"/>
  <c r="EO17" i="5"/>
  <c r="CF18" i="5"/>
  <c r="GD17" i="5"/>
  <c r="EE17" i="5"/>
  <c r="BU18" i="5"/>
  <c r="FS17" i="5"/>
  <c r="DT17" i="5"/>
  <c r="CM18" i="5"/>
  <c r="GK17" i="5"/>
  <c r="EL17" i="5"/>
  <c r="BF18" i="5"/>
  <c r="FD17" i="5"/>
  <c r="DE17" i="5"/>
  <c r="BM18" i="5"/>
  <c r="FK17" i="5"/>
  <c r="DL17" i="5"/>
  <c r="DK16" i="3"/>
  <c r="FJ16" i="3"/>
  <c r="BF16" i="3"/>
  <c r="DE16" i="3" s="1"/>
  <c r="DT16" i="3"/>
  <c r="FS16" i="3"/>
  <c r="DS16" i="3"/>
  <c r="FR16" i="3"/>
  <c r="FA16" i="3"/>
  <c r="GZ16" i="3"/>
  <c r="EP16" i="3"/>
  <c r="GO16" i="3"/>
  <c r="CI16" i="3"/>
  <c r="GG16" i="3" s="1"/>
  <c r="CZ16" i="3"/>
  <c r="GX16" i="3" s="1"/>
  <c r="EB16" i="3"/>
  <c r="GA16" i="3"/>
  <c r="EI16" i="3"/>
  <c r="GH16" i="3"/>
  <c r="BY16" i="3"/>
  <c r="FB16" i="3"/>
  <c r="HA16" i="3"/>
  <c r="EK16" i="3"/>
  <c r="GJ16" i="3"/>
  <c r="BK18" i="5"/>
  <c r="FI17" i="5"/>
  <c r="DJ17" i="5"/>
  <c r="BJ18" i="5"/>
  <c r="FH17" i="5"/>
  <c r="DI17" i="5"/>
  <c r="BV18" i="5"/>
  <c r="FT17" i="5"/>
  <c r="DU17" i="5"/>
  <c r="BI18" i="5"/>
  <c r="FG17" i="5"/>
  <c r="DH17" i="5"/>
  <c r="DB18" i="5"/>
  <c r="GZ17" i="5"/>
  <c r="FA17" i="5"/>
  <c r="BR18" i="5"/>
  <c r="FP17" i="5"/>
  <c r="DQ17" i="5"/>
  <c r="DC18" i="5"/>
  <c r="HA17" i="5"/>
  <c r="FB17" i="5"/>
  <c r="CL18" i="5"/>
  <c r="GJ17" i="5"/>
  <c r="EK17" i="5"/>
  <c r="DA18" i="5"/>
  <c r="GY17" i="5"/>
  <c r="EZ17" i="5"/>
  <c r="BL18" i="5"/>
  <c r="FJ17" i="5"/>
  <c r="DK17" i="5"/>
  <c r="CY18" i="5"/>
  <c r="GW17" i="5"/>
  <c r="EX17" i="5"/>
  <c r="CX18" i="5"/>
  <c r="GV17" i="5"/>
  <c r="EW17" i="5"/>
  <c r="EE16" i="3"/>
  <c r="GD16" i="3"/>
  <c r="EF16" i="3"/>
  <c r="GE16" i="3"/>
  <c r="DO16" i="3"/>
  <c r="FN16" i="3"/>
  <c r="EG16" i="3"/>
  <c r="GF16" i="3"/>
  <c r="DP16" i="3"/>
  <c r="FO16" i="3"/>
  <c r="BO16" i="3"/>
  <c r="DN16" i="3" s="1"/>
  <c r="EU16" i="3"/>
  <c r="GT16" i="3"/>
  <c r="EZ16" i="3"/>
  <c r="GY16" i="3"/>
  <c r="EV16" i="3"/>
  <c r="GU16" i="3"/>
  <c r="DL16" i="3"/>
  <c r="FK16" i="3"/>
  <c r="CY16" i="3"/>
  <c r="DQ16" i="3"/>
  <c r="FP16" i="3"/>
  <c r="ER16" i="3"/>
  <c r="GQ16" i="3"/>
  <c r="BW18" i="5"/>
  <c r="FU17" i="5"/>
  <c r="DV17" i="5"/>
  <c r="CZ18" i="5"/>
  <c r="GX17" i="5"/>
  <c r="EY17" i="5"/>
  <c r="BX18" i="5"/>
  <c r="FV17" i="5"/>
  <c r="DW17" i="5"/>
  <c r="AR18" i="1"/>
  <c r="AQ69" i="1"/>
  <c r="AQ70" i="1"/>
  <c r="AQ68" i="1"/>
  <c r="AQ66" i="1"/>
  <c r="AQ64" i="1"/>
  <c r="AQ62" i="1"/>
  <c r="AQ60" i="1"/>
  <c r="AQ58" i="1"/>
  <c r="AQ56" i="1"/>
  <c r="AQ54" i="1"/>
  <c r="AQ67" i="1"/>
  <c r="AQ59" i="1"/>
  <c r="AQ55" i="1"/>
  <c r="AQ61" i="1"/>
  <c r="AQ53" i="1"/>
  <c r="AQ51" i="1"/>
  <c r="AQ63" i="1"/>
  <c r="AQ65" i="1"/>
  <c r="AQ57" i="1"/>
  <c r="AQ52" i="1"/>
  <c r="AQ50" i="1"/>
  <c r="AQ48" i="1"/>
  <c r="AQ46" i="1"/>
  <c r="AQ49" i="1"/>
  <c r="AQ45" i="1"/>
  <c r="AQ47" i="1"/>
  <c r="AQ20" i="1"/>
  <c r="AQ19" i="1"/>
  <c r="C31" i="5"/>
  <c r="D30" i="5"/>
  <c r="B30" i="5" s="1"/>
  <c r="D29" i="3"/>
  <c r="C30" i="3"/>
  <c r="B29" i="3"/>
  <c r="B28" i="2"/>
  <c r="G31" i="1"/>
  <c r="H31" i="1"/>
  <c r="D44" i="1"/>
  <c r="B44" i="1" s="1"/>
  <c r="M43" i="1"/>
  <c r="L43" i="1"/>
  <c r="K43" i="1"/>
  <c r="J43" i="1"/>
  <c r="H32" i="1" l="1"/>
  <c r="E16" i="2"/>
  <c r="AD7" i="1"/>
  <c r="BW19" i="5"/>
  <c r="FU18" i="5"/>
  <c r="DV18" i="5"/>
  <c r="CX19" i="5"/>
  <c r="GV18" i="5"/>
  <c r="EW18" i="5"/>
  <c r="CL19" i="5"/>
  <c r="GJ18" i="5"/>
  <c r="EK18" i="5"/>
  <c r="BF19" i="5"/>
  <c r="FD18" i="5"/>
  <c r="DE18" i="5"/>
  <c r="CP19" i="5"/>
  <c r="GN18" i="5"/>
  <c r="EO18" i="5"/>
  <c r="BG19" i="5"/>
  <c r="FE18" i="5"/>
  <c r="DF18" i="5"/>
  <c r="EN16" i="3"/>
  <c r="CI19" i="5"/>
  <c r="GG18" i="5"/>
  <c r="EH18" i="5"/>
  <c r="CS19" i="5"/>
  <c r="GQ18" i="5"/>
  <c r="ER18" i="5"/>
  <c r="CT19" i="5"/>
  <c r="GR18" i="5"/>
  <c r="ES18" i="5"/>
  <c r="CH19" i="5"/>
  <c r="GF18" i="5"/>
  <c r="EG18" i="5"/>
  <c r="DG16" i="3"/>
  <c r="BQ19" i="5"/>
  <c r="FO18" i="5"/>
  <c r="DP18" i="5"/>
  <c r="CN19" i="5"/>
  <c r="GL18" i="5"/>
  <c r="EM18" i="5"/>
  <c r="CZ19" i="5"/>
  <c r="GX18" i="5"/>
  <c r="EY18" i="5"/>
  <c r="FM16" i="3"/>
  <c r="DA19" i="5"/>
  <c r="GY18" i="5"/>
  <c r="EZ18" i="5"/>
  <c r="BI19" i="5"/>
  <c r="FG18" i="5"/>
  <c r="DH18" i="5"/>
  <c r="BK19" i="5"/>
  <c r="FI18" i="5"/>
  <c r="DJ18" i="5"/>
  <c r="EY16" i="3"/>
  <c r="BM19" i="5"/>
  <c r="FK18" i="5"/>
  <c r="DL18" i="5"/>
  <c r="CF19" i="5"/>
  <c r="GD18" i="5"/>
  <c r="EE18" i="5"/>
  <c r="CG19" i="5"/>
  <c r="GE18" i="5"/>
  <c r="EF18" i="5"/>
  <c r="BT19" i="5"/>
  <c r="FR18" i="5"/>
  <c r="DS18" i="5"/>
  <c r="CV19" i="5"/>
  <c r="GT18" i="5"/>
  <c r="EU18" i="5"/>
  <c r="CR19" i="5"/>
  <c r="GP18" i="5"/>
  <c r="EQ18" i="5"/>
  <c r="CJ19" i="5"/>
  <c r="GH18" i="5"/>
  <c r="EI18" i="5"/>
  <c r="FF16" i="3"/>
  <c r="CO19" i="5"/>
  <c r="GM18" i="5"/>
  <c r="EN18" i="5"/>
  <c r="BY19" i="5"/>
  <c r="FW18" i="5"/>
  <c r="DX18" i="5"/>
  <c r="CC19" i="5"/>
  <c r="GA18" i="5"/>
  <c r="EB18" i="5"/>
  <c r="BX19" i="5"/>
  <c r="FV18" i="5"/>
  <c r="DW18" i="5"/>
  <c r="EX16" i="3"/>
  <c r="BL19" i="5"/>
  <c r="FJ18" i="5"/>
  <c r="DK18" i="5"/>
  <c r="DB19" i="5"/>
  <c r="GZ18" i="5"/>
  <c r="FA18" i="5"/>
  <c r="BJ19" i="5"/>
  <c r="FH18" i="5"/>
  <c r="DI18" i="5"/>
  <c r="DX16" i="3"/>
  <c r="BU19" i="5"/>
  <c r="FS18" i="5"/>
  <c r="DT18" i="5"/>
  <c r="CW19" i="5"/>
  <c r="GU18" i="5"/>
  <c r="EV18" i="5"/>
  <c r="CB19" i="5"/>
  <c r="FZ18" i="5"/>
  <c r="EA18" i="5"/>
  <c r="CA19" i="5"/>
  <c r="FY18" i="5"/>
  <c r="DZ18" i="5"/>
  <c r="BH19" i="5"/>
  <c r="FF18" i="5"/>
  <c r="DG18" i="5"/>
  <c r="CK19" i="5"/>
  <c r="GI18" i="5"/>
  <c r="EJ18" i="5"/>
  <c r="DH16" i="3"/>
  <c r="BO19" i="5"/>
  <c r="FM18" i="5"/>
  <c r="DN18" i="5"/>
  <c r="BP19" i="5"/>
  <c r="FN18" i="5"/>
  <c r="DO18" i="5"/>
  <c r="X17" i="3"/>
  <c r="I17" i="3"/>
  <c r="BH17" i="3" s="1"/>
  <c r="DG17" i="3" s="1"/>
  <c r="M17" i="3"/>
  <c r="BL17" i="3" s="1"/>
  <c r="AN17" i="3"/>
  <c r="CM17" i="3" s="1"/>
  <c r="AB17" i="3"/>
  <c r="CA17" i="3" s="1"/>
  <c r="P17" i="3"/>
  <c r="Y17" i="3"/>
  <c r="BB17" i="3"/>
  <c r="DA17" i="3" s="1"/>
  <c r="T17" i="3"/>
  <c r="AC17" i="3"/>
  <c r="AP17" i="3"/>
  <c r="CO17" i="3" s="1"/>
  <c r="BC17" i="3"/>
  <c r="BD17" i="3"/>
  <c r="N17" i="3"/>
  <c r="BM17" i="3" s="1"/>
  <c r="AI17" i="3"/>
  <c r="AR17" i="3"/>
  <c r="R17" i="3"/>
  <c r="W17" i="3"/>
  <c r="BV17" i="3" s="1"/>
  <c r="V17" i="3"/>
  <c r="AA17" i="3"/>
  <c r="BZ17" i="3" s="1"/>
  <c r="AE17" i="3"/>
  <c r="AT17" i="3"/>
  <c r="AK17" i="3"/>
  <c r="AQ17" i="3"/>
  <c r="CP17" i="3" s="1"/>
  <c r="AU17" i="3"/>
  <c r="CT17" i="3" s="1"/>
  <c r="S17" i="3"/>
  <c r="BR17" i="3" s="1"/>
  <c r="G17" i="3"/>
  <c r="AF17" i="3"/>
  <c r="CE17" i="3" s="1"/>
  <c r="ED17" i="3" s="1"/>
  <c r="AO17" i="3"/>
  <c r="CN17" i="3" s="1"/>
  <c r="K17" i="3"/>
  <c r="BJ17" i="3" s="1"/>
  <c r="AJ17" i="3"/>
  <c r="CI17" i="3" s="1"/>
  <c r="EH17" i="3" s="1"/>
  <c r="AS17" i="3"/>
  <c r="CR17" i="3" s="1"/>
  <c r="O17" i="3"/>
  <c r="H17" i="3"/>
  <c r="BG17" i="3" s="1"/>
  <c r="Q17" i="3"/>
  <c r="BP17" i="3" s="1"/>
  <c r="AD17" i="3"/>
  <c r="CC17" i="3" s="1"/>
  <c r="AY17" i="3"/>
  <c r="CX17" i="3" s="1"/>
  <c r="U17" i="3"/>
  <c r="BT17" i="3" s="1"/>
  <c r="AH17" i="3"/>
  <c r="CG17" i="3" s="1"/>
  <c r="AM17" i="3"/>
  <c r="AV17" i="3"/>
  <c r="CU17" i="3" s="1"/>
  <c r="AZ17" i="3"/>
  <c r="CY17" i="3" s="1"/>
  <c r="GW17" i="3" s="1"/>
  <c r="J17" i="3"/>
  <c r="BI17" i="3" s="1"/>
  <c r="FG17" i="3" s="1"/>
  <c r="AG17" i="3"/>
  <c r="L17" i="3"/>
  <c r="AX17" i="3"/>
  <c r="CW17" i="3" s="1"/>
  <c r="AL17" i="3"/>
  <c r="CK17" i="3" s="1"/>
  <c r="Z17" i="3"/>
  <c r="BY17" i="3" s="1"/>
  <c r="DX17" i="3" s="1"/>
  <c r="AW17" i="3"/>
  <c r="CV17" i="3" s="1"/>
  <c r="BA17" i="3"/>
  <c r="CZ17" i="3" s="1"/>
  <c r="GW16" i="3"/>
  <c r="CY19" i="5"/>
  <c r="GW18" i="5"/>
  <c r="EX18" i="5"/>
  <c r="DC19" i="5"/>
  <c r="HA18" i="5"/>
  <c r="FB18" i="5"/>
  <c r="BR19" i="5"/>
  <c r="FP18" i="5"/>
  <c r="DQ18" i="5"/>
  <c r="BV19" i="5"/>
  <c r="FT18" i="5"/>
  <c r="DU18" i="5"/>
  <c r="FW16" i="3"/>
  <c r="EH16" i="3"/>
  <c r="FD16" i="3"/>
  <c r="CM19" i="5"/>
  <c r="GK18" i="5"/>
  <c r="EL18" i="5"/>
  <c r="CQ19" i="5"/>
  <c r="GO18" i="5"/>
  <c r="EP18" i="5"/>
  <c r="CU19" i="5"/>
  <c r="GS18" i="5"/>
  <c r="ET18" i="5"/>
  <c r="BZ19" i="5"/>
  <c r="FX18" i="5"/>
  <c r="DY18" i="5"/>
  <c r="CD19" i="5"/>
  <c r="GB18" i="5"/>
  <c r="EC18" i="5"/>
  <c r="BS19" i="5"/>
  <c r="FQ18" i="5"/>
  <c r="DR18" i="5"/>
  <c r="ED16" i="3"/>
  <c r="BN19" i="5"/>
  <c r="FL18" i="5"/>
  <c r="DM18" i="5"/>
  <c r="CE19" i="5"/>
  <c r="GC18" i="5"/>
  <c r="ED18" i="5"/>
  <c r="E17" i="2"/>
  <c r="AE7" i="1"/>
  <c r="AS18" i="1"/>
  <c r="AR70" i="1"/>
  <c r="AR69" i="1"/>
  <c r="AR67" i="1"/>
  <c r="AR65" i="1"/>
  <c r="AR63" i="1"/>
  <c r="AR61" i="1"/>
  <c r="AR59" i="1"/>
  <c r="AR57" i="1"/>
  <c r="AR66" i="1"/>
  <c r="AR58" i="1"/>
  <c r="AR53" i="1"/>
  <c r="AR51" i="1"/>
  <c r="AR49" i="1"/>
  <c r="AR68" i="1"/>
  <c r="AR60" i="1"/>
  <c r="AR62" i="1"/>
  <c r="AR54" i="1"/>
  <c r="AR52" i="1"/>
  <c r="AR50" i="1"/>
  <c r="AR48" i="1"/>
  <c r="AR46" i="1"/>
  <c r="AR64" i="1"/>
  <c r="AR56" i="1"/>
  <c r="AR55" i="1"/>
  <c r="AR47" i="1"/>
  <c r="AR20" i="1"/>
  <c r="AR19" i="1"/>
  <c r="D31" i="5"/>
  <c r="C32" i="5"/>
  <c r="B31" i="5"/>
  <c r="D30" i="3"/>
  <c r="C31" i="3"/>
  <c r="B30" i="3"/>
  <c r="B29" i="2"/>
  <c r="D45" i="1"/>
  <c r="B45" i="1" s="1"/>
  <c r="J44" i="1"/>
  <c r="M44" i="1"/>
  <c r="L44" i="1"/>
  <c r="K44" i="1"/>
  <c r="GC17" i="3" l="1"/>
  <c r="GG17" i="3"/>
  <c r="FW17" i="3"/>
  <c r="BN20" i="5"/>
  <c r="FL19" i="5"/>
  <c r="DM19" i="5"/>
  <c r="CD20" i="5"/>
  <c r="GB19" i="5"/>
  <c r="EC19" i="5"/>
  <c r="CM20" i="5"/>
  <c r="GK19" i="5"/>
  <c r="EL19" i="5"/>
  <c r="CY20" i="5"/>
  <c r="GW19" i="5"/>
  <c r="EX19" i="5"/>
  <c r="CF17" i="3"/>
  <c r="CL17" i="3"/>
  <c r="EK17" i="3" s="1"/>
  <c r="EB17" i="3"/>
  <c r="GA17" i="3"/>
  <c r="EQ17" i="3"/>
  <c r="GP17" i="3"/>
  <c r="EO17" i="3"/>
  <c r="GN17" i="3"/>
  <c r="DY17" i="3"/>
  <c r="FX17" i="3"/>
  <c r="CQ17" i="3"/>
  <c r="GO17" i="3" s="1"/>
  <c r="DB17" i="3"/>
  <c r="GZ17" i="3" s="1"/>
  <c r="EZ17" i="3"/>
  <c r="GY17" i="3"/>
  <c r="EL17" i="3"/>
  <c r="GK17" i="3"/>
  <c r="CA20" i="5"/>
  <c r="FY19" i="5"/>
  <c r="DZ19" i="5"/>
  <c r="BL20" i="5"/>
  <c r="FJ19" i="5"/>
  <c r="DK19" i="5"/>
  <c r="BY20" i="5"/>
  <c r="FW19" i="5"/>
  <c r="DX19" i="5"/>
  <c r="CJ20" i="5"/>
  <c r="GH19" i="5"/>
  <c r="EI19" i="5"/>
  <c r="CG20" i="5"/>
  <c r="GE19" i="5"/>
  <c r="EF19" i="5"/>
  <c r="CN20" i="5"/>
  <c r="GL19" i="5"/>
  <c r="EM19" i="5"/>
  <c r="FF17" i="3"/>
  <c r="CH20" i="5"/>
  <c r="GF19" i="5"/>
  <c r="EG19" i="5"/>
  <c r="BF20" i="5"/>
  <c r="FD19" i="5"/>
  <c r="DE19" i="5"/>
  <c r="AE31" i="1"/>
  <c r="AE22" i="1"/>
  <c r="AE24" i="1"/>
  <c r="AE21" i="1"/>
  <c r="AE27" i="1"/>
  <c r="AE26" i="1"/>
  <c r="AE25" i="1"/>
  <c r="AE29" i="1"/>
  <c r="AE23" i="1"/>
  <c r="AE30" i="1"/>
  <c r="AE32" i="1"/>
  <c r="AE28" i="1"/>
  <c r="CE20" i="5"/>
  <c r="GC19" i="5"/>
  <c r="ED19" i="5"/>
  <c r="BS20" i="5"/>
  <c r="FQ19" i="5"/>
  <c r="DR19" i="5"/>
  <c r="CQ20" i="5"/>
  <c r="GO19" i="5"/>
  <c r="EP19" i="5"/>
  <c r="DC20" i="5"/>
  <c r="HA19" i="5"/>
  <c r="FB19" i="5"/>
  <c r="EJ17" i="3"/>
  <c r="GI17" i="3"/>
  <c r="DH17" i="3"/>
  <c r="EF17" i="3"/>
  <c r="GE17" i="3"/>
  <c r="DO17" i="3"/>
  <c r="FN17" i="3"/>
  <c r="BF17" i="3"/>
  <c r="FD17" i="3" s="1"/>
  <c r="CJ17" i="3"/>
  <c r="EI17" i="3" s="1"/>
  <c r="BU17" i="3"/>
  <c r="FS17" i="3" s="1"/>
  <c r="CH17" i="3"/>
  <c r="GF17" i="3" s="1"/>
  <c r="EN17" i="3"/>
  <c r="BX17" i="3"/>
  <c r="FV17" i="3" s="1"/>
  <c r="DK17" i="3"/>
  <c r="FJ17" i="3"/>
  <c r="BO20" i="5"/>
  <c r="FM19" i="5"/>
  <c r="DN19" i="5"/>
  <c r="BH20" i="5"/>
  <c r="FF19" i="5"/>
  <c r="DG19" i="5"/>
  <c r="BU20" i="5"/>
  <c r="FS19" i="5"/>
  <c r="DT19" i="5"/>
  <c r="DB20" i="5"/>
  <c r="GZ19" i="5"/>
  <c r="FA19" i="5"/>
  <c r="BX20" i="5"/>
  <c r="FV19" i="5"/>
  <c r="DW19" i="5"/>
  <c r="CC20" i="5"/>
  <c r="GA19" i="5"/>
  <c r="EB19" i="5"/>
  <c r="BT20" i="5"/>
  <c r="FR19" i="5"/>
  <c r="DS19" i="5"/>
  <c r="DA20" i="5"/>
  <c r="GY19" i="5"/>
  <c r="EZ19" i="5"/>
  <c r="CZ20" i="5"/>
  <c r="GX19" i="5"/>
  <c r="EY19" i="5"/>
  <c r="CI20" i="5"/>
  <c r="GG19" i="5"/>
  <c r="EH19" i="5"/>
  <c r="CP20" i="5"/>
  <c r="GN19" i="5"/>
  <c r="EO19" i="5"/>
  <c r="BW20" i="5"/>
  <c r="FU19" i="5"/>
  <c r="DV19" i="5"/>
  <c r="AL17" i="2"/>
  <c r="Q17" i="2"/>
  <c r="AG17" i="2"/>
  <c r="V17" i="2"/>
  <c r="BC17" i="2"/>
  <c r="BB17" i="2"/>
  <c r="BD17" i="2"/>
  <c r="AO17" i="2"/>
  <c r="U17" i="2"/>
  <c r="AK17" i="2"/>
  <c r="J17" i="2"/>
  <c r="Z17" i="2"/>
  <c r="AZ17" i="2"/>
  <c r="AY17" i="2"/>
  <c r="AT17" i="2"/>
  <c r="AX17" i="2"/>
  <c r="I17" i="2"/>
  <c r="Y17" i="2"/>
  <c r="G17" i="2"/>
  <c r="N17" i="2"/>
  <c r="AD17" i="2"/>
  <c r="M17" i="2"/>
  <c r="AC17" i="2"/>
  <c r="R17" i="2"/>
  <c r="AH17" i="2"/>
  <c r="AR17" i="2"/>
  <c r="AQ17" i="2"/>
  <c r="AS17" i="2"/>
  <c r="AW17" i="2"/>
  <c r="AV17" i="2"/>
  <c r="AJ17" i="2"/>
  <c r="AU17" i="2"/>
  <c r="S17" i="2"/>
  <c r="AI17" i="2"/>
  <c r="H17" i="2"/>
  <c r="X17" i="2"/>
  <c r="AN17" i="2"/>
  <c r="AM17" i="2"/>
  <c r="L17" i="2"/>
  <c r="BA17" i="2"/>
  <c r="W17" i="2"/>
  <c r="AB17" i="2"/>
  <c r="AP17" i="2"/>
  <c r="K17" i="2"/>
  <c r="AA17" i="2"/>
  <c r="P17" i="2"/>
  <c r="AF17" i="2"/>
  <c r="O17" i="2"/>
  <c r="AE17" i="2"/>
  <c r="T17" i="2"/>
  <c r="CU20" i="5"/>
  <c r="GS19" i="5"/>
  <c r="ET19" i="5"/>
  <c r="BR20" i="5"/>
  <c r="FP19" i="5"/>
  <c r="DQ19" i="5"/>
  <c r="EY17" i="3"/>
  <c r="EV17" i="3"/>
  <c r="GU17" i="3"/>
  <c r="EX17" i="3"/>
  <c r="DS17" i="3"/>
  <c r="FR17" i="3"/>
  <c r="DF17" i="3"/>
  <c r="FE17" i="3"/>
  <c r="DI17" i="3"/>
  <c r="FH17" i="3"/>
  <c r="DQ17" i="3"/>
  <c r="FP17" i="3"/>
  <c r="CS17" i="3"/>
  <c r="ER17" i="3" s="1"/>
  <c r="DU17" i="3"/>
  <c r="FT17" i="3"/>
  <c r="DL17" i="3"/>
  <c r="FK17" i="3"/>
  <c r="CB17" i="3"/>
  <c r="FZ17" i="3" s="1"/>
  <c r="BO17" i="3"/>
  <c r="FM17" i="3" s="1"/>
  <c r="BP20" i="5"/>
  <c r="FN19" i="5"/>
  <c r="DO19" i="5"/>
  <c r="CK20" i="5"/>
  <c r="GI19" i="5"/>
  <c r="EJ19" i="5"/>
  <c r="CW20" i="5"/>
  <c r="GU19" i="5"/>
  <c r="EV19" i="5"/>
  <c r="BJ20" i="5"/>
  <c r="FH19" i="5"/>
  <c r="DI19" i="5"/>
  <c r="CV20" i="5"/>
  <c r="GT19" i="5"/>
  <c r="EU19" i="5"/>
  <c r="BM20" i="5"/>
  <c r="FK19" i="5"/>
  <c r="DL19" i="5"/>
  <c r="BI20" i="5"/>
  <c r="FG19" i="5"/>
  <c r="DH19" i="5"/>
  <c r="CS20" i="5"/>
  <c r="GQ19" i="5"/>
  <c r="ER19" i="5"/>
  <c r="GM17" i="3"/>
  <c r="BG20" i="5"/>
  <c r="FE19" i="5"/>
  <c r="DF19" i="5"/>
  <c r="CX20" i="5"/>
  <c r="GV19" i="5"/>
  <c r="EW19" i="5"/>
  <c r="AD28" i="1"/>
  <c r="AD24" i="1"/>
  <c r="AD21" i="1"/>
  <c r="AD30" i="1"/>
  <c r="AD26" i="1"/>
  <c r="AD29" i="1"/>
  <c r="AD31" i="1"/>
  <c r="AD22" i="1"/>
  <c r="AD27" i="1"/>
  <c r="AD25" i="1"/>
  <c r="AD23" i="1"/>
  <c r="BZ20" i="5"/>
  <c r="FX19" i="5"/>
  <c r="DY19" i="5"/>
  <c r="BV20" i="5"/>
  <c r="FT19" i="5"/>
  <c r="DU19" i="5"/>
  <c r="EU17" i="3"/>
  <c r="GT17" i="3"/>
  <c r="BK17" i="3"/>
  <c r="FI17" i="3" s="1"/>
  <c r="ET17" i="3"/>
  <c r="GS17" i="3"/>
  <c r="EW17" i="3"/>
  <c r="GV17" i="3"/>
  <c r="BN17" i="3"/>
  <c r="FL17" i="3" s="1"/>
  <c r="EM17" i="3"/>
  <c r="GL17" i="3"/>
  <c r="ES17" i="3"/>
  <c r="GR17" i="3"/>
  <c r="CD17" i="3"/>
  <c r="BQ17" i="3"/>
  <c r="FO17" i="3" s="1"/>
  <c r="DC17" i="3"/>
  <c r="FB17" i="3" s="1"/>
  <c r="BS17" i="3"/>
  <c r="FQ17" i="3" s="1"/>
  <c r="DZ17" i="3"/>
  <c r="FY17" i="3"/>
  <c r="BW17" i="3"/>
  <c r="DV17" i="3" s="1"/>
  <c r="CB20" i="5"/>
  <c r="FZ19" i="5"/>
  <c r="EA19" i="5"/>
  <c r="CO20" i="5"/>
  <c r="GM19" i="5"/>
  <c r="EN19" i="5"/>
  <c r="CR20" i="5"/>
  <c r="GP19" i="5"/>
  <c r="EQ19" i="5"/>
  <c r="CF20" i="5"/>
  <c r="GD19" i="5"/>
  <c r="EE19" i="5"/>
  <c r="GX17" i="3"/>
  <c r="BK20" i="5"/>
  <c r="FI19" i="5"/>
  <c r="DJ19" i="5"/>
  <c r="BQ20" i="5"/>
  <c r="FO19" i="5"/>
  <c r="DP19" i="5"/>
  <c r="CT20" i="5"/>
  <c r="GR19" i="5"/>
  <c r="ES19" i="5"/>
  <c r="CL20" i="5"/>
  <c r="GJ19" i="5"/>
  <c r="EK19" i="5"/>
  <c r="AM16" i="2"/>
  <c r="CL16" i="2" s="1"/>
  <c r="G16" i="2"/>
  <c r="BF16" i="2" s="1"/>
  <c r="R16" i="2"/>
  <c r="BQ16" i="2" s="1"/>
  <c r="AH16" i="2"/>
  <c r="CG16" i="2" s="1"/>
  <c r="S16" i="2"/>
  <c r="BR16" i="2" s="1"/>
  <c r="AI16" i="2"/>
  <c r="CH16" i="2" s="1"/>
  <c r="V16" i="2"/>
  <c r="BU16" i="2" s="1"/>
  <c r="AL16" i="2"/>
  <c r="CK16" i="2" s="1"/>
  <c r="W16" i="2"/>
  <c r="BV16" i="2" s="1"/>
  <c r="J16" i="2"/>
  <c r="BI16" i="2" s="1"/>
  <c r="Z16" i="2"/>
  <c r="BY16" i="2" s="1"/>
  <c r="K16" i="2"/>
  <c r="BJ16" i="2" s="1"/>
  <c r="AA16" i="2"/>
  <c r="BZ16" i="2" s="1"/>
  <c r="N16" i="2"/>
  <c r="BM16" i="2" s="1"/>
  <c r="AD16" i="2"/>
  <c r="CC16" i="2" s="1"/>
  <c r="O16" i="2"/>
  <c r="BN16" i="2" s="1"/>
  <c r="AE16" i="2"/>
  <c r="CD16" i="2" s="1"/>
  <c r="BB16" i="2"/>
  <c r="DA16" i="2" s="1"/>
  <c r="BA16" i="2"/>
  <c r="CZ16" i="2" s="1"/>
  <c r="AW16" i="2"/>
  <c r="CV16" i="2" s="1"/>
  <c r="AO16" i="2"/>
  <c r="CN16" i="2" s="1"/>
  <c r="AF16" i="2"/>
  <c r="CE16" i="2" s="1"/>
  <c r="AK16" i="2"/>
  <c r="CJ16" i="2" s="1"/>
  <c r="BC16" i="2"/>
  <c r="DB16" i="2" s="1"/>
  <c r="AX16" i="2"/>
  <c r="CW16" i="2" s="1"/>
  <c r="AS16" i="2"/>
  <c r="CR16" i="2" s="1"/>
  <c r="AQ16" i="2"/>
  <c r="CP16" i="2" s="1"/>
  <c r="T16" i="2"/>
  <c r="BS16" i="2" s="1"/>
  <c r="AJ16" i="2"/>
  <c r="CI16" i="2" s="1"/>
  <c r="I16" i="2"/>
  <c r="BH16" i="2" s="1"/>
  <c r="Y16" i="2"/>
  <c r="BX16" i="2" s="1"/>
  <c r="X16" i="2"/>
  <c r="BW16" i="2" s="1"/>
  <c r="AN16" i="2"/>
  <c r="CM16" i="2" s="1"/>
  <c r="AC16" i="2"/>
  <c r="CB16" i="2" s="1"/>
  <c r="AY16" i="2"/>
  <c r="CX16" i="2" s="1"/>
  <c r="AT16" i="2"/>
  <c r="CS16" i="2" s="1"/>
  <c r="AZ16" i="2"/>
  <c r="CY16" i="2" s="1"/>
  <c r="BD16" i="2"/>
  <c r="DC16" i="2" s="1"/>
  <c r="H16" i="2"/>
  <c r="BG16" i="2" s="1"/>
  <c r="M16" i="2"/>
  <c r="BL16" i="2" s="1"/>
  <c r="AU16" i="2"/>
  <c r="CT16" i="2" s="1"/>
  <c r="AP16" i="2"/>
  <c r="CO16" i="2" s="1"/>
  <c r="AR16" i="2"/>
  <c r="CQ16" i="2" s="1"/>
  <c r="AV16" i="2"/>
  <c r="CU16" i="2" s="1"/>
  <c r="L16" i="2"/>
  <c r="BK16" i="2" s="1"/>
  <c r="AB16" i="2"/>
  <c r="CA16" i="2" s="1"/>
  <c r="Q16" i="2"/>
  <c r="BP16" i="2" s="1"/>
  <c r="AG16" i="2"/>
  <c r="CF16" i="2" s="1"/>
  <c r="P16" i="2"/>
  <c r="BO16" i="2" s="1"/>
  <c r="U16" i="2"/>
  <c r="BT16" i="2" s="1"/>
  <c r="AT18" i="1"/>
  <c r="AS70" i="1"/>
  <c r="AS69" i="1"/>
  <c r="AS67" i="1"/>
  <c r="AS65" i="1"/>
  <c r="AS63" i="1"/>
  <c r="AS61" i="1"/>
  <c r="AS59" i="1"/>
  <c r="AS57" i="1"/>
  <c r="AS55" i="1"/>
  <c r="AS68" i="1"/>
  <c r="AS60" i="1"/>
  <c r="AS62" i="1"/>
  <c r="AS54" i="1"/>
  <c r="AS52" i="1"/>
  <c r="AS50" i="1"/>
  <c r="AS64" i="1"/>
  <c r="AS56" i="1"/>
  <c r="AS66" i="1"/>
  <c r="AS58" i="1"/>
  <c r="AS53" i="1"/>
  <c r="AS51" i="1"/>
  <c r="AS49" i="1"/>
  <c r="AS47" i="1"/>
  <c r="AS48" i="1"/>
  <c r="AS20" i="1"/>
  <c r="AS19" i="1"/>
  <c r="B32" i="5"/>
  <c r="D32" i="5"/>
  <c r="C33" i="5"/>
  <c r="D31" i="3"/>
  <c r="C32" i="3"/>
  <c r="B31" i="3"/>
  <c r="B30" i="2"/>
  <c r="F33" i="1"/>
  <c r="E18" i="3" s="1"/>
  <c r="K45" i="1"/>
  <c r="J45" i="1"/>
  <c r="M45" i="1"/>
  <c r="L45" i="1"/>
  <c r="D46" i="1"/>
  <c r="B46" i="1"/>
  <c r="GJ17" i="3" l="1"/>
  <c r="DS16" i="2"/>
  <c r="FR16" i="2"/>
  <c r="DZ16" i="2"/>
  <c r="FY16" i="2"/>
  <c r="EN16" i="2"/>
  <c r="GM16" i="2"/>
  <c r="FB16" i="2"/>
  <c r="HA16" i="2"/>
  <c r="EA16" i="2"/>
  <c r="FZ16" i="2"/>
  <c r="DG16" i="2"/>
  <c r="FF16" i="2"/>
  <c r="GP16" i="2"/>
  <c r="EQ16" i="2"/>
  <c r="ED16" i="2"/>
  <c r="GC16" i="2"/>
  <c r="GY16" i="2"/>
  <c r="EZ16" i="2"/>
  <c r="DL16" i="2"/>
  <c r="FK16" i="2"/>
  <c r="DH16" i="2"/>
  <c r="FG16" i="2"/>
  <c r="EG16" i="2"/>
  <c r="GF16" i="2"/>
  <c r="DE16" i="2"/>
  <c r="FD16" i="2"/>
  <c r="CL21" i="5"/>
  <c r="GJ20" i="5"/>
  <c r="EK20" i="5"/>
  <c r="CR21" i="5"/>
  <c r="GP20" i="5"/>
  <c r="EQ20" i="5"/>
  <c r="FU17" i="3"/>
  <c r="DR17" i="3"/>
  <c r="DP17" i="3"/>
  <c r="DM17" i="3"/>
  <c r="CX21" i="5"/>
  <c r="GV20" i="5"/>
  <c r="EW20" i="5"/>
  <c r="CV21" i="5"/>
  <c r="GT20" i="5"/>
  <c r="EU20" i="5"/>
  <c r="BP21" i="5"/>
  <c r="FN20" i="5"/>
  <c r="DO20" i="5"/>
  <c r="GQ17" i="3"/>
  <c r="BN17" i="2"/>
  <c r="FL17" i="2" s="1"/>
  <c r="BJ17" i="2"/>
  <c r="CZ17" i="2"/>
  <c r="GX17" i="2" s="1"/>
  <c r="BW17" i="2"/>
  <c r="FU17" i="2" s="1"/>
  <c r="CT17" i="2"/>
  <c r="GR17" i="2" s="1"/>
  <c r="CR17" i="2"/>
  <c r="EQ17" i="2" s="1"/>
  <c r="BQ17" i="2"/>
  <c r="BM17" i="2"/>
  <c r="CW17" i="2"/>
  <c r="EV17" i="2" s="1"/>
  <c r="BY17" i="2"/>
  <c r="CN17" i="2"/>
  <c r="EM17" i="2" s="1"/>
  <c r="BU17" i="2"/>
  <c r="FS17" i="2" s="1"/>
  <c r="CI21" i="5"/>
  <c r="GG20" i="5"/>
  <c r="EH20" i="5"/>
  <c r="CC21" i="5"/>
  <c r="GA20" i="5"/>
  <c r="EB20" i="5"/>
  <c r="BH21" i="5"/>
  <c r="FF20" i="5"/>
  <c r="DG20" i="5"/>
  <c r="GH17" i="3"/>
  <c r="BS21" i="5"/>
  <c r="FQ20" i="5"/>
  <c r="DR20" i="5"/>
  <c r="CG21" i="5"/>
  <c r="GE20" i="5"/>
  <c r="EF20" i="5"/>
  <c r="CA21" i="5"/>
  <c r="FY20" i="5"/>
  <c r="DZ20" i="5"/>
  <c r="CD21" i="5"/>
  <c r="GB20" i="5"/>
  <c r="EC20" i="5"/>
  <c r="DN16" i="2"/>
  <c r="FM16" i="2"/>
  <c r="DJ16" i="2"/>
  <c r="FI16" i="2"/>
  <c r="ES16" i="2"/>
  <c r="GR16" i="2"/>
  <c r="EX16" i="2"/>
  <c r="GW16" i="2"/>
  <c r="EL16" i="2"/>
  <c r="GK16" i="2"/>
  <c r="GG16" i="2"/>
  <c r="EH16" i="2"/>
  <c r="EV16" i="2"/>
  <c r="GU16" i="2"/>
  <c r="GL16" i="2"/>
  <c r="EM16" i="2"/>
  <c r="GB16" i="2"/>
  <c r="EC16" i="2"/>
  <c r="DY16" i="2"/>
  <c r="FX16" i="2"/>
  <c r="DU16" i="2"/>
  <c r="FT16" i="2"/>
  <c r="DQ16" i="2"/>
  <c r="FP16" i="2"/>
  <c r="EK16" i="2"/>
  <c r="GJ16" i="2"/>
  <c r="BK21" i="5"/>
  <c r="FI20" i="5"/>
  <c r="DJ20" i="5"/>
  <c r="CF21" i="5"/>
  <c r="GD20" i="5"/>
  <c r="EE20" i="5"/>
  <c r="BZ21" i="5"/>
  <c r="FX20" i="5"/>
  <c r="DY20" i="5"/>
  <c r="BM21" i="5"/>
  <c r="FK20" i="5"/>
  <c r="DL20" i="5"/>
  <c r="CK21" i="5"/>
  <c r="GI20" i="5"/>
  <c r="EJ20" i="5"/>
  <c r="DN17" i="3"/>
  <c r="CU21" i="5"/>
  <c r="GS20" i="5"/>
  <c r="ET20" i="5"/>
  <c r="CE17" i="2"/>
  <c r="GC17" i="2" s="1"/>
  <c r="CO17" i="2"/>
  <c r="GM17" i="2" s="1"/>
  <c r="BK17" i="2"/>
  <c r="BG17" i="2"/>
  <c r="CI17" i="2"/>
  <c r="GG17" i="2" s="1"/>
  <c r="CP17" i="2"/>
  <c r="CB17" i="2"/>
  <c r="BF17" i="2"/>
  <c r="CS17" i="2"/>
  <c r="ER17" i="2" s="1"/>
  <c r="BI17" i="2"/>
  <c r="DH17" i="2" s="1"/>
  <c r="DC17" i="2"/>
  <c r="CF17" i="2"/>
  <c r="CP21" i="5"/>
  <c r="GN20" i="5"/>
  <c r="EO20" i="5"/>
  <c r="BT21" i="5"/>
  <c r="FR20" i="5"/>
  <c r="DS20" i="5"/>
  <c r="BU21" i="5"/>
  <c r="FS20" i="5"/>
  <c r="DT20" i="5"/>
  <c r="DT17" i="3"/>
  <c r="DE17" i="3"/>
  <c r="CQ21" i="5"/>
  <c r="GO20" i="5"/>
  <c r="EP20" i="5"/>
  <c r="CH21" i="5"/>
  <c r="GF20" i="5"/>
  <c r="EG20" i="5"/>
  <c r="CN21" i="5"/>
  <c r="GL20" i="5"/>
  <c r="EM20" i="5"/>
  <c r="BL21" i="5"/>
  <c r="FJ20" i="5"/>
  <c r="DK20" i="5"/>
  <c r="EP17" i="3"/>
  <c r="CM21" i="5"/>
  <c r="GK20" i="5"/>
  <c r="EL20" i="5"/>
  <c r="EE16" i="2"/>
  <c r="GD16" i="2"/>
  <c r="GS16" i="2"/>
  <c r="ET16" i="2"/>
  <c r="FJ16" i="2"/>
  <c r="DK16" i="2"/>
  <c r="GQ16" i="2"/>
  <c r="ER16" i="2"/>
  <c r="FU16" i="2"/>
  <c r="DV16" i="2"/>
  <c r="DR16" i="2"/>
  <c r="FQ16" i="2"/>
  <c r="FA16" i="2"/>
  <c r="GZ16" i="2"/>
  <c r="GT16" i="2"/>
  <c r="EU16" i="2"/>
  <c r="DM16" i="2"/>
  <c r="FL16" i="2"/>
  <c r="DI16" i="2"/>
  <c r="FH16" i="2"/>
  <c r="GI16" i="2"/>
  <c r="EJ16" i="2"/>
  <c r="EF16" i="2"/>
  <c r="GE16" i="2"/>
  <c r="BQ21" i="5"/>
  <c r="FO20" i="5"/>
  <c r="DP20" i="5"/>
  <c r="CB21" i="5"/>
  <c r="FZ20" i="5"/>
  <c r="EA20" i="5"/>
  <c r="EC17" i="3"/>
  <c r="BV21" i="5"/>
  <c r="FT20" i="5"/>
  <c r="DU20" i="5"/>
  <c r="BI21" i="5"/>
  <c r="FG20" i="5"/>
  <c r="DH20" i="5"/>
  <c r="CW21" i="5"/>
  <c r="GU20" i="5"/>
  <c r="EV20" i="5"/>
  <c r="BR21" i="5"/>
  <c r="FP20" i="5"/>
  <c r="DQ20" i="5"/>
  <c r="BS17" i="2"/>
  <c r="FQ17" i="2" s="1"/>
  <c r="BO17" i="2"/>
  <c r="CA17" i="2"/>
  <c r="CL17" i="2"/>
  <c r="CH17" i="2"/>
  <c r="CU17" i="2"/>
  <c r="ET17" i="2" s="1"/>
  <c r="CQ17" i="2"/>
  <c r="GO17" i="2" s="1"/>
  <c r="BL17" i="2"/>
  <c r="DK17" i="2" s="1"/>
  <c r="BX17" i="2"/>
  <c r="DW17" i="2" s="1"/>
  <c r="CX17" i="2"/>
  <c r="GV17" i="2" s="1"/>
  <c r="CJ17" i="2"/>
  <c r="GH17" i="2" s="1"/>
  <c r="DA17" i="2"/>
  <c r="EZ17" i="2" s="1"/>
  <c r="BP17" i="2"/>
  <c r="DO17" i="2" s="1"/>
  <c r="BW21" i="5"/>
  <c r="FU20" i="5"/>
  <c r="DV20" i="5"/>
  <c r="DA21" i="5"/>
  <c r="GY20" i="5"/>
  <c r="EZ20" i="5"/>
  <c r="DB21" i="5"/>
  <c r="GZ20" i="5"/>
  <c r="FA20" i="5"/>
  <c r="DC21" i="5"/>
  <c r="HA20" i="5"/>
  <c r="FB20" i="5"/>
  <c r="BF21" i="5"/>
  <c r="FD20" i="5"/>
  <c r="DE20" i="5"/>
  <c r="BY21" i="5"/>
  <c r="FW20" i="5"/>
  <c r="DX20" i="5"/>
  <c r="EE17" i="3"/>
  <c r="CY21" i="5"/>
  <c r="GW20" i="5"/>
  <c r="EX20" i="5"/>
  <c r="AR18" i="3"/>
  <c r="CQ18" i="3" s="1"/>
  <c r="V18" i="3"/>
  <c r="BU18" i="3" s="1"/>
  <c r="FS18" i="3" s="1"/>
  <c r="AA18" i="3"/>
  <c r="BZ18" i="3" s="1"/>
  <c r="AV18" i="3"/>
  <c r="CU18" i="3" s="1"/>
  <c r="J18" i="3"/>
  <c r="BI18" i="3" s="1"/>
  <c r="AE18" i="3"/>
  <c r="CD18" i="3" s="1"/>
  <c r="EC18" i="3" s="1"/>
  <c r="AZ18" i="3"/>
  <c r="CY18" i="3" s="1"/>
  <c r="N18" i="3"/>
  <c r="BM18" i="3" s="1"/>
  <c r="AI18" i="3"/>
  <c r="CH18" i="3" s="1"/>
  <c r="EG18" i="3" s="1"/>
  <c r="AN18" i="3"/>
  <c r="CM18" i="3" s="1"/>
  <c r="BA18" i="3"/>
  <c r="CZ18" i="3" s="1"/>
  <c r="G18" i="3"/>
  <c r="BF18" i="3" s="1"/>
  <c r="BC18" i="3"/>
  <c r="DB18" i="3" s="1"/>
  <c r="GZ18" i="3" s="1"/>
  <c r="I18" i="3"/>
  <c r="AL18" i="3"/>
  <c r="AQ18" i="3"/>
  <c r="M18" i="3"/>
  <c r="BL18" i="3" s="1"/>
  <c r="Z18" i="3"/>
  <c r="AU18" i="3"/>
  <c r="Q18" i="3"/>
  <c r="BP18" i="3" s="1"/>
  <c r="AD18" i="3"/>
  <c r="AY18" i="3"/>
  <c r="BD18" i="3"/>
  <c r="R18" i="3"/>
  <c r="BQ18" i="3" s="1"/>
  <c r="DP18" i="3" s="1"/>
  <c r="W18" i="3"/>
  <c r="BV18" i="3" s="1"/>
  <c r="L18" i="3"/>
  <c r="BK18" i="3" s="1"/>
  <c r="DJ18" i="3" s="1"/>
  <c r="Y18" i="3"/>
  <c r="BX18" i="3" s="1"/>
  <c r="FV18" i="3" s="1"/>
  <c r="BB18" i="3"/>
  <c r="DA18" i="3" s="1"/>
  <c r="P18" i="3"/>
  <c r="BO18" i="3" s="1"/>
  <c r="DN18" i="3" s="1"/>
  <c r="AC18" i="3"/>
  <c r="CB18" i="3" s="1"/>
  <c r="EA18" i="3" s="1"/>
  <c r="AP18" i="3"/>
  <c r="CO18" i="3" s="1"/>
  <c r="T18" i="3"/>
  <c r="BS18" i="3" s="1"/>
  <c r="DR18" i="3" s="1"/>
  <c r="AG18" i="3"/>
  <c r="CF18" i="3" s="1"/>
  <c r="EE18" i="3" s="1"/>
  <c r="AT18" i="3"/>
  <c r="H18" i="3"/>
  <c r="U18" i="3"/>
  <c r="AH18" i="3"/>
  <c r="AM18" i="3"/>
  <c r="AB18" i="3"/>
  <c r="CA18" i="3" s="1"/>
  <c r="AO18" i="3"/>
  <c r="K18" i="3"/>
  <c r="BJ18" i="3" s="1"/>
  <c r="AF18" i="3"/>
  <c r="AS18" i="3"/>
  <c r="O18" i="3"/>
  <c r="BN18" i="3" s="1"/>
  <c r="AJ18" i="3"/>
  <c r="AW18" i="3"/>
  <c r="CV18" i="3" s="1"/>
  <c r="S18" i="3"/>
  <c r="X18" i="3"/>
  <c r="AK18" i="3"/>
  <c r="AX18" i="3"/>
  <c r="DO16" i="2"/>
  <c r="FN16" i="2"/>
  <c r="EP16" i="2"/>
  <c r="GO16" i="2"/>
  <c r="DF16" i="2"/>
  <c r="FE16" i="2"/>
  <c r="EW16" i="2"/>
  <c r="GV16" i="2"/>
  <c r="DW16" i="2"/>
  <c r="FV16" i="2"/>
  <c r="EO16" i="2"/>
  <c r="GN16" i="2"/>
  <c r="GH16" i="2"/>
  <c r="EI16" i="2"/>
  <c r="EY16" i="2"/>
  <c r="GX16" i="2"/>
  <c r="EB16" i="2"/>
  <c r="GA16" i="2"/>
  <c r="DX16" i="2"/>
  <c r="FW17" i="2"/>
  <c r="FW16" i="2"/>
  <c r="FS16" i="2"/>
  <c r="DT16" i="2"/>
  <c r="DP16" i="2"/>
  <c r="FO17" i="2"/>
  <c r="FO16" i="2"/>
  <c r="CT21" i="5"/>
  <c r="GR20" i="5"/>
  <c r="ES20" i="5"/>
  <c r="CO21" i="5"/>
  <c r="GM20" i="5"/>
  <c r="EN20" i="5"/>
  <c r="HA17" i="3"/>
  <c r="GB17" i="3"/>
  <c r="DJ17" i="3"/>
  <c r="BG21" i="5"/>
  <c r="FE20" i="5"/>
  <c r="DF20" i="5"/>
  <c r="CS21" i="5"/>
  <c r="GQ20" i="5"/>
  <c r="ER20" i="5"/>
  <c r="BJ21" i="5"/>
  <c r="FH20" i="5"/>
  <c r="DI20" i="5"/>
  <c r="EA17" i="3"/>
  <c r="CD17" i="2"/>
  <c r="GB17" i="2" s="1"/>
  <c r="BZ17" i="2"/>
  <c r="BV17" i="2"/>
  <c r="DU17" i="2" s="1"/>
  <c r="CM17" i="2"/>
  <c r="BR17" i="2"/>
  <c r="DQ17" i="2" s="1"/>
  <c r="CV17" i="2"/>
  <c r="CG17" i="2"/>
  <c r="EF17" i="2" s="1"/>
  <c r="CC17" i="2"/>
  <c r="GA17" i="2" s="1"/>
  <c r="BH17" i="2"/>
  <c r="DG17" i="2" s="1"/>
  <c r="CY17" i="2"/>
  <c r="GW17" i="2" s="1"/>
  <c r="BT17" i="2"/>
  <c r="DS17" i="2" s="1"/>
  <c r="DB17" i="2"/>
  <c r="CK17" i="2"/>
  <c r="EJ17" i="2" s="1"/>
  <c r="CZ21" i="5"/>
  <c r="GX20" i="5"/>
  <c r="EY20" i="5"/>
  <c r="BX21" i="5"/>
  <c r="FV20" i="5"/>
  <c r="DW20" i="5"/>
  <c r="BO21" i="5"/>
  <c r="FM20" i="5"/>
  <c r="DN20" i="5"/>
  <c r="DW17" i="3"/>
  <c r="EG17" i="3"/>
  <c r="CE21" i="5"/>
  <c r="GC20" i="5"/>
  <c r="ED20" i="5"/>
  <c r="CJ21" i="5"/>
  <c r="GH20" i="5"/>
  <c r="EI20" i="5"/>
  <c r="FA17" i="3"/>
  <c r="GD17" i="3"/>
  <c r="BN21" i="5"/>
  <c r="FL20" i="5"/>
  <c r="DM20" i="5"/>
  <c r="AU18" i="1"/>
  <c r="AT70" i="1"/>
  <c r="AT68" i="1"/>
  <c r="AT66" i="1"/>
  <c r="AT64" i="1"/>
  <c r="AT62" i="1"/>
  <c r="AT60" i="1"/>
  <c r="AT58" i="1"/>
  <c r="AT56" i="1"/>
  <c r="AT61" i="1"/>
  <c r="AT54" i="1"/>
  <c r="AT52" i="1"/>
  <c r="AT50" i="1"/>
  <c r="AT69" i="1"/>
  <c r="AT63" i="1"/>
  <c r="AT65" i="1"/>
  <c r="AT57" i="1"/>
  <c r="AT55" i="1"/>
  <c r="AT53" i="1"/>
  <c r="AT51" i="1"/>
  <c r="AT49" i="1"/>
  <c r="AT67" i="1"/>
  <c r="AT59" i="1"/>
  <c r="AT48" i="1"/>
  <c r="AT20" i="1"/>
  <c r="AT19" i="1"/>
  <c r="B33" i="5"/>
  <c r="D33" i="5"/>
  <c r="C34" i="5"/>
  <c r="D32" i="3"/>
  <c r="C33" i="3"/>
  <c r="B32" i="3"/>
  <c r="B31" i="2"/>
  <c r="D47" i="1"/>
  <c r="B47" i="1"/>
  <c r="L46" i="1"/>
  <c r="K46" i="1"/>
  <c r="J46" i="1"/>
  <c r="M46" i="1"/>
  <c r="F34" i="1"/>
  <c r="E19" i="3" s="1"/>
  <c r="I33" i="1"/>
  <c r="GF18" i="3" l="1"/>
  <c r="GU17" i="2"/>
  <c r="FV17" i="2"/>
  <c r="FN17" i="2"/>
  <c r="FI18" i="3"/>
  <c r="GL17" i="2"/>
  <c r="FJ17" i="2"/>
  <c r="GP17" i="2"/>
  <c r="BN22" i="5"/>
  <c r="FL21" i="5"/>
  <c r="DM21" i="5"/>
  <c r="BO22" i="5"/>
  <c r="FM21" i="5"/>
  <c r="DN21" i="5"/>
  <c r="FA17" i="2"/>
  <c r="EB17" i="2"/>
  <c r="EL17" i="2"/>
  <c r="FZ18" i="3"/>
  <c r="BJ22" i="5"/>
  <c r="FH21" i="5"/>
  <c r="DI21" i="5"/>
  <c r="CT22" i="5"/>
  <c r="GR21" i="5"/>
  <c r="ES21" i="5"/>
  <c r="CJ18" i="3"/>
  <c r="EI18" i="3" s="1"/>
  <c r="CI18" i="3"/>
  <c r="GG18" i="3" s="1"/>
  <c r="DI18" i="3"/>
  <c r="FH18" i="3"/>
  <c r="CG18" i="3"/>
  <c r="DU18" i="3"/>
  <c r="FT18" i="3"/>
  <c r="CC18" i="3"/>
  <c r="DK18" i="3"/>
  <c r="FJ18" i="3"/>
  <c r="FA18" i="3"/>
  <c r="DH18" i="3"/>
  <c r="FG18" i="3"/>
  <c r="EP18" i="3"/>
  <c r="GD18" i="3"/>
  <c r="BY22" i="5"/>
  <c r="FW21" i="5"/>
  <c r="DX21" i="5"/>
  <c r="DA22" i="5"/>
  <c r="GY21" i="5"/>
  <c r="EZ21" i="5"/>
  <c r="EG17" i="2"/>
  <c r="DR17" i="2"/>
  <c r="BV22" i="5"/>
  <c r="FT21" i="5"/>
  <c r="DU21" i="5"/>
  <c r="BQ22" i="5"/>
  <c r="FO21" i="5"/>
  <c r="DP21" i="5"/>
  <c r="GI17" i="2"/>
  <c r="GZ17" i="2"/>
  <c r="GQ17" i="2"/>
  <c r="CM22" i="5"/>
  <c r="GK21" i="5"/>
  <c r="EL21" i="5"/>
  <c r="CN22" i="5"/>
  <c r="GL21" i="5"/>
  <c r="EM21" i="5"/>
  <c r="BT22" i="5"/>
  <c r="FR21" i="5"/>
  <c r="DS21" i="5"/>
  <c r="GD17" i="2"/>
  <c r="EE17" i="2"/>
  <c r="DE17" i="2"/>
  <c r="FE17" i="2"/>
  <c r="DF17" i="2"/>
  <c r="CF22" i="5"/>
  <c r="GD21" i="5"/>
  <c r="EE21" i="5"/>
  <c r="FP17" i="2"/>
  <c r="BS22" i="5"/>
  <c r="FQ21" i="5"/>
  <c r="DR21" i="5"/>
  <c r="BH22" i="5"/>
  <c r="FF21" i="5"/>
  <c r="DG21" i="5"/>
  <c r="DP17" i="2"/>
  <c r="EY17" i="2"/>
  <c r="CX22" i="5"/>
  <c r="GV21" i="5"/>
  <c r="EW21" i="5"/>
  <c r="AL19" i="3"/>
  <c r="AE19" i="3"/>
  <c r="AI19" i="3"/>
  <c r="I19" i="3"/>
  <c r="BH19" i="3" s="1"/>
  <c r="AR19" i="3"/>
  <c r="CQ19" i="3" s="1"/>
  <c r="AV19" i="3"/>
  <c r="CU19" i="3" s="1"/>
  <c r="GS19" i="3" s="1"/>
  <c r="R19" i="3"/>
  <c r="X19" i="3"/>
  <c r="BW19" i="3" s="1"/>
  <c r="Y19" i="3"/>
  <c r="BX19" i="3" s="1"/>
  <c r="BB19" i="3"/>
  <c r="DA19" i="3" s="1"/>
  <c r="BC19" i="3"/>
  <c r="DB19" i="3" s="1"/>
  <c r="GZ19" i="3" s="1"/>
  <c r="M19" i="3"/>
  <c r="BL19" i="3" s="1"/>
  <c r="FJ19" i="3" s="1"/>
  <c r="Z19" i="3"/>
  <c r="BY19" i="3" s="1"/>
  <c r="AU19" i="3"/>
  <c r="CT19" i="3" s="1"/>
  <c r="Q19" i="3"/>
  <c r="BP19" i="3" s="1"/>
  <c r="FN19" i="3" s="1"/>
  <c r="AD19" i="3"/>
  <c r="CC19" i="3" s="1"/>
  <c r="AY19" i="3"/>
  <c r="CX19" i="3" s="1"/>
  <c r="U19" i="3"/>
  <c r="BT19" i="3" s="1"/>
  <c r="AH19" i="3"/>
  <c r="CG19" i="3" s="1"/>
  <c r="AM19" i="3"/>
  <c r="CL19" i="3" s="1"/>
  <c r="AN19" i="3"/>
  <c r="CM19" i="3" s="1"/>
  <c r="AO19" i="3"/>
  <c r="K19" i="3"/>
  <c r="BJ19" i="3" s="1"/>
  <c r="FH19" i="3" s="1"/>
  <c r="L19" i="3"/>
  <c r="AC19" i="3"/>
  <c r="AP19" i="3"/>
  <c r="CO19" i="3" s="1"/>
  <c r="GM19" i="3" s="1"/>
  <c r="P19" i="3"/>
  <c r="AG19" i="3"/>
  <c r="AT19" i="3"/>
  <c r="CS19" i="3" s="1"/>
  <c r="T19" i="3"/>
  <c r="AK19" i="3"/>
  <c r="AX19" i="3"/>
  <c r="CW19" i="3" s="1"/>
  <c r="BD19" i="3"/>
  <c r="DC19" i="3" s="1"/>
  <c r="V19" i="3"/>
  <c r="BU19" i="3" s="1"/>
  <c r="DT19" i="3" s="1"/>
  <c r="AA19" i="3"/>
  <c r="BZ19" i="3" s="1"/>
  <c r="FX19" i="3" s="1"/>
  <c r="AB19" i="3"/>
  <c r="CA19" i="3" s="1"/>
  <c r="FY19" i="3" s="1"/>
  <c r="AS19" i="3"/>
  <c r="CR19" i="3" s="1"/>
  <c r="O19" i="3"/>
  <c r="BN19" i="3" s="1"/>
  <c r="FL19" i="3" s="1"/>
  <c r="AF19" i="3"/>
  <c r="CE19" i="3" s="1"/>
  <c r="AW19" i="3"/>
  <c r="CV19" i="3" s="1"/>
  <c r="GT19" i="3" s="1"/>
  <c r="S19" i="3"/>
  <c r="BR19" i="3" s="1"/>
  <c r="AJ19" i="3"/>
  <c r="CI19" i="3" s="1"/>
  <c r="BA19" i="3"/>
  <c r="CZ19" i="3" s="1"/>
  <c r="GX19" i="3" s="1"/>
  <c r="G19" i="3"/>
  <c r="BF19" i="3" s="1"/>
  <c r="FD19" i="3" s="1"/>
  <c r="H19" i="3"/>
  <c r="AQ19" i="3"/>
  <c r="J19" i="3"/>
  <c r="N19" i="3"/>
  <c r="AZ19" i="3"/>
  <c r="CY19" i="3" s="1"/>
  <c r="GW19" i="3" s="1"/>
  <c r="W19" i="3"/>
  <c r="CE22" i="5"/>
  <c r="GC21" i="5"/>
  <c r="ED21" i="5"/>
  <c r="CO22" i="5"/>
  <c r="GM21" i="5"/>
  <c r="EN21" i="5"/>
  <c r="BW18" i="3"/>
  <c r="FU18" i="3" s="1"/>
  <c r="DM18" i="3"/>
  <c r="CN18" i="3"/>
  <c r="EM18" i="3" s="1"/>
  <c r="BT18" i="3"/>
  <c r="EZ18" i="3"/>
  <c r="GY19" i="3"/>
  <c r="GY18" i="3"/>
  <c r="DO18" i="3"/>
  <c r="FN18" i="3"/>
  <c r="CP18" i="3"/>
  <c r="EO18" i="3" s="1"/>
  <c r="DE18" i="3"/>
  <c r="DL18" i="3"/>
  <c r="FK18" i="3"/>
  <c r="ET18" i="3"/>
  <c r="GS18" i="3"/>
  <c r="DB22" i="5"/>
  <c r="GZ21" i="5"/>
  <c r="FA21" i="5"/>
  <c r="EK17" i="2"/>
  <c r="BI22" i="5"/>
  <c r="FG21" i="5"/>
  <c r="DH21" i="5"/>
  <c r="GB18" i="3"/>
  <c r="CB22" i="5"/>
  <c r="FZ21" i="5"/>
  <c r="EA21" i="5"/>
  <c r="GS17" i="2"/>
  <c r="GO18" i="3"/>
  <c r="BL22" i="5"/>
  <c r="FJ21" i="5"/>
  <c r="DK21" i="5"/>
  <c r="BU22" i="5"/>
  <c r="FS21" i="5"/>
  <c r="DT21" i="5"/>
  <c r="FB17" i="2"/>
  <c r="FZ17" i="2"/>
  <c r="EA17" i="2"/>
  <c r="FI17" i="2"/>
  <c r="DJ17" i="2"/>
  <c r="BZ22" i="5"/>
  <c r="FX21" i="5"/>
  <c r="DY21" i="5"/>
  <c r="CG22" i="5"/>
  <c r="GE21" i="5"/>
  <c r="EF21" i="5"/>
  <c r="DX17" i="2"/>
  <c r="FH17" i="2"/>
  <c r="DI17" i="2"/>
  <c r="CV22" i="5"/>
  <c r="GT21" i="5"/>
  <c r="EU21" i="5"/>
  <c r="FL18" i="3"/>
  <c r="FQ18" i="3"/>
  <c r="CL22" i="5"/>
  <c r="GJ21" i="5"/>
  <c r="EK21" i="5"/>
  <c r="GY17" i="2"/>
  <c r="HA17" i="2"/>
  <c r="FR17" i="2"/>
  <c r="CJ22" i="5"/>
  <c r="GH21" i="5"/>
  <c r="EI21" i="5"/>
  <c r="CZ22" i="5"/>
  <c r="GX21" i="5"/>
  <c r="EY21" i="5"/>
  <c r="EX17" i="2"/>
  <c r="GT17" i="2"/>
  <c r="EU17" i="2"/>
  <c r="DY17" i="2"/>
  <c r="BG22" i="5"/>
  <c r="FE21" i="5"/>
  <c r="DF21" i="5"/>
  <c r="BR18" i="3"/>
  <c r="FP18" i="3" s="1"/>
  <c r="CR18" i="3"/>
  <c r="GP18" i="3" s="1"/>
  <c r="DZ18" i="3"/>
  <c r="FY18" i="3"/>
  <c r="BG18" i="3"/>
  <c r="DF18" i="3" s="1"/>
  <c r="EN18" i="3"/>
  <c r="GM18" i="3"/>
  <c r="DW18" i="3"/>
  <c r="FV19" i="3"/>
  <c r="DC18" i="3"/>
  <c r="HA18" i="3" s="1"/>
  <c r="CT18" i="3"/>
  <c r="GR18" i="3" s="1"/>
  <c r="CK18" i="3"/>
  <c r="EJ18" i="3" s="1"/>
  <c r="EY18" i="3"/>
  <c r="GX18" i="3"/>
  <c r="EX18" i="3"/>
  <c r="GW18" i="3"/>
  <c r="DY18" i="3"/>
  <c r="FX18" i="3"/>
  <c r="DC22" i="5"/>
  <c r="HA21" i="5"/>
  <c r="FB21" i="5"/>
  <c r="EI17" i="2"/>
  <c r="EP17" i="2"/>
  <c r="DZ17" i="2"/>
  <c r="CW22" i="5"/>
  <c r="GU21" i="5"/>
  <c r="EV21" i="5"/>
  <c r="GE17" i="2"/>
  <c r="CQ22" i="5"/>
  <c r="GO21" i="5"/>
  <c r="EP21" i="5"/>
  <c r="GN17" i="2"/>
  <c r="EO17" i="2"/>
  <c r="EN17" i="2"/>
  <c r="CU22" i="5"/>
  <c r="GS21" i="5"/>
  <c r="ET21" i="5"/>
  <c r="BM22" i="5"/>
  <c r="FK21" i="5"/>
  <c r="DL21" i="5"/>
  <c r="GJ17" i="2"/>
  <c r="GK17" i="2"/>
  <c r="CA22" i="5"/>
  <c r="FY21" i="5"/>
  <c r="DZ21" i="5"/>
  <c r="CI22" i="5"/>
  <c r="GG21" i="5"/>
  <c r="EH21" i="5"/>
  <c r="ES17" i="2"/>
  <c r="DM17" i="2"/>
  <c r="BP22" i="5"/>
  <c r="FN21" i="5"/>
  <c r="DO21" i="5"/>
  <c r="CR22" i="5"/>
  <c r="GP21" i="5"/>
  <c r="EQ21" i="5"/>
  <c r="GF17" i="2"/>
  <c r="FG17" i="2"/>
  <c r="FY17" i="2"/>
  <c r="BX22" i="5"/>
  <c r="FV21" i="5"/>
  <c r="DW21" i="5"/>
  <c r="EC17" i="2"/>
  <c r="CS22" i="5"/>
  <c r="GQ21" i="5"/>
  <c r="ER21" i="5"/>
  <c r="CW18" i="3"/>
  <c r="EU18" i="3"/>
  <c r="GT18" i="3"/>
  <c r="CE18" i="3"/>
  <c r="GC18" i="3" s="1"/>
  <c r="CL18" i="3"/>
  <c r="GJ18" i="3" s="1"/>
  <c r="CS18" i="3"/>
  <c r="GQ18" i="3" s="1"/>
  <c r="CX18" i="3"/>
  <c r="GV18" i="3" s="1"/>
  <c r="BY18" i="3"/>
  <c r="FW18" i="3" s="1"/>
  <c r="BH18" i="3"/>
  <c r="FF18" i="3" s="1"/>
  <c r="EL18" i="3"/>
  <c r="GK19" i="3"/>
  <c r="GK18" i="3"/>
  <c r="DT18" i="3"/>
  <c r="CY22" i="5"/>
  <c r="GW21" i="5"/>
  <c r="EX21" i="5"/>
  <c r="BF22" i="5"/>
  <c r="FD21" i="5"/>
  <c r="DE21" i="5"/>
  <c r="BW22" i="5"/>
  <c r="FU21" i="5"/>
  <c r="DV21" i="5"/>
  <c r="EW17" i="2"/>
  <c r="FM17" i="2"/>
  <c r="DN17" i="2"/>
  <c r="BR22" i="5"/>
  <c r="FP21" i="5"/>
  <c r="DQ21" i="5"/>
  <c r="CH22" i="5"/>
  <c r="GF21" i="5"/>
  <c r="EG21" i="5"/>
  <c r="FD18" i="3"/>
  <c r="CP22" i="5"/>
  <c r="GN21" i="5"/>
  <c r="EO21" i="5"/>
  <c r="EH17" i="2"/>
  <c r="ED17" i="2"/>
  <c r="FM18" i="3"/>
  <c r="CK22" i="5"/>
  <c r="GI21" i="5"/>
  <c r="EJ21" i="5"/>
  <c r="BK22" i="5"/>
  <c r="FI21" i="5"/>
  <c r="DJ21" i="5"/>
  <c r="FT17" i="2"/>
  <c r="FX17" i="2"/>
  <c r="CD22" i="5"/>
  <c r="GB21" i="5"/>
  <c r="EC21" i="5"/>
  <c r="CC22" i="5"/>
  <c r="GA21" i="5"/>
  <c r="EB21" i="5"/>
  <c r="DT17" i="2"/>
  <c r="FK17" i="2"/>
  <c r="DL17" i="2"/>
  <c r="DV17" i="2"/>
  <c r="FO18" i="3"/>
  <c r="FD17" i="2"/>
  <c r="FF17" i="2"/>
  <c r="AV18" i="1"/>
  <c r="AU69" i="1"/>
  <c r="AU68" i="1"/>
  <c r="AU66" i="1"/>
  <c r="AU64" i="1"/>
  <c r="AU62" i="1"/>
  <c r="AU60" i="1"/>
  <c r="AU58" i="1"/>
  <c r="AU56" i="1"/>
  <c r="AU54" i="1"/>
  <c r="AU70" i="1"/>
  <c r="AU63" i="1"/>
  <c r="AU65" i="1"/>
  <c r="AU57" i="1"/>
  <c r="AU55" i="1"/>
  <c r="AU53" i="1"/>
  <c r="AU51" i="1"/>
  <c r="AU67" i="1"/>
  <c r="AU59" i="1"/>
  <c r="AU61" i="1"/>
  <c r="AU52" i="1"/>
  <c r="AU50" i="1"/>
  <c r="AU49" i="1"/>
  <c r="AU20" i="1"/>
  <c r="AU19" i="1"/>
  <c r="B34" i="5"/>
  <c r="D34" i="5"/>
  <c r="C35" i="5"/>
  <c r="C34" i="3"/>
  <c r="D33" i="3"/>
  <c r="B33" i="3"/>
  <c r="B32" i="2"/>
  <c r="G33" i="1"/>
  <c r="H33" i="1"/>
  <c r="D48" i="1"/>
  <c r="B48" i="1" s="1"/>
  <c r="F35" i="1"/>
  <c r="E20" i="3" s="1"/>
  <c r="I34" i="1"/>
  <c r="M47" i="1"/>
  <c r="L47" i="1"/>
  <c r="K47" i="1"/>
  <c r="J47" i="1"/>
  <c r="FS19" i="3" l="1"/>
  <c r="EB19" i="3"/>
  <c r="GL18" i="3"/>
  <c r="EV19" i="3"/>
  <c r="EK19" i="3"/>
  <c r="DV19" i="3"/>
  <c r="GH18" i="3"/>
  <c r="E18" i="2"/>
  <c r="AF7" i="1"/>
  <c r="BF23" i="5"/>
  <c r="FD22" i="5"/>
  <c r="DE22" i="5"/>
  <c r="EV18" i="3"/>
  <c r="GU19" i="3"/>
  <c r="CS23" i="5"/>
  <c r="GQ22" i="5"/>
  <c r="ER22" i="5"/>
  <c r="CA23" i="5"/>
  <c r="FY22" i="5"/>
  <c r="DZ22" i="5"/>
  <c r="CU23" i="5"/>
  <c r="GS22" i="5"/>
  <c r="ET22" i="5"/>
  <c r="CQ23" i="5"/>
  <c r="GO22" i="5"/>
  <c r="EP22" i="5"/>
  <c r="CW23" i="5"/>
  <c r="GU22" i="5"/>
  <c r="EV22" i="5"/>
  <c r="GI18" i="3"/>
  <c r="CV23" i="5"/>
  <c r="GT22" i="5"/>
  <c r="EU22" i="5"/>
  <c r="CG23" i="5"/>
  <c r="GE22" i="5"/>
  <c r="EF22" i="5"/>
  <c r="BL23" i="5"/>
  <c r="FJ22" i="5"/>
  <c r="DK22" i="5"/>
  <c r="DV18" i="3"/>
  <c r="FU19" i="3"/>
  <c r="CO23" i="5"/>
  <c r="GM22" i="5"/>
  <c r="EN22" i="5"/>
  <c r="BV19" i="3"/>
  <c r="DU19" i="3" s="1"/>
  <c r="CP19" i="3"/>
  <c r="EO19" i="3" s="1"/>
  <c r="EH19" i="3"/>
  <c r="DM19" i="3"/>
  <c r="BS19" i="3"/>
  <c r="FQ19" i="3" s="1"/>
  <c r="EN19" i="3"/>
  <c r="CN19" i="3"/>
  <c r="EM19" i="3" s="1"/>
  <c r="DS19" i="3"/>
  <c r="ES19" i="3"/>
  <c r="EZ19" i="3"/>
  <c r="ET19" i="3"/>
  <c r="CD19" i="3"/>
  <c r="EC19" i="3" s="1"/>
  <c r="CX23" i="5"/>
  <c r="GV22" i="5"/>
  <c r="EW22" i="5"/>
  <c r="BH23" i="5"/>
  <c r="FF22" i="5"/>
  <c r="DG22" i="5"/>
  <c r="CM23" i="5"/>
  <c r="GK22" i="5"/>
  <c r="EL22" i="5"/>
  <c r="DA23" i="5"/>
  <c r="GY22" i="5"/>
  <c r="EZ22" i="5"/>
  <c r="BJ23" i="5"/>
  <c r="FH22" i="5"/>
  <c r="DI22" i="5"/>
  <c r="BK23" i="5"/>
  <c r="FI22" i="5"/>
  <c r="DJ22" i="5"/>
  <c r="BC20" i="3"/>
  <c r="DB20" i="3" s="1"/>
  <c r="FA20" i="3" s="1"/>
  <c r="I20" i="3"/>
  <c r="BH20" i="3" s="1"/>
  <c r="FF20" i="3" s="1"/>
  <c r="AL20" i="3"/>
  <c r="AQ20" i="3"/>
  <c r="BD20" i="3"/>
  <c r="J20" i="3"/>
  <c r="AE20" i="3"/>
  <c r="AR20" i="3"/>
  <c r="CQ20" i="3" s="1"/>
  <c r="GO20" i="3" s="1"/>
  <c r="N20" i="3"/>
  <c r="AI20" i="3"/>
  <c r="AV20" i="3"/>
  <c r="CU20" i="3" s="1"/>
  <c r="GS20" i="3" s="1"/>
  <c r="R20" i="3"/>
  <c r="W20" i="3"/>
  <c r="T20" i="3"/>
  <c r="BS20" i="3" s="1"/>
  <c r="Y20" i="3"/>
  <c r="BX20" i="3" s="1"/>
  <c r="FV20" i="3" s="1"/>
  <c r="H20" i="3"/>
  <c r="BG20" i="3" s="1"/>
  <c r="M20" i="3"/>
  <c r="BL20" i="3" s="1"/>
  <c r="DK20" i="3" s="1"/>
  <c r="AU20" i="3"/>
  <c r="Q20" i="3"/>
  <c r="BP20" i="3" s="1"/>
  <c r="DO20" i="3" s="1"/>
  <c r="AY20" i="3"/>
  <c r="CX20" i="3" s="1"/>
  <c r="GV20" i="3" s="1"/>
  <c r="AH20" i="3"/>
  <c r="CG20" i="3" s="1"/>
  <c r="EF20" i="3" s="1"/>
  <c r="AM20" i="3"/>
  <c r="V20" i="3"/>
  <c r="AN20" i="3"/>
  <c r="CM20" i="3" s="1"/>
  <c r="O20" i="3"/>
  <c r="BN20" i="3" s="1"/>
  <c r="FL20" i="3" s="1"/>
  <c r="AW20" i="3"/>
  <c r="CV20" i="3" s="1"/>
  <c r="GT20" i="3" s="1"/>
  <c r="AF20" i="3"/>
  <c r="CE20" i="3" s="1"/>
  <c r="GC20" i="3" s="1"/>
  <c r="G20" i="3"/>
  <c r="BF20" i="3" s="1"/>
  <c r="DE20" i="3" s="1"/>
  <c r="BB20" i="3"/>
  <c r="DA20" i="3" s="1"/>
  <c r="GY20" i="3" s="1"/>
  <c r="Z20" i="3"/>
  <c r="BY20" i="3" s="1"/>
  <c r="DX20" i="3" s="1"/>
  <c r="AD20" i="3"/>
  <c r="U20" i="3"/>
  <c r="AZ20" i="3"/>
  <c r="CY20" i="3" s="1"/>
  <c r="GW20" i="3" s="1"/>
  <c r="AA20" i="3"/>
  <c r="BZ20" i="3" s="1"/>
  <c r="FX20" i="3" s="1"/>
  <c r="AS20" i="3"/>
  <c r="CR20" i="3" s="1"/>
  <c r="AB20" i="3"/>
  <c r="CA20" i="3" s="1"/>
  <c r="DZ20" i="3" s="1"/>
  <c r="S20" i="3"/>
  <c r="BR20" i="3" s="1"/>
  <c r="FP20" i="3" s="1"/>
  <c r="BA20" i="3"/>
  <c r="CZ20" i="3" s="1"/>
  <c r="EY20" i="3" s="1"/>
  <c r="AJ20" i="3"/>
  <c r="CI20" i="3" s="1"/>
  <c r="GG20" i="3" s="1"/>
  <c r="AO20" i="3"/>
  <c r="K20" i="3"/>
  <c r="BJ20" i="3" s="1"/>
  <c r="FH20" i="3" s="1"/>
  <c r="X20" i="3"/>
  <c r="AC20" i="3"/>
  <c r="AP20" i="3"/>
  <c r="CO20" i="3" s="1"/>
  <c r="EN20" i="3" s="1"/>
  <c r="L20" i="3"/>
  <c r="AG20" i="3"/>
  <c r="AT20" i="3"/>
  <c r="CS20" i="3" s="1"/>
  <c r="GQ20" i="3" s="1"/>
  <c r="P20" i="3"/>
  <c r="AK20" i="3"/>
  <c r="AX20" i="3"/>
  <c r="BR23" i="5"/>
  <c r="FP22" i="5"/>
  <c r="DQ22" i="5"/>
  <c r="BW23" i="5"/>
  <c r="FU22" i="5"/>
  <c r="DV22" i="5"/>
  <c r="DG18" i="3"/>
  <c r="FF19" i="3"/>
  <c r="EW18" i="3"/>
  <c r="GV19" i="3"/>
  <c r="EK18" i="3"/>
  <c r="GJ19" i="3"/>
  <c r="GU18" i="3"/>
  <c r="BX23" i="5"/>
  <c r="FV22" i="5"/>
  <c r="DW22" i="5"/>
  <c r="CI23" i="5"/>
  <c r="GG22" i="5"/>
  <c r="EH22" i="5"/>
  <c r="BM23" i="5"/>
  <c r="FK22" i="5"/>
  <c r="DL22" i="5"/>
  <c r="DC23" i="5"/>
  <c r="HA22" i="5"/>
  <c r="FB22" i="5"/>
  <c r="ES18" i="3"/>
  <c r="GR19" i="3"/>
  <c r="DQ18" i="3"/>
  <c r="FP19" i="3"/>
  <c r="BG23" i="5"/>
  <c r="FE22" i="5"/>
  <c r="DF22" i="5"/>
  <c r="CJ23" i="5"/>
  <c r="GH22" i="5"/>
  <c r="EI22" i="5"/>
  <c r="BU23" i="5"/>
  <c r="FS22" i="5"/>
  <c r="DT22" i="5"/>
  <c r="CB23" i="5"/>
  <c r="FZ22" i="5"/>
  <c r="EA22" i="5"/>
  <c r="BI23" i="5"/>
  <c r="FG22" i="5"/>
  <c r="DH22" i="5"/>
  <c r="EX19" i="3"/>
  <c r="BG19" i="3"/>
  <c r="FE19" i="3" s="1"/>
  <c r="DQ19" i="3"/>
  <c r="EQ19" i="3"/>
  <c r="GP20" i="3"/>
  <c r="FB19" i="3"/>
  <c r="ER19" i="3"/>
  <c r="CB19" i="3"/>
  <c r="EA19" i="3" s="1"/>
  <c r="EL19" i="3"/>
  <c r="GK20" i="3"/>
  <c r="EW19" i="3"/>
  <c r="DX19" i="3"/>
  <c r="DW19" i="3"/>
  <c r="EP19" i="3"/>
  <c r="CK19" i="3"/>
  <c r="EJ19" i="3" s="1"/>
  <c r="CN23" i="5"/>
  <c r="GL22" i="5"/>
  <c r="EM22" i="5"/>
  <c r="BV23" i="5"/>
  <c r="FT22" i="5"/>
  <c r="DU22" i="5"/>
  <c r="GO19" i="3"/>
  <c r="CT23" i="5"/>
  <c r="GR22" i="5"/>
  <c r="ES22" i="5"/>
  <c r="BN23" i="5"/>
  <c r="FL22" i="5"/>
  <c r="DM22" i="5"/>
  <c r="CD23" i="5"/>
  <c r="GB22" i="5"/>
  <c r="EC22" i="5"/>
  <c r="CK23" i="5"/>
  <c r="GI22" i="5"/>
  <c r="EJ22" i="5"/>
  <c r="CP23" i="5"/>
  <c r="GN22" i="5"/>
  <c r="EO22" i="5"/>
  <c r="CH23" i="5"/>
  <c r="GF22" i="5"/>
  <c r="EG22" i="5"/>
  <c r="BP23" i="5"/>
  <c r="FN22" i="5"/>
  <c r="DO22" i="5"/>
  <c r="CZ23" i="5"/>
  <c r="GX22" i="5"/>
  <c r="EY22" i="5"/>
  <c r="DB23" i="5"/>
  <c r="GZ22" i="5"/>
  <c r="FA22" i="5"/>
  <c r="DS18" i="3"/>
  <c r="FR19" i="3"/>
  <c r="BM19" i="3"/>
  <c r="DL19" i="3" s="1"/>
  <c r="DE19" i="3"/>
  <c r="EU19" i="3"/>
  <c r="DZ19" i="3"/>
  <c r="CF19" i="3"/>
  <c r="EE19" i="3" s="1"/>
  <c r="BK19" i="3"/>
  <c r="DJ19" i="3" s="1"/>
  <c r="DK19" i="3"/>
  <c r="FJ20" i="3"/>
  <c r="DG19" i="3"/>
  <c r="BT23" i="5"/>
  <c r="FR22" i="5"/>
  <c r="DS22" i="5"/>
  <c r="BQ23" i="5"/>
  <c r="FO22" i="5"/>
  <c r="DP22" i="5"/>
  <c r="EB18" i="3"/>
  <c r="GA19" i="3"/>
  <c r="EF18" i="3"/>
  <c r="GE19" i="3"/>
  <c r="BO23" i="5"/>
  <c r="FM22" i="5"/>
  <c r="DN22" i="5"/>
  <c r="CC23" i="5"/>
  <c r="GA22" i="5"/>
  <c r="EB22" i="5"/>
  <c r="CY23" i="5"/>
  <c r="GW22" i="5"/>
  <c r="EX22" i="5"/>
  <c r="DX18" i="3"/>
  <c r="FW19" i="3"/>
  <c r="ER18" i="3"/>
  <c r="GQ19" i="3"/>
  <c r="ED18" i="3"/>
  <c r="GC19" i="3"/>
  <c r="CR23" i="5"/>
  <c r="GP22" i="5"/>
  <c r="EQ22" i="5"/>
  <c r="FB18" i="3"/>
  <c r="HA19" i="3"/>
  <c r="FE18" i="3"/>
  <c r="EQ18" i="3"/>
  <c r="GP19" i="3"/>
  <c r="CL23" i="5"/>
  <c r="GJ22" i="5"/>
  <c r="EK22" i="5"/>
  <c r="BZ23" i="5"/>
  <c r="FX22" i="5"/>
  <c r="DY22" i="5"/>
  <c r="GN18" i="3"/>
  <c r="FR18" i="3"/>
  <c r="CE23" i="5"/>
  <c r="GC22" i="5"/>
  <c r="ED22" i="5"/>
  <c r="BI19" i="3"/>
  <c r="DH19" i="3" s="1"/>
  <c r="EY19" i="3"/>
  <c r="ED19" i="3"/>
  <c r="DY19" i="3"/>
  <c r="CJ19" i="3"/>
  <c r="EI19" i="3" s="1"/>
  <c r="BO19" i="3"/>
  <c r="DN19" i="3" s="1"/>
  <c r="DI19" i="3"/>
  <c r="EF19" i="3"/>
  <c r="DO19" i="3"/>
  <c r="FA19" i="3"/>
  <c r="BQ19" i="3"/>
  <c r="DP19" i="3" s="1"/>
  <c r="CH19" i="3"/>
  <c r="EG19" i="3" s="1"/>
  <c r="BS23" i="5"/>
  <c r="FQ22" i="5"/>
  <c r="DR22" i="5"/>
  <c r="CF23" i="5"/>
  <c r="GD22" i="5"/>
  <c r="EE22" i="5"/>
  <c r="BY23" i="5"/>
  <c r="FW22" i="5"/>
  <c r="DX22" i="5"/>
  <c r="GA18" i="3"/>
  <c r="GE18" i="3"/>
  <c r="EH18" i="3"/>
  <c r="GG19" i="3"/>
  <c r="AW18" i="1"/>
  <c r="AV70" i="1"/>
  <c r="AV69" i="1"/>
  <c r="AV67" i="1"/>
  <c r="AV65" i="1"/>
  <c r="AV63" i="1"/>
  <c r="AV61" i="1"/>
  <c r="AV59" i="1"/>
  <c r="AV57" i="1"/>
  <c r="AV62" i="1"/>
  <c r="AV55" i="1"/>
  <c r="AV53" i="1"/>
  <c r="AV51" i="1"/>
  <c r="AV64" i="1"/>
  <c r="AV56" i="1"/>
  <c r="AV66" i="1"/>
  <c r="AV58" i="1"/>
  <c r="AV52" i="1"/>
  <c r="AV50" i="1"/>
  <c r="AV68" i="1"/>
  <c r="AV60" i="1"/>
  <c r="AV54" i="1"/>
  <c r="AV20" i="1"/>
  <c r="AV19" i="1"/>
  <c r="B35" i="5"/>
  <c r="C36" i="5"/>
  <c r="D35" i="5"/>
  <c r="C35" i="3"/>
  <c r="D34" i="3"/>
  <c r="B34" i="3"/>
  <c r="B33" i="2"/>
  <c r="J48" i="1"/>
  <c r="M48" i="1"/>
  <c r="L48" i="1"/>
  <c r="K48" i="1"/>
  <c r="G34" i="1"/>
  <c r="H34" i="1"/>
  <c r="D49" i="1"/>
  <c r="B49" i="1" s="1"/>
  <c r="F36" i="1"/>
  <c r="E21" i="3" s="1"/>
  <c r="I35" i="1"/>
  <c r="GE20" i="3" l="1"/>
  <c r="GZ20" i="3"/>
  <c r="FN20" i="3"/>
  <c r="FT19" i="3"/>
  <c r="GX20" i="3"/>
  <c r="FD20" i="3"/>
  <c r="FY20" i="3"/>
  <c r="FK19" i="3"/>
  <c r="GL19" i="3"/>
  <c r="FW20" i="3"/>
  <c r="GB19" i="3"/>
  <c r="FO19" i="3"/>
  <c r="GN19" i="3"/>
  <c r="GH19" i="3"/>
  <c r="FG19" i="3"/>
  <c r="GD19" i="3"/>
  <c r="FI19" i="3"/>
  <c r="GI19" i="3"/>
  <c r="FZ19" i="3"/>
  <c r="BY24" i="5"/>
  <c r="FW23" i="5"/>
  <c r="DX23" i="5"/>
  <c r="GF19" i="3"/>
  <c r="FM19" i="3"/>
  <c r="BP24" i="5"/>
  <c r="FN23" i="5"/>
  <c r="DO23" i="5"/>
  <c r="CD24" i="5"/>
  <c r="GB23" i="5"/>
  <c r="EC23" i="5"/>
  <c r="CN24" i="5"/>
  <c r="GL23" i="5"/>
  <c r="EM23" i="5"/>
  <c r="BI24" i="5"/>
  <c r="FG23" i="5"/>
  <c r="DH23" i="5"/>
  <c r="BG24" i="5"/>
  <c r="FE23" i="5"/>
  <c r="DF23" i="5"/>
  <c r="BX24" i="5"/>
  <c r="FV23" i="5"/>
  <c r="DW23" i="5"/>
  <c r="BO20" i="3"/>
  <c r="DN20" i="3" s="1"/>
  <c r="CN20" i="3"/>
  <c r="GL20" i="3" s="1"/>
  <c r="BT20" i="3"/>
  <c r="DS20" i="3" s="1"/>
  <c r="EL20" i="3"/>
  <c r="EW20" i="3"/>
  <c r="DF20" i="3"/>
  <c r="BQ20" i="3"/>
  <c r="EP20" i="3"/>
  <c r="CP20" i="3"/>
  <c r="EO20" i="3" s="1"/>
  <c r="BH24" i="5"/>
  <c r="FF23" i="5"/>
  <c r="DG23" i="5"/>
  <c r="DR19" i="3"/>
  <c r="FQ20" i="3"/>
  <c r="CO24" i="5"/>
  <c r="GM23" i="5"/>
  <c r="EN23" i="5"/>
  <c r="CG24" i="5"/>
  <c r="GE23" i="5"/>
  <c r="EF23" i="5"/>
  <c r="CA24" i="5"/>
  <c r="FY23" i="5"/>
  <c r="DZ23" i="5"/>
  <c r="BF24" i="5"/>
  <c r="FD23" i="5"/>
  <c r="DE23" i="5"/>
  <c r="CE24" i="5"/>
  <c r="GC23" i="5"/>
  <c r="ED23" i="5"/>
  <c r="CL24" i="5"/>
  <c r="GJ23" i="5"/>
  <c r="EK23" i="5"/>
  <c r="CR24" i="5"/>
  <c r="GP23" i="5"/>
  <c r="EQ23" i="5"/>
  <c r="CC24" i="5"/>
  <c r="GA23" i="5"/>
  <c r="EB23" i="5"/>
  <c r="BT24" i="5"/>
  <c r="FR23" i="5"/>
  <c r="DS23" i="5"/>
  <c r="CZ24" i="5"/>
  <c r="GX23" i="5"/>
  <c r="EY23" i="5"/>
  <c r="CK24" i="5"/>
  <c r="GI23" i="5"/>
  <c r="EJ23" i="5"/>
  <c r="CT24" i="5"/>
  <c r="GR23" i="5"/>
  <c r="ES23" i="5"/>
  <c r="BV24" i="5"/>
  <c r="FT23" i="5"/>
  <c r="DU23" i="5"/>
  <c r="CJ24" i="5"/>
  <c r="GH23" i="5"/>
  <c r="EI23" i="5"/>
  <c r="CI24" i="5"/>
  <c r="GG23" i="5"/>
  <c r="EH23" i="5"/>
  <c r="BR24" i="5"/>
  <c r="FP23" i="5"/>
  <c r="DQ23" i="5"/>
  <c r="ER20" i="3"/>
  <c r="CB20" i="3"/>
  <c r="EH20" i="3"/>
  <c r="EQ20" i="3"/>
  <c r="CC20" i="3"/>
  <c r="GA20" i="3" s="1"/>
  <c r="ED20" i="3"/>
  <c r="BU20" i="3"/>
  <c r="FS20" i="3" s="1"/>
  <c r="DW20" i="3"/>
  <c r="ET20" i="3"/>
  <c r="CD20" i="3"/>
  <c r="CK20" i="3"/>
  <c r="EJ20" i="3" s="1"/>
  <c r="CM24" i="5"/>
  <c r="GK23" i="5"/>
  <c r="EL23" i="5"/>
  <c r="BL24" i="5"/>
  <c r="FJ23" i="5"/>
  <c r="DK23" i="5"/>
  <c r="CU24" i="5"/>
  <c r="GS23" i="5"/>
  <c r="ET23" i="5"/>
  <c r="AF25" i="1"/>
  <c r="AF26" i="1"/>
  <c r="AF29" i="1"/>
  <c r="AF30" i="1"/>
  <c r="AF28" i="1"/>
  <c r="AF31" i="1"/>
  <c r="AF33" i="1"/>
  <c r="AF27" i="1"/>
  <c r="AF21" i="1"/>
  <c r="AF23" i="1"/>
  <c r="AF24" i="1"/>
  <c r="AF32" i="1"/>
  <c r="AF22" i="1"/>
  <c r="E19" i="2"/>
  <c r="AG7" i="1"/>
  <c r="BS24" i="5"/>
  <c r="FQ23" i="5"/>
  <c r="DR23" i="5"/>
  <c r="BZ24" i="5"/>
  <c r="FX23" i="5"/>
  <c r="DY23" i="5"/>
  <c r="CY24" i="5"/>
  <c r="GW23" i="5"/>
  <c r="EX23" i="5"/>
  <c r="BQ24" i="5"/>
  <c r="FO23" i="5"/>
  <c r="DP23" i="5"/>
  <c r="DB24" i="5"/>
  <c r="GZ23" i="5"/>
  <c r="FA23" i="5"/>
  <c r="CP24" i="5"/>
  <c r="GN23" i="5"/>
  <c r="EO23" i="5"/>
  <c r="BN24" i="5"/>
  <c r="FL23" i="5"/>
  <c r="DM23" i="5"/>
  <c r="DF19" i="3"/>
  <c r="FE20" i="3"/>
  <c r="BU24" i="5"/>
  <c r="FS23" i="5"/>
  <c r="DT23" i="5"/>
  <c r="BM24" i="5"/>
  <c r="FK23" i="5"/>
  <c r="DL23" i="5"/>
  <c r="BW24" i="5"/>
  <c r="FU23" i="5"/>
  <c r="DV23" i="5"/>
  <c r="CW20" i="3"/>
  <c r="CF20" i="3"/>
  <c r="GD20" i="3" s="1"/>
  <c r="BW20" i="3"/>
  <c r="DY20" i="3"/>
  <c r="EU20" i="3"/>
  <c r="CL20" i="3"/>
  <c r="GJ20" i="3" s="1"/>
  <c r="CT20" i="3"/>
  <c r="DR20" i="3"/>
  <c r="CH20" i="3"/>
  <c r="EG20" i="3" s="1"/>
  <c r="BI20" i="3"/>
  <c r="FG20" i="3" s="1"/>
  <c r="DG20" i="3"/>
  <c r="BK24" i="5"/>
  <c r="FI23" i="5"/>
  <c r="DJ23" i="5"/>
  <c r="DA24" i="5"/>
  <c r="GY23" i="5"/>
  <c r="EZ23" i="5"/>
  <c r="GM20" i="3"/>
  <c r="CQ24" i="5"/>
  <c r="GO23" i="5"/>
  <c r="EP23" i="5"/>
  <c r="AK18" i="2"/>
  <c r="CJ18" i="2" s="1"/>
  <c r="P18" i="2"/>
  <c r="BO18" i="2" s="1"/>
  <c r="AF18" i="2"/>
  <c r="CE18" i="2" s="1"/>
  <c r="I18" i="2"/>
  <c r="BH18" i="2" s="1"/>
  <c r="Y18" i="2"/>
  <c r="BX18" i="2" s="1"/>
  <c r="T18" i="2"/>
  <c r="BS18" i="2" s="1"/>
  <c r="AJ18" i="2"/>
  <c r="CI18" i="2" s="1"/>
  <c r="M18" i="2"/>
  <c r="BL18" i="2" s="1"/>
  <c r="AC18" i="2"/>
  <c r="CB18" i="2" s="1"/>
  <c r="BA18" i="2"/>
  <c r="CZ18" i="2" s="1"/>
  <c r="AZ18" i="2"/>
  <c r="CY18" i="2" s="1"/>
  <c r="AU18" i="2"/>
  <c r="CT18" i="2" s="1"/>
  <c r="AY18" i="2"/>
  <c r="CX18" i="2" s="1"/>
  <c r="H18" i="2"/>
  <c r="BG18" i="2" s="1"/>
  <c r="X18" i="2"/>
  <c r="BW18" i="2" s="1"/>
  <c r="AN18" i="2"/>
  <c r="CM18" i="2" s="1"/>
  <c r="Q18" i="2"/>
  <c r="BP18" i="2" s="1"/>
  <c r="L18" i="2"/>
  <c r="BK18" i="2" s="1"/>
  <c r="AB18" i="2"/>
  <c r="CA18" i="2" s="1"/>
  <c r="U18" i="2"/>
  <c r="BT18" i="2" s="1"/>
  <c r="AS18" i="2"/>
  <c r="CR18" i="2" s="1"/>
  <c r="AR18" i="2"/>
  <c r="CQ18" i="2" s="1"/>
  <c r="BB18" i="2"/>
  <c r="DA18" i="2" s="1"/>
  <c r="AX18" i="2"/>
  <c r="CW18" i="2" s="1"/>
  <c r="AV18" i="2"/>
  <c r="CU18" i="2" s="1"/>
  <c r="AQ18" i="2"/>
  <c r="CP18" i="2" s="1"/>
  <c r="N18" i="2"/>
  <c r="BM18" i="2" s="1"/>
  <c r="AI18" i="2"/>
  <c r="CH18" i="2" s="1"/>
  <c r="BC18" i="2"/>
  <c r="DB18" i="2" s="1"/>
  <c r="AP18" i="2"/>
  <c r="CO18" i="2" s="1"/>
  <c r="R18" i="2"/>
  <c r="BQ18" i="2" s="1"/>
  <c r="AH18" i="2"/>
  <c r="CG18" i="2" s="1"/>
  <c r="W18" i="2"/>
  <c r="BV18" i="2" s="1"/>
  <c r="AM18" i="2"/>
  <c r="CL18" i="2" s="1"/>
  <c r="AL18" i="2"/>
  <c r="CK18" i="2" s="1"/>
  <c r="K18" i="2"/>
  <c r="BJ18" i="2" s="1"/>
  <c r="AW18" i="2"/>
  <c r="CV18" i="2" s="1"/>
  <c r="BD18" i="2"/>
  <c r="DC18" i="2" s="1"/>
  <c r="G18" i="2"/>
  <c r="BF18" i="2" s="1"/>
  <c r="V18" i="2"/>
  <c r="BU18" i="2" s="1"/>
  <c r="AA18" i="2"/>
  <c r="BZ18" i="2" s="1"/>
  <c r="AG18" i="2"/>
  <c r="CF18" i="2" s="1"/>
  <c r="AO18" i="2"/>
  <c r="CN18" i="2" s="1"/>
  <c r="AT18" i="2"/>
  <c r="CS18" i="2" s="1"/>
  <c r="J18" i="2"/>
  <c r="BI18" i="2" s="1"/>
  <c r="Z18" i="2"/>
  <c r="BY18" i="2" s="1"/>
  <c r="O18" i="2"/>
  <c r="BN18" i="2" s="1"/>
  <c r="AE18" i="2"/>
  <c r="CD18" i="2" s="1"/>
  <c r="AD18" i="2"/>
  <c r="CC18" i="2" s="1"/>
  <c r="S18" i="2"/>
  <c r="BR18" i="2" s="1"/>
  <c r="I21" i="3"/>
  <c r="BH21" i="3" s="1"/>
  <c r="N21" i="3"/>
  <c r="BB21" i="3"/>
  <c r="DA21" i="3" s="1"/>
  <c r="EZ21" i="3" s="1"/>
  <c r="AP21" i="3"/>
  <c r="Q21" i="3"/>
  <c r="AR21" i="3"/>
  <c r="CQ21" i="3" s="1"/>
  <c r="P21" i="3"/>
  <c r="T21" i="3"/>
  <c r="BS21" i="3" s="1"/>
  <c r="H21" i="3"/>
  <c r="BG21" i="3" s="1"/>
  <c r="AY21" i="3"/>
  <c r="CX21" i="3" s="1"/>
  <c r="GV21" i="3" s="1"/>
  <c r="W21" i="3"/>
  <c r="AF21" i="3"/>
  <c r="CE21" i="3" s="1"/>
  <c r="AO21" i="3"/>
  <c r="CN21" i="3" s="1"/>
  <c r="K21" i="3"/>
  <c r="BJ21" i="3" s="1"/>
  <c r="FH21" i="3" s="1"/>
  <c r="AJ21" i="3"/>
  <c r="CI21" i="3" s="1"/>
  <c r="AS21" i="3"/>
  <c r="CR21" i="3" s="1"/>
  <c r="O21" i="3"/>
  <c r="BN21" i="3" s="1"/>
  <c r="FL21" i="3" s="1"/>
  <c r="X21" i="3"/>
  <c r="BW21" i="3" s="1"/>
  <c r="AG21" i="3"/>
  <c r="CF21" i="3" s="1"/>
  <c r="AT21" i="3"/>
  <c r="CS21" i="3" s="1"/>
  <c r="ER21" i="3" s="1"/>
  <c r="BC21" i="3"/>
  <c r="U21" i="3"/>
  <c r="AH21" i="3"/>
  <c r="AM21" i="3"/>
  <c r="CL21" i="3" s="1"/>
  <c r="AL21" i="3"/>
  <c r="M21" i="3"/>
  <c r="AU21" i="3"/>
  <c r="CT21" i="3" s="1"/>
  <c r="AI21" i="3"/>
  <c r="G21" i="3"/>
  <c r="Y21" i="3"/>
  <c r="BX21" i="3" s="1"/>
  <c r="FV21" i="3" s="1"/>
  <c r="AC21" i="3"/>
  <c r="CB21" i="3" s="1"/>
  <c r="AD21" i="3"/>
  <c r="CC21" i="3" s="1"/>
  <c r="R21" i="3"/>
  <c r="BQ21" i="3" s="1"/>
  <c r="AV21" i="3"/>
  <c r="CU21" i="3" s="1"/>
  <c r="V21" i="3"/>
  <c r="BU21" i="3" s="1"/>
  <c r="AA21" i="3"/>
  <c r="BZ21" i="3" s="1"/>
  <c r="AZ21" i="3"/>
  <c r="CY21" i="3" s="1"/>
  <c r="GW21" i="3" s="1"/>
  <c r="J21" i="3"/>
  <c r="BI21" i="3" s="1"/>
  <c r="AE21" i="3"/>
  <c r="CD21" i="3" s="1"/>
  <c r="AN21" i="3"/>
  <c r="CM21" i="3" s="1"/>
  <c r="AW21" i="3"/>
  <c r="CV21" i="3" s="1"/>
  <c r="S21" i="3"/>
  <c r="BR21" i="3" s="1"/>
  <c r="L21" i="3"/>
  <c r="BK21" i="3" s="1"/>
  <c r="AK21" i="3"/>
  <c r="CJ21" i="3" s="1"/>
  <c r="AX21" i="3"/>
  <c r="CW21" i="3" s="1"/>
  <c r="AQ21" i="3"/>
  <c r="Z21" i="3"/>
  <c r="BD21" i="3"/>
  <c r="DC21" i="3" s="1"/>
  <c r="AB21" i="3"/>
  <c r="BA21" i="3"/>
  <c r="CF24" i="5"/>
  <c r="GD23" i="5"/>
  <c r="EE23" i="5"/>
  <c r="BO24" i="5"/>
  <c r="FM23" i="5"/>
  <c r="DN23" i="5"/>
  <c r="CH24" i="5"/>
  <c r="GF23" i="5"/>
  <c r="EG23" i="5"/>
  <c r="CB24" i="5"/>
  <c r="FZ23" i="5"/>
  <c r="EA23" i="5"/>
  <c r="DC24" i="5"/>
  <c r="HA23" i="5"/>
  <c r="FB23" i="5"/>
  <c r="CJ20" i="3"/>
  <c r="BK20" i="3"/>
  <c r="FI20" i="3" s="1"/>
  <c r="DI20" i="3"/>
  <c r="DQ20" i="3"/>
  <c r="FP21" i="3"/>
  <c r="EX20" i="3"/>
  <c r="EZ20" i="3"/>
  <c r="DM20" i="3"/>
  <c r="BV20" i="3"/>
  <c r="DU20" i="3" s="1"/>
  <c r="BM20" i="3"/>
  <c r="DL20" i="3" s="1"/>
  <c r="DC20" i="3"/>
  <c r="HA20" i="3" s="1"/>
  <c r="BJ24" i="5"/>
  <c r="FH23" i="5"/>
  <c r="DI23" i="5"/>
  <c r="CX24" i="5"/>
  <c r="GV23" i="5"/>
  <c r="EW23" i="5"/>
  <c r="CV24" i="5"/>
  <c r="GT23" i="5"/>
  <c r="EU23" i="5"/>
  <c r="CW24" i="5"/>
  <c r="GU23" i="5"/>
  <c r="EV23" i="5"/>
  <c r="CS24" i="5"/>
  <c r="GQ23" i="5"/>
  <c r="ER23" i="5"/>
  <c r="AX18" i="1"/>
  <c r="AW70" i="1"/>
  <c r="AW69" i="1"/>
  <c r="AW67" i="1"/>
  <c r="AW65" i="1"/>
  <c r="AW63" i="1"/>
  <c r="AW61" i="1"/>
  <c r="AW59" i="1"/>
  <c r="AW57" i="1"/>
  <c r="AW55" i="1"/>
  <c r="AW64" i="1"/>
  <c r="AW56" i="1"/>
  <c r="AW66" i="1"/>
  <c r="AW58" i="1"/>
  <c r="AW52" i="1"/>
  <c r="AW68" i="1"/>
  <c r="AW60" i="1"/>
  <c r="AW54" i="1"/>
  <c r="AW62" i="1"/>
  <c r="AW53" i="1"/>
  <c r="AW51" i="1"/>
  <c r="AW20" i="1"/>
  <c r="AW19" i="1"/>
  <c r="C37" i="5"/>
  <c r="D36" i="5"/>
  <c r="B36" i="5" s="1"/>
  <c r="C36" i="3"/>
  <c r="D35" i="3"/>
  <c r="B35" i="3" s="1"/>
  <c r="B34" i="2"/>
  <c r="G35" i="1"/>
  <c r="D19" i="13" s="1"/>
  <c r="H35" i="1"/>
  <c r="D50" i="1"/>
  <c r="B50" i="1" s="1"/>
  <c r="E50" i="1" s="1"/>
  <c r="E35" i="5" s="1"/>
  <c r="AR35" i="5" s="1"/>
  <c r="K49" i="1"/>
  <c r="J49" i="1"/>
  <c r="M49" i="1"/>
  <c r="L49" i="1"/>
  <c r="F37" i="1"/>
  <c r="E22" i="3" s="1"/>
  <c r="I36" i="1"/>
  <c r="DT21" i="3" l="1"/>
  <c r="EV21" i="3"/>
  <c r="GY21" i="3"/>
  <c r="V35" i="5"/>
  <c r="E20" i="2"/>
  <c r="AH7" i="1"/>
  <c r="AT35" i="5"/>
  <c r="AC35" i="5"/>
  <c r="X35" i="5"/>
  <c r="S35" i="5"/>
  <c r="AO35" i="5"/>
  <c r="AJ35" i="5"/>
  <c r="O35" i="5"/>
  <c r="BA35" i="5"/>
  <c r="AF35" i="5"/>
  <c r="K35" i="5"/>
  <c r="AW35" i="5"/>
  <c r="AB35" i="5"/>
  <c r="CV25" i="5"/>
  <c r="GT24" i="5"/>
  <c r="EU24" i="5"/>
  <c r="FT20" i="3"/>
  <c r="CB25" i="5"/>
  <c r="FZ24" i="5"/>
  <c r="EA24" i="5"/>
  <c r="CH25" i="5"/>
  <c r="GF24" i="5"/>
  <c r="EG24" i="5"/>
  <c r="CA21" i="3"/>
  <c r="FY21" i="3" s="1"/>
  <c r="EU21" i="3"/>
  <c r="EX21" i="3"/>
  <c r="DP21" i="3"/>
  <c r="BF21" i="3"/>
  <c r="FD21" i="3" s="1"/>
  <c r="CK21" i="3"/>
  <c r="GI21" i="3" s="1"/>
  <c r="DB21" i="3"/>
  <c r="GZ21" i="3" s="1"/>
  <c r="DM21" i="3"/>
  <c r="EM21" i="3"/>
  <c r="DF21" i="3"/>
  <c r="BP21" i="3"/>
  <c r="FN21" i="3" s="1"/>
  <c r="DG21" i="3"/>
  <c r="DM18" i="2"/>
  <c r="FL18" i="2"/>
  <c r="GL18" i="2"/>
  <c r="EM18" i="2"/>
  <c r="DE18" i="2"/>
  <c r="FD18" i="2"/>
  <c r="GI18" i="2"/>
  <c r="EJ18" i="2"/>
  <c r="DP18" i="2"/>
  <c r="FO18" i="2"/>
  <c r="DL18" i="2"/>
  <c r="FK18" i="2"/>
  <c r="GY18" i="2"/>
  <c r="EZ18" i="2"/>
  <c r="DZ18" i="2"/>
  <c r="FY18" i="2"/>
  <c r="DV18" i="2"/>
  <c r="FU18" i="2"/>
  <c r="EX18" i="2"/>
  <c r="GW18" i="2"/>
  <c r="EH18" i="2"/>
  <c r="GG18" i="2"/>
  <c r="ED18" i="2"/>
  <c r="GC18" i="2"/>
  <c r="BK25" i="5"/>
  <c r="FI24" i="5"/>
  <c r="DJ24" i="5"/>
  <c r="BM25" i="5"/>
  <c r="FK24" i="5"/>
  <c r="DL24" i="5"/>
  <c r="BN25" i="5"/>
  <c r="FL24" i="5"/>
  <c r="DM24" i="5"/>
  <c r="CY25" i="5"/>
  <c r="GW24" i="5"/>
  <c r="EX24" i="5"/>
  <c r="AM19" i="2"/>
  <c r="CL19" i="2" s="1"/>
  <c r="GJ19" i="2" s="1"/>
  <c r="G19" i="2"/>
  <c r="BF19" i="2" s="1"/>
  <c r="FD19" i="2" s="1"/>
  <c r="O19" i="2"/>
  <c r="BN19" i="2" s="1"/>
  <c r="FL19" i="2" s="1"/>
  <c r="AE19" i="2"/>
  <c r="CD19" i="2" s="1"/>
  <c r="GB19" i="2" s="1"/>
  <c r="AT19" i="2"/>
  <c r="CS19" i="2" s="1"/>
  <c r="GQ19" i="2" s="1"/>
  <c r="AS19" i="2"/>
  <c r="CR19" i="2" s="1"/>
  <c r="AU19" i="2"/>
  <c r="CT19" i="2" s="1"/>
  <c r="AQ19" i="2"/>
  <c r="CP19" i="2" s="1"/>
  <c r="EO19" i="2" s="1"/>
  <c r="L19" i="2"/>
  <c r="BK19" i="2" s="1"/>
  <c r="AB19" i="2"/>
  <c r="CA19" i="2" s="1"/>
  <c r="DZ19" i="2" s="1"/>
  <c r="S19" i="2"/>
  <c r="BR19" i="2" s="1"/>
  <c r="DQ19" i="2" s="1"/>
  <c r="AI19" i="2"/>
  <c r="CH19" i="2" s="1"/>
  <c r="AP19" i="2"/>
  <c r="CO19" i="2" s="1"/>
  <c r="AO19" i="2"/>
  <c r="CN19" i="2" s="1"/>
  <c r="GL19" i="2" s="1"/>
  <c r="AZ19" i="2"/>
  <c r="CY19" i="2" s="1"/>
  <c r="BD19" i="2"/>
  <c r="DC19" i="2" s="1"/>
  <c r="HA19" i="2" s="1"/>
  <c r="P19" i="2"/>
  <c r="BO19" i="2" s="1"/>
  <c r="DN19" i="2" s="1"/>
  <c r="AF19" i="2"/>
  <c r="CE19" i="2" s="1"/>
  <c r="W19" i="2"/>
  <c r="BV19" i="2" s="1"/>
  <c r="FT19" i="2" s="1"/>
  <c r="BB19" i="2"/>
  <c r="DA19" i="2" s="1"/>
  <c r="BA19" i="2"/>
  <c r="CZ19" i="2" s="1"/>
  <c r="AV19" i="2"/>
  <c r="CU19" i="2" s="1"/>
  <c r="GS19" i="2" s="1"/>
  <c r="AR19" i="2"/>
  <c r="CQ19" i="2" s="1"/>
  <c r="K19" i="2"/>
  <c r="BJ19" i="2" s="1"/>
  <c r="FH19" i="2" s="1"/>
  <c r="AA19" i="2"/>
  <c r="BZ19" i="2" s="1"/>
  <c r="DY19" i="2" s="1"/>
  <c r="AX19" i="2"/>
  <c r="CW19" i="2" s="1"/>
  <c r="GU19" i="2" s="1"/>
  <c r="AW19" i="2"/>
  <c r="CV19" i="2" s="1"/>
  <c r="GT19" i="2" s="1"/>
  <c r="BC19" i="2"/>
  <c r="DB19" i="2" s="1"/>
  <c r="FA19" i="2" s="1"/>
  <c r="AY19" i="2"/>
  <c r="CX19" i="2" s="1"/>
  <c r="EW19" i="2" s="1"/>
  <c r="H19" i="2"/>
  <c r="BG19" i="2" s="1"/>
  <c r="X19" i="2"/>
  <c r="BW19" i="2" s="1"/>
  <c r="DV19" i="2" s="1"/>
  <c r="AN19" i="2"/>
  <c r="CM19" i="2" s="1"/>
  <c r="GK19" i="2" s="1"/>
  <c r="T19" i="2"/>
  <c r="BS19" i="2" s="1"/>
  <c r="DR19" i="2" s="1"/>
  <c r="AC19" i="2"/>
  <c r="CB19" i="2" s="1"/>
  <c r="AJ19" i="2"/>
  <c r="CI19" i="2" s="1"/>
  <c r="Q19" i="2"/>
  <c r="BP19" i="2" s="1"/>
  <c r="AG19" i="2"/>
  <c r="CF19" i="2" s="1"/>
  <c r="GD19" i="2" s="1"/>
  <c r="V19" i="2"/>
  <c r="BU19" i="2" s="1"/>
  <c r="AL19" i="2"/>
  <c r="CK19" i="2" s="1"/>
  <c r="EJ19" i="2" s="1"/>
  <c r="AK19" i="2"/>
  <c r="CJ19" i="2" s="1"/>
  <c r="GH19" i="2" s="1"/>
  <c r="J19" i="2"/>
  <c r="BI19" i="2" s="1"/>
  <c r="FG19" i="2" s="1"/>
  <c r="U19" i="2"/>
  <c r="BT19" i="2" s="1"/>
  <c r="FR19" i="2" s="1"/>
  <c r="Z19" i="2"/>
  <c r="BY19" i="2" s="1"/>
  <c r="FW19" i="2" s="1"/>
  <c r="I19" i="2"/>
  <c r="BH19" i="2" s="1"/>
  <c r="DG19" i="2" s="1"/>
  <c r="Y19" i="2"/>
  <c r="BX19" i="2" s="1"/>
  <c r="DW19" i="2" s="1"/>
  <c r="N19" i="2"/>
  <c r="BM19" i="2" s="1"/>
  <c r="AD19" i="2"/>
  <c r="CC19" i="2" s="1"/>
  <c r="M19" i="2"/>
  <c r="BL19" i="2" s="1"/>
  <c r="R19" i="2"/>
  <c r="BQ19" i="2" s="1"/>
  <c r="AH19" i="2"/>
  <c r="CG19" i="2" s="1"/>
  <c r="GE19" i="2" s="1"/>
  <c r="CU25" i="5"/>
  <c r="GS24" i="5"/>
  <c r="ET24" i="5"/>
  <c r="GI20" i="3"/>
  <c r="BV25" i="5"/>
  <c r="FT24" i="5"/>
  <c r="DU24" i="5"/>
  <c r="CC25" i="5"/>
  <c r="GA24" i="5"/>
  <c r="EB24" i="5"/>
  <c r="CG25" i="5"/>
  <c r="GE24" i="5"/>
  <c r="EF24" i="5"/>
  <c r="BH25" i="5"/>
  <c r="FF24" i="5"/>
  <c r="DG24" i="5"/>
  <c r="BG25" i="5"/>
  <c r="FE24" i="5"/>
  <c r="DF24" i="5"/>
  <c r="BP25" i="5"/>
  <c r="FN24" i="5"/>
  <c r="DO24" i="5"/>
  <c r="AM35" i="5"/>
  <c r="AD35" i="5"/>
  <c r="M35" i="5"/>
  <c r="H35" i="5"/>
  <c r="AP35" i="5"/>
  <c r="Y35" i="5"/>
  <c r="T35" i="5"/>
  <c r="BB35" i="5"/>
  <c r="AK35" i="5"/>
  <c r="P35" i="5"/>
  <c r="AX35" i="5"/>
  <c r="AG35" i="5"/>
  <c r="L35" i="5"/>
  <c r="CW25" i="5"/>
  <c r="GU24" i="5"/>
  <c r="EV24" i="5"/>
  <c r="EI20" i="3"/>
  <c r="GH21" i="3"/>
  <c r="DC25" i="5"/>
  <c r="HA24" i="5"/>
  <c r="FB24" i="5"/>
  <c r="FB21" i="3"/>
  <c r="EI21" i="3"/>
  <c r="EL21" i="3"/>
  <c r="DY21" i="3"/>
  <c r="EB21" i="3"/>
  <c r="CH21" i="3"/>
  <c r="GF21" i="3" s="1"/>
  <c r="EK21" i="3"/>
  <c r="EQ21" i="3"/>
  <c r="ED21" i="3"/>
  <c r="DR21" i="3"/>
  <c r="CO21" i="3"/>
  <c r="EN21" i="3" s="1"/>
  <c r="FP18" i="2"/>
  <c r="DQ18" i="2"/>
  <c r="DX18" i="2"/>
  <c r="FW18" i="2"/>
  <c r="GD18" i="2"/>
  <c r="EE18" i="2"/>
  <c r="FB18" i="2"/>
  <c r="HA18" i="2"/>
  <c r="EK18" i="2"/>
  <c r="GJ18" i="2"/>
  <c r="EN18" i="2"/>
  <c r="GM18" i="2"/>
  <c r="EO18" i="2"/>
  <c r="GN18" i="2"/>
  <c r="EP18" i="2"/>
  <c r="GO18" i="2"/>
  <c r="DJ18" i="2"/>
  <c r="FI18" i="2"/>
  <c r="DF18" i="2"/>
  <c r="FE18" i="2"/>
  <c r="EY18" i="2"/>
  <c r="GX18" i="2"/>
  <c r="DR18" i="2"/>
  <c r="FQ18" i="2"/>
  <c r="DN18" i="2"/>
  <c r="FM18" i="2"/>
  <c r="CQ25" i="5"/>
  <c r="GO24" i="5"/>
  <c r="EP24" i="5"/>
  <c r="DA25" i="5"/>
  <c r="GY24" i="5"/>
  <c r="EZ24" i="5"/>
  <c r="FF21" i="3"/>
  <c r="ES20" i="3"/>
  <c r="GR21" i="3"/>
  <c r="GT21" i="3"/>
  <c r="DV20" i="3"/>
  <c r="FU21" i="3"/>
  <c r="EV20" i="3"/>
  <c r="GU21" i="3"/>
  <c r="BW25" i="5"/>
  <c r="FU24" i="5"/>
  <c r="DV24" i="5"/>
  <c r="BQ25" i="5"/>
  <c r="FO24" i="5"/>
  <c r="DP24" i="5"/>
  <c r="EC20" i="3"/>
  <c r="GB21" i="3"/>
  <c r="GC21" i="3"/>
  <c r="GP21" i="3"/>
  <c r="EA20" i="3"/>
  <c r="FZ21" i="3"/>
  <c r="CJ25" i="5"/>
  <c r="GH24" i="5"/>
  <c r="EI24" i="5"/>
  <c r="BT25" i="5"/>
  <c r="FR24" i="5"/>
  <c r="DS24" i="5"/>
  <c r="CE25" i="5"/>
  <c r="GC24" i="5"/>
  <c r="ED24" i="5"/>
  <c r="CA25" i="5"/>
  <c r="FY24" i="5"/>
  <c r="DZ24" i="5"/>
  <c r="DP20" i="3"/>
  <c r="FO21" i="3"/>
  <c r="BX25" i="5"/>
  <c r="FV24" i="5"/>
  <c r="DW24" i="5"/>
  <c r="CD25" i="5"/>
  <c r="GB24" i="5"/>
  <c r="EC24" i="5"/>
  <c r="AE22" i="3"/>
  <c r="CD22" i="3" s="1"/>
  <c r="EC22" i="3" s="1"/>
  <c r="O22" i="3"/>
  <c r="BN22" i="3" s="1"/>
  <c r="DM22" i="3" s="1"/>
  <c r="AO22" i="3"/>
  <c r="CN22" i="3" s="1"/>
  <c r="I22" i="3"/>
  <c r="BH22" i="3" s="1"/>
  <c r="FF22" i="3" s="1"/>
  <c r="AF22" i="3"/>
  <c r="CE22" i="3" s="1"/>
  <c r="GC22" i="3" s="1"/>
  <c r="BA22" i="3"/>
  <c r="CZ22" i="3" s="1"/>
  <c r="U22" i="3"/>
  <c r="BT22" i="3" s="1"/>
  <c r="AJ22" i="3"/>
  <c r="CI22" i="3" s="1"/>
  <c r="GG22" i="3" s="1"/>
  <c r="BC22" i="3"/>
  <c r="DB22" i="3" s="1"/>
  <c r="AU22" i="3"/>
  <c r="CT22" i="3" s="1"/>
  <c r="ES22" i="3" s="1"/>
  <c r="AY22" i="3"/>
  <c r="CX22" i="3" s="1"/>
  <c r="EW22" i="3" s="1"/>
  <c r="R22" i="3"/>
  <c r="BQ22" i="3" s="1"/>
  <c r="FO22" i="3" s="1"/>
  <c r="K22" i="3"/>
  <c r="BJ22" i="3" s="1"/>
  <c r="FH22" i="3" s="1"/>
  <c r="X22" i="3"/>
  <c r="BW22" i="3" s="1"/>
  <c r="FU22" i="3" s="1"/>
  <c r="AB22" i="3"/>
  <c r="CA22" i="3" s="1"/>
  <c r="J22" i="3"/>
  <c r="BI22" i="3" s="1"/>
  <c r="FG22" i="3" s="1"/>
  <c r="AA22" i="3"/>
  <c r="BZ22" i="3" s="1"/>
  <c r="BD22" i="3"/>
  <c r="DC22" i="3" s="1"/>
  <c r="HA22" i="3" s="1"/>
  <c r="V22" i="3"/>
  <c r="AH22" i="3"/>
  <c r="AM22" i="3"/>
  <c r="CL22" i="3" s="1"/>
  <c r="GJ22" i="3" s="1"/>
  <c r="W22" i="3"/>
  <c r="BV22" i="3" s="1"/>
  <c r="G22" i="3"/>
  <c r="BF22" i="3" s="1"/>
  <c r="Y22" i="3"/>
  <c r="BX22" i="3" s="1"/>
  <c r="FV22" i="3" s="1"/>
  <c r="AV22" i="3"/>
  <c r="CU22" i="3" s="1"/>
  <c r="GS22" i="3" s="1"/>
  <c r="P22" i="3"/>
  <c r="BO22" i="3" s="1"/>
  <c r="AK22" i="3"/>
  <c r="AZ22" i="3"/>
  <c r="CY22" i="3" s="1"/>
  <c r="GW22" i="3" s="1"/>
  <c r="T22" i="3"/>
  <c r="BS22" i="3" s="1"/>
  <c r="AL22" i="3"/>
  <c r="CK22" i="3" s="1"/>
  <c r="Z22" i="3"/>
  <c r="BY22" i="3" s="1"/>
  <c r="AD22" i="3"/>
  <c r="CC22" i="3" s="1"/>
  <c r="GA22" i="3" s="1"/>
  <c r="AX22" i="3"/>
  <c r="AS22" i="3"/>
  <c r="CR22" i="3" s="1"/>
  <c r="AI22" i="3"/>
  <c r="CH22" i="3" s="1"/>
  <c r="S22" i="3"/>
  <c r="BR22" i="3" s="1"/>
  <c r="FP22" i="3" s="1"/>
  <c r="AW22" i="3"/>
  <c r="CV22" i="3" s="1"/>
  <c r="Q22" i="3"/>
  <c r="BP22" i="3" s="1"/>
  <c r="AN22" i="3"/>
  <c r="CM22" i="3" s="1"/>
  <c r="H22" i="3"/>
  <c r="BG22" i="3" s="1"/>
  <c r="FE22" i="3" s="1"/>
  <c r="AC22" i="3"/>
  <c r="CB22" i="3" s="1"/>
  <c r="FZ22" i="3" s="1"/>
  <c r="AR22" i="3"/>
  <c r="CQ22" i="3" s="1"/>
  <c r="GO22" i="3" s="1"/>
  <c r="L22" i="3"/>
  <c r="BK22" i="3" s="1"/>
  <c r="FI22" i="3" s="1"/>
  <c r="BB22" i="3"/>
  <c r="AP22" i="3"/>
  <c r="AT22" i="3"/>
  <c r="AQ22" i="3"/>
  <c r="CP22" i="3" s="1"/>
  <c r="AG22" i="3"/>
  <c r="CF22" i="3" s="1"/>
  <c r="GD22" i="3" s="1"/>
  <c r="M22" i="3"/>
  <c r="BL22" i="3" s="1"/>
  <c r="N22" i="3"/>
  <c r="W35" i="5"/>
  <c r="N35" i="5"/>
  <c r="BD35" i="5"/>
  <c r="AY35" i="5"/>
  <c r="Z35" i="5"/>
  <c r="I35" i="5"/>
  <c r="AU35" i="5"/>
  <c r="AL35" i="5"/>
  <c r="U35" i="5"/>
  <c r="AQ35" i="5"/>
  <c r="AH35" i="5"/>
  <c r="Q35" i="5"/>
  <c r="BC35" i="5"/>
  <c r="CS25" i="5"/>
  <c r="GQ24" i="5"/>
  <c r="ER24" i="5"/>
  <c r="BJ25" i="5"/>
  <c r="FH24" i="5"/>
  <c r="DI24" i="5"/>
  <c r="FK20" i="3"/>
  <c r="GH20" i="3"/>
  <c r="CF25" i="5"/>
  <c r="GD24" i="5"/>
  <c r="EE24" i="5"/>
  <c r="BY21" i="3"/>
  <c r="FW21" i="3" s="1"/>
  <c r="DJ21" i="3"/>
  <c r="EC21" i="3"/>
  <c r="EA21" i="3"/>
  <c r="ES21" i="3"/>
  <c r="CG21" i="3"/>
  <c r="EF21" i="3" s="1"/>
  <c r="EE21" i="3"/>
  <c r="EH21" i="3"/>
  <c r="BV21" i="3"/>
  <c r="FT21" i="3" s="1"/>
  <c r="BO21" i="3"/>
  <c r="EB18" i="2"/>
  <c r="GA18" i="2"/>
  <c r="FG18" i="2"/>
  <c r="DH18" i="2"/>
  <c r="DY18" i="2"/>
  <c r="FX18" i="2"/>
  <c r="GT18" i="2"/>
  <c r="EU18" i="2"/>
  <c r="FT18" i="2"/>
  <c r="DU18" i="2"/>
  <c r="FA18" i="2"/>
  <c r="GZ18" i="2"/>
  <c r="GS18" i="2"/>
  <c r="ET18" i="2"/>
  <c r="GP18" i="2"/>
  <c r="EQ18" i="2"/>
  <c r="FN18" i="2"/>
  <c r="DO18" i="2"/>
  <c r="EW18" i="2"/>
  <c r="GV18" i="2"/>
  <c r="FZ18" i="2"/>
  <c r="EA18" i="2"/>
  <c r="FV18" i="2"/>
  <c r="DW18" i="2"/>
  <c r="EI18" i="2"/>
  <c r="GH18" i="2"/>
  <c r="GF20" i="3"/>
  <c r="GR20" i="3"/>
  <c r="FU20" i="3"/>
  <c r="GU20" i="3"/>
  <c r="DB25" i="5"/>
  <c r="GZ24" i="5"/>
  <c r="FA24" i="5"/>
  <c r="BS25" i="5"/>
  <c r="FQ24" i="5"/>
  <c r="DR24" i="5"/>
  <c r="CM25" i="5"/>
  <c r="GK24" i="5"/>
  <c r="EL24" i="5"/>
  <c r="GB20" i="3"/>
  <c r="FZ20" i="3"/>
  <c r="CI25" i="5"/>
  <c r="GG24" i="5"/>
  <c r="EH24" i="5"/>
  <c r="CZ25" i="5"/>
  <c r="GX24" i="5"/>
  <c r="EY24" i="5"/>
  <c r="CL25" i="5"/>
  <c r="GJ24" i="5"/>
  <c r="EK24" i="5"/>
  <c r="BF25" i="5"/>
  <c r="FD24" i="5"/>
  <c r="DE24" i="5"/>
  <c r="GN20" i="3"/>
  <c r="FO20" i="3"/>
  <c r="FR20" i="3"/>
  <c r="FM20" i="3"/>
  <c r="CN25" i="5"/>
  <c r="GL24" i="5"/>
  <c r="EM24" i="5"/>
  <c r="BY25" i="5"/>
  <c r="FW24" i="5"/>
  <c r="DX24" i="5"/>
  <c r="G35" i="5"/>
  <c r="AS35" i="5"/>
  <c r="AN35" i="5"/>
  <c r="AI35" i="5"/>
  <c r="J35" i="5"/>
  <c r="AZ35" i="5"/>
  <c r="AE35" i="5"/>
  <c r="AV35" i="5"/>
  <c r="AA35" i="5"/>
  <c r="R35" i="5"/>
  <c r="CX25" i="5"/>
  <c r="GV24" i="5"/>
  <c r="EW24" i="5"/>
  <c r="FB20" i="3"/>
  <c r="HA21" i="3"/>
  <c r="DJ20" i="3"/>
  <c r="FI21" i="3"/>
  <c r="BO25" i="5"/>
  <c r="FM24" i="5"/>
  <c r="DN24" i="5"/>
  <c r="CZ21" i="3"/>
  <c r="GX21" i="3" s="1"/>
  <c r="CP21" i="3"/>
  <c r="GN21" i="3" s="1"/>
  <c r="DQ21" i="3"/>
  <c r="DH21" i="3"/>
  <c r="ET21" i="3"/>
  <c r="DW21" i="3"/>
  <c r="BL21" i="3"/>
  <c r="FJ21" i="3" s="1"/>
  <c r="BT21" i="3"/>
  <c r="FR21" i="3" s="1"/>
  <c r="DV21" i="3"/>
  <c r="DI21" i="3"/>
  <c r="EW21" i="3"/>
  <c r="EP21" i="3"/>
  <c r="BM21" i="3"/>
  <c r="DL21" i="3" s="1"/>
  <c r="EC18" i="2"/>
  <c r="GB18" i="2"/>
  <c r="GQ18" i="2"/>
  <c r="ER18" i="2"/>
  <c r="DT18" i="2"/>
  <c r="FS18" i="2"/>
  <c r="DI18" i="2"/>
  <c r="FH18" i="2"/>
  <c r="GE18" i="2"/>
  <c r="EF18" i="2"/>
  <c r="EG18" i="2"/>
  <c r="GF18" i="2"/>
  <c r="GU18" i="2"/>
  <c r="EV18" i="2"/>
  <c r="FR18" i="2"/>
  <c r="DS18" i="2"/>
  <c r="EL18" i="2"/>
  <c r="GK18" i="2"/>
  <c r="ES18" i="2"/>
  <c r="GR18" i="2"/>
  <c r="FJ18" i="2"/>
  <c r="DK18" i="2"/>
  <c r="FF18" i="2"/>
  <c r="DG18" i="2"/>
  <c r="DH20" i="3"/>
  <c r="FG21" i="3"/>
  <c r="FQ21" i="3"/>
  <c r="EK20" i="3"/>
  <c r="GJ21" i="3"/>
  <c r="FX21" i="3"/>
  <c r="EE20" i="3"/>
  <c r="GD21" i="3"/>
  <c r="BU25" i="5"/>
  <c r="FS24" i="5"/>
  <c r="DT24" i="5"/>
  <c r="CP25" i="5"/>
  <c r="GN24" i="5"/>
  <c r="EO24" i="5"/>
  <c r="BZ25" i="5"/>
  <c r="FX24" i="5"/>
  <c r="DY24" i="5"/>
  <c r="AG23" i="1"/>
  <c r="AG24" i="1"/>
  <c r="AG22" i="1"/>
  <c r="AG32" i="1"/>
  <c r="AG31" i="1"/>
  <c r="AG27" i="1"/>
  <c r="AG34" i="1"/>
  <c r="AG28" i="1"/>
  <c r="AG30" i="1"/>
  <c r="AG25" i="1"/>
  <c r="AG26" i="1"/>
  <c r="AG21" i="1"/>
  <c r="AG29" i="1"/>
  <c r="AG33" i="1"/>
  <c r="BL25" i="5"/>
  <c r="FJ24" i="5"/>
  <c r="DK24" i="5"/>
  <c r="GS21" i="3"/>
  <c r="DT20" i="3"/>
  <c r="FS21" i="3"/>
  <c r="EB20" i="3"/>
  <c r="GA21" i="3"/>
  <c r="GG21" i="3"/>
  <c r="GQ21" i="3"/>
  <c r="BR25" i="5"/>
  <c r="FP24" i="5"/>
  <c r="DQ24" i="5"/>
  <c r="CT25" i="5"/>
  <c r="GR24" i="5"/>
  <c r="ES24" i="5"/>
  <c r="CK25" i="5"/>
  <c r="GI24" i="5"/>
  <c r="EJ24" i="5"/>
  <c r="CR25" i="5"/>
  <c r="GP24" i="5"/>
  <c r="EQ24" i="5"/>
  <c r="CO25" i="5"/>
  <c r="GM24" i="5"/>
  <c r="EN24" i="5"/>
  <c r="GO21" i="3"/>
  <c r="FE21" i="3"/>
  <c r="GK21" i="3"/>
  <c r="EM20" i="3"/>
  <c r="GL21" i="3"/>
  <c r="BI25" i="5"/>
  <c r="FG24" i="5"/>
  <c r="DH24" i="5"/>
  <c r="AY18" i="1"/>
  <c r="AX70" i="1"/>
  <c r="AX69" i="1"/>
  <c r="AX67" i="1"/>
  <c r="AX65" i="1"/>
  <c r="AX63" i="1"/>
  <c r="AX61" i="1"/>
  <c r="AX59" i="1"/>
  <c r="AX57" i="1"/>
  <c r="AX68" i="1"/>
  <c r="AX66" i="1"/>
  <c r="AX64" i="1"/>
  <c r="AX62" i="1"/>
  <c r="AX60" i="1"/>
  <c r="AX58" i="1"/>
  <c r="AX56" i="1"/>
  <c r="AX54" i="1"/>
  <c r="AX52" i="1"/>
  <c r="AX20" i="1"/>
  <c r="AX55" i="1"/>
  <c r="AX53" i="1"/>
  <c r="AX19" i="1"/>
  <c r="D37" i="5"/>
  <c r="B37" i="5" s="1"/>
  <c r="C38" i="5"/>
  <c r="C37" i="3"/>
  <c r="B36" i="3"/>
  <c r="D36" i="3"/>
  <c r="B35" i="2"/>
  <c r="E51" i="1"/>
  <c r="E46" i="1"/>
  <c r="E31" i="5" s="1"/>
  <c r="E41" i="1"/>
  <c r="E26" i="5" s="1"/>
  <c r="E48" i="1"/>
  <c r="E33" i="5" s="1"/>
  <c r="E47" i="1"/>
  <c r="E32" i="5" s="1"/>
  <c r="E44" i="1"/>
  <c r="E29" i="5" s="1"/>
  <c r="E43" i="1"/>
  <c r="E28" i="5" s="1"/>
  <c r="E49" i="1"/>
  <c r="E34" i="5" s="1"/>
  <c r="E42" i="1"/>
  <c r="E27" i="5" s="1"/>
  <c r="E45" i="1"/>
  <c r="E30" i="5" s="1"/>
  <c r="G36" i="1"/>
  <c r="H36" i="1"/>
  <c r="D51" i="1"/>
  <c r="B51" i="1"/>
  <c r="F38" i="1"/>
  <c r="E23" i="3" s="1"/>
  <c r="I37" i="1"/>
  <c r="L50" i="1"/>
  <c r="K50" i="1"/>
  <c r="J50" i="1"/>
  <c r="M50" i="1"/>
  <c r="FA22" i="3" l="1"/>
  <c r="FV19" i="2"/>
  <c r="DE22" i="3"/>
  <c r="GV19" i="2"/>
  <c r="FX19" i="2"/>
  <c r="GZ19" i="2"/>
  <c r="GN19" i="2"/>
  <c r="FF19" i="2"/>
  <c r="GR22" i="3"/>
  <c r="GB22" i="3"/>
  <c r="FM19" i="2"/>
  <c r="FP19" i="2"/>
  <c r="FQ19" i="2"/>
  <c r="FK21" i="3"/>
  <c r="GV22" i="3"/>
  <c r="GM21" i="3"/>
  <c r="FY19" i="2"/>
  <c r="R30" i="5"/>
  <c r="AH30" i="5"/>
  <c r="AB30" i="5"/>
  <c r="W30" i="5"/>
  <c r="AP30" i="5"/>
  <c r="X30" i="5"/>
  <c r="G30" i="5"/>
  <c r="U30" i="5"/>
  <c r="AJ30" i="5"/>
  <c r="M30" i="5"/>
  <c r="Z30" i="5"/>
  <c r="AF30" i="5"/>
  <c r="AT30" i="5"/>
  <c r="AS30" i="5"/>
  <c r="L30" i="5"/>
  <c r="BB30" i="5"/>
  <c r="AO30" i="5"/>
  <c r="H30" i="5"/>
  <c r="AD30" i="5"/>
  <c r="BA30" i="5"/>
  <c r="T30" i="5"/>
  <c r="AL30" i="5"/>
  <c r="AW30" i="5"/>
  <c r="P30" i="5"/>
  <c r="AX30" i="5"/>
  <c r="AI30" i="5"/>
  <c r="AQ30" i="5"/>
  <c r="O30" i="5"/>
  <c r="I30" i="5"/>
  <c r="AC30" i="5"/>
  <c r="V30" i="5"/>
  <c r="N30" i="5"/>
  <c r="BD30" i="5"/>
  <c r="AA30" i="5"/>
  <c r="S30" i="5"/>
  <c r="AK30" i="5"/>
  <c r="K30" i="5"/>
  <c r="Y30" i="5"/>
  <c r="AG30" i="5"/>
  <c r="Q30" i="5"/>
  <c r="J30" i="5"/>
  <c r="AE30" i="5"/>
  <c r="AR30" i="5"/>
  <c r="AY30" i="5"/>
  <c r="AM30" i="5"/>
  <c r="AN30" i="5"/>
  <c r="AU30" i="5"/>
  <c r="AZ30" i="5"/>
  <c r="BC30" i="5"/>
  <c r="AV30" i="5"/>
  <c r="AZ27" i="5"/>
  <c r="AJ27" i="5"/>
  <c r="T27" i="5"/>
  <c r="BC27" i="5"/>
  <c r="AM27" i="5"/>
  <c r="W27" i="5"/>
  <c r="G27" i="5"/>
  <c r="AW27" i="5"/>
  <c r="U27" i="5"/>
  <c r="AH27" i="5"/>
  <c r="AO27" i="5"/>
  <c r="AC27" i="5"/>
  <c r="AP27" i="5"/>
  <c r="AV27" i="5"/>
  <c r="AF27" i="5"/>
  <c r="P27" i="5"/>
  <c r="AY27" i="5"/>
  <c r="AI27" i="5"/>
  <c r="S27" i="5"/>
  <c r="BB27" i="5"/>
  <c r="N27" i="5"/>
  <c r="AK27" i="5"/>
  <c r="AX27" i="5"/>
  <c r="V27" i="5"/>
  <c r="AS27" i="5"/>
  <c r="AQ27" i="5"/>
  <c r="K27" i="5"/>
  <c r="R27" i="5"/>
  <c r="M27" i="5"/>
  <c r="AR27" i="5"/>
  <c r="AB27" i="5"/>
  <c r="L27" i="5"/>
  <c r="AU27" i="5"/>
  <c r="AE27" i="5"/>
  <c r="O27" i="5"/>
  <c r="Q27" i="5"/>
  <c r="AD27" i="5"/>
  <c r="BA27" i="5"/>
  <c r="I27" i="5"/>
  <c r="AL27" i="5"/>
  <c r="J27" i="5"/>
  <c r="BD27" i="5"/>
  <c r="AN27" i="5"/>
  <c r="X27" i="5"/>
  <c r="H27" i="5"/>
  <c r="AA27" i="5"/>
  <c r="AG27" i="5"/>
  <c r="AT27" i="5"/>
  <c r="Y27" i="5"/>
  <c r="Z27" i="5"/>
  <c r="AT32" i="5"/>
  <c r="Z32" i="5"/>
  <c r="W32" i="5"/>
  <c r="I32" i="5"/>
  <c r="BB32" i="5"/>
  <c r="BA32" i="5"/>
  <c r="AN32" i="5"/>
  <c r="AE32" i="5"/>
  <c r="Q32" i="5"/>
  <c r="V32" i="5"/>
  <c r="AS32" i="5"/>
  <c r="AF32" i="5"/>
  <c r="AX32" i="5"/>
  <c r="AD32" i="5"/>
  <c r="J32" i="5"/>
  <c r="G32" i="5"/>
  <c r="AR32" i="5"/>
  <c r="AY32" i="5"/>
  <c r="AK32" i="5"/>
  <c r="X32" i="5"/>
  <c r="O32" i="5"/>
  <c r="AZ32" i="5"/>
  <c r="AQ32" i="5"/>
  <c r="AC32" i="5"/>
  <c r="P32" i="5"/>
  <c r="AH32" i="5"/>
  <c r="N32" i="5"/>
  <c r="BC32" i="5"/>
  <c r="AO32" i="5"/>
  <c r="AB32" i="5"/>
  <c r="AI32" i="5"/>
  <c r="U32" i="5"/>
  <c r="H32" i="5"/>
  <c r="AW32" i="5"/>
  <c r="AJ32" i="5"/>
  <c r="AA32" i="5"/>
  <c r="M32" i="5"/>
  <c r="AL32" i="5"/>
  <c r="R32" i="5"/>
  <c r="AP32" i="5"/>
  <c r="AM32" i="5"/>
  <c r="Y32" i="5"/>
  <c r="L32" i="5"/>
  <c r="S32" i="5"/>
  <c r="BD32" i="5"/>
  <c r="AU32" i="5"/>
  <c r="AG32" i="5"/>
  <c r="T32" i="5"/>
  <c r="K32" i="5"/>
  <c r="AV32" i="5"/>
  <c r="E52" i="1"/>
  <c r="E36" i="5"/>
  <c r="FG25" i="5"/>
  <c r="DH25" i="5"/>
  <c r="GM25" i="5"/>
  <c r="EN25" i="5"/>
  <c r="FP25" i="5"/>
  <c r="DQ25" i="5"/>
  <c r="DS21" i="3"/>
  <c r="FR22" i="3"/>
  <c r="EO21" i="3"/>
  <c r="GN22" i="3"/>
  <c r="GJ25" i="5"/>
  <c r="EK25" i="5"/>
  <c r="FH25" i="5"/>
  <c r="DI25" i="5"/>
  <c r="EO22" i="3"/>
  <c r="DJ22" i="3"/>
  <c r="EL22" i="3"/>
  <c r="EG22" i="3"/>
  <c r="DX22" i="3"/>
  <c r="CJ22" i="3"/>
  <c r="GH22" i="3" s="1"/>
  <c r="BU22" i="3"/>
  <c r="FS22" i="3" s="1"/>
  <c r="DZ22" i="3"/>
  <c r="DS22" i="3"/>
  <c r="EM22" i="3"/>
  <c r="FR25" i="5"/>
  <c r="DS25" i="5"/>
  <c r="FO25" i="5"/>
  <c r="DP25" i="5"/>
  <c r="HA25" i="5"/>
  <c r="FB25" i="5"/>
  <c r="FE25" i="5"/>
  <c r="DF25" i="5"/>
  <c r="FJ19" i="2"/>
  <c r="DK19" i="2"/>
  <c r="EI19" i="2"/>
  <c r="FN19" i="2"/>
  <c r="DO19" i="2"/>
  <c r="EL19" i="2"/>
  <c r="DI19" i="2"/>
  <c r="GY19" i="2"/>
  <c r="EZ19" i="2"/>
  <c r="FB19" i="2"/>
  <c r="GF19" i="2"/>
  <c r="EG19" i="2"/>
  <c r="EC19" i="2"/>
  <c r="FK25" i="5"/>
  <c r="DL25" i="5"/>
  <c r="FU19" i="2"/>
  <c r="DO21" i="3"/>
  <c r="FN22" i="3"/>
  <c r="GL22" i="3"/>
  <c r="FA21" i="3"/>
  <c r="GZ22" i="3"/>
  <c r="DE21" i="3"/>
  <c r="FD22" i="3"/>
  <c r="DZ21" i="3"/>
  <c r="FY22" i="3"/>
  <c r="GF25" i="5"/>
  <c r="EG25" i="5"/>
  <c r="AH32" i="1"/>
  <c r="AH34" i="1"/>
  <c r="AH28" i="1"/>
  <c r="AH31" i="1"/>
  <c r="AH33" i="1"/>
  <c r="AH23" i="1"/>
  <c r="AH27" i="1"/>
  <c r="AH29" i="1"/>
  <c r="AH24" i="1"/>
  <c r="AH35" i="1"/>
  <c r="AH21" i="1"/>
  <c r="AH30" i="1"/>
  <c r="AH26" i="1"/>
  <c r="AH25" i="1"/>
  <c r="AH22" i="1"/>
  <c r="AF34" i="5"/>
  <c r="K34" i="5"/>
  <c r="AK34" i="5"/>
  <c r="BB34" i="5"/>
  <c r="I34" i="5"/>
  <c r="AY34" i="5"/>
  <c r="AM34" i="5"/>
  <c r="AV34" i="5"/>
  <c r="R34" i="5"/>
  <c r="AA34" i="5"/>
  <c r="AJ34" i="5"/>
  <c r="BA34" i="5"/>
  <c r="O34" i="5"/>
  <c r="X34" i="5"/>
  <c r="Y34" i="5"/>
  <c r="AP34" i="5"/>
  <c r="L34" i="5"/>
  <c r="AC34" i="5"/>
  <c r="AT34" i="5"/>
  <c r="Q34" i="5"/>
  <c r="AH34" i="5"/>
  <c r="AQ34" i="5"/>
  <c r="AZ34" i="5"/>
  <c r="V34" i="5"/>
  <c r="AE34" i="5"/>
  <c r="AN34" i="5"/>
  <c r="AO34" i="5"/>
  <c r="S34" i="5"/>
  <c r="AB34" i="5"/>
  <c r="AS34" i="5"/>
  <c r="G34" i="5"/>
  <c r="P34" i="5"/>
  <c r="AG34" i="5"/>
  <c r="AX34" i="5"/>
  <c r="BC34" i="5"/>
  <c r="U34" i="5"/>
  <c r="AL34" i="5"/>
  <c r="AU34" i="5"/>
  <c r="BD34" i="5"/>
  <c r="J34" i="5"/>
  <c r="AI34" i="5"/>
  <c r="AR34" i="5"/>
  <c r="N34" i="5"/>
  <c r="W34" i="5"/>
  <c r="AW34" i="5"/>
  <c r="T34" i="5"/>
  <c r="H34" i="5"/>
  <c r="Z34" i="5"/>
  <c r="M34" i="5"/>
  <c r="AD34" i="5"/>
  <c r="AA33" i="5"/>
  <c r="P33" i="5"/>
  <c r="Q33" i="5"/>
  <c r="AN33" i="5"/>
  <c r="O33" i="5"/>
  <c r="S33" i="5"/>
  <c r="G33" i="5"/>
  <c r="T33" i="5"/>
  <c r="AG33" i="5"/>
  <c r="AX33" i="5"/>
  <c r="BC33" i="5"/>
  <c r="BD33" i="5"/>
  <c r="V33" i="5"/>
  <c r="AE33" i="5"/>
  <c r="AR33" i="5"/>
  <c r="J33" i="5"/>
  <c r="AI33" i="5"/>
  <c r="AV33" i="5"/>
  <c r="N33" i="5"/>
  <c r="W33" i="5"/>
  <c r="R33" i="5"/>
  <c r="BB33" i="5"/>
  <c r="Y33" i="5"/>
  <c r="AC33" i="5"/>
  <c r="AQ33" i="5"/>
  <c r="AB33" i="5"/>
  <c r="AF33" i="5"/>
  <c r="AJ33" i="5"/>
  <c r="AW33" i="5"/>
  <c r="K33" i="5"/>
  <c r="H33" i="5"/>
  <c r="U33" i="5"/>
  <c r="AL33" i="5"/>
  <c r="AU33" i="5"/>
  <c r="I33" i="5"/>
  <c r="Z33" i="5"/>
  <c r="AY33" i="5"/>
  <c r="M33" i="5"/>
  <c r="AD33" i="5"/>
  <c r="AM33" i="5"/>
  <c r="AZ33" i="5"/>
  <c r="X33" i="5"/>
  <c r="AK33" i="5"/>
  <c r="L33" i="5"/>
  <c r="AP33" i="5"/>
  <c r="AT33" i="5"/>
  <c r="AH33" i="5"/>
  <c r="BA33" i="5"/>
  <c r="AO33" i="5"/>
  <c r="AS33" i="5"/>
  <c r="GR25" i="5"/>
  <c r="ES25" i="5"/>
  <c r="FS25" i="5"/>
  <c r="DT25" i="5"/>
  <c r="GV25" i="5"/>
  <c r="EW25" i="5"/>
  <c r="FD25" i="5"/>
  <c r="DE25" i="5"/>
  <c r="GZ25" i="5"/>
  <c r="FA25" i="5"/>
  <c r="DN21" i="3"/>
  <c r="FM22" i="3"/>
  <c r="BM22" i="3"/>
  <c r="CS22" i="3"/>
  <c r="ER22" i="3" s="1"/>
  <c r="EP22" i="3"/>
  <c r="DO22" i="3"/>
  <c r="EQ22" i="3"/>
  <c r="EJ22" i="3"/>
  <c r="DN22" i="3"/>
  <c r="DU22" i="3"/>
  <c r="FB22" i="3"/>
  <c r="DV22" i="3"/>
  <c r="EY22" i="3"/>
  <c r="FV25" i="5"/>
  <c r="DW25" i="5"/>
  <c r="GC25" i="5"/>
  <c r="ED25" i="5"/>
  <c r="GO25" i="5"/>
  <c r="EP25" i="5"/>
  <c r="DX19" i="2"/>
  <c r="GK22" i="3"/>
  <c r="GU25" i="5"/>
  <c r="EV25" i="5"/>
  <c r="FN25" i="5"/>
  <c r="DO25" i="5"/>
  <c r="GA25" i="5"/>
  <c r="EB25" i="5"/>
  <c r="FT25" i="5"/>
  <c r="DU25" i="5"/>
  <c r="GS25" i="5"/>
  <c r="ET25" i="5"/>
  <c r="GA19" i="2"/>
  <c r="EB19" i="2"/>
  <c r="GG19" i="2"/>
  <c r="EH19" i="2"/>
  <c r="EU19" i="2"/>
  <c r="GO19" i="2"/>
  <c r="EP19" i="2"/>
  <c r="DU19" i="2"/>
  <c r="GW19" i="2"/>
  <c r="EX19" i="2"/>
  <c r="GR19" i="2"/>
  <c r="ES19" i="2"/>
  <c r="DM19" i="2"/>
  <c r="FL25" i="5"/>
  <c r="DM25" i="5"/>
  <c r="AM20" i="2"/>
  <c r="CL20" i="2" s="1"/>
  <c r="EK20" i="2" s="1"/>
  <c r="G20" i="2"/>
  <c r="BF20" i="2" s="1"/>
  <c r="DE20" i="2" s="1"/>
  <c r="R20" i="2"/>
  <c r="BQ20" i="2" s="1"/>
  <c r="FO20" i="2" s="1"/>
  <c r="AH20" i="2"/>
  <c r="CG20" i="2" s="1"/>
  <c r="EF20" i="2" s="1"/>
  <c r="K20" i="2"/>
  <c r="BJ20" i="2" s="1"/>
  <c r="DI20" i="2" s="1"/>
  <c r="AA20" i="2"/>
  <c r="BZ20" i="2" s="1"/>
  <c r="V20" i="2"/>
  <c r="BU20" i="2" s="1"/>
  <c r="DT20" i="2" s="1"/>
  <c r="AL20" i="2"/>
  <c r="CK20" i="2" s="1"/>
  <c r="O20" i="2"/>
  <c r="BN20" i="2" s="1"/>
  <c r="DM20" i="2" s="1"/>
  <c r="AE20" i="2"/>
  <c r="CD20" i="2" s="1"/>
  <c r="J20" i="2"/>
  <c r="BI20" i="2" s="1"/>
  <c r="FG20" i="2" s="1"/>
  <c r="Z20" i="2"/>
  <c r="BY20" i="2" s="1"/>
  <c r="FW20" i="2" s="1"/>
  <c r="N20" i="2"/>
  <c r="BM20" i="2" s="1"/>
  <c r="AD20" i="2"/>
  <c r="CC20" i="2" s="1"/>
  <c r="GA20" i="2" s="1"/>
  <c r="W20" i="2"/>
  <c r="BV20" i="2" s="1"/>
  <c r="AQ20" i="2"/>
  <c r="CP20" i="2" s="1"/>
  <c r="AP20" i="2"/>
  <c r="CO20" i="2" s="1"/>
  <c r="GM20" i="2" s="1"/>
  <c r="BA20" i="2"/>
  <c r="CZ20" i="2" s="1"/>
  <c r="AR20" i="2"/>
  <c r="CQ20" i="2" s="1"/>
  <c r="AB20" i="2"/>
  <c r="CA20" i="2" s="1"/>
  <c r="Q20" i="2"/>
  <c r="BP20" i="2" s="1"/>
  <c r="FN20" i="2" s="1"/>
  <c r="BC20" i="2"/>
  <c r="DB20" i="2" s="1"/>
  <c r="BB20" i="2"/>
  <c r="DA20" i="2" s="1"/>
  <c r="EZ20" i="2" s="1"/>
  <c r="AW20" i="2"/>
  <c r="CV20" i="2" s="1"/>
  <c r="AS20" i="2"/>
  <c r="CR20" i="2" s="1"/>
  <c r="EQ20" i="2" s="1"/>
  <c r="P20" i="2"/>
  <c r="BO20" i="2" s="1"/>
  <c r="AF20" i="2"/>
  <c r="CE20" i="2" s="1"/>
  <c r="GC20" i="2" s="1"/>
  <c r="U20" i="2"/>
  <c r="BT20" i="2" s="1"/>
  <c r="DS20" i="2" s="1"/>
  <c r="AK20" i="2"/>
  <c r="CJ20" i="2" s="1"/>
  <c r="GH20" i="2" s="1"/>
  <c r="T20" i="2"/>
  <c r="BS20" i="2" s="1"/>
  <c r="I20" i="2"/>
  <c r="BH20" i="2" s="1"/>
  <c r="S20" i="2"/>
  <c r="BR20" i="2" s="1"/>
  <c r="AY20" i="2"/>
  <c r="CX20" i="2" s="1"/>
  <c r="AX20" i="2"/>
  <c r="CW20" i="2" s="1"/>
  <c r="AO20" i="2"/>
  <c r="CN20" i="2" s="1"/>
  <c r="EM20" i="2" s="1"/>
  <c r="BD20" i="2"/>
  <c r="DC20" i="2" s="1"/>
  <c r="FB20" i="2" s="1"/>
  <c r="AJ20" i="2"/>
  <c r="CI20" i="2" s="1"/>
  <c r="GG20" i="2" s="1"/>
  <c r="Y20" i="2"/>
  <c r="BX20" i="2" s="1"/>
  <c r="AI20" i="2"/>
  <c r="CH20" i="2" s="1"/>
  <c r="AU20" i="2"/>
  <c r="CT20" i="2" s="1"/>
  <c r="AT20" i="2"/>
  <c r="CS20" i="2" s="1"/>
  <c r="GQ20" i="2" s="1"/>
  <c r="AV20" i="2"/>
  <c r="CU20" i="2" s="1"/>
  <c r="GS20" i="2" s="1"/>
  <c r="AZ20" i="2"/>
  <c r="CY20" i="2" s="1"/>
  <c r="H20" i="2"/>
  <c r="BG20" i="2" s="1"/>
  <c r="X20" i="2"/>
  <c r="BW20" i="2" s="1"/>
  <c r="AN20" i="2"/>
  <c r="CM20" i="2" s="1"/>
  <c r="M20" i="2"/>
  <c r="BL20" i="2" s="1"/>
  <c r="AC20" i="2"/>
  <c r="CB20" i="2" s="1"/>
  <c r="L20" i="2"/>
  <c r="BK20" i="2" s="1"/>
  <c r="DJ20" i="2" s="1"/>
  <c r="AG20" i="2"/>
  <c r="CF20" i="2" s="1"/>
  <c r="GD20" i="2" s="1"/>
  <c r="E21" i="2"/>
  <c r="AI7" i="1"/>
  <c r="AZ28" i="5"/>
  <c r="AJ28" i="5"/>
  <c r="T28" i="5"/>
  <c r="BC28" i="5"/>
  <c r="AM28" i="5"/>
  <c r="W28" i="5"/>
  <c r="G28" i="5"/>
  <c r="AW28" i="5"/>
  <c r="U28" i="5"/>
  <c r="AL28" i="5"/>
  <c r="J28" i="5"/>
  <c r="AC28" i="5"/>
  <c r="AT28" i="5"/>
  <c r="AV28" i="5"/>
  <c r="AF28" i="5"/>
  <c r="P28" i="5"/>
  <c r="AY28" i="5"/>
  <c r="AI28" i="5"/>
  <c r="S28" i="5"/>
  <c r="BB28" i="5"/>
  <c r="R28" i="5"/>
  <c r="AK28" i="5"/>
  <c r="I28" i="5"/>
  <c r="Z28" i="5"/>
  <c r="AS28" i="5"/>
  <c r="AR28" i="5"/>
  <c r="AB28" i="5"/>
  <c r="L28" i="5"/>
  <c r="AU28" i="5"/>
  <c r="AE28" i="5"/>
  <c r="O28" i="5"/>
  <c r="Q28" i="5"/>
  <c r="AH28" i="5"/>
  <c r="BA28" i="5"/>
  <c r="Y28" i="5"/>
  <c r="AP28" i="5"/>
  <c r="N28" i="5"/>
  <c r="BD28" i="5"/>
  <c r="AN28" i="5"/>
  <c r="X28" i="5"/>
  <c r="H28" i="5"/>
  <c r="AQ28" i="5"/>
  <c r="AA28" i="5"/>
  <c r="K28" i="5"/>
  <c r="AG28" i="5"/>
  <c r="AX28" i="5"/>
  <c r="V28" i="5"/>
  <c r="AO28" i="5"/>
  <c r="M28" i="5"/>
  <c r="AD28" i="5"/>
  <c r="T26" i="5"/>
  <c r="BS26" i="5" s="1"/>
  <c r="BC26" i="5"/>
  <c r="DB26" i="5" s="1"/>
  <c r="K26" i="5"/>
  <c r="BJ26" i="5" s="1"/>
  <c r="AD26" i="5"/>
  <c r="CC26" i="5" s="1"/>
  <c r="AL26" i="5"/>
  <c r="CK26" i="5" s="1"/>
  <c r="AR26" i="5"/>
  <c r="CQ26" i="5" s="1"/>
  <c r="AB26" i="5"/>
  <c r="CA26" i="5" s="1"/>
  <c r="L26" i="5"/>
  <c r="BK26" i="5" s="1"/>
  <c r="W26" i="5"/>
  <c r="BV26" i="5" s="1"/>
  <c r="S26" i="5"/>
  <c r="BR26" i="5" s="1"/>
  <c r="AQ26" i="5"/>
  <c r="CP26" i="5" s="1"/>
  <c r="AG26" i="5"/>
  <c r="CF26" i="5" s="1"/>
  <c r="AP26" i="5"/>
  <c r="CO26" i="5" s="1"/>
  <c r="BA26" i="5"/>
  <c r="CZ26" i="5" s="1"/>
  <c r="I26" i="5"/>
  <c r="BH26" i="5" s="1"/>
  <c r="AH26" i="5"/>
  <c r="CG26" i="5" s="1"/>
  <c r="AS26" i="5"/>
  <c r="CR26" i="5" s="1"/>
  <c r="AJ26" i="5"/>
  <c r="CI26" i="5" s="1"/>
  <c r="AE26" i="5"/>
  <c r="CD26" i="5" s="1"/>
  <c r="U26" i="5"/>
  <c r="BT26" i="5" s="1"/>
  <c r="M26" i="5"/>
  <c r="BL26" i="5" s="1"/>
  <c r="AF26" i="5"/>
  <c r="CE26" i="5" s="1"/>
  <c r="P26" i="5"/>
  <c r="BO26" i="5" s="1"/>
  <c r="AI26" i="5"/>
  <c r="CH26" i="5" s="1"/>
  <c r="Q26" i="5"/>
  <c r="BP26" i="5" s="1"/>
  <c r="AK26" i="5"/>
  <c r="CJ26" i="5" s="1"/>
  <c r="R26" i="5"/>
  <c r="BQ26" i="5" s="1"/>
  <c r="BD26" i="5"/>
  <c r="DC26" i="5" s="1"/>
  <c r="AN26" i="5"/>
  <c r="CM26" i="5" s="1"/>
  <c r="X26" i="5"/>
  <c r="BW26" i="5" s="1"/>
  <c r="H26" i="5"/>
  <c r="BG26" i="5" s="1"/>
  <c r="G26" i="5"/>
  <c r="BF26" i="5" s="1"/>
  <c r="AU26" i="5"/>
  <c r="CT26" i="5" s="1"/>
  <c r="AA26" i="5"/>
  <c r="BZ26" i="5" s="1"/>
  <c r="AW26" i="5"/>
  <c r="CV26" i="5" s="1"/>
  <c r="BB26" i="5"/>
  <c r="DA26" i="5" s="1"/>
  <c r="N26" i="5"/>
  <c r="BM26" i="5" s="1"/>
  <c r="Y26" i="5"/>
  <c r="BX26" i="5" s="1"/>
  <c r="AX26" i="5"/>
  <c r="CW26" i="5" s="1"/>
  <c r="V26" i="5"/>
  <c r="BU26" i="5" s="1"/>
  <c r="AZ26" i="5"/>
  <c r="CY26" i="5" s="1"/>
  <c r="AY26" i="5"/>
  <c r="CX26" i="5" s="1"/>
  <c r="J26" i="5"/>
  <c r="BI26" i="5" s="1"/>
  <c r="AO26" i="5"/>
  <c r="CN26" i="5" s="1"/>
  <c r="AV26" i="5"/>
  <c r="CU26" i="5" s="1"/>
  <c r="AM26" i="5"/>
  <c r="CL26" i="5" s="1"/>
  <c r="O26" i="5"/>
  <c r="BN26" i="5" s="1"/>
  <c r="Z26" i="5"/>
  <c r="BY26" i="5" s="1"/>
  <c r="AT26" i="5"/>
  <c r="CS26" i="5" s="1"/>
  <c r="AC26" i="5"/>
  <c r="CB26" i="5" s="1"/>
  <c r="GI25" i="5"/>
  <c r="EJ25" i="5"/>
  <c r="FJ25" i="5"/>
  <c r="DK25" i="5"/>
  <c r="GN25" i="5"/>
  <c r="EO25" i="5"/>
  <c r="DK21" i="3"/>
  <c r="FJ22" i="3"/>
  <c r="EY21" i="3"/>
  <c r="GX22" i="3"/>
  <c r="FM25" i="5"/>
  <c r="DN25" i="5"/>
  <c r="GL25" i="5"/>
  <c r="EM25" i="5"/>
  <c r="GG25" i="5"/>
  <c r="EH25" i="5"/>
  <c r="FQ25" i="5"/>
  <c r="DR25" i="5"/>
  <c r="FM21" i="3"/>
  <c r="GE21" i="3"/>
  <c r="DK22" i="3"/>
  <c r="CO22" i="3"/>
  <c r="GM22" i="3" s="1"/>
  <c r="EA22" i="3"/>
  <c r="EU22" i="3"/>
  <c r="CW22" i="3"/>
  <c r="EV22" i="3" s="1"/>
  <c r="DR22" i="3"/>
  <c r="ET22" i="3"/>
  <c r="EK22" i="3"/>
  <c r="DY22" i="3"/>
  <c r="DI22" i="3"/>
  <c r="ED22" i="3"/>
  <c r="GB25" i="5"/>
  <c r="EC25" i="5"/>
  <c r="FY25" i="5"/>
  <c r="DZ25" i="5"/>
  <c r="GY25" i="5"/>
  <c r="EZ25" i="5"/>
  <c r="GE25" i="5"/>
  <c r="EF25" i="5"/>
  <c r="EF19" i="2"/>
  <c r="FK19" i="2"/>
  <c r="DL19" i="2"/>
  <c r="DS19" i="2"/>
  <c r="FS19" i="2"/>
  <c r="DT19" i="2"/>
  <c r="FZ19" i="2"/>
  <c r="EA19" i="2"/>
  <c r="FE19" i="2"/>
  <c r="DF19" i="2"/>
  <c r="GU20" i="2"/>
  <c r="EV19" i="2"/>
  <c r="ET19" i="2"/>
  <c r="GC19" i="2"/>
  <c r="ED19" i="2"/>
  <c r="EM19" i="2"/>
  <c r="GP19" i="2"/>
  <c r="EQ19" i="2"/>
  <c r="DE19" i="2"/>
  <c r="GW25" i="5"/>
  <c r="EX25" i="5"/>
  <c r="GI19" i="2"/>
  <c r="FL22" i="3"/>
  <c r="EJ21" i="3"/>
  <c r="GI22" i="3"/>
  <c r="GT22" i="3"/>
  <c r="AM23" i="3"/>
  <c r="CL23" i="3" s="1"/>
  <c r="W23" i="3"/>
  <c r="BV23" i="3" s="1"/>
  <c r="DU23" i="3" s="1"/>
  <c r="G23" i="3"/>
  <c r="AB23" i="3"/>
  <c r="CA23" i="3" s="1"/>
  <c r="AO23" i="3"/>
  <c r="CN23" i="3" s="1"/>
  <c r="I23" i="3"/>
  <c r="BH23" i="3" s="1"/>
  <c r="FF23" i="3" s="1"/>
  <c r="AF23" i="3"/>
  <c r="CE23" i="3" s="1"/>
  <c r="BA23" i="3"/>
  <c r="CZ23" i="3" s="1"/>
  <c r="U23" i="3"/>
  <c r="BT23" i="3" s="1"/>
  <c r="FR23" i="3" s="1"/>
  <c r="BB23" i="3"/>
  <c r="N23" i="3"/>
  <c r="BM23" i="3" s="1"/>
  <c r="BC23" i="3"/>
  <c r="AG23" i="3"/>
  <c r="CF23" i="3" s="1"/>
  <c r="EE23" i="3" s="1"/>
  <c r="AD23" i="3"/>
  <c r="CC23" i="3" s="1"/>
  <c r="GA23" i="3" s="1"/>
  <c r="AI23" i="3"/>
  <c r="CH23" i="3" s="1"/>
  <c r="S23" i="3"/>
  <c r="BR23" i="3" s="1"/>
  <c r="FP23" i="3" s="1"/>
  <c r="AZ23" i="3"/>
  <c r="CY23" i="3" s="1"/>
  <c r="EX23" i="3" s="1"/>
  <c r="T23" i="3"/>
  <c r="BS23" i="3" s="1"/>
  <c r="BD23" i="3"/>
  <c r="DC23" i="3" s="1"/>
  <c r="HA23" i="3" s="1"/>
  <c r="X23" i="3"/>
  <c r="BW23" i="3" s="1"/>
  <c r="DV23" i="3" s="1"/>
  <c r="AS23" i="3"/>
  <c r="CR23" i="3" s="1"/>
  <c r="GP23" i="3" s="1"/>
  <c r="M23" i="3"/>
  <c r="BL23" i="3" s="1"/>
  <c r="FJ23" i="3" s="1"/>
  <c r="J23" i="3"/>
  <c r="BI23" i="3" s="1"/>
  <c r="FG23" i="3" s="1"/>
  <c r="R23" i="3"/>
  <c r="BQ23" i="3" s="1"/>
  <c r="DP23" i="3" s="1"/>
  <c r="AU23" i="3"/>
  <c r="AE23" i="3"/>
  <c r="O23" i="3"/>
  <c r="AR23" i="3"/>
  <c r="CQ23" i="3" s="1"/>
  <c r="EP23" i="3" s="1"/>
  <c r="L23" i="3"/>
  <c r="BK23" i="3" s="1"/>
  <c r="Y23" i="3"/>
  <c r="BX23" i="3" s="1"/>
  <c r="DW23" i="3" s="1"/>
  <c r="AV23" i="3"/>
  <c r="CU23" i="3" s="1"/>
  <c r="P23" i="3"/>
  <c r="BO23" i="3" s="1"/>
  <c r="DN23" i="3" s="1"/>
  <c r="AK23" i="3"/>
  <c r="CJ23" i="3" s="1"/>
  <c r="V23" i="3"/>
  <c r="BU23" i="3" s="1"/>
  <c r="Z23" i="3"/>
  <c r="BY23" i="3" s="1"/>
  <c r="DX23" i="3" s="1"/>
  <c r="AT23" i="3"/>
  <c r="AH23" i="3"/>
  <c r="CG23" i="3" s="1"/>
  <c r="AQ23" i="3"/>
  <c r="CP23" i="3" s="1"/>
  <c r="GN23" i="3" s="1"/>
  <c r="AA23" i="3"/>
  <c r="BZ23" i="3" s="1"/>
  <c r="K23" i="3"/>
  <c r="BJ23" i="3" s="1"/>
  <c r="DI23" i="3" s="1"/>
  <c r="AJ23" i="3"/>
  <c r="CI23" i="3" s="1"/>
  <c r="GG23" i="3" s="1"/>
  <c r="AW23" i="3"/>
  <c r="CV23" i="3" s="1"/>
  <c r="Q23" i="3"/>
  <c r="BP23" i="3" s="1"/>
  <c r="AN23" i="3"/>
  <c r="CM23" i="3" s="1"/>
  <c r="H23" i="3"/>
  <c r="BG23" i="3" s="1"/>
  <c r="FE23" i="3" s="1"/>
  <c r="AC23" i="3"/>
  <c r="CB23" i="3" s="1"/>
  <c r="EA23" i="3" s="1"/>
  <c r="AL23" i="3"/>
  <c r="CK23" i="3" s="1"/>
  <c r="AP23" i="3"/>
  <c r="CO23" i="3" s="1"/>
  <c r="AY23" i="3"/>
  <c r="AX23" i="3"/>
  <c r="AZ29" i="5"/>
  <c r="AJ29" i="5"/>
  <c r="T29" i="5"/>
  <c r="BC29" i="5"/>
  <c r="AM29" i="5"/>
  <c r="W29" i="5"/>
  <c r="G29" i="5"/>
  <c r="V29" i="5"/>
  <c r="BA29" i="5"/>
  <c r="I29" i="5"/>
  <c r="AD29" i="5"/>
  <c r="AX29" i="5"/>
  <c r="J29" i="5"/>
  <c r="AV29" i="5"/>
  <c r="AF29" i="5"/>
  <c r="AY29" i="5"/>
  <c r="S29" i="5"/>
  <c r="AL29" i="5"/>
  <c r="AS29" i="5"/>
  <c r="AR29" i="5"/>
  <c r="AB29" i="5"/>
  <c r="L29" i="5"/>
  <c r="AU29" i="5"/>
  <c r="AE29" i="5"/>
  <c r="O29" i="5"/>
  <c r="AG29" i="5"/>
  <c r="U29" i="5"/>
  <c r="Z29" i="5"/>
  <c r="AO29" i="5"/>
  <c r="BB29" i="5"/>
  <c r="R29" i="5"/>
  <c r="P29" i="5"/>
  <c r="AI29" i="5"/>
  <c r="Q29" i="5"/>
  <c r="AT29" i="5"/>
  <c r="BD29" i="5"/>
  <c r="AN29" i="5"/>
  <c r="X29" i="5"/>
  <c r="H29" i="5"/>
  <c r="AQ29" i="5"/>
  <c r="AA29" i="5"/>
  <c r="K29" i="5"/>
  <c r="AW29" i="5"/>
  <c r="AK29" i="5"/>
  <c r="AP29" i="5"/>
  <c r="N29" i="5"/>
  <c r="M29" i="5"/>
  <c r="AH29" i="5"/>
  <c r="AC29" i="5"/>
  <c r="Y29" i="5"/>
  <c r="M31" i="5"/>
  <c r="AH31" i="5"/>
  <c r="AP31" i="5"/>
  <c r="H31" i="5"/>
  <c r="T31" i="5"/>
  <c r="AQ31" i="5"/>
  <c r="AV31" i="5"/>
  <c r="BB31" i="5"/>
  <c r="S31" i="5"/>
  <c r="AR31" i="5"/>
  <c r="G31" i="5"/>
  <c r="AA31" i="5"/>
  <c r="BD31" i="5"/>
  <c r="AL31" i="5"/>
  <c r="AX31" i="5"/>
  <c r="Q31" i="5"/>
  <c r="N31" i="5"/>
  <c r="AS31" i="5"/>
  <c r="AF31" i="5"/>
  <c r="AE31" i="5"/>
  <c r="AO31" i="5"/>
  <c r="AB31" i="5"/>
  <c r="AM31" i="5"/>
  <c r="BA31" i="5"/>
  <c r="AN31" i="5"/>
  <c r="O31" i="5"/>
  <c r="AI31" i="5"/>
  <c r="AZ31" i="5"/>
  <c r="AT31" i="5"/>
  <c r="K31" i="5"/>
  <c r="V31" i="5"/>
  <c r="I31" i="5"/>
  <c r="AD31" i="5"/>
  <c r="U31" i="5"/>
  <c r="R31" i="5"/>
  <c r="AG31" i="5"/>
  <c r="BC31" i="5"/>
  <c r="Z31" i="5"/>
  <c r="AC31" i="5"/>
  <c r="P31" i="5"/>
  <c r="AY31" i="5"/>
  <c r="Y31" i="5"/>
  <c r="L31" i="5"/>
  <c r="J31" i="5"/>
  <c r="AK31" i="5"/>
  <c r="X31" i="5"/>
  <c r="AU31" i="5"/>
  <c r="AW31" i="5"/>
  <c r="AJ31" i="5"/>
  <c r="W31" i="5"/>
  <c r="GP25" i="5"/>
  <c r="EQ25" i="5"/>
  <c r="FX25" i="5"/>
  <c r="DY25" i="5"/>
  <c r="FW25" i="5"/>
  <c r="DX25" i="5"/>
  <c r="GX25" i="5"/>
  <c r="EY25" i="5"/>
  <c r="GK25" i="5"/>
  <c r="EL25" i="5"/>
  <c r="DU21" i="3"/>
  <c r="FT22" i="3"/>
  <c r="DX21" i="3"/>
  <c r="FW22" i="3"/>
  <c r="GD25" i="5"/>
  <c r="EE25" i="5"/>
  <c r="GQ25" i="5"/>
  <c r="ER25" i="5"/>
  <c r="EE22" i="3"/>
  <c r="DA22" i="3"/>
  <c r="EZ22" i="3" s="1"/>
  <c r="DF22" i="3"/>
  <c r="DQ22" i="3"/>
  <c r="EB22" i="3"/>
  <c r="EX22" i="3"/>
  <c r="DW22" i="3"/>
  <c r="CG22" i="3"/>
  <c r="GE22" i="3" s="1"/>
  <c r="DH22" i="3"/>
  <c r="DP22" i="3"/>
  <c r="EH22" i="3"/>
  <c r="DG22" i="3"/>
  <c r="GH25" i="5"/>
  <c r="EI25" i="5"/>
  <c r="FU25" i="5"/>
  <c r="DV25" i="5"/>
  <c r="FQ22" i="3"/>
  <c r="GP22" i="3"/>
  <c r="EG21" i="3"/>
  <c r="GF22" i="3"/>
  <c r="FX22" i="3"/>
  <c r="FF25" i="5"/>
  <c r="DG25" i="5"/>
  <c r="FO19" i="2"/>
  <c r="DP19" i="2"/>
  <c r="DH19" i="2"/>
  <c r="EE19" i="2"/>
  <c r="GX19" i="2"/>
  <c r="EY19" i="2"/>
  <c r="GM19" i="2"/>
  <c r="EN19" i="2"/>
  <c r="FI19" i="2"/>
  <c r="DJ19" i="2"/>
  <c r="ER19" i="2"/>
  <c r="EK19" i="2"/>
  <c r="FI25" i="5"/>
  <c r="DJ25" i="5"/>
  <c r="FZ25" i="5"/>
  <c r="EA25" i="5"/>
  <c r="GT25" i="5"/>
  <c r="EU25" i="5"/>
  <c r="AZ18" i="1"/>
  <c r="AY69" i="1"/>
  <c r="AY67" i="1"/>
  <c r="AY65" i="1"/>
  <c r="AY63" i="1"/>
  <c r="AY61" i="1"/>
  <c r="AY59" i="1"/>
  <c r="AY57" i="1"/>
  <c r="AY55" i="1"/>
  <c r="AY53" i="1"/>
  <c r="AY70" i="1"/>
  <c r="AY68" i="1"/>
  <c r="AY66" i="1"/>
  <c r="AY64" i="1"/>
  <c r="AY62" i="1"/>
  <c r="AY60" i="1"/>
  <c r="AY58" i="1"/>
  <c r="AY56" i="1"/>
  <c r="AY54" i="1"/>
  <c r="AY20" i="1"/>
  <c r="AY19" i="1"/>
  <c r="D38" i="5"/>
  <c r="C39" i="5"/>
  <c r="B38" i="5"/>
  <c r="C38" i="3"/>
  <c r="D37" i="3"/>
  <c r="B37" i="3" s="1"/>
  <c r="B36" i="2"/>
  <c r="G37" i="1"/>
  <c r="H37" i="1"/>
  <c r="M51" i="1"/>
  <c r="L51" i="1"/>
  <c r="K51" i="1"/>
  <c r="J51" i="1"/>
  <c r="D52" i="1"/>
  <c r="B52" i="1" s="1"/>
  <c r="F39" i="1"/>
  <c r="E24" i="3" s="1"/>
  <c r="I38" i="1"/>
  <c r="FS20" i="2" l="1"/>
  <c r="GD23" i="3"/>
  <c r="FV23" i="3"/>
  <c r="FR20" i="2"/>
  <c r="GE20" i="2"/>
  <c r="GJ20" i="2"/>
  <c r="FO23" i="3"/>
  <c r="DL23" i="3"/>
  <c r="FI20" i="2"/>
  <c r="GP20" i="2"/>
  <c r="GW23" i="3"/>
  <c r="EN23" i="3"/>
  <c r="GL20" i="2"/>
  <c r="GY22" i="3"/>
  <c r="FH23" i="3"/>
  <c r="GU22" i="3"/>
  <c r="BU27" i="5"/>
  <c r="FS26" i="5"/>
  <c r="DT26" i="5"/>
  <c r="BF27" i="5"/>
  <c r="FD26" i="5"/>
  <c r="DE26" i="5"/>
  <c r="BT27" i="5"/>
  <c r="FR26" i="5"/>
  <c r="DS26" i="5"/>
  <c r="BN27" i="5"/>
  <c r="FL26" i="5"/>
  <c r="DM26" i="5"/>
  <c r="BI27" i="5"/>
  <c r="FG26" i="5"/>
  <c r="DH26" i="5"/>
  <c r="CW27" i="5"/>
  <c r="GU26" i="5"/>
  <c r="EV26" i="5"/>
  <c r="BG27" i="5"/>
  <c r="FE26" i="5"/>
  <c r="DF26" i="5"/>
  <c r="BO27" i="5"/>
  <c r="FM26" i="5"/>
  <c r="DN26" i="5"/>
  <c r="CD27" i="5"/>
  <c r="GB26" i="5"/>
  <c r="EC26" i="5"/>
  <c r="CP27" i="5"/>
  <c r="GN26" i="5"/>
  <c r="EO26" i="5"/>
  <c r="CA27" i="5"/>
  <c r="FY26" i="5"/>
  <c r="DZ26" i="5"/>
  <c r="BJ27" i="5"/>
  <c r="FH26" i="5"/>
  <c r="DI26" i="5"/>
  <c r="CL27" i="5"/>
  <c r="GJ26" i="5"/>
  <c r="EK26" i="5"/>
  <c r="CX27" i="5"/>
  <c r="GV26" i="5"/>
  <c r="EW26" i="5"/>
  <c r="BX27" i="5"/>
  <c r="FV26" i="5"/>
  <c r="DW26" i="5"/>
  <c r="CE27" i="5"/>
  <c r="GC26" i="5"/>
  <c r="ED26" i="5"/>
  <c r="BR27" i="5"/>
  <c r="FP26" i="5"/>
  <c r="DQ26" i="5"/>
  <c r="CQ27" i="5"/>
  <c r="GO26" i="5"/>
  <c r="EP26" i="5"/>
  <c r="DB27" i="5"/>
  <c r="GZ26" i="5"/>
  <c r="FA26" i="5"/>
  <c r="EU20" i="2"/>
  <c r="GT20" i="2"/>
  <c r="DC27" i="5"/>
  <c r="HA26" i="5"/>
  <c r="FB26" i="5"/>
  <c r="CC27" i="5"/>
  <c r="GA26" i="5"/>
  <c r="EB26" i="5"/>
  <c r="BQ27" i="5"/>
  <c r="FO26" i="5"/>
  <c r="DP26" i="5"/>
  <c r="CU27" i="5"/>
  <c r="GS26" i="5"/>
  <c r="ET26" i="5"/>
  <c r="BM27" i="5"/>
  <c r="FK26" i="5"/>
  <c r="DL26" i="5"/>
  <c r="CT27" i="5"/>
  <c r="GR26" i="5"/>
  <c r="ES26" i="5"/>
  <c r="BP27" i="5"/>
  <c r="FN26" i="5"/>
  <c r="DO26" i="5"/>
  <c r="CO27" i="5"/>
  <c r="GM26" i="5"/>
  <c r="EN26" i="5"/>
  <c r="BV27" i="5"/>
  <c r="FT26" i="5"/>
  <c r="DU26" i="5"/>
  <c r="CH27" i="5"/>
  <c r="GF26" i="5"/>
  <c r="EG26" i="5"/>
  <c r="CB27" i="5"/>
  <c r="FZ26" i="5"/>
  <c r="EA26" i="5"/>
  <c r="CJ27" i="5"/>
  <c r="GH26" i="5"/>
  <c r="EI26" i="5"/>
  <c r="CZ27" i="5"/>
  <c r="GX26" i="5"/>
  <c r="EY26" i="5"/>
  <c r="EL23" i="3"/>
  <c r="CS23" i="3"/>
  <c r="GQ23" i="3" s="1"/>
  <c r="DQ23" i="3"/>
  <c r="DB23" i="3"/>
  <c r="FA23" i="3" s="1"/>
  <c r="EY23" i="3"/>
  <c r="DZ23" i="3"/>
  <c r="FD20" i="2"/>
  <c r="AK21" i="2"/>
  <c r="CJ21" i="2" s="1"/>
  <c r="GH21" i="2" s="1"/>
  <c r="U21" i="2"/>
  <c r="BT21" i="2" s="1"/>
  <c r="AV21" i="2"/>
  <c r="CU21" i="2" s="1"/>
  <c r="AU21" i="2"/>
  <c r="CT21" i="2" s="1"/>
  <c r="AW21" i="2"/>
  <c r="CV21" i="2" s="1"/>
  <c r="AT21" i="2"/>
  <c r="CS21" i="2" s="1"/>
  <c r="ER21" i="2" s="1"/>
  <c r="AJ21" i="2"/>
  <c r="CI21" i="2" s="1"/>
  <c r="GG21" i="2" s="1"/>
  <c r="T21" i="2"/>
  <c r="BS21" i="2" s="1"/>
  <c r="DR21" i="2" s="1"/>
  <c r="Q21" i="2"/>
  <c r="BP21" i="2" s="1"/>
  <c r="FN21" i="2" s="1"/>
  <c r="AL21" i="2"/>
  <c r="CK21" i="2" s="1"/>
  <c r="GI21" i="2" s="1"/>
  <c r="Z21" i="2"/>
  <c r="BY21" i="2" s="1"/>
  <c r="FW21" i="2" s="1"/>
  <c r="AR21" i="2"/>
  <c r="CQ21" i="2" s="1"/>
  <c r="GO21" i="2" s="1"/>
  <c r="AQ21" i="2"/>
  <c r="CP21" i="2" s="1"/>
  <c r="GN21" i="2" s="1"/>
  <c r="AO21" i="2"/>
  <c r="CN21" i="2" s="1"/>
  <c r="BA21" i="2"/>
  <c r="CZ21" i="2" s="1"/>
  <c r="GX21" i="2" s="1"/>
  <c r="AF21" i="2"/>
  <c r="CE21" i="2" s="1"/>
  <c r="GC21" i="2" s="1"/>
  <c r="P21" i="2"/>
  <c r="BO21" i="2" s="1"/>
  <c r="DN21" i="2" s="1"/>
  <c r="V21" i="2"/>
  <c r="BU21" i="2" s="1"/>
  <c r="J21" i="2"/>
  <c r="BI21" i="2" s="1"/>
  <c r="FG21" i="2" s="1"/>
  <c r="AE21" i="2"/>
  <c r="CD21" i="2" s="1"/>
  <c r="EC21" i="2" s="1"/>
  <c r="BC21" i="2"/>
  <c r="DB21" i="2" s="1"/>
  <c r="AX21" i="2"/>
  <c r="CW21" i="2" s="1"/>
  <c r="GU21" i="2" s="1"/>
  <c r="BD21" i="2"/>
  <c r="DC21" i="2" s="1"/>
  <c r="AS21" i="2"/>
  <c r="CR21" i="2" s="1"/>
  <c r="AB21" i="2"/>
  <c r="CA21" i="2" s="1"/>
  <c r="L21" i="2"/>
  <c r="BK21" i="2" s="1"/>
  <c r="O21" i="2"/>
  <c r="BN21" i="2" s="1"/>
  <c r="AZ21" i="2"/>
  <c r="CY21" i="2" s="1"/>
  <c r="GW21" i="2" s="1"/>
  <c r="AY21" i="2"/>
  <c r="CX21" i="2" s="1"/>
  <c r="AP21" i="2"/>
  <c r="CO21" i="2" s="1"/>
  <c r="GM21" i="2" s="1"/>
  <c r="BB21" i="2"/>
  <c r="DA21" i="2" s="1"/>
  <c r="AN21" i="2"/>
  <c r="CM21" i="2" s="1"/>
  <c r="EL21" i="2" s="1"/>
  <c r="X21" i="2"/>
  <c r="BW21" i="2" s="1"/>
  <c r="H21" i="2"/>
  <c r="BG21" i="2" s="1"/>
  <c r="G21" i="2"/>
  <c r="BF21" i="2" s="1"/>
  <c r="K21" i="2"/>
  <c r="BJ21" i="2" s="1"/>
  <c r="AG21" i="2"/>
  <c r="CF21" i="2" s="1"/>
  <c r="EE21" i="2" s="1"/>
  <c r="AA21" i="2"/>
  <c r="BZ21" i="2" s="1"/>
  <c r="AH21" i="2"/>
  <c r="CG21" i="2" s="1"/>
  <c r="R21" i="2"/>
  <c r="BQ21" i="2" s="1"/>
  <c r="FO21" i="2" s="1"/>
  <c r="AM21" i="2"/>
  <c r="CL21" i="2" s="1"/>
  <c r="Y21" i="2"/>
  <c r="BX21" i="2" s="1"/>
  <c r="FV21" i="2" s="1"/>
  <c r="W21" i="2"/>
  <c r="BV21" i="2" s="1"/>
  <c r="FT21" i="2" s="1"/>
  <c r="I21" i="2"/>
  <c r="BH21" i="2" s="1"/>
  <c r="AC21" i="2"/>
  <c r="CB21" i="2" s="1"/>
  <c r="FZ21" i="2" s="1"/>
  <c r="N21" i="2"/>
  <c r="BM21" i="2" s="1"/>
  <c r="DL21" i="2" s="1"/>
  <c r="AI21" i="2"/>
  <c r="CH21" i="2" s="1"/>
  <c r="GF21" i="2" s="1"/>
  <c r="M21" i="2"/>
  <c r="BL21" i="2" s="1"/>
  <c r="FJ21" i="2" s="1"/>
  <c r="S21" i="2"/>
  <c r="BR21" i="2" s="1"/>
  <c r="AD21" i="2"/>
  <c r="CC21" i="2" s="1"/>
  <c r="GA21" i="2" s="1"/>
  <c r="FJ20" i="2"/>
  <c r="DK20" i="2"/>
  <c r="GW20" i="2"/>
  <c r="EX20" i="2"/>
  <c r="EG20" i="2"/>
  <c r="FF20" i="2"/>
  <c r="DG20" i="2"/>
  <c r="ED20" i="2"/>
  <c r="GO20" i="2"/>
  <c r="EP20" i="2"/>
  <c r="DU20" i="2"/>
  <c r="DH20" i="2"/>
  <c r="DP20" i="2"/>
  <c r="FT20" i="2"/>
  <c r="GX23" i="3"/>
  <c r="FM23" i="3"/>
  <c r="GO23" i="3"/>
  <c r="DL22" i="3"/>
  <c r="FK23" i="3"/>
  <c r="GF20" i="2"/>
  <c r="E53" i="1"/>
  <c r="E37" i="5"/>
  <c r="AM24" i="3"/>
  <c r="CL24" i="3" s="1"/>
  <c r="EK24" i="3" s="1"/>
  <c r="W24" i="3"/>
  <c r="G24" i="3"/>
  <c r="BF24" i="3" s="1"/>
  <c r="AC24" i="3"/>
  <c r="AR24" i="3"/>
  <c r="L24" i="3"/>
  <c r="BK24" i="3" s="1"/>
  <c r="DJ24" i="3" s="1"/>
  <c r="Y24" i="3"/>
  <c r="AV24" i="3"/>
  <c r="CU24" i="3" s="1"/>
  <c r="GS24" i="3" s="1"/>
  <c r="P24" i="3"/>
  <c r="BB24" i="3"/>
  <c r="AP24" i="3"/>
  <c r="BC24" i="3"/>
  <c r="AU24" i="3"/>
  <c r="CT24" i="3" s="1"/>
  <c r="S24" i="3"/>
  <c r="BR24" i="3" s="1"/>
  <c r="DQ24" i="3" s="1"/>
  <c r="Q24" i="3"/>
  <c r="BP24" i="3" s="1"/>
  <c r="FN24" i="3" s="1"/>
  <c r="AY24" i="3"/>
  <c r="CX24" i="3" s="1"/>
  <c r="AW24" i="3"/>
  <c r="CV24" i="3" s="1"/>
  <c r="GT24" i="3" s="1"/>
  <c r="N24" i="3"/>
  <c r="AE24" i="3"/>
  <c r="CD24" i="3" s="1"/>
  <c r="O24" i="3"/>
  <c r="BN24" i="3" s="1"/>
  <c r="AS24" i="3"/>
  <c r="CR24" i="3" s="1"/>
  <c r="EQ24" i="3" s="1"/>
  <c r="M24" i="3"/>
  <c r="BL24" i="3" s="1"/>
  <c r="DK24" i="3" s="1"/>
  <c r="AB24" i="3"/>
  <c r="CA24" i="3" s="1"/>
  <c r="DZ24" i="3" s="1"/>
  <c r="AO24" i="3"/>
  <c r="CN24" i="3" s="1"/>
  <c r="GL24" i="3" s="1"/>
  <c r="I24" i="3"/>
  <c r="BH24" i="3" s="1"/>
  <c r="DG24" i="3" s="1"/>
  <c r="AF24" i="3"/>
  <c r="CE24" i="3" s="1"/>
  <c r="GC24" i="3" s="1"/>
  <c r="V24" i="3"/>
  <c r="BU24" i="3" s="1"/>
  <c r="FS24" i="3" s="1"/>
  <c r="J24" i="3"/>
  <c r="BI24" i="3" s="1"/>
  <c r="DH24" i="3" s="1"/>
  <c r="AD24" i="3"/>
  <c r="CC24" i="3" s="1"/>
  <c r="GA24" i="3" s="1"/>
  <c r="AH24" i="3"/>
  <c r="CG24" i="3" s="1"/>
  <c r="EF24" i="3" s="1"/>
  <c r="AI24" i="3"/>
  <c r="CH24" i="3" s="1"/>
  <c r="GF24" i="3" s="1"/>
  <c r="U24" i="3"/>
  <c r="BT24" i="3" s="1"/>
  <c r="DS24" i="3" s="1"/>
  <c r="H24" i="3"/>
  <c r="BG24" i="3" s="1"/>
  <c r="FE24" i="3" s="1"/>
  <c r="AQ24" i="3"/>
  <c r="CP24" i="3" s="1"/>
  <c r="EO24" i="3" s="1"/>
  <c r="AA24" i="3"/>
  <c r="BZ24" i="3" s="1"/>
  <c r="DY24" i="3" s="1"/>
  <c r="K24" i="3"/>
  <c r="AK24" i="3"/>
  <c r="CJ24" i="3" s="1"/>
  <c r="GH24" i="3" s="1"/>
  <c r="AZ24" i="3"/>
  <c r="T24" i="3"/>
  <c r="BS24" i="3" s="1"/>
  <c r="FQ24" i="3" s="1"/>
  <c r="AG24" i="3"/>
  <c r="BD24" i="3"/>
  <c r="DC24" i="3" s="1"/>
  <c r="FB24" i="3" s="1"/>
  <c r="X24" i="3"/>
  <c r="AL24" i="3"/>
  <c r="CK24" i="3" s="1"/>
  <c r="GI24" i="3" s="1"/>
  <c r="Z24" i="3"/>
  <c r="AT24" i="3"/>
  <c r="CS24" i="3" s="1"/>
  <c r="AX24" i="3"/>
  <c r="BA24" i="3"/>
  <c r="CZ24" i="3" s="1"/>
  <c r="EY24" i="3" s="1"/>
  <c r="AJ24" i="3"/>
  <c r="CI24" i="3" s="1"/>
  <c r="GG24" i="3" s="1"/>
  <c r="AN24" i="3"/>
  <c r="CM24" i="3" s="1"/>
  <c r="EL24" i="3" s="1"/>
  <c r="R24" i="3"/>
  <c r="CV27" i="5"/>
  <c r="GT26" i="5"/>
  <c r="EU26" i="5"/>
  <c r="BH27" i="5"/>
  <c r="FF26" i="5"/>
  <c r="DG26" i="5"/>
  <c r="BW27" i="5"/>
  <c r="FU26" i="5"/>
  <c r="DV26" i="5"/>
  <c r="EF22" i="3"/>
  <c r="GE23" i="3"/>
  <c r="CM27" i="5"/>
  <c r="GK26" i="5"/>
  <c r="EL26" i="5"/>
  <c r="CR27" i="5"/>
  <c r="GP26" i="5"/>
  <c r="EQ26" i="5"/>
  <c r="EJ23" i="3"/>
  <c r="DO23" i="3"/>
  <c r="DY23" i="3"/>
  <c r="ET23" i="3"/>
  <c r="BN23" i="3"/>
  <c r="FL23" i="3" s="1"/>
  <c r="DH23" i="3"/>
  <c r="FB23" i="3"/>
  <c r="EG23" i="3"/>
  <c r="ED23" i="3"/>
  <c r="BF23" i="3"/>
  <c r="FD23" i="3" s="1"/>
  <c r="GC23" i="3"/>
  <c r="FX23" i="3"/>
  <c r="GS23" i="3"/>
  <c r="FZ23" i="3"/>
  <c r="CN27" i="5"/>
  <c r="GL26" i="5"/>
  <c r="EM26" i="5"/>
  <c r="EE20" i="2"/>
  <c r="EL20" i="2"/>
  <c r="GS21" i="2"/>
  <c r="ET20" i="2"/>
  <c r="FV20" i="2"/>
  <c r="DW20" i="2"/>
  <c r="EV20" i="2"/>
  <c r="FQ20" i="2"/>
  <c r="DR20" i="2"/>
  <c r="FM20" i="2"/>
  <c r="DN20" i="2"/>
  <c r="GZ20" i="2"/>
  <c r="FA20" i="2"/>
  <c r="GX20" i="2"/>
  <c r="EY20" i="2"/>
  <c r="EB20" i="2"/>
  <c r="EC20" i="2"/>
  <c r="FX20" i="2"/>
  <c r="DY20" i="2"/>
  <c r="FK22" i="3"/>
  <c r="FH20" i="2"/>
  <c r="DT22" i="3"/>
  <c r="FS23" i="3"/>
  <c r="FW23" i="3"/>
  <c r="GK23" i="3"/>
  <c r="CF27" i="5"/>
  <c r="GD26" i="5"/>
  <c r="EE26" i="5"/>
  <c r="BZ27" i="5"/>
  <c r="FX26" i="5"/>
  <c r="DY26" i="5"/>
  <c r="CW23" i="3"/>
  <c r="EV23" i="3" s="1"/>
  <c r="EU23" i="3"/>
  <c r="EO23" i="3"/>
  <c r="DT23" i="3"/>
  <c r="CD23" i="3"/>
  <c r="GB23" i="3" s="1"/>
  <c r="DK23" i="3"/>
  <c r="DR23" i="3"/>
  <c r="EB23" i="3"/>
  <c r="DA23" i="3"/>
  <c r="EZ23" i="3" s="1"/>
  <c r="DG23" i="3"/>
  <c r="DA27" i="5"/>
  <c r="GY26" i="5"/>
  <c r="EZ26" i="5"/>
  <c r="CI27" i="5"/>
  <c r="GG26" i="5"/>
  <c r="EH26" i="5"/>
  <c r="CK27" i="5"/>
  <c r="GI26" i="5"/>
  <c r="EJ26" i="5"/>
  <c r="FU20" i="2"/>
  <c r="DV20" i="2"/>
  <c r="ER20" i="2"/>
  <c r="EH20" i="2"/>
  <c r="GV20" i="2"/>
  <c r="EW20" i="2"/>
  <c r="EI20" i="2"/>
  <c r="DO20" i="2"/>
  <c r="EN20" i="2"/>
  <c r="FK20" i="2"/>
  <c r="DL20" i="2"/>
  <c r="FU23" i="3"/>
  <c r="FT23" i="3"/>
  <c r="GI23" i="3"/>
  <c r="FN23" i="3"/>
  <c r="GY20" i="2"/>
  <c r="E22" i="2"/>
  <c r="AJ7" i="1"/>
  <c r="BK27" i="5"/>
  <c r="FI26" i="5"/>
  <c r="DJ26" i="5"/>
  <c r="CS27" i="5"/>
  <c r="GQ26" i="5"/>
  <c r="ER26" i="5"/>
  <c r="BY27" i="5"/>
  <c r="FW26" i="5"/>
  <c r="DX26" i="5"/>
  <c r="CX23" i="3"/>
  <c r="GV23" i="3" s="1"/>
  <c r="DF23" i="3"/>
  <c r="EH23" i="3"/>
  <c r="EF23" i="3"/>
  <c r="EI23" i="3"/>
  <c r="DJ23" i="3"/>
  <c r="CT23" i="3"/>
  <c r="GR23" i="3" s="1"/>
  <c r="EQ23" i="3"/>
  <c r="DS23" i="3"/>
  <c r="EM23" i="3"/>
  <c r="EK23" i="3"/>
  <c r="CY27" i="5"/>
  <c r="GW26" i="5"/>
  <c r="EX26" i="5"/>
  <c r="CG27" i="5"/>
  <c r="GE26" i="5"/>
  <c r="EF26" i="5"/>
  <c r="GJ23" i="3"/>
  <c r="FQ23" i="3"/>
  <c r="GT23" i="3"/>
  <c r="EN22" i="3"/>
  <c r="GM23" i="3"/>
  <c r="BS27" i="5"/>
  <c r="FQ26" i="5"/>
  <c r="DR26" i="5"/>
  <c r="BL27" i="5"/>
  <c r="FJ26" i="5"/>
  <c r="DK26" i="5"/>
  <c r="AI31" i="1"/>
  <c r="AI35" i="1"/>
  <c r="AI24" i="1"/>
  <c r="AI28" i="1"/>
  <c r="AI33" i="1"/>
  <c r="AI22" i="1"/>
  <c r="AI36" i="1"/>
  <c r="AI21" i="1"/>
  <c r="AI30" i="1"/>
  <c r="AI25" i="1"/>
  <c r="AI27" i="1"/>
  <c r="AI32" i="1"/>
  <c r="AI29" i="1"/>
  <c r="AI26" i="1"/>
  <c r="AI23" i="1"/>
  <c r="AI34" i="1"/>
  <c r="FZ20" i="2"/>
  <c r="EA20" i="2"/>
  <c r="FE20" i="2"/>
  <c r="DF20" i="2"/>
  <c r="GR20" i="2"/>
  <c r="ES20" i="2"/>
  <c r="FP20" i="2"/>
  <c r="DQ20" i="2"/>
  <c r="FY20" i="2"/>
  <c r="DZ20" i="2"/>
  <c r="GN20" i="2"/>
  <c r="EO20" i="2"/>
  <c r="DX20" i="2"/>
  <c r="GI20" i="2"/>
  <c r="EJ20" i="2"/>
  <c r="FL20" i="2"/>
  <c r="GQ22" i="3"/>
  <c r="GB20" i="2"/>
  <c r="HA20" i="2"/>
  <c r="GK20" i="2"/>
  <c r="GL23" i="3"/>
  <c r="FY23" i="3"/>
  <c r="EI22" i="3"/>
  <c r="GH23" i="3"/>
  <c r="GF23" i="3"/>
  <c r="FI23" i="3"/>
  <c r="AU36" i="5"/>
  <c r="AE36" i="5"/>
  <c r="AF36" i="5"/>
  <c r="I36" i="5"/>
  <c r="AC36" i="5"/>
  <c r="H36" i="5"/>
  <c r="AB36" i="5"/>
  <c r="G36" i="5"/>
  <c r="AA36" i="5"/>
  <c r="BB36" i="5"/>
  <c r="N36" i="5"/>
  <c r="AH36" i="5"/>
  <c r="AQ36" i="5"/>
  <c r="BD36" i="5"/>
  <c r="Y36" i="5"/>
  <c r="BA36" i="5"/>
  <c r="X36" i="5"/>
  <c r="AZ36" i="5"/>
  <c r="W36" i="5"/>
  <c r="AW36" i="5"/>
  <c r="U36" i="5"/>
  <c r="J36" i="5"/>
  <c r="AD36" i="5"/>
  <c r="AX36" i="5"/>
  <c r="BC36" i="5"/>
  <c r="AM36" i="5"/>
  <c r="AV36" i="5"/>
  <c r="T36" i="5"/>
  <c r="AS36" i="5"/>
  <c r="S36" i="5"/>
  <c r="AR36" i="5"/>
  <c r="Q36" i="5"/>
  <c r="AO36" i="5"/>
  <c r="P36" i="5"/>
  <c r="Z36" i="5"/>
  <c r="AT36" i="5"/>
  <c r="V36" i="5"/>
  <c r="AY36" i="5"/>
  <c r="AI36" i="5"/>
  <c r="AN36" i="5"/>
  <c r="O36" i="5"/>
  <c r="AK36" i="5"/>
  <c r="M36" i="5"/>
  <c r="AJ36" i="5"/>
  <c r="L36" i="5"/>
  <c r="AG36" i="5"/>
  <c r="K36" i="5"/>
  <c r="AP36" i="5"/>
  <c r="R36" i="5"/>
  <c r="AL36" i="5"/>
  <c r="BA18" i="1"/>
  <c r="AZ70" i="1"/>
  <c r="AZ68" i="1"/>
  <c r="AZ66" i="1"/>
  <c r="AZ64" i="1"/>
  <c r="AZ62" i="1"/>
  <c r="AZ60" i="1"/>
  <c r="AZ58" i="1"/>
  <c r="AZ56" i="1"/>
  <c r="AZ69" i="1"/>
  <c r="AZ67" i="1"/>
  <c r="AZ65" i="1"/>
  <c r="AZ63" i="1"/>
  <c r="AZ61" i="1"/>
  <c r="AZ59" i="1"/>
  <c r="AZ57" i="1"/>
  <c r="AZ55" i="1"/>
  <c r="AZ54" i="1"/>
  <c r="AZ20" i="1"/>
  <c r="AZ19" i="1"/>
  <c r="D39" i="5"/>
  <c r="B39" i="5" s="1"/>
  <c r="C40" i="5"/>
  <c r="C39" i="3"/>
  <c r="D38" i="3"/>
  <c r="B38" i="3" s="1"/>
  <c r="B37" i="2"/>
  <c r="D53" i="1"/>
  <c r="B53" i="1" s="1"/>
  <c r="J52" i="1"/>
  <c r="M52" i="1"/>
  <c r="L52" i="1"/>
  <c r="K52" i="1"/>
  <c r="G38" i="1"/>
  <c r="H38" i="1"/>
  <c r="F40" i="1"/>
  <c r="E25" i="3" s="1"/>
  <c r="I39" i="1"/>
  <c r="GJ24" i="3" l="1"/>
  <c r="FM21" i="2"/>
  <c r="GQ21" i="2"/>
  <c r="GB21" i="2"/>
  <c r="GK21" i="2"/>
  <c r="FI24" i="3"/>
  <c r="FQ21" i="2"/>
  <c r="GD21" i="2"/>
  <c r="GP24" i="3"/>
  <c r="FK21" i="2"/>
  <c r="FX24" i="3"/>
  <c r="FJ24" i="3"/>
  <c r="GE24" i="3"/>
  <c r="GN24" i="3"/>
  <c r="ER24" i="3"/>
  <c r="HA24" i="3"/>
  <c r="GZ23" i="3"/>
  <c r="FF24" i="3"/>
  <c r="EW24" i="3"/>
  <c r="BS28" i="5"/>
  <c r="FQ27" i="5"/>
  <c r="DR27" i="5"/>
  <c r="CG28" i="5"/>
  <c r="GE27" i="5"/>
  <c r="EF27" i="5"/>
  <c r="FR24" i="3"/>
  <c r="ES23" i="3"/>
  <c r="GR24" i="3"/>
  <c r="EW23" i="3"/>
  <c r="GV24" i="3"/>
  <c r="BY28" i="5"/>
  <c r="FW27" i="5"/>
  <c r="DX27" i="5"/>
  <c r="AJ22" i="2"/>
  <c r="CI22" i="2" s="1"/>
  <c r="EH22" i="2" s="1"/>
  <c r="N22" i="2"/>
  <c r="BM22" i="2" s="1"/>
  <c r="AS22" i="2"/>
  <c r="CR22" i="2" s="1"/>
  <c r="GP22" i="2" s="1"/>
  <c r="AR22" i="2"/>
  <c r="CQ22" i="2" s="1"/>
  <c r="GO22" i="2" s="1"/>
  <c r="AX22" i="2"/>
  <c r="CW22" i="2" s="1"/>
  <c r="GU22" i="2" s="1"/>
  <c r="BB22" i="2"/>
  <c r="DA22" i="2" s="1"/>
  <c r="GY22" i="2" s="1"/>
  <c r="AE22" i="2"/>
  <c r="CD22" i="2" s="1"/>
  <c r="O22" i="2"/>
  <c r="BN22" i="2" s="1"/>
  <c r="DM22" i="2" s="1"/>
  <c r="Z22" i="2"/>
  <c r="BY22" i="2" s="1"/>
  <c r="DX22" i="2" s="1"/>
  <c r="T22" i="2"/>
  <c r="BS22" i="2" s="1"/>
  <c r="AO22" i="2"/>
  <c r="CN22" i="2" s="1"/>
  <c r="GL22" i="2" s="1"/>
  <c r="AY22" i="2"/>
  <c r="CX22" i="2" s="1"/>
  <c r="EW22" i="2" s="1"/>
  <c r="AP22" i="2"/>
  <c r="CO22" i="2" s="1"/>
  <c r="GM22" i="2" s="1"/>
  <c r="AT22" i="2"/>
  <c r="CS22" i="2" s="1"/>
  <c r="AA22" i="2"/>
  <c r="BZ22" i="2" s="1"/>
  <c r="DY22" i="2" s="1"/>
  <c r="K22" i="2"/>
  <c r="BJ22" i="2" s="1"/>
  <c r="DI22" i="2" s="1"/>
  <c r="J22" i="2"/>
  <c r="BI22" i="2" s="1"/>
  <c r="DH22" i="2" s="1"/>
  <c r="AF22" i="2"/>
  <c r="CE22" i="2" s="1"/>
  <c r="ED22" i="2" s="1"/>
  <c r="Y22" i="2"/>
  <c r="BX22" i="2" s="1"/>
  <c r="FV22" i="2" s="1"/>
  <c r="BA22" i="2"/>
  <c r="CZ22" i="2" s="1"/>
  <c r="GX22" i="2" s="1"/>
  <c r="AZ22" i="2"/>
  <c r="CY22" i="2" s="1"/>
  <c r="EX22" i="2" s="1"/>
  <c r="AQ22" i="2"/>
  <c r="CP22" i="2" s="1"/>
  <c r="GN22" i="2" s="1"/>
  <c r="BC22" i="2"/>
  <c r="DB22" i="2" s="1"/>
  <c r="AM22" i="2"/>
  <c r="CL22" i="2" s="1"/>
  <c r="EK22" i="2" s="1"/>
  <c r="W22" i="2"/>
  <c r="BV22" i="2" s="1"/>
  <c r="FT22" i="2" s="1"/>
  <c r="I22" i="2"/>
  <c r="BH22" i="2" s="1"/>
  <c r="AD22" i="2"/>
  <c r="CC22" i="2" s="1"/>
  <c r="AW22" i="2"/>
  <c r="CV22" i="2" s="1"/>
  <c r="GT22" i="2" s="1"/>
  <c r="AV22" i="2"/>
  <c r="CU22" i="2" s="1"/>
  <c r="GS22" i="2" s="1"/>
  <c r="BD22" i="2"/>
  <c r="DC22" i="2" s="1"/>
  <c r="AU22" i="2"/>
  <c r="CT22" i="2" s="1"/>
  <c r="AI22" i="2"/>
  <c r="CH22" i="2" s="1"/>
  <c r="EG22" i="2" s="1"/>
  <c r="S22" i="2"/>
  <c r="BR22" i="2" s="1"/>
  <c r="DQ22" i="2" s="1"/>
  <c r="U22" i="2"/>
  <c r="BT22" i="2" s="1"/>
  <c r="FR22" i="2" s="1"/>
  <c r="H22" i="2"/>
  <c r="BG22" i="2" s="1"/>
  <c r="DF22" i="2" s="1"/>
  <c r="P22" i="2"/>
  <c r="BO22" i="2" s="1"/>
  <c r="AB22" i="2"/>
  <c r="CA22" i="2" s="1"/>
  <c r="DZ22" i="2" s="1"/>
  <c r="M22" i="2"/>
  <c r="BL22" i="2" s="1"/>
  <c r="FJ22" i="2" s="1"/>
  <c r="AH22" i="2"/>
  <c r="CG22" i="2" s="1"/>
  <c r="AG22" i="2"/>
  <c r="CF22" i="2" s="1"/>
  <c r="R22" i="2"/>
  <c r="BQ22" i="2" s="1"/>
  <c r="FO22" i="2" s="1"/>
  <c r="AK22" i="2"/>
  <c r="CJ22" i="2" s="1"/>
  <c r="GH22" i="2" s="1"/>
  <c r="L22" i="2"/>
  <c r="BK22" i="2" s="1"/>
  <c r="AN22" i="2"/>
  <c r="CM22" i="2" s="1"/>
  <c r="G22" i="2"/>
  <c r="BF22" i="2" s="1"/>
  <c r="Q22" i="2"/>
  <c r="BP22" i="2" s="1"/>
  <c r="FN22" i="2" s="1"/>
  <c r="AL22" i="2"/>
  <c r="CK22" i="2" s="1"/>
  <c r="GI22" i="2" s="1"/>
  <c r="X22" i="2"/>
  <c r="BW22" i="2" s="1"/>
  <c r="DV22" i="2" s="1"/>
  <c r="V22" i="2"/>
  <c r="BU22" i="2" s="1"/>
  <c r="AC22" i="2"/>
  <c r="CB22" i="2" s="1"/>
  <c r="FZ22" i="2" s="1"/>
  <c r="DA28" i="5"/>
  <c r="GY27" i="5"/>
  <c r="EZ27" i="5"/>
  <c r="GY23" i="3"/>
  <c r="GU23" i="3"/>
  <c r="DE23" i="3"/>
  <c r="FD24" i="3"/>
  <c r="FG24" i="3"/>
  <c r="CV28" i="5"/>
  <c r="GT27" i="5"/>
  <c r="EU27" i="5"/>
  <c r="EJ24" i="3"/>
  <c r="DR24" i="3"/>
  <c r="EG24" i="3"/>
  <c r="DT24" i="3"/>
  <c r="EC24" i="3"/>
  <c r="DO24" i="3"/>
  <c r="CO24" i="3"/>
  <c r="EN24" i="3" s="1"/>
  <c r="BX24" i="3"/>
  <c r="FV24" i="3" s="1"/>
  <c r="DE24" i="3"/>
  <c r="E54" i="1"/>
  <c r="E38" i="5"/>
  <c r="EG21" i="2"/>
  <c r="DU21" i="2"/>
  <c r="GE21" i="2"/>
  <c r="EF21" i="2"/>
  <c r="FD21" i="2"/>
  <c r="DE21" i="2"/>
  <c r="GY21" i="2"/>
  <c r="EZ21" i="2"/>
  <c r="FL21" i="2"/>
  <c r="DM21" i="2"/>
  <c r="HA21" i="2"/>
  <c r="FB21" i="2"/>
  <c r="DH21" i="2"/>
  <c r="EY21" i="2"/>
  <c r="DX21" i="2"/>
  <c r="EH21" i="2"/>
  <c r="ET21" i="2"/>
  <c r="FY24" i="3"/>
  <c r="ER23" i="3"/>
  <c r="GQ24" i="3"/>
  <c r="CB28" i="5"/>
  <c r="FZ27" i="5"/>
  <c r="EA27" i="5"/>
  <c r="CH28" i="5"/>
  <c r="GF27" i="5"/>
  <c r="EG27" i="5"/>
  <c r="CT28" i="5"/>
  <c r="GR27" i="5"/>
  <c r="ES27" i="5"/>
  <c r="DC28" i="5"/>
  <c r="HA27" i="5"/>
  <c r="FB27" i="5"/>
  <c r="CQ28" i="5"/>
  <c r="GO27" i="5"/>
  <c r="EP27" i="5"/>
  <c r="CX28" i="5"/>
  <c r="GV27" i="5"/>
  <c r="EW27" i="5"/>
  <c r="CP28" i="5"/>
  <c r="GN27" i="5"/>
  <c r="EO27" i="5"/>
  <c r="CW28" i="5"/>
  <c r="GU27" i="5"/>
  <c r="EV27" i="5"/>
  <c r="BF28" i="5"/>
  <c r="FD27" i="5"/>
  <c r="DE27" i="5"/>
  <c r="E23" i="2"/>
  <c r="AK7" i="1"/>
  <c r="Y25" i="3"/>
  <c r="BX25" i="3" s="1"/>
  <c r="AP25" i="3"/>
  <c r="AK25" i="3"/>
  <c r="CJ25" i="3" s="1"/>
  <c r="GH25" i="3" s="1"/>
  <c r="X25" i="3"/>
  <c r="BW25" i="3" s="1"/>
  <c r="BC25" i="3"/>
  <c r="DB25" i="3" s="1"/>
  <c r="AX25" i="3"/>
  <c r="AW25" i="3"/>
  <c r="CV25" i="3" s="1"/>
  <c r="EU25" i="3" s="1"/>
  <c r="AG25" i="3"/>
  <c r="Q25" i="3"/>
  <c r="BP25" i="3" s="1"/>
  <c r="DO25" i="3" s="1"/>
  <c r="AZ25" i="3"/>
  <c r="AJ25" i="3"/>
  <c r="CI25" i="3" s="1"/>
  <c r="EH25" i="3" s="1"/>
  <c r="T25" i="3"/>
  <c r="BS25" i="3" s="1"/>
  <c r="DR25" i="3" s="1"/>
  <c r="S25" i="3"/>
  <c r="H25" i="3"/>
  <c r="BG25" i="3" s="1"/>
  <c r="FE25" i="3" s="1"/>
  <c r="AL25" i="3"/>
  <c r="CK25" i="3" s="1"/>
  <c r="GI25" i="3" s="1"/>
  <c r="J25" i="3"/>
  <c r="AY25" i="3"/>
  <c r="AM25" i="3"/>
  <c r="AQ25" i="3"/>
  <c r="I25" i="3"/>
  <c r="AB25" i="3"/>
  <c r="AA25" i="3"/>
  <c r="L25" i="3"/>
  <c r="AD25" i="3"/>
  <c r="CC25" i="3" s="1"/>
  <c r="GA25" i="3" s="1"/>
  <c r="U25" i="3"/>
  <c r="AN25" i="3"/>
  <c r="G25" i="3"/>
  <c r="AI25" i="3"/>
  <c r="CH25" i="3" s="1"/>
  <c r="GF25" i="3" s="1"/>
  <c r="AS25" i="3"/>
  <c r="AC25" i="3"/>
  <c r="M25" i="3"/>
  <c r="AV25" i="3"/>
  <c r="CU25" i="3" s="1"/>
  <c r="GS25" i="3" s="1"/>
  <c r="AF25" i="3"/>
  <c r="CE25" i="3" s="1"/>
  <c r="ED25" i="3" s="1"/>
  <c r="AE25" i="3"/>
  <c r="CD25" i="3" s="1"/>
  <c r="EC25" i="3" s="1"/>
  <c r="O25" i="3"/>
  <c r="BN25" i="3" s="1"/>
  <c r="FL25" i="3" s="1"/>
  <c r="P25" i="3"/>
  <c r="BO25" i="3" s="1"/>
  <c r="BB25" i="3"/>
  <c r="DA25" i="3" s="1"/>
  <c r="Z25" i="3"/>
  <c r="N25" i="3"/>
  <c r="BM25" i="3" s="1"/>
  <c r="R25" i="3"/>
  <c r="BQ25" i="3" s="1"/>
  <c r="AO25" i="3"/>
  <c r="CN25" i="3" s="1"/>
  <c r="GL25" i="3" s="1"/>
  <c r="AR25" i="3"/>
  <c r="K25" i="3"/>
  <c r="BJ25" i="3" s="1"/>
  <c r="AU25" i="3"/>
  <c r="CT25" i="3" s="1"/>
  <c r="GR25" i="3" s="1"/>
  <c r="AH25" i="3"/>
  <c r="BA25" i="3"/>
  <c r="BD25" i="3"/>
  <c r="W25" i="3"/>
  <c r="BV25" i="3" s="1"/>
  <c r="V25" i="3"/>
  <c r="BU25" i="3" s="1"/>
  <c r="DT25" i="3" s="1"/>
  <c r="AT25" i="3"/>
  <c r="BL28" i="5"/>
  <c r="FJ27" i="5"/>
  <c r="DK27" i="5"/>
  <c r="CK28" i="5"/>
  <c r="GI27" i="5"/>
  <c r="EJ27" i="5"/>
  <c r="CI28" i="5"/>
  <c r="GG27" i="5"/>
  <c r="EH27" i="5"/>
  <c r="CM28" i="5"/>
  <c r="GK27" i="5"/>
  <c r="EL27" i="5"/>
  <c r="BH28" i="5"/>
  <c r="FF27" i="5"/>
  <c r="DG27" i="5"/>
  <c r="BQ24" i="3"/>
  <c r="FO24" i="3" s="1"/>
  <c r="CW24" i="3"/>
  <c r="EV24" i="3" s="1"/>
  <c r="BW24" i="3"/>
  <c r="FU24" i="3" s="1"/>
  <c r="CY24" i="3"/>
  <c r="EX24" i="3" s="1"/>
  <c r="ED24" i="3"/>
  <c r="BM24" i="3"/>
  <c r="DA24" i="3"/>
  <c r="GY24" i="3" s="1"/>
  <c r="BV24" i="3"/>
  <c r="GA22" i="2"/>
  <c r="EB21" i="2"/>
  <c r="DW21" i="2"/>
  <c r="FX21" i="2"/>
  <c r="DY21" i="2"/>
  <c r="FE21" i="2"/>
  <c r="DF21" i="2"/>
  <c r="EN21" i="2"/>
  <c r="FI21" i="2"/>
  <c r="DJ21" i="2"/>
  <c r="EV21" i="2"/>
  <c r="FS21" i="2"/>
  <c r="DT21" i="2"/>
  <c r="GL21" i="2"/>
  <c r="EM21" i="2"/>
  <c r="EJ21" i="2"/>
  <c r="FR21" i="2"/>
  <c r="DS21" i="2"/>
  <c r="CJ28" i="5"/>
  <c r="GH27" i="5"/>
  <c r="EI27" i="5"/>
  <c r="BP28" i="5"/>
  <c r="FN27" i="5"/>
  <c r="DO27" i="5"/>
  <c r="CC28" i="5"/>
  <c r="GA27" i="5"/>
  <c r="EB27" i="5"/>
  <c r="DB28" i="5"/>
  <c r="GZ27" i="5"/>
  <c r="FA27" i="5"/>
  <c r="BX28" i="5"/>
  <c r="FV27" i="5"/>
  <c r="DW27" i="5"/>
  <c r="CA28" i="5"/>
  <c r="FY27" i="5"/>
  <c r="DZ27" i="5"/>
  <c r="BG28" i="5"/>
  <c r="FE27" i="5"/>
  <c r="DF27" i="5"/>
  <c r="BT28" i="5"/>
  <c r="FR27" i="5"/>
  <c r="DS27" i="5"/>
  <c r="BK28" i="5"/>
  <c r="FI27" i="5"/>
  <c r="DJ27" i="5"/>
  <c r="CF28" i="5"/>
  <c r="GD27" i="5"/>
  <c r="EE27" i="5"/>
  <c r="DM23" i="3"/>
  <c r="FL24" i="3"/>
  <c r="CR28" i="5"/>
  <c r="GP27" i="5"/>
  <c r="EQ27" i="5"/>
  <c r="BW28" i="5"/>
  <c r="FU27" i="5"/>
  <c r="DV27" i="5"/>
  <c r="EI24" i="3"/>
  <c r="DF24" i="3"/>
  <c r="EB24" i="3"/>
  <c r="EU24" i="3"/>
  <c r="ES24" i="3"/>
  <c r="BO24" i="3"/>
  <c r="FM24" i="3" s="1"/>
  <c r="CQ24" i="3"/>
  <c r="EP24" i="3" s="1"/>
  <c r="FP21" i="2"/>
  <c r="DQ21" i="2"/>
  <c r="EA21" i="2"/>
  <c r="GJ21" i="2"/>
  <c r="EK21" i="2"/>
  <c r="FU21" i="2"/>
  <c r="DV21" i="2"/>
  <c r="GV21" i="2"/>
  <c r="EW21" i="2"/>
  <c r="FY21" i="2"/>
  <c r="DZ21" i="2"/>
  <c r="GZ21" i="2"/>
  <c r="FA21" i="2"/>
  <c r="EO21" i="2"/>
  <c r="DO21" i="2"/>
  <c r="GT21" i="2"/>
  <c r="EU21" i="2"/>
  <c r="EI21" i="2"/>
  <c r="GX24" i="3"/>
  <c r="FP24" i="3"/>
  <c r="GK24" i="3"/>
  <c r="CZ28" i="5"/>
  <c r="GX27" i="5"/>
  <c r="EY27" i="5"/>
  <c r="CO28" i="5"/>
  <c r="GM27" i="5"/>
  <c r="EN27" i="5"/>
  <c r="CU28" i="5"/>
  <c r="GS27" i="5"/>
  <c r="ET27" i="5"/>
  <c r="BQ28" i="5"/>
  <c r="FO27" i="5"/>
  <c r="DP27" i="5"/>
  <c r="CE28" i="5"/>
  <c r="GC27" i="5"/>
  <c r="ED27" i="5"/>
  <c r="BJ28" i="5"/>
  <c r="FH27" i="5"/>
  <c r="DI27" i="5"/>
  <c r="BO28" i="5"/>
  <c r="FM27" i="5"/>
  <c r="DN27" i="5"/>
  <c r="BN28" i="5"/>
  <c r="FL27" i="5"/>
  <c r="DM27" i="5"/>
  <c r="CY28" i="5"/>
  <c r="GW27" i="5"/>
  <c r="EX27" i="5"/>
  <c r="CS28" i="5"/>
  <c r="GQ27" i="5"/>
  <c r="ER27" i="5"/>
  <c r="AJ33" i="1"/>
  <c r="AJ29" i="1"/>
  <c r="AJ21" i="1"/>
  <c r="AJ27" i="1"/>
  <c r="AJ23" i="1"/>
  <c r="AJ37" i="1"/>
  <c r="AJ26" i="1"/>
  <c r="AJ35" i="1"/>
  <c r="AJ36" i="1"/>
  <c r="AJ24" i="1"/>
  <c r="AJ28" i="1"/>
  <c r="AJ30" i="1"/>
  <c r="AJ25" i="1"/>
  <c r="AJ22" i="1"/>
  <c r="AJ34" i="1"/>
  <c r="AJ32" i="1"/>
  <c r="AJ31" i="1"/>
  <c r="EC23" i="3"/>
  <c r="GB24" i="3"/>
  <c r="BZ28" i="5"/>
  <c r="FX27" i="5"/>
  <c r="DY27" i="5"/>
  <c r="CN28" i="5"/>
  <c r="GL27" i="5"/>
  <c r="EM27" i="5"/>
  <c r="EH24" i="3"/>
  <c r="BY24" i="3"/>
  <c r="DX24" i="3" s="1"/>
  <c r="CF24" i="3"/>
  <c r="EE24" i="3" s="1"/>
  <c r="BJ24" i="3"/>
  <c r="FH24" i="3" s="1"/>
  <c r="EM24" i="3"/>
  <c r="DM24" i="3"/>
  <c r="DB24" i="3"/>
  <c r="ET24" i="3"/>
  <c r="CB24" i="3"/>
  <c r="EA24" i="3" s="1"/>
  <c r="AS37" i="5"/>
  <c r="AC37" i="5"/>
  <c r="AU37" i="5"/>
  <c r="AE37" i="5"/>
  <c r="O37" i="5"/>
  <c r="AF37" i="5"/>
  <c r="L37" i="5"/>
  <c r="H37" i="5"/>
  <c r="N37" i="5"/>
  <c r="AL37" i="5"/>
  <c r="Y37" i="5"/>
  <c r="AZ37" i="5"/>
  <c r="AH37" i="5"/>
  <c r="AO37" i="5"/>
  <c r="I37" i="5"/>
  <c r="AQ37" i="5"/>
  <c r="AA37" i="5"/>
  <c r="K37" i="5"/>
  <c r="P37" i="5"/>
  <c r="BD37" i="5"/>
  <c r="AD37" i="5"/>
  <c r="J37" i="5"/>
  <c r="BA37" i="5"/>
  <c r="AK37" i="5"/>
  <c r="U37" i="5"/>
  <c r="BC37" i="5"/>
  <c r="AM37" i="5"/>
  <c r="W37" i="5"/>
  <c r="G37" i="5"/>
  <c r="AR37" i="5"/>
  <c r="AN37" i="5"/>
  <c r="AJ37" i="5"/>
  <c r="AT37" i="5"/>
  <c r="AX37" i="5"/>
  <c r="Z37" i="5"/>
  <c r="M37" i="5"/>
  <c r="R37" i="5"/>
  <c r="AW37" i="5"/>
  <c r="AG37" i="5"/>
  <c r="Q37" i="5"/>
  <c r="AY37" i="5"/>
  <c r="AI37" i="5"/>
  <c r="S37" i="5"/>
  <c r="AV37" i="5"/>
  <c r="AB37" i="5"/>
  <c r="X37" i="5"/>
  <c r="T37" i="5"/>
  <c r="BB37" i="5"/>
  <c r="V37" i="5"/>
  <c r="AP37" i="5"/>
  <c r="DK21" i="2"/>
  <c r="FF21" i="2"/>
  <c r="DG21" i="2"/>
  <c r="DP21" i="2"/>
  <c r="FH21" i="2"/>
  <c r="DI21" i="2"/>
  <c r="EX21" i="2"/>
  <c r="GP21" i="2"/>
  <c r="EQ21" i="2"/>
  <c r="ED21" i="2"/>
  <c r="EP21" i="2"/>
  <c r="GR21" i="2"/>
  <c r="ES21" i="2"/>
  <c r="BV28" i="5"/>
  <c r="FT27" i="5"/>
  <c r="DU27" i="5"/>
  <c r="BM28" i="5"/>
  <c r="FK27" i="5"/>
  <c r="DL27" i="5"/>
  <c r="BR28" i="5"/>
  <c r="FP27" i="5"/>
  <c r="DQ27" i="5"/>
  <c r="CL28" i="5"/>
  <c r="GJ27" i="5"/>
  <c r="EK27" i="5"/>
  <c r="CD28" i="5"/>
  <c r="GB27" i="5"/>
  <c r="EC27" i="5"/>
  <c r="BI28" i="5"/>
  <c r="FG27" i="5"/>
  <c r="DH27" i="5"/>
  <c r="BU28" i="5"/>
  <c r="FS27" i="5"/>
  <c r="DT27" i="5"/>
  <c r="BB18" i="1"/>
  <c r="BA70" i="1"/>
  <c r="BA68" i="1"/>
  <c r="BA66" i="1"/>
  <c r="BA64" i="1"/>
  <c r="BA62" i="1"/>
  <c r="BA60" i="1"/>
  <c r="BA58" i="1"/>
  <c r="BA56" i="1"/>
  <c r="BA69" i="1"/>
  <c r="BA67" i="1"/>
  <c r="BA65" i="1"/>
  <c r="BA63" i="1"/>
  <c r="BA61" i="1"/>
  <c r="BA59" i="1"/>
  <c r="BA57" i="1"/>
  <c r="BA55" i="1"/>
  <c r="BA20" i="1"/>
  <c r="BA19" i="1"/>
  <c r="D40" i="5"/>
  <c r="B40" i="5"/>
  <c r="C41" i="5"/>
  <c r="C40" i="3"/>
  <c r="D39" i="3"/>
  <c r="B39" i="3" s="1"/>
  <c r="B38" i="2"/>
  <c r="G39" i="1"/>
  <c r="H39" i="1"/>
  <c r="I40" i="1"/>
  <c r="K53" i="1"/>
  <c r="J53" i="1"/>
  <c r="M53" i="1"/>
  <c r="L53" i="1"/>
  <c r="D54" i="1"/>
  <c r="B54" i="1"/>
  <c r="GV22" i="2" l="1"/>
  <c r="GW22" i="2"/>
  <c r="FP22" i="2"/>
  <c r="GG25" i="3"/>
  <c r="FY22" i="2"/>
  <c r="FE22" i="2"/>
  <c r="FH22" i="2"/>
  <c r="FU22" i="2"/>
  <c r="GJ22" i="2"/>
  <c r="FX22" i="2"/>
  <c r="GC22" i="2"/>
  <c r="FL22" i="2"/>
  <c r="GT25" i="3"/>
  <c r="FW22" i="2"/>
  <c r="GC25" i="3"/>
  <c r="GF22" i="2"/>
  <c r="GB25" i="3"/>
  <c r="FQ25" i="3"/>
  <c r="CL29" i="5"/>
  <c r="GJ28" i="5"/>
  <c r="EK28" i="5"/>
  <c r="FW24" i="3"/>
  <c r="BZ29" i="5"/>
  <c r="FX28" i="5"/>
  <c r="DY28" i="5"/>
  <c r="BN29" i="5"/>
  <c r="FL28" i="5"/>
  <c r="DM28" i="5"/>
  <c r="BQ29" i="5"/>
  <c r="FO28" i="5"/>
  <c r="DP28" i="5"/>
  <c r="CR29" i="5"/>
  <c r="GP28" i="5"/>
  <c r="EQ28" i="5"/>
  <c r="BT29" i="5"/>
  <c r="FR28" i="5"/>
  <c r="DS28" i="5"/>
  <c r="DB29" i="5"/>
  <c r="GZ28" i="5"/>
  <c r="FA28" i="5"/>
  <c r="CK29" i="5"/>
  <c r="GI28" i="5"/>
  <c r="EJ28" i="5"/>
  <c r="CS25" i="3"/>
  <c r="ER25" i="3" s="1"/>
  <c r="CZ25" i="3"/>
  <c r="GX25" i="3" s="1"/>
  <c r="CQ25" i="3"/>
  <c r="GO25" i="3" s="1"/>
  <c r="BY25" i="3"/>
  <c r="DX25" i="3" s="1"/>
  <c r="CB25" i="3"/>
  <c r="EA25" i="3" s="1"/>
  <c r="CM25" i="3"/>
  <c r="GK25" i="3" s="1"/>
  <c r="BZ25" i="3"/>
  <c r="FX25" i="3" s="1"/>
  <c r="CL25" i="3"/>
  <c r="GJ25" i="3" s="1"/>
  <c r="DF25" i="3"/>
  <c r="CY25" i="3"/>
  <c r="EX25" i="3" s="1"/>
  <c r="CW25" i="3"/>
  <c r="EV25" i="3" s="1"/>
  <c r="CO25" i="3"/>
  <c r="GM25" i="3" s="1"/>
  <c r="CP29" i="5"/>
  <c r="GN28" i="5"/>
  <c r="EO28" i="5"/>
  <c r="CT29" i="5"/>
  <c r="GR28" i="5"/>
  <c r="ES28" i="5"/>
  <c r="GG22" i="2"/>
  <c r="Q38" i="5"/>
  <c r="AS38" i="5"/>
  <c r="M38" i="5"/>
  <c r="P38" i="5"/>
  <c r="AI38" i="5"/>
  <c r="AL38" i="5"/>
  <c r="AC38" i="5"/>
  <c r="AV38" i="5"/>
  <c r="AY38" i="5"/>
  <c r="S38" i="5"/>
  <c r="AP38" i="5"/>
  <c r="AO38" i="5"/>
  <c r="Y38" i="5"/>
  <c r="I38" i="5"/>
  <c r="AR38" i="5"/>
  <c r="AB38" i="5"/>
  <c r="L38" i="5"/>
  <c r="AU38" i="5"/>
  <c r="AE38" i="5"/>
  <c r="O38" i="5"/>
  <c r="AH38" i="5"/>
  <c r="BB38" i="5"/>
  <c r="N38" i="5"/>
  <c r="AG38" i="5"/>
  <c r="AJ38" i="5"/>
  <c r="BC38" i="5"/>
  <c r="W38" i="5"/>
  <c r="V38" i="5"/>
  <c r="AT38" i="5"/>
  <c r="AF38" i="5"/>
  <c r="R38" i="5"/>
  <c r="BA38" i="5"/>
  <c r="AK38" i="5"/>
  <c r="U38" i="5"/>
  <c r="BD38" i="5"/>
  <c r="AN38" i="5"/>
  <c r="X38" i="5"/>
  <c r="H38" i="5"/>
  <c r="AQ38" i="5"/>
  <c r="AA38" i="5"/>
  <c r="K38" i="5"/>
  <c r="AX38" i="5"/>
  <c r="J38" i="5"/>
  <c r="AD38" i="5"/>
  <c r="AW38" i="5"/>
  <c r="AZ38" i="5"/>
  <c r="T38" i="5"/>
  <c r="AM38" i="5"/>
  <c r="G38" i="5"/>
  <c r="Z38" i="5"/>
  <c r="GK22" i="2"/>
  <c r="EL22" i="2"/>
  <c r="GD22" i="2"/>
  <c r="EE22" i="2"/>
  <c r="FM22" i="2"/>
  <c r="DN22" i="2"/>
  <c r="EU22" i="2"/>
  <c r="EY22" i="2"/>
  <c r="EP22" i="2"/>
  <c r="CD29" i="5"/>
  <c r="GB28" i="5"/>
  <c r="EC28" i="5"/>
  <c r="BV29" i="5"/>
  <c r="FT28" i="5"/>
  <c r="DU28" i="5"/>
  <c r="FA24" i="3"/>
  <c r="GZ25" i="3"/>
  <c r="CN29" i="5"/>
  <c r="GL28" i="5"/>
  <c r="EM28" i="5"/>
  <c r="CY29" i="5"/>
  <c r="GW28" i="5"/>
  <c r="EX28" i="5"/>
  <c r="CE29" i="5"/>
  <c r="GC28" i="5"/>
  <c r="ED28" i="5"/>
  <c r="CZ29" i="5"/>
  <c r="GX28" i="5"/>
  <c r="EY28" i="5"/>
  <c r="BW29" i="5"/>
  <c r="FU28" i="5"/>
  <c r="DV28" i="5"/>
  <c r="CF29" i="5"/>
  <c r="GD28" i="5"/>
  <c r="EE28" i="5"/>
  <c r="BK29" i="5"/>
  <c r="FI28" i="5"/>
  <c r="DJ28" i="5"/>
  <c r="BX29" i="5"/>
  <c r="FV28" i="5"/>
  <c r="DW28" i="5"/>
  <c r="DU24" i="3"/>
  <c r="FT25" i="3"/>
  <c r="DL24" i="3"/>
  <c r="FK25" i="3"/>
  <c r="CI29" i="5"/>
  <c r="GG28" i="5"/>
  <c r="EH28" i="5"/>
  <c r="CG25" i="3"/>
  <c r="GE25" i="3" s="1"/>
  <c r="EM25" i="3"/>
  <c r="EZ25" i="3"/>
  <c r="CR25" i="3"/>
  <c r="BT25" i="3"/>
  <c r="FR25" i="3" s="1"/>
  <c r="CA25" i="3"/>
  <c r="CX25" i="3"/>
  <c r="EW25" i="3" s="1"/>
  <c r="BR25" i="3"/>
  <c r="DQ25" i="3" s="1"/>
  <c r="FA25" i="3"/>
  <c r="DW25" i="3"/>
  <c r="CW29" i="5"/>
  <c r="GU28" i="5"/>
  <c r="EV28" i="5"/>
  <c r="DC29" i="5"/>
  <c r="HA28" i="5"/>
  <c r="FB28" i="5"/>
  <c r="E55" i="1"/>
  <c r="E39" i="5"/>
  <c r="CV29" i="5"/>
  <c r="GT28" i="5"/>
  <c r="EU28" i="5"/>
  <c r="DA29" i="5"/>
  <c r="GY28" i="5"/>
  <c r="EZ28" i="5"/>
  <c r="EJ22" i="2"/>
  <c r="FI22" i="2"/>
  <c r="DJ22" i="2"/>
  <c r="GE22" i="2"/>
  <c r="EF22" i="2"/>
  <c r="GR22" i="2"/>
  <c r="ES22" i="2"/>
  <c r="EB22" i="2"/>
  <c r="GZ22" i="2"/>
  <c r="FA22" i="2"/>
  <c r="DW22" i="2"/>
  <c r="EM22" i="2"/>
  <c r="GB22" i="2"/>
  <c r="EC22" i="2"/>
  <c r="EQ22" i="2"/>
  <c r="BS29" i="5"/>
  <c r="FQ28" i="5"/>
  <c r="DR28" i="5"/>
  <c r="BI29" i="5"/>
  <c r="FG28" i="5"/>
  <c r="DH28" i="5"/>
  <c r="BM29" i="5"/>
  <c r="FK28" i="5"/>
  <c r="DL28" i="5"/>
  <c r="DP22" i="2"/>
  <c r="FZ24" i="3"/>
  <c r="GZ24" i="3"/>
  <c r="GD24" i="3"/>
  <c r="CS29" i="5"/>
  <c r="GQ28" i="5"/>
  <c r="ER28" i="5"/>
  <c r="BJ29" i="5"/>
  <c r="FH28" i="5"/>
  <c r="DI28" i="5"/>
  <c r="CO29" i="5"/>
  <c r="GM28" i="5"/>
  <c r="EN28" i="5"/>
  <c r="GO24" i="3"/>
  <c r="CA29" i="5"/>
  <c r="FY28" i="5"/>
  <c r="DZ28" i="5"/>
  <c r="BP29" i="5"/>
  <c r="FN28" i="5"/>
  <c r="DO28" i="5"/>
  <c r="CJ29" i="5"/>
  <c r="GH28" i="5"/>
  <c r="EI28" i="5"/>
  <c r="FT24" i="3"/>
  <c r="FK24" i="3"/>
  <c r="GW24" i="3"/>
  <c r="GU24" i="3"/>
  <c r="CM29" i="5"/>
  <c r="GK28" i="5"/>
  <c r="EL28" i="5"/>
  <c r="DU25" i="3"/>
  <c r="ES25" i="3"/>
  <c r="DP25" i="3"/>
  <c r="DN25" i="3"/>
  <c r="ET25" i="3"/>
  <c r="EG25" i="3"/>
  <c r="EB25" i="3"/>
  <c r="BH25" i="3"/>
  <c r="FF25" i="3" s="1"/>
  <c r="BI25" i="3"/>
  <c r="FG25" i="3" s="1"/>
  <c r="CF25" i="3"/>
  <c r="EE25" i="3" s="1"/>
  <c r="DV25" i="3"/>
  <c r="AK38" i="1"/>
  <c r="AK24" i="1"/>
  <c r="AK31" i="1"/>
  <c r="AK34" i="1"/>
  <c r="AK25" i="1"/>
  <c r="AK37" i="1"/>
  <c r="AK21" i="1"/>
  <c r="AK32" i="1"/>
  <c r="AK22" i="1"/>
  <c r="AK29" i="1"/>
  <c r="AK26" i="1"/>
  <c r="AK36" i="1"/>
  <c r="AK33" i="1"/>
  <c r="AK23" i="1"/>
  <c r="AK27" i="1"/>
  <c r="AK35" i="1"/>
  <c r="AK28" i="1"/>
  <c r="AK30" i="1"/>
  <c r="BF29" i="5"/>
  <c r="FD28" i="5"/>
  <c r="DE28" i="5"/>
  <c r="CQ29" i="5"/>
  <c r="GO28" i="5"/>
  <c r="EP28" i="5"/>
  <c r="CB29" i="5"/>
  <c r="FZ28" i="5"/>
  <c r="EA28" i="5"/>
  <c r="FG22" i="2"/>
  <c r="GM24" i="3"/>
  <c r="EA22" i="2"/>
  <c r="DO22" i="2"/>
  <c r="EI22" i="2"/>
  <c r="DK22" i="2"/>
  <c r="DS22" i="2"/>
  <c r="HA22" i="2"/>
  <c r="FB22" i="2"/>
  <c r="FF22" i="2"/>
  <c r="DG22" i="2"/>
  <c r="EO22" i="2"/>
  <c r="GQ22" i="2"/>
  <c r="ER22" i="2"/>
  <c r="FQ22" i="2"/>
  <c r="DR22" i="2"/>
  <c r="EZ22" i="2"/>
  <c r="FK22" i="2"/>
  <c r="DL22" i="2"/>
  <c r="BY29" i="5"/>
  <c r="FW28" i="5"/>
  <c r="DX28" i="5"/>
  <c r="CG29" i="5"/>
  <c r="GE28" i="5"/>
  <c r="EF28" i="5"/>
  <c r="E24" i="2"/>
  <c r="AL7" i="1"/>
  <c r="BU29" i="5"/>
  <c r="FS28" i="5"/>
  <c r="DT28" i="5"/>
  <c r="BR29" i="5"/>
  <c r="FP28" i="5"/>
  <c r="DQ28" i="5"/>
  <c r="DI24" i="3"/>
  <c r="FH25" i="3"/>
  <c r="BO29" i="5"/>
  <c r="FM28" i="5"/>
  <c r="DN28" i="5"/>
  <c r="CU29" i="5"/>
  <c r="GS28" i="5"/>
  <c r="ET28" i="5"/>
  <c r="DN24" i="3"/>
  <c r="FM25" i="3"/>
  <c r="BG29" i="5"/>
  <c r="FE28" i="5"/>
  <c r="DF28" i="5"/>
  <c r="CC29" i="5"/>
  <c r="GA28" i="5"/>
  <c r="EB28" i="5"/>
  <c r="EZ24" i="3"/>
  <c r="GY25" i="3"/>
  <c r="DV24" i="3"/>
  <c r="FU25" i="3"/>
  <c r="DP24" i="3"/>
  <c r="FO25" i="3"/>
  <c r="BH29" i="5"/>
  <c r="FF28" i="5"/>
  <c r="DG28" i="5"/>
  <c r="BL29" i="5"/>
  <c r="FJ28" i="5"/>
  <c r="DK28" i="5"/>
  <c r="DC25" i="3"/>
  <c r="HA25" i="3" s="1"/>
  <c r="DI25" i="3"/>
  <c r="DL25" i="3"/>
  <c r="DM25" i="3"/>
  <c r="BL25" i="3"/>
  <c r="FJ25" i="3" s="1"/>
  <c r="BF25" i="3"/>
  <c r="DE25" i="3" s="1"/>
  <c r="BK25" i="3"/>
  <c r="FI25" i="3" s="1"/>
  <c r="CP25" i="3"/>
  <c r="GN25" i="3" s="1"/>
  <c r="EJ25" i="3"/>
  <c r="EI25" i="3"/>
  <c r="AN23" i="2"/>
  <c r="CM23" i="2" s="1"/>
  <c r="EL23" i="2" s="1"/>
  <c r="G23" i="2"/>
  <c r="BF23" i="2" s="1"/>
  <c r="H23" i="2"/>
  <c r="BG23" i="2" s="1"/>
  <c r="AC23" i="2"/>
  <c r="CB23" i="2" s="1"/>
  <c r="AT23" i="2"/>
  <c r="CS23" i="2" s="1"/>
  <c r="AS23" i="2"/>
  <c r="CR23" i="2" s="1"/>
  <c r="AY23" i="2"/>
  <c r="CX23" i="2" s="1"/>
  <c r="AU23" i="2"/>
  <c r="CT23" i="2" s="1"/>
  <c r="ES23" i="2" s="1"/>
  <c r="AD23" i="2"/>
  <c r="CC23" i="2" s="1"/>
  <c r="EB23" i="2" s="1"/>
  <c r="N23" i="2"/>
  <c r="BM23" i="2" s="1"/>
  <c r="O23" i="2"/>
  <c r="BN23" i="2" s="1"/>
  <c r="AJ23" i="2"/>
  <c r="CI23" i="2" s="1"/>
  <c r="M23" i="2"/>
  <c r="BL23" i="2" s="1"/>
  <c r="FJ23" i="2" s="1"/>
  <c r="AI23" i="2"/>
  <c r="CH23" i="2" s="1"/>
  <c r="AP23" i="2"/>
  <c r="CO23" i="2" s="1"/>
  <c r="GM23" i="2" s="1"/>
  <c r="AO23" i="2"/>
  <c r="CN23" i="2" s="1"/>
  <c r="AQ23" i="2"/>
  <c r="CP23" i="2" s="1"/>
  <c r="EO23" i="2" s="1"/>
  <c r="BD23" i="2"/>
  <c r="DC23" i="2" s="1"/>
  <c r="Z23" i="2"/>
  <c r="BY23" i="2" s="1"/>
  <c r="J23" i="2"/>
  <c r="BI23" i="2" s="1"/>
  <c r="T23" i="2"/>
  <c r="BS23" i="2" s="1"/>
  <c r="DR23" i="2" s="1"/>
  <c r="S23" i="2"/>
  <c r="BR23" i="2" s="1"/>
  <c r="BB23" i="2"/>
  <c r="DA23" i="2" s="1"/>
  <c r="BA23" i="2"/>
  <c r="CZ23" i="2" s="1"/>
  <c r="AZ23" i="2"/>
  <c r="CY23" i="2" s="1"/>
  <c r="AV23" i="2"/>
  <c r="CU23" i="2" s="1"/>
  <c r="GS23" i="2" s="1"/>
  <c r="AL23" i="2"/>
  <c r="CK23" i="2" s="1"/>
  <c r="GI23" i="2" s="1"/>
  <c r="V23" i="2"/>
  <c r="BU23" i="2" s="1"/>
  <c r="DT23" i="2" s="1"/>
  <c r="X23" i="2"/>
  <c r="BW23" i="2" s="1"/>
  <c r="AX23" i="2"/>
  <c r="CW23" i="2" s="1"/>
  <c r="EV23" i="2" s="1"/>
  <c r="AW23" i="2"/>
  <c r="CV23" i="2" s="1"/>
  <c r="EU23" i="2" s="1"/>
  <c r="AR23" i="2"/>
  <c r="CQ23" i="2" s="1"/>
  <c r="GO23" i="2" s="1"/>
  <c r="BC23" i="2"/>
  <c r="DB23" i="2" s="1"/>
  <c r="AH23" i="2"/>
  <c r="CG23" i="2" s="1"/>
  <c r="R23" i="2"/>
  <c r="BQ23" i="2" s="1"/>
  <c r="DP23" i="2" s="1"/>
  <c r="I23" i="2"/>
  <c r="BH23" i="2" s="1"/>
  <c r="FF23" i="2" s="1"/>
  <c r="AE23" i="2"/>
  <c r="CD23" i="2" s="1"/>
  <c r="AF23" i="2"/>
  <c r="CE23" i="2" s="1"/>
  <c r="Q23" i="2"/>
  <c r="BP23" i="2" s="1"/>
  <c r="DO23" i="2" s="1"/>
  <c r="P23" i="2"/>
  <c r="BO23" i="2" s="1"/>
  <c r="AK23" i="2"/>
  <c r="CJ23" i="2" s="1"/>
  <c r="EI23" i="2" s="1"/>
  <c r="W23" i="2"/>
  <c r="BV23" i="2" s="1"/>
  <c r="DU23" i="2" s="1"/>
  <c r="U23" i="2"/>
  <c r="BT23" i="2" s="1"/>
  <c r="FR23" i="2" s="1"/>
  <c r="AB23" i="2"/>
  <c r="CA23" i="2" s="1"/>
  <c r="Y23" i="2"/>
  <c r="BX23" i="2" s="1"/>
  <c r="DW23" i="2" s="1"/>
  <c r="AA23" i="2"/>
  <c r="BZ23" i="2" s="1"/>
  <c r="L23" i="2"/>
  <c r="BK23" i="2" s="1"/>
  <c r="AG23" i="2"/>
  <c r="CF23" i="2" s="1"/>
  <c r="K23" i="2"/>
  <c r="BJ23" i="2" s="1"/>
  <c r="AM23" i="2"/>
  <c r="CL23" i="2" s="1"/>
  <c r="CX29" i="5"/>
  <c r="GV28" i="5"/>
  <c r="EW28" i="5"/>
  <c r="CH29" i="5"/>
  <c r="GF28" i="5"/>
  <c r="EG28" i="5"/>
  <c r="DW24" i="3"/>
  <c r="FV25" i="3"/>
  <c r="FN25" i="3"/>
  <c r="FS25" i="3"/>
  <c r="FS22" i="2"/>
  <c r="DT22" i="2"/>
  <c r="FD22" i="2"/>
  <c r="DE22" i="2"/>
  <c r="ET22" i="2"/>
  <c r="DU22" i="2"/>
  <c r="EN22" i="2"/>
  <c r="EV22" i="2"/>
  <c r="BC18" i="1"/>
  <c r="BB70" i="1"/>
  <c r="BB69" i="1"/>
  <c r="BB67" i="1"/>
  <c r="BB65" i="1"/>
  <c r="BB63" i="1"/>
  <c r="BB61" i="1"/>
  <c r="BB59" i="1"/>
  <c r="BB57" i="1"/>
  <c r="BB68" i="1"/>
  <c r="BB66" i="1"/>
  <c r="BB64" i="1"/>
  <c r="BB62" i="1"/>
  <c r="BB60" i="1"/>
  <c r="BB58" i="1"/>
  <c r="BB56" i="1"/>
  <c r="BB20" i="1"/>
  <c r="BB19" i="1"/>
  <c r="C42" i="5"/>
  <c r="D41" i="5"/>
  <c r="B41" i="5" s="1"/>
  <c r="C41" i="3"/>
  <c r="D40" i="3"/>
  <c r="B40" i="3" s="1"/>
  <c r="B39" i="2"/>
  <c r="L54" i="1"/>
  <c r="K54" i="1"/>
  <c r="J54" i="1"/>
  <c r="M54" i="1"/>
  <c r="G40" i="1"/>
  <c r="D20" i="13" s="1"/>
  <c r="H40" i="1"/>
  <c r="D55" i="1"/>
  <c r="B55" i="1" s="1"/>
  <c r="FW25" i="3" l="1"/>
  <c r="GQ25" i="3"/>
  <c r="FS23" i="2"/>
  <c r="GW25" i="3"/>
  <c r="GU23" i="2"/>
  <c r="FT23" i="2"/>
  <c r="FD25" i="3"/>
  <c r="FZ25" i="3"/>
  <c r="GU25" i="3"/>
  <c r="GD25" i="3"/>
  <c r="E25" i="2"/>
  <c r="AM7" i="1"/>
  <c r="CH30" i="5"/>
  <c r="GF29" i="5"/>
  <c r="EG29" i="5"/>
  <c r="GJ23" i="2"/>
  <c r="EK23" i="2"/>
  <c r="FX23" i="2"/>
  <c r="DY23" i="2"/>
  <c r="GC23" i="2"/>
  <c r="ED23" i="2"/>
  <c r="EF23" i="2"/>
  <c r="ET23" i="2"/>
  <c r="FP23" i="2"/>
  <c r="DQ23" i="2"/>
  <c r="HA23" i="2"/>
  <c r="FB23" i="2"/>
  <c r="GF23" i="2"/>
  <c r="EG23" i="2"/>
  <c r="FK23" i="2"/>
  <c r="DL23" i="2"/>
  <c r="EQ23" i="2"/>
  <c r="FD23" i="2"/>
  <c r="DE23" i="2"/>
  <c r="DJ25" i="3"/>
  <c r="DK25" i="3"/>
  <c r="FB25" i="3"/>
  <c r="BL30" i="5"/>
  <c r="FJ29" i="5"/>
  <c r="DK29" i="5"/>
  <c r="CC30" i="5"/>
  <c r="GA29" i="5"/>
  <c r="EB29" i="5"/>
  <c r="CU30" i="5"/>
  <c r="GS29" i="5"/>
  <c r="ET29" i="5"/>
  <c r="BR30" i="5"/>
  <c r="FP29" i="5"/>
  <c r="DQ29" i="5"/>
  <c r="AL32" i="1"/>
  <c r="AL21" i="1"/>
  <c r="AL22" i="1"/>
  <c r="AL28" i="1"/>
  <c r="AL31" i="1"/>
  <c r="AL39" i="1"/>
  <c r="AL23" i="1"/>
  <c r="AL24" i="1"/>
  <c r="AL36" i="1"/>
  <c r="AL37" i="1"/>
  <c r="AL27" i="1"/>
  <c r="AL34" i="1"/>
  <c r="AL26" i="1"/>
  <c r="AL25" i="1"/>
  <c r="AL30" i="1"/>
  <c r="AL35" i="1"/>
  <c r="AL29" i="1"/>
  <c r="AL33" i="1"/>
  <c r="AL38" i="1"/>
  <c r="BY30" i="5"/>
  <c r="FW29" i="5"/>
  <c r="DX29" i="5"/>
  <c r="FN23" i="2"/>
  <c r="DH25" i="3"/>
  <c r="BP30" i="5"/>
  <c r="FN29" i="5"/>
  <c r="DO29" i="5"/>
  <c r="BI30" i="5"/>
  <c r="FG29" i="5"/>
  <c r="DH29" i="5"/>
  <c r="BS30" i="5"/>
  <c r="FQ29" i="5"/>
  <c r="DR29" i="5"/>
  <c r="GV25" i="3"/>
  <c r="CF30" i="5"/>
  <c r="GD29" i="5"/>
  <c r="EE29" i="5"/>
  <c r="CY30" i="5"/>
  <c r="GW29" i="5"/>
  <c r="EX29" i="5"/>
  <c r="BV30" i="5"/>
  <c r="FT29" i="5"/>
  <c r="DU29" i="5"/>
  <c r="GT23" i="2"/>
  <c r="DY25" i="3"/>
  <c r="EP25" i="3"/>
  <c r="CK30" i="5"/>
  <c r="GI29" i="5"/>
  <c r="EJ29" i="5"/>
  <c r="BQ30" i="5"/>
  <c r="FO29" i="5"/>
  <c r="DP29" i="5"/>
  <c r="FH23" i="2"/>
  <c r="DI23" i="2"/>
  <c r="EC23" i="2"/>
  <c r="GZ23" i="2"/>
  <c r="FA23" i="2"/>
  <c r="FU23" i="2"/>
  <c r="DV23" i="2"/>
  <c r="GW23" i="2"/>
  <c r="EX23" i="2"/>
  <c r="DK23" i="2"/>
  <c r="GQ23" i="2"/>
  <c r="ER23" i="2"/>
  <c r="AN24" i="2"/>
  <c r="CM24" i="2" s="1"/>
  <c r="G24" i="2"/>
  <c r="BF24" i="2" s="1"/>
  <c r="W24" i="2"/>
  <c r="BV24" i="2" s="1"/>
  <c r="X24" i="2"/>
  <c r="BW24" i="2" s="1"/>
  <c r="FU24" i="2" s="1"/>
  <c r="AB24" i="2"/>
  <c r="CA24" i="2" s="1"/>
  <c r="FY24" i="2" s="1"/>
  <c r="H24" i="2"/>
  <c r="BG24" i="2" s="1"/>
  <c r="DF24" i="2" s="1"/>
  <c r="AD24" i="2"/>
  <c r="CC24" i="2" s="1"/>
  <c r="L24" i="2"/>
  <c r="BK24" i="2" s="1"/>
  <c r="FI24" i="2" s="1"/>
  <c r="AH24" i="2"/>
  <c r="CG24" i="2" s="1"/>
  <c r="R24" i="2"/>
  <c r="BQ24" i="2" s="1"/>
  <c r="AM24" i="2"/>
  <c r="CL24" i="2" s="1"/>
  <c r="S24" i="2"/>
  <c r="BR24" i="2" s="1"/>
  <c r="FP24" i="2" s="1"/>
  <c r="N24" i="2"/>
  <c r="BM24" i="2" s="1"/>
  <c r="AQ24" i="2"/>
  <c r="CP24" i="2" s="1"/>
  <c r="AP24" i="2"/>
  <c r="CO24" i="2" s="1"/>
  <c r="EN24" i="2" s="1"/>
  <c r="AR24" i="2"/>
  <c r="CQ24" i="2" s="1"/>
  <c r="EP24" i="2" s="1"/>
  <c r="AV24" i="2"/>
  <c r="CU24" i="2" s="1"/>
  <c r="GS24" i="2" s="1"/>
  <c r="Y24" i="2"/>
  <c r="BX24" i="2" s="1"/>
  <c r="I24" i="2"/>
  <c r="BH24" i="2" s="1"/>
  <c r="FF24" i="2" s="1"/>
  <c r="AL24" i="2"/>
  <c r="CK24" i="2" s="1"/>
  <c r="GI24" i="2" s="1"/>
  <c r="AI24" i="2"/>
  <c r="CH24" i="2" s="1"/>
  <c r="EG24" i="2" s="1"/>
  <c r="BC24" i="2"/>
  <c r="DB24" i="2" s="1"/>
  <c r="BB24" i="2"/>
  <c r="DA24" i="2" s="1"/>
  <c r="GY24" i="2" s="1"/>
  <c r="BA24" i="2"/>
  <c r="CZ24" i="2" s="1"/>
  <c r="GX24" i="2" s="1"/>
  <c r="AW24" i="2"/>
  <c r="CV24" i="2" s="1"/>
  <c r="AK24" i="2"/>
  <c r="CJ24" i="2" s="1"/>
  <c r="U24" i="2"/>
  <c r="BT24" i="2" s="1"/>
  <c r="DS24" i="2" s="1"/>
  <c r="Z24" i="2"/>
  <c r="BY24" i="2" s="1"/>
  <c r="K24" i="2"/>
  <c r="BJ24" i="2" s="1"/>
  <c r="AF24" i="2"/>
  <c r="CE24" i="2" s="1"/>
  <c r="AE24" i="2"/>
  <c r="CD24" i="2" s="1"/>
  <c r="EC24" i="2" s="1"/>
  <c r="AY24" i="2"/>
  <c r="CX24" i="2" s="1"/>
  <c r="EW24" i="2" s="1"/>
  <c r="AX24" i="2"/>
  <c r="CW24" i="2" s="1"/>
  <c r="AS24" i="2"/>
  <c r="CR24" i="2" s="1"/>
  <c r="EQ24" i="2" s="1"/>
  <c r="AO24" i="2"/>
  <c r="CN24" i="2" s="1"/>
  <c r="GL24" i="2" s="1"/>
  <c r="AG24" i="2"/>
  <c r="CF24" i="2" s="1"/>
  <c r="GD24" i="2" s="1"/>
  <c r="Q24" i="2"/>
  <c r="BP24" i="2" s="1"/>
  <c r="J24" i="2"/>
  <c r="BI24" i="2" s="1"/>
  <c r="DH24" i="2" s="1"/>
  <c r="P24" i="2"/>
  <c r="BO24" i="2" s="1"/>
  <c r="DN24" i="2" s="1"/>
  <c r="AU24" i="2"/>
  <c r="CT24" i="2" s="1"/>
  <c r="AT24" i="2"/>
  <c r="CS24" i="2" s="1"/>
  <c r="ER24" i="2" s="1"/>
  <c r="AZ24" i="2"/>
  <c r="CY24" i="2" s="1"/>
  <c r="BD24" i="2"/>
  <c r="DC24" i="2" s="1"/>
  <c r="AC24" i="2"/>
  <c r="CB24" i="2" s="1"/>
  <c r="EA24" i="2" s="1"/>
  <c r="M24" i="2"/>
  <c r="BL24" i="2" s="1"/>
  <c r="DK24" i="2" s="1"/>
  <c r="O24" i="2"/>
  <c r="BN24" i="2" s="1"/>
  <c r="AJ24" i="2"/>
  <c r="CI24" i="2" s="1"/>
  <c r="EH24" i="2" s="1"/>
  <c r="V24" i="2"/>
  <c r="BU24" i="2" s="1"/>
  <c r="T24" i="2"/>
  <c r="BS24" i="2" s="1"/>
  <c r="AA24" i="2"/>
  <c r="BZ24" i="2" s="1"/>
  <c r="CG30" i="5"/>
  <c r="GE29" i="5"/>
  <c r="EF29" i="5"/>
  <c r="BF30" i="5"/>
  <c r="FD29" i="5"/>
  <c r="DE29" i="5"/>
  <c r="CJ30" i="5"/>
  <c r="GH29" i="5"/>
  <c r="EI29" i="5"/>
  <c r="CS30" i="5"/>
  <c r="GQ29" i="5"/>
  <c r="ER29" i="5"/>
  <c r="BM30" i="5"/>
  <c r="FK29" i="5"/>
  <c r="DL29" i="5"/>
  <c r="FV23" i="2"/>
  <c r="GA23" i="2"/>
  <c r="CV30" i="5"/>
  <c r="GT29" i="5"/>
  <c r="EU29" i="5"/>
  <c r="CW30" i="5"/>
  <c r="GU29" i="5"/>
  <c r="EV29" i="5"/>
  <c r="DZ25" i="3"/>
  <c r="EQ25" i="3"/>
  <c r="BK30" i="5"/>
  <c r="FI29" i="5"/>
  <c r="DJ29" i="5"/>
  <c r="CE30" i="5"/>
  <c r="GC29" i="5"/>
  <c r="ED29" i="5"/>
  <c r="CP30" i="5"/>
  <c r="GN29" i="5"/>
  <c r="EO29" i="5"/>
  <c r="CR30" i="5"/>
  <c r="GP29" i="5"/>
  <c r="EQ29" i="5"/>
  <c r="GD23" i="2"/>
  <c r="EE23" i="2"/>
  <c r="FY23" i="2"/>
  <c r="DZ23" i="2"/>
  <c r="FM23" i="2"/>
  <c r="DN23" i="2"/>
  <c r="DG23" i="2"/>
  <c r="EP23" i="2"/>
  <c r="EY23" i="2"/>
  <c r="FG23" i="2"/>
  <c r="DH23" i="2"/>
  <c r="EM23" i="2"/>
  <c r="GG23" i="2"/>
  <c r="EH23" i="2"/>
  <c r="EA23" i="2"/>
  <c r="EO25" i="3"/>
  <c r="FQ23" i="2"/>
  <c r="GN23" i="2"/>
  <c r="GH23" i="2"/>
  <c r="FZ23" i="2"/>
  <c r="CQ30" i="5"/>
  <c r="GO29" i="5"/>
  <c r="EP29" i="5"/>
  <c r="DG25" i="3"/>
  <c r="CM30" i="5"/>
  <c r="GK29" i="5"/>
  <c r="EL29" i="5"/>
  <c r="BJ30" i="5"/>
  <c r="FH29" i="5"/>
  <c r="DI29" i="5"/>
  <c r="FO23" i="2"/>
  <c r="GP23" i="2"/>
  <c r="GL23" i="2"/>
  <c r="GR23" i="2"/>
  <c r="GE23" i="2"/>
  <c r="DA30" i="5"/>
  <c r="GY29" i="5"/>
  <c r="EZ29" i="5"/>
  <c r="Q39" i="5"/>
  <c r="T39" i="5"/>
  <c r="W39" i="5"/>
  <c r="Z39" i="5"/>
  <c r="AX39" i="5"/>
  <c r="AS39" i="5"/>
  <c r="AC39" i="5"/>
  <c r="M39" i="5"/>
  <c r="AV39" i="5"/>
  <c r="AF39" i="5"/>
  <c r="P39" i="5"/>
  <c r="AY39" i="5"/>
  <c r="AI39" i="5"/>
  <c r="S39" i="5"/>
  <c r="V39" i="5"/>
  <c r="AP39" i="5"/>
  <c r="BB39" i="5"/>
  <c r="AO39" i="5"/>
  <c r="Y39" i="5"/>
  <c r="I39" i="5"/>
  <c r="AR39" i="5"/>
  <c r="AB39" i="5"/>
  <c r="L39" i="5"/>
  <c r="AU39" i="5"/>
  <c r="AE39" i="5"/>
  <c r="O39" i="5"/>
  <c r="AL39" i="5"/>
  <c r="N39" i="5"/>
  <c r="R39" i="5"/>
  <c r="BA39" i="5"/>
  <c r="AK39" i="5"/>
  <c r="U39" i="5"/>
  <c r="BD39" i="5"/>
  <c r="AN39" i="5"/>
  <c r="X39" i="5"/>
  <c r="H39" i="5"/>
  <c r="AQ39" i="5"/>
  <c r="AA39" i="5"/>
  <c r="K39" i="5"/>
  <c r="J39" i="5"/>
  <c r="AD39" i="5"/>
  <c r="AH39" i="5"/>
  <c r="AW39" i="5"/>
  <c r="AG39" i="5"/>
  <c r="AZ39" i="5"/>
  <c r="AJ39" i="5"/>
  <c r="BC39" i="5"/>
  <c r="AM39" i="5"/>
  <c r="G39" i="5"/>
  <c r="AT39" i="5"/>
  <c r="DC30" i="5"/>
  <c r="HA29" i="5"/>
  <c r="FB29" i="5"/>
  <c r="FP25" i="3"/>
  <c r="FY25" i="3"/>
  <c r="GP25" i="3"/>
  <c r="BX30" i="5"/>
  <c r="FV29" i="5"/>
  <c r="DW29" i="5"/>
  <c r="CZ30" i="5"/>
  <c r="GX29" i="5"/>
  <c r="EY29" i="5"/>
  <c r="GK23" i="2"/>
  <c r="CT30" i="5"/>
  <c r="GR29" i="5"/>
  <c r="ES29" i="5"/>
  <c r="EN25" i="3"/>
  <c r="EK25" i="3"/>
  <c r="EL25" i="3"/>
  <c r="EY25" i="3"/>
  <c r="BT30" i="5"/>
  <c r="FR29" i="5"/>
  <c r="DS29" i="5"/>
  <c r="BZ30" i="5"/>
  <c r="FX29" i="5"/>
  <c r="DY29" i="5"/>
  <c r="CL30" i="5"/>
  <c r="GJ29" i="5"/>
  <c r="EK29" i="5"/>
  <c r="CX30" i="5"/>
  <c r="GV29" i="5"/>
  <c r="EW29" i="5"/>
  <c r="FI23" i="2"/>
  <c r="DJ23" i="2"/>
  <c r="DS23" i="2"/>
  <c r="EJ23" i="2"/>
  <c r="EZ23" i="2"/>
  <c r="FW23" i="2"/>
  <c r="DX23" i="2"/>
  <c r="EN23" i="2"/>
  <c r="FL23" i="2"/>
  <c r="DM23" i="2"/>
  <c r="GV23" i="2"/>
  <c r="EW23" i="2"/>
  <c r="FE23" i="2"/>
  <c r="DF23" i="2"/>
  <c r="BH30" i="5"/>
  <c r="FF29" i="5"/>
  <c r="DG29" i="5"/>
  <c r="BG30" i="5"/>
  <c r="FE29" i="5"/>
  <c r="DF29" i="5"/>
  <c r="BO30" i="5"/>
  <c r="FM29" i="5"/>
  <c r="DN29" i="5"/>
  <c r="BU30" i="5"/>
  <c r="FS29" i="5"/>
  <c r="DT29" i="5"/>
  <c r="GY23" i="2"/>
  <c r="CB30" i="5"/>
  <c r="FZ29" i="5"/>
  <c r="EA29" i="5"/>
  <c r="CA30" i="5"/>
  <c r="FY29" i="5"/>
  <c r="DZ29" i="5"/>
  <c r="CO30" i="5"/>
  <c r="GM29" i="5"/>
  <c r="EN29" i="5"/>
  <c r="GB23" i="2"/>
  <c r="E56" i="1"/>
  <c r="E40" i="5"/>
  <c r="DS25" i="3"/>
  <c r="EF25" i="3"/>
  <c r="CI30" i="5"/>
  <c r="GG29" i="5"/>
  <c r="EH29" i="5"/>
  <c r="BW30" i="5"/>
  <c r="FU29" i="5"/>
  <c r="DV29" i="5"/>
  <c r="CN30" i="5"/>
  <c r="GL29" i="5"/>
  <c r="EM29" i="5"/>
  <c r="CD30" i="5"/>
  <c r="GB29" i="5"/>
  <c r="EC29" i="5"/>
  <c r="GX23" i="2"/>
  <c r="DB30" i="5"/>
  <c r="GZ29" i="5"/>
  <c r="FA29" i="5"/>
  <c r="BN30" i="5"/>
  <c r="FL29" i="5"/>
  <c r="DM29" i="5"/>
  <c r="BD18" i="1"/>
  <c r="BC69" i="1"/>
  <c r="BC67" i="1"/>
  <c r="BC65" i="1"/>
  <c r="BC63" i="1"/>
  <c r="BC61" i="1"/>
  <c r="BC59" i="1"/>
  <c r="BC57" i="1"/>
  <c r="BC68" i="1"/>
  <c r="BC66" i="1"/>
  <c r="BC64" i="1"/>
  <c r="BC62" i="1"/>
  <c r="BC60" i="1"/>
  <c r="BC58" i="1"/>
  <c r="BC70" i="1"/>
  <c r="BC20" i="1"/>
  <c r="BC19" i="1"/>
  <c r="D42" i="5"/>
  <c r="C43" i="5"/>
  <c r="B42" i="5"/>
  <c r="C42" i="3"/>
  <c r="B41" i="3"/>
  <c r="D41" i="3"/>
  <c r="B40" i="2"/>
  <c r="M55" i="1"/>
  <c r="L55" i="1"/>
  <c r="K55" i="1"/>
  <c r="J55" i="1"/>
  <c r="D56" i="1"/>
  <c r="FE24" i="2" l="1"/>
  <c r="FR24" i="2"/>
  <c r="GM24" i="2"/>
  <c r="FM24" i="2"/>
  <c r="GG24" i="2"/>
  <c r="FG24" i="2"/>
  <c r="GV24" i="2"/>
  <c r="FZ24" i="2"/>
  <c r="GO24" i="2"/>
  <c r="CN31" i="5"/>
  <c r="GL30" i="5"/>
  <c r="EM30" i="5"/>
  <c r="E57" i="1"/>
  <c r="E41" i="5"/>
  <c r="CO31" i="5"/>
  <c r="GM30" i="5"/>
  <c r="EN30" i="5"/>
  <c r="BG31" i="5"/>
  <c r="FE30" i="5"/>
  <c r="DF30" i="5"/>
  <c r="CT31" i="5"/>
  <c r="GR30" i="5"/>
  <c r="ES30" i="5"/>
  <c r="CZ31" i="5"/>
  <c r="GX30" i="5"/>
  <c r="EY30" i="5"/>
  <c r="CR31" i="5"/>
  <c r="GP30" i="5"/>
  <c r="EQ30" i="5"/>
  <c r="CW31" i="5"/>
  <c r="GU30" i="5"/>
  <c r="EV30" i="5"/>
  <c r="BM31" i="5"/>
  <c r="FK30" i="5"/>
  <c r="DL30" i="5"/>
  <c r="CG31" i="5"/>
  <c r="GE30" i="5"/>
  <c r="EF30" i="5"/>
  <c r="HA24" i="2"/>
  <c r="FB24" i="2"/>
  <c r="EM24" i="2"/>
  <c r="EZ24" i="2"/>
  <c r="DG24" i="2"/>
  <c r="EK24" i="2"/>
  <c r="GA24" i="2"/>
  <c r="EB24" i="2"/>
  <c r="FT24" i="2"/>
  <c r="DU24" i="2"/>
  <c r="GQ24" i="2"/>
  <c r="GB24" i="2"/>
  <c r="CY31" i="5"/>
  <c r="GW30" i="5"/>
  <c r="EX30" i="5"/>
  <c r="CU31" i="5"/>
  <c r="GS30" i="5"/>
  <c r="ET30" i="5"/>
  <c r="GP24" i="2"/>
  <c r="GF24" i="2"/>
  <c r="DB31" i="5"/>
  <c r="GZ30" i="5"/>
  <c r="FA30" i="5"/>
  <c r="CD31" i="5"/>
  <c r="GB30" i="5"/>
  <c r="EC30" i="5"/>
  <c r="BO31" i="5"/>
  <c r="FM30" i="5"/>
  <c r="DN30" i="5"/>
  <c r="BT31" i="5"/>
  <c r="FR30" i="5"/>
  <c r="DS30" i="5"/>
  <c r="DC31" i="5"/>
  <c r="HA30" i="5"/>
  <c r="FB30" i="5"/>
  <c r="CM31" i="5"/>
  <c r="GK30" i="5"/>
  <c r="EL30" i="5"/>
  <c r="BK31" i="5"/>
  <c r="FI30" i="5"/>
  <c r="DJ30" i="5"/>
  <c r="BF31" i="5"/>
  <c r="FD30" i="5"/>
  <c r="DE30" i="5"/>
  <c r="FX24" i="2"/>
  <c r="DY24" i="2"/>
  <c r="FL24" i="2"/>
  <c r="DM24" i="2"/>
  <c r="GW24" i="2"/>
  <c r="EX24" i="2"/>
  <c r="GC24" i="2"/>
  <c r="ED24" i="2"/>
  <c r="GH24" i="2"/>
  <c r="EI24" i="2"/>
  <c r="FA24" i="2"/>
  <c r="FV24" i="2"/>
  <c r="DW24" i="2"/>
  <c r="GN24" i="2"/>
  <c r="EO24" i="2"/>
  <c r="FO24" i="2"/>
  <c r="DP24" i="2"/>
  <c r="DE24" i="2"/>
  <c r="GZ24" i="2"/>
  <c r="CK31" i="5"/>
  <c r="GI30" i="5"/>
  <c r="EJ30" i="5"/>
  <c r="BV31" i="5"/>
  <c r="FT30" i="5"/>
  <c r="DU30" i="5"/>
  <c r="BP31" i="5"/>
  <c r="FN30" i="5"/>
  <c r="DO30" i="5"/>
  <c r="BR31" i="5"/>
  <c r="FP30" i="5"/>
  <c r="DQ30" i="5"/>
  <c r="GJ24" i="2"/>
  <c r="CH31" i="5"/>
  <c r="GF30" i="5"/>
  <c r="EG30" i="5"/>
  <c r="BN31" i="5"/>
  <c r="FL30" i="5"/>
  <c r="DM30" i="5"/>
  <c r="CI31" i="5"/>
  <c r="GG30" i="5"/>
  <c r="EH30" i="5"/>
  <c r="CB31" i="5"/>
  <c r="FZ30" i="5"/>
  <c r="EA30" i="5"/>
  <c r="BU31" i="5"/>
  <c r="FS30" i="5"/>
  <c r="DT30" i="5"/>
  <c r="BZ31" i="5"/>
  <c r="FX30" i="5"/>
  <c r="DY30" i="5"/>
  <c r="DA31" i="5"/>
  <c r="GY30" i="5"/>
  <c r="EZ30" i="5"/>
  <c r="BJ31" i="5"/>
  <c r="FH30" i="5"/>
  <c r="DI30" i="5"/>
  <c r="CQ31" i="5"/>
  <c r="GO30" i="5"/>
  <c r="EP30" i="5"/>
  <c r="CE31" i="5"/>
  <c r="GC30" i="5"/>
  <c r="ED30" i="5"/>
  <c r="CJ31" i="5"/>
  <c r="GH30" i="5"/>
  <c r="EI30" i="5"/>
  <c r="FQ24" i="2"/>
  <c r="DR24" i="2"/>
  <c r="FN24" i="2"/>
  <c r="DO24" i="2"/>
  <c r="GU24" i="2"/>
  <c r="EV24" i="2"/>
  <c r="FH24" i="2"/>
  <c r="DI24" i="2"/>
  <c r="GT24" i="2"/>
  <c r="EU24" i="2"/>
  <c r="ET24" i="2"/>
  <c r="FK24" i="2"/>
  <c r="DL24" i="2"/>
  <c r="EF24" i="2"/>
  <c r="DZ24" i="2"/>
  <c r="GK24" i="2"/>
  <c r="EL24" i="2"/>
  <c r="BQ31" i="5"/>
  <c r="FO30" i="5"/>
  <c r="DP30" i="5"/>
  <c r="BI31" i="5"/>
  <c r="FG30" i="5"/>
  <c r="DH30" i="5"/>
  <c r="BL31" i="5"/>
  <c r="FJ30" i="5"/>
  <c r="DK30" i="5"/>
  <c r="FD24" i="2"/>
  <c r="AM33" i="1"/>
  <c r="AM23" i="1"/>
  <c r="AM32" i="1"/>
  <c r="AM21" i="1"/>
  <c r="AM39" i="1"/>
  <c r="AM31" i="1"/>
  <c r="AM24" i="1"/>
  <c r="AM34" i="1"/>
  <c r="AM28" i="1"/>
  <c r="AM36" i="1"/>
  <c r="AM30" i="1"/>
  <c r="AM26" i="1"/>
  <c r="AM27" i="1"/>
  <c r="AM29" i="1"/>
  <c r="AM22" i="1"/>
  <c r="AM35" i="1"/>
  <c r="AM37" i="1"/>
  <c r="AM25" i="1"/>
  <c r="AM38" i="1"/>
  <c r="AM40" i="1"/>
  <c r="BW31" i="5"/>
  <c r="FU30" i="5"/>
  <c r="DV30" i="5"/>
  <c r="AU40" i="5"/>
  <c r="Y40" i="5"/>
  <c r="AZ40" i="5"/>
  <c r="AC40" i="5"/>
  <c r="AG40" i="5"/>
  <c r="L40" i="5"/>
  <c r="U40" i="5"/>
  <c r="AH40" i="5"/>
  <c r="BC40" i="5"/>
  <c r="AO40" i="5"/>
  <c r="T40" i="5"/>
  <c r="AS40" i="5"/>
  <c r="X40" i="5"/>
  <c r="AW40" i="5"/>
  <c r="AB40" i="5"/>
  <c r="G40" i="5"/>
  <c r="AK40" i="5"/>
  <c r="P40" i="5"/>
  <c r="AD40" i="5"/>
  <c r="AX40" i="5"/>
  <c r="Z40" i="5"/>
  <c r="AY40" i="5"/>
  <c r="AJ40" i="5"/>
  <c r="O40" i="5"/>
  <c r="AN40" i="5"/>
  <c r="S40" i="5"/>
  <c r="AR40" i="5"/>
  <c r="W40" i="5"/>
  <c r="BD40" i="5"/>
  <c r="AF40" i="5"/>
  <c r="K40" i="5"/>
  <c r="AT40" i="5"/>
  <c r="V40" i="5"/>
  <c r="AP40" i="5"/>
  <c r="BA40" i="5"/>
  <c r="AE40" i="5"/>
  <c r="I40" i="5"/>
  <c r="AI40" i="5"/>
  <c r="M40" i="5"/>
  <c r="AM40" i="5"/>
  <c r="Q40" i="5"/>
  <c r="AV40" i="5"/>
  <c r="AA40" i="5"/>
  <c r="BB40" i="5"/>
  <c r="R40" i="5"/>
  <c r="AL40" i="5"/>
  <c r="H40" i="5"/>
  <c r="AQ40" i="5"/>
  <c r="N40" i="5"/>
  <c r="J40" i="5"/>
  <c r="CA31" i="5"/>
  <c r="FY30" i="5"/>
  <c r="DZ30" i="5"/>
  <c r="BH31" i="5"/>
  <c r="FF30" i="5"/>
  <c r="DG30" i="5"/>
  <c r="CX31" i="5"/>
  <c r="GV30" i="5"/>
  <c r="EW30" i="5"/>
  <c r="CL31" i="5"/>
  <c r="GJ30" i="5"/>
  <c r="EK30" i="5"/>
  <c r="BX31" i="5"/>
  <c r="FV30" i="5"/>
  <c r="DW30" i="5"/>
  <c r="CP31" i="5"/>
  <c r="GN30" i="5"/>
  <c r="EO30" i="5"/>
  <c r="CV31" i="5"/>
  <c r="GT30" i="5"/>
  <c r="EU30" i="5"/>
  <c r="CS31" i="5"/>
  <c r="GQ30" i="5"/>
  <c r="ER30" i="5"/>
  <c r="FS24" i="2"/>
  <c r="DT24" i="2"/>
  <c r="GR24" i="2"/>
  <c r="ES24" i="2"/>
  <c r="EE24" i="2"/>
  <c r="FW24" i="2"/>
  <c r="DX24" i="2"/>
  <c r="EY24" i="2"/>
  <c r="EJ24" i="2"/>
  <c r="DQ24" i="2"/>
  <c r="DJ24" i="2"/>
  <c r="DV24" i="2"/>
  <c r="FJ24" i="2"/>
  <c r="CF31" i="5"/>
  <c r="GD30" i="5"/>
  <c r="EE30" i="5"/>
  <c r="BS31" i="5"/>
  <c r="FQ30" i="5"/>
  <c r="DR30" i="5"/>
  <c r="BY31" i="5"/>
  <c r="FW30" i="5"/>
  <c r="DX30" i="5"/>
  <c r="CC31" i="5"/>
  <c r="GA30" i="5"/>
  <c r="EB30" i="5"/>
  <c r="GE24" i="2"/>
  <c r="AL25" i="2"/>
  <c r="CK25" i="2" s="1"/>
  <c r="GI25" i="2" s="1"/>
  <c r="N25" i="2"/>
  <c r="BM25" i="2" s="1"/>
  <c r="FK25" i="2" s="1"/>
  <c r="AZ25" i="2"/>
  <c r="CY25" i="2" s="1"/>
  <c r="AY25" i="2"/>
  <c r="CX25" i="2" s="1"/>
  <c r="AT25" i="2"/>
  <c r="CS25" i="2" s="1"/>
  <c r="AX25" i="2"/>
  <c r="CW25" i="2" s="1"/>
  <c r="AC25" i="2"/>
  <c r="CB25" i="2" s="1"/>
  <c r="M25" i="2"/>
  <c r="BL25" i="2" s="1"/>
  <c r="AN25" i="2"/>
  <c r="CM25" i="2" s="1"/>
  <c r="GK25" i="2" s="1"/>
  <c r="X25" i="2"/>
  <c r="BW25" i="2" s="1"/>
  <c r="H25" i="2"/>
  <c r="BG25" i="2" s="1"/>
  <c r="G25" i="2"/>
  <c r="BF25" i="2" s="1"/>
  <c r="W25" i="2"/>
  <c r="BV25" i="2" s="1"/>
  <c r="FT25" i="2" s="1"/>
  <c r="V25" i="2"/>
  <c r="BU25" i="2" s="1"/>
  <c r="FS25" i="2" s="1"/>
  <c r="AV25" i="2"/>
  <c r="CU25" i="2" s="1"/>
  <c r="AU25" i="2"/>
  <c r="CT25" i="2" s="1"/>
  <c r="BA25" i="2"/>
  <c r="CZ25" i="2" s="1"/>
  <c r="GX25" i="2" s="1"/>
  <c r="AP25" i="2"/>
  <c r="CO25" i="2" s="1"/>
  <c r="Y25" i="2"/>
  <c r="BX25" i="2" s="1"/>
  <c r="I25" i="2"/>
  <c r="BH25" i="2" s="1"/>
  <c r="DG25" i="2" s="1"/>
  <c r="AJ25" i="2"/>
  <c r="CI25" i="2" s="1"/>
  <c r="T25" i="2"/>
  <c r="BS25" i="2" s="1"/>
  <c r="AE25" i="2"/>
  <c r="CD25" i="2" s="1"/>
  <c r="AD25" i="2"/>
  <c r="CC25" i="2" s="1"/>
  <c r="AR25" i="2"/>
  <c r="CQ25" i="2" s="1"/>
  <c r="AQ25" i="2"/>
  <c r="CP25" i="2" s="1"/>
  <c r="AS25" i="2"/>
  <c r="CR25" i="2" s="1"/>
  <c r="AK25" i="2"/>
  <c r="CJ25" i="2" s="1"/>
  <c r="U25" i="2"/>
  <c r="BT25" i="2" s="1"/>
  <c r="AW25" i="2"/>
  <c r="CV25" i="2" s="1"/>
  <c r="EU25" i="2" s="1"/>
  <c r="AF25" i="2"/>
  <c r="CE25" i="2" s="1"/>
  <c r="P25" i="2"/>
  <c r="BO25" i="2" s="1"/>
  <c r="BC25" i="2"/>
  <c r="DB25" i="2" s="1"/>
  <c r="GZ25" i="2" s="1"/>
  <c r="BB25" i="2"/>
  <c r="DA25" i="2" s="1"/>
  <c r="EZ25" i="2" s="1"/>
  <c r="BD25" i="2"/>
  <c r="DC25" i="2" s="1"/>
  <c r="FB25" i="2" s="1"/>
  <c r="AG25" i="2"/>
  <c r="CF25" i="2" s="1"/>
  <c r="EE25" i="2" s="1"/>
  <c r="Q25" i="2"/>
  <c r="BP25" i="2" s="1"/>
  <c r="DO25" i="2" s="1"/>
  <c r="AO25" i="2"/>
  <c r="CN25" i="2" s="1"/>
  <c r="EM25" i="2" s="1"/>
  <c r="AB25" i="2"/>
  <c r="CA25" i="2" s="1"/>
  <c r="FY25" i="2" s="1"/>
  <c r="L25" i="2"/>
  <c r="BK25" i="2" s="1"/>
  <c r="O25" i="2"/>
  <c r="BN25" i="2" s="1"/>
  <c r="S25" i="2"/>
  <c r="BR25" i="2" s="1"/>
  <c r="R25" i="2"/>
  <c r="BQ25" i="2" s="1"/>
  <c r="AA25" i="2"/>
  <c r="BZ25" i="2" s="1"/>
  <c r="Z25" i="2"/>
  <c r="BY25" i="2" s="1"/>
  <c r="AI25" i="2"/>
  <c r="CH25" i="2" s="1"/>
  <c r="AM25" i="2"/>
  <c r="CL25" i="2" s="1"/>
  <c r="AH25" i="2"/>
  <c r="CG25" i="2" s="1"/>
  <c r="EF25" i="2" s="1"/>
  <c r="K25" i="2"/>
  <c r="BJ25" i="2" s="1"/>
  <c r="DI25" i="2" s="1"/>
  <c r="J25" i="2"/>
  <c r="BI25" i="2" s="1"/>
  <c r="BE18" i="1"/>
  <c r="BD69" i="1"/>
  <c r="BD68" i="1"/>
  <c r="BD66" i="1"/>
  <c r="BD64" i="1"/>
  <c r="BD62" i="1"/>
  <c r="BD60" i="1"/>
  <c r="BD58" i="1"/>
  <c r="BD70" i="1"/>
  <c r="BD67" i="1"/>
  <c r="BD65" i="1"/>
  <c r="BD63" i="1"/>
  <c r="BD61" i="1"/>
  <c r="BD59" i="1"/>
  <c r="BD20" i="1"/>
  <c r="BD19" i="1"/>
  <c r="D43" i="5"/>
  <c r="C44" i="5"/>
  <c r="B43" i="5"/>
  <c r="B42" i="3"/>
  <c r="D42" i="3"/>
  <c r="C43" i="3"/>
  <c r="B41" i="2"/>
  <c r="J56" i="1"/>
  <c r="M56" i="1"/>
  <c r="L56" i="1"/>
  <c r="K56" i="1"/>
  <c r="B56" i="1"/>
  <c r="D57" i="1"/>
  <c r="B57" i="1" s="1"/>
  <c r="FX25" i="2" l="1"/>
  <c r="DY25" i="2"/>
  <c r="DJ25" i="2"/>
  <c r="FM25" i="2"/>
  <c r="DN25" i="2"/>
  <c r="GH25" i="2"/>
  <c r="EI25" i="2"/>
  <c r="EB25" i="2"/>
  <c r="ES25" i="2"/>
  <c r="DE25" i="2"/>
  <c r="FJ25" i="2"/>
  <c r="DK25" i="2"/>
  <c r="GV25" i="2"/>
  <c r="EW25" i="2"/>
  <c r="CF32" i="5"/>
  <c r="GD31" i="5"/>
  <c r="EE31" i="5"/>
  <c r="CS32" i="5"/>
  <c r="GQ31" i="5"/>
  <c r="ER31" i="5"/>
  <c r="CL32" i="5"/>
  <c r="GJ31" i="5"/>
  <c r="EK31" i="5"/>
  <c r="BQ32" i="5"/>
  <c r="FO31" i="5"/>
  <c r="DP31" i="5"/>
  <c r="CJ32" i="5"/>
  <c r="GH31" i="5"/>
  <c r="EI31" i="5"/>
  <c r="DA32" i="5"/>
  <c r="GY31" i="5"/>
  <c r="EZ31" i="5"/>
  <c r="CI32" i="5"/>
  <c r="GG31" i="5"/>
  <c r="EH31" i="5"/>
  <c r="CK32" i="5"/>
  <c r="GI31" i="5"/>
  <c r="EJ31" i="5"/>
  <c r="CM32" i="5"/>
  <c r="GK31" i="5"/>
  <c r="EL31" i="5"/>
  <c r="CD32" i="5"/>
  <c r="GB31" i="5"/>
  <c r="EC31" i="5"/>
  <c r="CU32" i="5"/>
  <c r="GS31" i="5"/>
  <c r="ET31" i="5"/>
  <c r="GY25" i="2"/>
  <c r="BM32" i="5"/>
  <c r="FK31" i="5"/>
  <c r="DL31" i="5"/>
  <c r="CT32" i="5"/>
  <c r="GR31" i="5"/>
  <c r="ES31" i="5"/>
  <c r="E58" i="1"/>
  <c r="E42" i="5"/>
  <c r="EK25" i="2"/>
  <c r="DP25" i="2"/>
  <c r="DZ25" i="2"/>
  <c r="GC25" i="2"/>
  <c r="ED25" i="2"/>
  <c r="GP25" i="2"/>
  <c r="EQ25" i="2"/>
  <c r="GB25" i="2"/>
  <c r="EC25" i="2"/>
  <c r="FV25" i="2"/>
  <c r="DW25" i="2"/>
  <c r="ET25" i="2"/>
  <c r="FE25" i="2"/>
  <c r="DF25" i="2"/>
  <c r="FZ25" i="2"/>
  <c r="EA25" i="2"/>
  <c r="GW25" i="2"/>
  <c r="EX25" i="2"/>
  <c r="BS32" i="5"/>
  <c r="FQ31" i="5"/>
  <c r="DR31" i="5"/>
  <c r="FI25" i="2"/>
  <c r="GR25" i="2"/>
  <c r="BX32" i="5"/>
  <c r="FV31" i="5"/>
  <c r="DW31" i="5"/>
  <c r="CA32" i="5"/>
  <c r="FY31" i="5"/>
  <c r="DZ31" i="5"/>
  <c r="BI32" i="5"/>
  <c r="FG31" i="5"/>
  <c r="DH31" i="5"/>
  <c r="FH25" i="2"/>
  <c r="BJ32" i="5"/>
  <c r="FH31" i="5"/>
  <c r="DI31" i="5"/>
  <c r="CB32" i="5"/>
  <c r="FZ31" i="5"/>
  <c r="EA31" i="5"/>
  <c r="BV32" i="5"/>
  <c r="FT31" i="5"/>
  <c r="DU31" i="5"/>
  <c r="FO25" i="2"/>
  <c r="BK32" i="5"/>
  <c r="FI31" i="5"/>
  <c r="DJ31" i="5"/>
  <c r="BO32" i="5"/>
  <c r="FM31" i="5"/>
  <c r="DN31" i="5"/>
  <c r="GJ25" i="2"/>
  <c r="HA25" i="2"/>
  <c r="CG32" i="5"/>
  <c r="GE31" i="5"/>
  <c r="EF31" i="5"/>
  <c r="CZ32" i="5"/>
  <c r="GX31" i="5"/>
  <c r="EY31" i="5"/>
  <c r="FG25" i="2"/>
  <c r="DH25" i="2"/>
  <c r="GF25" i="2"/>
  <c r="EG25" i="2"/>
  <c r="DQ25" i="2"/>
  <c r="EO25" i="2"/>
  <c r="FQ25" i="2"/>
  <c r="DR25" i="2"/>
  <c r="GM25" i="2"/>
  <c r="EN25" i="2"/>
  <c r="DT25" i="2"/>
  <c r="DV25" i="2"/>
  <c r="GU25" i="2"/>
  <c r="EV25" i="2"/>
  <c r="DL25" i="2"/>
  <c r="BY32" i="5"/>
  <c r="FW31" i="5"/>
  <c r="DX31" i="5"/>
  <c r="FU25" i="2"/>
  <c r="FP25" i="2"/>
  <c r="CP32" i="5"/>
  <c r="GN31" i="5"/>
  <c r="EO31" i="5"/>
  <c r="BH32" i="5"/>
  <c r="FF31" i="5"/>
  <c r="DG31" i="5"/>
  <c r="BW32" i="5"/>
  <c r="FU31" i="5"/>
  <c r="DV31" i="5"/>
  <c r="BL32" i="5"/>
  <c r="FJ31" i="5"/>
  <c r="DK31" i="5"/>
  <c r="GT25" i="2"/>
  <c r="FN25" i="2"/>
  <c r="CQ32" i="5"/>
  <c r="GO31" i="5"/>
  <c r="EP31" i="5"/>
  <c r="BU32" i="5"/>
  <c r="FS31" i="5"/>
  <c r="DT31" i="5"/>
  <c r="BP32" i="5"/>
  <c r="FN31" i="5"/>
  <c r="DO31" i="5"/>
  <c r="BF32" i="5"/>
  <c r="FD31" i="5"/>
  <c r="DE31" i="5"/>
  <c r="BT32" i="5"/>
  <c r="FR31" i="5"/>
  <c r="DS31" i="5"/>
  <c r="GA25" i="2"/>
  <c r="FF25" i="2"/>
  <c r="CR32" i="5"/>
  <c r="GP31" i="5"/>
  <c r="EQ31" i="5"/>
  <c r="CO32" i="5"/>
  <c r="GM31" i="5"/>
  <c r="EN31" i="5"/>
  <c r="FW25" i="2"/>
  <c r="DX25" i="2"/>
  <c r="FL25" i="2"/>
  <c r="DM25" i="2"/>
  <c r="FA25" i="2"/>
  <c r="FR25" i="2"/>
  <c r="DS25" i="2"/>
  <c r="GO25" i="2"/>
  <c r="EP25" i="2"/>
  <c r="GG25" i="2"/>
  <c r="EH25" i="2"/>
  <c r="EY25" i="2"/>
  <c r="DU25" i="2"/>
  <c r="EL25" i="2"/>
  <c r="GQ25" i="2"/>
  <c r="ER25" i="2"/>
  <c r="EJ25" i="2"/>
  <c r="CC32" i="5"/>
  <c r="GA31" i="5"/>
  <c r="EB31" i="5"/>
  <c r="GD25" i="2"/>
  <c r="CV32" i="5"/>
  <c r="GT31" i="5"/>
  <c r="EU31" i="5"/>
  <c r="CX32" i="5"/>
  <c r="GV31" i="5"/>
  <c r="EW31" i="5"/>
  <c r="GE25" i="2"/>
  <c r="GS25" i="2"/>
  <c r="CE32" i="5"/>
  <c r="GC31" i="5"/>
  <c r="ED31" i="5"/>
  <c r="BZ32" i="5"/>
  <c r="FX31" i="5"/>
  <c r="DY31" i="5"/>
  <c r="BN32" i="5"/>
  <c r="FL31" i="5"/>
  <c r="DM31" i="5"/>
  <c r="CH32" i="5"/>
  <c r="GF31" i="5"/>
  <c r="EG31" i="5"/>
  <c r="BR32" i="5"/>
  <c r="FP31" i="5"/>
  <c r="DQ31" i="5"/>
  <c r="FD25" i="2"/>
  <c r="GN25" i="2"/>
  <c r="DC32" i="5"/>
  <c r="HA31" i="5"/>
  <c r="FB31" i="5"/>
  <c r="DB32" i="5"/>
  <c r="GZ31" i="5"/>
  <c r="FA31" i="5"/>
  <c r="CY32" i="5"/>
  <c r="GW31" i="5"/>
  <c r="EX31" i="5"/>
  <c r="GL25" i="2"/>
  <c r="CW32" i="5"/>
  <c r="GU31" i="5"/>
  <c r="EV31" i="5"/>
  <c r="BG32" i="5"/>
  <c r="FE31" i="5"/>
  <c r="DF31" i="5"/>
  <c r="AY41" i="5"/>
  <c r="AI41" i="5"/>
  <c r="S41" i="5"/>
  <c r="BD41" i="5"/>
  <c r="X41" i="5"/>
  <c r="AS41" i="5"/>
  <c r="M41" i="5"/>
  <c r="AB41" i="5"/>
  <c r="AO41" i="5"/>
  <c r="I41" i="5"/>
  <c r="BB41" i="5"/>
  <c r="Z41" i="5"/>
  <c r="AT41" i="5"/>
  <c r="AU41" i="5"/>
  <c r="AE41" i="5"/>
  <c r="O41" i="5"/>
  <c r="AV41" i="5"/>
  <c r="P41" i="5"/>
  <c r="AK41" i="5"/>
  <c r="AZ41" i="5"/>
  <c r="T41" i="5"/>
  <c r="AG41" i="5"/>
  <c r="R41" i="5"/>
  <c r="V41" i="5"/>
  <c r="AP41" i="5"/>
  <c r="AQ41" i="5"/>
  <c r="AA41" i="5"/>
  <c r="K41" i="5"/>
  <c r="AN41" i="5"/>
  <c r="H41" i="5"/>
  <c r="AC41" i="5"/>
  <c r="AR41" i="5"/>
  <c r="L41" i="5"/>
  <c r="Y41" i="5"/>
  <c r="AH41" i="5"/>
  <c r="AL41" i="5"/>
  <c r="N41" i="5"/>
  <c r="BC41" i="5"/>
  <c r="AM41" i="5"/>
  <c r="W41" i="5"/>
  <c r="G41" i="5"/>
  <c r="AF41" i="5"/>
  <c r="BA41" i="5"/>
  <c r="U41" i="5"/>
  <c r="AJ41" i="5"/>
  <c r="AW41" i="5"/>
  <c r="Q41" i="5"/>
  <c r="AX41" i="5"/>
  <c r="J41" i="5"/>
  <c r="AD41" i="5"/>
  <c r="CN32" i="5"/>
  <c r="GL31" i="5"/>
  <c r="EM31" i="5"/>
  <c r="BF18" i="1"/>
  <c r="BE70" i="1"/>
  <c r="BE68" i="1"/>
  <c r="BE66" i="1"/>
  <c r="BE64" i="1"/>
  <c r="BE62" i="1"/>
  <c r="BE60" i="1"/>
  <c r="BE67" i="1"/>
  <c r="BE65" i="1"/>
  <c r="BE63" i="1"/>
  <c r="BE61" i="1"/>
  <c r="BE59" i="1"/>
  <c r="BE69" i="1"/>
  <c r="BE20" i="1"/>
  <c r="BE19" i="1"/>
  <c r="D44" i="5"/>
  <c r="B44" i="5" s="1"/>
  <c r="C45" i="5"/>
  <c r="B43" i="3"/>
  <c r="C44" i="3"/>
  <c r="D43" i="3"/>
  <c r="B42" i="2"/>
  <c r="D58" i="1"/>
  <c r="B58" i="1"/>
  <c r="K57" i="1"/>
  <c r="J57" i="1"/>
  <c r="M57" i="1"/>
  <c r="L57" i="1"/>
  <c r="DC33" i="5" l="1"/>
  <c r="HA32" i="5"/>
  <c r="FB32" i="5"/>
  <c r="CH33" i="5"/>
  <c r="GF32" i="5"/>
  <c r="EG32" i="5"/>
  <c r="BP33" i="5"/>
  <c r="FN32" i="5"/>
  <c r="DO32" i="5"/>
  <c r="CP33" i="5"/>
  <c r="GN32" i="5"/>
  <c r="EO32" i="5"/>
  <c r="BJ33" i="5"/>
  <c r="FH32" i="5"/>
  <c r="DI32" i="5"/>
  <c r="BI33" i="5"/>
  <c r="FG32" i="5"/>
  <c r="DH32" i="5"/>
  <c r="AW42" i="5"/>
  <c r="AG42" i="5"/>
  <c r="Q42" i="5"/>
  <c r="AZ42" i="5"/>
  <c r="AJ42" i="5"/>
  <c r="T42" i="5"/>
  <c r="AE42" i="5"/>
  <c r="O42" i="5"/>
  <c r="AL42" i="5"/>
  <c r="Z42" i="5"/>
  <c r="N42" i="5"/>
  <c r="AY42" i="5"/>
  <c r="AM42" i="5"/>
  <c r="AS42" i="5"/>
  <c r="AC42" i="5"/>
  <c r="M42" i="5"/>
  <c r="AV42" i="5"/>
  <c r="AF42" i="5"/>
  <c r="P42" i="5"/>
  <c r="AA42" i="5"/>
  <c r="K42" i="5"/>
  <c r="BB42" i="5"/>
  <c r="AP42" i="5"/>
  <c r="AD42" i="5"/>
  <c r="R42" i="5"/>
  <c r="AO42" i="5"/>
  <c r="Y42" i="5"/>
  <c r="I42" i="5"/>
  <c r="AR42" i="5"/>
  <c r="AB42" i="5"/>
  <c r="L42" i="5"/>
  <c r="W42" i="5"/>
  <c r="G42" i="5"/>
  <c r="AQ42" i="5"/>
  <c r="AU42" i="5"/>
  <c r="AT42" i="5"/>
  <c r="AH42" i="5"/>
  <c r="BA42" i="5"/>
  <c r="AK42" i="5"/>
  <c r="U42" i="5"/>
  <c r="BD42" i="5"/>
  <c r="AN42" i="5"/>
  <c r="X42" i="5"/>
  <c r="H42" i="5"/>
  <c r="S42" i="5"/>
  <c r="V42" i="5"/>
  <c r="J42" i="5"/>
  <c r="BC42" i="5"/>
  <c r="AI42" i="5"/>
  <c r="AX42" i="5"/>
  <c r="CT33" i="5"/>
  <c r="GR32" i="5"/>
  <c r="ES32" i="5"/>
  <c r="CK33" i="5"/>
  <c r="GI32" i="5"/>
  <c r="EJ32" i="5"/>
  <c r="BQ33" i="5"/>
  <c r="FO32" i="5"/>
  <c r="DP32" i="5"/>
  <c r="DB33" i="5"/>
  <c r="GZ32" i="5"/>
  <c r="FA32" i="5"/>
  <c r="BR33" i="5"/>
  <c r="FP32" i="5"/>
  <c r="DQ32" i="5"/>
  <c r="CE33" i="5"/>
  <c r="GC32" i="5"/>
  <c r="ED32" i="5"/>
  <c r="CV33" i="5"/>
  <c r="GT32" i="5"/>
  <c r="EU32" i="5"/>
  <c r="CC33" i="5"/>
  <c r="GA32" i="5"/>
  <c r="EB32" i="5"/>
  <c r="CR33" i="5"/>
  <c r="GP32" i="5"/>
  <c r="EQ32" i="5"/>
  <c r="BF33" i="5"/>
  <c r="FD32" i="5"/>
  <c r="DE32" i="5"/>
  <c r="BH33" i="5"/>
  <c r="FF32" i="5"/>
  <c r="DG32" i="5"/>
  <c r="BY33" i="5"/>
  <c r="FW32" i="5"/>
  <c r="DX32" i="5"/>
  <c r="CB33" i="5"/>
  <c r="FZ32" i="5"/>
  <c r="EA32" i="5"/>
  <c r="E59" i="1"/>
  <c r="E43" i="5"/>
  <c r="CM33" i="5"/>
  <c r="GK32" i="5"/>
  <c r="EL32" i="5"/>
  <c r="CJ33" i="5"/>
  <c r="GH32" i="5"/>
  <c r="EI32" i="5"/>
  <c r="CF33" i="5"/>
  <c r="GD32" i="5"/>
  <c r="EE32" i="5"/>
  <c r="CN33" i="5"/>
  <c r="GL32" i="5"/>
  <c r="EM32" i="5"/>
  <c r="CW33" i="5"/>
  <c r="GU32" i="5"/>
  <c r="EV32" i="5"/>
  <c r="CY33" i="5"/>
  <c r="GW32" i="5"/>
  <c r="EX32" i="5"/>
  <c r="BZ33" i="5"/>
  <c r="FX32" i="5"/>
  <c r="DY32" i="5"/>
  <c r="CX33" i="5"/>
  <c r="GV32" i="5"/>
  <c r="EW32" i="5"/>
  <c r="CO33" i="5"/>
  <c r="GM32" i="5"/>
  <c r="EN32" i="5"/>
  <c r="BT33" i="5"/>
  <c r="FR32" i="5"/>
  <c r="DS32" i="5"/>
  <c r="CQ33" i="5"/>
  <c r="GO32" i="5"/>
  <c r="EP32" i="5"/>
  <c r="BW33" i="5"/>
  <c r="FU32" i="5"/>
  <c r="DV32" i="5"/>
  <c r="CG33" i="5"/>
  <c r="GE32" i="5"/>
  <c r="EF32" i="5"/>
  <c r="BK33" i="5"/>
  <c r="FI32" i="5"/>
  <c r="DJ32" i="5"/>
  <c r="BV33" i="5"/>
  <c r="FT32" i="5"/>
  <c r="DU32" i="5"/>
  <c r="BX33" i="5"/>
  <c r="FV32" i="5"/>
  <c r="DW32" i="5"/>
  <c r="CD33" i="5"/>
  <c r="GB32" i="5"/>
  <c r="EC32" i="5"/>
  <c r="DA33" i="5"/>
  <c r="GY32" i="5"/>
  <c r="EZ32" i="5"/>
  <c r="CS33" i="5"/>
  <c r="GQ32" i="5"/>
  <c r="ER32" i="5"/>
  <c r="BG33" i="5"/>
  <c r="FE32" i="5"/>
  <c r="DF32" i="5"/>
  <c r="BN33" i="5"/>
  <c r="FL32" i="5"/>
  <c r="DM32" i="5"/>
  <c r="BU33" i="5"/>
  <c r="FS32" i="5"/>
  <c r="DT32" i="5"/>
  <c r="BL33" i="5"/>
  <c r="FJ32" i="5"/>
  <c r="DK32" i="5"/>
  <c r="CZ33" i="5"/>
  <c r="GX32" i="5"/>
  <c r="EY32" i="5"/>
  <c r="BO33" i="5"/>
  <c r="FM32" i="5"/>
  <c r="DN32" i="5"/>
  <c r="CA33" i="5"/>
  <c r="FY32" i="5"/>
  <c r="DZ32" i="5"/>
  <c r="BS33" i="5"/>
  <c r="FQ32" i="5"/>
  <c r="DR32" i="5"/>
  <c r="BM33" i="5"/>
  <c r="FK32" i="5"/>
  <c r="DL32" i="5"/>
  <c r="CU33" i="5"/>
  <c r="GS32" i="5"/>
  <c r="ET32" i="5"/>
  <c r="CI33" i="5"/>
  <c r="GG32" i="5"/>
  <c r="EH32" i="5"/>
  <c r="CL33" i="5"/>
  <c r="GJ32" i="5"/>
  <c r="EK32" i="5"/>
  <c r="BG18" i="1"/>
  <c r="BF70" i="1"/>
  <c r="BF67" i="1"/>
  <c r="BF65" i="1"/>
  <c r="BF63" i="1"/>
  <c r="BF61" i="1"/>
  <c r="BF69" i="1"/>
  <c r="BF68" i="1"/>
  <c r="BF66" i="1"/>
  <c r="BF64" i="1"/>
  <c r="BF62" i="1"/>
  <c r="BF60" i="1"/>
  <c r="BF20" i="1"/>
  <c r="BF19" i="1"/>
  <c r="C46" i="5"/>
  <c r="D45" i="5"/>
  <c r="B45" i="5" s="1"/>
  <c r="D44" i="3"/>
  <c r="C45" i="3"/>
  <c r="B44" i="3"/>
  <c r="B43" i="2"/>
  <c r="F41" i="1"/>
  <c r="E26" i="3" s="1"/>
  <c r="D59" i="1"/>
  <c r="B59" i="1" s="1"/>
  <c r="L58" i="1"/>
  <c r="K58" i="1"/>
  <c r="J58" i="1"/>
  <c r="M58" i="1"/>
  <c r="BM34" i="5" l="1"/>
  <c r="FK33" i="5"/>
  <c r="DL33" i="5"/>
  <c r="CZ34" i="5"/>
  <c r="GX33" i="5"/>
  <c r="EY33" i="5"/>
  <c r="BG34" i="5"/>
  <c r="FE33" i="5"/>
  <c r="DF33" i="5"/>
  <c r="BX34" i="5"/>
  <c r="FV33" i="5"/>
  <c r="DW33" i="5"/>
  <c r="BW34" i="5"/>
  <c r="FU33" i="5"/>
  <c r="DV33" i="5"/>
  <c r="CX34" i="5"/>
  <c r="GV33" i="5"/>
  <c r="EW33" i="5"/>
  <c r="CN34" i="5"/>
  <c r="GL33" i="5"/>
  <c r="EM33" i="5"/>
  <c r="CF34" i="5"/>
  <c r="GD33" i="5"/>
  <c r="EE33" i="5"/>
  <c r="E60" i="1"/>
  <c r="E44" i="5"/>
  <c r="BF34" i="5"/>
  <c r="FD33" i="5"/>
  <c r="DE33" i="5"/>
  <c r="CE34" i="5"/>
  <c r="GC33" i="5"/>
  <c r="ED33" i="5"/>
  <c r="CK34" i="5"/>
  <c r="GI33" i="5"/>
  <c r="EJ33" i="5"/>
  <c r="BI34" i="5"/>
  <c r="FG33" i="5"/>
  <c r="DH33" i="5"/>
  <c r="CH34" i="5"/>
  <c r="GF33" i="5"/>
  <c r="EG33" i="5"/>
  <c r="AO26" i="3"/>
  <c r="CN26" i="3" s="1"/>
  <c r="Y26" i="3"/>
  <c r="BX26" i="3" s="1"/>
  <c r="I26" i="3"/>
  <c r="BH26" i="3" s="1"/>
  <c r="AR26" i="3"/>
  <c r="CQ26" i="3" s="1"/>
  <c r="AB26" i="3"/>
  <c r="CA26" i="3" s="1"/>
  <c r="L26" i="3"/>
  <c r="BK26" i="3" s="1"/>
  <c r="AU26" i="3"/>
  <c r="CT26" i="3" s="1"/>
  <c r="AE26" i="3"/>
  <c r="O26" i="3"/>
  <c r="BN26" i="3" s="1"/>
  <c r="AL26" i="3"/>
  <c r="CK26" i="3" s="1"/>
  <c r="BB26" i="3"/>
  <c r="DA26" i="3" s="1"/>
  <c r="R26" i="3"/>
  <c r="BA26" i="3"/>
  <c r="CZ26" i="3" s="1"/>
  <c r="AK26" i="3"/>
  <c r="CJ26" i="3" s="1"/>
  <c r="U26" i="3"/>
  <c r="BT26" i="3" s="1"/>
  <c r="BD26" i="3"/>
  <c r="DC26" i="3" s="1"/>
  <c r="AN26" i="3"/>
  <c r="CM26" i="3" s="1"/>
  <c r="X26" i="3"/>
  <c r="BW26" i="3" s="1"/>
  <c r="H26" i="3"/>
  <c r="BG26" i="3" s="1"/>
  <c r="AQ26" i="3"/>
  <c r="CP26" i="3" s="1"/>
  <c r="AA26" i="3"/>
  <c r="BZ26" i="3" s="1"/>
  <c r="K26" i="3"/>
  <c r="BJ26" i="3" s="1"/>
  <c r="J26" i="3"/>
  <c r="BI26" i="3" s="1"/>
  <c r="N26" i="3"/>
  <c r="BM26" i="3" s="1"/>
  <c r="AH26" i="3"/>
  <c r="CG26" i="3" s="1"/>
  <c r="AC26" i="3"/>
  <c r="M26" i="3"/>
  <c r="BL26" i="3" s="1"/>
  <c r="AF26" i="3"/>
  <c r="AY26" i="3"/>
  <c r="V26" i="3"/>
  <c r="AT26" i="3"/>
  <c r="AW26" i="3"/>
  <c r="AG26" i="3"/>
  <c r="Q26" i="3"/>
  <c r="AZ26" i="3"/>
  <c r="AJ26" i="3"/>
  <c r="T26" i="3"/>
  <c r="BC26" i="3"/>
  <c r="AM26" i="3"/>
  <c r="CL26" i="3" s="1"/>
  <c r="W26" i="3"/>
  <c r="G26" i="3"/>
  <c r="Z26" i="3"/>
  <c r="AD26" i="3"/>
  <c r="CC26" i="3" s="1"/>
  <c r="AX26" i="3"/>
  <c r="AS26" i="3"/>
  <c r="CR26" i="3" s="1"/>
  <c r="AV26" i="3"/>
  <c r="CU26" i="3" s="1"/>
  <c r="P26" i="3"/>
  <c r="BO26" i="3" s="1"/>
  <c r="AI26" i="3"/>
  <c r="CH26" i="3" s="1"/>
  <c r="S26" i="3"/>
  <c r="AP26" i="3"/>
  <c r="CO26" i="3" s="1"/>
  <c r="CU34" i="5"/>
  <c r="GS33" i="5"/>
  <c r="ET33" i="5"/>
  <c r="BO34" i="5"/>
  <c r="FM33" i="5"/>
  <c r="DN33" i="5"/>
  <c r="BN34" i="5"/>
  <c r="FL33" i="5"/>
  <c r="DM33" i="5"/>
  <c r="CD34" i="5"/>
  <c r="GB33" i="5"/>
  <c r="EC33" i="5"/>
  <c r="CG34" i="5"/>
  <c r="GE33" i="5"/>
  <c r="EF33" i="5"/>
  <c r="CO34" i="5"/>
  <c r="GM33" i="5"/>
  <c r="EN33" i="5"/>
  <c r="CW34" i="5"/>
  <c r="GU33" i="5"/>
  <c r="EV33" i="5"/>
  <c r="BH34" i="5"/>
  <c r="FF33" i="5"/>
  <c r="DG33" i="5"/>
  <c r="CV34" i="5"/>
  <c r="GT33" i="5"/>
  <c r="EU33" i="5"/>
  <c r="BQ34" i="5"/>
  <c r="FO33" i="5"/>
  <c r="DP33" i="5"/>
  <c r="BP34" i="5"/>
  <c r="FN33" i="5"/>
  <c r="DO33" i="5"/>
  <c r="CI34" i="5"/>
  <c r="GG33" i="5"/>
  <c r="EH33" i="5"/>
  <c r="CA34" i="5"/>
  <c r="FY33" i="5"/>
  <c r="DZ33" i="5"/>
  <c r="BU34" i="5"/>
  <c r="FS33" i="5"/>
  <c r="DT33" i="5"/>
  <c r="DA34" i="5"/>
  <c r="GY33" i="5"/>
  <c r="EZ33" i="5"/>
  <c r="BK34" i="5"/>
  <c r="FI33" i="5"/>
  <c r="DJ33" i="5"/>
  <c r="BT34" i="5"/>
  <c r="FR33" i="5"/>
  <c r="DS33" i="5"/>
  <c r="CY34" i="5"/>
  <c r="GW33" i="5"/>
  <c r="EX33" i="5"/>
  <c r="CM34" i="5"/>
  <c r="GK33" i="5"/>
  <c r="EL33" i="5"/>
  <c r="BY34" i="5"/>
  <c r="FW33" i="5"/>
  <c r="DX33" i="5"/>
  <c r="CC34" i="5"/>
  <c r="GA33" i="5"/>
  <c r="EB33" i="5"/>
  <c r="DB34" i="5"/>
  <c r="GZ33" i="5"/>
  <c r="FA33" i="5"/>
  <c r="CP34" i="5"/>
  <c r="GN33" i="5"/>
  <c r="EO33" i="5"/>
  <c r="CL34" i="5"/>
  <c r="GJ33" i="5"/>
  <c r="EK33" i="5"/>
  <c r="BS34" i="5"/>
  <c r="FQ33" i="5"/>
  <c r="DR33" i="5"/>
  <c r="BL34" i="5"/>
  <c r="FJ33" i="5"/>
  <c r="DK33" i="5"/>
  <c r="CS34" i="5"/>
  <c r="GQ33" i="5"/>
  <c r="ER33" i="5"/>
  <c r="BV34" i="5"/>
  <c r="FT33" i="5"/>
  <c r="DU33" i="5"/>
  <c r="CQ34" i="5"/>
  <c r="GO33" i="5"/>
  <c r="EP33" i="5"/>
  <c r="BZ34" i="5"/>
  <c r="FX33" i="5"/>
  <c r="DY33" i="5"/>
  <c r="CJ34" i="5"/>
  <c r="GH33" i="5"/>
  <c r="EI33" i="5"/>
  <c r="U43" i="5"/>
  <c r="AM43" i="5"/>
  <c r="AD43" i="5"/>
  <c r="AV43" i="5"/>
  <c r="S43" i="5"/>
  <c r="Q43" i="5"/>
  <c r="R43" i="5"/>
  <c r="AS43" i="5"/>
  <c r="AC43" i="5"/>
  <c r="M43" i="5"/>
  <c r="AR43" i="5"/>
  <c r="AB43" i="5"/>
  <c r="L43" i="5"/>
  <c r="AU43" i="5"/>
  <c r="AE43" i="5"/>
  <c r="O43" i="5"/>
  <c r="AH43" i="5"/>
  <c r="AL43" i="5"/>
  <c r="AP43" i="5"/>
  <c r="AK43" i="5"/>
  <c r="AJ43" i="5"/>
  <c r="BD43" i="5"/>
  <c r="G43" i="5"/>
  <c r="J43" i="5"/>
  <c r="AG43" i="5"/>
  <c r="P43" i="5"/>
  <c r="AI43" i="5"/>
  <c r="Z43" i="5"/>
  <c r="AO43" i="5"/>
  <c r="Y43" i="5"/>
  <c r="I43" i="5"/>
  <c r="AN43" i="5"/>
  <c r="X43" i="5"/>
  <c r="H43" i="5"/>
  <c r="AQ43" i="5"/>
  <c r="AA43" i="5"/>
  <c r="K43" i="5"/>
  <c r="AX43" i="5"/>
  <c r="BC43" i="5"/>
  <c r="N43" i="5"/>
  <c r="BA43" i="5"/>
  <c r="AZ43" i="5"/>
  <c r="T43" i="5"/>
  <c r="W43" i="5"/>
  <c r="BB43" i="5"/>
  <c r="AW43" i="5"/>
  <c r="AF43" i="5"/>
  <c r="AY43" i="5"/>
  <c r="V43" i="5"/>
  <c r="AT43" i="5"/>
  <c r="CB34" i="5"/>
  <c r="FZ33" i="5"/>
  <c r="EA33" i="5"/>
  <c r="CR34" i="5"/>
  <c r="GP33" i="5"/>
  <c r="EQ33" i="5"/>
  <c r="BR34" i="5"/>
  <c r="FP33" i="5"/>
  <c r="DQ33" i="5"/>
  <c r="CT34" i="5"/>
  <c r="GR33" i="5"/>
  <c r="ES33" i="5"/>
  <c r="BJ34" i="5"/>
  <c r="FH33" i="5"/>
  <c r="DI33" i="5"/>
  <c r="DC34" i="5"/>
  <c r="HA33" i="5"/>
  <c r="FB33" i="5"/>
  <c r="BH18" i="1"/>
  <c r="BG69" i="1"/>
  <c r="BG67" i="1"/>
  <c r="BG65" i="1"/>
  <c r="BG63" i="1"/>
  <c r="BG61" i="1"/>
  <c r="BG70" i="1"/>
  <c r="BG68" i="1"/>
  <c r="BG66" i="1"/>
  <c r="BG64" i="1"/>
  <c r="BG62" i="1"/>
  <c r="BG20" i="1"/>
  <c r="BG19" i="1"/>
  <c r="D46" i="5"/>
  <c r="B46" i="5" s="1"/>
  <c r="C47" i="5"/>
  <c r="D45" i="3"/>
  <c r="B45" i="3" s="1"/>
  <c r="C46" i="3"/>
  <c r="B44" i="2"/>
  <c r="F42" i="1"/>
  <c r="E27" i="3" s="1"/>
  <c r="I41" i="1"/>
  <c r="M59" i="1"/>
  <c r="L59" i="1"/>
  <c r="K59" i="1"/>
  <c r="J59" i="1"/>
  <c r="B60" i="1"/>
  <c r="D60" i="1"/>
  <c r="BJ35" i="5" l="1"/>
  <c r="FH34" i="5"/>
  <c r="DI34" i="5"/>
  <c r="CB35" i="5"/>
  <c r="FZ34" i="5"/>
  <c r="EA34" i="5"/>
  <c r="BZ35" i="5"/>
  <c r="FX34" i="5"/>
  <c r="DY34" i="5"/>
  <c r="BL35" i="5"/>
  <c r="FJ34" i="5"/>
  <c r="DK34" i="5"/>
  <c r="DB35" i="5"/>
  <c r="GZ34" i="5"/>
  <c r="FA34" i="5"/>
  <c r="CY35" i="5"/>
  <c r="GW34" i="5"/>
  <c r="EX34" i="5"/>
  <c r="BU35" i="5"/>
  <c r="FS34" i="5"/>
  <c r="DT34" i="5"/>
  <c r="CV35" i="5"/>
  <c r="GT34" i="5"/>
  <c r="EU34" i="5"/>
  <c r="CG35" i="5"/>
  <c r="GE34" i="5"/>
  <c r="EF34" i="5"/>
  <c r="CU35" i="5"/>
  <c r="GS34" i="5"/>
  <c r="ET34" i="5"/>
  <c r="DN26" i="3"/>
  <c r="FM26" i="3"/>
  <c r="EB26" i="3"/>
  <c r="GA26" i="3"/>
  <c r="EK26" i="3"/>
  <c r="GJ26" i="3"/>
  <c r="CY26" i="3"/>
  <c r="EX26" i="3" s="1"/>
  <c r="CS26" i="3"/>
  <c r="GQ26" i="3" s="1"/>
  <c r="DK26" i="3"/>
  <c r="FJ26" i="3"/>
  <c r="DH26" i="3"/>
  <c r="FG26" i="3"/>
  <c r="DF26" i="3"/>
  <c r="FE26" i="3"/>
  <c r="DS26" i="3"/>
  <c r="FR26" i="3"/>
  <c r="EZ26" i="3"/>
  <c r="GY26" i="3"/>
  <c r="ES26" i="3"/>
  <c r="GR26" i="3"/>
  <c r="DG26" i="3"/>
  <c r="FF26" i="3"/>
  <c r="BI35" i="5"/>
  <c r="FG34" i="5"/>
  <c r="DH34" i="5"/>
  <c r="CX35" i="5"/>
  <c r="GV34" i="5"/>
  <c r="EW34" i="5"/>
  <c r="CZ35" i="5"/>
  <c r="GX34" i="5"/>
  <c r="EY34" i="5"/>
  <c r="W27" i="3"/>
  <c r="BV27" i="3" s="1"/>
  <c r="AP27" i="3"/>
  <c r="AA27" i="3"/>
  <c r="BZ27" i="3" s="1"/>
  <c r="FX27" i="3" s="1"/>
  <c r="BA27" i="3"/>
  <c r="CZ27" i="3" s="1"/>
  <c r="GX27" i="3" s="1"/>
  <c r="AL27" i="3"/>
  <c r="CK27" i="3" s="1"/>
  <c r="GI27" i="3" s="1"/>
  <c r="G27" i="3"/>
  <c r="J27" i="3"/>
  <c r="BI27" i="3" s="1"/>
  <c r="FG27" i="3" s="1"/>
  <c r="Q27" i="3"/>
  <c r="BP27" i="3" s="1"/>
  <c r="AF27" i="3"/>
  <c r="CE27" i="3" s="1"/>
  <c r="O27" i="3"/>
  <c r="M27" i="3"/>
  <c r="AN27" i="3"/>
  <c r="CM27" i="3" s="1"/>
  <c r="GK27" i="3" s="1"/>
  <c r="T27" i="3"/>
  <c r="BS27" i="3" s="1"/>
  <c r="BC27" i="3"/>
  <c r="DB27" i="3" s="1"/>
  <c r="AO27" i="3"/>
  <c r="CN27" i="3" s="1"/>
  <c r="GL27" i="3" s="1"/>
  <c r="Z27" i="3"/>
  <c r="BY27" i="3" s="1"/>
  <c r="N27" i="3"/>
  <c r="AK27" i="3"/>
  <c r="V27" i="3"/>
  <c r="BU27" i="3" s="1"/>
  <c r="AI27" i="3"/>
  <c r="CH27" i="3" s="1"/>
  <c r="GF27" i="3" s="1"/>
  <c r="AM27" i="3"/>
  <c r="CL27" i="3" s="1"/>
  <c r="GJ27" i="3" s="1"/>
  <c r="AX27" i="3"/>
  <c r="CW27" i="3" s="1"/>
  <c r="L27" i="3"/>
  <c r="BK27" i="3" s="1"/>
  <c r="FI27" i="3" s="1"/>
  <c r="AU27" i="3"/>
  <c r="CT27" i="3" s="1"/>
  <c r="ES27" i="3" s="1"/>
  <c r="AT27" i="3"/>
  <c r="CS27" i="3" s="1"/>
  <c r="S27" i="3"/>
  <c r="H27" i="3"/>
  <c r="AR27" i="3"/>
  <c r="CQ27" i="3" s="1"/>
  <c r="GO27" i="3" s="1"/>
  <c r="X27" i="3"/>
  <c r="BW27" i="3" s="1"/>
  <c r="DV27" i="3" s="1"/>
  <c r="AW27" i="3"/>
  <c r="CV27" i="3" s="1"/>
  <c r="AQ27" i="3"/>
  <c r="CP27" i="3" s="1"/>
  <c r="GN27" i="3" s="1"/>
  <c r="AY27" i="3"/>
  <c r="CX27" i="3" s="1"/>
  <c r="Y27" i="3"/>
  <c r="BX27" i="3" s="1"/>
  <c r="FV27" i="3" s="1"/>
  <c r="U27" i="3"/>
  <c r="BT27" i="3" s="1"/>
  <c r="DS27" i="3" s="1"/>
  <c r="AH27" i="3"/>
  <c r="CG27" i="3" s="1"/>
  <c r="EF27" i="3" s="1"/>
  <c r="AD27" i="3"/>
  <c r="CC27" i="3" s="1"/>
  <c r="AJ27" i="3"/>
  <c r="CI27" i="3" s="1"/>
  <c r="I27" i="3"/>
  <c r="AV27" i="3"/>
  <c r="AE27" i="3"/>
  <c r="CD27" i="3" s="1"/>
  <c r="BB27" i="3"/>
  <c r="BD27" i="3"/>
  <c r="AZ27" i="3"/>
  <c r="AG27" i="3"/>
  <c r="R27" i="3"/>
  <c r="BQ27" i="3" s="1"/>
  <c r="AB27" i="3"/>
  <c r="AC27" i="3"/>
  <c r="CB27" i="3" s="1"/>
  <c r="K27" i="3"/>
  <c r="P27" i="3"/>
  <c r="BO27" i="3" s="1"/>
  <c r="AS27" i="3"/>
  <c r="CR27" i="3" s="1"/>
  <c r="EQ27" i="3" s="1"/>
  <c r="DC35" i="5"/>
  <c r="HA34" i="5"/>
  <c r="FB34" i="5"/>
  <c r="CR35" i="5"/>
  <c r="GP34" i="5"/>
  <c r="EQ34" i="5"/>
  <c r="CJ35" i="5"/>
  <c r="GH34" i="5"/>
  <c r="EI34" i="5"/>
  <c r="CS35" i="5"/>
  <c r="GQ34" i="5"/>
  <c r="ER34" i="5"/>
  <c r="CP35" i="5"/>
  <c r="GN34" i="5"/>
  <c r="EO34" i="5"/>
  <c r="CM35" i="5"/>
  <c r="GK34" i="5"/>
  <c r="EL34" i="5"/>
  <c r="DA35" i="5"/>
  <c r="GY34" i="5"/>
  <c r="EZ34" i="5"/>
  <c r="BQ35" i="5"/>
  <c r="FO34" i="5"/>
  <c r="DP34" i="5"/>
  <c r="CO35" i="5"/>
  <c r="GM34" i="5"/>
  <c r="EN34" i="5"/>
  <c r="BO35" i="5"/>
  <c r="FM34" i="5"/>
  <c r="DN34" i="5"/>
  <c r="EN26" i="3"/>
  <c r="GM26" i="3"/>
  <c r="ET26" i="3"/>
  <c r="GS26" i="3"/>
  <c r="BY26" i="3"/>
  <c r="FW26" i="3" s="1"/>
  <c r="DB26" i="3"/>
  <c r="BP26" i="3"/>
  <c r="FN26" i="3" s="1"/>
  <c r="BU26" i="3"/>
  <c r="CB26" i="3"/>
  <c r="FZ26" i="3" s="1"/>
  <c r="DI26" i="3"/>
  <c r="FH26" i="3"/>
  <c r="DV26" i="3"/>
  <c r="FU26" i="3"/>
  <c r="EI26" i="3"/>
  <c r="GH26" i="3"/>
  <c r="EJ26" i="3"/>
  <c r="GI26" i="3"/>
  <c r="DJ26" i="3"/>
  <c r="FI26" i="3"/>
  <c r="DW26" i="3"/>
  <c r="FV26" i="3"/>
  <c r="CH35" i="5"/>
  <c r="GF34" i="5"/>
  <c r="EG34" i="5"/>
  <c r="BF35" i="5"/>
  <c r="FD34" i="5"/>
  <c r="DE34" i="5"/>
  <c r="CN35" i="5"/>
  <c r="GL34" i="5"/>
  <c r="EM34" i="5"/>
  <c r="BG35" i="5"/>
  <c r="FE34" i="5"/>
  <c r="DF34" i="5"/>
  <c r="BR35" i="5"/>
  <c r="FP34" i="5"/>
  <c r="DQ34" i="5"/>
  <c r="BV35" i="5"/>
  <c r="FT34" i="5"/>
  <c r="DU34" i="5"/>
  <c r="CL35" i="5"/>
  <c r="GJ34" i="5"/>
  <c r="EK34" i="5"/>
  <c r="BY35" i="5"/>
  <c r="FW34" i="5"/>
  <c r="DX34" i="5"/>
  <c r="BK35" i="5"/>
  <c r="FI34" i="5"/>
  <c r="DJ34" i="5"/>
  <c r="CI35" i="5"/>
  <c r="GG34" i="5"/>
  <c r="EH34" i="5"/>
  <c r="BP35" i="5"/>
  <c r="FN34" i="5"/>
  <c r="DO34" i="5"/>
  <c r="CW35" i="5"/>
  <c r="GU34" i="5"/>
  <c r="EV34" i="5"/>
  <c r="BN35" i="5"/>
  <c r="FL34" i="5"/>
  <c r="DM34" i="5"/>
  <c r="BR26" i="3"/>
  <c r="DQ26" i="3" s="1"/>
  <c r="EQ26" i="3"/>
  <c r="GP26" i="3"/>
  <c r="BF26" i="3"/>
  <c r="DE26" i="3" s="1"/>
  <c r="BS26" i="3"/>
  <c r="FQ26" i="3" s="1"/>
  <c r="CF26" i="3"/>
  <c r="EE26" i="3" s="1"/>
  <c r="CX26" i="3"/>
  <c r="GV26" i="3" s="1"/>
  <c r="EF26" i="3"/>
  <c r="GE26" i="3"/>
  <c r="DY26" i="3"/>
  <c r="FX26" i="3"/>
  <c r="EL26" i="3"/>
  <c r="GK26" i="3"/>
  <c r="EY26" i="3"/>
  <c r="GX26" i="3"/>
  <c r="DM26" i="3"/>
  <c r="FL26" i="3"/>
  <c r="DZ26" i="3"/>
  <c r="FY26" i="3"/>
  <c r="EM26" i="3"/>
  <c r="GL26" i="3"/>
  <c r="CE35" i="5"/>
  <c r="GC34" i="5"/>
  <c r="ED34" i="5"/>
  <c r="AC44" i="5"/>
  <c r="AR44" i="5"/>
  <c r="L44" i="5"/>
  <c r="Y44" i="5"/>
  <c r="AV44" i="5"/>
  <c r="P44" i="5"/>
  <c r="AX44" i="5"/>
  <c r="BC44" i="5"/>
  <c r="S44" i="5"/>
  <c r="AM44" i="5"/>
  <c r="K44" i="5"/>
  <c r="O44" i="5"/>
  <c r="AS44" i="5"/>
  <c r="M44" i="5"/>
  <c r="AB44" i="5"/>
  <c r="AO44" i="5"/>
  <c r="I44" i="5"/>
  <c r="AF44" i="5"/>
  <c r="R44" i="5"/>
  <c r="AE44" i="5"/>
  <c r="AL44" i="5"/>
  <c r="AY44" i="5"/>
  <c r="G44" i="5"/>
  <c r="AD44" i="5"/>
  <c r="AQ44" i="5"/>
  <c r="U44" i="5"/>
  <c r="AW44" i="5"/>
  <c r="AN44" i="5"/>
  <c r="V44" i="5"/>
  <c r="AP44" i="5"/>
  <c r="AA44" i="5"/>
  <c r="AK44" i="5"/>
  <c r="AZ44" i="5"/>
  <c r="T44" i="5"/>
  <c r="AG44" i="5"/>
  <c r="BD44" i="5"/>
  <c r="X44" i="5"/>
  <c r="AH44" i="5"/>
  <c r="AU44" i="5"/>
  <c r="BB44" i="5"/>
  <c r="J44" i="5"/>
  <c r="W44" i="5"/>
  <c r="AT44" i="5"/>
  <c r="Z44" i="5"/>
  <c r="BA44" i="5"/>
  <c r="AJ44" i="5"/>
  <c r="Q44" i="5"/>
  <c r="H44" i="5"/>
  <c r="AI44" i="5"/>
  <c r="N44" i="5"/>
  <c r="CF35" i="5"/>
  <c r="GD34" i="5"/>
  <c r="EE34" i="5"/>
  <c r="BX35" i="5"/>
  <c r="FV34" i="5"/>
  <c r="DW34" i="5"/>
  <c r="CT35" i="5"/>
  <c r="GR34" i="5"/>
  <c r="ES34" i="5"/>
  <c r="CQ35" i="5"/>
  <c r="GO34" i="5"/>
  <c r="EP34" i="5"/>
  <c r="BS35" i="5"/>
  <c r="FQ34" i="5"/>
  <c r="DR34" i="5"/>
  <c r="CC35" i="5"/>
  <c r="GA34" i="5"/>
  <c r="EB34" i="5"/>
  <c r="BT35" i="5"/>
  <c r="FR34" i="5"/>
  <c r="DS34" i="5"/>
  <c r="CA35" i="5"/>
  <c r="FY34" i="5"/>
  <c r="DZ34" i="5"/>
  <c r="BH35" i="5"/>
  <c r="FF34" i="5"/>
  <c r="DG34" i="5"/>
  <c r="CD35" i="5"/>
  <c r="GB34" i="5"/>
  <c r="EC34" i="5"/>
  <c r="EG26" i="3"/>
  <c r="GF26" i="3"/>
  <c r="CW26" i="3"/>
  <c r="GU26" i="3" s="1"/>
  <c r="BV26" i="3"/>
  <c r="FT26" i="3" s="1"/>
  <c r="CI26" i="3"/>
  <c r="GG26" i="3" s="1"/>
  <c r="CV26" i="3"/>
  <c r="GT26" i="3" s="1"/>
  <c r="CE26" i="3"/>
  <c r="GC26" i="3" s="1"/>
  <c r="DL26" i="3"/>
  <c r="FK26" i="3"/>
  <c r="EO26" i="3"/>
  <c r="GN26" i="3"/>
  <c r="FB26" i="3"/>
  <c r="HA26" i="3"/>
  <c r="BQ26" i="3"/>
  <c r="FO26" i="3" s="1"/>
  <c r="CD26" i="3"/>
  <c r="GB26" i="3" s="1"/>
  <c r="EP26" i="3"/>
  <c r="GO26" i="3"/>
  <c r="CK35" i="5"/>
  <c r="GI34" i="5"/>
  <c r="EJ34" i="5"/>
  <c r="E61" i="1"/>
  <c r="E45" i="5"/>
  <c r="BW35" i="5"/>
  <c r="FU34" i="5"/>
  <c r="DV34" i="5"/>
  <c r="BM35" i="5"/>
  <c r="FK34" i="5"/>
  <c r="DL34" i="5"/>
  <c r="BI18" i="1"/>
  <c r="BH68" i="1"/>
  <c r="BH64" i="1"/>
  <c r="BH67" i="1"/>
  <c r="BH63" i="1"/>
  <c r="BH70" i="1"/>
  <c r="BH62" i="1"/>
  <c r="BH69" i="1"/>
  <c r="BH20" i="1"/>
  <c r="BH65" i="1"/>
  <c r="BH66" i="1"/>
  <c r="BH19" i="1"/>
  <c r="D47" i="5"/>
  <c r="B47" i="5" s="1"/>
  <c r="C48" i="5"/>
  <c r="D46" i="3"/>
  <c r="C47" i="3"/>
  <c r="B46" i="3"/>
  <c r="B45" i="2"/>
  <c r="F43" i="1"/>
  <c r="E28" i="3" s="1"/>
  <c r="I42" i="1"/>
  <c r="G41" i="1"/>
  <c r="H41" i="1"/>
  <c r="D61" i="1"/>
  <c r="B61" i="1" s="1"/>
  <c r="J60" i="1"/>
  <c r="M60" i="1"/>
  <c r="L60" i="1"/>
  <c r="K60" i="1"/>
  <c r="GP27" i="3" l="1"/>
  <c r="GE27" i="3"/>
  <c r="FU27" i="3"/>
  <c r="FP26" i="3"/>
  <c r="GW26" i="3"/>
  <c r="GR27" i="3"/>
  <c r="H42" i="1"/>
  <c r="AB28" i="3"/>
  <c r="CA28" i="3" s="1"/>
  <c r="AF28" i="3"/>
  <c r="CE28" i="3" s="1"/>
  <c r="GC28" i="3" s="1"/>
  <c r="R28" i="3"/>
  <c r="BQ28" i="3" s="1"/>
  <c r="DP28" i="3" s="1"/>
  <c r="BB28" i="3"/>
  <c r="DA28" i="3" s="1"/>
  <c r="AO28" i="3"/>
  <c r="CN28" i="3" s="1"/>
  <c r="EM28" i="3" s="1"/>
  <c r="AI28" i="3"/>
  <c r="CH28" i="3" s="1"/>
  <c r="GF28" i="3" s="1"/>
  <c r="O28" i="3"/>
  <c r="AW28" i="3"/>
  <c r="CV28" i="3" s="1"/>
  <c r="EU28" i="3" s="1"/>
  <c r="AC28" i="3"/>
  <c r="CB28" i="3" s="1"/>
  <c r="FZ28" i="3" s="1"/>
  <c r="BD28" i="3"/>
  <c r="DC28" i="3" s="1"/>
  <c r="AH28" i="3"/>
  <c r="N28" i="3"/>
  <c r="AR28" i="3"/>
  <c r="CQ28" i="3" s="1"/>
  <c r="GO28" i="3" s="1"/>
  <c r="L28" i="3"/>
  <c r="BK28" i="3" s="1"/>
  <c r="FI28" i="3" s="1"/>
  <c r="AA28" i="3"/>
  <c r="BZ28" i="3" s="1"/>
  <c r="FX28" i="3" s="1"/>
  <c r="AV28" i="3"/>
  <c r="CU28" i="3" s="1"/>
  <c r="P28" i="3"/>
  <c r="BO28" i="3" s="1"/>
  <c r="FM28" i="3" s="1"/>
  <c r="AM28" i="3"/>
  <c r="CL28" i="3" s="1"/>
  <c r="GJ28" i="3" s="1"/>
  <c r="G28" i="3"/>
  <c r="AX28" i="3"/>
  <c r="CW28" i="3" s="1"/>
  <c r="EV28" i="3" s="1"/>
  <c r="V28" i="3"/>
  <c r="AK28" i="3"/>
  <c r="CJ28" i="3" s="1"/>
  <c r="I28" i="3"/>
  <c r="AD28" i="3"/>
  <c r="CC28" i="3" s="1"/>
  <c r="EB28" i="3" s="1"/>
  <c r="AS28" i="3"/>
  <c r="AZ28" i="3"/>
  <c r="CY28" i="3" s="1"/>
  <c r="X28" i="3"/>
  <c r="U28" i="3"/>
  <c r="AJ28" i="3"/>
  <c r="CI28" i="3" s="1"/>
  <c r="GG28" i="3" s="1"/>
  <c r="AY28" i="3"/>
  <c r="CX28" i="3" s="1"/>
  <c r="S28" i="3"/>
  <c r="BR28" i="3" s="1"/>
  <c r="AN28" i="3"/>
  <c r="CM28" i="3" s="1"/>
  <c r="GK28" i="3" s="1"/>
  <c r="H28" i="3"/>
  <c r="BG28" i="3" s="1"/>
  <c r="AE28" i="3"/>
  <c r="CD28" i="3" s="1"/>
  <c r="GB28" i="3" s="1"/>
  <c r="BA28" i="3"/>
  <c r="CZ28" i="3" s="1"/>
  <c r="GX28" i="3" s="1"/>
  <c r="Q28" i="3"/>
  <c r="BP28" i="3" s="1"/>
  <c r="FN28" i="3" s="1"/>
  <c r="AL28" i="3"/>
  <c r="CK28" i="3" s="1"/>
  <c r="GI28" i="3" s="1"/>
  <c r="J28" i="3"/>
  <c r="BI28" i="3" s="1"/>
  <c r="FG28" i="3" s="1"/>
  <c r="Y28" i="3"/>
  <c r="BX28" i="3" s="1"/>
  <c r="FV28" i="3" s="1"/>
  <c r="AT28" i="3"/>
  <c r="CS28" i="3" s="1"/>
  <c r="ER28" i="3" s="1"/>
  <c r="AQ28" i="3"/>
  <c r="CP28" i="3" s="1"/>
  <c r="GN28" i="3" s="1"/>
  <c r="K28" i="3"/>
  <c r="BJ28" i="3" s="1"/>
  <c r="BC28" i="3"/>
  <c r="DB28" i="3" s="1"/>
  <c r="FA28" i="3" s="1"/>
  <c r="W28" i="3"/>
  <c r="BV28" i="3" s="1"/>
  <c r="FT28" i="3" s="1"/>
  <c r="AG28" i="3"/>
  <c r="CF28" i="3" s="1"/>
  <c r="Z28" i="3"/>
  <c r="BY28" i="3" s="1"/>
  <c r="FW28" i="3" s="1"/>
  <c r="M28" i="3"/>
  <c r="BL28" i="3" s="1"/>
  <c r="T28" i="3"/>
  <c r="BS28" i="3" s="1"/>
  <c r="FQ28" i="3" s="1"/>
  <c r="AU28" i="3"/>
  <c r="AP28" i="3"/>
  <c r="E62" i="1"/>
  <c r="E46" i="5"/>
  <c r="EU26" i="3"/>
  <c r="GT27" i="3"/>
  <c r="DU26" i="3"/>
  <c r="FT27" i="3"/>
  <c r="BH36" i="5"/>
  <c r="FF35" i="5"/>
  <c r="DG35" i="5"/>
  <c r="CA36" i="5"/>
  <c r="FY35" i="5"/>
  <c r="DZ35" i="5"/>
  <c r="CQ36" i="5"/>
  <c r="GO35" i="5"/>
  <c r="EP35" i="5"/>
  <c r="CW36" i="5"/>
  <c r="GU35" i="5"/>
  <c r="EV35" i="5"/>
  <c r="BY36" i="5"/>
  <c r="FW35" i="5"/>
  <c r="DX35" i="5"/>
  <c r="BG36" i="5"/>
  <c r="FE35" i="5"/>
  <c r="DF35" i="5"/>
  <c r="DT26" i="3"/>
  <c r="FS27" i="3"/>
  <c r="FA26" i="3"/>
  <c r="GZ27" i="3"/>
  <c r="BQ36" i="5"/>
  <c r="FO35" i="5"/>
  <c r="DP35" i="5"/>
  <c r="CS36" i="5"/>
  <c r="GQ35" i="5"/>
  <c r="ER35" i="5"/>
  <c r="BJ27" i="3"/>
  <c r="FH27" i="3" s="1"/>
  <c r="CF27" i="3"/>
  <c r="EC27" i="3"/>
  <c r="EB27" i="3"/>
  <c r="EW27" i="3"/>
  <c r="GV28" i="3"/>
  <c r="EP27" i="3"/>
  <c r="EG27" i="3"/>
  <c r="DX27" i="3"/>
  <c r="EL27" i="3"/>
  <c r="DO27" i="3"/>
  <c r="EY27" i="3"/>
  <c r="CZ36" i="5"/>
  <c r="GX35" i="5"/>
  <c r="EY35" i="5"/>
  <c r="ER26" i="3"/>
  <c r="GQ27" i="3"/>
  <c r="GA27" i="3"/>
  <c r="BU36" i="5"/>
  <c r="FS35" i="5"/>
  <c r="DT35" i="5"/>
  <c r="BZ36" i="5"/>
  <c r="FX35" i="5"/>
  <c r="DY35" i="5"/>
  <c r="E26" i="2"/>
  <c r="AN7" i="1"/>
  <c r="DP26" i="3"/>
  <c r="FO27" i="3"/>
  <c r="CD36" i="5"/>
  <c r="GB35" i="5"/>
  <c r="EC35" i="5"/>
  <c r="BS36" i="5"/>
  <c r="FQ35" i="5"/>
  <c r="DR35" i="5"/>
  <c r="CF36" i="5"/>
  <c r="GD35" i="5"/>
  <c r="EE35" i="5"/>
  <c r="GD26" i="3"/>
  <c r="FD26" i="3"/>
  <c r="BN36" i="5"/>
  <c r="FL35" i="5"/>
  <c r="DM35" i="5"/>
  <c r="BK36" i="5"/>
  <c r="FI35" i="5"/>
  <c r="DJ35" i="5"/>
  <c r="BR36" i="5"/>
  <c r="FP35" i="5"/>
  <c r="DQ35" i="5"/>
  <c r="CH36" i="5"/>
  <c r="GF35" i="5"/>
  <c r="EG35" i="5"/>
  <c r="FS26" i="3"/>
  <c r="GZ26" i="3"/>
  <c r="CO36" i="5"/>
  <c r="GM35" i="5"/>
  <c r="EN35" i="5"/>
  <c r="CP36" i="5"/>
  <c r="GN35" i="5"/>
  <c r="EO35" i="5"/>
  <c r="DC36" i="5"/>
  <c r="HA35" i="5"/>
  <c r="FB35" i="5"/>
  <c r="EA27" i="3"/>
  <c r="CY27" i="3"/>
  <c r="GW27" i="3" s="1"/>
  <c r="CU27" i="3"/>
  <c r="GS27" i="3" s="1"/>
  <c r="EO27" i="3"/>
  <c r="BG27" i="3"/>
  <c r="FE27" i="3" s="1"/>
  <c r="DJ27" i="3"/>
  <c r="DT27" i="3"/>
  <c r="EM27" i="3"/>
  <c r="BL27" i="3"/>
  <c r="DH27" i="3"/>
  <c r="DY27" i="3"/>
  <c r="CV36" i="5"/>
  <c r="GT35" i="5"/>
  <c r="EU35" i="5"/>
  <c r="BL36" i="5"/>
  <c r="FJ35" i="5"/>
  <c r="DK35" i="5"/>
  <c r="BW36" i="5"/>
  <c r="FU35" i="5"/>
  <c r="DV35" i="5"/>
  <c r="ED26" i="3"/>
  <c r="GC27" i="3"/>
  <c r="EH26" i="3"/>
  <c r="GG27" i="3"/>
  <c r="EV26" i="3"/>
  <c r="GU27" i="3"/>
  <c r="CC36" i="5"/>
  <c r="GA35" i="5"/>
  <c r="EB35" i="5"/>
  <c r="BX36" i="5"/>
  <c r="FV35" i="5"/>
  <c r="DW35" i="5"/>
  <c r="CE36" i="5"/>
  <c r="GC35" i="5"/>
  <c r="ED35" i="5"/>
  <c r="EW26" i="3"/>
  <c r="GV27" i="3"/>
  <c r="DR26" i="3"/>
  <c r="FQ27" i="3"/>
  <c r="CI36" i="5"/>
  <c r="GG35" i="5"/>
  <c r="EH35" i="5"/>
  <c r="BV36" i="5"/>
  <c r="FT35" i="5"/>
  <c r="DU35" i="5"/>
  <c r="BF36" i="5"/>
  <c r="FD35" i="5"/>
  <c r="DE35" i="5"/>
  <c r="EA26" i="3"/>
  <c r="FZ27" i="3"/>
  <c r="DO26" i="3"/>
  <c r="FN27" i="3"/>
  <c r="DX26" i="3"/>
  <c r="FW27" i="3"/>
  <c r="BO36" i="5"/>
  <c r="FM35" i="5"/>
  <c r="DN35" i="5"/>
  <c r="CM36" i="5"/>
  <c r="GK35" i="5"/>
  <c r="EL35" i="5"/>
  <c r="CR36" i="5"/>
  <c r="GP35" i="5"/>
  <c r="EQ35" i="5"/>
  <c r="CA27" i="3"/>
  <c r="FY27" i="3" s="1"/>
  <c r="DC27" i="3"/>
  <c r="HA27" i="3" s="1"/>
  <c r="BH27" i="3"/>
  <c r="DG27" i="3" s="1"/>
  <c r="EU27" i="3"/>
  <c r="BR27" i="3"/>
  <c r="FP27" i="3" s="1"/>
  <c r="EV27" i="3"/>
  <c r="CJ27" i="3"/>
  <c r="GH27" i="3" s="1"/>
  <c r="FA27" i="3"/>
  <c r="BN27" i="3"/>
  <c r="DM27" i="3" s="1"/>
  <c r="BF27" i="3"/>
  <c r="DE27" i="3" s="1"/>
  <c r="CO27" i="3"/>
  <c r="EN27" i="3" s="1"/>
  <c r="BI36" i="5"/>
  <c r="FG35" i="5"/>
  <c r="DH35" i="5"/>
  <c r="CG36" i="5"/>
  <c r="GE35" i="5"/>
  <c r="EF35" i="5"/>
  <c r="DB36" i="5"/>
  <c r="GZ35" i="5"/>
  <c r="FA35" i="5"/>
  <c r="BJ36" i="5"/>
  <c r="FH35" i="5"/>
  <c r="DI35" i="5"/>
  <c r="BM36" i="5"/>
  <c r="FK35" i="5"/>
  <c r="DL35" i="5"/>
  <c r="BD45" i="5"/>
  <c r="X45" i="5"/>
  <c r="AS45" i="5"/>
  <c r="M45" i="5"/>
  <c r="AB45" i="5"/>
  <c r="AO45" i="5"/>
  <c r="I45" i="5"/>
  <c r="O45" i="5"/>
  <c r="AL45" i="5"/>
  <c r="AY45" i="5"/>
  <c r="G45" i="5"/>
  <c r="N45" i="5"/>
  <c r="AA45" i="5"/>
  <c r="AV45" i="5"/>
  <c r="P45" i="5"/>
  <c r="AK45" i="5"/>
  <c r="AZ45" i="5"/>
  <c r="T45" i="5"/>
  <c r="AG45" i="5"/>
  <c r="R45" i="5"/>
  <c r="AE45" i="5"/>
  <c r="BB45" i="5"/>
  <c r="J45" i="5"/>
  <c r="W45" i="5"/>
  <c r="AD45" i="5"/>
  <c r="AQ45" i="5"/>
  <c r="AN45" i="5"/>
  <c r="H45" i="5"/>
  <c r="AC45" i="5"/>
  <c r="AR45" i="5"/>
  <c r="L45" i="5"/>
  <c r="Y45" i="5"/>
  <c r="AH45" i="5"/>
  <c r="AU45" i="5"/>
  <c r="S45" i="5"/>
  <c r="Z45" i="5"/>
  <c r="AM45" i="5"/>
  <c r="AT45" i="5"/>
  <c r="AF45" i="5"/>
  <c r="BA45" i="5"/>
  <c r="U45" i="5"/>
  <c r="AJ45" i="5"/>
  <c r="AW45" i="5"/>
  <c r="Q45" i="5"/>
  <c r="AX45" i="5"/>
  <c r="V45" i="5"/>
  <c r="AI45" i="5"/>
  <c r="AP45" i="5"/>
  <c r="BC45" i="5"/>
  <c r="K45" i="5"/>
  <c r="CK36" i="5"/>
  <c r="GI35" i="5"/>
  <c r="EJ35" i="5"/>
  <c r="EC26" i="3"/>
  <c r="GB27" i="3"/>
  <c r="BT36" i="5"/>
  <c r="FR35" i="5"/>
  <c r="DS35" i="5"/>
  <c r="CT36" i="5"/>
  <c r="GR35" i="5"/>
  <c r="ES35" i="5"/>
  <c r="BP36" i="5"/>
  <c r="FN35" i="5"/>
  <c r="DO35" i="5"/>
  <c r="CL36" i="5"/>
  <c r="GJ35" i="5"/>
  <c r="EK35" i="5"/>
  <c r="CN36" i="5"/>
  <c r="GL35" i="5"/>
  <c r="EM35" i="5"/>
  <c r="DA36" i="5"/>
  <c r="GY35" i="5"/>
  <c r="EZ35" i="5"/>
  <c r="CJ36" i="5"/>
  <c r="GH35" i="5"/>
  <c r="EI35" i="5"/>
  <c r="DN27" i="3"/>
  <c r="DP27" i="3"/>
  <c r="DA27" i="3"/>
  <c r="GY27" i="3" s="1"/>
  <c r="EH27" i="3"/>
  <c r="DW27" i="3"/>
  <c r="ER27" i="3"/>
  <c r="EK27" i="3"/>
  <c r="BM27" i="3"/>
  <c r="DL27" i="3" s="1"/>
  <c r="DR27" i="3"/>
  <c r="ED27" i="3"/>
  <c r="EJ27" i="3"/>
  <c r="DU27" i="3"/>
  <c r="CX36" i="5"/>
  <c r="GV35" i="5"/>
  <c r="EW35" i="5"/>
  <c r="FR27" i="3"/>
  <c r="FM27" i="3"/>
  <c r="CU36" i="5"/>
  <c r="GS35" i="5"/>
  <c r="ET35" i="5"/>
  <c r="CY36" i="5"/>
  <c r="GW35" i="5"/>
  <c r="EX35" i="5"/>
  <c r="CB36" i="5"/>
  <c r="FZ35" i="5"/>
  <c r="EA35" i="5"/>
  <c r="BJ18" i="1"/>
  <c r="BI67" i="1"/>
  <c r="BI63" i="1"/>
  <c r="BI70" i="1"/>
  <c r="BI66" i="1"/>
  <c r="BI69" i="1"/>
  <c r="BI68" i="1"/>
  <c r="BI20" i="1"/>
  <c r="BI65" i="1"/>
  <c r="BI64" i="1"/>
  <c r="BI19" i="1"/>
  <c r="C49" i="5"/>
  <c r="D48" i="5"/>
  <c r="B48" i="5" s="1"/>
  <c r="D47" i="3"/>
  <c r="C48" i="3"/>
  <c r="B47" i="3"/>
  <c r="B46" i="2"/>
  <c r="G42" i="1"/>
  <c r="F44" i="1"/>
  <c r="E29" i="3" s="1"/>
  <c r="I43" i="1"/>
  <c r="K61" i="1"/>
  <c r="J61" i="1"/>
  <c r="M61" i="1"/>
  <c r="L61" i="1"/>
  <c r="D62" i="1"/>
  <c r="B62" i="1" s="1"/>
  <c r="GZ28" i="3" l="1"/>
  <c r="FO28" i="3"/>
  <c r="GL28" i="3"/>
  <c r="GT28" i="3"/>
  <c r="GQ28" i="3"/>
  <c r="GA28" i="3"/>
  <c r="GU28" i="3"/>
  <c r="FL27" i="3"/>
  <c r="FF27" i="3"/>
  <c r="GM27" i="3"/>
  <c r="FK27" i="3"/>
  <c r="CB37" i="5"/>
  <c r="FZ36" i="5"/>
  <c r="EA36" i="5"/>
  <c r="CL37" i="5"/>
  <c r="GJ36" i="5"/>
  <c r="EK36" i="5"/>
  <c r="CG37" i="5"/>
  <c r="GE36" i="5"/>
  <c r="EF36" i="5"/>
  <c r="FD27" i="3"/>
  <c r="CM37" i="5"/>
  <c r="GK36" i="5"/>
  <c r="EL36" i="5"/>
  <c r="BF37" i="5"/>
  <c r="FD36" i="5"/>
  <c r="DE36" i="5"/>
  <c r="BX37" i="5"/>
  <c r="FV36" i="5"/>
  <c r="DW36" i="5"/>
  <c r="BW37" i="5"/>
  <c r="FU36" i="5"/>
  <c r="DV36" i="5"/>
  <c r="BL37" i="5"/>
  <c r="FJ36" i="5"/>
  <c r="DK36" i="5"/>
  <c r="CP37" i="5"/>
  <c r="GN36" i="5"/>
  <c r="EO36" i="5"/>
  <c r="CH37" i="5"/>
  <c r="GF36" i="5"/>
  <c r="EG36" i="5"/>
  <c r="AN37" i="1"/>
  <c r="AN26" i="1"/>
  <c r="AN31" i="1"/>
  <c r="AN33" i="1"/>
  <c r="AN30" i="1"/>
  <c r="AN34" i="1"/>
  <c r="AN39" i="1"/>
  <c r="AN40" i="1"/>
  <c r="AN27" i="1"/>
  <c r="AN22" i="1"/>
  <c r="AN32" i="1"/>
  <c r="AN28" i="1"/>
  <c r="AN21" i="1"/>
  <c r="AN35" i="1"/>
  <c r="AN38" i="1"/>
  <c r="AN41" i="1"/>
  <c r="AN24" i="1"/>
  <c r="AN36" i="1"/>
  <c r="AN23" i="1"/>
  <c r="AN29" i="1"/>
  <c r="AN25" i="1"/>
  <c r="BZ37" i="5"/>
  <c r="FX36" i="5"/>
  <c r="DY36" i="5"/>
  <c r="DI27" i="3"/>
  <c r="FH28" i="3"/>
  <c r="CS37" i="5"/>
  <c r="GQ36" i="5"/>
  <c r="ER36" i="5"/>
  <c r="CW37" i="5"/>
  <c r="GU36" i="5"/>
  <c r="EV36" i="5"/>
  <c r="CO28" i="3"/>
  <c r="EN28" i="3" s="1"/>
  <c r="DX28" i="3"/>
  <c r="DI28" i="3"/>
  <c r="DH28" i="3"/>
  <c r="EC28" i="3"/>
  <c r="EW28" i="3"/>
  <c r="EX28" i="3"/>
  <c r="EI28" i="3"/>
  <c r="EK28" i="3"/>
  <c r="DJ28" i="3"/>
  <c r="FB28" i="3"/>
  <c r="EG28" i="3"/>
  <c r="ED28" i="3"/>
  <c r="AE29" i="3"/>
  <c r="CD29" i="3" s="1"/>
  <c r="AI29" i="3"/>
  <c r="CH29" i="3" s="1"/>
  <c r="EG29" i="3" s="1"/>
  <c r="Y29" i="3"/>
  <c r="BX29" i="3" s="1"/>
  <c r="FV29" i="3" s="1"/>
  <c r="BC29" i="3"/>
  <c r="W29" i="3"/>
  <c r="BV29" i="3" s="1"/>
  <c r="FT29" i="3" s="1"/>
  <c r="AR29" i="3"/>
  <c r="CQ29" i="3" s="1"/>
  <c r="GO29" i="3" s="1"/>
  <c r="L29" i="3"/>
  <c r="BK29" i="3" s="1"/>
  <c r="AA29" i="3"/>
  <c r="BZ29" i="3" s="1"/>
  <c r="FX29" i="3" s="1"/>
  <c r="AV29" i="3"/>
  <c r="P29" i="3"/>
  <c r="BO29" i="3" s="1"/>
  <c r="FM29" i="3" s="1"/>
  <c r="AX29" i="3"/>
  <c r="AL29" i="3"/>
  <c r="CK29" i="3" s="1"/>
  <c r="EJ29" i="3" s="1"/>
  <c r="AO29" i="3"/>
  <c r="AP29" i="3"/>
  <c r="N29" i="3"/>
  <c r="BM29" i="3" s="1"/>
  <c r="AG29" i="3"/>
  <c r="G29" i="3"/>
  <c r="AQ29" i="3"/>
  <c r="CP29" i="3" s="1"/>
  <c r="EO29" i="3" s="1"/>
  <c r="AF29" i="3"/>
  <c r="CE29" i="3" s="1"/>
  <c r="GC29" i="3" s="1"/>
  <c r="AK29" i="3"/>
  <c r="CJ29" i="3" s="1"/>
  <c r="GH29" i="3" s="1"/>
  <c r="J29" i="3"/>
  <c r="BI29" i="3" s="1"/>
  <c r="FG29" i="3" s="1"/>
  <c r="AT29" i="3"/>
  <c r="T29" i="3"/>
  <c r="BS29" i="3" s="1"/>
  <c r="FQ29" i="3" s="1"/>
  <c r="X29" i="3"/>
  <c r="BW29" i="3" s="1"/>
  <c r="V29" i="3"/>
  <c r="BU29" i="3" s="1"/>
  <c r="AS29" i="3"/>
  <c r="CR29" i="3" s="1"/>
  <c r="AU29" i="3"/>
  <c r="CT29" i="3" s="1"/>
  <c r="O29" i="3"/>
  <c r="BN29" i="3" s="1"/>
  <c r="AJ29" i="3"/>
  <c r="CI29" i="3" s="1"/>
  <c r="GG29" i="3" s="1"/>
  <c r="AY29" i="3"/>
  <c r="CX29" i="3" s="1"/>
  <c r="S29" i="3"/>
  <c r="AN29" i="3"/>
  <c r="CM29" i="3" s="1"/>
  <c r="EL29" i="3" s="1"/>
  <c r="H29" i="3"/>
  <c r="U29" i="3"/>
  <c r="BT29" i="3" s="1"/>
  <c r="BB29" i="3"/>
  <c r="BA29" i="3"/>
  <c r="CZ29" i="3" s="1"/>
  <c r="GX29" i="3" s="1"/>
  <c r="M29" i="3"/>
  <c r="BL29" i="3" s="1"/>
  <c r="DK29" i="3" s="1"/>
  <c r="AD29" i="3"/>
  <c r="AW29" i="3"/>
  <c r="AM29" i="3"/>
  <c r="CL29" i="3" s="1"/>
  <c r="AB29" i="3"/>
  <c r="CA29" i="3" s="1"/>
  <c r="DZ29" i="3" s="1"/>
  <c r="K29" i="3"/>
  <c r="BJ29" i="3" s="1"/>
  <c r="FH29" i="3" s="1"/>
  <c r="R29" i="3"/>
  <c r="I29" i="3"/>
  <c r="BH29" i="3" s="1"/>
  <c r="AC29" i="3"/>
  <c r="CB29" i="3" s="1"/>
  <c r="EA29" i="3" s="1"/>
  <c r="AZ29" i="3"/>
  <c r="CY29" i="3" s="1"/>
  <c r="EX29" i="3" s="1"/>
  <c r="BD29" i="3"/>
  <c r="DC29" i="3" s="1"/>
  <c r="HA29" i="3" s="1"/>
  <c r="AH29" i="3"/>
  <c r="CG29" i="3" s="1"/>
  <c r="Z29" i="3"/>
  <c r="BY29" i="3" s="1"/>
  <c r="DX29" i="3" s="1"/>
  <c r="Q29" i="3"/>
  <c r="BP29" i="3" s="1"/>
  <c r="FN29" i="3" s="1"/>
  <c r="CN37" i="5"/>
  <c r="GL36" i="5"/>
  <c r="EM36" i="5"/>
  <c r="BT37" i="5"/>
  <c r="FR36" i="5"/>
  <c r="DS36" i="5"/>
  <c r="DB37" i="5"/>
  <c r="GZ36" i="5"/>
  <c r="FA36" i="5"/>
  <c r="EI27" i="3"/>
  <c r="GH28" i="3"/>
  <c r="DQ27" i="3"/>
  <c r="FP28" i="3"/>
  <c r="DZ27" i="3"/>
  <c r="FY28" i="3"/>
  <c r="CR37" i="5"/>
  <c r="GP36" i="5"/>
  <c r="EQ36" i="5"/>
  <c r="CE37" i="5"/>
  <c r="GC36" i="5"/>
  <c r="ED36" i="5"/>
  <c r="DF27" i="3"/>
  <c r="FE28" i="3"/>
  <c r="ET27" i="3"/>
  <c r="GS28" i="3"/>
  <c r="DC37" i="5"/>
  <c r="HA36" i="5"/>
  <c r="FB36" i="5"/>
  <c r="BN37" i="5"/>
  <c r="FL36" i="5"/>
  <c r="DM36" i="5"/>
  <c r="BS37" i="5"/>
  <c r="FQ36" i="5"/>
  <c r="DR36" i="5"/>
  <c r="CD37" i="5"/>
  <c r="GB36" i="5"/>
  <c r="EC36" i="5"/>
  <c r="AL26" i="2"/>
  <c r="CK26" i="2" s="1"/>
  <c r="U26" i="2"/>
  <c r="BT26" i="2" s="1"/>
  <c r="V26" i="2"/>
  <c r="BU26" i="2" s="1"/>
  <c r="AC26" i="2"/>
  <c r="CB26" i="2" s="1"/>
  <c r="AD26" i="2"/>
  <c r="CC26" i="2" s="1"/>
  <c r="BA26" i="2"/>
  <c r="CZ26" i="2" s="1"/>
  <c r="AZ26" i="2"/>
  <c r="CY26" i="2" s="1"/>
  <c r="AU26" i="2"/>
  <c r="CT26" i="2" s="1"/>
  <c r="AY26" i="2"/>
  <c r="CX26" i="2" s="1"/>
  <c r="AF26" i="2"/>
  <c r="CE26" i="2" s="1"/>
  <c r="P26" i="2"/>
  <c r="BO26" i="2" s="1"/>
  <c r="AP26" i="2"/>
  <c r="CO26" i="2" s="1"/>
  <c r="AA26" i="2"/>
  <c r="BZ26" i="2" s="1"/>
  <c r="K26" i="2"/>
  <c r="BJ26" i="2" s="1"/>
  <c r="AK26" i="2"/>
  <c r="CJ26" i="2" s="1"/>
  <c r="M26" i="2"/>
  <c r="BL26" i="2" s="1"/>
  <c r="N26" i="2"/>
  <c r="BM26" i="2" s="1"/>
  <c r="AS26" i="2"/>
  <c r="CR26" i="2" s="1"/>
  <c r="AR26" i="2"/>
  <c r="CQ26" i="2" s="1"/>
  <c r="BB26" i="2"/>
  <c r="DA26" i="2" s="1"/>
  <c r="AN26" i="2"/>
  <c r="CM26" i="2" s="1"/>
  <c r="X26" i="2"/>
  <c r="BW26" i="2" s="1"/>
  <c r="H26" i="2"/>
  <c r="BG26" i="2" s="1"/>
  <c r="AI26" i="2"/>
  <c r="CH26" i="2" s="1"/>
  <c r="S26" i="2"/>
  <c r="BR26" i="2" s="1"/>
  <c r="AV26" i="2"/>
  <c r="CU26" i="2" s="1"/>
  <c r="AQ26" i="2"/>
  <c r="CP26" i="2" s="1"/>
  <c r="L26" i="2"/>
  <c r="BK26" i="2" s="1"/>
  <c r="W26" i="2"/>
  <c r="BV26" i="2" s="1"/>
  <c r="G26" i="2"/>
  <c r="BF26" i="2" s="1"/>
  <c r="I26" i="2"/>
  <c r="BH26" i="2" s="1"/>
  <c r="BC26" i="2"/>
  <c r="DB26" i="2" s="1"/>
  <c r="AJ26" i="2"/>
  <c r="CI26" i="2" s="1"/>
  <c r="AX26" i="2"/>
  <c r="CW26" i="2" s="1"/>
  <c r="O26" i="2"/>
  <c r="BN26" i="2" s="1"/>
  <c r="Q26" i="2"/>
  <c r="BP26" i="2" s="1"/>
  <c r="Z26" i="2"/>
  <c r="BY26" i="2" s="1"/>
  <c r="AW26" i="2"/>
  <c r="CV26" i="2" s="1"/>
  <c r="BD26" i="2"/>
  <c r="DC26" i="2" s="1"/>
  <c r="AB26" i="2"/>
  <c r="CA26" i="2" s="1"/>
  <c r="AM26" i="2"/>
  <c r="CL26" i="2" s="1"/>
  <c r="Y26" i="2"/>
  <c r="BX26" i="2" s="1"/>
  <c r="AO26" i="2"/>
  <c r="CN26" i="2" s="1"/>
  <c r="AT26" i="2"/>
  <c r="CS26" i="2" s="1"/>
  <c r="T26" i="2"/>
  <c r="BS26" i="2" s="1"/>
  <c r="AE26" i="2"/>
  <c r="CD26" i="2" s="1"/>
  <c r="AG26" i="2"/>
  <c r="CF26" i="2" s="1"/>
  <c r="J26" i="2"/>
  <c r="BI26" i="2" s="1"/>
  <c r="R26" i="2"/>
  <c r="BQ26" i="2" s="1"/>
  <c r="AH26" i="2"/>
  <c r="CG26" i="2" s="1"/>
  <c r="CZ37" i="5"/>
  <c r="GX36" i="5"/>
  <c r="EY36" i="5"/>
  <c r="BY37" i="5"/>
  <c r="FW36" i="5"/>
  <c r="DX36" i="5"/>
  <c r="BH37" i="5"/>
  <c r="FF36" i="5"/>
  <c r="DG36" i="5"/>
  <c r="CT28" i="3"/>
  <c r="GR28" i="3" s="1"/>
  <c r="EE28" i="3"/>
  <c r="EO28" i="3"/>
  <c r="GN29" i="3"/>
  <c r="EJ28" i="3"/>
  <c r="GI29" i="3"/>
  <c r="DF28" i="3"/>
  <c r="EH28" i="3"/>
  <c r="CR28" i="3"/>
  <c r="GP28" i="3" s="1"/>
  <c r="BU28" i="3"/>
  <c r="FS28" i="3" s="1"/>
  <c r="DN28" i="3"/>
  <c r="EP28" i="3"/>
  <c r="EA28" i="3"/>
  <c r="DZ28" i="3"/>
  <c r="CU37" i="5"/>
  <c r="GS36" i="5"/>
  <c r="ET36" i="5"/>
  <c r="DA37" i="5"/>
  <c r="GY36" i="5"/>
  <c r="EZ36" i="5"/>
  <c r="CT37" i="5"/>
  <c r="GR36" i="5"/>
  <c r="ES36" i="5"/>
  <c r="CK37" i="5"/>
  <c r="GI36" i="5"/>
  <c r="EJ36" i="5"/>
  <c r="BJ37" i="5"/>
  <c r="FH36" i="5"/>
  <c r="DI36" i="5"/>
  <c r="CI37" i="5"/>
  <c r="GG36" i="5"/>
  <c r="EH36" i="5"/>
  <c r="DK27" i="3"/>
  <c r="FJ28" i="3"/>
  <c r="BK37" i="5"/>
  <c r="FI36" i="5"/>
  <c r="DJ36" i="5"/>
  <c r="CF37" i="5"/>
  <c r="GD36" i="5"/>
  <c r="EE36" i="5"/>
  <c r="EE27" i="3"/>
  <c r="GD28" i="3"/>
  <c r="BG37" i="5"/>
  <c r="FE36" i="5"/>
  <c r="DF36" i="5"/>
  <c r="CA37" i="5"/>
  <c r="FY36" i="5"/>
  <c r="DZ36" i="5"/>
  <c r="AW46" i="5"/>
  <c r="AG46" i="5"/>
  <c r="Q46" i="5"/>
  <c r="AZ46" i="5"/>
  <c r="AJ46" i="5"/>
  <c r="W46" i="5"/>
  <c r="G46" i="5"/>
  <c r="L46" i="5"/>
  <c r="AX46" i="5"/>
  <c r="AL46" i="5"/>
  <c r="Z46" i="5"/>
  <c r="N46" i="5"/>
  <c r="AU46" i="5"/>
  <c r="BC46" i="5"/>
  <c r="AS46" i="5"/>
  <c r="AC46" i="5"/>
  <c r="M46" i="5"/>
  <c r="AV46" i="5"/>
  <c r="S46" i="5"/>
  <c r="H46" i="5"/>
  <c r="AI46" i="5"/>
  <c r="AP46" i="5"/>
  <c r="AD46" i="5"/>
  <c r="AO46" i="5"/>
  <c r="Y46" i="5"/>
  <c r="I46" i="5"/>
  <c r="AR46" i="5"/>
  <c r="AB46" i="5"/>
  <c r="O46" i="5"/>
  <c r="T46" i="5"/>
  <c r="R46" i="5"/>
  <c r="AY46" i="5"/>
  <c r="AM46" i="5"/>
  <c r="AA46" i="5"/>
  <c r="AT46" i="5"/>
  <c r="BB46" i="5"/>
  <c r="BA46" i="5"/>
  <c r="AK46" i="5"/>
  <c r="U46" i="5"/>
  <c r="BD46" i="5"/>
  <c r="AN46" i="5"/>
  <c r="X46" i="5"/>
  <c r="K46" i="5"/>
  <c r="P46" i="5"/>
  <c r="AH46" i="5"/>
  <c r="V46" i="5"/>
  <c r="J46" i="5"/>
  <c r="AQ46" i="5"/>
  <c r="AE46" i="5"/>
  <c r="AF46" i="5"/>
  <c r="DR28" i="3"/>
  <c r="DU28" i="3"/>
  <c r="DO28" i="3"/>
  <c r="EL28" i="3"/>
  <c r="BT28" i="3"/>
  <c r="FR28" i="3" s="1"/>
  <c r="ET28" i="3"/>
  <c r="BM28" i="3"/>
  <c r="EZ28" i="3"/>
  <c r="E27" i="2"/>
  <c r="AO7" i="1"/>
  <c r="CY37" i="5"/>
  <c r="GW36" i="5"/>
  <c r="EX36" i="5"/>
  <c r="CX37" i="5"/>
  <c r="GV36" i="5"/>
  <c r="EW36" i="5"/>
  <c r="EZ27" i="3"/>
  <c r="GY28" i="3"/>
  <c r="CJ37" i="5"/>
  <c r="GH36" i="5"/>
  <c r="EI36" i="5"/>
  <c r="BP37" i="5"/>
  <c r="FN36" i="5"/>
  <c r="DO36" i="5"/>
  <c r="BM37" i="5"/>
  <c r="FK36" i="5"/>
  <c r="DL36" i="5"/>
  <c r="BI37" i="5"/>
  <c r="FG36" i="5"/>
  <c r="DH36" i="5"/>
  <c r="FB27" i="3"/>
  <c r="HA28" i="3"/>
  <c r="BO37" i="5"/>
  <c r="FM36" i="5"/>
  <c r="DN36" i="5"/>
  <c r="BV37" i="5"/>
  <c r="FT36" i="5"/>
  <c r="DU36" i="5"/>
  <c r="CC37" i="5"/>
  <c r="GA36" i="5"/>
  <c r="EB36" i="5"/>
  <c r="CV37" i="5"/>
  <c r="GT36" i="5"/>
  <c r="EU36" i="5"/>
  <c r="FJ27" i="3"/>
  <c r="EX27" i="3"/>
  <c r="GW28" i="3"/>
  <c r="CO37" i="5"/>
  <c r="GM36" i="5"/>
  <c r="EN36" i="5"/>
  <c r="BR37" i="5"/>
  <c r="FP36" i="5"/>
  <c r="DQ36" i="5"/>
  <c r="BU37" i="5"/>
  <c r="FS36" i="5"/>
  <c r="DT36" i="5"/>
  <c r="GD27" i="3"/>
  <c r="BQ37" i="5"/>
  <c r="FO36" i="5"/>
  <c r="DP36" i="5"/>
  <c r="CQ37" i="5"/>
  <c r="GO36" i="5"/>
  <c r="EP36" i="5"/>
  <c r="E63" i="1"/>
  <c r="E47" i="5"/>
  <c r="DK28" i="3"/>
  <c r="DW28" i="3"/>
  <c r="EY28" i="3"/>
  <c r="DQ28" i="3"/>
  <c r="BW28" i="3"/>
  <c r="BH28" i="3"/>
  <c r="BF28" i="3"/>
  <c r="DE28" i="3" s="1"/>
  <c r="DY28" i="3"/>
  <c r="CG28" i="3"/>
  <c r="BN28" i="3"/>
  <c r="BK18" i="1"/>
  <c r="BJ70" i="1"/>
  <c r="BJ66" i="1"/>
  <c r="BJ69" i="1"/>
  <c r="BJ65" i="1"/>
  <c r="BJ68" i="1"/>
  <c r="BJ20" i="1"/>
  <c r="BJ67" i="1"/>
  <c r="BJ64" i="1"/>
  <c r="BJ19" i="1"/>
  <c r="C50" i="5"/>
  <c r="D49" i="5"/>
  <c r="B49" i="5" s="1"/>
  <c r="C49" i="3"/>
  <c r="D48" i="3"/>
  <c r="B48" i="3" s="1"/>
  <c r="B47" i="2"/>
  <c r="H43" i="1"/>
  <c r="G43" i="1"/>
  <c r="I44" i="1"/>
  <c r="F45" i="1"/>
  <c r="E30" i="3" s="1"/>
  <c r="D63" i="1"/>
  <c r="B63" i="1" s="1"/>
  <c r="L62" i="1"/>
  <c r="K62" i="1"/>
  <c r="J62" i="1"/>
  <c r="M62" i="1"/>
  <c r="GK29" i="3" l="1"/>
  <c r="FJ29" i="3"/>
  <c r="FZ29" i="3"/>
  <c r="FY29" i="3"/>
  <c r="AR30" i="3"/>
  <c r="CQ30" i="3" s="1"/>
  <c r="GO30" i="3" s="1"/>
  <c r="AU30" i="3"/>
  <c r="AH30" i="3"/>
  <c r="M30" i="3"/>
  <c r="AW30" i="3"/>
  <c r="BD30" i="3"/>
  <c r="DC30" i="3" s="1"/>
  <c r="FB30" i="3" s="1"/>
  <c r="AN30" i="3"/>
  <c r="X30" i="3"/>
  <c r="AQ30" i="3"/>
  <c r="AI30" i="3"/>
  <c r="AA30" i="3"/>
  <c r="BZ30" i="3" s="1"/>
  <c r="DY30" i="3" s="1"/>
  <c r="AX30" i="3"/>
  <c r="CW30" i="3" s="1"/>
  <c r="AC30" i="3"/>
  <c r="AP30" i="3"/>
  <c r="U30" i="3"/>
  <c r="BT30" i="3" s="1"/>
  <c r="FR30" i="3" s="1"/>
  <c r="AZ30" i="3"/>
  <c r="AJ30" i="3"/>
  <c r="CI30" i="3" s="1"/>
  <c r="EH30" i="3" s="1"/>
  <c r="T30" i="3"/>
  <c r="BS30" i="3" s="1"/>
  <c r="FQ30" i="3" s="1"/>
  <c r="BC30" i="3"/>
  <c r="DB30" i="3" s="1"/>
  <c r="AM30" i="3"/>
  <c r="CL30" i="3" s="1"/>
  <c r="GJ30" i="3" s="1"/>
  <c r="S30" i="3"/>
  <c r="BR30" i="3" s="1"/>
  <c r="K30" i="3"/>
  <c r="BJ30" i="3" s="1"/>
  <c r="FH30" i="3" s="1"/>
  <c r="I30" i="3"/>
  <c r="BH30" i="3" s="1"/>
  <c r="DG30" i="3" s="1"/>
  <c r="AL30" i="3"/>
  <c r="AS30" i="3"/>
  <c r="CR30" i="3" s="1"/>
  <c r="EQ30" i="3" s="1"/>
  <c r="Q30" i="3"/>
  <c r="BP30" i="3" s="1"/>
  <c r="FN30" i="3" s="1"/>
  <c r="N30" i="3"/>
  <c r="BM30" i="3" s="1"/>
  <c r="DL30" i="3" s="1"/>
  <c r="AK30" i="3"/>
  <c r="CJ30" i="3" s="1"/>
  <c r="EI30" i="3" s="1"/>
  <c r="AB30" i="3"/>
  <c r="L30" i="3"/>
  <c r="BK30" i="3" s="1"/>
  <c r="FI30" i="3" s="1"/>
  <c r="G30" i="3"/>
  <c r="O30" i="3"/>
  <c r="AO30" i="3"/>
  <c r="CN30" i="3" s="1"/>
  <c r="Z30" i="3"/>
  <c r="AT30" i="3"/>
  <c r="H30" i="3"/>
  <c r="BG30" i="3" s="1"/>
  <c r="V30" i="3"/>
  <c r="BA30" i="3"/>
  <c r="CZ30" i="3" s="1"/>
  <c r="EY30" i="3" s="1"/>
  <c r="AV30" i="3"/>
  <c r="CU30" i="3" s="1"/>
  <c r="AF30" i="3"/>
  <c r="CE30" i="3" s="1"/>
  <c r="GC30" i="3" s="1"/>
  <c r="P30" i="3"/>
  <c r="BO30" i="3" s="1"/>
  <c r="FM30" i="3" s="1"/>
  <c r="AY30" i="3"/>
  <c r="CX30" i="3" s="1"/>
  <c r="GV30" i="3" s="1"/>
  <c r="W30" i="3"/>
  <c r="BV30" i="3" s="1"/>
  <c r="FT30" i="3" s="1"/>
  <c r="AE30" i="3"/>
  <c r="CD30" i="3" s="1"/>
  <c r="GB30" i="3" s="1"/>
  <c r="R30" i="3"/>
  <c r="BQ30" i="3" s="1"/>
  <c r="Y30" i="3"/>
  <c r="BX30" i="3" s="1"/>
  <c r="FV30" i="3" s="1"/>
  <c r="BB30" i="3"/>
  <c r="DA30" i="3" s="1"/>
  <c r="J30" i="3"/>
  <c r="BI30" i="3" s="1"/>
  <c r="FG30" i="3" s="1"/>
  <c r="AG30" i="3"/>
  <c r="CF30" i="3" s="1"/>
  <c r="AD30" i="3"/>
  <c r="CC30" i="3" s="1"/>
  <c r="DM28" i="3"/>
  <c r="FL29" i="3"/>
  <c r="DG28" i="3"/>
  <c r="FF29" i="3"/>
  <c r="E64" i="1"/>
  <c r="E48" i="5"/>
  <c r="BO38" i="5"/>
  <c r="FM37" i="5"/>
  <c r="DN37" i="5"/>
  <c r="BM38" i="5"/>
  <c r="FK37" i="5"/>
  <c r="DL37" i="5"/>
  <c r="AJ27" i="2"/>
  <c r="CI27" i="2" s="1"/>
  <c r="GG27" i="2" s="1"/>
  <c r="G27" i="2"/>
  <c r="BF27" i="2" s="1"/>
  <c r="T27" i="2"/>
  <c r="BS27" i="2" s="1"/>
  <c r="FQ27" i="2" s="1"/>
  <c r="AT27" i="2"/>
  <c r="CS27" i="2" s="1"/>
  <c r="GQ27" i="2" s="1"/>
  <c r="AS27" i="2"/>
  <c r="CR27" i="2" s="1"/>
  <c r="EQ27" i="2" s="1"/>
  <c r="AU27" i="2"/>
  <c r="CT27" i="2" s="1"/>
  <c r="AI27" i="2"/>
  <c r="CH27" i="2" s="1"/>
  <c r="EG27" i="2" s="1"/>
  <c r="S27" i="2"/>
  <c r="BR27" i="2" s="1"/>
  <c r="DQ27" i="2" s="1"/>
  <c r="AQ27" i="2"/>
  <c r="CP27" i="2" s="1"/>
  <c r="AD27" i="2"/>
  <c r="CC27" i="2" s="1"/>
  <c r="GA27" i="2" s="1"/>
  <c r="N27" i="2"/>
  <c r="BM27" i="2" s="1"/>
  <c r="AC27" i="2"/>
  <c r="CB27" i="2" s="1"/>
  <c r="FZ27" i="2" s="1"/>
  <c r="AB27" i="2"/>
  <c r="CA27" i="2" s="1"/>
  <c r="AP27" i="2"/>
  <c r="CO27" i="2" s="1"/>
  <c r="GM27" i="2" s="1"/>
  <c r="AO27" i="2"/>
  <c r="CN27" i="2" s="1"/>
  <c r="AZ27" i="2"/>
  <c r="CY27" i="2" s="1"/>
  <c r="AE27" i="2"/>
  <c r="CD27" i="2" s="1"/>
  <c r="EC27" i="2" s="1"/>
  <c r="O27" i="2"/>
  <c r="BN27" i="2" s="1"/>
  <c r="FL27" i="2" s="1"/>
  <c r="BD27" i="2"/>
  <c r="DC27" i="2" s="1"/>
  <c r="FB27" i="2" s="1"/>
  <c r="Z27" i="2"/>
  <c r="BY27" i="2" s="1"/>
  <c r="DX27" i="2" s="1"/>
  <c r="J27" i="2"/>
  <c r="BI27" i="2" s="1"/>
  <c r="FG27" i="2" s="1"/>
  <c r="AK27" i="2"/>
  <c r="CJ27" i="2" s="1"/>
  <c r="GH27" i="2" s="1"/>
  <c r="BB27" i="2"/>
  <c r="DA27" i="2" s="1"/>
  <c r="BA27" i="2"/>
  <c r="CZ27" i="2" s="1"/>
  <c r="AV27" i="2"/>
  <c r="CU27" i="2" s="1"/>
  <c r="GS27" i="2" s="1"/>
  <c r="AR27" i="2"/>
  <c r="CQ27" i="2" s="1"/>
  <c r="AA27" i="2"/>
  <c r="BZ27" i="2" s="1"/>
  <c r="DY27" i="2" s="1"/>
  <c r="K27" i="2"/>
  <c r="BJ27" i="2" s="1"/>
  <c r="FH27" i="2" s="1"/>
  <c r="AL27" i="2"/>
  <c r="CK27" i="2" s="1"/>
  <c r="EJ27" i="2" s="1"/>
  <c r="V27" i="2"/>
  <c r="BU27" i="2" s="1"/>
  <c r="DT27" i="2" s="1"/>
  <c r="L27" i="2"/>
  <c r="BK27" i="2" s="1"/>
  <c r="AX27" i="2"/>
  <c r="CW27" i="2" s="1"/>
  <c r="GU27" i="2" s="1"/>
  <c r="AW27" i="2"/>
  <c r="CV27" i="2" s="1"/>
  <c r="BC27" i="2"/>
  <c r="DB27" i="2" s="1"/>
  <c r="FA27" i="2" s="1"/>
  <c r="AM27" i="2"/>
  <c r="CL27" i="2" s="1"/>
  <c r="GJ27" i="2" s="1"/>
  <c r="W27" i="2"/>
  <c r="BV27" i="2" s="1"/>
  <c r="FT27" i="2" s="1"/>
  <c r="AY27" i="2"/>
  <c r="CX27" i="2" s="1"/>
  <c r="GV27" i="2" s="1"/>
  <c r="AH27" i="2"/>
  <c r="CG27" i="2" s="1"/>
  <c r="GE27" i="2" s="1"/>
  <c r="R27" i="2"/>
  <c r="BQ27" i="2" s="1"/>
  <c r="FO27" i="2" s="1"/>
  <c r="U27" i="2"/>
  <c r="BT27" i="2" s="1"/>
  <c r="FR27" i="2" s="1"/>
  <c r="AN27" i="2"/>
  <c r="CM27" i="2" s="1"/>
  <c r="GK27" i="2" s="1"/>
  <c r="Q27" i="2"/>
  <c r="BP27" i="2" s="1"/>
  <c r="FN27" i="2" s="1"/>
  <c r="P27" i="2"/>
  <c r="BO27" i="2" s="1"/>
  <c r="Y27" i="2"/>
  <c r="BX27" i="2" s="1"/>
  <c r="FV27" i="2" s="1"/>
  <c r="X27" i="2"/>
  <c r="BW27" i="2" s="1"/>
  <c r="FU27" i="2" s="1"/>
  <c r="AG27" i="2"/>
  <c r="CF27" i="2" s="1"/>
  <c r="M27" i="2"/>
  <c r="BL27" i="2" s="1"/>
  <c r="FJ27" i="2" s="1"/>
  <c r="AF27" i="2"/>
  <c r="CE27" i="2" s="1"/>
  <c r="I27" i="2"/>
  <c r="BH27" i="2" s="1"/>
  <c r="H27" i="2"/>
  <c r="BG27" i="2" s="1"/>
  <c r="FE27" i="2" s="1"/>
  <c r="BK38" i="5"/>
  <c r="FI37" i="5"/>
  <c r="DJ37" i="5"/>
  <c r="BJ38" i="5"/>
  <c r="FH37" i="5"/>
  <c r="DI37" i="5"/>
  <c r="CU38" i="5"/>
  <c r="GS37" i="5"/>
  <c r="ET37" i="5"/>
  <c r="BY38" i="5"/>
  <c r="FW37" i="5"/>
  <c r="DX37" i="5"/>
  <c r="GE26" i="2"/>
  <c r="EF26" i="2"/>
  <c r="GB26" i="2"/>
  <c r="EC26" i="2"/>
  <c r="DW26" i="2"/>
  <c r="FV26" i="2"/>
  <c r="GT26" i="2"/>
  <c r="EU26" i="2"/>
  <c r="GU26" i="2"/>
  <c r="EV26" i="2"/>
  <c r="DE26" i="2"/>
  <c r="FD26" i="2"/>
  <c r="ET26" i="2"/>
  <c r="GS26" i="2"/>
  <c r="DV26" i="2"/>
  <c r="FU26" i="2"/>
  <c r="GP26" i="2"/>
  <c r="EQ26" i="2"/>
  <c r="FH26" i="2"/>
  <c r="DI26" i="2"/>
  <c r="ED26" i="2"/>
  <c r="GC26" i="2"/>
  <c r="EY26" i="2"/>
  <c r="GX26" i="2"/>
  <c r="DS26" i="2"/>
  <c r="FR26" i="2"/>
  <c r="CD38" i="5"/>
  <c r="GB37" i="5"/>
  <c r="EC37" i="5"/>
  <c r="CN38" i="5"/>
  <c r="GL37" i="5"/>
  <c r="EM37" i="5"/>
  <c r="FB29" i="3"/>
  <c r="HA30" i="3"/>
  <c r="BQ29" i="3"/>
  <c r="FO29" i="3" s="1"/>
  <c r="CV29" i="3"/>
  <c r="EU29" i="3" s="1"/>
  <c r="DA29" i="3"/>
  <c r="GY29" i="3" s="1"/>
  <c r="BR29" i="3"/>
  <c r="FP29" i="3" s="1"/>
  <c r="ES29" i="3"/>
  <c r="DR29" i="3"/>
  <c r="ED29" i="3"/>
  <c r="DL29" i="3"/>
  <c r="CW29" i="3"/>
  <c r="GU29" i="3" s="1"/>
  <c r="DJ29" i="3"/>
  <c r="DW29" i="3"/>
  <c r="GM28" i="3"/>
  <c r="BW38" i="5"/>
  <c r="FU37" i="5"/>
  <c r="DV37" i="5"/>
  <c r="E28" i="2"/>
  <c r="AP7" i="1"/>
  <c r="FL28" i="3"/>
  <c r="FF28" i="3"/>
  <c r="CO38" i="5"/>
  <c r="GM37" i="5"/>
  <c r="EN37" i="5"/>
  <c r="BV38" i="5"/>
  <c r="FT37" i="5"/>
  <c r="DU37" i="5"/>
  <c r="BI38" i="5"/>
  <c r="FG37" i="5"/>
  <c r="DH37" i="5"/>
  <c r="DS28" i="3"/>
  <c r="FR29" i="3"/>
  <c r="CF38" i="5"/>
  <c r="GD37" i="5"/>
  <c r="EE37" i="5"/>
  <c r="CI38" i="5"/>
  <c r="GG37" i="5"/>
  <c r="EH37" i="5"/>
  <c r="DA38" i="5"/>
  <c r="GY37" i="5"/>
  <c r="EZ37" i="5"/>
  <c r="DT28" i="3"/>
  <c r="FS29" i="3"/>
  <c r="ES28" i="3"/>
  <c r="GR29" i="3"/>
  <c r="BH38" i="5"/>
  <c r="FF37" i="5"/>
  <c r="DG37" i="5"/>
  <c r="DP26" i="2"/>
  <c r="FO26" i="2"/>
  <c r="FQ26" i="2"/>
  <c r="DR26" i="2"/>
  <c r="EK26" i="2"/>
  <c r="GJ26" i="2"/>
  <c r="DX26" i="2"/>
  <c r="FW26" i="2"/>
  <c r="GG26" i="2"/>
  <c r="EH26" i="2"/>
  <c r="DU26" i="2"/>
  <c r="FT26" i="2"/>
  <c r="DQ26" i="2"/>
  <c r="FP26" i="2"/>
  <c r="EL26" i="2"/>
  <c r="GK26" i="2"/>
  <c r="DL26" i="2"/>
  <c r="FK26" i="2"/>
  <c r="DY26" i="2"/>
  <c r="FX26" i="2"/>
  <c r="EW26" i="2"/>
  <c r="GV26" i="2"/>
  <c r="EB26" i="2"/>
  <c r="GA26" i="2"/>
  <c r="EJ26" i="2"/>
  <c r="GI26" i="2"/>
  <c r="DC38" i="5"/>
  <c r="HA37" i="5"/>
  <c r="FB37" i="5"/>
  <c r="CR38" i="5"/>
  <c r="GP37" i="5"/>
  <c r="EQ37" i="5"/>
  <c r="BT38" i="5"/>
  <c r="FR37" i="5"/>
  <c r="DS37" i="5"/>
  <c r="DO29" i="3"/>
  <c r="DI29" i="3"/>
  <c r="CC29" i="3"/>
  <c r="GA29" i="3" s="1"/>
  <c r="DS29" i="3"/>
  <c r="EW29" i="3"/>
  <c r="EQ29" i="3"/>
  <c r="CS29" i="3"/>
  <c r="ER29" i="3" s="1"/>
  <c r="CO29" i="3"/>
  <c r="EN29" i="3" s="1"/>
  <c r="DN29" i="3"/>
  <c r="EP29" i="3"/>
  <c r="GF29" i="3"/>
  <c r="FI29" i="3"/>
  <c r="GV29" i="3"/>
  <c r="FW29" i="3"/>
  <c r="BL38" i="5"/>
  <c r="FJ37" i="5"/>
  <c r="DK37" i="5"/>
  <c r="CM38" i="5"/>
  <c r="GK37" i="5"/>
  <c r="EL37" i="5"/>
  <c r="CL38" i="5"/>
  <c r="GJ37" i="5"/>
  <c r="EK37" i="5"/>
  <c r="CB38" i="5"/>
  <c r="FZ37" i="5"/>
  <c r="EA37" i="5"/>
  <c r="EF28" i="3"/>
  <c r="GE29" i="3"/>
  <c r="DV28" i="3"/>
  <c r="FU29" i="3"/>
  <c r="BQ38" i="5"/>
  <c r="FO37" i="5"/>
  <c r="DP37" i="5"/>
  <c r="BR38" i="5"/>
  <c r="FP37" i="5"/>
  <c r="DQ37" i="5"/>
  <c r="CC38" i="5"/>
  <c r="GA37" i="5"/>
  <c r="EB37" i="5"/>
  <c r="CJ38" i="5"/>
  <c r="GH37" i="5"/>
  <c r="EI37" i="5"/>
  <c r="CY38" i="5"/>
  <c r="GW37" i="5"/>
  <c r="EX37" i="5"/>
  <c r="DL28" i="3"/>
  <c r="FK29" i="3"/>
  <c r="BG38" i="5"/>
  <c r="FE37" i="5"/>
  <c r="DF37" i="5"/>
  <c r="CT38" i="5"/>
  <c r="GR37" i="5"/>
  <c r="ES37" i="5"/>
  <c r="DH26" i="2"/>
  <c r="FG26" i="2"/>
  <c r="ER26" i="2"/>
  <c r="GQ26" i="2"/>
  <c r="DZ26" i="2"/>
  <c r="FY26" i="2"/>
  <c r="FN26" i="2"/>
  <c r="DO26" i="2"/>
  <c r="FA26" i="2"/>
  <c r="GZ26" i="2"/>
  <c r="DJ26" i="2"/>
  <c r="FI26" i="2"/>
  <c r="EG26" i="2"/>
  <c r="GF26" i="2"/>
  <c r="GY26" i="2"/>
  <c r="EZ26" i="2"/>
  <c r="FJ26" i="2"/>
  <c r="DK26" i="2"/>
  <c r="EN26" i="2"/>
  <c r="GM26" i="2"/>
  <c r="ES26" i="2"/>
  <c r="GR26" i="2"/>
  <c r="EA26" i="2"/>
  <c r="FZ26" i="2"/>
  <c r="BN38" i="5"/>
  <c r="FL37" i="5"/>
  <c r="DM37" i="5"/>
  <c r="CE38" i="5"/>
  <c r="GC37" i="5"/>
  <c r="ED37" i="5"/>
  <c r="DB38" i="5"/>
  <c r="GZ37" i="5"/>
  <c r="FA37" i="5"/>
  <c r="BG29" i="3"/>
  <c r="FE29" i="3" s="1"/>
  <c r="EH29" i="3"/>
  <c r="DT29" i="3"/>
  <c r="DH29" i="3"/>
  <c r="BF29" i="3"/>
  <c r="DE29" i="3" s="1"/>
  <c r="CN29" i="3"/>
  <c r="GL29" i="3" s="1"/>
  <c r="CU29" i="3"/>
  <c r="GS29" i="3" s="1"/>
  <c r="DU29" i="3"/>
  <c r="EC29" i="3"/>
  <c r="CS38" i="5"/>
  <c r="GQ37" i="5"/>
  <c r="ER37" i="5"/>
  <c r="CP38" i="5"/>
  <c r="GN37" i="5"/>
  <c r="EO37" i="5"/>
  <c r="BF38" i="5"/>
  <c r="FD37" i="5"/>
  <c r="DE37" i="5"/>
  <c r="CG38" i="5"/>
  <c r="GE37" i="5"/>
  <c r="EF37" i="5"/>
  <c r="GE28" i="3"/>
  <c r="FD28" i="3"/>
  <c r="FU28" i="3"/>
  <c r="BA47" i="5"/>
  <c r="U47" i="5"/>
  <c r="AJ47" i="5"/>
  <c r="AW47" i="5"/>
  <c r="Q47" i="5"/>
  <c r="AN47" i="5"/>
  <c r="H47" i="5"/>
  <c r="O47" i="5"/>
  <c r="Z47" i="5"/>
  <c r="AY47" i="5"/>
  <c r="W47" i="5"/>
  <c r="AH47" i="5"/>
  <c r="AS47" i="5"/>
  <c r="M47" i="5"/>
  <c r="AB47" i="5"/>
  <c r="AO47" i="5"/>
  <c r="I47" i="5"/>
  <c r="AF47" i="5"/>
  <c r="V47" i="5"/>
  <c r="AE47" i="5"/>
  <c r="AP47" i="5"/>
  <c r="N47" i="5"/>
  <c r="AM47" i="5"/>
  <c r="AX47" i="5"/>
  <c r="K47" i="5"/>
  <c r="AK47" i="5"/>
  <c r="AZ47" i="5"/>
  <c r="T47" i="5"/>
  <c r="AG47" i="5"/>
  <c r="BD47" i="5"/>
  <c r="X47" i="5"/>
  <c r="AL47" i="5"/>
  <c r="AU47" i="5"/>
  <c r="S47" i="5"/>
  <c r="AD47" i="5"/>
  <c r="BC47" i="5"/>
  <c r="AA47" i="5"/>
  <c r="G47" i="5"/>
  <c r="AC47" i="5"/>
  <c r="AR47" i="5"/>
  <c r="L47" i="5"/>
  <c r="Y47" i="5"/>
  <c r="AV47" i="5"/>
  <c r="P47" i="5"/>
  <c r="BB47" i="5"/>
  <c r="J47" i="5"/>
  <c r="AI47" i="5"/>
  <c r="AT47" i="5"/>
  <c r="R47" i="5"/>
  <c r="AQ47" i="5"/>
  <c r="CQ38" i="5"/>
  <c r="GO37" i="5"/>
  <c r="EP37" i="5"/>
  <c r="BU38" i="5"/>
  <c r="FS37" i="5"/>
  <c r="DT37" i="5"/>
  <c r="CV38" i="5"/>
  <c r="GT37" i="5"/>
  <c r="EU37" i="5"/>
  <c r="BP38" i="5"/>
  <c r="FN37" i="5"/>
  <c r="DO37" i="5"/>
  <c r="CX38" i="5"/>
  <c r="GV37" i="5"/>
  <c r="EW37" i="5"/>
  <c r="AO41" i="1"/>
  <c r="AO31" i="1"/>
  <c r="AO35" i="1"/>
  <c r="AO42" i="1"/>
  <c r="AO32" i="1"/>
  <c r="AO22" i="1"/>
  <c r="AO37" i="1"/>
  <c r="AO28" i="1"/>
  <c r="AO39" i="1"/>
  <c r="AO21" i="1"/>
  <c r="AO29" i="1"/>
  <c r="AO26" i="1"/>
  <c r="AO27" i="1"/>
  <c r="AO36" i="1"/>
  <c r="AO30" i="1"/>
  <c r="AO40" i="1"/>
  <c r="AO23" i="1"/>
  <c r="AO34" i="1"/>
  <c r="AO33" i="1"/>
  <c r="AO38" i="1"/>
  <c r="AO24" i="1"/>
  <c r="AO25" i="1"/>
  <c r="FK28" i="3"/>
  <c r="CA38" i="5"/>
  <c r="FY37" i="5"/>
  <c r="DZ37" i="5"/>
  <c r="CK38" i="5"/>
  <c r="GI37" i="5"/>
  <c r="EJ37" i="5"/>
  <c r="EQ28" i="3"/>
  <c r="GP29" i="3"/>
  <c r="CZ38" i="5"/>
  <c r="GX37" i="5"/>
  <c r="EY37" i="5"/>
  <c r="GD26" i="2"/>
  <c r="EE26" i="2"/>
  <c r="GL26" i="2"/>
  <c r="EM26" i="2"/>
  <c r="HA26" i="2"/>
  <c r="FB26" i="2"/>
  <c r="DM26" i="2"/>
  <c r="FL26" i="2"/>
  <c r="FF26" i="2"/>
  <c r="DG26" i="2"/>
  <c r="EO26" i="2"/>
  <c r="GN26" i="2"/>
  <c r="DF26" i="2"/>
  <c r="FE26" i="2"/>
  <c r="GO26" i="2"/>
  <c r="EP26" i="2"/>
  <c r="EI26" i="2"/>
  <c r="GH26" i="2"/>
  <c r="DN26" i="2"/>
  <c r="FM26" i="2"/>
  <c r="EX26" i="2"/>
  <c r="GW26" i="2"/>
  <c r="DT26" i="2"/>
  <c r="FS26" i="2"/>
  <c r="BS38" i="5"/>
  <c r="FQ37" i="5"/>
  <c r="DR37" i="5"/>
  <c r="EF29" i="3"/>
  <c r="DG29" i="3"/>
  <c r="EK29" i="3"/>
  <c r="EY29" i="3"/>
  <c r="DM29" i="3"/>
  <c r="DV29" i="3"/>
  <c r="EI29" i="3"/>
  <c r="CF29" i="3"/>
  <c r="GD29" i="3" s="1"/>
  <c r="DY29" i="3"/>
  <c r="DB29" i="3"/>
  <c r="GZ29" i="3" s="1"/>
  <c r="GJ29" i="3"/>
  <c r="GW29" i="3"/>
  <c r="GB29" i="3"/>
  <c r="CW38" i="5"/>
  <c r="GU37" i="5"/>
  <c r="EV37" i="5"/>
  <c r="BZ38" i="5"/>
  <c r="FX37" i="5"/>
  <c r="DY37" i="5"/>
  <c r="CH38" i="5"/>
  <c r="GF37" i="5"/>
  <c r="EG37" i="5"/>
  <c r="BX38" i="5"/>
  <c r="FV37" i="5"/>
  <c r="DW37" i="5"/>
  <c r="BL18" i="1"/>
  <c r="BK69" i="1"/>
  <c r="BK65" i="1"/>
  <c r="BK68" i="1"/>
  <c r="BK67" i="1"/>
  <c r="BK66" i="1"/>
  <c r="BK70" i="1"/>
  <c r="BK20" i="1"/>
  <c r="BK19" i="1"/>
  <c r="C51" i="5"/>
  <c r="B50" i="5"/>
  <c r="D50" i="5"/>
  <c r="B49" i="3"/>
  <c r="D49" i="3"/>
  <c r="C50" i="3"/>
  <c r="B48" i="2"/>
  <c r="H44" i="1"/>
  <c r="F46" i="1"/>
  <c r="E31" i="3" s="1"/>
  <c r="I45" i="1"/>
  <c r="H45" i="1" s="1"/>
  <c r="G44" i="1"/>
  <c r="D64" i="1"/>
  <c r="B64" i="1" s="1"/>
  <c r="M63" i="1"/>
  <c r="L63" i="1"/>
  <c r="K63" i="1"/>
  <c r="J63" i="1"/>
  <c r="GX30" i="3" l="1"/>
  <c r="FW27" i="2"/>
  <c r="FX30" i="3"/>
  <c r="FF30" i="3"/>
  <c r="FK30" i="3"/>
  <c r="GF27" i="2"/>
  <c r="GP30" i="3"/>
  <c r="HA27" i="2"/>
  <c r="GG30" i="3"/>
  <c r="GP27" i="2"/>
  <c r="GB27" i="2"/>
  <c r="FP27" i="2"/>
  <c r="GZ27" i="2"/>
  <c r="GH30" i="3"/>
  <c r="FS27" i="2"/>
  <c r="FX27" i="2"/>
  <c r="GT29" i="3"/>
  <c r="GI27" i="2"/>
  <c r="FD29" i="3"/>
  <c r="E29" i="2"/>
  <c r="AQ7" i="1"/>
  <c r="BZ39" i="5"/>
  <c r="FX38" i="5"/>
  <c r="DY38" i="5"/>
  <c r="CX39" i="5"/>
  <c r="GV38" i="5"/>
  <c r="EW38" i="5"/>
  <c r="CQ39" i="5"/>
  <c r="GO38" i="5"/>
  <c r="EP38" i="5"/>
  <c r="CP39" i="5"/>
  <c r="GN38" i="5"/>
  <c r="EO38" i="5"/>
  <c r="ET29" i="3"/>
  <c r="GS30" i="3"/>
  <c r="CT39" i="5"/>
  <c r="GR38" i="5"/>
  <c r="ES38" i="5"/>
  <c r="CY39" i="5"/>
  <c r="GW38" i="5"/>
  <c r="EX38" i="5"/>
  <c r="BQ39" i="5"/>
  <c r="FO38" i="5"/>
  <c r="DP38" i="5"/>
  <c r="BL39" i="5"/>
  <c r="FJ38" i="5"/>
  <c r="DK38" i="5"/>
  <c r="GQ29" i="3"/>
  <c r="CI39" i="5"/>
  <c r="GG38" i="5"/>
  <c r="EH38" i="5"/>
  <c r="BI39" i="5"/>
  <c r="FG38" i="5"/>
  <c r="DH38" i="5"/>
  <c r="DQ29" i="3"/>
  <c r="FP30" i="3"/>
  <c r="CN39" i="5"/>
  <c r="GL38" i="5"/>
  <c r="EM38" i="5"/>
  <c r="CU39" i="5"/>
  <c r="GS38" i="5"/>
  <c r="ET38" i="5"/>
  <c r="FF27" i="2"/>
  <c r="DG27" i="2"/>
  <c r="DV27" i="2"/>
  <c r="EL27" i="2"/>
  <c r="EW27" i="2"/>
  <c r="GT27" i="2"/>
  <c r="EU27" i="2"/>
  <c r="ET27" i="2"/>
  <c r="DH27" i="2"/>
  <c r="FY27" i="2"/>
  <c r="DZ27" i="2"/>
  <c r="GN27" i="2"/>
  <c r="EO27" i="2"/>
  <c r="EH27" i="2"/>
  <c r="E65" i="1"/>
  <c r="E49" i="5"/>
  <c r="EZ30" i="3"/>
  <c r="DU30" i="3"/>
  <c r="ET30" i="3"/>
  <c r="CS30" i="3"/>
  <c r="BF30" i="3"/>
  <c r="DE30" i="3" s="1"/>
  <c r="FA30" i="3"/>
  <c r="DS30" i="3"/>
  <c r="CM30" i="3"/>
  <c r="CG30" i="3"/>
  <c r="GE30" i="3" s="1"/>
  <c r="CH39" i="5"/>
  <c r="GF38" i="5"/>
  <c r="EG38" i="5"/>
  <c r="BU39" i="5"/>
  <c r="FS38" i="5"/>
  <c r="DT38" i="5"/>
  <c r="BF39" i="5"/>
  <c r="FD38" i="5"/>
  <c r="DE38" i="5"/>
  <c r="BN39" i="5"/>
  <c r="FL38" i="5"/>
  <c r="DM38" i="5"/>
  <c r="BR39" i="5"/>
  <c r="FP38" i="5"/>
  <c r="DQ38" i="5"/>
  <c r="CM39" i="5"/>
  <c r="GK38" i="5"/>
  <c r="EL38" i="5"/>
  <c r="DC39" i="5"/>
  <c r="HA38" i="5"/>
  <c r="FB38" i="5"/>
  <c r="DA39" i="5"/>
  <c r="GY38" i="5"/>
  <c r="EZ38" i="5"/>
  <c r="AP41" i="1"/>
  <c r="AP39" i="1"/>
  <c r="AP24" i="1"/>
  <c r="AP31" i="1"/>
  <c r="AP34" i="1"/>
  <c r="AP26" i="1"/>
  <c r="AP38" i="1"/>
  <c r="AP23" i="1"/>
  <c r="AP40" i="1"/>
  <c r="AP37" i="1"/>
  <c r="AP35" i="1"/>
  <c r="AP27" i="1"/>
  <c r="AP28" i="1"/>
  <c r="AP25" i="1"/>
  <c r="AP43" i="1"/>
  <c r="AP32" i="1"/>
  <c r="AP21" i="1"/>
  <c r="AP42" i="1"/>
  <c r="AP36" i="1"/>
  <c r="AP22" i="1"/>
  <c r="AP30" i="1"/>
  <c r="AP29" i="1"/>
  <c r="AP33" i="1"/>
  <c r="BW39" i="5"/>
  <c r="FU38" i="5"/>
  <c r="DV38" i="5"/>
  <c r="BY39" i="5"/>
  <c r="FW38" i="5"/>
  <c r="DX38" i="5"/>
  <c r="GC27" i="2"/>
  <c r="ED27" i="2"/>
  <c r="DW27" i="2"/>
  <c r="DS27" i="2"/>
  <c r="DU27" i="2"/>
  <c r="EV27" i="2"/>
  <c r="DI27" i="2"/>
  <c r="GX27" i="2"/>
  <c r="EY27" i="2"/>
  <c r="GW27" i="2"/>
  <c r="EX27" i="2"/>
  <c r="EA27" i="2"/>
  <c r="ER27" i="2"/>
  <c r="EB30" i="3"/>
  <c r="DW30" i="3"/>
  <c r="EW30" i="3"/>
  <c r="BY30" i="3"/>
  <c r="DJ30" i="3"/>
  <c r="DO30" i="3"/>
  <c r="DI30" i="3"/>
  <c r="DR30" i="3"/>
  <c r="CO30" i="3"/>
  <c r="EN30" i="3" s="1"/>
  <c r="CH30" i="3"/>
  <c r="CT30" i="3"/>
  <c r="GR30" i="3" s="1"/>
  <c r="AV31" i="3"/>
  <c r="CU31" i="3" s="1"/>
  <c r="ET31" i="3" s="1"/>
  <c r="AF31" i="3"/>
  <c r="CE31" i="3" s="1"/>
  <c r="ED31" i="3" s="1"/>
  <c r="P31" i="3"/>
  <c r="BO31" i="3" s="1"/>
  <c r="DN31" i="3" s="1"/>
  <c r="AY31" i="3"/>
  <c r="CX31" i="3" s="1"/>
  <c r="AI31" i="3"/>
  <c r="CH31" i="3" s="1"/>
  <c r="S31" i="3"/>
  <c r="BR31" i="3" s="1"/>
  <c r="FP31" i="3" s="1"/>
  <c r="R31" i="3"/>
  <c r="BQ31" i="3" s="1"/>
  <c r="DP31" i="3" s="1"/>
  <c r="AC31" i="3"/>
  <c r="CB31" i="3" s="1"/>
  <c r="AL31" i="3"/>
  <c r="CK31" i="3" s="1"/>
  <c r="AW31" i="3"/>
  <c r="CV31" i="3" s="1"/>
  <c r="U31" i="3"/>
  <c r="BT31" i="3" s="1"/>
  <c r="DS31" i="3" s="1"/>
  <c r="AT31" i="3"/>
  <c r="CS31" i="3" s="1"/>
  <c r="AR31" i="3"/>
  <c r="CQ31" i="3" s="1"/>
  <c r="GO31" i="3" s="1"/>
  <c r="AB31" i="3"/>
  <c r="CA31" i="3" s="1"/>
  <c r="L31" i="3"/>
  <c r="BK31" i="3" s="1"/>
  <c r="AU31" i="3"/>
  <c r="CT31" i="3" s="1"/>
  <c r="AE31" i="3"/>
  <c r="CD31" i="3" s="1"/>
  <c r="GB31" i="3" s="1"/>
  <c r="O31" i="3"/>
  <c r="BN31" i="3" s="1"/>
  <c r="AH31" i="3"/>
  <c r="CG31" i="3" s="1"/>
  <c r="AS31" i="3"/>
  <c r="BB31" i="3"/>
  <c r="J31" i="3"/>
  <c r="BI31" i="3" s="1"/>
  <c r="FG31" i="3" s="1"/>
  <c r="AK31" i="3"/>
  <c r="I31" i="3"/>
  <c r="BD31" i="3"/>
  <c r="AN31" i="3"/>
  <c r="CM31" i="3" s="1"/>
  <c r="X31" i="3"/>
  <c r="H31" i="3"/>
  <c r="BG31" i="3" s="1"/>
  <c r="FE31" i="3" s="1"/>
  <c r="AQ31" i="3"/>
  <c r="AA31" i="3"/>
  <c r="K31" i="3"/>
  <c r="BJ31" i="3" s="1"/>
  <c r="AX31" i="3"/>
  <c r="CW31" i="3" s="1"/>
  <c r="GU31" i="3" s="1"/>
  <c r="BA31" i="3"/>
  <c r="Q31" i="3"/>
  <c r="BP31" i="3" s="1"/>
  <c r="Z31" i="3"/>
  <c r="BY31" i="3" s="1"/>
  <c r="N31" i="3"/>
  <c r="Y31" i="3"/>
  <c r="BX31" i="3" s="1"/>
  <c r="FV31" i="3" s="1"/>
  <c r="AZ31" i="3"/>
  <c r="CY31" i="3" s="1"/>
  <c r="AJ31" i="3"/>
  <c r="T31" i="3"/>
  <c r="BS31" i="3" s="1"/>
  <c r="FQ31" i="3" s="1"/>
  <c r="BC31" i="3"/>
  <c r="DB31" i="3" s="1"/>
  <c r="AM31" i="3"/>
  <c r="CL31" i="3" s="1"/>
  <c r="GJ31" i="3" s="1"/>
  <c r="W31" i="3"/>
  <c r="BV31" i="3" s="1"/>
  <c r="G31" i="3"/>
  <c r="M31" i="3"/>
  <c r="BL31" i="3" s="1"/>
  <c r="V31" i="3"/>
  <c r="AG31" i="3"/>
  <c r="AP31" i="3"/>
  <c r="AD31" i="3"/>
  <c r="CC31" i="3" s="1"/>
  <c r="AO31" i="3"/>
  <c r="BX39" i="5"/>
  <c r="FV38" i="5"/>
  <c r="DW38" i="5"/>
  <c r="BS39" i="5"/>
  <c r="FQ38" i="5"/>
  <c r="DR38" i="5"/>
  <c r="CZ39" i="5"/>
  <c r="GX38" i="5"/>
  <c r="EY38" i="5"/>
  <c r="CA39" i="5"/>
  <c r="FY38" i="5"/>
  <c r="DZ38" i="5"/>
  <c r="CV39" i="5"/>
  <c r="GT38" i="5"/>
  <c r="EU38" i="5"/>
  <c r="CG39" i="5"/>
  <c r="GE38" i="5"/>
  <c r="EF38" i="5"/>
  <c r="EM29" i="3"/>
  <c r="GL30" i="3"/>
  <c r="CE39" i="5"/>
  <c r="GC38" i="5"/>
  <c r="ED38" i="5"/>
  <c r="CC39" i="5"/>
  <c r="GA38" i="5"/>
  <c r="EB38" i="5"/>
  <c r="CL39" i="5"/>
  <c r="GJ38" i="5"/>
  <c r="EK38" i="5"/>
  <c r="GM29" i="3"/>
  <c r="CR39" i="5"/>
  <c r="GP38" i="5"/>
  <c r="EQ38" i="5"/>
  <c r="BH39" i="5"/>
  <c r="FF38" i="5"/>
  <c r="DG38" i="5"/>
  <c r="CO39" i="5"/>
  <c r="GM38" i="5"/>
  <c r="EN38" i="5"/>
  <c r="AJ28" i="2"/>
  <c r="CI28" i="2" s="1"/>
  <c r="G28" i="2"/>
  <c r="BF28" i="2" s="1"/>
  <c r="DE28" i="2" s="1"/>
  <c r="AA28" i="2"/>
  <c r="BZ28" i="2" s="1"/>
  <c r="AB28" i="2"/>
  <c r="CA28" i="2" s="1"/>
  <c r="AI28" i="2"/>
  <c r="CH28" i="2" s="1"/>
  <c r="K28" i="2"/>
  <c r="BJ28" i="2" s="1"/>
  <c r="S28" i="2"/>
  <c r="BR28" i="2" s="1"/>
  <c r="T28" i="2"/>
  <c r="BS28" i="2" s="1"/>
  <c r="FQ28" i="2" s="1"/>
  <c r="L28" i="2"/>
  <c r="BK28" i="2" s="1"/>
  <c r="AQ28" i="2"/>
  <c r="CP28" i="2" s="1"/>
  <c r="AP28" i="2"/>
  <c r="CO28" i="2" s="1"/>
  <c r="EN28" i="2" s="1"/>
  <c r="BA28" i="2"/>
  <c r="CZ28" i="2" s="1"/>
  <c r="GX28" i="2" s="1"/>
  <c r="AH28" i="2"/>
  <c r="CG28" i="2" s="1"/>
  <c r="GE28" i="2" s="1"/>
  <c r="R28" i="2"/>
  <c r="BQ28" i="2" s="1"/>
  <c r="FO28" i="2" s="1"/>
  <c r="AR28" i="2"/>
  <c r="CQ28" i="2" s="1"/>
  <c r="EP28" i="2" s="1"/>
  <c r="Y28" i="2"/>
  <c r="BX28" i="2" s="1"/>
  <c r="I28" i="2"/>
  <c r="BH28" i="2" s="1"/>
  <c r="BC28" i="2"/>
  <c r="DB28" i="2" s="1"/>
  <c r="BB28" i="2"/>
  <c r="DA28" i="2" s="1"/>
  <c r="GY28" i="2" s="1"/>
  <c r="AW28" i="2"/>
  <c r="CV28" i="2" s="1"/>
  <c r="AS28" i="2"/>
  <c r="CR28" i="2" s="1"/>
  <c r="AD28" i="2"/>
  <c r="CC28" i="2" s="1"/>
  <c r="EB28" i="2" s="1"/>
  <c r="N28" i="2"/>
  <c r="BM28" i="2" s="1"/>
  <c r="FK28" i="2" s="1"/>
  <c r="AK28" i="2"/>
  <c r="CJ28" i="2" s="1"/>
  <c r="GH28" i="2" s="1"/>
  <c r="U28" i="2"/>
  <c r="BT28" i="2" s="1"/>
  <c r="O28" i="2"/>
  <c r="BN28" i="2" s="1"/>
  <c r="FL28" i="2" s="1"/>
  <c r="X28" i="2"/>
  <c r="BW28" i="2" s="1"/>
  <c r="FU28" i="2" s="1"/>
  <c r="AF28" i="2"/>
  <c r="CE28" i="2" s="1"/>
  <c r="GC28" i="2" s="1"/>
  <c r="AY28" i="2"/>
  <c r="CX28" i="2" s="1"/>
  <c r="EW28" i="2" s="1"/>
  <c r="AX28" i="2"/>
  <c r="CW28" i="2" s="1"/>
  <c r="EV28" i="2" s="1"/>
  <c r="AO28" i="2"/>
  <c r="CN28" i="2" s="1"/>
  <c r="BD28" i="2"/>
  <c r="DC28" i="2" s="1"/>
  <c r="Z28" i="2"/>
  <c r="BY28" i="2" s="1"/>
  <c r="J28" i="2"/>
  <c r="BI28" i="2" s="1"/>
  <c r="AG28" i="2"/>
  <c r="CF28" i="2" s="1"/>
  <c r="Q28" i="2"/>
  <c r="BP28" i="2" s="1"/>
  <c r="DO28" i="2" s="1"/>
  <c r="W28" i="2"/>
  <c r="BV28" i="2" s="1"/>
  <c r="DU28" i="2" s="1"/>
  <c r="AU28" i="2"/>
  <c r="CT28" i="2" s="1"/>
  <c r="ES28" i="2" s="1"/>
  <c r="AT28" i="2"/>
  <c r="CS28" i="2" s="1"/>
  <c r="ER28" i="2" s="1"/>
  <c r="AV28" i="2"/>
  <c r="CU28" i="2" s="1"/>
  <c r="ET28" i="2" s="1"/>
  <c r="AL28" i="2"/>
  <c r="CK28" i="2" s="1"/>
  <c r="V28" i="2"/>
  <c r="BU28" i="2" s="1"/>
  <c r="AZ28" i="2"/>
  <c r="CY28" i="2" s="1"/>
  <c r="AC28" i="2"/>
  <c r="CB28" i="2" s="1"/>
  <c r="M28" i="2"/>
  <c r="BL28" i="2" s="1"/>
  <c r="AE28" i="2"/>
  <c r="CD28" i="2" s="1"/>
  <c r="H28" i="2"/>
  <c r="BG28" i="2" s="1"/>
  <c r="FE28" i="2" s="1"/>
  <c r="AN28" i="2"/>
  <c r="CM28" i="2" s="1"/>
  <c r="GK28" i="2" s="1"/>
  <c r="AM28" i="2"/>
  <c r="CL28" i="2" s="1"/>
  <c r="EK28" i="2" s="1"/>
  <c r="P28" i="2"/>
  <c r="BO28" i="2" s="1"/>
  <c r="EZ29" i="3"/>
  <c r="GY30" i="3"/>
  <c r="DP29" i="3"/>
  <c r="FO30" i="3"/>
  <c r="BK39" i="5"/>
  <c r="FI38" i="5"/>
  <c r="DJ38" i="5"/>
  <c r="DK27" i="2"/>
  <c r="FM27" i="2"/>
  <c r="DN27" i="2"/>
  <c r="DP27" i="2"/>
  <c r="EK27" i="2"/>
  <c r="FI27" i="2"/>
  <c r="DJ27" i="2"/>
  <c r="GY27" i="2"/>
  <c r="EZ27" i="2"/>
  <c r="GL27" i="2"/>
  <c r="EM27" i="2"/>
  <c r="FK27" i="2"/>
  <c r="DL27" i="2"/>
  <c r="DR27" i="2"/>
  <c r="BO39" i="5"/>
  <c r="FM38" i="5"/>
  <c r="DN38" i="5"/>
  <c r="EE30" i="3"/>
  <c r="DP30" i="3"/>
  <c r="DN30" i="3"/>
  <c r="BU30" i="3"/>
  <c r="DT30" i="3" s="1"/>
  <c r="EM30" i="3"/>
  <c r="CA30" i="3"/>
  <c r="FY30" i="3" s="1"/>
  <c r="DQ30" i="3"/>
  <c r="CB30" i="3"/>
  <c r="FZ30" i="3" s="1"/>
  <c r="CP30" i="3"/>
  <c r="EO30" i="3" s="1"/>
  <c r="CV30" i="3"/>
  <c r="GT30" i="3" s="1"/>
  <c r="EP30" i="3"/>
  <c r="CW39" i="5"/>
  <c r="GU38" i="5"/>
  <c r="EV38" i="5"/>
  <c r="FA29" i="3"/>
  <c r="GZ30" i="3"/>
  <c r="EE29" i="3"/>
  <c r="GD30" i="3"/>
  <c r="CK39" i="5"/>
  <c r="GI38" i="5"/>
  <c r="EJ38" i="5"/>
  <c r="BP39" i="5"/>
  <c r="FN38" i="5"/>
  <c r="DO38" i="5"/>
  <c r="CS39" i="5"/>
  <c r="GQ38" i="5"/>
  <c r="ER38" i="5"/>
  <c r="DF29" i="3"/>
  <c r="FE30" i="3"/>
  <c r="DB39" i="5"/>
  <c r="GZ38" i="5"/>
  <c r="FA38" i="5"/>
  <c r="BG39" i="5"/>
  <c r="FE38" i="5"/>
  <c r="DF38" i="5"/>
  <c r="CJ39" i="5"/>
  <c r="GH38" i="5"/>
  <c r="EI38" i="5"/>
  <c r="CB39" i="5"/>
  <c r="FZ38" i="5"/>
  <c r="EA38" i="5"/>
  <c r="EB29" i="3"/>
  <c r="GA30" i="3"/>
  <c r="BT39" i="5"/>
  <c r="FR38" i="5"/>
  <c r="DS38" i="5"/>
  <c r="CF39" i="5"/>
  <c r="GD38" i="5"/>
  <c r="EE38" i="5"/>
  <c r="BV39" i="5"/>
  <c r="FT38" i="5"/>
  <c r="DU38" i="5"/>
  <c r="EV29" i="3"/>
  <c r="GU30" i="3"/>
  <c r="CD39" i="5"/>
  <c r="GB38" i="5"/>
  <c r="EC38" i="5"/>
  <c r="BJ39" i="5"/>
  <c r="FH38" i="5"/>
  <c r="DI38" i="5"/>
  <c r="DF27" i="2"/>
  <c r="GD27" i="2"/>
  <c r="EE27" i="2"/>
  <c r="DO27" i="2"/>
  <c r="EF27" i="2"/>
  <c r="GO27" i="2"/>
  <c r="EP27" i="2"/>
  <c r="EI27" i="2"/>
  <c r="DM27" i="2"/>
  <c r="EN27" i="2"/>
  <c r="EB27" i="2"/>
  <c r="GR27" i="2"/>
  <c r="ES27" i="2"/>
  <c r="FD27" i="2"/>
  <c r="DE27" i="2"/>
  <c r="BM39" i="5"/>
  <c r="FK38" i="5"/>
  <c r="DL38" i="5"/>
  <c r="BA48" i="5"/>
  <c r="AW48" i="5"/>
  <c r="BC48" i="5"/>
  <c r="R48" i="5"/>
  <c r="BD48" i="5"/>
  <c r="X48" i="5"/>
  <c r="AS48" i="5"/>
  <c r="M48" i="5"/>
  <c r="AB48" i="5"/>
  <c r="AO48" i="5"/>
  <c r="I48" i="5"/>
  <c r="S48" i="5"/>
  <c r="J48" i="5"/>
  <c r="AM48" i="5"/>
  <c r="K48" i="5"/>
  <c r="AH48" i="5"/>
  <c r="AU48" i="5"/>
  <c r="AV48" i="5"/>
  <c r="P48" i="5"/>
  <c r="AK48" i="5"/>
  <c r="AZ48" i="5"/>
  <c r="T48" i="5"/>
  <c r="AG48" i="5"/>
  <c r="V48" i="5"/>
  <c r="AI48" i="5"/>
  <c r="Z48" i="5"/>
  <c r="N48" i="5"/>
  <c r="AA48" i="5"/>
  <c r="AX48" i="5"/>
  <c r="G48" i="5"/>
  <c r="AJ48" i="5"/>
  <c r="BB48" i="5"/>
  <c r="AT48" i="5"/>
  <c r="AN48" i="5"/>
  <c r="H48" i="5"/>
  <c r="AC48" i="5"/>
  <c r="AR48" i="5"/>
  <c r="L48" i="5"/>
  <c r="Y48" i="5"/>
  <c r="AL48" i="5"/>
  <c r="AY48" i="5"/>
  <c r="AP48" i="5"/>
  <c r="AD48" i="5"/>
  <c r="AQ48" i="5"/>
  <c r="O48" i="5"/>
  <c r="AF48" i="5"/>
  <c r="U48" i="5"/>
  <c r="Q48" i="5"/>
  <c r="W48" i="5"/>
  <c r="AE48" i="5"/>
  <c r="DH30" i="3"/>
  <c r="EC30" i="3"/>
  <c r="ED30" i="3"/>
  <c r="DF30" i="3"/>
  <c r="BN30" i="3"/>
  <c r="CK30" i="3"/>
  <c r="EK30" i="3"/>
  <c r="CY30" i="3"/>
  <c r="EV30" i="3"/>
  <c r="BW30" i="3"/>
  <c r="DV30" i="3" s="1"/>
  <c r="BL30" i="3"/>
  <c r="BM18" i="1"/>
  <c r="BL68" i="1"/>
  <c r="BL67" i="1"/>
  <c r="BL66" i="1"/>
  <c r="BL70" i="1"/>
  <c r="BL20" i="1"/>
  <c r="BL69" i="1"/>
  <c r="BL19" i="1"/>
  <c r="C52" i="5"/>
  <c r="D51" i="5"/>
  <c r="B51" i="5" s="1"/>
  <c r="C51" i="3"/>
  <c r="B50" i="3"/>
  <c r="D50" i="3"/>
  <c r="B49" i="2"/>
  <c r="G45" i="1"/>
  <c r="D21" i="13" s="1"/>
  <c r="F47" i="1"/>
  <c r="E32" i="3" s="1"/>
  <c r="I46" i="1"/>
  <c r="H46" i="1" s="1"/>
  <c r="J64" i="1"/>
  <c r="M64" i="1"/>
  <c r="L64" i="1"/>
  <c r="K64" i="1"/>
  <c r="D65" i="1"/>
  <c r="B65" i="1" s="1"/>
  <c r="GC31" i="3" l="1"/>
  <c r="FO31" i="3"/>
  <c r="FM31" i="3"/>
  <c r="GR28" i="2"/>
  <c r="GA28" i="2"/>
  <c r="FD28" i="2"/>
  <c r="EG31" i="3"/>
  <c r="FN28" i="2"/>
  <c r="GM28" i="2"/>
  <c r="GO28" i="2"/>
  <c r="GJ28" i="2"/>
  <c r="GN30" i="3"/>
  <c r="FD30" i="3"/>
  <c r="GM30" i="3"/>
  <c r="DK28" i="2"/>
  <c r="GI28" i="2"/>
  <c r="EJ28" i="2"/>
  <c r="FW28" i="2"/>
  <c r="DX28" i="2"/>
  <c r="DS28" i="2"/>
  <c r="GP28" i="2"/>
  <c r="EQ28" i="2"/>
  <c r="FF28" i="2"/>
  <c r="DG28" i="2"/>
  <c r="EF28" i="2"/>
  <c r="FI28" i="2"/>
  <c r="DJ28" i="2"/>
  <c r="GF28" i="2"/>
  <c r="EG28" i="2"/>
  <c r="EH28" i="2"/>
  <c r="CC40" i="5"/>
  <c r="GA39" i="5"/>
  <c r="EB39" i="5"/>
  <c r="CG40" i="5"/>
  <c r="GE39" i="5"/>
  <c r="EF39" i="5"/>
  <c r="CV40" i="5"/>
  <c r="GT39" i="5"/>
  <c r="EU39" i="5"/>
  <c r="BX40" i="5"/>
  <c r="FV39" i="5"/>
  <c r="DW39" i="5"/>
  <c r="CF31" i="3"/>
  <c r="EE31" i="3" s="1"/>
  <c r="DU31" i="3"/>
  <c r="CI31" i="3"/>
  <c r="DX31" i="3"/>
  <c r="DI31" i="3"/>
  <c r="BW31" i="3"/>
  <c r="FU31" i="3" s="1"/>
  <c r="CJ31" i="3"/>
  <c r="EF31" i="3"/>
  <c r="DJ31" i="3"/>
  <c r="GU28" i="2"/>
  <c r="FR28" i="2"/>
  <c r="BW40" i="5"/>
  <c r="FU39" i="5"/>
  <c r="DV39" i="5"/>
  <c r="CM40" i="5"/>
  <c r="GK39" i="5"/>
  <c r="EL39" i="5"/>
  <c r="BU40" i="5"/>
  <c r="FS39" i="5"/>
  <c r="DT39" i="5"/>
  <c r="EF30" i="3"/>
  <c r="GE31" i="3"/>
  <c r="FR31" i="3"/>
  <c r="GS31" i="3"/>
  <c r="GG28" i="2"/>
  <c r="CY40" i="5"/>
  <c r="GW39" i="5"/>
  <c r="EX39" i="5"/>
  <c r="CP40" i="5"/>
  <c r="GN39" i="5"/>
  <c r="EO39" i="5"/>
  <c r="AY32" i="3"/>
  <c r="CX32" i="3" s="1"/>
  <c r="GV32" i="3" s="1"/>
  <c r="AO32" i="3"/>
  <c r="CN32" i="3" s="1"/>
  <c r="AB32" i="3"/>
  <c r="CA32" i="3" s="1"/>
  <c r="FY32" i="3" s="1"/>
  <c r="AE32" i="3"/>
  <c r="CD32" i="3" s="1"/>
  <c r="GB32" i="3" s="1"/>
  <c r="AW32" i="3"/>
  <c r="CV32" i="3" s="1"/>
  <c r="GT32" i="3" s="1"/>
  <c r="BA32" i="3"/>
  <c r="CZ32" i="3" s="1"/>
  <c r="BD32" i="3"/>
  <c r="DC32" i="3" s="1"/>
  <c r="AN32" i="3"/>
  <c r="CM32" i="3" s="1"/>
  <c r="EL32" i="3" s="1"/>
  <c r="X32" i="3"/>
  <c r="BW32" i="3" s="1"/>
  <c r="H32" i="3"/>
  <c r="BG32" i="3" s="1"/>
  <c r="DF32" i="3" s="1"/>
  <c r="AQ32" i="3"/>
  <c r="CP32" i="3" s="1"/>
  <c r="AA32" i="3"/>
  <c r="BZ32" i="3" s="1"/>
  <c r="K32" i="3"/>
  <c r="BJ32" i="3" s="1"/>
  <c r="DI32" i="3" s="1"/>
  <c r="AX32" i="3"/>
  <c r="CW32" i="3" s="1"/>
  <c r="EV32" i="3" s="1"/>
  <c r="V32" i="3"/>
  <c r="BU32" i="3" s="1"/>
  <c r="AK32" i="3"/>
  <c r="CJ32" i="3" s="1"/>
  <c r="I32" i="3"/>
  <c r="BH32" i="3" s="1"/>
  <c r="N32" i="3"/>
  <c r="BM32" i="3" s="1"/>
  <c r="AC32" i="3"/>
  <c r="CB32" i="3" s="1"/>
  <c r="FZ32" i="3" s="1"/>
  <c r="P32" i="3"/>
  <c r="S32" i="3"/>
  <c r="BR32" i="3" s="1"/>
  <c r="FP32" i="3" s="1"/>
  <c r="AG32" i="3"/>
  <c r="Z32" i="3"/>
  <c r="BY32" i="3" s="1"/>
  <c r="DX32" i="3" s="1"/>
  <c r="AU32" i="3"/>
  <c r="CT32" i="3" s="1"/>
  <c r="GR32" i="3" s="1"/>
  <c r="AH32" i="3"/>
  <c r="CG32" i="3" s="1"/>
  <c r="EF32" i="3" s="1"/>
  <c r="U32" i="3"/>
  <c r="M32" i="3"/>
  <c r="AZ32" i="3"/>
  <c r="CY32" i="3" s="1"/>
  <c r="GW32" i="3" s="1"/>
  <c r="AJ32" i="3"/>
  <c r="CI32" i="3" s="1"/>
  <c r="T32" i="3"/>
  <c r="BS32" i="3" s="1"/>
  <c r="FQ32" i="3" s="1"/>
  <c r="BC32" i="3"/>
  <c r="DB32" i="3" s="1"/>
  <c r="FA32" i="3" s="1"/>
  <c r="AM32" i="3"/>
  <c r="CL32" i="3" s="1"/>
  <c r="GJ32" i="3" s="1"/>
  <c r="W32" i="3"/>
  <c r="BV32" i="3" s="1"/>
  <c r="DU32" i="3" s="1"/>
  <c r="G32" i="3"/>
  <c r="BF32" i="3" s="1"/>
  <c r="Q32" i="3"/>
  <c r="BP32" i="3" s="1"/>
  <c r="FN32" i="3" s="1"/>
  <c r="AL32" i="3"/>
  <c r="CK32" i="3" s="1"/>
  <c r="GI32" i="3" s="1"/>
  <c r="J32" i="3"/>
  <c r="BI32" i="3" s="1"/>
  <c r="FG32" i="3" s="1"/>
  <c r="Y32" i="3"/>
  <c r="BX32" i="3" s="1"/>
  <c r="FV32" i="3" s="1"/>
  <c r="AD32" i="3"/>
  <c r="CC32" i="3" s="1"/>
  <c r="EB32" i="3" s="1"/>
  <c r="AS32" i="3"/>
  <c r="CR32" i="3" s="1"/>
  <c r="AV32" i="3"/>
  <c r="AF32" i="3"/>
  <c r="AI32" i="3"/>
  <c r="R32" i="3"/>
  <c r="BB32" i="3"/>
  <c r="DA32" i="3" s="1"/>
  <c r="AT32" i="3"/>
  <c r="CS32" i="3" s="1"/>
  <c r="GQ32" i="3" s="1"/>
  <c r="AR32" i="3"/>
  <c r="CQ32" i="3" s="1"/>
  <c r="GO32" i="3" s="1"/>
  <c r="L32" i="3"/>
  <c r="BK32" i="3" s="1"/>
  <c r="FI32" i="3" s="1"/>
  <c r="O32" i="3"/>
  <c r="AP32" i="3"/>
  <c r="CO32" i="3" s="1"/>
  <c r="EX30" i="3"/>
  <c r="GW31" i="3"/>
  <c r="EJ30" i="3"/>
  <c r="GI31" i="3"/>
  <c r="BM40" i="5"/>
  <c r="FK39" i="5"/>
  <c r="DL39" i="5"/>
  <c r="BJ40" i="5"/>
  <c r="FH39" i="5"/>
  <c r="DI39" i="5"/>
  <c r="BV40" i="5"/>
  <c r="FT39" i="5"/>
  <c r="DU39" i="5"/>
  <c r="DB40" i="5"/>
  <c r="GZ39" i="5"/>
  <c r="FA39" i="5"/>
  <c r="CK40" i="5"/>
  <c r="GI39" i="5"/>
  <c r="EJ39" i="5"/>
  <c r="E30" i="2"/>
  <c r="AR7" i="1"/>
  <c r="FU30" i="3"/>
  <c r="GW30" i="3"/>
  <c r="GI30" i="3"/>
  <c r="BG40" i="5"/>
  <c r="FE39" i="5"/>
  <c r="DF39" i="5"/>
  <c r="CS40" i="5"/>
  <c r="GQ39" i="5"/>
  <c r="ER39" i="5"/>
  <c r="BP40" i="5"/>
  <c r="FN39" i="5"/>
  <c r="DO39" i="5"/>
  <c r="EL28" i="2"/>
  <c r="EA28" i="2"/>
  <c r="HA28" i="2"/>
  <c r="FB28" i="2"/>
  <c r="ED28" i="2"/>
  <c r="EI28" i="2"/>
  <c r="EU28" i="2"/>
  <c r="DW28" i="2"/>
  <c r="EY28" i="2"/>
  <c r="DR28" i="2"/>
  <c r="DZ28" i="2"/>
  <c r="CR40" i="5"/>
  <c r="GP39" i="5"/>
  <c r="EQ39" i="5"/>
  <c r="CL40" i="5"/>
  <c r="GJ39" i="5"/>
  <c r="EK39" i="5"/>
  <c r="BS40" i="5"/>
  <c r="FQ39" i="5"/>
  <c r="DR39" i="5"/>
  <c r="CN31" i="3"/>
  <c r="GL31" i="3" s="1"/>
  <c r="BU31" i="3"/>
  <c r="EK31" i="3"/>
  <c r="EX31" i="3"/>
  <c r="DO31" i="3"/>
  <c r="BZ31" i="3"/>
  <c r="EL31" i="3"/>
  <c r="DH31" i="3"/>
  <c r="DM31" i="3"/>
  <c r="DZ31" i="3"/>
  <c r="EU31" i="3"/>
  <c r="DQ31" i="3"/>
  <c r="EG30" i="3"/>
  <c r="GF31" i="3"/>
  <c r="FN31" i="3"/>
  <c r="DX30" i="3"/>
  <c r="FW31" i="3"/>
  <c r="GQ28" i="2"/>
  <c r="BY40" i="5"/>
  <c r="FW39" i="5"/>
  <c r="DX39" i="5"/>
  <c r="DC40" i="5"/>
  <c r="HA39" i="5"/>
  <c r="FB39" i="5"/>
  <c r="BF40" i="5"/>
  <c r="FD39" i="5"/>
  <c r="DE39" i="5"/>
  <c r="BD49" i="5"/>
  <c r="AH49" i="5"/>
  <c r="Q49" i="5"/>
  <c r="AL49" i="5"/>
  <c r="T49" i="5"/>
  <c r="M49" i="5"/>
  <c r="Z49" i="5"/>
  <c r="BC49" i="5"/>
  <c r="AZ49" i="5"/>
  <c r="AY49" i="5"/>
  <c r="K49" i="5"/>
  <c r="AE49" i="5"/>
  <c r="AF49" i="5"/>
  <c r="AX49" i="5"/>
  <c r="AC49" i="5"/>
  <c r="BB49" i="5"/>
  <c r="AG49" i="5"/>
  <c r="P49" i="5"/>
  <c r="L49" i="5"/>
  <c r="AT49" i="5"/>
  <c r="AM49" i="5"/>
  <c r="G49" i="5"/>
  <c r="AI49" i="5"/>
  <c r="AA49" i="5"/>
  <c r="V49" i="5"/>
  <c r="BA49" i="5"/>
  <c r="AS49" i="5"/>
  <c r="Y49" i="5"/>
  <c r="AW49" i="5"/>
  <c r="AB49" i="5"/>
  <c r="I49" i="5"/>
  <c r="AQ49" i="5"/>
  <c r="S49" i="5"/>
  <c r="N49" i="5"/>
  <c r="W49" i="5"/>
  <c r="R49" i="5"/>
  <c r="AV49" i="5"/>
  <c r="AO49" i="5"/>
  <c r="AN49" i="5"/>
  <c r="U49" i="5"/>
  <c r="AR49" i="5"/>
  <c r="X49" i="5"/>
  <c r="H49" i="5"/>
  <c r="J49" i="5"/>
  <c r="AK49" i="5"/>
  <c r="AD49" i="5"/>
  <c r="AP49" i="5"/>
  <c r="AJ49" i="5"/>
  <c r="AU49" i="5"/>
  <c r="O49" i="5"/>
  <c r="GS28" i="2"/>
  <c r="GV28" i="2"/>
  <c r="BQ40" i="5"/>
  <c r="FO39" i="5"/>
  <c r="DP39" i="5"/>
  <c r="BZ40" i="5"/>
  <c r="FX39" i="5"/>
  <c r="DY39" i="5"/>
  <c r="DV28" i="2"/>
  <c r="DL28" i="2"/>
  <c r="EZ28" i="2"/>
  <c r="FP28" i="2"/>
  <c r="DQ28" i="2"/>
  <c r="FX28" i="2"/>
  <c r="DY28" i="2"/>
  <c r="BH40" i="5"/>
  <c r="FF39" i="5"/>
  <c r="DG39" i="5"/>
  <c r="CZ40" i="5"/>
  <c r="GX39" i="5"/>
  <c r="EY39" i="5"/>
  <c r="EB31" i="3"/>
  <c r="DK31" i="3"/>
  <c r="FA31" i="3"/>
  <c r="DW31" i="3"/>
  <c r="CZ31" i="3"/>
  <c r="GX31" i="3" s="1"/>
  <c r="CP31" i="3"/>
  <c r="DC31" i="3"/>
  <c r="HA31" i="3" s="1"/>
  <c r="DA31" i="3"/>
  <c r="EC31" i="3"/>
  <c r="EP31" i="3"/>
  <c r="EJ31" i="3"/>
  <c r="GF30" i="3"/>
  <c r="FW30" i="3"/>
  <c r="DA40" i="5"/>
  <c r="GY39" i="5"/>
  <c r="EZ39" i="5"/>
  <c r="BN40" i="5"/>
  <c r="FL39" i="5"/>
  <c r="DM39" i="5"/>
  <c r="EL30" i="3"/>
  <c r="GK31" i="3"/>
  <c r="GZ31" i="3"/>
  <c r="ER30" i="3"/>
  <c r="GQ31" i="3"/>
  <c r="FT31" i="3"/>
  <c r="E66" i="1"/>
  <c r="E50" i="5"/>
  <c r="GT28" i="2"/>
  <c r="CN40" i="5"/>
  <c r="GL39" i="5"/>
  <c r="EM39" i="5"/>
  <c r="CI40" i="5"/>
  <c r="GG39" i="5"/>
  <c r="EH39" i="5"/>
  <c r="BL40" i="5"/>
  <c r="FJ39" i="5"/>
  <c r="DK39" i="5"/>
  <c r="CX40" i="5"/>
  <c r="GV39" i="5"/>
  <c r="EW39" i="5"/>
  <c r="AQ44" i="1"/>
  <c r="AQ28" i="1"/>
  <c r="AQ33" i="1"/>
  <c r="AQ35" i="1"/>
  <c r="AQ22" i="1"/>
  <c r="AQ37" i="1"/>
  <c r="AQ34" i="1"/>
  <c r="AQ43" i="1"/>
  <c r="AQ36" i="1"/>
  <c r="AQ41" i="1"/>
  <c r="AQ26" i="1"/>
  <c r="AQ42" i="1"/>
  <c r="AQ23" i="1"/>
  <c r="AQ21" i="1"/>
  <c r="AQ40" i="1"/>
  <c r="AQ32" i="1"/>
  <c r="AQ38" i="1"/>
  <c r="AQ31" i="1"/>
  <c r="AQ25" i="1"/>
  <c r="AQ27" i="1"/>
  <c r="AQ30" i="1"/>
  <c r="AQ29" i="1"/>
  <c r="AQ24" i="1"/>
  <c r="AQ39" i="1"/>
  <c r="DK30" i="3"/>
  <c r="FJ31" i="3"/>
  <c r="DM30" i="3"/>
  <c r="FL31" i="3"/>
  <c r="BT40" i="5"/>
  <c r="FR39" i="5"/>
  <c r="DS39" i="5"/>
  <c r="CJ40" i="5"/>
  <c r="GH39" i="5"/>
  <c r="EI39" i="5"/>
  <c r="FJ28" i="2"/>
  <c r="BK40" i="5"/>
  <c r="FI39" i="5"/>
  <c r="DJ39" i="5"/>
  <c r="DF28" i="2"/>
  <c r="GW28" i="2"/>
  <c r="EX28" i="2"/>
  <c r="GD28" i="2"/>
  <c r="EE28" i="2"/>
  <c r="GL28" i="2"/>
  <c r="EM28" i="2"/>
  <c r="FJ30" i="3"/>
  <c r="FL30" i="3"/>
  <c r="CD40" i="5"/>
  <c r="GB39" i="5"/>
  <c r="EC39" i="5"/>
  <c r="CF40" i="5"/>
  <c r="GD39" i="5"/>
  <c r="EE39" i="5"/>
  <c r="CB40" i="5"/>
  <c r="FZ39" i="5"/>
  <c r="EA39" i="5"/>
  <c r="CW40" i="5"/>
  <c r="GU39" i="5"/>
  <c r="EV39" i="5"/>
  <c r="EU30" i="3"/>
  <c r="GT31" i="3"/>
  <c r="EA30" i="3"/>
  <c r="FZ31" i="3"/>
  <c r="DZ30" i="3"/>
  <c r="FY31" i="3"/>
  <c r="FS30" i="3"/>
  <c r="BO40" i="5"/>
  <c r="FM39" i="5"/>
  <c r="DN39" i="5"/>
  <c r="FM28" i="2"/>
  <c r="DN28" i="2"/>
  <c r="GB28" i="2"/>
  <c r="EC28" i="2"/>
  <c r="FS28" i="2"/>
  <c r="DT28" i="2"/>
  <c r="DH28" i="2"/>
  <c r="DM28" i="2"/>
  <c r="GZ28" i="2"/>
  <c r="FA28" i="2"/>
  <c r="DP28" i="2"/>
  <c r="GN28" i="2"/>
  <c r="EO28" i="2"/>
  <c r="DI28" i="2"/>
  <c r="CO40" i="5"/>
  <c r="GM39" i="5"/>
  <c r="EN39" i="5"/>
  <c r="CE40" i="5"/>
  <c r="GC39" i="5"/>
  <c r="ED39" i="5"/>
  <c r="CA40" i="5"/>
  <c r="FY39" i="5"/>
  <c r="DZ39" i="5"/>
  <c r="CO31" i="3"/>
  <c r="GM31" i="3" s="1"/>
  <c r="BF31" i="3"/>
  <c r="DR31" i="3"/>
  <c r="BM31" i="3"/>
  <c r="EV31" i="3"/>
  <c r="DF31" i="3"/>
  <c r="BH31" i="3"/>
  <c r="FF31" i="3" s="1"/>
  <c r="CR31" i="3"/>
  <c r="ES31" i="3"/>
  <c r="ER31" i="3"/>
  <c r="EA31" i="3"/>
  <c r="EW31" i="3"/>
  <c r="ES30" i="3"/>
  <c r="GR31" i="3"/>
  <c r="FH31" i="3"/>
  <c r="FI31" i="3"/>
  <c r="GV31" i="3"/>
  <c r="GA31" i="3"/>
  <c r="FZ28" i="2"/>
  <c r="FH28" i="2"/>
  <c r="FT28" i="2"/>
  <c r="FV28" i="2"/>
  <c r="BR40" i="5"/>
  <c r="FP39" i="5"/>
  <c r="DQ39" i="5"/>
  <c r="CH40" i="5"/>
  <c r="GF39" i="5"/>
  <c r="EG39" i="5"/>
  <c r="GK30" i="3"/>
  <c r="GQ30" i="3"/>
  <c r="FY28" i="2"/>
  <c r="FG28" i="2"/>
  <c r="CU40" i="5"/>
  <c r="GS39" i="5"/>
  <c r="ET39" i="5"/>
  <c r="BI40" i="5"/>
  <c r="FG39" i="5"/>
  <c r="DH39" i="5"/>
  <c r="CT40" i="5"/>
  <c r="GR39" i="5"/>
  <c r="ES39" i="5"/>
  <c r="CQ40" i="5"/>
  <c r="GO39" i="5"/>
  <c r="EP39" i="5"/>
  <c r="AL29" i="2"/>
  <c r="CK29" i="2" s="1"/>
  <c r="Z29" i="2"/>
  <c r="BY29" i="2" s="1"/>
  <c r="DX29" i="2" s="1"/>
  <c r="AI29" i="2"/>
  <c r="CH29" i="2" s="1"/>
  <c r="AH29" i="2"/>
  <c r="CG29" i="2" s="1"/>
  <c r="G29" i="2"/>
  <c r="BF29" i="2" s="1"/>
  <c r="K29" i="2"/>
  <c r="BJ29" i="2" s="1"/>
  <c r="DI29" i="2" s="1"/>
  <c r="J29" i="2"/>
  <c r="BI29" i="2" s="1"/>
  <c r="DH29" i="2" s="1"/>
  <c r="R29" i="2"/>
  <c r="BQ29" i="2" s="1"/>
  <c r="AA29" i="2"/>
  <c r="BZ29" i="2" s="1"/>
  <c r="AU29" i="2"/>
  <c r="CT29" i="2" s="1"/>
  <c r="Y29" i="2"/>
  <c r="BX29" i="2" s="1"/>
  <c r="DW29" i="2" s="1"/>
  <c r="T29" i="2"/>
  <c r="BS29" i="2" s="1"/>
  <c r="S29" i="2"/>
  <c r="BR29" i="2" s="1"/>
  <c r="N29" i="2"/>
  <c r="BM29" i="2" s="1"/>
  <c r="FK29" i="2" s="1"/>
  <c r="AR29" i="2"/>
  <c r="CQ29" i="2" s="1"/>
  <c r="AQ29" i="2"/>
  <c r="CP29" i="2" s="1"/>
  <c r="AO29" i="2"/>
  <c r="CN29" i="2" s="1"/>
  <c r="AK29" i="2"/>
  <c r="CJ29" i="2" s="1"/>
  <c r="GH29" i="2" s="1"/>
  <c r="U29" i="2"/>
  <c r="BT29" i="2" s="1"/>
  <c r="BA29" i="2"/>
  <c r="CZ29" i="2" s="1"/>
  <c r="AF29" i="2"/>
  <c r="CE29" i="2" s="1"/>
  <c r="GC29" i="2" s="1"/>
  <c r="P29" i="2"/>
  <c r="BO29" i="2" s="1"/>
  <c r="DN29" i="2" s="1"/>
  <c r="W29" i="2"/>
  <c r="BV29" i="2" s="1"/>
  <c r="V29" i="2"/>
  <c r="BU29" i="2" s="1"/>
  <c r="AX29" i="2"/>
  <c r="CW29" i="2" s="1"/>
  <c r="BD29" i="2"/>
  <c r="DC29" i="2" s="1"/>
  <c r="HA29" i="2" s="1"/>
  <c r="Q29" i="2"/>
  <c r="BP29" i="2" s="1"/>
  <c r="AB29" i="2"/>
  <c r="CA29" i="2" s="1"/>
  <c r="L29" i="2"/>
  <c r="BK29" i="2" s="1"/>
  <c r="FI29" i="2" s="1"/>
  <c r="BC29" i="2"/>
  <c r="DB29" i="2" s="1"/>
  <c r="FA29" i="2" s="1"/>
  <c r="AG29" i="2"/>
  <c r="CF29" i="2" s="1"/>
  <c r="AS29" i="2"/>
  <c r="CR29" i="2" s="1"/>
  <c r="AD29" i="2"/>
  <c r="CC29" i="2" s="1"/>
  <c r="AZ29" i="2"/>
  <c r="CY29" i="2" s="1"/>
  <c r="EX29" i="2" s="1"/>
  <c r="AY29" i="2"/>
  <c r="CX29" i="2" s="1"/>
  <c r="AP29" i="2"/>
  <c r="CO29" i="2" s="1"/>
  <c r="BB29" i="2"/>
  <c r="DA29" i="2" s="1"/>
  <c r="EZ29" i="2" s="1"/>
  <c r="AC29" i="2"/>
  <c r="CB29" i="2" s="1"/>
  <c r="EA29" i="2" s="1"/>
  <c r="M29" i="2"/>
  <c r="BL29" i="2" s="1"/>
  <c r="AN29" i="2"/>
  <c r="CM29" i="2" s="1"/>
  <c r="X29" i="2"/>
  <c r="BW29" i="2" s="1"/>
  <c r="H29" i="2"/>
  <c r="BG29" i="2" s="1"/>
  <c r="AM29" i="2"/>
  <c r="CL29" i="2" s="1"/>
  <c r="AV29" i="2"/>
  <c r="CU29" i="2" s="1"/>
  <c r="AW29" i="2"/>
  <c r="CV29" i="2" s="1"/>
  <c r="AT29" i="2"/>
  <c r="CS29" i="2" s="1"/>
  <c r="I29" i="2"/>
  <c r="BH29" i="2" s="1"/>
  <c r="AJ29" i="2"/>
  <c r="CI29" i="2" s="1"/>
  <c r="O29" i="2"/>
  <c r="BN29" i="2" s="1"/>
  <c r="AE29" i="2"/>
  <c r="CD29" i="2" s="1"/>
  <c r="BN18" i="1"/>
  <c r="BM67" i="1"/>
  <c r="BM70" i="1"/>
  <c r="BM20" i="1"/>
  <c r="BM68" i="1"/>
  <c r="BM69" i="1"/>
  <c r="BM19" i="1"/>
  <c r="C53" i="5"/>
  <c r="D52" i="5"/>
  <c r="B52" i="5" s="1"/>
  <c r="C52" i="3"/>
  <c r="B51" i="3"/>
  <c r="D51" i="3"/>
  <c r="B50" i="2"/>
  <c r="F48" i="1"/>
  <c r="E33" i="3" s="1"/>
  <c r="I47" i="1"/>
  <c r="G46" i="1"/>
  <c r="D66" i="1"/>
  <c r="B66" i="1" s="1"/>
  <c r="K65" i="1"/>
  <c r="J65" i="1"/>
  <c r="M65" i="1"/>
  <c r="L65" i="1"/>
  <c r="GA32" i="3" l="1"/>
  <c r="FE32" i="3"/>
  <c r="GU32" i="3"/>
  <c r="GZ32" i="3"/>
  <c r="GK32" i="3"/>
  <c r="DV32" i="3"/>
  <c r="EH32" i="3"/>
  <c r="EH29" i="2"/>
  <c r="GS29" i="2"/>
  <c r="ET29" i="2"/>
  <c r="EL29" i="2"/>
  <c r="GM29" i="2"/>
  <c r="EN29" i="2"/>
  <c r="EQ29" i="2"/>
  <c r="DZ29" i="2"/>
  <c r="DT29" i="2"/>
  <c r="EY29" i="2"/>
  <c r="GN29" i="2"/>
  <c r="EO29" i="2"/>
  <c r="DR29" i="2"/>
  <c r="DP29" i="2"/>
  <c r="EF29" i="2"/>
  <c r="BI41" i="5"/>
  <c r="FG40" i="5"/>
  <c r="DH40" i="5"/>
  <c r="EQ31" i="3"/>
  <c r="GP32" i="3"/>
  <c r="DL31" i="3"/>
  <c r="FK32" i="3"/>
  <c r="DE31" i="3"/>
  <c r="FD32" i="3"/>
  <c r="CO41" i="5"/>
  <c r="GM40" i="5"/>
  <c r="EN40" i="5"/>
  <c r="GZ29" i="2"/>
  <c r="FM29" i="2"/>
  <c r="CD41" i="5"/>
  <c r="GB40" i="5"/>
  <c r="EC40" i="5"/>
  <c r="GW29" i="2"/>
  <c r="CX41" i="5"/>
  <c r="GV40" i="5"/>
  <c r="EW40" i="5"/>
  <c r="E67" i="1"/>
  <c r="E51" i="5"/>
  <c r="DA41" i="5"/>
  <c r="GY40" i="5"/>
  <c r="EZ40" i="5"/>
  <c r="BF41" i="5"/>
  <c r="FD40" i="5"/>
  <c r="DE40" i="5"/>
  <c r="DY31" i="3"/>
  <c r="FX32" i="3"/>
  <c r="DT31" i="3"/>
  <c r="FS32" i="3"/>
  <c r="CS41" i="5"/>
  <c r="GQ40" i="5"/>
  <c r="ER40" i="5"/>
  <c r="AG30" i="2"/>
  <c r="CF30" i="2" s="1"/>
  <c r="EE30" i="2" s="1"/>
  <c r="AC30" i="2"/>
  <c r="CB30" i="2" s="1"/>
  <c r="J30" i="2"/>
  <c r="BI30" i="2" s="1"/>
  <c r="BA30" i="2"/>
  <c r="CZ30" i="2" s="1"/>
  <c r="AZ30" i="2"/>
  <c r="CY30" i="2" s="1"/>
  <c r="BD30" i="2"/>
  <c r="DC30" i="2" s="1"/>
  <c r="HA30" i="2" s="1"/>
  <c r="Z30" i="2"/>
  <c r="BY30" i="2" s="1"/>
  <c r="AX30" i="2"/>
  <c r="CW30" i="2" s="1"/>
  <c r="EV30" i="2" s="1"/>
  <c r="AB30" i="2"/>
  <c r="CA30" i="2" s="1"/>
  <c r="FY30" i="2" s="1"/>
  <c r="L30" i="2"/>
  <c r="BK30" i="2" s="1"/>
  <c r="FI30" i="2" s="1"/>
  <c r="AI30" i="2"/>
  <c r="CH30" i="2" s="1"/>
  <c r="EG30" i="2" s="1"/>
  <c r="S30" i="2"/>
  <c r="BR30" i="2" s="1"/>
  <c r="I30" i="2"/>
  <c r="BH30" i="2" s="1"/>
  <c r="Q30" i="2"/>
  <c r="BP30" i="2" s="1"/>
  <c r="AY30" i="2"/>
  <c r="CX30" i="2" s="1"/>
  <c r="GV30" i="2" s="1"/>
  <c r="AS30" i="2"/>
  <c r="CR30" i="2" s="1"/>
  <c r="EQ30" i="2" s="1"/>
  <c r="AR30" i="2"/>
  <c r="CQ30" i="2" s="1"/>
  <c r="EP30" i="2" s="1"/>
  <c r="AH30" i="2"/>
  <c r="CG30" i="2" s="1"/>
  <c r="BB30" i="2"/>
  <c r="DA30" i="2" s="1"/>
  <c r="AJ30" i="2"/>
  <c r="CI30" i="2" s="1"/>
  <c r="T30" i="2"/>
  <c r="BS30" i="2" s="1"/>
  <c r="DR30" i="2" s="1"/>
  <c r="AT30" i="2"/>
  <c r="CS30" i="2" s="1"/>
  <c r="AA30" i="2"/>
  <c r="BZ30" i="2" s="1"/>
  <c r="FX30" i="2" s="1"/>
  <c r="K30" i="2"/>
  <c r="BJ30" i="2" s="1"/>
  <c r="AW30" i="2"/>
  <c r="CV30" i="2" s="1"/>
  <c r="GT30" i="2" s="1"/>
  <c r="AL30" i="2"/>
  <c r="CK30" i="2" s="1"/>
  <c r="EJ30" i="2" s="1"/>
  <c r="AN30" i="2"/>
  <c r="CM30" i="2" s="1"/>
  <c r="EL30" i="2" s="1"/>
  <c r="H30" i="2"/>
  <c r="BG30" i="2" s="1"/>
  <c r="DF30" i="2" s="1"/>
  <c r="O30" i="2"/>
  <c r="BN30" i="2" s="1"/>
  <c r="DM30" i="2" s="1"/>
  <c r="N30" i="2"/>
  <c r="BM30" i="2" s="1"/>
  <c r="FK30" i="2" s="1"/>
  <c r="AO30" i="2"/>
  <c r="CN30" i="2" s="1"/>
  <c r="GL30" i="2" s="1"/>
  <c r="AD30" i="2"/>
  <c r="CC30" i="2" s="1"/>
  <c r="AF30" i="2"/>
  <c r="CE30" i="2" s="1"/>
  <c r="GC30" i="2" s="1"/>
  <c r="AM30" i="2"/>
  <c r="CL30" i="2" s="1"/>
  <c r="G30" i="2"/>
  <c r="BF30" i="2" s="1"/>
  <c r="DE30" i="2" s="1"/>
  <c r="U30" i="2"/>
  <c r="BT30" i="2" s="1"/>
  <c r="DS30" i="2" s="1"/>
  <c r="Y30" i="2"/>
  <c r="BX30" i="2" s="1"/>
  <c r="R30" i="2"/>
  <c r="BQ30" i="2" s="1"/>
  <c r="BC30" i="2"/>
  <c r="DB30" i="2" s="1"/>
  <c r="AV30" i="2"/>
  <c r="CU30" i="2" s="1"/>
  <c r="V30" i="2"/>
  <c r="BU30" i="2" s="1"/>
  <c r="DT30" i="2" s="1"/>
  <c r="X30" i="2"/>
  <c r="BW30" i="2" s="1"/>
  <c r="FU30" i="2" s="1"/>
  <c r="AE30" i="2"/>
  <c r="CD30" i="2" s="1"/>
  <c r="EC30" i="2" s="1"/>
  <c r="AK30" i="2"/>
  <c r="CJ30" i="2" s="1"/>
  <c r="EI30" i="2" s="1"/>
  <c r="AU30" i="2"/>
  <c r="CT30" i="2" s="1"/>
  <c r="GR30" i="2" s="1"/>
  <c r="AQ30" i="2"/>
  <c r="CP30" i="2" s="1"/>
  <c r="AP30" i="2"/>
  <c r="CO30" i="2" s="1"/>
  <c r="P30" i="2"/>
  <c r="BO30" i="2" s="1"/>
  <c r="W30" i="2"/>
  <c r="BV30" i="2" s="1"/>
  <c r="M30" i="2"/>
  <c r="BL30" i="2" s="1"/>
  <c r="FJ30" i="2" s="1"/>
  <c r="BJ41" i="5"/>
  <c r="FH40" i="5"/>
  <c r="DI40" i="5"/>
  <c r="EP32" i="3"/>
  <c r="CH32" i="3"/>
  <c r="EG32" i="3" s="1"/>
  <c r="DO32" i="3"/>
  <c r="BL32" i="3"/>
  <c r="EA32" i="3"/>
  <c r="DT32" i="3"/>
  <c r="EO32" i="3"/>
  <c r="FB32" i="3"/>
  <c r="DZ32" i="3"/>
  <c r="CY41" i="5"/>
  <c r="GW40" i="5"/>
  <c r="EX40" i="5"/>
  <c r="BU41" i="5"/>
  <c r="FS40" i="5"/>
  <c r="DT40" i="5"/>
  <c r="CV41" i="5"/>
  <c r="GT40" i="5"/>
  <c r="EU40" i="5"/>
  <c r="GG29" i="2"/>
  <c r="FW29" i="2"/>
  <c r="AV33" i="3"/>
  <c r="CU33" i="3" s="1"/>
  <c r="P33" i="3"/>
  <c r="AI33" i="3"/>
  <c r="BA33" i="3"/>
  <c r="J33" i="3"/>
  <c r="BI33" i="3" s="1"/>
  <c r="FG33" i="3" s="1"/>
  <c r="Y33" i="3"/>
  <c r="BX33" i="3" s="1"/>
  <c r="FV33" i="3" s="1"/>
  <c r="I33" i="3"/>
  <c r="BH33" i="3" s="1"/>
  <c r="FF33" i="3" s="1"/>
  <c r="AR33" i="3"/>
  <c r="CQ33" i="3" s="1"/>
  <c r="EP33" i="3" s="1"/>
  <c r="AB33" i="3"/>
  <c r="CA33" i="3" s="1"/>
  <c r="L33" i="3"/>
  <c r="BK33" i="3" s="1"/>
  <c r="DJ33" i="3" s="1"/>
  <c r="AU33" i="3"/>
  <c r="CT33" i="3" s="1"/>
  <c r="GR33" i="3" s="1"/>
  <c r="AE33" i="3"/>
  <c r="CD33" i="3" s="1"/>
  <c r="GB33" i="3" s="1"/>
  <c r="O33" i="3"/>
  <c r="BN33" i="3" s="1"/>
  <c r="R33" i="3"/>
  <c r="AS33" i="3"/>
  <c r="CR33" i="3" s="1"/>
  <c r="GP33" i="3" s="1"/>
  <c r="Q33" i="3"/>
  <c r="BP33" i="3" s="1"/>
  <c r="DO33" i="3" s="1"/>
  <c r="Z33" i="3"/>
  <c r="N33" i="3"/>
  <c r="BM33" i="3" s="1"/>
  <c r="DL33" i="3" s="1"/>
  <c r="AO33" i="3"/>
  <c r="BD33" i="3"/>
  <c r="AN33" i="3"/>
  <c r="X33" i="3"/>
  <c r="H33" i="3"/>
  <c r="AQ33" i="3"/>
  <c r="AA33" i="3"/>
  <c r="K33" i="3"/>
  <c r="AH33" i="3"/>
  <c r="V33" i="3"/>
  <c r="AG33" i="3"/>
  <c r="AP33" i="3"/>
  <c r="CO33" i="3" s="1"/>
  <c r="GM33" i="3" s="1"/>
  <c r="AD33" i="3"/>
  <c r="AZ33" i="3"/>
  <c r="CY33" i="3" s="1"/>
  <c r="EX33" i="3" s="1"/>
  <c r="AJ33" i="3"/>
  <c r="T33" i="3"/>
  <c r="BS33" i="3" s="1"/>
  <c r="FQ33" i="3" s="1"/>
  <c r="BC33" i="3"/>
  <c r="AM33" i="3"/>
  <c r="CL33" i="3" s="1"/>
  <c r="GJ33" i="3" s="1"/>
  <c r="W33" i="3"/>
  <c r="G33" i="3"/>
  <c r="BF33" i="3" s="1"/>
  <c r="FD33" i="3" s="1"/>
  <c r="AX33" i="3"/>
  <c r="AL33" i="3"/>
  <c r="CK33" i="3" s="1"/>
  <c r="GI33" i="3" s="1"/>
  <c r="AW33" i="3"/>
  <c r="CV33" i="3" s="1"/>
  <c r="EU33" i="3" s="1"/>
  <c r="U33" i="3"/>
  <c r="AT33" i="3"/>
  <c r="CS33" i="3" s="1"/>
  <c r="ER33" i="3" s="1"/>
  <c r="M33" i="3"/>
  <c r="BL33" i="3" s="1"/>
  <c r="AF33" i="3"/>
  <c r="CE33" i="3" s="1"/>
  <c r="AY33" i="3"/>
  <c r="CX33" i="3" s="1"/>
  <c r="EW33" i="3" s="1"/>
  <c r="S33" i="3"/>
  <c r="BR33" i="3" s="1"/>
  <c r="DQ33" i="3" s="1"/>
  <c r="AC33" i="3"/>
  <c r="CB33" i="3" s="1"/>
  <c r="BB33" i="3"/>
  <c r="DA33" i="3" s="1"/>
  <c r="GY33" i="3" s="1"/>
  <c r="AK33" i="3"/>
  <c r="CJ33" i="3" s="1"/>
  <c r="GH33" i="3" s="1"/>
  <c r="FF29" i="2"/>
  <c r="DG29" i="2"/>
  <c r="GJ29" i="2"/>
  <c r="EK29" i="2"/>
  <c r="DK29" i="2"/>
  <c r="GV29" i="2"/>
  <c r="EW29" i="2"/>
  <c r="GD29" i="2"/>
  <c r="EE29" i="2"/>
  <c r="FN29" i="2"/>
  <c r="DO29" i="2"/>
  <c r="FT29" i="2"/>
  <c r="DU29" i="2"/>
  <c r="DS29" i="2"/>
  <c r="GO29" i="2"/>
  <c r="EP29" i="2"/>
  <c r="EG29" i="2"/>
  <c r="CT41" i="5"/>
  <c r="GR40" i="5"/>
  <c r="ES40" i="5"/>
  <c r="BR41" i="5"/>
  <c r="FP40" i="5"/>
  <c r="DQ40" i="5"/>
  <c r="GP31" i="3"/>
  <c r="FK31" i="3"/>
  <c r="FD31" i="3"/>
  <c r="CE41" i="5"/>
  <c r="GC40" i="5"/>
  <c r="ED40" i="5"/>
  <c r="FO29" i="2"/>
  <c r="FG29" i="2"/>
  <c r="BO41" i="5"/>
  <c r="FM40" i="5"/>
  <c r="DN40" i="5"/>
  <c r="CF41" i="5"/>
  <c r="GD40" i="5"/>
  <c r="EE40" i="5"/>
  <c r="BT41" i="5"/>
  <c r="FR40" i="5"/>
  <c r="DS40" i="5"/>
  <c r="CN41" i="5"/>
  <c r="GL40" i="5"/>
  <c r="EM40" i="5"/>
  <c r="BN41" i="5"/>
  <c r="FL40" i="5"/>
  <c r="DM40" i="5"/>
  <c r="EZ31" i="3"/>
  <c r="GY32" i="3"/>
  <c r="EO31" i="3"/>
  <c r="GN32" i="3"/>
  <c r="BH41" i="5"/>
  <c r="FF40" i="5"/>
  <c r="DG40" i="5"/>
  <c r="BQ41" i="5"/>
  <c r="FO40" i="5"/>
  <c r="DP40" i="5"/>
  <c r="FX31" i="3"/>
  <c r="FS31" i="3"/>
  <c r="CR41" i="5"/>
  <c r="GP40" i="5"/>
  <c r="EQ40" i="5"/>
  <c r="FQ29" i="2"/>
  <c r="FV29" i="2"/>
  <c r="GK29" i="2"/>
  <c r="BP41" i="5"/>
  <c r="FN40" i="5"/>
  <c r="DO40" i="5"/>
  <c r="BV41" i="5"/>
  <c r="FT40" i="5"/>
  <c r="DU40" i="5"/>
  <c r="EN32" i="3"/>
  <c r="ER32" i="3"/>
  <c r="CE32" i="3"/>
  <c r="GC32" i="3" s="1"/>
  <c r="DW32" i="3"/>
  <c r="DE32" i="3"/>
  <c r="DR32" i="3"/>
  <c r="BT32" i="3"/>
  <c r="DS32" i="3" s="1"/>
  <c r="CF32" i="3"/>
  <c r="EE32" i="3" s="1"/>
  <c r="DL32" i="3"/>
  <c r="EY32" i="3"/>
  <c r="EM32" i="3"/>
  <c r="CP41" i="5"/>
  <c r="GN40" i="5"/>
  <c r="EO40" i="5"/>
  <c r="EI31" i="3"/>
  <c r="GH32" i="3"/>
  <c r="FH32" i="3"/>
  <c r="EH31" i="3"/>
  <c r="GG32" i="3"/>
  <c r="BX41" i="5"/>
  <c r="FV40" i="5"/>
  <c r="DW40" i="5"/>
  <c r="GF29" i="2"/>
  <c r="EC29" i="2"/>
  <c r="GQ29" i="2"/>
  <c r="ER29" i="2"/>
  <c r="DF29" i="2"/>
  <c r="FB29" i="2"/>
  <c r="EI29" i="2"/>
  <c r="DL29" i="2"/>
  <c r="GR29" i="2"/>
  <c r="ES29" i="2"/>
  <c r="CQ41" i="5"/>
  <c r="GO40" i="5"/>
  <c r="EP40" i="5"/>
  <c r="CH41" i="5"/>
  <c r="GF40" i="5"/>
  <c r="EG40" i="5"/>
  <c r="DG31" i="3"/>
  <c r="FF32" i="3"/>
  <c r="EN31" i="3"/>
  <c r="GM32" i="3"/>
  <c r="CA41" i="5"/>
  <c r="FY40" i="5"/>
  <c r="DZ40" i="5"/>
  <c r="FH29" i="2"/>
  <c r="FS29" i="2"/>
  <c r="GB29" i="2"/>
  <c r="CB41" i="5"/>
  <c r="FZ40" i="5"/>
  <c r="EA40" i="5"/>
  <c r="FE29" i="2"/>
  <c r="BK41" i="5"/>
  <c r="FI40" i="5"/>
  <c r="DJ40" i="5"/>
  <c r="CJ41" i="5"/>
  <c r="GH40" i="5"/>
  <c r="EI40" i="5"/>
  <c r="CI41" i="5"/>
  <c r="GG40" i="5"/>
  <c r="EH40" i="5"/>
  <c r="GY31" i="3"/>
  <c r="GN31" i="3"/>
  <c r="CZ41" i="5"/>
  <c r="GX40" i="5"/>
  <c r="EY40" i="5"/>
  <c r="GY29" i="2"/>
  <c r="BZ41" i="5"/>
  <c r="FX40" i="5"/>
  <c r="DY40" i="5"/>
  <c r="BY41" i="5"/>
  <c r="FW40" i="5"/>
  <c r="DX40" i="5"/>
  <c r="EM31" i="3"/>
  <c r="GL32" i="3"/>
  <c r="BS41" i="5"/>
  <c r="FQ40" i="5"/>
  <c r="DR40" i="5"/>
  <c r="CL41" i="5"/>
  <c r="GJ40" i="5"/>
  <c r="EK40" i="5"/>
  <c r="DB41" i="5"/>
  <c r="GZ40" i="5"/>
  <c r="FA40" i="5"/>
  <c r="BN32" i="3"/>
  <c r="FL32" i="3" s="1"/>
  <c r="EZ32" i="3"/>
  <c r="CU32" i="3"/>
  <c r="GS32" i="3" s="1"/>
  <c r="DH32" i="3"/>
  <c r="DQ32" i="3"/>
  <c r="DG32" i="3"/>
  <c r="EU32" i="3"/>
  <c r="EW32" i="3"/>
  <c r="BW41" i="5"/>
  <c r="FU40" i="5"/>
  <c r="DV40" i="5"/>
  <c r="GH31" i="3"/>
  <c r="GG31" i="3"/>
  <c r="GD31" i="3"/>
  <c r="CC41" i="5"/>
  <c r="GA40" i="5"/>
  <c r="EB40" i="5"/>
  <c r="E31" i="2"/>
  <c r="AS7" i="1"/>
  <c r="H47" i="1"/>
  <c r="DM29" i="2"/>
  <c r="EU29" i="2"/>
  <c r="DV29" i="2"/>
  <c r="GA29" i="2"/>
  <c r="EB29" i="2"/>
  <c r="DJ29" i="2"/>
  <c r="GU29" i="2"/>
  <c r="EV29" i="2"/>
  <c r="ED29" i="2"/>
  <c r="GL29" i="2"/>
  <c r="EM29" i="2"/>
  <c r="FP29" i="2"/>
  <c r="DQ29" i="2"/>
  <c r="FX29" i="2"/>
  <c r="DY29" i="2"/>
  <c r="FD29" i="2"/>
  <c r="DE29" i="2"/>
  <c r="EJ29" i="2"/>
  <c r="CU41" i="5"/>
  <c r="GS40" i="5"/>
  <c r="ET40" i="5"/>
  <c r="FL29" i="2"/>
  <c r="CW41" i="5"/>
  <c r="GU40" i="5"/>
  <c r="EV40" i="5"/>
  <c r="BL41" i="5"/>
  <c r="FJ40" i="5"/>
  <c r="DK40" i="5"/>
  <c r="AH50" i="5"/>
  <c r="AW50" i="5"/>
  <c r="Q50" i="5"/>
  <c r="AN50" i="5"/>
  <c r="AA50" i="5"/>
  <c r="AZ50" i="5"/>
  <c r="AM50" i="5"/>
  <c r="BA50" i="5"/>
  <c r="AF50" i="5"/>
  <c r="S50" i="5"/>
  <c r="AR50" i="5"/>
  <c r="AE50" i="5"/>
  <c r="Z50" i="5"/>
  <c r="AO50" i="5"/>
  <c r="I50" i="5"/>
  <c r="X50" i="5"/>
  <c r="K50" i="5"/>
  <c r="AJ50" i="5"/>
  <c r="W50" i="5"/>
  <c r="M50" i="5"/>
  <c r="P50" i="5"/>
  <c r="N50" i="5"/>
  <c r="AB50" i="5"/>
  <c r="O50" i="5"/>
  <c r="AX50" i="5"/>
  <c r="R50" i="5"/>
  <c r="AG50" i="5"/>
  <c r="AC50" i="5"/>
  <c r="H50" i="5"/>
  <c r="AD50" i="5"/>
  <c r="T50" i="5"/>
  <c r="G50" i="5"/>
  <c r="AS50" i="5"/>
  <c r="AY50" i="5"/>
  <c r="AT50" i="5"/>
  <c r="L50" i="5"/>
  <c r="V50" i="5"/>
  <c r="AP50" i="5"/>
  <c r="J50" i="5"/>
  <c r="Y50" i="5"/>
  <c r="BD50" i="5"/>
  <c r="AQ50" i="5"/>
  <c r="AK50" i="5"/>
  <c r="BC50" i="5"/>
  <c r="AL50" i="5"/>
  <c r="AV50" i="5"/>
  <c r="AI50" i="5"/>
  <c r="U50" i="5"/>
  <c r="AU50" i="5"/>
  <c r="BB50" i="5"/>
  <c r="FB31" i="3"/>
  <c r="HA32" i="3"/>
  <c r="EY31" i="3"/>
  <c r="GX32" i="3"/>
  <c r="FU29" i="2"/>
  <c r="DC41" i="5"/>
  <c r="HA40" i="5"/>
  <c r="FB40" i="5"/>
  <c r="FY29" i="2"/>
  <c r="GX29" i="2"/>
  <c r="GT29" i="2"/>
  <c r="FZ29" i="2"/>
  <c r="BG41" i="5"/>
  <c r="FE40" i="5"/>
  <c r="DF40" i="5"/>
  <c r="AR44" i="1"/>
  <c r="AR34" i="1"/>
  <c r="AR26" i="1"/>
  <c r="AR21" i="1"/>
  <c r="AR28" i="1"/>
  <c r="AR38" i="1"/>
  <c r="AR25" i="1"/>
  <c r="AR27" i="1"/>
  <c r="AR24" i="1"/>
  <c r="AR32" i="1"/>
  <c r="AR30" i="1"/>
  <c r="AR33" i="1"/>
  <c r="AR31" i="1"/>
  <c r="AR22" i="1"/>
  <c r="AR42" i="1"/>
  <c r="AR41" i="1"/>
  <c r="AR39" i="1"/>
  <c r="AR23" i="1"/>
  <c r="AR35" i="1"/>
  <c r="AR36" i="1"/>
  <c r="AR45" i="1"/>
  <c r="AR37" i="1"/>
  <c r="AR43" i="1"/>
  <c r="AR29" i="1"/>
  <c r="AR40" i="1"/>
  <c r="CK41" i="5"/>
  <c r="GI40" i="5"/>
  <c r="EJ40" i="5"/>
  <c r="BM41" i="5"/>
  <c r="FK40" i="5"/>
  <c r="DL40" i="5"/>
  <c r="DJ32" i="3"/>
  <c r="BQ32" i="3"/>
  <c r="DP32" i="3" s="1"/>
  <c r="EQ32" i="3"/>
  <c r="EJ32" i="3"/>
  <c r="EK32" i="3"/>
  <c r="EX32" i="3"/>
  <c r="ES32" i="3"/>
  <c r="BO32" i="3"/>
  <c r="DN32" i="3" s="1"/>
  <c r="EI32" i="3"/>
  <c r="DY32" i="3"/>
  <c r="EC32" i="3"/>
  <c r="CM41" i="5"/>
  <c r="GK40" i="5"/>
  <c r="EL40" i="5"/>
  <c r="GE32" i="3"/>
  <c r="DV31" i="3"/>
  <c r="FU32" i="3"/>
  <c r="FW32" i="3"/>
  <c r="FT32" i="3"/>
  <c r="CG41" i="5"/>
  <c r="GE40" i="5"/>
  <c r="EF40" i="5"/>
  <c r="GE29" i="2"/>
  <c r="GP29" i="2"/>
  <c r="FR29" i="2"/>
  <c r="GI29" i="2"/>
  <c r="FJ29" i="2"/>
  <c r="BO18" i="1"/>
  <c r="BN70" i="1"/>
  <c r="BN69" i="1"/>
  <c r="BN20" i="1"/>
  <c r="BN68" i="1"/>
  <c r="BN19" i="1"/>
  <c r="C54" i="5"/>
  <c r="D53" i="5"/>
  <c r="B53" i="5" s="1"/>
  <c r="C53" i="3"/>
  <c r="B52" i="3"/>
  <c r="D52" i="3"/>
  <c r="B51" i="2"/>
  <c r="G47" i="1"/>
  <c r="I48" i="1"/>
  <c r="F49" i="1"/>
  <c r="E34" i="3" s="1"/>
  <c r="D67" i="1"/>
  <c r="B67" i="1"/>
  <c r="L66" i="1"/>
  <c r="K66" i="1"/>
  <c r="J66" i="1"/>
  <c r="M66" i="1"/>
  <c r="GH30" i="2" l="1"/>
  <c r="FE30" i="2"/>
  <c r="GU30" i="2"/>
  <c r="FI33" i="3"/>
  <c r="GT33" i="3"/>
  <c r="GI30" i="2"/>
  <c r="GV33" i="3"/>
  <c r="GB30" i="2"/>
  <c r="GF30" i="2"/>
  <c r="FD30" i="2"/>
  <c r="GQ33" i="3"/>
  <c r="FP33" i="3"/>
  <c r="FR30" i="2"/>
  <c r="FK33" i="3"/>
  <c r="GO30" i="2"/>
  <c r="FL30" i="2"/>
  <c r="GW33" i="3"/>
  <c r="GD30" i="2"/>
  <c r="BW42" i="5"/>
  <c r="FU41" i="5"/>
  <c r="DV41" i="5"/>
  <c r="BK42" i="5"/>
  <c r="FI41" i="5"/>
  <c r="DJ41" i="5"/>
  <c r="CB42" i="5"/>
  <c r="FZ41" i="5"/>
  <c r="EA41" i="5"/>
  <c r="CQ42" i="5"/>
  <c r="GO41" i="5"/>
  <c r="EP41" i="5"/>
  <c r="BX42" i="5"/>
  <c r="FV41" i="5"/>
  <c r="DW41" i="5"/>
  <c r="CP42" i="5"/>
  <c r="GN41" i="5"/>
  <c r="EO41" i="5"/>
  <c r="FR32" i="3"/>
  <c r="CR42" i="5"/>
  <c r="GP41" i="5"/>
  <c r="EQ41" i="5"/>
  <c r="BH42" i="5"/>
  <c r="FF41" i="5"/>
  <c r="DG41" i="5"/>
  <c r="CF42" i="5"/>
  <c r="GD41" i="5"/>
  <c r="EE41" i="5"/>
  <c r="CE42" i="5"/>
  <c r="GC41" i="5"/>
  <c r="ED41" i="5"/>
  <c r="CW33" i="3"/>
  <c r="EV33" i="3" s="1"/>
  <c r="DB33" i="3"/>
  <c r="FA33" i="3" s="1"/>
  <c r="CC33" i="3"/>
  <c r="EB33" i="3" s="1"/>
  <c r="CG33" i="3"/>
  <c r="GE33" i="3" s="1"/>
  <c r="BG33" i="3"/>
  <c r="FE33" i="3" s="1"/>
  <c r="CN33" i="3"/>
  <c r="GL33" i="3" s="1"/>
  <c r="EQ33" i="3"/>
  <c r="ES33" i="3"/>
  <c r="DG33" i="3"/>
  <c r="CH33" i="3"/>
  <c r="GF33" i="3" s="1"/>
  <c r="DK30" i="2"/>
  <c r="EO30" i="2"/>
  <c r="DV30" i="2"/>
  <c r="DP30" i="2"/>
  <c r="GJ30" i="2"/>
  <c r="EK30" i="2"/>
  <c r="DL30" i="2"/>
  <c r="GQ30" i="2"/>
  <c r="ER30" i="2"/>
  <c r="EF30" i="2"/>
  <c r="FN30" i="2"/>
  <c r="DO30" i="2"/>
  <c r="DJ30" i="2"/>
  <c r="FB30" i="2"/>
  <c r="FZ30" i="2"/>
  <c r="EA30" i="2"/>
  <c r="CS42" i="5"/>
  <c r="GQ41" i="5"/>
  <c r="ER41" i="5"/>
  <c r="E68" i="1"/>
  <c r="E52" i="5"/>
  <c r="CO42" i="5"/>
  <c r="GM41" i="5"/>
  <c r="EN41" i="5"/>
  <c r="GN30" i="2"/>
  <c r="BD34" i="3"/>
  <c r="AQ34" i="3"/>
  <c r="CP34" i="3" s="1"/>
  <c r="AD34" i="3"/>
  <c r="AI34" i="3"/>
  <c r="CH34" i="3" s="1"/>
  <c r="BC34" i="3"/>
  <c r="I34" i="3"/>
  <c r="BH34" i="3" s="1"/>
  <c r="FF34" i="3" s="1"/>
  <c r="AY34" i="3"/>
  <c r="N34" i="3"/>
  <c r="L34" i="3"/>
  <c r="AN34" i="3"/>
  <c r="AS34" i="3"/>
  <c r="CR34" i="3" s="1"/>
  <c r="G34" i="3"/>
  <c r="BF34" i="3" s="1"/>
  <c r="DE34" i="3" s="1"/>
  <c r="AZ34" i="3"/>
  <c r="AM34" i="3"/>
  <c r="CL34" i="3" s="1"/>
  <c r="EK34" i="3" s="1"/>
  <c r="AL34" i="3"/>
  <c r="CK34" i="3" s="1"/>
  <c r="GI34" i="3" s="1"/>
  <c r="AV34" i="3"/>
  <c r="CU34" i="3" s="1"/>
  <c r="GS34" i="3" s="1"/>
  <c r="BA34" i="3"/>
  <c r="CZ34" i="3" s="1"/>
  <c r="BB34" i="3"/>
  <c r="DA34" i="3" s="1"/>
  <c r="EZ34" i="3" s="1"/>
  <c r="S34" i="3"/>
  <c r="AU34" i="3"/>
  <c r="CT34" i="3" s="1"/>
  <c r="ES34" i="3" s="1"/>
  <c r="V34" i="3"/>
  <c r="BU34" i="3" s="1"/>
  <c r="AX34" i="3"/>
  <c r="X34" i="3"/>
  <c r="BW34" i="3" s="1"/>
  <c r="AC34" i="3"/>
  <c r="CB34" i="3" s="1"/>
  <c r="FZ34" i="3" s="1"/>
  <c r="AP34" i="3"/>
  <c r="CO34" i="3" s="1"/>
  <c r="GM34" i="3" s="1"/>
  <c r="AJ34" i="3"/>
  <c r="CI34" i="3" s="1"/>
  <c r="AO34" i="3"/>
  <c r="CN34" i="3" s="1"/>
  <c r="O34" i="3"/>
  <c r="BN34" i="3" s="1"/>
  <c r="AF34" i="3"/>
  <c r="AK34" i="3"/>
  <c r="CJ34" i="3" s="1"/>
  <c r="GH34" i="3" s="1"/>
  <c r="W34" i="3"/>
  <c r="AR34" i="3"/>
  <c r="AW34" i="3"/>
  <c r="AE34" i="3"/>
  <c r="CD34" i="3" s="1"/>
  <c r="GB34" i="3" s="1"/>
  <c r="AA34" i="3"/>
  <c r="BZ34" i="3" s="1"/>
  <c r="H34" i="3"/>
  <c r="BG34" i="3" s="1"/>
  <c r="M34" i="3"/>
  <c r="BL34" i="3" s="1"/>
  <c r="DK34" i="3" s="1"/>
  <c r="Z34" i="3"/>
  <c r="BY34" i="3" s="1"/>
  <c r="T34" i="3"/>
  <c r="BS34" i="3" s="1"/>
  <c r="FQ34" i="3" s="1"/>
  <c r="Y34" i="3"/>
  <c r="BX34" i="3" s="1"/>
  <c r="FV34" i="3" s="1"/>
  <c r="AH34" i="3"/>
  <c r="CG34" i="3" s="1"/>
  <c r="EF34" i="3" s="1"/>
  <c r="P34" i="3"/>
  <c r="BO34" i="3" s="1"/>
  <c r="U34" i="3"/>
  <c r="BT34" i="3" s="1"/>
  <c r="J34" i="3"/>
  <c r="BI34" i="3" s="1"/>
  <c r="FG34" i="3" s="1"/>
  <c r="AB34" i="3"/>
  <c r="CA34" i="3" s="1"/>
  <c r="FY34" i="3" s="1"/>
  <c r="AG34" i="3"/>
  <c r="CF34" i="3" s="1"/>
  <c r="R34" i="3"/>
  <c r="BQ34" i="3" s="1"/>
  <c r="K34" i="3"/>
  <c r="BJ34" i="3" s="1"/>
  <c r="AT34" i="3"/>
  <c r="Q34" i="3"/>
  <c r="FM32" i="3"/>
  <c r="FO32" i="3"/>
  <c r="CK42" i="5"/>
  <c r="GI41" i="5"/>
  <c r="EJ41" i="5"/>
  <c r="BG42" i="5"/>
  <c r="FE41" i="5"/>
  <c r="DF41" i="5"/>
  <c r="DC42" i="5"/>
  <c r="HA41" i="5"/>
  <c r="FB41" i="5"/>
  <c r="BS42" i="5"/>
  <c r="FQ41" i="5"/>
  <c r="DR41" i="5"/>
  <c r="BZ42" i="5"/>
  <c r="FX41" i="5"/>
  <c r="DY41" i="5"/>
  <c r="CZ42" i="5"/>
  <c r="GX41" i="5"/>
  <c r="EY41" i="5"/>
  <c r="CJ42" i="5"/>
  <c r="GH41" i="5"/>
  <c r="EI41" i="5"/>
  <c r="CH42" i="5"/>
  <c r="GF41" i="5"/>
  <c r="EG41" i="5"/>
  <c r="BQ42" i="5"/>
  <c r="FO41" i="5"/>
  <c r="DP41" i="5"/>
  <c r="BT42" i="5"/>
  <c r="FR41" i="5"/>
  <c r="DS41" i="5"/>
  <c r="CT42" i="5"/>
  <c r="GR41" i="5"/>
  <c r="ES41" i="5"/>
  <c r="EI33" i="3"/>
  <c r="BT33" i="3"/>
  <c r="FR33" i="3" s="1"/>
  <c r="DE33" i="3"/>
  <c r="DR33" i="3"/>
  <c r="EN33" i="3"/>
  <c r="BJ33" i="3"/>
  <c r="FH33" i="3" s="1"/>
  <c r="BW33" i="3"/>
  <c r="FU33" i="3" s="1"/>
  <c r="BQ33" i="3"/>
  <c r="FO33" i="3" s="1"/>
  <c r="DW33" i="3"/>
  <c r="BO33" i="3"/>
  <c r="FM33" i="3" s="1"/>
  <c r="CY42" i="5"/>
  <c r="GW41" i="5"/>
  <c r="EX41" i="5"/>
  <c r="DK32" i="3"/>
  <c r="FJ33" i="3"/>
  <c r="FT30" i="2"/>
  <c r="DU30" i="2"/>
  <c r="ES30" i="2"/>
  <c r="FV30" i="2"/>
  <c r="DW30" i="2"/>
  <c r="ED30" i="2"/>
  <c r="EU30" i="2"/>
  <c r="FF30" i="2"/>
  <c r="DG30" i="2"/>
  <c r="DZ30" i="2"/>
  <c r="GW30" i="2"/>
  <c r="EX30" i="2"/>
  <c r="BI42" i="5"/>
  <c r="FG41" i="5"/>
  <c r="DH41" i="5"/>
  <c r="FO30" i="2"/>
  <c r="CG42" i="5"/>
  <c r="GE41" i="5"/>
  <c r="EF41" i="5"/>
  <c r="CM42" i="5"/>
  <c r="GK41" i="5"/>
  <c r="EL41" i="5"/>
  <c r="BM42" i="5"/>
  <c r="FK41" i="5"/>
  <c r="DL41" i="5"/>
  <c r="CW42" i="5"/>
  <c r="GU41" i="5"/>
  <c r="EV41" i="5"/>
  <c r="CU42" i="5"/>
  <c r="GS41" i="5"/>
  <c r="ET41" i="5"/>
  <c r="AS43" i="1"/>
  <c r="AS35" i="1"/>
  <c r="AS44" i="1"/>
  <c r="AS22" i="1"/>
  <c r="AS41" i="1"/>
  <c r="AS27" i="1"/>
  <c r="AS30" i="1"/>
  <c r="AS39" i="1"/>
  <c r="AS46" i="1"/>
  <c r="AS26" i="1"/>
  <c r="AS23" i="1"/>
  <c r="AS28" i="1"/>
  <c r="AS33" i="1"/>
  <c r="AS38" i="1"/>
  <c r="AS24" i="1"/>
  <c r="AS21" i="1"/>
  <c r="AS34" i="1"/>
  <c r="AS25" i="1"/>
  <c r="AS36" i="1"/>
  <c r="AS31" i="1"/>
  <c r="AS45" i="1"/>
  <c r="AS32" i="1"/>
  <c r="AS29" i="1"/>
  <c r="AS40" i="1"/>
  <c r="AS37" i="1"/>
  <c r="AS42" i="1"/>
  <c r="CC42" i="5"/>
  <c r="GA41" i="5"/>
  <c r="EB41" i="5"/>
  <c r="CL42" i="5"/>
  <c r="GJ41" i="5"/>
  <c r="EK41" i="5"/>
  <c r="BY42" i="5"/>
  <c r="FW41" i="5"/>
  <c r="DX41" i="5"/>
  <c r="CI42" i="5"/>
  <c r="GG41" i="5"/>
  <c r="EH41" i="5"/>
  <c r="CA42" i="5"/>
  <c r="FY41" i="5"/>
  <c r="DZ41" i="5"/>
  <c r="GD32" i="3"/>
  <c r="BP42" i="5"/>
  <c r="FN41" i="5"/>
  <c r="DO41" i="5"/>
  <c r="CN42" i="5"/>
  <c r="GL41" i="5"/>
  <c r="EM41" i="5"/>
  <c r="BR42" i="5"/>
  <c r="FP41" i="5"/>
  <c r="DQ41" i="5"/>
  <c r="EZ33" i="3"/>
  <c r="ED33" i="3"/>
  <c r="BV33" i="3"/>
  <c r="DU33" i="3" s="1"/>
  <c r="CI33" i="3"/>
  <c r="GG33" i="3" s="1"/>
  <c r="CF33" i="3"/>
  <c r="BZ33" i="3"/>
  <c r="FX33" i="3" s="1"/>
  <c r="CM33" i="3"/>
  <c r="EL33" i="3" s="1"/>
  <c r="BY33" i="3"/>
  <c r="FW33" i="3" s="1"/>
  <c r="DM33" i="3"/>
  <c r="FL34" i="3"/>
  <c r="DZ33" i="3"/>
  <c r="DH33" i="3"/>
  <c r="ET33" i="3"/>
  <c r="BU42" i="5"/>
  <c r="FS41" i="5"/>
  <c r="DT41" i="5"/>
  <c r="FY33" i="3"/>
  <c r="FJ32" i="3"/>
  <c r="GF32" i="3"/>
  <c r="FM30" i="2"/>
  <c r="DN30" i="2"/>
  <c r="GS30" i="2"/>
  <c r="ET30" i="2"/>
  <c r="GA30" i="2"/>
  <c r="EB30" i="2"/>
  <c r="FH30" i="2"/>
  <c r="DI30" i="2"/>
  <c r="EH30" i="2"/>
  <c r="FP30" i="2"/>
  <c r="DQ30" i="2"/>
  <c r="EY30" i="2"/>
  <c r="DA42" i="5"/>
  <c r="GY41" i="5"/>
  <c r="EZ41" i="5"/>
  <c r="FQ30" i="2"/>
  <c r="FS30" i="2"/>
  <c r="GP30" i="2"/>
  <c r="GK30" i="2"/>
  <c r="GG30" i="2"/>
  <c r="E32" i="2"/>
  <c r="AT7" i="1"/>
  <c r="BL42" i="5"/>
  <c r="FJ41" i="5"/>
  <c r="DK41" i="5"/>
  <c r="AB31" i="2"/>
  <c r="CA31" i="2" s="1"/>
  <c r="DZ31" i="2" s="1"/>
  <c r="G31" i="2"/>
  <c r="BF31" i="2" s="1"/>
  <c r="AR31" i="2"/>
  <c r="CQ31" i="2" s="1"/>
  <c r="AP31" i="2"/>
  <c r="CO31" i="2" s="1"/>
  <c r="AO31" i="2"/>
  <c r="CN31" i="2" s="1"/>
  <c r="GL31" i="2" s="1"/>
  <c r="AC31" i="2"/>
  <c r="CB31" i="2" s="1"/>
  <c r="M31" i="2"/>
  <c r="BL31" i="2" s="1"/>
  <c r="AM31" i="2"/>
  <c r="CL31" i="2" s="1"/>
  <c r="W31" i="2"/>
  <c r="BV31" i="2" s="1"/>
  <c r="AU31" i="2"/>
  <c r="CT31" i="2" s="1"/>
  <c r="ES31" i="2" s="1"/>
  <c r="AD31" i="2"/>
  <c r="CC31" i="2" s="1"/>
  <c r="GA31" i="2" s="1"/>
  <c r="N31" i="2"/>
  <c r="BM31" i="2" s="1"/>
  <c r="AF31" i="2"/>
  <c r="CE31" i="2" s="1"/>
  <c r="L31" i="2"/>
  <c r="BK31" i="2" s="1"/>
  <c r="BB31" i="2"/>
  <c r="DA31" i="2" s="1"/>
  <c r="BA31" i="2"/>
  <c r="CZ31" i="2" s="1"/>
  <c r="EY31" i="2" s="1"/>
  <c r="AQ31" i="2"/>
  <c r="CP31" i="2" s="1"/>
  <c r="Y31" i="2"/>
  <c r="BX31" i="2" s="1"/>
  <c r="I31" i="2"/>
  <c r="BH31" i="2" s="1"/>
  <c r="AI31" i="2"/>
  <c r="CH31" i="2" s="1"/>
  <c r="S31" i="2"/>
  <c r="BR31" i="2" s="1"/>
  <c r="BD31" i="2"/>
  <c r="DC31" i="2" s="1"/>
  <c r="FB31" i="2" s="1"/>
  <c r="Z31" i="2"/>
  <c r="BY31" i="2" s="1"/>
  <c r="J31" i="2"/>
  <c r="BI31" i="2" s="1"/>
  <c r="AZ31" i="2"/>
  <c r="CY31" i="2" s="1"/>
  <c r="GW31" i="2" s="1"/>
  <c r="AX31" i="2"/>
  <c r="CW31" i="2" s="1"/>
  <c r="AW31" i="2"/>
  <c r="CV31" i="2" s="1"/>
  <c r="EU31" i="2" s="1"/>
  <c r="AK31" i="2"/>
  <c r="CJ31" i="2" s="1"/>
  <c r="U31" i="2"/>
  <c r="BT31" i="2" s="1"/>
  <c r="BC31" i="2"/>
  <c r="DB31" i="2" s="1"/>
  <c r="FA31" i="2" s="1"/>
  <c r="AE31" i="2"/>
  <c r="CD31" i="2" s="1"/>
  <c r="O31" i="2"/>
  <c r="BN31" i="2" s="1"/>
  <c r="AL31" i="2"/>
  <c r="CK31" i="2" s="1"/>
  <c r="V31" i="2"/>
  <c r="BU31" i="2" s="1"/>
  <c r="AV31" i="2"/>
  <c r="CU31" i="2" s="1"/>
  <c r="ET31" i="2" s="1"/>
  <c r="AT31" i="2"/>
  <c r="CS31" i="2" s="1"/>
  <c r="ER31" i="2" s="1"/>
  <c r="AS31" i="2"/>
  <c r="CR31" i="2" s="1"/>
  <c r="AG31" i="2"/>
  <c r="CF31" i="2" s="1"/>
  <c r="Q31" i="2"/>
  <c r="BP31" i="2" s="1"/>
  <c r="FN31" i="2" s="1"/>
  <c r="AY31" i="2"/>
  <c r="CX31" i="2" s="1"/>
  <c r="GV31" i="2" s="1"/>
  <c r="AA31" i="2"/>
  <c r="BZ31" i="2" s="1"/>
  <c r="FX31" i="2" s="1"/>
  <c r="K31" i="2"/>
  <c r="BJ31" i="2" s="1"/>
  <c r="FH31" i="2" s="1"/>
  <c r="AH31" i="2"/>
  <c r="CG31" i="2" s="1"/>
  <c r="EF31" i="2" s="1"/>
  <c r="R31" i="2"/>
  <c r="BQ31" i="2" s="1"/>
  <c r="P31" i="2"/>
  <c r="BO31" i="2" s="1"/>
  <c r="FM31" i="2" s="1"/>
  <c r="AJ31" i="2"/>
  <c r="CI31" i="2" s="1"/>
  <c r="H31" i="2"/>
  <c r="BG31" i="2" s="1"/>
  <c r="T31" i="2"/>
  <c r="BS31" i="2" s="1"/>
  <c r="X31" i="2"/>
  <c r="BW31" i="2" s="1"/>
  <c r="FU31" i="2" s="1"/>
  <c r="AN31" i="2"/>
  <c r="CM31" i="2" s="1"/>
  <c r="ET32" i="3"/>
  <c r="GS33" i="3"/>
  <c r="DM32" i="3"/>
  <c r="FL33" i="3"/>
  <c r="DB42" i="5"/>
  <c r="GZ41" i="5"/>
  <c r="FA41" i="5"/>
  <c r="ED32" i="3"/>
  <c r="GC33" i="3"/>
  <c r="BV42" i="5"/>
  <c r="FT41" i="5"/>
  <c r="DU41" i="5"/>
  <c r="BN42" i="5"/>
  <c r="FL41" i="5"/>
  <c r="DM41" i="5"/>
  <c r="BO42" i="5"/>
  <c r="FM41" i="5"/>
  <c r="DN41" i="5"/>
  <c r="EA33" i="3"/>
  <c r="DK33" i="3"/>
  <c r="EJ33" i="3"/>
  <c r="EK33" i="3"/>
  <c r="BU33" i="3"/>
  <c r="FS33" i="3" s="1"/>
  <c r="CP33" i="3"/>
  <c r="DC33" i="3"/>
  <c r="FB33" i="3" s="1"/>
  <c r="EC33" i="3"/>
  <c r="CZ33" i="3"/>
  <c r="GX33" i="3" s="1"/>
  <c r="CV42" i="5"/>
  <c r="GT41" i="5"/>
  <c r="EU41" i="5"/>
  <c r="FZ33" i="3"/>
  <c r="FN33" i="3"/>
  <c r="GO33" i="3"/>
  <c r="BJ42" i="5"/>
  <c r="FH41" i="5"/>
  <c r="DI41" i="5"/>
  <c r="GM30" i="2"/>
  <c r="EN30" i="2"/>
  <c r="GZ30" i="2"/>
  <c r="FA30" i="2"/>
  <c r="EM30" i="2"/>
  <c r="DY30" i="2"/>
  <c r="GY30" i="2"/>
  <c r="EZ30" i="2"/>
  <c r="EW30" i="2"/>
  <c r="FW30" i="2"/>
  <c r="DX30" i="2"/>
  <c r="FG30" i="2"/>
  <c r="DH30" i="2"/>
  <c r="BF42" i="5"/>
  <c r="FD41" i="5"/>
  <c r="DE41" i="5"/>
  <c r="J51" i="5"/>
  <c r="AY51" i="5"/>
  <c r="L51" i="5"/>
  <c r="AC51" i="5"/>
  <c r="AJ51" i="5"/>
  <c r="AB51" i="5"/>
  <c r="BB51" i="5"/>
  <c r="AV51" i="5"/>
  <c r="AX51" i="5"/>
  <c r="N51" i="5"/>
  <c r="BC51" i="5"/>
  <c r="Q51" i="5"/>
  <c r="I51" i="5"/>
  <c r="M51" i="5"/>
  <c r="AI51" i="5"/>
  <c r="AG51" i="5"/>
  <c r="T51" i="5"/>
  <c r="AU51" i="5"/>
  <c r="H51" i="5"/>
  <c r="AS51" i="5"/>
  <c r="AF51" i="5"/>
  <c r="V51" i="5"/>
  <c r="AM51" i="5"/>
  <c r="AO51" i="5"/>
  <c r="BA51" i="5"/>
  <c r="BD51" i="5"/>
  <c r="S51" i="5"/>
  <c r="K51" i="5"/>
  <c r="X51" i="5"/>
  <c r="AE51" i="5"/>
  <c r="Z51" i="5"/>
  <c r="AD51" i="5"/>
  <c r="AQ51" i="5"/>
  <c r="AW51" i="5"/>
  <c r="AT51" i="5"/>
  <c r="W51" i="5"/>
  <c r="P51" i="5"/>
  <c r="R51" i="5"/>
  <c r="AN51" i="5"/>
  <c r="AH51" i="5"/>
  <c r="AL51" i="5"/>
  <c r="AZ51" i="5"/>
  <c r="O51" i="5"/>
  <c r="G51" i="5"/>
  <c r="AK51" i="5"/>
  <c r="AA51" i="5"/>
  <c r="U51" i="5"/>
  <c r="AR51" i="5"/>
  <c r="AP51" i="5"/>
  <c r="Y51" i="5"/>
  <c r="CX42" i="5"/>
  <c r="GV41" i="5"/>
  <c r="EW41" i="5"/>
  <c r="CD42" i="5"/>
  <c r="GB41" i="5"/>
  <c r="EC41" i="5"/>
  <c r="GE30" i="2"/>
  <c r="GX30" i="2"/>
  <c r="BP18" i="1"/>
  <c r="BO69" i="1"/>
  <c r="BO70" i="1"/>
  <c r="BO20" i="1"/>
  <c r="BO19" i="1"/>
  <c r="C55" i="5"/>
  <c r="D54" i="5"/>
  <c r="B54" i="5"/>
  <c r="C54" i="3"/>
  <c r="B53" i="3"/>
  <c r="D53" i="3"/>
  <c r="B52" i="2"/>
  <c r="H48" i="1"/>
  <c r="I49" i="1"/>
  <c r="F50" i="1"/>
  <c r="E35" i="3" s="1"/>
  <c r="G48" i="1"/>
  <c r="D68" i="1"/>
  <c r="B68" i="1" s="1"/>
  <c r="M67" i="1"/>
  <c r="L67" i="1"/>
  <c r="K67" i="1"/>
  <c r="J67" i="1"/>
  <c r="GJ34" i="3" l="1"/>
  <c r="GY34" i="3"/>
  <c r="FJ34" i="3"/>
  <c r="FD34" i="3"/>
  <c r="GA33" i="3"/>
  <c r="GR34" i="3"/>
  <c r="GX31" i="2"/>
  <c r="GU33" i="3"/>
  <c r="HA33" i="3"/>
  <c r="GS31" i="2"/>
  <c r="E33" i="2"/>
  <c r="AU7" i="1"/>
  <c r="U35" i="3"/>
  <c r="BT35" i="3" s="1"/>
  <c r="FR35" i="3" s="1"/>
  <c r="AD35" i="3"/>
  <c r="CC35" i="3" s="1"/>
  <c r="AQ35" i="3"/>
  <c r="CP35" i="3" s="1"/>
  <c r="EO35" i="3" s="1"/>
  <c r="I35" i="3"/>
  <c r="BH35" i="3" s="1"/>
  <c r="FF35" i="3" s="1"/>
  <c r="AH35" i="3"/>
  <c r="AU35" i="3"/>
  <c r="M35" i="3"/>
  <c r="AL35" i="3"/>
  <c r="CK35" i="3" s="1"/>
  <c r="GI35" i="3" s="1"/>
  <c r="AY35" i="3"/>
  <c r="CX35" i="3" s="1"/>
  <c r="BD35" i="3"/>
  <c r="J35" i="3"/>
  <c r="BI35" i="3" s="1"/>
  <c r="DH35" i="3" s="1"/>
  <c r="W35" i="3"/>
  <c r="AJ35" i="3"/>
  <c r="CI35" i="3" s="1"/>
  <c r="EH35" i="3" s="1"/>
  <c r="AK35" i="3"/>
  <c r="CJ35" i="3" s="1"/>
  <c r="GH35" i="3" s="1"/>
  <c r="AT35" i="3"/>
  <c r="CS35" i="3" s="1"/>
  <c r="H35" i="3"/>
  <c r="BG35" i="3" s="1"/>
  <c r="FE35" i="3" s="1"/>
  <c r="Y35" i="3"/>
  <c r="BX35" i="3" s="1"/>
  <c r="FV35" i="3" s="1"/>
  <c r="AX35" i="3"/>
  <c r="CW35" i="3" s="1"/>
  <c r="L35" i="3"/>
  <c r="AC35" i="3"/>
  <c r="CB35" i="3" s="1"/>
  <c r="FZ35" i="3" s="1"/>
  <c r="BB35" i="3"/>
  <c r="P35" i="3"/>
  <c r="BO35" i="3" s="1"/>
  <c r="FM35" i="3" s="1"/>
  <c r="Q35" i="3"/>
  <c r="BP35" i="3" s="1"/>
  <c r="Z35" i="3"/>
  <c r="AM35" i="3"/>
  <c r="AZ35" i="3"/>
  <c r="CY35" i="3" s="1"/>
  <c r="BA35" i="3"/>
  <c r="CZ35" i="3" s="1"/>
  <c r="GX35" i="3" s="1"/>
  <c r="K35" i="3"/>
  <c r="BJ35" i="3" s="1"/>
  <c r="FH35" i="3" s="1"/>
  <c r="X35" i="3"/>
  <c r="BW35" i="3" s="1"/>
  <c r="FU35" i="3" s="1"/>
  <c r="AO35" i="3"/>
  <c r="CN35" i="3" s="1"/>
  <c r="GL35" i="3" s="1"/>
  <c r="O35" i="3"/>
  <c r="BN35" i="3" s="1"/>
  <c r="DM35" i="3" s="1"/>
  <c r="AB35" i="3"/>
  <c r="CA35" i="3" s="1"/>
  <c r="FY35" i="3" s="1"/>
  <c r="AS35" i="3"/>
  <c r="CR35" i="3" s="1"/>
  <c r="EQ35" i="3" s="1"/>
  <c r="S35" i="3"/>
  <c r="BR35" i="3" s="1"/>
  <c r="AF35" i="3"/>
  <c r="CE35" i="3" s="1"/>
  <c r="AG35" i="3"/>
  <c r="CF35" i="3" s="1"/>
  <c r="GD35" i="3" s="1"/>
  <c r="AP35" i="3"/>
  <c r="CO35" i="3" s="1"/>
  <c r="GM35" i="3" s="1"/>
  <c r="BC35" i="3"/>
  <c r="DB35" i="3" s="1"/>
  <c r="N35" i="3"/>
  <c r="BM35" i="3" s="1"/>
  <c r="AA35" i="3"/>
  <c r="BZ35" i="3" s="1"/>
  <c r="DY35" i="3" s="1"/>
  <c r="AN35" i="3"/>
  <c r="CM35" i="3" s="1"/>
  <c r="R35" i="3"/>
  <c r="BQ35" i="3" s="1"/>
  <c r="FO35" i="3" s="1"/>
  <c r="AE35" i="3"/>
  <c r="CD35" i="3" s="1"/>
  <c r="EC35" i="3" s="1"/>
  <c r="AR35" i="3"/>
  <c r="CQ35" i="3" s="1"/>
  <c r="V35" i="3"/>
  <c r="BU35" i="3" s="1"/>
  <c r="DT35" i="3" s="1"/>
  <c r="AI35" i="3"/>
  <c r="CH35" i="3" s="1"/>
  <c r="GF35" i="3" s="1"/>
  <c r="AV35" i="3"/>
  <c r="CU35" i="3" s="1"/>
  <c r="ET35" i="3" s="1"/>
  <c r="AW35" i="3"/>
  <c r="CV35" i="3" s="1"/>
  <c r="G35" i="3"/>
  <c r="T35" i="3"/>
  <c r="BS35" i="3" s="1"/>
  <c r="FQ35" i="3" s="1"/>
  <c r="EO33" i="3"/>
  <c r="GN34" i="3"/>
  <c r="BV43" i="5"/>
  <c r="FT42" i="5"/>
  <c r="DU42" i="5"/>
  <c r="FQ31" i="2"/>
  <c r="DR31" i="2"/>
  <c r="DP31" i="2"/>
  <c r="EW31" i="2"/>
  <c r="FL31" i="2"/>
  <c r="DM31" i="2"/>
  <c r="GH31" i="2"/>
  <c r="EI31" i="2"/>
  <c r="FG31" i="2"/>
  <c r="DH31" i="2"/>
  <c r="GF31" i="2"/>
  <c r="EG31" i="2"/>
  <c r="DL31" i="2"/>
  <c r="GJ31" i="2"/>
  <c r="EK31" i="2"/>
  <c r="GM31" i="2"/>
  <c r="EN31" i="2"/>
  <c r="AT47" i="1"/>
  <c r="AT36" i="1"/>
  <c r="AT46" i="1"/>
  <c r="AT40" i="1"/>
  <c r="AT27" i="1"/>
  <c r="AT45" i="1"/>
  <c r="AT34" i="1"/>
  <c r="AT41" i="1"/>
  <c r="AT31" i="1"/>
  <c r="AT33" i="1"/>
  <c r="AT26" i="1"/>
  <c r="AT43" i="1"/>
  <c r="AT42" i="1"/>
  <c r="AT32" i="1"/>
  <c r="AT29" i="1"/>
  <c r="AT25" i="1"/>
  <c r="AT23" i="1"/>
  <c r="AT22" i="1"/>
  <c r="AT44" i="1"/>
  <c r="AT28" i="1"/>
  <c r="AT24" i="1"/>
  <c r="AT21" i="1"/>
  <c r="AT35" i="1"/>
  <c r="AT38" i="1"/>
  <c r="AT39" i="1"/>
  <c r="AT37" i="1"/>
  <c r="AT30" i="1"/>
  <c r="EE33" i="3"/>
  <c r="GD34" i="3"/>
  <c r="CI43" i="5"/>
  <c r="GG42" i="5"/>
  <c r="EH42" i="5"/>
  <c r="BM43" i="5"/>
  <c r="FK42" i="5"/>
  <c r="DL42" i="5"/>
  <c r="FY31" i="2"/>
  <c r="BT43" i="5"/>
  <c r="FR42" i="5"/>
  <c r="DS42" i="5"/>
  <c r="CZ43" i="5"/>
  <c r="GX42" i="5"/>
  <c r="EY42" i="5"/>
  <c r="BG43" i="5"/>
  <c r="FE42" i="5"/>
  <c r="DF42" i="5"/>
  <c r="DI34" i="3"/>
  <c r="DH34" i="3"/>
  <c r="DW34" i="3"/>
  <c r="DF34" i="3"/>
  <c r="CQ34" i="3"/>
  <c r="GO34" i="3" s="1"/>
  <c r="DM34" i="3"/>
  <c r="EA34" i="3"/>
  <c r="ET34" i="3"/>
  <c r="BM34" i="3"/>
  <c r="FK34" i="3" s="1"/>
  <c r="EG34" i="3"/>
  <c r="AX52" i="5"/>
  <c r="AG52" i="5"/>
  <c r="J52" i="5"/>
  <c r="X52" i="5"/>
  <c r="K52" i="5"/>
  <c r="AJ52" i="5"/>
  <c r="W52" i="5"/>
  <c r="AV52" i="5"/>
  <c r="AI52" i="5"/>
  <c r="BA52" i="5"/>
  <c r="AB52" i="5"/>
  <c r="O52" i="5"/>
  <c r="AO52" i="5"/>
  <c r="AH52" i="5"/>
  <c r="Q52" i="5"/>
  <c r="U52" i="5"/>
  <c r="H52" i="5"/>
  <c r="AD52" i="5"/>
  <c r="T52" i="5"/>
  <c r="G52" i="5"/>
  <c r="AF52" i="5"/>
  <c r="S52" i="5"/>
  <c r="M52" i="5"/>
  <c r="L52" i="5"/>
  <c r="V52" i="5"/>
  <c r="Y52" i="5"/>
  <c r="R52" i="5"/>
  <c r="AP52" i="5"/>
  <c r="BD52" i="5"/>
  <c r="AQ52" i="5"/>
  <c r="AC52" i="5"/>
  <c r="BC52" i="5"/>
  <c r="AL52" i="5"/>
  <c r="P52" i="5"/>
  <c r="N52" i="5"/>
  <c r="AS52" i="5"/>
  <c r="AU52" i="5"/>
  <c r="BB52" i="5"/>
  <c r="I52" i="5"/>
  <c r="AW52" i="5"/>
  <c r="Z52" i="5"/>
  <c r="AN52" i="5"/>
  <c r="AA52" i="5"/>
  <c r="AZ52" i="5"/>
  <c r="AM52" i="5"/>
  <c r="AK52" i="5"/>
  <c r="AY52" i="5"/>
  <c r="AT52" i="5"/>
  <c r="AR52" i="5"/>
  <c r="AE52" i="5"/>
  <c r="CS43" i="5"/>
  <c r="GQ42" i="5"/>
  <c r="ER42" i="5"/>
  <c r="GQ31" i="2"/>
  <c r="FK31" i="2"/>
  <c r="GZ33" i="3"/>
  <c r="CF43" i="5"/>
  <c r="GD42" i="5"/>
  <c r="EE42" i="5"/>
  <c r="CB43" i="5"/>
  <c r="FZ42" i="5"/>
  <c r="EA42" i="5"/>
  <c r="GZ31" i="2"/>
  <c r="CV43" i="5"/>
  <c r="GT42" i="5"/>
  <c r="EU42" i="5"/>
  <c r="GN33" i="3"/>
  <c r="BN43" i="5"/>
  <c r="FL42" i="5"/>
  <c r="DM42" i="5"/>
  <c r="DB43" i="5"/>
  <c r="GZ42" i="5"/>
  <c r="FA42" i="5"/>
  <c r="FE31" i="2"/>
  <c r="DF31" i="2"/>
  <c r="DO31" i="2"/>
  <c r="GB31" i="2"/>
  <c r="EC31" i="2"/>
  <c r="FW31" i="2"/>
  <c r="DX31" i="2"/>
  <c r="DG31" i="2"/>
  <c r="GY31" i="2"/>
  <c r="EZ31" i="2"/>
  <c r="EB31" i="2"/>
  <c r="DK31" i="2"/>
  <c r="GO31" i="2"/>
  <c r="EP31" i="2"/>
  <c r="AE32" i="2"/>
  <c r="CD32" i="2" s="1"/>
  <c r="EC32" i="2" s="1"/>
  <c r="G32" i="2"/>
  <c r="BF32" i="2" s="1"/>
  <c r="DE32" i="2" s="1"/>
  <c r="O32" i="2"/>
  <c r="BN32" i="2" s="1"/>
  <c r="DM32" i="2" s="1"/>
  <c r="K32" i="2"/>
  <c r="BJ32" i="2" s="1"/>
  <c r="FH32" i="2" s="1"/>
  <c r="AA32" i="2"/>
  <c r="BZ32" i="2" s="1"/>
  <c r="FX32" i="2" s="1"/>
  <c r="AO32" i="2"/>
  <c r="CN32" i="2" s="1"/>
  <c r="GL32" i="2" s="1"/>
  <c r="AQ32" i="2"/>
  <c r="CP32" i="2" s="1"/>
  <c r="EO32" i="2" s="1"/>
  <c r="AP32" i="2"/>
  <c r="CO32" i="2" s="1"/>
  <c r="GM32" i="2" s="1"/>
  <c r="AF32" i="2"/>
  <c r="CE32" i="2" s="1"/>
  <c r="ED32" i="2" s="1"/>
  <c r="P32" i="2"/>
  <c r="BO32" i="2" s="1"/>
  <c r="FM32" i="2" s="1"/>
  <c r="BD32" i="2"/>
  <c r="DC32" i="2" s="1"/>
  <c r="Z32" i="2"/>
  <c r="BY32" i="2" s="1"/>
  <c r="J32" i="2"/>
  <c r="BI32" i="2" s="1"/>
  <c r="AC32" i="2"/>
  <c r="CB32" i="2" s="1"/>
  <c r="EA32" i="2" s="1"/>
  <c r="M32" i="2"/>
  <c r="BL32" i="2" s="1"/>
  <c r="DK32" i="2" s="1"/>
  <c r="BA32" i="2"/>
  <c r="CZ32" i="2" s="1"/>
  <c r="BC32" i="2"/>
  <c r="DB32" i="2" s="1"/>
  <c r="BB32" i="2"/>
  <c r="DA32" i="2" s="1"/>
  <c r="EZ32" i="2" s="1"/>
  <c r="AR32" i="2"/>
  <c r="CQ32" i="2" s="1"/>
  <c r="EP32" i="2" s="1"/>
  <c r="AB32" i="2"/>
  <c r="CA32" i="2" s="1"/>
  <c r="L32" i="2"/>
  <c r="BK32" i="2" s="1"/>
  <c r="DJ32" i="2" s="1"/>
  <c r="AL32" i="2"/>
  <c r="CK32" i="2" s="1"/>
  <c r="GI32" i="2" s="1"/>
  <c r="V32" i="2"/>
  <c r="BU32" i="2" s="1"/>
  <c r="AV32" i="2"/>
  <c r="CU32" i="2" s="1"/>
  <c r="Y32" i="2"/>
  <c r="BX32" i="2" s="1"/>
  <c r="FV32" i="2" s="1"/>
  <c r="I32" i="2"/>
  <c r="BH32" i="2" s="1"/>
  <c r="DG32" i="2" s="1"/>
  <c r="S32" i="2"/>
  <c r="BR32" i="2" s="1"/>
  <c r="DQ32" i="2" s="1"/>
  <c r="W32" i="2"/>
  <c r="BV32" i="2" s="1"/>
  <c r="AI32" i="2"/>
  <c r="CH32" i="2" s="1"/>
  <c r="GF32" i="2" s="1"/>
  <c r="AW32" i="2"/>
  <c r="CV32" i="2" s="1"/>
  <c r="AY32" i="2"/>
  <c r="CX32" i="2" s="1"/>
  <c r="GV32" i="2" s="1"/>
  <c r="AX32" i="2"/>
  <c r="CW32" i="2" s="1"/>
  <c r="GU32" i="2" s="1"/>
  <c r="AN32" i="2"/>
  <c r="CM32" i="2" s="1"/>
  <c r="X32" i="2"/>
  <c r="BW32" i="2" s="1"/>
  <c r="FU32" i="2" s="1"/>
  <c r="H32" i="2"/>
  <c r="BG32" i="2" s="1"/>
  <c r="DF32" i="2" s="1"/>
  <c r="AH32" i="2"/>
  <c r="CG32" i="2" s="1"/>
  <c r="R32" i="2"/>
  <c r="BQ32" i="2" s="1"/>
  <c r="DP32" i="2" s="1"/>
  <c r="AK32" i="2"/>
  <c r="CJ32" i="2" s="1"/>
  <c r="U32" i="2"/>
  <c r="BT32" i="2" s="1"/>
  <c r="AM32" i="2"/>
  <c r="CL32" i="2" s="1"/>
  <c r="AS32" i="2"/>
  <c r="CR32" i="2" s="1"/>
  <c r="AU32" i="2"/>
  <c r="CT32" i="2" s="1"/>
  <c r="AT32" i="2"/>
  <c r="CS32" i="2" s="1"/>
  <c r="AJ32" i="2"/>
  <c r="CI32" i="2" s="1"/>
  <c r="GG32" i="2" s="1"/>
  <c r="T32" i="2"/>
  <c r="BS32" i="2" s="1"/>
  <c r="FQ32" i="2" s="1"/>
  <c r="AZ32" i="2"/>
  <c r="CY32" i="2" s="1"/>
  <c r="EX32" i="2" s="1"/>
  <c r="AD32" i="2"/>
  <c r="CC32" i="2" s="1"/>
  <c r="N32" i="2"/>
  <c r="BM32" i="2" s="1"/>
  <c r="AG32" i="2"/>
  <c r="CF32" i="2" s="1"/>
  <c r="EE32" i="2" s="1"/>
  <c r="Q32" i="2"/>
  <c r="BP32" i="2" s="1"/>
  <c r="DA43" i="5"/>
  <c r="GY42" i="5"/>
  <c r="EZ42" i="5"/>
  <c r="BU43" i="5"/>
  <c r="FS42" i="5"/>
  <c r="DT42" i="5"/>
  <c r="GK33" i="3"/>
  <c r="GD33" i="3"/>
  <c r="FT33" i="3"/>
  <c r="BP43" i="5"/>
  <c r="FN42" i="5"/>
  <c r="DO42" i="5"/>
  <c r="CA43" i="5"/>
  <c r="FY42" i="5"/>
  <c r="DZ42" i="5"/>
  <c r="CC43" i="5"/>
  <c r="GA42" i="5"/>
  <c r="EB42" i="5"/>
  <c r="CW43" i="5"/>
  <c r="GU42" i="5"/>
  <c r="EV42" i="5"/>
  <c r="GT31" i="2"/>
  <c r="DV33" i="3"/>
  <c r="FU34" i="3"/>
  <c r="CT43" i="5"/>
  <c r="GR42" i="5"/>
  <c r="ES42" i="5"/>
  <c r="CJ43" i="5"/>
  <c r="GH42" i="5"/>
  <c r="EI42" i="5"/>
  <c r="DC43" i="5"/>
  <c r="HA42" i="5"/>
  <c r="FB42" i="5"/>
  <c r="DP34" i="3"/>
  <c r="DS34" i="3"/>
  <c r="DR34" i="3"/>
  <c r="DY34" i="3"/>
  <c r="BV34" i="3"/>
  <c r="DU34" i="3" s="1"/>
  <c r="EM34" i="3"/>
  <c r="DV34" i="3"/>
  <c r="BR34" i="3"/>
  <c r="FP34" i="3" s="1"/>
  <c r="EJ34" i="3"/>
  <c r="EQ34" i="3"/>
  <c r="CX34" i="3"/>
  <c r="GV34" i="3" s="1"/>
  <c r="CC34" i="3"/>
  <c r="GA34" i="3" s="1"/>
  <c r="E69" i="1"/>
  <c r="E53" i="5"/>
  <c r="FJ31" i="2"/>
  <c r="GP34" i="3"/>
  <c r="DF33" i="3"/>
  <c r="FE34" i="3"/>
  <c r="CE43" i="5"/>
  <c r="GC42" i="5"/>
  <c r="ED42" i="5"/>
  <c r="BX43" i="5"/>
  <c r="FV42" i="5"/>
  <c r="DW42" i="5"/>
  <c r="CQ43" i="5"/>
  <c r="GO42" i="5"/>
  <c r="EP42" i="5"/>
  <c r="CX43" i="5"/>
  <c r="GV42" i="5"/>
  <c r="EW42" i="5"/>
  <c r="EY33" i="3"/>
  <c r="GX34" i="3"/>
  <c r="DT33" i="3"/>
  <c r="FS34" i="3"/>
  <c r="BO43" i="5"/>
  <c r="FM42" i="5"/>
  <c r="DN42" i="5"/>
  <c r="GK31" i="2"/>
  <c r="EL31" i="2"/>
  <c r="EH31" i="2"/>
  <c r="DI31" i="2"/>
  <c r="GD31" i="2"/>
  <c r="EE31" i="2"/>
  <c r="FS31" i="2"/>
  <c r="DT31" i="2"/>
  <c r="GU31" i="2"/>
  <c r="EV31" i="2"/>
  <c r="FV31" i="2"/>
  <c r="DW31" i="2"/>
  <c r="DJ31" i="2"/>
  <c r="FZ31" i="2"/>
  <c r="EA31" i="2"/>
  <c r="FD31" i="2"/>
  <c r="DE31" i="2"/>
  <c r="DX33" i="3"/>
  <c r="FW34" i="3"/>
  <c r="DY33" i="3"/>
  <c r="FX34" i="3"/>
  <c r="EH33" i="3"/>
  <c r="GG34" i="3"/>
  <c r="CN43" i="5"/>
  <c r="GL42" i="5"/>
  <c r="EM42" i="5"/>
  <c r="CL43" i="5"/>
  <c r="GJ42" i="5"/>
  <c r="EK42" i="5"/>
  <c r="CU43" i="5"/>
  <c r="GS42" i="5"/>
  <c r="ET42" i="5"/>
  <c r="CG43" i="5"/>
  <c r="GE42" i="5"/>
  <c r="EF42" i="5"/>
  <c r="FF31" i="2"/>
  <c r="CY43" i="5"/>
  <c r="GW42" i="5"/>
  <c r="EX42" i="5"/>
  <c r="CH43" i="5"/>
  <c r="GF42" i="5"/>
  <c r="EG42" i="5"/>
  <c r="BS43" i="5"/>
  <c r="FQ42" i="5"/>
  <c r="DR42" i="5"/>
  <c r="BP34" i="3"/>
  <c r="FN34" i="3" s="1"/>
  <c r="EE34" i="3"/>
  <c r="DN34" i="3"/>
  <c r="DX34" i="3"/>
  <c r="EC34" i="3"/>
  <c r="EI34" i="3"/>
  <c r="EH34" i="3"/>
  <c r="CW34" i="3"/>
  <c r="GU34" i="3" s="1"/>
  <c r="CM34" i="3"/>
  <c r="GK34" i="3" s="1"/>
  <c r="DG34" i="3"/>
  <c r="EO34" i="3"/>
  <c r="FI31" i="2"/>
  <c r="GE31" i="2"/>
  <c r="CR43" i="5"/>
  <c r="GP42" i="5"/>
  <c r="EQ42" i="5"/>
  <c r="CP43" i="5"/>
  <c r="GN42" i="5"/>
  <c r="EO42" i="5"/>
  <c r="BW43" i="5"/>
  <c r="FU42" i="5"/>
  <c r="DV42" i="5"/>
  <c r="CD43" i="5"/>
  <c r="GB42" i="5"/>
  <c r="EC42" i="5"/>
  <c r="BF43" i="5"/>
  <c r="FD42" i="5"/>
  <c r="DE42" i="5"/>
  <c r="BJ43" i="5"/>
  <c r="FH42" i="5"/>
  <c r="DI42" i="5"/>
  <c r="DV31" i="2"/>
  <c r="DN31" i="2"/>
  <c r="DY31" i="2"/>
  <c r="GP31" i="2"/>
  <c r="EQ31" i="2"/>
  <c r="GI31" i="2"/>
  <c r="EJ31" i="2"/>
  <c r="FR31" i="2"/>
  <c r="DS31" i="2"/>
  <c r="EX31" i="2"/>
  <c r="FP31" i="2"/>
  <c r="DQ31" i="2"/>
  <c r="EO31" i="2"/>
  <c r="ED31" i="2"/>
  <c r="FT31" i="2"/>
  <c r="DU31" i="2"/>
  <c r="EM31" i="2"/>
  <c r="BL43" i="5"/>
  <c r="FJ42" i="5"/>
  <c r="DK42" i="5"/>
  <c r="GG31" i="2"/>
  <c r="BR43" i="5"/>
  <c r="FP42" i="5"/>
  <c r="DQ42" i="5"/>
  <c r="BY43" i="5"/>
  <c r="FW42" i="5"/>
  <c r="DX42" i="5"/>
  <c r="CM43" i="5"/>
  <c r="GK42" i="5"/>
  <c r="EL42" i="5"/>
  <c r="BI43" i="5"/>
  <c r="FG42" i="5"/>
  <c r="DH42" i="5"/>
  <c r="GC31" i="2"/>
  <c r="GR31" i="2"/>
  <c r="DN33" i="3"/>
  <c r="FM34" i="3"/>
  <c r="DP33" i="3"/>
  <c r="FO34" i="3"/>
  <c r="DI33" i="3"/>
  <c r="FH34" i="3"/>
  <c r="DS33" i="3"/>
  <c r="FR34" i="3"/>
  <c r="BQ43" i="5"/>
  <c r="FO42" i="5"/>
  <c r="DP42" i="5"/>
  <c r="BZ43" i="5"/>
  <c r="FX42" i="5"/>
  <c r="DY42" i="5"/>
  <c r="CK43" i="5"/>
  <c r="GI42" i="5"/>
  <c r="EJ42" i="5"/>
  <c r="CS34" i="3"/>
  <c r="DZ34" i="3"/>
  <c r="CV34" i="3"/>
  <c r="CE34" i="3"/>
  <c r="GC34" i="3" s="1"/>
  <c r="EN34" i="3"/>
  <c r="DT34" i="3"/>
  <c r="EY34" i="3"/>
  <c r="CY34" i="3"/>
  <c r="GW34" i="3" s="1"/>
  <c r="BK34" i="3"/>
  <c r="DJ34" i="3" s="1"/>
  <c r="DB34" i="3"/>
  <c r="GZ34" i="3" s="1"/>
  <c r="DC34" i="3"/>
  <c r="FB34" i="3" s="1"/>
  <c r="CO43" i="5"/>
  <c r="GM42" i="5"/>
  <c r="EN42" i="5"/>
  <c r="HA31" i="2"/>
  <c r="FO31" i="2"/>
  <c r="GN31" i="2"/>
  <c r="EG33" i="3"/>
  <c r="GF34" i="3"/>
  <c r="EM33" i="3"/>
  <c r="GL34" i="3"/>
  <c r="EF33" i="3"/>
  <c r="GE34" i="3"/>
  <c r="BH43" i="5"/>
  <c r="FF42" i="5"/>
  <c r="DG42" i="5"/>
  <c r="BK43" i="5"/>
  <c r="FI42" i="5"/>
  <c r="DJ42" i="5"/>
  <c r="BQ18" i="1"/>
  <c r="BP70" i="1"/>
  <c r="BP20" i="1"/>
  <c r="BP19" i="1"/>
  <c r="D55" i="5"/>
  <c r="B55" i="5" s="1"/>
  <c r="C55" i="3"/>
  <c r="D54" i="3"/>
  <c r="B54" i="3" s="1"/>
  <c r="B53" i="2"/>
  <c r="H49" i="1"/>
  <c r="I50" i="1"/>
  <c r="H50" i="1" s="1"/>
  <c r="F51" i="1"/>
  <c r="E36" i="3" s="1"/>
  <c r="G49" i="1"/>
  <c r="D69" i="1"/>
  <c r="B69" i="1" s="1"/>
  <c r="J68" i="1"/>
  <c r="M68" i="1"/>
  <c r="L68" i="1"/>
  <c r="K68" i="1"/>
  <c r="GG35" i="3" l="1"/>
  <c r="GW32" i="2"/>
  <c r="FZ32" i="2"/>
  <c r="FD32" i="2"/>
  <c r="FP32" i="2"/>
  <c r="FG35" i="3"/>
  <c r="GN35" i="3"/>
  <c r="GB35" i="3"/>
  <c r="FS35" i="3"/>
  <c r="GP35" i="3"/>
  <c r="GS35" i="3"/>
  <c r="FL35" i="3"/>
  <c r="GC32" i="2"/>
  <c r="FI32" i="2"/>
  <c r="FX35" i="3"/>
  <c r="GN32" i="2"/>
  <c r="GD32" i="2"/>
  <c r="FT34" i="3"/>
  <c r="BK44" i="5"/>
  <c r="FI43" i="5"/>
  <c r="DJ43" i="5"/>
  <c r="EU34" i="3"/>
  <c r="GT35" i="3"/>
  <c r="ER34" i="3"/>
  <c r="GQ35" i="3"/>
  <c r="CK44" i="5"/>
  <c r="GI43" i="5"/>
  <c r="EJ43" i="5"/>
  <c r="BR44" i="5"/>
  <c r="FP43" i="5"/>
  <c r="DQ43" i="5"/>
  <c r="BL44" i="5"/>
  <c r="FJ43" i="5"/>
  <c r="DK43" i="5"/>
  <c r="BF44" i="5"/>
  <c r="FD43" i="5"/>
  <c r="DE43" i="5"/>
  <c r="EL34" i="3"/>
  <c r="GK35" i="3"/>
  <c r="CU44" i="5"/>
  <c r="GS43" i="5"/>
  <c r="ET43" i="5"/>
  <c r="BO44" i="5"/>
  <c r="FM43" i="5"/>
  <c r="DN43" i="5"/>
  <c r="CE44" i="5"/>
  <c r="GC43" i="5"/>
  <c r="ED43" i="5"/>
  <c r="CJ44" i="5"/>
  <c r="GH43" i="5"/>
  <c r="EI43" i="5"/>
  <c r="CC44" i="5"/>
  <c r="GA43" i="5"/>
  <c r="EB43" i="5"/>
  <c r="BU44" i="5"/>
  <c r="FS43" i="5"/>
  <c r="DT43" i="5"/>
  <c r="DO32" i="2"/>
  <c r="GR32" i="2"/>
  <c r="ES32" i="2"/>
  <c r="GH32" i="2"/>
  <c r="EI32" i="2"/>
  <c r="DV32" i="2"/>
  <c r="GT32" i="2"/>
  <c r="EU32" i="2"/>
  <c r="EJ32" i="2"/>
  <c r="DN32" i="2"/>
  <c r="EM32" i="2"/>
  <c r="FF32" i="2"/>
  <c r="GB32" i="2"/>
  <c r="FN32" i="2"/>
  <c r="DL34" i="3"/>
  <c r="FK35" i="3"/>
  <c r="EP34" i="3"/>
  <c r="GO35" i="3"/>
  <c r="BG44" i="5"/>
  <c r="FE43" i="5"/>
  <c r="DF43" i="5"/>
  <c r="FL32" i="2"/>
  <c r="BV44" i="5"/>
  <c r="FT43" i="5"/>
  <c r="DU43" i="5"/>
  <c r="BF35" i="3"/>
  <c r="DE35" i="3" s="1"/>
  <c r="EL35" i="3"/>
  <c r="EN35" i="3"/>
  <c r="DV35" i="3"/>
  <c r="CL35" i="3"/>
  <c r="GJ35" i="3" s="1"/>
  <c r="DA35" i="3"/>
  <c r="GY35" i="3" s="1"/>
  <c r="DW35" i="3"/>
  <c r="EW35" i="3"/>
  <c r="CG35" i="3"/>
  <c r="EF35" i="3" s="1"/>
  <c r="DS35" i="3"/>
  <c r="E34" i="2"/>
  <c r="AV7" i="1"/>
  <c r="N36" i="3"/>
  <c r="AO36" i="3"/>
  <c r="CN36" i="3" s="1"/>
  <c r="GL36" i="3" s="1"/>
  <c r="AC36" i="3"/>
  <c r="CB36" i="3" s="1"/>
  <c r="FZ36" i="3" s="1"/>
  <c r="AG36" i="3"/>
  <c r="CF36" i="3" s="1"/>
  <c r="GD36" i="3" s="1"/>
  <c r="T36" i="3"/>
  <c r="BS36" i="3" s="1"/>
  <c r="FQ36" i="3" s="1"/>
  <c r="U36" i="3"/>
  <c r="BT36" i="3" s="1"/>
  <c r="R36" i="3"/>
  <c r="BQ36" i="3" s="1"/>
  <c r="AR36" i="3"/>
  <c r="AF36" i="3"/>
  <c r="AJ36" i="3"/>
  <c r="AM36" i="3"/>
  <c r="CL36" i="3" s="1"/>
  <c r="AA36" i="3"/>
  <c r="O36" i="3"/>
  <c r="AK36" i="3"/>
  <c r="CJ36" i="3" s="1"/>
  <c r="GH36" i="3" s="1"/>
  <c r="AT36" i="3"/>
  <c r="BC36" i="3"/>
  <c r="I36" i="3"/>
  <c r="BH36" i="3" s="1"/>
  <c r="AH36" i="3"/>
  <c r="AQ36" i="3"/>
  <c r="BD36" i="3"/>
  <c r="DC36" i="3" s="1"/>
  <c r="V36" i="3"/>
  <c r="AE36" i="3"/>
  <c r="AV36" i="3"/>
  <c r="J36" i="3"/>
  <c r="AI36" i="3"/>
  <c r="CH36" i="3" s="1"/>
  <c r="AZ36" i="3"/>
  <c r="W36" i="3"/>
  <c r="BV36" i="3" s="1"/>
  <c r="X36" i="3"/>
  <c r="BW36" i="3" s="1"/>
  <c r="FU36" i="3" s="1"/>
  <c r="K36" i="3"/>
  <c r="BJ36" i="3" s="1"/>
  <c r="FH36" i="3" s="1"/>
  <c r="AB36" i="3"/>
  <c r="CA36" i="3" s="1"/>
  <c r="FY36" i="3" s="1"/>
  <c r="BB36" i="3"/>
  <c r="DA36" i="3" s="1"/>
  <c r="P36" i="3"/>
  <c r="BO36" i="3" s="1"/>
  <c r="FM36" i="3" s="1"/>
  <c r="AP36" i="3"/>
  <c r="CO36" i="3" s="1"/>
  <c r="AD36" i="3"/>
  <c r="CC36" i="3" s="1"/>
  <c r="GA36" i="3" s="1"/>
  <c r="AS36" i="3"/>
  <c r="S36" i="3"/>
  <c r="BA36" i="3"/>
  <c r="CZ36" i="3" s="1"/>
  <c r="GX36" i="3" s="1"/>
  <c r="G36" i="3"/>
  <c r="H36" i="3"/>
  <c r="BG36" i="3" s="1"/>
  <c r="DF36" i="3" s="1"/>
  <c r="Y36" i="3"/>
  <c r="BX36" i="3" s="1"/>
  <c r="AX36" i="3"/>
  <c r="CW36" i="3" s="1"/>
  <c r="EV36" i="3" s="1"/>
  <c r="L36" i="3"/>
  <c r="BK36" i="3" s="1"/>
  <c r="M36" i="3"/>
  <c r="BL36" i="3" s="1"/>
  <c r="AL36" i="3"/>
  <c r="CK36" i="3" s="1"/>
  <c r="GI36" i="3" s="1"/>
  <c r="AU36" i="3"/>
  <c r="CT36" i="3" s="1"/>
  <c r="Q36" i="3"/>
  <c r="BP36" i="3" s="1"/>
  <c r="FN36" i="3" s="1"/>
  <c r="Z36" i="3"/>
  <c r="BY36" i="3" s="1"/>
  <c r="AY36" i="3"/>
  <c r="CX36" i="3" s="1"/>
  <c r="GV36" i="3" s="1"/>
  <c r="AN36" i="3"/>
  <c r="AW36" i="3"/>
  <c r="CV36" i="3" s="1"/>
  <c r="GT36" i="3" s="1"/>
  <c r="HA34" i="3"/>
  <c r="FI34" i="3"/>
  <c r="GT34" i="3"/>
  <c r="GQ34" i="3"/>
  <c r="BY44" i="5"/>
  <c r="FW43" i="5"/>
  <c r="DX43" i="5"/>
  <c r="BJ44" i="5"/>
  <c r="FH43" i="5"/>
  <c r="DI43" i="5"/>
  <c r="CR44" i="5"/>
  <c r="GP43" i="5"/>
  <c r="EQ43" i="5"/>
  <c r="CY44" i="5"/>
  <c r="GW43" i="5"/>
  <c r="EX43" i="5"/>
  <c r="CG44" i="5"/>
  <c r="GE43" i="5"/>
  <c r="EF43" i="5"/>
  <c r="BX44" i="5"/>
  <c r="FV43" i="5"/>
  <c r="DW43" i="5"/>
  <c r="AC53" i="5"/>
  <c r="AY53" i="5"/>
  <c r="AE53" i="5"/>
  <c r="AH53" i="5"/>
  <c r="AZ53" i="5"/>
  <c r="BA53" i="5"/>
  <c r="I53" i="5"/>
  <c r="AV53" i="5"/>
  <c r="AI53" i="5"/>
  <c r="Q53" i="5"/>
  <c r="AB53" i="5"/>
  <c r="O53" i="5"/>
  <c r="X53" i="5"/>
  <c r="K53" i="5"/>
  <c r="AM53" i="5"/>
  <c r="U53" i="5"/>
  <c r="AO53" i="5"/>
  <c r="AF53" i="5"/>
  <c r="S53" i="5"/>
  <c r="AW53" i="5"/>
  <c r="L53" i="5"/>
  <c r="V53" i="5"/>
  <c r="Z53" i="5"/>
  <c r="H53" i="5"/>
  <c r="AD53" i="5"/>
  <c r="AJ53" i="5"/>
  <c r="W53" i="5"/>
  <c r="AX53" i="5"/>
  <c r="AL53" i="5"/>
  <c r="Y53" i="5"/>
  <c r="AK53" i="5"/>
  <c r="AS53" i="5"/>
  <c r="J53" i="5"/>
  <c r="P53" i="5"/>
  <c r="N53" i="5"/>
  <c r="R53" i="5"/>
  <c r="AU53" i="5"/>
  <c r="BB53" i="5"/>
  <c r="BD53" i="5"/>
  <c r="AQ53" i="5"/>
  <c r="AG53" i="5"/>
  <c r="T53" i="5"/>
  <c r="G53" i="5"/>
  <c r="M53" i="5"/>
  <c r="AP53" i="5"/>
  <c r="AT53" i="5"/>
  <c r="AR53" i="5"/>
  <c r="AN53" i="5"/>
  <c r="AA53" i="5"/>
  <c r="BC53" i="5"/>
  <c r="EW34" i="3"/>
  <c r="GV35" i="3"/>
  <c r="DC44" i="5"/>
  <c r="HA43" i="5"/>
  <c r="FB43" i="5"/>
  <c r="CW44" i="5"/>
  <c r="GU43" i="5"/>
  <c r="EV43" i="5"/>
  <c r="DR32" i="2"/>
  <c r="GP32" i="2"/>
  <c r="EQ32" i="2"/>
  <c r="GK32" i="2"/>
  <c r="EL32" i="2"/>
  <c r="EG32" i="2"/>
  <c r="DW32" i="2"/>
  <c r="GZ32" i="2"/>
  <c r="FA32" i="2"/>
  <c r="DH32" i="2"/>
  <c r="DY32" i="2"/>
  <c r="BN44" i="5"/>
  <c r="FL43" i="5"/>
  <c r="DM43" i="5"/>
  <c r="CV44" i="5"/>
  <c r="GT43" i="5"/>
  <c r="EU43" i="5"/>
  <c r="CF44" i="5"/>
  <c r="GD43" i="5"/>
  <c r="EE43" i="5"/>
  <c r="CI44" i="5"/>
  <c r="GG43" i="5"/>
  <c r="EH43" i="5"/>
  <c r="EU35" i="3"/>
  <c r="EP35" i="3"/>
  <c r="EE35" i="3"/>
  <c r="DZ35" i="3"/>
  <c r="DI35" i="3"/>
  <c r="BY35" i="3"/>
  <c r="FW35" i="3" s="1"/>
  <c r="EA35" i="3"/>
  <c r="DF35" i="3"/>
  <c r="BV35" i="3"/>
  <c r="FT35" i="3" s="1"/>
  <c r="EJ35" i="3"/>
  <c r="DG35" i="3"/>
  <c r="FF36" i="3"/>
  <c r="AU44" i="1"/>
  <c r="AU24" i="1"/>
  <c r="AU35" i="1"/>
  <c r="AU27" i="1"/>
  <c r="AU30" i="1"/>
  <c r="AU28" i="1"/>
  <c r="AU26" i="1"/>
  <c r="AU34" i="1"/>
  <c r="AU22" i="1"/>
  <c r="AU38" i="1"/>
  <c r="AU21" i="1"/>
  <c r="AU47" i="1"/>
  <c r="AU36" i="1"/>
  <c r="AU43" i="1"/>
  <c r="AU25" i="1"/>
  <c r="AU46" i="1"/>
  <c r="AU29" i="1"/>
  <c r="AU23" i="1"/>
  <c r="AU33" i="1"/>
  <c r="AU40" i="1"/>
  <c r="AU37" i="1"/>
  <c r="AU31" i="1"/>
  <c r="AU32" i="1"/>
  <c r="AU45" i="1"/>
  <c r="AU48" i="1"/>
  <c r="AU41" i="1"/>
  <c r="AU39" i="1"/>
  <c r="AU42" i="1"/>
  <c r="FA34" i="3"/>
  <c r="GZ35" i="3"/>
  <c r="EX34" i="3"/>
  <c r="GW35" i="3"/>
  <c r="ED34" i="3"/>
  <c r="GC35" i="3"/>
  <c r="BQ44" i="5"/>
  <c r="FO43" i="5"/>
  <c r="DP43" i="5"/>
  <c r="CM44" i="5"/>
  <c r="GK43" i="5"/>
  <c r="EL43" i="5"/>
  <c r="BW44" i="5"/>
  <c r="FU43" i="5"/>
  <c r="DV43" i="5"/>
  <c r="CP44" i="5"/>
  <c r="GN43" i="5"/>
  <c r="EO43" i="5"/>
  <c r="EV34" i="3"/>
  <c r="GU35" i="3"/>
  <c r="CH44" i="5"/>
  <c r="GF43" i="5"/>
  <c r="EG43" i="5"/>
  <c r="CN44" i="5"/>
  <c r="GL43" i="5"/>
  <c r="EM43" i="5"/>
  <c r="CQ44" i="5"/>
  <c r="GO43" i="5"/>
  <c r="EP43" i="5"/>
  <c r="E70" i="1"/>
  <c r="E55" i="5" s="1"/>
  <c r="AZ55" i="5" s="1"/>
  <c r="E54" i="5"/>
  <c r="BP44" i="5"/>
  <c r="FN43" i="5"/>
  <c r="DO43" i="5"/>
  <c r="DL32" i="2"/>
  <c r="EH32" i="2"/>
  <c r="EK32" i="2"/>
  <c r="GE32" i="2"/>
  <c r="EF32" i="2"/>
  <c r="EV32" i="2"/>
  <c r="FT32" i="2"/>
  <c r="DU32" i="2"/>
  <c r="GS32" i="2"/>
  <c r="ET32" i="2"/>
  <c r="FY32" i="2"/>
  <c r="DZ32" i="2"/>
  <c r="GX32" i="2"/>
  <c r="EY32" i="2"/>
  <c r="FW32" i="2"/>
  <c r="DX32" i="2"/>
  <c r="EN32" i="2"/>
  <c r="DI32" i="2"/>
  <c r="GO32" i="2"/>
  <c r="FJ32" i="2"/>
  <c r="GY32" i="2"/>
  <c r="FE32" i="2"/>
  <c r="DB44" i="5"/>
  <c r="GZ43" i="5"/>
  <c r="FA43" i="5"/>
  <c r="CB44" i="5"/>
  <c r="FZ43" i="5"/>
  <c r="EA43" i="5"/>
  <c r="BT44" i="5"/>
  <c r="FR43" i="5"/>
  <c r="DS43" i="5"/>
  <c r="BM44" i="5"/>
  <c r="FK43" i="5"/>
  <c r="DL43" i="5"/>
  <c r="FK32" i="2"/>
  <c r="FO32" i="2"/>
  <c r="DL35" i="3"/>
  <c r="ED35" i="3"/>
  <c r="EY35" i="3"/>
  <c r="DO35" i="3"/>
  <c r="BK35" i="3"/>
  <c r="FI35" i="3" s="1"/>
  <c r="ER35" i="3"/>
  <c r="BL35" i="3"/>
  <c r="FJ35" i="3" s="1"/>
  <c r="AD33" i="2"/>
  <c r="CC33" i="2" s="1"/>
  <c r="GA33" i="2" s="1"/>
  <c r="J33" i="2"/>
  <c r="BI33" i="2" s="1"/>
  <c r="DH33" i="2" s="1"/>
  <c r="AP33" i="2"/>
  <c r="CO33" i="2" s="1"/>
  <c r="GM33" i="2" s="1"/>
  <c r="BC33" i="2"/>
  <c r="DB33" i="2" s="1"/>
  <c r="AS33" i="2"/>
  <c r="CR33" i="2" s="1"/>
  <c r="AA33" i="2"/>
  <c r="BZ33" i="2" s="1"/>
  <c r="DY33" i="2" s="1"/>
  <c r="K33" i="2"/>
  <c r="BJ33" i="2" s="1"/>
  <c r="DI33" i="2" s="1"/>
  <c r="AK33" i="2"/>
  <c r="CJ33" i="2" s="1"/>
  <c r="EI33" i="2" s="1"/>
  <c r="U33" i="2"/>
  <c r="BT33" i="2" s="1"/>
  <c r="DS33" i="2" s="1"/>
  <c r="AW33" i="2"/>
  <c r="CV33" i="2" s="1"/>
  <c r="EU33" i="2" s="1"/>
  <c r="AB33" i="2"/>
  <c r="CA33" i="2" s="1"/>
  <c r="L33" i="2"/>
  <c r="BK33" i="2" s="1"/>
  <c r="Z33" i="2"/>
  <c r="BY33" i="2" s="1"/>
  <c r="BB33" i="2"/>
  <c r="DA33" i="2" s="1"/>
  <c r="AZ33" i="2"/>
  <c r="CY33" i="2" s="1"/>
  <c r="AY33" i="2"/>
  <c r="CX33" i="2" s="1"/>
  <c r="GV33" i="2" s="1"/>
  <c r="AM33" i="2"/>
  <c r="CL33" i="2" s="1"/>
  <c r="GJ33" i="2" s="1"/>
  <c r="W33" i="2"/>
  <c r="BV33" i="2" s="1"/>
  <c r="AO33" i="2"/>
  <c r="CN33" i="2" s="1"/>
  <c r="GL33" i="2" s="1"/>
  <c r="AG33" i="2"/>
  <c r="CF33" i="2" s="1"/>
  <c r="Q33" i="2"/>
  <c r="BP33" i="2" s="1"/>
  <c r="AN33" i="2"/>
  <c r="CM33" i="2" s="1"/>
  <c r="X33" i="2"/>
  <c r="BW33" i="2" s="1"/>
  <c r="DV33" i="2" s="1"/>
  <c r="H33" i="2"/>
  <c r="BG33" i="2" s="1"/>
  <c r="G33" i="2"/>
  <c r="BF33" i="2" s="1"/>
  <c r="AT33" i="2"/>
  <c r="CS33" i="2" s="1"/>
  <c r="ER33" i="2" s="1"/>
  <c r="AR33" i="2"/>
  <c r="CQ33" i="2" s="1"/>
  <c r="AQ33" i="2"/>
  <c r="CP33" i="2" s="1"/>
  <c r="AE33" i="2"/>
  <c r="CD33" i="2" s="1"/>
  <c r="O33" i="2"/>
  <c r="BN33" i="2" s="1"/>
  <c r="BA33" i="2"/>
  <c r="CZ33" i="2" s="1"/>
  <c r="EY33" i="2" s="1"/>
  <c r="Y33" i="2"/>
  <c r="BX33" i="2" s="1"/>
  <c r="DW33" i="2" s="1"/>
  <c r="I33" i="2"/>
  <c r="BH33" i="2" s="1"/>
  <c r="AF33" i="2"/>
  <c r="CE33" i="2" s="1"/>
  <c r="P33" i="2"/>
  <c r="BO33" i="2" s="1"/>
  <c r="FM33" i="2" s="1"/>
  <c r="AX33" i="2"/>
  <c r="CW33" i="2" s="1"/>
  <c r="EV33" i="2" s="1"/>
  <c r="S33" i="2"/>
  <c r="BR33" i="2" s="1"/>
  <c r="AJ33" i="2"/>
  <c r="CI33" i="2" s="1"/>
  <c r="AL33" i="2"/>
  <c r="CK33" i="2" s="1"/>
  <c r="GI33" i="2" s="1"/>
  <c r="AV33" i="2"/>
  <c r="CU33" i="2" s="1"/>
  <c r="BD33" i="2"/>
  <c r="DC33" i="2" s="1"/>
  <c r="HA33" i="2" s="1"/>
  <c r="T33" i="2"/>
  <c r="BS33" i="2" s="1"/>
  <c r="AU33" i="2"/>
  <c r="CT33" i="2" s="1"/>
  <c r="GR33" i="2" s="1"/>
  <c r="AC33" i="2"/>
  <c r="CB33" i="2" s="1"/>
  <c r="N33" i="2"/>
  <c r="BM33" i="2" s="1"/>
  <c r="FK33" i="2" s="1"/>
  <c r="AI33" i="2"/>
  <c r="CH33" i="2" s="1"/>
  <c r="EG33" i="2" s="1"/>
  <c r="M33" i="2"/>
  <c r="BL33" i="2" s="1"/>
  <c r="R33" i="2"/>
  <c r="BQ33" i="2" s="1"/>
  <c r="V33" i="2"/>
  <c r="BU33" i="2" s="1"/>
  <c r="AH33" i="2"/>
  <c r="CG33" i="2" s="1"/>
  <c r="EF33" i="2" s="1"/>
  <c r="BH44" i="5"/>
  <c r="FF43" i="5"/>
  <c r="DG43" i="5"/>
  <c r="CO44" i="5"/>
  <c r="GM43" i="5"/>
  <c r="EN43" i="5"/>
  <c r="BZ44" i="5"/>
  <c r="FX43" i="5"/>
  <c r="DY43" i="5"/>
  <c r="BI44" i="5"/>
  <c r="FG43" i="5"/>
  <c r="DH43" i="5"/>
  <c r="CD44" i="5"/>
  <c r="GB43" i="5"/>
  <c r="EC43" i="5"/>
  <c r="DO34" i="3"/>
  <c r="FN35" i="3"/>
  <c r="BS44" i="5"/>
  <c r="FQ43" i="5"/>
  <c r="DR43" i="5"/>
  <c r="CL44" i="5"/>
  <c r="GJ43" i="5"/>
  <c r="EK43" i="5"/>
  <c r="CX44" i="5"/>
  <c r="GV43" i="5"/>
  <c r="EW43" i="5"/>
  <c r="EB34" i="3"/>
  <c r="GA35" i="3"/>
  <c r="DQ34" i="3"/>
  <c r="FP35" i="3"/>
  <c r="CT44" i="5"/>
  <c r="GR43" i="5"/>
  <c r="ES43" i="5"/>
  <c r="CA44" i="5"/>
  <c r="FY43" i="5"/>
  <c r="DZ43" i="5"/>
  <c r="DA44" i="5"/>
  <c r="GY43" i="5"/>
  <c r="EZ43" i="5"/>
  <c r="EB32" i="2"/>
  <c r="GQ32" i="2"/>
  <c r="ER32" i="2"/>
  <c r="FR32" i="2"/>
  <c r="DS32" i="2"/>
  <c r="EW32" i="2"/>
  <c r="FS32" i="2"/>
  <c r="DT32" i="2"/>
  <c r="HA32" i="2"/>
  <c r="FB32" i="2"/>
  <c r="GA32" i="2"/>
  <c r="CS44" i="5"/>
  <c r="GQ43" i="5"/>
  <c r="ER43" i="5"/>
  <c r="CZ44" i="5"/>
  <c r="GX43" i="5"/>
  <c r="EY43" i="5"/>
  <c r="GJ32" i="2"/>
  <c r="FG32" i="2"/>
  <c r="DR35" i="3"/>
  <c r="EG35" i="3"/>
  <c r="GF36" i="3"/>
  <c r="DP35" i="3"/>
  <c r="FO36" i="3"/>
  <c r="FA35" i="3"/>
  <c r="DQ35" i="3"/>
  <c r="EM35" i="3"/>
  <c r="EX35" i="3"/>
  <c r="DN35" i="3"/>
  <c r="EV35" i="3"/>
  <c r="EI35" i="3"/>
  <c r="DC35" i="3"/>
  <c r="CT35" i="3"/>
  <c r="GR35" i="3" s="1"/>
  <c r="EB35" i="3"/>
  <c r="BQ20" i="1"/>
  <c r="BQ19" i="1"/>
  <c r="D55" i="3"/>
  <c r="B55" i="3" s="1"/>
  <c r="B54" i="2"/>
  <c r="F52" i="1"/>
  <c r="E37" i="3" s="1"/>
  <c r="I51" i="1"/>
  <c r="H51" i="1" s="1"/>
  <c r="G50" i="1"/>
  <c r="D22" i="13" s="1"/>
  <c r="K69" i="1"/>
  <c r="J69" i="1"/>
  <c r="M69" i="1"/>
  <c r="L69" i="1"/>
  <c r="D70" i="1"/>
  <c r="B70" i="1" s="1"/>
  <c r="X55" i="5" l="1"/>
  <c r="O55" i="5"/>
  <c r="AG55" i="5"/>
  <c r="GU36" i="3"/>
  <c r="W55" i="5"/>
  <c r="AT55" i="5"/>
  <c r="AJ55" i="5"/>
  <c r="J55" i="5"/>
  <c r="AB55" i="5"/>
  <c r="AH55" i="5"/>
  <c r="AY55" i="5"/>
  <c r="K55" i="5"/>
  <c r="AC55" i="5"/>
  <c r="P55" i="5"/>
  <c r="AS55" i="5"/>
  <c r="BB55" i="5"/>
  <c r="AL55" i="5"/>
  <c r="AP55" i="5"/>
  <c r="AR55" i="5"/>
  <c r="N55" i="5"/>
  <c r="AW55" i="5"/>
  <c r="AM55" i="5"/>
  <c r="AA55" i="5"/>
  <c r="AN55" i="5"/>
  <c r="R55" i="5"/>
  <c r="Z55" i="5"/>
  <c r="AU55" i="5"/>
  <c r="AO55" i="5"/>
  <c r="S55" i="5"/>
  <c r="AF55" i="5"/>
  <c r="BC55" i="5"/>
  <c r="Y55" i="5"/>
  <c r="AQ55" i="5"/>
  <c r="BD55" i="5"/>
  <c r="U55" i="5"/>
  <c r="AX55" i="5"/>
  <c r="V55" i="5"/>
  <c r="L55" i="5"/>
  <c r="I55" i="5"/>
  <c r="AI55" i="5"/>
  <c r="AV55" i="5"/>
  <c r="G55" i="5"/>
  <c r="T55" i="5"/>
  <c r="AD55" i="5"/>
  <c r="H55" i="5"/>
  <c r="Q55" i="5"/>
  <c r="AK55" i="5"/>
  <c r="M55" i="5"/>
  <c r="BA55" i="5"/>
  <c r="AE55" i="5"/>
  <c r="FR33" i="2"/>
  <c r="GQ33" i="2"/>
  <c r="GE35" i="3"/>
  <c r="FD35" i="3"/>
  <c r="FB35" i="3"/>
  <c r="HA36" i="3"/>
  <c r="CT45" i="5"/>
  <c r="GR44" i="5"/>
  <c r="ES44" i="5"/>
  <c r="CO45" i="5"/>
  <c r="GM44" i="5"/>
  <c r="EN44" i="5"/>
  <c r="DR33" i="2"/>
  <c r="EH33" i="2"/>
  <c r="GC33" i="2"/>
  <c r="ED33" i="2"/>
  <c r="FL33" i="2"/>
  <c r="DM33" i="2"/>
  <c r="GK33" i="2"/>
  <c r="EL33" i="2"/>
  <c r="FT33" i="2"/>
  <c r="DU33" i="2"/>
  <c r="GY33" i="2"/>
  <c r="EZ33" i="2"/>
  <c r="BT45" i="5"/>
  <c r="FR44" i="5"/>
  <c r="DS44" i="5"/>
  <c r="FH33" i="2"/>
  <c r="AC54" i="5"/>
  <c r="BB54" i="5"/>
  <c r="P54" i="5"/>
  <c r="AQ54" i="5"/>
  <c r="AB54" i="5"/>
  <c r="M54" i="5"/>
  <c r="AL54" i="5"/>
  <c r="H54" i="5"/>
  <c r="Z54" i="5"/>
  <c r="S54" i="5"/>
  <c r="BA54" i="5"/>
  <c r="R54" i="5"/>
  <c r="AI54" i="5"/>
  <c r="AW54" i="5"/>
  <c r="J54" i="5"/>
  <c r="AT54" i="5"/>
  <c r="AA54" i="5"/>
  <c r="L54" i="5"/>
  <c r="AH54" i="5"/>
  <c r="BD54" i="5"/>
  <c r="AO54" i="5"/>
  <c r="AU54" i="5"/>
  <c r="AZ54" i="5"/>
  <c r="AK54" i="5"/>
  <c r="AM54" i="5"/>
  <c r="AV54" i="5"/>
  <c r="AG54" i="5"/>
  <c r="AE54" i="5"/>
  <c r="U54" i="5"/>
  <c r="N54" i="5"/>
  <c r="W54" i="5"/>
  <c r="I54" i="5"/>
  <c r="AX54" i="5"/>
  <c r="AP54" i="5"/>
  <c r="AD54" i="5"/>
  <c r="K54" i="5"/>
  <c r="AS54" i="5"/>
  <c r="BC54" i="5"/>
  <c r="AN54" i="5"/>
  <c r="Y54" i="5"/>
  <c r="O54" i="5"/>
  <c r="AJ54" i="5"/>
  <c r="G54" i="5"/>
  <c r="AF54" i="5"/>
  <c r="Q54" i="5"/>
  <c r="V54" i="5"/>
  <c r="AR54" i="5"/>
  <c r="X54" i="5"/>
  <c r="T54" i="5"/>
  <c r="AY54" i="5"/>
  <c r="CQ45" i="5"/>
  <c r="GO44" i="5"/>
  <c r="EP44" i="5"/>
  <c r="BQ45" i="5"/>
  <c r="FO44" i="5"/>
  <c r="DP44" i="5"/>
  <c r="CV45" i="5"/>
  <c r="GT44" i="5"/>
  <c r="EU44" i="5"/>
  <c r="FX33" i="2"/>
  <c r="GF33" i="2"/>
  <c r="BX45" i="5"/>
  <c r="FV44" i="5"/>
  <c r="DW44" i="5"/>
  <c r="BJ45" i="5"/>
  <c r="FH44" i="5"/>
  <c r="DI44" i="5"/>
  <c r="EU36" i="3"/>
  <c r="DO36" i="3"/>
  <c r="DJ36" i="3"/>
  <c r="BF36" i="3"/>
  <c r="EB36" i="3"/>
  <c r="DZ36" i="3"/>
  <c r="CY36" i="3"/>
  <c r="GW36" i="3" s="1"/>
  <c r="CD36" i="3"/>
  <c r="CG36" i="3"/>
  <c r="GE36" i="3" s="1"/>
  <c r="EI36" i="3"/>
  <c r="CI36" i="3"/>
  <c r="GG36" i="3" s="1"/>
  <c r="DS36" i="3"/>
  <c r="EM36" i="3"/>
  <c r="FR36" i="3"/>
  <c r="EZ35" i="3"/>
  <c r="GY36" i="3"/>
  <c r="GT33" i="2"/>
  <c r="GH33" i="2"/>
  <c r="CJ45" i="5"/>
  <c r="GH44" i="5"/>
  <c r="EI44" i="5"/>
  <c r="BR45" i="5"/>
  <c r="FP44" i="5"/>
  <c r="DQ44" i="5"/>
  <c r="E35" i="2"/>
  <c r="AW7" i="1"/>
  <c r="X37" i="3"/>
  <c r="BW37" i="3" s="1"/>
  <c r="DV37" i="3" s="1"/>
  <c r="Q37" i="3"/>
  <c r="BP37" i="3" s="1"/>
  <c r="FN37" i="3" s="1"/>
  <c r="AI37" i="3"/>
  <c r="CH37" i="3" s="1"/>
  <c r="GF37" i="3" s="1"/>
  <c r="R37" i="3"/>
  <c r="BQ37" i="3" s="1"/>
  <c r="FO37" i="3" s="1"/>
  <c r="AS37" i="3"/>
  <c r="CR37" i="3" s="1"/>
  <c r="AF37" i="3"/>
  <c r="CE37" i="3" s="1"/>
  <c r="T37" i="3"/>
  <c r="BS37" i="3" s="1"/>
  <c r="FQ37" i="3" s="1"/>
  <c r="AN37" i="3"/>
  <c r="CM37" i="3" s="1"/>
  <c r="AB37" i="3"/>
  <c r="CA37" i="3" s="1"/>
  <c r="DZ37" i="3" s="1"/>
  <c r="AG37" i="3"/>
  <c r="CF37" i="3" s="1"/>
  <c r="EE37" i="3" s="1"/>
  <c r="U37" i="3"/>
  <c r="BT37" i="3" s="1"/>
  <c r="DS37" i="3" s="1"/>
  <c r="AD37" i="3"/>
  <c r="CC37" i="3" s="1"/>
  <c r="GA37" i="3" s="1"/>
  <c r="AY37" i="3"/>
  <c r="CX37" i="3" s="1"/>
  <c r="GV37" i="3" s="1"/>
  <c r="I37" i="3"/>
  <c r="BH37" i="3" s="1"/>
  <c r="FF37" i="3" s="1"/>
  <c r="AH37" i="3"/>
  <c r="CG37" i="3" s="1"/>
  <c r="EF37" i="3" s="1"/>
  <c r="AM37" i="3"/>
  <c r="CL37" i="3" s="1"/>
  <c r="GJ37" i="3" s="1"/>
  <c r="AR37" i="3"/>
  <c r="CQ37" i="3" s="1"/>
  <c r="V37" i="3"/>
  <c r="AA37" i="3"/>
  <c r="AV37" i="3"/>
  <c r="AW37" i="3"/>
  <c r="CV37" i="3" s="1"/>
  <c r="EU37" i="3" s="1"/>
  <c r="O37" i="3"/>
  <c r="BN37" i="3" s="1"/>
  <c r="AJ37" i="3"/>
  <c r="CI37" i="3" s="1"/>
  <c r="S37" i="3"/>
  <c r="BR37" i="3" s="1"/>
  <c r="G37" i="3"/>
  <c r="BF37" i="3" s="1"/>
  <c r="AC37" i="3"/>
  <c r="CB37" i="3" s="1"/>
  <c r="EA37" i="3" s="1"/>
  <c r="P37" i="3"/>
  <c r="BO37" i="3" s="1"/>
  <c r="DN37" i="3" s="1"/>
  <c r="AU37" i="3"/>
  <c r="CT37" i="3" s="1"/>
  <c r="GR37" i="3" s="1"/>
  <c r="N37" i="3"/>
  <c r="BM37" i="3" s="1"/>
  <c r="W37" i="3"/>
  <c r="BV37" i="3" s="1"/>
  <c r="FT37" i="3" s="1"/>
  <c r="K37" i="3"/>
  <c r="BJ37" i="3" s="1"/>
  <c r="FH37" i="3" s="1"/>
  <c r="AP37" i="3"/>
  <c r="CO37" i="3" s="1"/>
  <c r="EN37" i="3" s="1"/>
  <c r="AK37" i="3"/>
  <c r="CJ37" i="3" s="1"/>
  <c r="AT37" i="3"/>
  <c r="CS37" i="3" s="1"/>
  <c r="H37" i="3"/>
  <c r="Y37" i="3"/>
  <c r="BX37" i="3" s="1"/>
  <c r="DW37" i="3" s="1"/>
  <c r="AX37" i="3"/>
  <c r="BC37" i="3"/>
  <c r="DB37" i="3" s="1"/>
  <c r="M37" i="3"/>
  <c r="AL37" i="3"/>
  <c r="CK37" i="3" s="1"/>
  <c r="GI37" i="3" s="1"/>
  <c r="AQ37" i="3"/>
  <c r="BD37" i="3"/>
  <c r="DC37" i="3" s="1"/>
  <c r="HA37" i="3" s="1"/>
  <c r="J37" i="3"/>
  <c r="AE37" i="3"/>
  <c r="CD37" i="3" s="1"/>
  <c r="AZ37" i="3"/>
  <c r="CY37" i="3" s="1"/>
  <c r="BA37" i="3"/>
  <c r="CZ37" i="3" s="1"/>
  <c r="GX37" i="3" s="1"/>
  <c r="AO37" i="3"/>
  <c r="CN37" i="3" s="1"/>
  <c r="GL37" i="3" s="1"/>
  <c r="L37" i="3"/>
  <c r="BK37" i="3" s="1"/>
  <c r="FI37" i="3" s="1"/>
  <c r="BB37" i="3"/>
  <c r="DA37" i="3" s="1"/>
  <c r="GY37" i="3" s="1"/>
  <c r="Z37" i="3"/>
  <c r="BY37" i="3" s="1"/>
  <c r="FW37" i="3" s="1"/>
  <c r="HA35" i="3"/>
  <c r="CA45" i="5"/>
  <c r="FY44" i="5"/>
  <c r="DZ44" i="5"/>
  <c r="BS45" i="5"/>
  <c r="FQ44" i="5"/>
  <c r="DR44" i="5"/>
  <c r="BZ45" i="5"/>
  <c r="FX44" i="5"/>
  <c r="DY44" i="5"/>
  <c r="FS33" i="2"/>
  <c r="DT33" i="2"/>
  <c r="DL33" i="2"/>
  <c r="FB33" i="2"/>
  <c r="FP33" i="2"/>
  <c r="DQ33" i="2"/>
  <c r="FF33" i="2"/>
  <c r="DG33" i="2"/>
  <c r="GB33" i="2"/>
  <c r="EC33" i="2"/>
  <c r="FD33" i="2"/>
  <c r="DE33" i="2"/>
  <c r="DO33" i="2"/>
  <c r="EK33" i="2"/>
  <c r="FW33" i="2"/>
  <c r="DX33" i="2"/>
  <c r="GP33" i="2"/>
  <c r="EQ33" i="2"/>
  <c r="EB33" i="2"/>
  <c r="DJ35" i="3"/>
  <c r="FI36" i="3"/>
  <c r="BM45" i="5"/>
  <c r="FK44" i="5"/>
  <c r="DL44" i="5"/>
  <c r="GX33" i="2"/>
  <c r="GE33" i="2"/>
  <c r="GG33" i="2"/>
  <c r="CM45" i="5"/>
  <c r="GK44" i="5"/>
  <c r="EL44" i="5"/>
  <c r="FE36" i="3"/>
  <c r="DX35" i="3"/>
  <c r="FW36" i="3"/>
  <c r="CF45" i="5"/>
  <c r="GD44" i="5"/>
  <c r="EE44" i="5"/>
  <c r="DC45" i="5"/>
  <c r="HA44" i="5"/>
  <c r="FB44" i="5"/>
  <c r="CR45" i="5"/>
  <c r="GP44" i="5"/>
  <c r="EQ44" i="5"/>
  <c r="CM36" i="3"/>
  <c r="GK36" i="3" s="1"/>
  <c r="ES36" i="3"/>
  <c r="EY36" i="3"/>
  <c r="EN36" i="3"/>
  <c r="DI36" i="3"/>
  <c r="EG36" i="3"/>
  <c r="BU36" i="3"/>
  <c r="DT36" i="3" s="1"/>
  <c r="DG36" i="3"/>
  <c r="BN36" i="3"/>
  <c r="FL36" i="3" s="1"/>
  <c r="CE36" i="3"/>
  <c r="GC36" i="3" s="1"/>
  <c r="DR36" i="3"/>
  <c r="BM36" i="3"/>
  <c r="FK36" i="3" s="1"/>
  <c r="BV45" i="5"/>
  <c r="FT44" i="5"/>
  <c r="DU44" i="5"/>
  <c r="BG45" i="5"/>
  <c r="FE44" i="5"/>
  <c r="DF44" i="5"/>
  <c r="CC45" i="5"/>
  <c r="GA44" i="5"/>
  <c r="EB44" i="5"/>
  <c r="CU45" i="5"/>
  <c r="GS44" i="5"/>
  <c r="ET44" i="5"/>
  <c r="BL45" i="5"/>
  <c r="FJ44" i="5"/>
  <c r="DK44" i="5"/>
  <c r="ES35" i="3"/>
  <c r="GR36" i="3"/>
  <c r="CS45" i="5"/>
  <c r="GQ44" i="5"/>
  <c r="ER44" i="5"/>
  <c r="DA45" i="5"/>
  <c r="GY44" i="5"/>
  <c r="EZ44" i="5"/>
  <c r="CL45" i="5"/>
  <c r="GJ44" i="5"/>
  <c r="EK44" i="5"/>
  <c r="BI45" i="5"/>
  <c r="FG44" i="5"/>
  <c r="DH44" i="5"/>
  <c r="FO33" i="2"/>
  <c r="DP33" i="2"/>
  <c r="FZ33" i="2"/>
  <c r="EA33" i="2"/>
  <c r="GS33" i="2"/>
  <c r="ET33" i="2"/>
  <c r="GN33" i="2"/>
  <c r="EO33" i="2"/>
  <c r="FE33" i="2"/>
  <c r="DF33" i="2"/>
  <c r="GD33" i="2"/>
  <c r="EE33" i="2"/>
  <c r="EW33" i="2"/>
  <c r="FI33" i="2"/>
  <c r="DJ33" i="2"/>
  <c r="GZ33" i="2"/>
  <c r="FA33" i="2"/>
  <c r="DK35" i="3"/>
  <c r="FJ36" i="3"/>
  <c r="DB45" i="5"/>
  <c r="GZ44" i="5"/>
  <c r="FA44" i="5"/>
  <c r="CH45" i="5"/>
  <c r="GF44" i="5"/>
  <c r="EG44" i="5"/>
  <c r="BW45" i="5"/>
  <c r="FU44" i="5"/>
  <c r="DV44" i="5"/>
  <c r="CI45" i="5"/>
  <c r="GG44" i="5"/>
  <c r="EH44" i="5"/>
  <c r="FV33" i="2"/>
  <c r="FQ33" i="2"/>
  <c r="CW45" i="5"/>
  <c r="GU44" i="5"/>
  <c r="EV44" i="5"/>
  <c r="CY45" i="5"/>
  <c r="GW44" i="5"/>
  <c r="EX44" i="5"/>
  <c r="EW36" i="3"/>
  <c r="EJ36" i="3"/>
  <c r="DW36" i="3"/>
  <c r="BR36" i="3"/>
  <c r="DN36" i="3"/>
  <c r="DV36" i="3"/>
  <c r="BI36" i="3"/>
  <c r="DH36" i="3" s="1"/>
  <c r="FB36" i="3"/>
  <c r="DB36" i="3"/>
  <c r="GZ36" i="3" s="1"/>
  <c r="BZ36" i="3"/>
  <c r="DY36" i="3" s="1"/>
  <c r="CQ36" i="3"/>
  <c r="GO36" i="3" s="1"/>
  <c r="EE36" i="3"/>
  <c r="AV49" i="1"/>
  <c r="AV39" i="1"/>
  <c r="AV30" i="1"/>
  <c r="AV44" i="1"/>
  <c r="AV40" i="1"/>
  <c r="AV37" i="1"/>
  <c r="AV27" i="1"/>
  <c r="AV32" i="1"/>
  <c r="AV21" i="1"/>
  <c r="AV43" i="1"/>
  <c r="AV35" i="1"/>
  <c r="AV42" i="1"/>
  <c r="AV26" i="1"/>
  <c r="AV34" i="1"/>
  <c r="AV48" i="1"/>
  <c r="AV41" i="1"/>
  <c r="AV31" i="1"/>
  <c r="AV38" i="1"/>
  <c r="AV23" i="1"/>
  <c r="AV36" i="1"/>
  <c r="AV29" i="1"/>
  <c r="AV28" i="1"/>
  <c r="AV24" i="1"/>
  <c r="AV33" i="1"/>
  <c r="AV22" i="1"/>
  <c r="AV45" i="1"/>
  <c r="AV25" i="1"/>
  <c r="AV46" i="1"/>
  <c r="AV47" i="1"/>
  <c r="FV36" i="3"/>
  <c r="EK35" i="3"/>
  <c r="GJ36" i="3"/>
  <c r="GM36" i="3"/>
  <c r="FN33" i="2"/>
  <c r="BU45" i="5"/>
  <c r="FS44" i="5"/>
  <c r="DT44" i="5"/>
  <c r="BO45" i="5"/>
  <c r="FM44" i="5"/>
  <c r="DN44" i="5"/>
  <c r="BF45" i="5"/>
  <c r="FD44" i="5"/>
  <c r="DE44" i="5"/>
  <c r="BK45" i="5"/>
  <c r="FI44" i="5"/>
  <c r="DJ44" i="5"/>
  <c r="CZ45" i="5"/>
  <c r="GX44" i="5"/>
  <c r="EY44" i="5"/>
  <c r="CX45" i="5"/>
  <c r="GV44" i="5"/>
  <c r="EW44" i="5"/>
  <c r="CD45" i="5"/>
  <c r="GB44" i="5"/>
  <c r="EC44" i="5"/>
  <c r="BH45" i="5"/>
  <c r="FF44" i="5"/>
  <c r="DG44" i="5"/>
  <c r="FJ33" i="2"/>
  <c r="DK33" i="2"/>
  <c r="ES33" i="2"/>
  <c r="EJ33" i="2"/>
  <c r="DN33" i="2"/>
  <c r="GO33" i="2"/>
  <c r="EP33" i="2"/>
  <c r="EM33" i="2"/>
  <c r="GW33" i="2"/>
  <c r="EX33" i="2"/>
  <c r="FY33" i="2"/>
  <c r="DZ33" i="2"/>
  <c r="EN33" i="2"/>
  <c r="CB45" i="5"/>
  <c r="FZ44" i="5"/>
  <c r="EA44" i="5"/>
  <c r="GU33" i="2"/>
  <c r="BP45" i="5"/>
  <c r="FN44" i="5"/>
  <c r="DO44" i="5"/>
  <c r="CN45" i="5"/>
  <c r="GL44" i="5"/>
  <c r="EM44" i="5"/>
  <c r="CP45" i="5"/>
  <c r="GN44" i="5"/>
  <c r="EO44" i="5"/>
  <c r="DU35" i="3"/>
  <c r="FT36" i="3"/>
  <c r="BN45" i="5"/>
  <c r="FL44" i="5"/>
  <c r="DM44" i="5"/>
  <c r="FG33" i="2"/>
  <c r="CG45" i="5"/>
  <c r="GE44" i="5"/>
  <c r="EF44" i="5"/>
  <c r="BY45" i="5"/>
  <c r="FW44" i="5"/>
  <c r="DX44" i="5"/>
  <c r="DX36" i="3"/>
  <c r="DK36" i="3"/>
  <c r="CR36" i="3"/>
  <c r="GP36" i="3" s="1"/>
  <c r="EZ36" i="3"/>
  <c r="DU36" i="3"/>
  <c r="CU36" i="3"/>
  <c r="ET36" i="3" s="1"/>
  <c r="CP36" i="3"/>
  <c r="EO36" i="3" s="1"/>
  <c r="CS36" i="3"/>
  <c r="EK36" i="3"/>
  <c r="DP36" i="3"/>
  <c r="EA36" i="3"/>
  <c r="Y34" i="2"/>
  <c r="BX34" i="2" s="1"/>
  <c r="AU34" i="2"/>
  <c r="CT34" i="2" s="1"/>
  <c r="AS34" i="2"/>
  <c r="CR34" i="2" s="1"/>
  <c r="EQ34" i="2" s="1"/>
  <c r="AR34" i="2"/>
  <c r="CQ34" i="2" s="1"/>
  <c r="AH34" i="2"/>
  <c r="CG34" i="2" s="1"/>
  <c r="R34" i="2"/>
  <c r="BQ34" i="2" s="1"/>
  <c r="BB34" i="2"/>
  <c r="DA34" i="2" s="1"/>
  <c r="AB34" i="2"/>
  <c r="CA34" i="2" s="1"/>
  <c r="L34" i="2"/>
  <c r="BK34" i="2" s="1"/>
  <c r="AI34" i="2"/>
  <c r="CH34" i="2" s="1"/>
  <c r="S34" i="2"/>
  <c r="BR34" i="2" s="1"/>
  <c r="AC34" i="2"/>
  <c r="CB34" i="2" s="1"/>
  <c r="AQ34" i="2"/>
  <c r="CP34" i="2" s="1"/>
  <c r="AO34" i="2"/>
  <c r="CN34" i="2" s="1"/>
  <c r="AT34" i="2"/>
  <c r="CS34" i="2" s="1"/>
  <c r="AD34" i="2"/>
  <c r="CC34" i="2" s="1"/>
  <c r="N34" i="2"/>
  <c r="BM34" i="2" s="1"/>
  <c r="AN34" i="2"/>
  <c r="CM34" i="2" s="1"/>
  <c r="X34" i="2"/>
  <c r="BW34" i="2" s="1"/>
  <c r="H34" i="2"/>
  <c r="BG34" i="2" s="1"/>
  <c r="DF34" i="2" s="1"/>
  <c r="AE34" i="2"/>
  <c r="CD34" i="2" s="1"/>
  <c r="EC34" i="2" s="1"/>
  <c r="O34" i="2"/>
  <c r="BN34" i="2" s="1"/>
  <c r="I34" i="2"/>
  <c r="BH34" i="2" s="1"/>
  <c r="BC34" i="2"/>
  <c r="DB34" i="2" s="1"/>
  <c r="BA34" i="2"/>
  <c r="CZ34" i="2" s="1"/>
  <c r="AZ34" i="2"/>
  <c r="CY34" i="2" s="1"/>
  <c r="BD34" i="2"/>
  <c r="DC34" i="2" s="1"/>
  <c r="FB34" i="2" s="1"/>
  <c r="Z34" i="2"/>
  <c r="BY34" i="2" s="1"/>
  <c r="FW34" i="2" s="1"/>
  <c r="J34" i="2"/>
  <c r="BI34" i="2" s="1"/>
  <c r="AJ34" i="2"/>
  <c r="CI34" i="2" s="1"/>
  <c r="EH34" i="2" s="1"/>
  <c r="T34" i="2"/>
  <c r="BS34" i="2" s="1"/>
  <c r="AX34" i="2"/>
  <c r="CW34" i="2" s="1"/>
  <c r="AA34" i="2"/>
  <c r="BZ34" i="2" s="1"/>
  <c r="K34" i="2"/>
  <c r="BJ34" i="2" s="1"/>
  <c r="AY34" i="2"/>
  <c r="CX34" i="2" s="1"/>
  <c r="GV34" i="2" s="1"/>
  <c r="AW34" i="2"/>
  <c r="CV34" i="2" s="1"/>
  <c r="AV34" i="2"/>
  <c r="CU34" i="2" s="1"/>
  <c r="AL34" i="2"/>
  <c r="CK34" i="2" s="1"/>
  <c r="EJ34" i="2" s="1"/>
  <c r="V34" i="2"/>
  <c r="BU34" i="2" s="1"/>
  <c r="DT34" i="2" s="1"/>
  <c r="AP34" i="2"/>
  <c r="CO34" i="2" s="1"/>
  <c r="GM34" i="2" s="1"/>
  <c r="AF34" i="2"/>
  <c r="CE34" i="2" s="1"/>
  <c r="P34" i="2"/>
  <c r="BO34" i="2" s="1"/>
  <c r="DN34" i="2" s="1"/>
  <c r="AM34" i="2"/>
  <c r="CL34" i="2" s="1"/>
  <c r="W34" i="2"/>
  <c r="BV34" i="2" s="1"/>
  <c r="M34" i="2"/>
  <c r="BL34" i="2" s="1"/>
  <c r="Q34" i="2"/>
  <c r="BP34" i="2" s="1"/>
  <c r="U34" i="2"/>
  <c r="BT34" i="2" s="1"/>
  <c r="AG34" i="2"/>
  <c r="CF34" i="2" s="1"/>
  <c r="G34" i="2"/>
  <c r="BF34" i="2" s="1"/>
  <c r="AK34" i="2"/>
  <c r="CJ34" i="2" s="1"/>
  <c r="FU33" i="2"/>
  <c r="CE45" i="5"/>
  <c r="GC44" i="5"/>
  <c r="ED44" i="5"/>
  <c r="CK45" i="5"/>
  <c r="GI44" i="5"/>
  <c r="EJ44" i="5"/>
  <c r="B55" i="2"/>
  <c r="G51" i="1"/>
  <c r="I52" i="1"/>
  <c r="F53" i="1"/>
  <c r="E38" i="3" s="1"/>
  <c r="L70" i="1"/>
  <c r="K70" i="1"/>
  <c r="J70" i="1"/>
  <c r="M70" i="1"/>
  <c r="FU37" i="3" l="1"/>
  <c r="GD37" i="3"/>
  <c r="FZ37" i="3"/>
  <c r="FV37" i="3"/>
  <c r="GM37" i="3"/>
  <c r="FM37" i="3"/>
  <c r="GS36" i="3"/>
  <c r="EH37" i="3"/>
  <c r="FG36" i="3"/>
  <c r="FY37" i="3"/>
  <c r="GN36" i="3"/>
  <c r="FS36" i="3"/>
  <c r="FX36" i="3"/>
  <c r="GH34" i="2"/>
  <c r="EI34" i="2"/>
  <c r="DO34" i="2"/>
  <c r="FH34" i="2"/>
  <c r="DI34" i="2"/>
  <c r="EX34" i="2"/>
  <c r="DM34" i="2"/>
  <c r="EL34" i="2"/>
  <c r="EM34" i="2"/>
  <c r="GF34" i="2"/>
  <c r="EG34" i="2"/>
  <c r="DP34" i="2"/>
  <c r="ES34" i="2"/>
  <c r="ER36" i="3"/>
  <c r="GQ37" i="3"/>
  <c r="CG46" i="5"/>
  <c r="GE45" i="5"/>
  <c r="EF45" i="5"/>
  <c r="BN46" i="5"/>
  <c r="FL45" i="5"/>
  <c r="DM45" i="5"/>
  <c r="CN46" i="5"/>
  <c r="GL45" i="5"/>
  <c r="EM45" i="5"/>
  <c r="GI34" i="2"/>
  <c r="BH46" i="5"/>
  <c r="FF45" i="5"/>
  <c r="DG45" i="5"/>
  <c r="BK46" i="5"/>
  <c r="FI45" i="5"/>
  <c r="DJ45" i="5"/>
  <c r="DQ36" i="3"/>
  <c r="FP37" i="3"/>
  <c r="CH46" i="5"/>
  <c r="GF45" i="5"/>
  <c r="EG45" i="5"/>
  <c r="FE34" i="2"/>
  <c r="FO34" i="2"/>
  <c r="BI46" i="5"/>
  <c r="FG45" i="5"/>
  <c r="DH45" i="5"/>
  <c r="CC46" i="5"/>
  <c r="GA45" i="5"/>
  <c r="EB45" i="5"/>
  <c r="DC46" i="5"/>
  <c r="HA45" i="5"/>
  <c r="FB45" i="5"/>
  <c r="GP34" i="2"/>
  <c r="FN34" i="2"/>
  <c r="BZ46" i="5"/>
  <c r="FX45" i="5"/>
  <c r="DY45" i="5"/>
  <c r="DX37" i="3"/>
  <c r="EY37" i="3"/>
  <c r="FB37" i="3"/>
  <c r="FA37" i="3"/>
  <c r="ER37" i="3"/>
  <c r="DU37" i="3"/>
  <c r="DM37" i="3"/>
  <c r="BU37" i="3"/>
  <c r="DG37" i="3"/>
  <c r="ED37" i="3"/>
  <c r="DO37" i="3"/>
  <c r="G35" i="2"/>
  <c r="BF35" i="2" s="1"/>
  <c r="FD35" i="2" s="1"/>
  <c r="AR35" i="2"/>
  <c r="CQ35" i="2" s="1"/>
  <c r="GO35" i="2" s="1"/>
  <c r="AP35" i="2"/>
  <c r="CO35" i="2" s="1"/>
  <c r="EN35" i="2" s="1"/>
  <c r="AO35" i="2"/>
  <c r="CN35" i="2" s="1"/>
  <c r="EM35" i="2" s="1"/>
  <c r="AC35" i="2"/>
  <c r="CB35" i="2" s="1"/>
  <c r="FZ35" i="2" s="1"/>
  <c r="M35" i="2"/>
  <c r="BL35" i="2" s="1"/>
  <c r="FJ35" i="2" s="1"/>
  <c r="AJ35" i="2"/>
  <c r="CI35" i="2" s="1"/>
  <c r="T35" i="2"/>
  <c r="BS35" i="2" s="1"/>
  <c r="DR35" i="2" s="1"/>
  <c r="BC35" i="2"/>
  <c r="DB35" i="2" s="1"/>
  <c r="GZ35" i="2" s="1"/>
  <c r="AA35" i="2"/>
  <c r="BZ35" i="2" s="1"/>
  <c r="K35" i="2"/>
  <c r="BJ35" i="2" s="1"/>
  <c r="DI35" i="2" s="1"/>
  <c r="AH35" i="2"/>
  <c r="CG35" i="2" s="1"/>
  <c r="EF35" i="2" s="1"/>
  <c r="R35" i="2"/>
  <c r="BQ35" i="2" s="1"/>
  <c r="DP35" i="2" s="1"/>
  <c r="BB35" i="2"/>
  <c r="DA35" i="2" s="1"/>
  <c r="GY35" i="2" s="1"/>
  <c r="BA35" i="2"/>
  <c r="CZ35" i="2" s="1"/>
  <c r="AU35" i="2"/>
  <c r="CT35" i="2" s="1"/>
  <c r="GR35" i="2" s="1"/>
  <c r="Y35" i="2"/>
  <c r="BX35" i="2" s="1"/>
  <c r="FV35" i="2" s="1"/>
  <c r="I35" i="2"/>
  <c r="BH35" i="2" s="1"/>
  <c r="AF35" i="2"/>
  <c r="CE35" i="2" s="1"/>
  <c r="P35" i="2"/>
  <c r="BO35" i="2" s="1"/>
  <c r="AM35" i="2"/>
  <c r="CL35" i="2" s="1"/>
  <c r="EK35" i="2" s="1"/>
  <c r="W35" i="2"/>
  <c r="BV35" i="2" s="1"/>
  <c r="FT35" i="2" s="1"/>
  <c r="AY35" i="2"/>
  <c r="CX35" i="2" s="1"/>
  <c r="GV35" i="2" s="1"/>
  <c r="AD35" i="2"/>
  <c r="CC35" i="2" s="1"/>
  <c r="EB35" i="2" s="1"/>
  <c r="N35" i="2"/>
  <c r="BM35" i="2" s="1"/>
  <c r="DL35" i="2" s="1"/>
  <c r="AZ35" i="2"/>
  <c r="CY35" i="2" s="1"/>
  <c r="AX35" i="2"/>
  <c r="CW35" i="2" s="1"/>
  <c r="EV35" i="2" s="1"/>
  <c r="AW35" i="2"/>
  <c r="CV35" i="2" s="1"/>
  <c r="GT35" i="2" s="1"/>
  <c r="AK35" i="2"/>
  <c r="CJ35" i="2" s="1"/>
  <c r="U35" i="2"/>
  <c r="BT35" i="2" s="1"/>
  <c r="FR35" i="2" s="1"/>
  <c r="AQ35" i="2"/>
  <c r="CP35" i="2" s="1"/>
  <c r="EO35" i="2" s="1"/>
  <c r="AB35" i="2"/>
  <c r="CA35" i="2" s="1"/>
  <c r="DZ35" i="2" s="1"/>
  <c r="L35" i="2"/>
  <c r="BK35" i="2" s="1"/>
  <c r="FI35" i="2" s="1"/>
  <c r="AI35" i="2"/>
  <c r="CH35" i="2" s="1"/>
  <c r="S35" i="2"/>
  <c r="BR35" i="2" s="1"/>
  <c r="DQ35" i="2" s="1"/>
  <c r="BD35" i="2"/>
  <c r="DC35" i="2" s="1"/>
  <c r="Z35" i="2"/>
  <c r="BY35" i="2" s="1"/>
  <c r="DX35" i="2" s="1"/>
  <c r="J35" i="2"/>
  <c r="BI35" i="2" s="1"/>
  <c r="DH35" i="2" s="1"/>
  <c r="AV35" i="2"/>
  <c r="CU35" i="2" s="1"/>
  <c r="GS35" i="2" s="1"/>
  <c r="AT35" i="2"/>
  <c r="CS35" i="2" s="1"/>
  <c r="GQ35" i="2" s="1"/>
  <c r="AS35" i="2"/>
  <c r="CR35" i="2" s="1"/>
  <c r="AG35" i="2"/>
  <c r="CF35" i="2" s="1"/>
  <c r="GD35" i="2" s="1"/>
  <c r="Q35" i="2"/>
  <c r="BP35" i="2" s="1"/>
  <c r="FN35" i="2" s="1"/>
  <c r="AN35" i="2"/>
  <c r="CM35" i="2" s="1"/>
  <c r="EL35" i="2" s="1"/>
  <c r="X35" i="2"/>
  <c r="BW35" i="2" s="1"/>
  <c r="FU35" i="2" s="1"/>
  <c r="H35" i="2"/>
  <c r="BG35" i="2" s="1"/>
  <c r="AE35" i="2"/>
  <c r="CD35" i="2" s="1"/>
  <c r="O35" i="2"/>
  <c r="BN35" i="2" s="1"/>
  <c r="AL35" i="2"/>
  <c r="CK35" i="2" s="1"/>
  <c r="V35" i="2"/>
  <c r="BU35" i="2" s="1"/>
  <c r="EH36" i="3"/>
  <c r="GG37" i="3"/>
  <c r="EF36" i="3"/>
  <c r="GE37" i="3"/>
  <c r="EX36" i="3"/>
  <c r="GW37" i="3"/>
  <c r="GT37" i="3"/>
  <c r="BJ46" i="5"/>
  <c r="FH45" i="5"/>
  <c r="DI45" i="5"/>
  <c r="CV46" i="5"/>
  <c r="GT45" i="5"/>
  <c r="EU45" i="5"/>
  <c r="BT46" i="5"/>
  <c r="FR45" i="5"/>
  <c r="DS45" i="5"/>
  <c r="E36" i="2"/>
  <c r="AX7" i="1"/>
  <c r="K38" i="3"/>
  <c r="BJ38" i="3" s="1"/>
  <c r="FH38" i="3" s="1"/>
  <c r="AE38" i="3"/>
  <c r="CD38" i="3" s="1"/>
  <c r="EC38" i="3" s="1"/>
  <c r="AI38" i="3"/>
  <c r="CH38" i="3" s="1"/>
  <c r="GF38" i="3" s="1"/>
  <c r="V38" i="3"/>
  <c r="BU38" i="3" s="1"/>
  <c r="AV38" i="3"/>
  <c r="CU38" i="3" s="1"/>
  <c r="G38" i="3"/>
  <c r="BF38" i="3" s="1"/>
  <c r="DE38" i="3" s="1"/>
  <c r="N38" i="3"/>
  <c r="BM38" i="3" s="1"/>
  <c r="FK38" i="3" s="1"/>
  <c r="AU38" i="3"/>
  <c r="CT38" i="3" s="1"/>
  <c r="GR38" i="3" s="1"/>
  <c r="BD38" i="3"/>
  <c r="DC38" i="3" s="1"/>
  <c r="R38" i="3"/>
  <c r="BQ38" i="3" s="1"/>
  <c r="FO38" i="3" s="1"/>
  <c r="AY38" i="3"/>
  <c r="CX38" i="3" s="1"/>
  <c r="GV38" i="3" s="1"/>
  <c r="M38" i="3"/>
  <c r="BL38" i="3" s="1"/>
  <c r="AL38" i="3"/>
  <c r="CK38" i="3" s="1"/>
  <c r="GI38" i="3" s="1"/>
  <c r="BC38" i="3"/>
  <c r="DB38" i="3" s="1"/>
  <c r="Q38" i="3"/>
  <c r="BP38" i="3" s="1"/>
  <c r="FN38" i="3" s="1"/>
  <c r="Z38" i="3"/>
  <c r="BY38" i="3" s="1"/>
  <c r="FW38" i="3" s="1"/>
  <c r="T38" i="3"/>
  <c r="BS38" i="3" s="1"/>
  <c r="FQ38" i="3" s="1"/>
  <c r="S38" i="3"/>
  <c r="BR38" i="3" s="1"/>
  <c r="FP38" i="3" s="1"/>
  <c r="U38" i="3"/>
  <c r="AD38" i="3"/>
  <c r="CC38" i="3" s="1"/>
  <c r="GA38" i="3" s="1"/>
  <c r="H38" i="3"/>
  <c r="BG38" i="3" s="1"/>
  <c r="I38" i="3"/>
  <c r="BH38" i="3" s="1"/>
  <c r="AH38" i="3"/>
  <c r="L38" i="3"/>
  <c r="BK38" i="3" s="1"/>
  <c r="DJ38" i="3" s="1"/>
  <c r="AC38" i="3"/>
  <c r="BB38" i="3"/>
  <c r="DA38" i="3" s="1"/>
  <c r="EZ38" i="3" s="1"/>
  <c r="P38" i="3"/>
  <c r="AG38" i="3"/>
  <c r="AP38" i="3"/>
  <c r="AJ38" i="3"/>
  <c r="O38" i="3"/>
  <c r="BN38" i="3" s="1"/>
  <c r="DM38" i="3" s="1"/>
  <c r="AK38" i="3"/>
  <c r="CJ38" i="3" s="1"/>
  <c r="GH38" i="3" s="1"/>
  <c r="AT38" i="3"/>
  <c r="X38" i="3"/>
  <c r="Y38" i="3"/>
  <c r="AX38" i="3"/>
  <c r="AB38" i="3"/>
  <c r="AS38" i="3"/>
  <c r="W38" i="3"/>
  <c r="BV38" i="3" s="1"/>
  <c r="FT38" i="3" s="1"/>
  <c r="AF38" i="3"/>
  <c r="CE38" i="3" s="1"/>
  <c r="ED38" i="3" s="1"/>
  <c r="AW38" i="3"/>
  <c r="AA38" i="3"/>
  <c r="AZ38" i="3"/>
  <c r="CY38" i="3" s="1"/>
  <c r="EX38" i="3" s="1"/>
  <c r="BA38" i="3"/>
  <c r="CZ38" i="3" s="1"/>
  <c r="EY38" i="3" s="1"/>
  <c r="AN38" i="3"/>
  <c r="CM38" i="3" s="1"/>
  <c r="GK38" i="3" s="1"/>
  <c r="AO38" i="3"/>
  <c r="CN38" i="3" s="1"/>
  <c r="GL38" i="3" s="1"/>
  <c r="AR38" i="3"/>
  <c r="CQ38" i="3" s="1"/>
  <c r="GO38" i="3" s="1"/>
  <c r="AM38" i="3"/>
  <c r="CL38" i="3" s="1"/>
  <c r="GJ38" i="3" s="1"/>
  <c r="J38" i="3"/>
  <c r="BI38" i="3" s="1"/>
  <c r="AQ38" i="3"/>
  <c r="CP38" i="3" s="1"/>
  <c r="FD34" i="2"/>
  <c r="DE34" i="2"/>
  <c r="DK34" i="2"/>
  <c r="GC34" i="2"/>
  <c r="ED34" i="2"/>
  <c r="ET34" i="2"/>
  <c r="FX34" i="2"/>
  <c r="DY34" i="2"/>
  <c r="FG34" i="2"/>
  <c r="DH34" i="2"/>
  <c r="GX34" i="2"/>
  <c r="EY34" i="2"/>
  <c r="DL34" i="2"/>
  <c r="EO34" i="2"/>
  <c r="DJ34" i="2"/>
  <c r="GE34" i="2"/>
  <c r="EF34" i="2"/>
  <c r="FV34" i="2"/>
  <c r="DW34" i="2"/>
  <c r="GQ36" i="3"/>
  <c r="BY46" i="5"/>
  <c r="FW45" i="5"/>
  <c r="DX45" i="5"/>
  <c r="CP46" i="5"/>
  <c r="GN45" i="5"/>
  <c r="EO45" i="5"/>
  <c r="GL34" i="2"/>
  <c r="FM34" i="2"/>
  <c r="BU46" i="5"/>
  <c r="FS45" i="5"/>
  <c r="DT45" i="5"/>
  <c r="FP36" i="3"/>
  <c r="CW46" i="5"/>
  <c r="GU45" i="5"/>
  <c r="EV45" i="5"/>
  <c r="BW46" i="5"/>
  <c r="FU45" i="5"/>
  <c r="DV45" i="5"/>
  <c r="CS46" i="5"/>
  <c r="GQ45" i="5"/>
  <c r="ER45" i="5"/>
  <c r="CU46" i="5"/>
  <c r="GS45" i="5"/>
  <c r="ET45" i="5"/>
  <c r="DM36" i="3"/>
  <c r="FL37" i="3"/>
  <c r="EL36" i="3"/>
  <c r="GK37" i="3"/>
  <c r="CR46" i="5"/>
  <c r="GP45" i="5"/>
  <c r="EQ45" i="5"/>
  <c r="CM46" i="5"/>
  <c r="GK45" i="5"/>
  <c r="EL45" i="5"/>
  <c r="GB34" i="2"/>
  <c r="EZ37" i="3"/>
  <c r="EX37" i="3"/>
  <c r="CP37" i="3"/>
  <c r="CW37" i="3"/>
  <c r="EV37" i="3" s="1"/>
  <c r="EI37" i="3"/>
  <c r="DL37" i="3"/>
  <c r="DE37" i="3"/>
  <c r="EP37" i="3"/>
  <c r="EW37" i="3"/>
  <c r="EQ37" i="3"/>
  <c r="FL34" i="2"/>
  <c r="GG34" i="2"/>
  <c r="CE46" i="5"/>
  <c r="GC45" i="5"/>
  <c r="ED45" i="5"/>
  <c r="GD34" i="2"/>
  <c r="EE34" i="2"/>
  <c r="FT34" i="2"/>
  <c r="DU34" i="2"/>
  <c r="EN34" i="2"/>
  <c r="GT34" i="2"/>
  <c r="EU34" i="2"/>
  <c r="GU34" i="2"/>
  <c r="EV34" i="2"/>
  <c r="DX34" i="2"/>
  <c r="FA34" i="2"/>
  <c r="EB34" i="2"/>
  <c r="FZ34" i="2"/>
  <c r="EA34" i="2"/>
  <c r="DZ34" i="2"/>
  <c r="EP34" i="2"/>
  <c r="EQ36" i="3"/>
  <c r="GP37" i="3"/>
  <c r="GW34" i="2"/>
  <c r="GO34" i="2"/>
  <c r="GR34" i="2"/>
  <c r="CX46" i="5"/>
  <c r="GV45" i="5"/>
  <c r="EW45" i="5"/>
  <c r="CZ46" i="5"/>
  <c r="GX45" i="5"/>
  <c r="EY45" i="5"/>
  <c r="BO46" i="5"/>
  <c r="FM45" i="5"/>
  <c r="DN45" i="5"/>
  <c r="EP36" i="3"/>
  <c r="GO37" i="3"/>
  <c r="FA36" i="3"/>
  <c r="GZ37" i="3"/>
  <c r="CY46" i="5"/>
  <c r="GW45" i="5"/>
  <c r="EX45" i="5"/>
  <c r="CI46" i="5"/>
  <c r="GG45" i="5"/>
  <c r="EH45" i="5"/>
  <c r="FI34" i="2"/>
  <c r="GS34" i="2"/>
  <c r="DA46" i="5"/>
  <c r="GY45" i="5"/>
  <c r="EZ45" i="5"/>
  <c r="BL46" i="5"/>
  <c r="FJ45" i="5"/>
  <c r="DK45" i="5"/>
  <c r="BV46" i="5"/>
  <c r="FT45" i="5"/>
  <c r="DU45" i="5"/>
  <c r="FK34" i="2"/>
  <c r="CA46" i="5"/>
  <c r="FY45" i="5"/>
  <c r="DZ45" i="5"/>
  <c r="DJ37" i="3"/>
  <c r="EC37" i="3"/>
  <c r="EJ37" i="3"/>
  <c r="ES37" i="3"/>
  <c r="DQ37" i="3"/>
  <c r="CU37" i="3"/>
  <c r="EK37" i="3"/>
  <c r="EB37" i="3"/>
  <c r="EL37" i="3"/>
  <c r="DP37" i="3"/>
  <c r="CJ46" i="5"/>
  <c r="GH45" i="5"/>
  <c r="EI45" i="5"/>
  <c r="FR37" i="3"/>
  <c r="GH37" i="3"/>
  <c r="EC36" i="3"/>
  <c r="GB37" i="3"/>
  <c r="DE36" i="3"/>
  <c r="FD37" i="3"/>
  <c r="CQ46" i="5"/>
  <c r="GO45" i="5"/>
  <c r="EP45" i="5"/>
  <c r="GK34" i="2"/>
  <c r="CT46" i="5"/>
  <c r="GR45" i="5"/>
  <c r="ES45" i="5"/>
  <c r="CK46" i="5"/>
  <c r="GI45" i="5"/>
  <c r="EJ45" i="5"/>
  <c r="FR34" i="2"/>
  <c r="DS34" i="2"/>
  <c r="EK34" i="2"/>
  <c r="EW34" i="2"/>
  <c r="DR34" i="2"/>
  <c r="FF34" i="2"/>
  <c r="DG34" i="2"/>
  <c r="FU34" i="2"/>
  <c r="DV34" i="2"/>
  <c r="GQ34" i="2"/>
  <c r="ER34" i="2"/>
  <c r="FP34" i="2"/>
  <c r="DQ34" i="2"/>
  <c r="GY34" i="2"/>
  <c r="EZ34" i="2"/>
  <c r="BP46" i="5"/>
  <c r="FN45" i="5"/>
  <c r="DO45" i="5"/>
  <c r="CB46" i="5"/>
  <c r="FZ45" i="5"/>
  <c r="EA45" i="5"/>
  <c r="FY34" i="2"/>
  <c r="FJ34" i="2"/>
  <c r="CD46" i="5"/>
  <c r="GB45" i="5"/>
  <c r="EC45" i="5"/>
  <c r="BF46" i="5"/>
  <c r="FD45" i="5"/>
  <c r="DE45" i="5"/>
  <c r="DB46" i="5"/>
  <c r="GZ45" i="5"/>
  <c r="FA45" i="5"/>
  <c r="GZ34" i="2"/>
  <c r="GN34" i="2"/>
  <c r="CL46" i="5"/>
  <c r="GJ45" i="5"/>
  <c r="EK45" i="5"/>
  <c r="BG46" i="5"/>
  <c r="FE45" i="5"/>
  <c r="DF45" i="5"/>
  <c r="DL36" i="3"/>
  <c r="FK37" i="3"/>
  <c r="ED36" i="3"/>
  <c r="GC37" i="3"/>
  <c r="CF46" i="5"/>
  <c r="GD45" i="5"/>
  <c r="EE45" i="5"/>
  <c r="BM46" i="5"/>
  <c r="FK45" i="5"/>
  <c r="DL45" i="5"/>
  <c r="GA34" i="2"/>
  <c r="GJ34" i="2"/>
  <c r="HA34" i="2"/>
  <c r="FS34" i="2"/>
  <c r="BS46" i="5"/>
  <c r="FQ45" i="5"/>
  <c r="DR45" i="5"/>
  <c r="EM37" i="3"/>
  <c r="BI37" i="3"/>
  <c r="BL37" i="3"/>
  <c r="FJ37" i="3" s="1"/>
  <c r="BG37" i="3"/>
  <c r="DI37" i="3"/>
  <c r="BZ37" i="3"/>
  <c r="DY37" i="3" s="1"/>
  <c r="DR37" i="3"/>
  <c r="EG37" i="3"/>
  <c r="AW43" i="1"/>
  <c r="AW24" i="1"/>
  <c r="AW45" i="1"/>
  <c r="AW37" i="1"/>
  <c r="AW34" i="1"/>
  <c r="AW50" i="1"/>
  <c r="AW36" i="1"/>
  <c r="AW25" i="1"/>
  <c r="AW38" i="1"/>
  <c r="AW32" i="1"/>
  <c r="AW35" i="1"/>
  <c r="AW48" i="1"/>
  <c r="AW33" i="1"/>
  <c r="AW42" i="1"/>
  <c r="AW21" i="1"/>
  <c r="AW46" i="1"/>
  <c r="AW29" i="1"/>
  <c r="AW40" i="1"/>
  <c r="AW22" i="1"/>
  <c r="AW39" i="1"/>
  <c r="AW23" i="1"/>
  <c r="AW41" i="1"/>
  <c r="AW31" i="1"/>
  <c r="AW27" i="1"/>
  <c r="AW44" i="1"/>
  <c r="AW26" i="1"/>
  <c r="AW47" i="1"/>
  <c r="AW28" i="1"/>
  <c r="AW49" i="1"/>
  <c r="AW30" i="1"/>
  <c r="BR46" i="5"/>
  <c r="FP45" i="5"/>
  <c r="DQ45" i="5"/>
  <c r="GB36" i="3"/>
  <c r="FD36" i="3"/>
  <c r="BX46" i="5"/>
  <c r="FV45" i="5"/>
  <c r="DW45" i="5"/>
  <c r="BQ46" i="5"/>
  <c r="FO45" i="5"/>
  <c r="DP45" i="5"/>
  <c r="FQ34" i="2"/>
  <c r="CO46" i="5"/>
  <c r="GM45" i="5"/>
  <c r="EN45" i="5"/>
  <c r="H52" i="1"/>
  <c r="F54" i="1"/>
  <c r="E39" i="3" s="1"/>
  <c r="I53" i="1"/>
  <c r="G52" i="1"/>
  <c r="FP35" i="2" l="1"/>
  <c r="FY35" i="2"/>
  <c r="GA35" i="2"/>
  <c r="FQ35" i="2"/>
  <c r="GE35" i="2"/>
  <c r="GJ35" i="2"/>
  <c r="FW35" i="2"/>
  <c r="GM35" i="2"/>
  <c r="GU35" i="2"/>
  <c r="FK35" i="2"/>
  <c r="GB38" i="3"/>
  <c r="FD38" i="3"/>
  <c r="FG35" i="2"/>
  <c r="GN35" i="2"/>
  <c r="GY38" i="3"/>
  <c r="E37" i="2"/>
  <c r="AY7" i="1"/>
  <c r="DH37" i="3"/>
  <c r="FG38" i="3"/>
  <c r="CO47" i="5"/>
  <c r="GM46" i="5"/>
  <c r="EN46" i="5"/>
  <c r="FX37" i="3"/>
  <c r="FG37" i="3"/>
  <c r="BP47" i="5"/>
  <c r="FN46" i="5"/>
  <c r="DO46" i="5"/>
  <c r="U39" i="3"/>
  <c r="BT39" i="3" s="1"/>
  <c r="AY39" i="3"/>
  <c r="CX39" i="3" s="1"/>
  <c r="GV39" i="3" s="1"/>
  <c r="AH39" i="3"/>
  <c r="CG39" i="3" s="1"/>
  <c r="M39" i="3"/>
  <c r="BL39" i="3" s="1"/>
  <c r="FJ39" i="3" s="1"/>
  <c r="P39" i="3"/>
  <c r="BO39" i="3" s="1"/>
  <c r="AP39" i="3"/>
  <c r="CO39" i="3" s="1"/>
  <c r="K39" i="3"/>
  <c r="BJ39" i="3" s="1"/>
  <c r="FH39" i="3" s="1"/>
  <c r="AK39" i="3"/>
  <c r="CJ39" i="3" s="1"/>
  <c r="GH39" i="3" s="1"/>
  <c r="AT39" i="3"/>
  <c r="CS39" i="3" s="1"/>
  <c r="H39" i="3"/>
  <c r="BG39" i="3" s="1"/>
  <c r="FE39" i="3" s="1"/>
  <c r="Y39" i="3"/>
  <c r="BX39" i="3" s="1"/>
  <c r="AX39" i="3"/>
  <c r="L39" i="3"/>
  <c r="AC39" i="3"/>
  <c r="CB39" i="3" s="1"/>
  <c r="BB39" i="3"/>
  <c r="AF39" i="3"/>
  <c r="AW39" i="3"/>
  <c r="CV39" i="3" s="1"/>
  <c r="O39" i="3"/>
  <c r="AJ39" i="3"/>
  <c r="CI39" i="3" s="1"/>
  <c r="X39" i="3"/>
  <c r="W39" i="3"/>
  <c r="BV39" i="3" s="1"/>
  <c r="FT39" i="3" s="1"/>
  <c r="AS39" i="3"/>
  <c r="AV39" i="3"/>
  <c r="AE39" i="3"/>
  <c r="G39" i="3"/>
  <c r="BA39" i="3"/>
  <c r="S39" i="3"/>
  <c r="BR39" i="3" s="1"/>
  <c r="DQ39" i="3" s="1"/>
  <c r="AO39" i="3"/>
  <c r="CN39" i="3" s="1"/>
  <c r="GL39" i="3" s="1"/>
  <c r="AB39" i="3"/>
  <c r="AA39" i="3"/>
  <c r="J39" i="3"/>
  <c r="AZ39" i="3"/>
  <c r="BD39" i="3"/>
  <c r="DC39" i="3" s="1"/>
  <c r="HA39" i="3" s="1"/>
  <c r="N39" i="3"/>
  <c r="BM39" i="3" s="1"/>
  <c r="FK39" i="3" s="1"/>
  <c r="AI39" i="3"/>
  <c r="CH39" i="3" s="1"/>
  <c r="GF39" i="3" s="1"/>
  <c r="AN39" i="3"/>
  <c r="CM39" i="3" s="1"/>
  <c r="GK39" i="3" s="1"/>
  <c r="R39" i="3"/>
  <c r="BQ39" i="3" s="1"/>
  <c r="DP39" i="3" s="1"/>
  <c r="AM39" i="3"/>
  <c r="CL39" i="3" s="1"/>
  <c r="EK39" i="3" s="1"/>
  <c r="AR39" i="3"/>
  <c r="CQ39" i="3" s="1"/>
  <c r="EP39" i="3" s="1"/>
  <c r="V39" i="3"/>
  <c r="BU39" i="3" s="1"/>
  <c r="FS39" i="3" s="1"/>
  <c r="AQ39" i="3"/>
  <c r="CP39" i="3" s="1"/>
  <c r="GN39" i="3" s="1"/>
  <c r="Q39" i="3"/>
  <c r="BP39" i="3" s="1"/>
  <c r="FN39" i="3" s="1"/>
  <c r="Z39" i="3"/>
  <c r="BY39" i="3" s="1"/>
  <c r="DX39" i="3" s="1"/>
  <c r="AU39" i="3"/>
  <c r="CT39" i="3" s="1"/>
  <c r="GR39" i="3" s="1"/>
  <c r="AD39" i="3"/>
  <c r="CC39" i="3" s="1"/>
  <c r="GA39" i="3" s="1"/>
  <c r="I39" i="3"/>
  <c r="BH39" i="3" s="1"/>
  <c r="FF39" i="3" s="1"/>
  <c r="BC39" i="3"/>
  <c r="DB39" i="3" s="1"/>
  <c r="GZ39" i="3" s="1"/>
  <c r="AL39" i="3"/>
  <c r="CK39" i="3" s="1"/>
  <c r="GI39" i="3" s="1"/>
  <c r="AG39" i="3"/>
  <c r="CF39" i="3" s="1"/>
  <c r="T39" i="3"/>
  <c r="BS39" i="3" s="1"/>
  <c r="FQ39" i="3" s="1"/>
  <c r="DK37" i="3"/>
  <c r="FJ38" i="3"/>
  <c r="BS47" i="5"/>
  <c r="FQ46" i="5"/>
  <c r="DR46" i="5"/>
  <c r="CL47" i="5"/>
  <c r="GJ46" i="5"/>
  <c r="EK46" i="5"/>
  <c r="BF47" i="5"/>
  <c r="FD46" i="5"/>
  <c r="DE46" i="5"/>
  <c r="CB47" i="5"/>
  <c r="FZ46" i="5"/>
  <c r="EA46" i="5"/>
  <c r="CT47" i="5"/>
  <c r="GR46" i="5"/>
  <c r="ES46" i="5"/>
  <c r="CQ47" i="5"/>
  <c r="GO46" i="5"/>
  <c r="EP46" i="5"/>
  <c r="FI38" i="3"/>
  <c r="CA47" i="5"/>
  <c r="FY46" i="5"/>
  <c r="DZ46" i="5"/>
  <c r="BV47" i="5"/>
  <c r="FT46" i="5"/>
  <c r="DU46" i="5"/>
  <c r="CZ47" i="5"/>
  <c r="GX46" i="5"/>
  <c r="EY46" i="5"/>
  <c r="GW38" i="3"/>
  <c r="CS47" i="5"/>
  <c r="GQ46" i="5"/>
  <c r="ER46" i="5"/>
  <c r="EO38" i="3"/>
  <c r="EM38" i="3"/>
  <c r="BZ38" i="3"/>
  <c r="DY38" i="3" s="1"/>
  <c r="CR38" i="3"/>
  <c r="EQ38" i="3" s="1"/>
  <c r="BW38" i="3"/>
  <c r="DV38" i="3" s="1"/>
  <c r="CI38" i="3"/>
  <c r="GG38" i="3" s="1"/>
  <c r="DG38" i="3"/>
  <c r="DQ38" i="3"/>
  <c r="FA38" i="3"/>
  <c r="DP38" i="3"/>
  <c r="BJ47" i="5"/>
  <c r="FH46" i="5"/>
  <c r="DI46" i="5"/>
  <c r="FS35" i="2"/>
  <c r="DT35" i="2"/>
  <c r="FE35" i="2"/>
  <c r="DF35" i="2"/>
  <c r="EE35" i="2"/>
  <c r="EG35" i="2"/>
  <c r="DS35" i="2"/>
  <c r="EX35" i="2"/>
  <c r="DU35" i="2"/>
  <c r="FF35" i="2"/>
  <c r="DG35" i="2"/>
  <c r="EZ35" i="2"/>
  <c r="FX35" i="2"/>
  <c r="DY35" i="2"/>
  <c r="DK35" i="2"/>
  <c r="EP35" i="2"/>
  <c r="GC38" i="3"/>
  <c r="DT37" i="3"/>
  <c r="FS38" i="3"/>
  <c r="CG47" i="5"/>
  <c r="GE46" i="5"/>
  <c r="EF46" i="5"/>
  <c r="CF47" i="5"/>
  <c r="GD46" i="5"/>
  <c r="EE46" i="5"/>
  <c r="BQ47" i="5"/>
  <c r="FO46" i="5"/>
  <c r="DP46" i="5"/>
  <c r="BG47" i="5"/>
  <c r="FE46" i="5"/>
  <c r="DF46" i="5"/>
  <c r="DB47" i="5"/>
  <c r="GZ46" i="5"/>
  <c r="FA46" i="5"/>
  <c r="CK47" i="5"/>
  <c r="GI46" i="5"/>
  <c r="EJ46" i="5"/>
  <c r="CJ47" i="5"/>
  <c r="GH46" i="5"/>
  <c r="EI46" i="5"/>
  <c r="BO47" i="5"/>
  <c r="FM46" i="5"/>
  <c r="DN46" i="5"/>
  <c r="GU37" i="3"/>
  <c r="CU47" i="5"/>
  <c r="GS46" i="5"/>
  <c r="ET46" i="5"/>
  <c r="DH38" i="3"/>
  <c r="EL38" i="3"/>
  <c r="CV38" i="3"/>
  <c r="GT38" i="3" s="1"/>
  <c r="CA38" i="3"/>
  <c r="DZ38" i="3" s="1"/>
  <c r="CS38" i="3"/>
  <c r="GQ38" i="3" s="1"/>
  <c r="CO38" i="3"/>
  <c r="GM38" i="3" s="1"/>
  <c r="CB38" i="3"/>
  <c r="FZ38" i="3" s="1"/>
  <c r="DF38" i="3"/>
  <c r="DR38" i="3"/>
  <c r="EJ38" i="3"/>
  <c r="FB38" i="3"/>
  <c r="ET38" i="3"/>
  <c r="DI38" i="3"/>
  <c r="CV47" i="5"/>
  <c r="GT46" i="5"/>
  <c r="EU46" i="5"/>
  <c r="GI35" i="2"/>
  <c r="EJ35" i="2"/>
  <c r="DV35" i="2"/>
  <c r="GP35" i="2"/>
  <c r="EQ35" i="2"/>
  <c r="DJ35" i="2"/>
  <c r="EI35" i="2"/>
  <c r="DW35" i="2"/>
  <c r="FA35" i="2"/>
  <c r="EA35" i="2"/>
  <c r="DE35" i="2"/>
  <c r="FS37" i="3"/>
  <c r="HA38" i="3"/>
  <c r="BZ47" i="5"/>
  <c r="FX46" i="5"/>
  <c r="DY46" i="5"/>
  <c r="CC47" i="5"/>
  <c r="GA46" i="5"/>
  <c r="EB46" i="5"/>
  <c r="BI47" i="5"/>
  <c r="FG46" i="5"/>
  <c r="DH46" i="5"/>
  <c r="BN47" i="5"/>
  <c r="FL46" i="5"/>
  <c r="DM46" i="5"/>
  <c r="FO35" i="2"/>
  <c r="GK35" i="2"/>
  <c r="GW35" i="2"/>
  <c r="ET37" i="3"/>
  <c r="GS38" i="3"/>
  <c r="DA47" i="5"/>
  <c r="GY46" i="5"/>
  <c r="EZ46" i="5"/>
  <c r="CY47" i="5"/>
  <c r="GW46" i="5"/>
  <c r="EX46" i="5"/>
  <c r="CE47" i="5"/>
  <c r="GC46" i="5"/>
  <c r="ED46" i="5"/>
  <c r="EO37" i="3"/>
  <c r="GN38" i="3"/>
  <c r="CR47" i="5"/>
  <c r="GP46" i="5"/>
  <c r="EQ46" i="5"/>
  <c r="CW47" i="5"/>
  <c r="GU46" i="5"/>
  <c r="EV46" i="5"/>
  <c r="BU47" i="5"/>
  <c r="FS46" i="5"/>
  <c r="DT46" i="5"/>
  <c r="BY47" i="5"/>
  <c r="FW46" i="5"/>
  <c r="DX46" i="5"/>
  <c r="EK38" i="3"/>
  <c r="CW38" i="3"/>
  <c r="EV38" i="3" s="1"/>
  <c r="EI38" i="3"/>
  <c r="CF38" i="3"/>
  <c r="EB38" i="3"/>
  <c r="DX38" i="3"/>
  <c r="DK38" i="3"/>
  <c r="ES38" i="3"/>
  <c r="DT38" i="3"/>
  <c r="AX44" i="1"/>
  <c r="AX40" i="1"/>
  <c r="AX28" i="1"/>
  <c r="AX37" i="1"/>
  <c r="AX51" i="1"/>
  <c r="AX31" i="1"/>
  <c r="AX36" i="1"/>
  <c r="AX26" i="1"/>
  <c r="AX29" i="1"/>
  <c r="AX47" i="1"/>
  <c r="AX27" i="1"/>
  <c r="AX34" i="1"/>
  <c r="AX24" i="1"/>
  <c r="AX45" i="1"/>
  <c r="AX25" i="1"/>
  <c r="AX43" i="1"/>
  <c r="AX42" i="1"/>
  <c r="AX32" i="1"/>
  <c r="AX41" i="1"/>
  <c r="AX21" i="1"/>
  <c r="AX35" i="1"/>
  <c r="AX49" i="1"/>
  <c r="AX46" i="1"/>
  <c r="AX48" i="1"/>
  <c r="AX39" i="1"/>
  <c r="AX22" i="1"/>
  <c r="AX50" i="1"/>
  <c r="AX23" i="1"/>
  <c r="AX30" i="1"/>
  <c r="AX33" i="1"/>
  <c r="AX38" i="1"/>
  <c r="BT47" i="5"/>
  <c r="FR46" i="5"/>
  <c r="DS46" i="5"/>
  <c r="DM35" i="2"/>
  <c r="ER35" i="2"/>
  <c r="HA35" i="2"/>
  <c r="FB35" i="2"/>
  <c r="EU35" i="2"/>
  <c r="FM35" i="2"/>
  <c r="DN35" i="2"/>
  <c r="ES35" i="2"/>
  <c r="FF38" i="3"/>
  <c r="FL38" i="3"/>
  <c r="DC47" i="5"/>
  <c r="HA46" i="5"/>
  <c r="FB46" i="5"/>
  <c r="CH47" i="5"/>
  <c r="GF46" i="5"/>
  <c r="EG46" i="5"/>
  <c r="BH47" i="5"/>
  <c r="FF46" i="5"/>
  <c r="DG46" i="5"/>
  <c r="CN47" i="5"/>
  <c r="GL46" i="5"/>
  <c r="EM46" i="5"/>
  <c r="FL35" i="2"/>
  <c r="FH35" i="2"/>
  <c r="BX47" i="5"/>
  <c r="FV46" i="5"/>
  <c r="DW46" i="5"/>
  <c r="DF37" i="3"/>
  <c r="FE38" i="3"/>
  <c r="BR47" i="5"/>
  <c r="FP46" i="5"/>
  <c r="DQ46" i="5"/>
  <c r="FE37" i="3"/>
  <c r="BM47" i="5"/>
  <c r="FK46" i="5"/>
  <c r="DL46" i="5"/>
  <c r="CD47" i="5"/>
  <c r="GB46" i="5"/>
  <c r="EC46" i="5"/>
  <c r="GS37" i="3"/>
  <c r="BL47" i="5"/>
  <c r="FJ46" i="5"/>
  <c r="DK46" i="5"/>
  <c r="CI47" i="5"/>
  <c r="GG46" i="5"/>
  <c r="EH46" i="5"/>
  <c r="CX47" i="5"/>
  <c r="GV46" i="5"/>
  <c r="EW46" i="5"/>
  <c r="GN37" i="3"/>
  <c r="CM47" i="5"/>
  <c r="GK46" i="5"/>
  <c r="EL46" i="5"/>
  <c r="BW47" i="5"/>
  <c r="FU46" i="5"/>
  <c r="DV46" i="5"/>
  <c r="CP47" i="5"/>
  <c r="GN46" i="5"/>
  <c r="EO46" i="5"/>
  <c r="EP38" i="3"/>
  <c r="DU38" i="3"/>
  <c r="BX38" i="3"/>
  <c r="BO38" i="3"/>
  <c r="FM38" i="3" s="1"/>
  <c r="CG38" i="3"/>
  <c r="BT38" i="3"/>
  <c r="FR38" i="3" s="1"/>
  <c r="DO38" i="3"/>
  <c r="EW38" i="3"/>
  <c r="DL38" i="3"/>
  <c r="EG38" i="3"/>
  <c r="G36" i="2"/>
  <c r="BF36" i="2" s="1"/>
  <c r="DE36" i="2" s="1"/>
  <c r="AS36" i="2"/>
  <c r="CR36" i="2" s="1"/>
  <c r="GP36" i="2" s="1"/>
  <c r="AU36" i="2"/>
  <c r="CT36" i="2" s="1"/>
  <c r="AT36" i="2"/>
  <c r="CS36" i="2" s="1"/>
  <c r="GQ36" i="2" s="1"/>
  <c r="AJ36" i="2"/>
  <c r="CI36" i="2" s="1"/>
  <c r="GG36" i="2" s="1"/>
  <c r="T36" i="2"/>
  <c r="BS36" i="2" s="1"/>
  <c r="AR36" i="2"/>
  <c r="CQ36" i="2" s="1"/>
  <c r="AA36" i="2"/>
  <c r="BZ36" i="2" s="1"/>
  <c r="FX36" i="2" s="1"/>
  <c r="K36" i="2"/>
  <c r="BJ36" i="2" s="1"/>
  <c r="AD36" i="2"/>
  <c r="CC36" i="2" s="1"/>
  <c r="N36" i="2"/>
  <c r="BM36" i="2" s="1"/>
  <c r="AG36" i="2"/>
  <c r="CF36" i="2" s="1"/>
  <c r="GD36" i="2" s="1"/>
  <c r="Q36" i="2"/>
  <c r="BP36" i="2" s="1"/>
  <c r="FN36" i="2" s="1"/>
  <c r="AO36" i="2"/>
  <c r="CN36" i="2" s="1"/>
  <c r="AQ36" i="2"/>
  <c r="CP36" i="2" s="1"/>
  <c r="AP36" i="2"/>
  <c r="CO36" i="2" s="1"/>
  <c r="AF36" i="2"/>
  <c r="CE36" i="2" s="1"/>
  <c r="P36" i="2"/>
  <c r="BO36" i="2" s="1"/>
  <c r="DN36" i="2" s="1"/>
  <c r="AM36" i="2"/>
  <c r="CL36" i="2" s="1"/>
  <c r="W36" i="2"/>
  <c r="BV36" i="2" s="1"/>
  <c r="DU36" i="2" s="1"/>
  <c r="BD36" i="2"/>
  <c r="DC36" i="2" s="1"/>
  <c r="Z36" i="2"/>
  <c r="BY36" i="2" s="1"/>
  <c r="J36" i="2"/>
  <c r="BI36" i="2" s="1"/>
  <c r="AC36" i="2"/>
  <c r="CB36" i="2" s="1"/>
  <c r="FZ36" i="2" s="1"/>
  <c r="M36" i="2"/>
  <c r="BL36" i="2" s="1"/>
  <c r="DK36" i="2" s="1"/>
  <c r="BA36" i="2"/>
  <c r="CZ36" i="2" s="1"/>
  <c r="BC36" i="2"/>
  <c r="DB36" i="2" s="1"/>
  <c r="BB36" i="2"/>
  <c r="DA36" i="2" s="1"/>
  <c r="GY36" i="2" s="1"/>
  <c r="AV36" i="2"/>
  <c r="CU36" i="2" s="1"/>
  <c r="ET36" i="2" s="1"/>
  <c r="AB36" i="2"/>
  <c r="CA36" i="2" s="1"/>
  <c r="L36" i="2"/>
  <c r="BK36" i="2" s="1"/>
  <c r="AI36" i="2"/>
  <c r="CH36" i="2" s="1"/>
  <c r="GF36" i="2" s="1"/>
  <c r="S36" i="2"/>
  <c r="BR36" i="2" s="1"/>
  <c r="AL36" i="2"/>
  <c r="CK36" i="2" s="1"/>
  <c r="V36" i="2"/>
  <c r="BU36" i="2" s="1"/>
  <c r="DT36" i="2" s="1"/>
  <c r="AZ36" i="2"/>
  <c r="CY36" i="2" s="1"/>
  <c r="EX36" i="2" s="1"/>
  <c r="Y36" i="2"/>
  <c r="BX36" i="2" s="1"/>
  <c r="DW36" i="2" s="1"/>
  <c r="I36" i="2"/>
  <c r="BH36" i="2" s="1"/>
  <c r="DG36" i="2" s="1"/>
  <c r="AW36" i="2"/>
  <c r="CV36" i="2" s="1"/>
  <c r="EU36" i="2" s="1"/>
  <c r="AY36" i="2"/>
  <c r="CX36" i="2" s="1"/>
  <c r="EW36" i="2" s="1"/>
  <c r="AX36" i="2"/>
  <c r="CW36" i="2" s="1"/>
  <c r="AN36" i="2"/>
  <c r="CM36" i="2" s="1"/>
  <c r="X36" i="2"/>
  <c r="BW36" i="2" s="1"/>
  <c r="DV36" i="2" s="1"/>
  <c r="H36" i="2"/>
  <c r="BG36" i="2" s="1"/>
  <c r="FE36" i="2" s="1"/>
  <c r="AE36" i="2"/>
  <c r="CD36" i="2" s="1"/>
  <c r="EC36" i="2" s="1"/>
  <c r="O36" i="2"/>
  <c r="BN36" i="2" s="1"/>
  <c r="AH36" i="2"/>
  <c r="CG36" i="2" s="1"/>
  <c r="R36" i="2"/>
  <c r="BQ36" i="2" s="1"/>
  <c r="AK36" i="2"/>
  <c r="CJ36" i="2" s="1"/>
  <c r="EI36" i="2" s="1"/>
  <c r="U36" i="2"/>
  <c r="BT36" i="2" s="1"/>
  <c r="FR36" i="2" s="1"/>
  <c r="GB35" i="2"/>
  <c r="EC35" i="2"/>
  <c r="DO35" i="2"/>
  <c r="ET35" i="2"/>
  <c r="EW35" i="2"/>
  <c r="GC35" i="2"/>
  <c r="ED35" i="2"/>
  <c r="GX35" i="2"/>
  <c r="EY35" i="2"/>
  <c r="GG35" i="2"/>
  <c r="EH35" i="2"/>
  <c r="GZ38" i="3"/>
  <c r="GX38" i="3"/>
  <c r="BK47" i="5"/>
  <c r="FI46" i="5"/>
  <c r="DJ46" i="5"/>
  <c r="GF35" i="2"/>
  <c r="GL35" i="2"/>
  <c r="GH35" i="2"/>
  <c r="H53" i="1"/>
  <c r="G53" i="1"/>
  <c r="I54" i="1"/>
  <c r="H54" i="1" s="1"/>
  <c r="F55" i="1"/>
  <c r="E40" i="3" s="1"/>
  <c r="FO39" i="3" l="1"/>
  <c r="GO39" i="3"/>
  <c r="FW39" i="3"/>
  <c r="FP39" i="3"/>
  <c r="GJ39" i="3"/>
  <c r="FY38" i="3"/>
  <c r="GB36" i="2"/>
  <c r="GS36" i="2"/>
  <c r="Q40" i="3"/>
  <c r="BP40" i="3" s="1"/>
  <c r="FN40" i="3" s="1"/>
  <c r="T40" i="3"/>
  <c r="BS40" i="3" s="1"/>
  <c r="FQ40" i="3" s="1"/>
  <c r="G40" i="3"/>
  <c r="AK40" i="3"/>
  <c r="CJ40" i="3" s="1"/>
  <c r="GH40" i="3" s="1"/>
  <c r="P40" i="3"/>
  <c r="BO40" i="3" s="1"/>
  <c r="FM40" i="3" s="1"/>
  <c r="BB40" i="3"/>
  <c r="DA40" i="3" s="1"/>
  <c r="BA40" i="3"/>
  <c r="CZ40" i="3" s="1"/>
  <c r="L40" i="3"/>
  <c r="BK40" i="3" s="1"/>
  <c r="AX40" i="3"/>
  <c r="CW40" i="3" s="1"/>
  <c r="AO40" i="3"/>
  <c r="CN40" i="3" s="1"/>
  <c r="GL40" i="3" s="1"/>
  <c r="H40" i="3"/>
  <c r="BG40" i="3" s="1"/>
  <c r="FE40" i="3" s="1"/>
  <c r="AT40" i="3"/>
  <c r="CS40" i="3" s="1"/>
  <c r="GQ40" i="3" s="1"/>
  <c r="BD40" i="3"/>
  <c r="DC40" i="3" s="1"/>
  <c r="HA40" i="3" s="1"/>
  <c r="I40" i="3"/>
  <c r="BH40" i="3" s="1"/>
  <c r="FF40" i="3" s="1"/>
  <c r="BC40" i="3"/>
  <c r="DB40" i="3" s="1"/>
  <c r="GZ40" i="3" s="1"/>
  <c r="AP40" i="3"/>
  <c r="CO40" i="3" s="1"/>
  <c r="GM40" i="3" s="1"/>
  <c r="M40" i="3"/>
  <c r="BL40" i="3" s="1"/>
  <c r="FJ40" i="3" s="1"/>
  <c r="AY40" i="3"/>
  <c r="CX40" i="3" s="1"/>
  <c r="EW40" i="3" s="1"/>
  <c r="AL40" i="3"/>
  <c r="CK40" i="3" s="1"/>
  <c r="EJ40" i="3" s="1"/>
  <c r="Y40" i="3"/>
  <c r="BX40" i="3" s="1"/>
  <c r="FV40" i="3" s="1"/>
  <c r="AU40" i="3"/>
  <c r="CT40" i="3" s="1"/>
  <c r="ES40" i="3" s="1"/>
  <c r="AH40" i="3"/>
  <c r="CG40" i="3" s="1"/>
  <c r="GE40" i="3" s="1"/>
  <c r="AQ40" i="3"/>
  <c r="CP40" i="3" s="1"/>
  <c r="GN40" i="3" s="1"/>
  <c r="U40" i="3"/>
  <c r="BT40" i="3" s="1"/>
  <c r="FR40" i="3" s="1"/>
  <c r="AZ40" i="3"/>
  <c r="CY40" i="3" s="1"/>
  <c r="AM40" i="3"/>
  <c r="Z40" i="3"/>
  <c r="AV40" i="3"/>
  <c r="AI40" i="3"/>
  <c r="CH40" i="3" s="1"/>
  <c r="EG40" i="3" s="1"/>
  <c r="V40" i="3"/>
  <c r="BU40" i="3" s="1"/>
  <c r="FS40" i="3" s="1"/>
  <c r="AR40" i="3"/>
  <c r="AE40" i="3"/>
  <c r="CD40" i="3" s="1"/>
  <c r="R40" i="3"/>
  <c r="AN40" i="3"/>
  <c r="CM40" i="3" s="1"/>
  <c r="GK40" i="3" s="1"/>
  <c r="AA40" i="3"/>
  <c r="N40" i="3"/>
  <c r="BM40" i="3" s="1"/>
  <c r="FK40" i="3" s="1"/>
  <c r="J40" i="3"/>
  <c r="BI40" i="3" s="1"/>
  <c r="AJ40" i="3"/>
  <c r="CI40" i="3" s="1"/>
  <c r="GG40" i="3" s="1"/>
  <c r="W40" i="3"/>
  <c r="BV40" i="3" s="1"/>
  <c r="FT40" i="3" s="1"/>
  <c r="AC40" i="3"/>
  <c r="CB40" i="3" s="1"/>
  <c r="FZ40" i="3" s="1"/>
  <c r="AF40" i="3"/>
  <c r="CE40" i="3" s="1"/>
  <c r="S40" i="3"/>
  <c r="AS40" i="3"/>
  <c r="AB40" i="3"/>
  <c r="CA40" i="3" s="1"/>
  <c r="O40" i="3"/>
  <c r="AG40" i="3"/>
  <c r="X40" i="3"/>
  <c r="K40" i="3"/>
  <c r="BJ40" i="3" s="1"/>
  <c r="FH40" i="3" s="1"/>
  <c r="AW40" i="3"/>
  <c r="AD40" i="3"/>
  <c r="CC40" i="3" s="1"/>
  <c r="EB40" i="3" s="1"/>
  <c r="DM36" i="2"/>
  <c r="E38" i="2"/>
  <c r="AZ7" i="1"/>
  <c r="GV36" i="2"/>
  <c r="GE36" i="2"/>
  <c r="EF36" i="2"/>
  <c r="DJ36" i="2"/>
  <c r="FA36" i="2"/>
  <c r="FG36" i="2"/>
  <c r="DH36" i="2"/>
  <c r="GJ36" i="2"/>
  <c r="EK36" i="2"/>
  <c r="GN36" i="2"/>
  <c r="EO36" i="2"/>
  <c r="FK36" i="2"/>
  <c r="DL36" i="2"/>
  <c r="EP36" i="2"/>
  <c r="ES36" i="2"/>
  <c r="BW48" i="5"/>
  <c r="FU47" i="5"/>
  <c r="DV47" i="5"/>
  <c r="BM48" i="5"/>
  <c r="FK47" i="5"/>
  <c r="DL47" i="5"/>
  <c r="BR48" i="5"/>
  <c r="FP47" i="5"/>
  <c r="DQ47" i="5"/>
  <c r="CH48" i="5"/>
  <c r="GF47" i="5"/>
  <c r="EG47" i="5"/>
  <c r="DC48" i="5"/>
  <c r="HA47" i="5"/>
  <c r="FB47" i="5"/>
  <c r="GR36" i="2"/>
  <c r="FL36" i="2"/>
  <c r="CR48" i="5"/>
  <c r="GP47" i="5"/>
  <c r="EQ47" i="5"/>
  <c r="CY48" i="5"/>
  <c r="GW47" i="5"/>
  <c r="EX47" i="5"/>
  <c r="BZ48" i="5"/>
  <c r="FX47" i="5"/>
  <c r="DY47" i="5"/>
  <c r="FD36" i="2"/>
  <c r="GZ36" i="2"/>
  <c r="CV48" i="5"/>
  <c r="GT47" i="5"/>
  <c r="EU47" i="5"/>
  <c r="EA38" i="3"/>
  <c r="FZ39" i="3"/>
  <c r="ER38" i="3"/>
  <c r="GQ39" i="3"/>
  <c r="EU38" i="3"/>
  <c r="GT39" i="3"/>
  <c r="DB48" i="5"/>
  <c r="GZ47" i="5"/>
  <c r="FA47" i="5"/>
  <c r="CG48" i="5"/>
  <c r="GE47" i="5"/>
  <c r="EF47" i="5"/>
  <c r="GO36" i="2"/>
  <c r="GP38" i="3"/>
  <c r="BV48" i="5"/>
  <c r="FT47" i="5"/>
  <c r="DU47" i="5"/>
  <c r="BF48" i="5"/>
  <c r="FD47" i="5"/>
  <c r="DE47" i="5"/>
  <c r="FA39" i="3"/>
  <c r="EG39" i="3"/>
  <c r="BI39" i="3"/>
  <c r="FG39" i="3" s="1"/>
  <c r="CU39" i="3"/>
  <c r="ET39" i="3" s="1"/>
  <c r="EH39" i="3"/>
  <c r="DA39" i="3"/>
  <c r="DW39" i="3"/>
  <c r="DI39" i="3"/>
  <c r="EF39" i="3"/>
  <c r="DS36" i="2"/>
  <c r="GI36" i="2"/>
  <c r="EJ36" i="2"/>
  <c r="FY36" i="2"/>
  <c r="DZ36" i="2"/>
  <c r="GX36" i="2"/>
  <c r="EY36" i="2"/>
  <c r="FW36" i="2"/>
  <c r="DX36" i="2"/>
  <c r="GL36" i="2"/>
  <c r="EM36" i="2"/>
  <c r="GA36" i="2"/>
  <c r="EB36" i="2"/>
  <c r="FQ36" i="2"/>
  <c r="DR36" i="2"/>
  <c r="EQ36" i="2"/>
  <c r="EF38" i="3"/>
  <c r="GE39" i="3"/>
  <c r="DW38" i="3"/>
  <c r="FV39" i="3"/>
  <c r="CP48" i="5"/>
  <c r="GN47" i="5"/>
  <c r="EO47" i="5"/>
  <c r="BL48" i="5"/>
  <c r="FJ47" i="5"/>
  <c r="DK47" i="5"/>
  <c r="CD48" i="5"/>
  <c r="GB47" i="5"/>
  <c r="EC47" i="5"/>
  <c r="BX48" i="5"/>
  <c r="FV47" i="5"/>
  <c r="DW47" i="5"/>
  <c r="BH48" i="5"/>
  <c r="FF47" i="5"/>
  <c r="DG47" i="5"/>
  <c r="FM36" i="2"/>
  <c r="GT36" i="2"/>
  <c r="EE38" i="3"/>
  <c r="GD39" i="3"/>
  <c r="CW48" i="5"/>
  <c r="GU47" i="5"/>
  <c r="EV47" i="5"/>
  <c r="CE48" i="5"/>
  <c r="GC47" i="5"/>
  <c r="ED47" i="5"/>
  <c r="CC48" i="5"/>
  <c r="GA47" i="5"/>
  <c r="EB47" i="5"/>
  <c r="CK48" i="5"/>
  <c r="GI47" i="5"/>
  <c r="EJ47" i="5"/>
  <c r="CF48" i="5"/>
  <c r="GD47" i="5"/>
  <c r="EE47" i="5"/>
  <c r="FT36" i="2"/>
  <c r="CS48" i="5"/>
  <c r="GQ47" i="5"/>
  <c r="ER47" i="5"/>
  <c r="CZ48" i="5"/>
  <c r="GX47" i="5"/>
  <c r="EY47" i="5"/>
  <c r="CB48" i="5"/>
  <c r="FZ47" i="5"/>
  <c r="EA47" i="5"/>
  <c r="DR39" i="3"/>
  <c r="DG39" i="3"/>
  <c r="DO39" i="3"/>
  <c r="DL39" i="3"/>
  <c r="BZ39" i="3"/>
  <c r="DY39" i="3" s="1"/>
  <c r="CZ39" i="3"/>
  <c r="GX39" i="3" s="1"/>
  <c r="CR39" i="3"/>
  <c r="EQ39" i="3" s="1"/>
  <c r="BN39" i="3"/>
  <c r="DM39" i="3" s="1"/>
  <c r="EA39" i="3"/>
  <c r="DF39" i="3"/>
  <c r="EN39" i="3"/>
  <c r="EW39" i="3"/>
  <c r="BP48" i="5"/>
  <c r="FN47" i="5"/>
  <c r="DO47" i="5"/>
  <c r="AY50" i="1"/>
  <c r="AY31" i="1"/>
  <c r="AY25" i="1"/>
  <c r="AY23" i="1"/>
  <c r="AY38" i="1"/>
  <c r="AY49" i="1"/>
  <c r="AY26" i="1"/>
  <c r="AY24" i="1"/>
  <c r="AY41" i="1"/>
  <c r="AY52" i="1"/>
  <c r="AY29" i="1"/>
  <c r="AY46" i="1"/>
  <c r="AY32" i="1"/>
  <c r="AY51" i="1"/>
  <c r="AY34" i="1"/>
  <c r="AY39" i="1"/>
  <c r="AY28" i="1"/>
  <c r="AY27" i="1"/>
  <c r="AY45" i="1"/>
  <c r="AY47" i="1"/>
  <c r="AY40" i="1"/>
  <c r="AY21" i="1"/>
  <c r="AY42" i="1"/>
  <c r="AY22" i="1"/>
  <c r="AY36" i="1"/>
  <c r="AY43" i="1"/>
  <c r="AY30" i="1"/>
  <c r="AY33" i="1"/>
  <c r="AY48" i="1"/>
  <c r="AY37" i="1"/>
  <c r="AY44" i="1"/>
  <c r="AY35" i="1"/>
  <c r="BK48" i="5"/>
  <c r="FI47" i="5"/>
  <c r="DJ47" i="5"/>
  <c r="GU36" i="2"/>
  <c r="EV36" i="2"/>
  <c r="FP36" i="2"/>
  <c r="DQ36" i="2"/>
  <c r="FB36" i="2"/>
  <c r="GC36" i="2"/>
  <c r="ED36" i="2"/>
  <c r="DO36" i="2"/>
  <c r="FH36" i="2"/>
  <c r="DI36" i="2"/>
  <c r="EH36" i="2"/>
  <c r="GE38" i="3"/>
  <c r="FV38" i="3"/>
  <c r="CI48" i="5"/>
  <c r="GG47" i="5"/>
  <c r="EH47" i="5"/>
  <c r="CN48" i="5"/>
  <c r="GL47" i="5"/>
  <c r="EM47" i="5"/>
  <c r="GD38" i="3"/>
  <c r="GU38" i="3"/>
  <c r="BU48" i="5"/>
  <c r="FS47" i="5"/>
  <c r="DT47" i="5"/>
  <c r="BI48" i="5"/>
  <c r="FG47" i="5"/>
  <c r="DH47" i="5"/>
  <c r="FV36" i="2"/>
  <c r="FI36" i="2"/>
  <c r="FU36" i="2"/>
  <c r="EN38" i="3"/>
  <c r="GM39" i="3"/>
  <c r="CJ48" i="5"/>
  <c r="GH47" i="5"/>
  <c r="EI47" i="5"/>
  <c r="BQ48" i="5"/>
  <c r="FO47" i="5"/>
  <c r="DP47" i="5"/>
  <c r="FJ36" i="2"/>
  <c r="FF36" i="2"/>
  <c r="FS36" i="2"/>
  <c r="BJ48" i="5"/>
  <c r="FH47" i="5"/>
  <c r="DI47" i="5"/>
  <c r="FU38" i="3"/>
  <c r="FX38" i="3"/>
  <c r="CT48" i="5"/>
  <c r="GR47" i="5"/>
  <c r="ES47" i="5"/>
  <c r="BS48" i="5"/>
  <c r="FQ47" i="5"/>
  <c r="DR47" i="5"/>
  <c r="EE39" i="3"/>
  <c r="EB39" i="3"/>
  <c r="EO39" i="3"/>
  <c r="FB39" i="3"/>
  <c r="CA39" i="3"/>
  <c r="FY39" i="3" s="1"/>
  <c r="BF39" i="3"/>
  <c r="DE39" i="3" s="1"/>
  <c r="DU39" i="3"/>
  <c r="EU39" i="3"/>
  <c r="BK39" i="3"/>
  <c r="FI39" i="3" s="1"/>
  <c r="ER39" i="3"/>
  <c r="DN39" i="3"/>
  <c r="DS39" i="3"/>
  <c r="CO48" i="5"/>
  <c r="GM47" i="5"/>
  <c r="EN47" i="5"/>
  <c r="AP37" i="2"/>
  <c r="CO37" i="2" s="1"/>
  <c r="BC37" i="2"/>
  <c r="DB37" i="2" s="1"/>
  <c r="FA37" i="2" s="1"/>
  <c r="AW37" i="2"/>
  <c r="CV37" i="2" s="1"/>
  <c r="AA37" i="2"/>
  <c r="BZ37" i="2" s="1"/>
  <c r="FX37" i="2" s="1"/>
  <c r="K37" i="2"/>
  <c r="BJ37" i="2" s="1"/>
  <c r="AH37" i="2"/>
  <c r="CG37" i="2" s="1"/>
  <c r="R37" i="2"/>
  <c r="BQ37" i="2" s="1"/>
  <c r="FO37" i="2" s="1"/>
  <c r="AK37" i="2"/>
  <c r="CJ37" i="2" s="1"/>
  <c r="U37" i="2"/>
  <c r="BT37" i="2" s="1"/>
  <c r="BA37" i="2"/>
  <c r="CZ37" i="2" s="1"/>
  <c r="AB37" i="2"/>
  <c r="CA37" i="2" s="1"/>
  <c r="L37" i="2"/>
  <c r="BK37" i="2" s="1"/>
  <c r="DJ37" i="2" s="1"/>
  <c r="BB37" i="2"/>
  <c r="DA37" i="2" s="1"/>
  <c r="GY37" i="2" s="1"/>
  <c r="AZ37" i="2"/>
  <c r="CY37" i="2" s="1"/>
  <c r="AY37" i="2"/>
  <c r="CX37" i="2" s="1"/>
  <c r="AM37" i="2"/>
  <c r="CL37" i="2" s="1"/>
  <c r="EK37" i="2" s="1"/>
  <c r="W37" i="2"/>
  <c r="BV37" i="2" s="1"/>
  <c r="AS37" i="2"/>
  <c r="CR37" i="2" s="1"/>
  <c r="EQ37" i="2" s="1"/>
  <c r="AD37" i="2"/>
  <c r="CC37" i="2" s="1"/>
  <c r="N37" i="2"/>
  <c r="BM37" i="2" s="1"/>
  <c r="AG37" i="2"/>
  <c r="CF37" i="2" s="1"/>
  <c r="GD37" i="2" s="1"/>
  <c r="Q37" i="2"/>
  <c r="BP37" i="2" s="1"/>
  <c r="AN37" i="2"/>
  <c r="CM37" i="2" s="1"/>
  <c r="EL37" i="2" s="1"/>
  <c r="X37" i="2"/>
  <c r="BW37" i="2" s="1"/>
  <c r="H37" i="2"/>
  <c r="BG37" i="2" s="1"/>
  <c r="DF37" i="2" s="1"/>
  <c r="AX37" i="2"/>
  <c r="CW37" i="2" s="1"/>
  <c r="AV37" i="2"/>
  <c r="CU37" i="2" s="1"/>
  <c r="AU37" i="2"/>
  <c r="CT37" i="2" s="1"/>
  <c r="GR37" i="2" s="1"/>
  <c r="AI37" i="2"/>
  <c r="CH37" i="2" s="1"/>
  <c r="EG37" i="2" s="1"/>
  <c r="S37" i="2"/>
  <c r="BR37" i="2" s="1"/>
  <c r="BD37" i="2"/>
  <c r="DC37" i="2" s="1"/>
  <c r="Z37" i="2"/>
  <c r="BY37" i="2" s="1"/>
  <c r="DX37" i="2" s="1"/>
  <c r="J37" i="2"/>
  <c r="BI37" i="2" s="1"/>
  <c r="AC37" i="2"/>
  <c r="CB37" i="2" s="1"/>
  <c r="FZ37" i="2" s="1"/>
  <c r="M37" i="2"/>
  <c r="BL37" i="2" s="1"/>
  <c r="AJ37" i="2"/>
  <c r="CI37" i="2" s="1"/>
  <c r="EH37" i="2" s="1"/>
  <c r="T37" i="2"/>
  <c r="BS37" i="2" s="1"/>
  <c r="AT37" i="2"/>
  <c r="CS37" i="2" s="1"/>
  <c r="GQ37" i="2" s="1"/>
  <c r="AR37" i="2"/>
  <c r="CQ37" i="2" s="1"/>
  <c r="EP37" i="2" s="1"/>
  <c r="AQ37" i="2"/>
  <c r="CP37" i="2" s="1"/>
  <c r="GN37" i="2" s="1"/>
  <c r="AE37" i="2"/>
  <c r="CD37" i="2" s="1"/>
  <c r="O37" i="2"/>
  <c r="BN37" i="2" s="1"/>
  <c r="DM37" i="2" s="1"/>
  <c r="AL37" i="2"/>
  <c r="CK37" i="2" s="1"/>
  <c r="V37" i="2"/>
  <c r="BU37" i="2" s="1"/>
  <c r="AO37" i="2"/>
  <c r="CN37" i="2" s="1"/>
  <c r="EM37" i="2" s="1"/>
  <c r="Y37" i="2"/>
  <c r="BX37" i="2" s="1"/>
  <c r="I37" i="2"/>
  <c r="BH37" i="2" s="1"/>
  <c r="AF37" i="2"/>
  <c r="CE37" i="2" s="1"/>
  <c r="P37" i="2"/>
  <c r="BO37" i="2" s="1"/>
  <c r="G37" i="2"/>
  <c r="BF37" i="2" s="1"/>
  <c r="GK36" i="2"/>
  <c r="EL36" i="2"/>
  <c r="FO36" i="2"/>
  <c r="DP36" i="2"/>
  <c r="DF36" i="2"/>
  <c r="EG36" i="2"/>
  <c r="EZ36" i="2"/>
  <c r="EA36" i="2"/>
  <c r="GM36" i="2"/>
  <c r="EN36" i="2"/>
  <c r="GM37" i="2"/>
  <c r="EE36" i="2"/>
  <c r="DY36" i="2"/>
  <c r="ER36" i="2"/>
  <c r="DS38" i="3"/>
  <c r="FR39" i="3"/>
  <c r="DN38" i="3"/>
  <c r="FM39" i="3"/>
  <c r="CM48" i="5"/>
  <c r="GK47" i="5"/>
  <c r="EL47" i="5"/>
  <c r="CX48" i="5"/>
  <c r="GV47" i="5"/>
  <c r="EW47" i="5"/>
  <c r="HA36" i="2"/>
  <c r="BT48" i="5"/>
  <c r="FR47" i="5"/>
  <c r="DS47" i="5"/>
  <c r="BY48" i="5"/>
  <c r="FW47" i="5"/>
  <c r="DX47" i="5"/>
  <c r="DA48" i="5"/>
  <c r="GY47" i="5"/>
  <c r="EZ47" i="5"/>
  <c r="BN48" i="5"/>
  <c r="FL47" i="5"/>
  <c r="DM47" i="5"/>
  <c r="GH36" i="2"/>
  <c r="CU48" i="5"/>
  <c r="GS47" i="5"/>
  <c r="ET47" i="5"/>
  <c r="BO48" i="5"/>
  <c r="FM47" i="5"/>
  <c r="DN47" i="5"/>
  <c r="BG48" i="5"/>
  <c r="FE47" i="5"/>
  <c r="DF47" i="5"/>
  <c r="GW36" i="2"/>
  <c r="EH38" i="3"/>
  <c r="GG39" i="3"/>
  <c r="CA48" i="5"/>
  <c r="FY47" i="5"/>
  <c r="DZ47" i="5"/>
  <c r="CQ48" i="5"/>
  <c r="GO47" i="5"/>
  <c r="EP47" i="5"/>
  <c r="CL48" i="5"/>
  <c r="GJ47" i="5"/>
  <c r="EK47" i="5"/>
  <c r="EJ39" i="3"/>
  <c r="ES39" i="3"/>
  <c r="DT39" i="3"/>
  <c r="EL39" i="3"/>
  <c r="CY39" i="3"/>
  <c r="GW39" i="3" s="1"/>
  <c r="EM39" i="3"/>
  <c r="CD39" i="3"/>
  <c r="GB39" i="3" s="1"/>
  <c r="BW39" i="3"/>
  <c r="DV39" i="3" s="1"/>
  <c r="CE39" i="3"/>
  <c r="CW39" i="3"/>
  <c r="GU39" i="3" s="1"/>
  <c r="EI39" i="3"/>
  <c r="DK39" i="3"/>
  <c r="F56" i="1"/>
  <c r="E41" i="3" s="1"/>
  <c r="I55" i="1"/>
  <c r="H55" i="1" s="1"/>
  <c r="G54" i="1"/>
  <c r="GV40" i="3" l="1"/>
  <c r="GI40" i="3"/>
  <c r="GR40" i="3"/>
  <c r="GA40" i="3"/>
  <c r="GF40" i="3"/>
  <c r="FU39" i="3"/>
  <c r="GK37" i="2"/>
  <c r="GF37" i="2"/>
  <c r="FD39" i="3"/>
  <c r="FX39" i="3"/>
  <c r="GP39" i="3"/>
  <c r="DH40" i="3"/>
  <c r="ED39" i="3"/>
  <c r="GC40" i="3"/>
  <c r="CL49" i="5"/>
  <c r="GJ48" i="5"/>
  <c r="EK48" i="5"/>
  <c r="BG49" i="5"/>
  <c r="FE48" i="5"/>
  <c r="DF48" i="5"/>
  <c r="BY49" i="5"/>
  <c r="FW48" i="5"/>
  <c r="DX48" i="5"/>
  <c r="GC37" i="2"/>
  <c r="ED37" i="2"/>
  <c r="AS41" i="3"/>
  <c r="CR41" i="3" s="1"/>
  <c r="M41" i="3"/>
  <c r="BL41" i="3" s="1"/>
  <c r="DK41" i="3" s="1"/>
  <c r="AT41" i="3"/>
  <c r="CS41" i="3" s="1"/>
  <c r="ER41" i="3" s="1"/>
  <c r="BC41" i="3"/>
  <c r="DB41" i="3" s="1"/>
  <c r="GZ41" i="3" s="1"/>
  <c r="AA41" i="3"/>
  <c r="BZ41" i="3" s="1"/>
  <c r="BB41" i="3"/>
  <c r="DA41" i="3" s="1"/>
  <c r="EZ41" i="3" s="1"/>
  <c r="Z41" i="3"/>
  <c r="BY41" i="3" s="1"/>
  <c r="AY41" i="3"/>
  <c r="AO41" i="3"/>
  <c r="CN41" i="3" s="1"/>
  <c r="EM41" i="3" s="1"/>
  <c r="Y41" i="3"/>
  <c r="BX41" i="3" s="1"/>
  <c r="FV41" i="3" s="1"/>
  <c r="I41" i="3"/>
  <c r="BH41" i="3" s="1"/>
  <c r="DG41" i="3" s="1"/>
  <c r="G41" i="3"/>
  <c r="BF41" i="3" s="1"/>
  <c r="T41" i="3"/>
  <c r="BS41" i="3" s="1"/>
  <c r="DR41" i="3" s="1"/>
  <c r="AH41" i="3"/>
  <c r="CG41" i="3" s="1"/>
  <c r="GE41" i="3" s="1"/>
  <c r="AQ41" i="3"/>
  <c r="CP41" i="3" s="1"/>
  <c r="BD41" i="3"/>
  <c r="DC41" i="3" s="1"/>
  <c r="HA41" i="3" s="1"/>
  <c r="O41" i="3"/>
  <c r="BN41" i="3" s="1"/>
  <c r="AB41" i="3"/>
  <c r="CA41" i="3" s="1"/>
  <c r="FY41" i="3" s="1"/>
  <c r="AP41" i="3"/>
  <c r="CO41" i="3" s="1"/>
  <c r="GM41" i="3" s="1"/>
  <c r="P41" i="3"/>
  <c r="BO41" i="3" s="1"/>
  <c r="FM41" i="3" s="1"/>
  <c r="BA41" i="3"/>
  <c r="CZ41" i="3" s="1"/>
  <c r="EY41" i="3" s="1"/>
  <c r="AK41" i="3"/>
  <c r="CJ41" i="3" s="1"/>
  <c r="GH41" i="3" s="1"/>
  <c r="U41" i="3"/>
  <c r="BT41" i="3" s="1"/>
  <c r="DS41" i="3" s="1"/>
  <c r="N41" i="3"/>
  <c r="BM41" i="3" s="1"/>
  <c r="FK41" i="3" s="1"/>
  <c r="W41" i="3"/>
  <c r="BV41" i="3" s="1"/>
  <c r="DU41" i="3" s="1"/>
  <c r="AJ41" i="3"/>
  <c r="CI41" i="3" s="1"/>
  <c r="AX41" i="3"/>
  <c r="CW41" i="3" s="1"/>
  <c r="GU41" i="3" s="1"/>
  <c r="H41" i="3"/>
  <c r="BG41" i="3" s="1"/>
  <c r="FE41" i="3" s="1"/>
  <c r="V41" i="3"/>
  <c r="BU41" i="3" s="1"/>
  <c r="FS41" i="3" s="1"/>
  <c r="AE41" i="3"/>
  <c r="AR41" i="3"/>
  <c r="S41" i="3"/>
  <c r="BR41" i="3" s="1"/>
  <c r="AF41" i="3"/>
  <c r="AW41" i="3"/>
  <c r="CV41" i="3" s="1"/>
  <c r="AG41" i="3"/>
  <c r="CF41" i="3" s="1"/>
  <c r="Q41" i="3"/>
  <c r="BP41" i="3" s="1"/>
  <c r="FN41" i="3" s="1"/>
  <c r="AD41" i="3"/>
  <c r="AM41" i="3"/>
  <c r="CL41" i="3" s="1"/>
  <c r="AZ41" i="3"/>
  <c r="CY41" i="3" s="1"/>
  <c r="GW41" i="3" s="1"/>
  <c r="K41" i="3"/>
  <c r="BJ41" i="3" s="1"/>
  <c r="FH41" i="3" s="1"/>
  <c r="X41" i="3"/>
  <c r="AL41" i="3"/>
  <c r="AU41" i="3"/>
  <c r="J41" i="3"/>
  <c r="AI41" i="3"/>
  <c r="AV41" i="3"/>
  <c r="AC41" i="3"/>
  <c r="CB41" i="3" s="1"/>
  <c r="FZ41" i="3" s="1"/>
  <c r="R41" i="3"/>
  <c r="BQ41" i="3" s="1"/>
  <c r="AN41" i="3"/>
  <c r="CM41" i="3" s="1"/>
  <c r="GK41" i="3" s="1"/>
  <c r="L41" i="3"/>
  <c r="BK41" i="3" s="1"/>
  <c r="FI41" i="3" s="1"/>
  <c r="GC39" i="3"/>
  <c r="DA49" i="5"/>
  <c r="GY48" i="5"/>
  <c r="EZ48" i="5"/>
  <c r="FF37" i="2"/>
  <c r="DG37" i="2"/>
  <c r="GI37" i="2"/>
  <c r="EJ37" i="2"/>
  <c r="FJ37" i="2"/>
  <c r="DK37" i="2"/>
  <c r="FB37" i="2"/>
  <c r="GS37" i="2"/>
  <c r="ET37" i="2"/>
  <c r="EB37" i="2"/>
  <c r="GV37" i="2"/>
  <c r="EW37" i="2"/>
  <c r="DZ37" i="2"/>
  <c r="DP37" i="2"/>
  <c r="GT37" i="2"/>
  <c r="EU37" i="2"/>
  <c r="DJ39" i="3"/>
  <c r="FI40" i="3"/>
  <c r="BQ49" i="5"/>
  <c r="FO48" i="5"/>
  <c r="DP48" i="5"/>
  <c r="FL39" i="3"/>
  <c r="CZ49" i="5"/>
  <c r="GX48" i="5"/>
  <c r="EY48" i="5"/>
  <c r="CE49" i="5"/>
  <c r="GC48" i="5"/>
  <c r="ED48" i="5"/>
  <c r="BL49" i="5"/>
  <c r="FJ48" i="5"/>
  <c r="DK48" i="5"/>
  <c r="GP37" i="2"/>
  <c r="FW37" i="2"/>
  <c r="DH39" i="3"/>
  <c r="FG40" i="3"/>
  <c r="BF49" i="5"/>
  <c r="FD48" i="5"/>
  <c r="DE48" i="5"/>
  <c r="CG49" i="5"/>
  <c r="GE48" i="5"/>
  <c r="EF48" i="5"/>
  <c r="CV49" i="5"/>
  <c r="GT48" i="5"/>
  <c r="EU48" i="5"/>
  <c r="CY49" i="5"/>
  <c r="GW48" i="5"/>
  <c r="EX48" i="5"/>
  <c r="DC49" i="5"/>
  <c r="HA48" i="5"/>
  <c r="FB48" i="5"/>
  <c r="BW49" i="5"/>
  <c r="FU48" i="5"/>
  <c r="DV48" i="5"/>
  <c r="GZ37" i="2"/>
  <c r="FL37" i="2"/>
  <c r="DI40" i="3"/>
  <c r="DZ40" i="3"/>
  <c r="EA40" i="3"/>
  <c r="DL40" i="3"/>
  <c r="EC40" i="3"/>
  <c r="CU40" i="3"/>
  <c r="ET40" i="3" s="1"/>
  <c r="DS40" i="3"/>
  <c r="DW40" i="3"/>
  <c r="EN40" i="3"/>
  <c r="ER40" i="3"/>
  <c r="DJ40" i="3"/>
  <c r="EI40" i="3"/>
  <c r="E39" i="2"/>
  <c r="BA7" i="1"/>
  <c r="BT49" i="5"/>
  <c r="FR48" i="5"/>
  <c r="DS48" i="5"/>
  <c r="EX39" i="3"/>
  <c r="GW40" i="3"/>
  <c r="EV39" i="3"/>
  <c r="GU40" i="3"/>
  <c r="CA49" i="5"/>
  <c r="FY48" i="5"/>
  <c r="DZ48" i="5"/>
  <c r="CU49" i="5"/>
  <c r="GS48" i="5"/>
  <c r="ET48" i="5"/>
  <c r="BN49" i="5"/>
  <c r="FL48" i="5"/>
  <c r="DM48" i="5"/>
  <c r="CM49" i="5"/>
  <c r="GK48" i="5"/>
  <c r="EL48" i="5"/>
  <c r="FE37" i="2"/>
  <c r="FD37" i="2"/>
  <c r="DE37" i="2"/>
  <c r="FV37" i="2"/>
  <c r="DW37" i="2"/>
  <c r="ER37" i="2"/>
  <c r="EA37" i="2"/>
  <c r="DQ37" i="2"/>
  <c r="EV37" i="2"/>
  <c r="DO37" i="2"/>
  <c r="GW37" i="2"/>
  <c r="EX37" i="2"/>
  <c r="EY37" i="2"/>
  <c r="GE37" i="2"/>
  <c r="EF37" i="2"/>
  <c r="CO49" i="5"/>
  <c r="GM48" i="5"/>
  <c r="EN48" i="5"/>
  <c r="CT49" i="5"/>
  <c r="GR48" i="5"/>
  <c r="ES48" i="5"/>
  <c r="GG37" i="2"/>
  <c r="HA37" i="2"/>
  <c r="CB49" i="5"/>
  <c r="FZ48" i="5"/>
  <c r="EA48" i="5"/>
  <c r="CC49" i="5"/>
  <c r="GA48" i="5"/>
  <c r="EB48" i="5"/>
  <c r="CD49" i="5"/>
  <c r="GB48" i="5"/>
  <c r="EC48" i="5"/>
  <c r="GL37" i="2"/>
  <c r="FY37" i="2"/>
  <c r="BZ49" i="5"/>
  <c r="FX48" i="5"/>
  <c r="DY48" i="5"/>
  <c r="BM49" i="5"/>
  <c r="FK48" i="5"/>
  <c r="DL48" i="5"/>
  <c r="FI37" i="2"/>
  <c r="BW40" i="3"/>
  <c r="DV40" i="3" s="1"/>
  <c r="CR40" i="3"/>
  <c r="GP40" i="3" s="1"/>
  <c r="DU40" i="3"/>
  <c r="BZ40" i="3"/>
  <c r="FX40" i="3" s="1"/>
  <c r="CQ40" i="3"/>
  <c r="EP40" i="3" s="1"/>
  <c r="BY40" i="3"/>
  <c r="FW40" i="3" s="1"/>
  <c r="EO40" i="3"/>
  <c r="GN41" i="3"/>
  <c r="FA40" i="3"/>
  <c r="DF40" i="3"/>
  <c r="EY40" i="3"/>
  <c r="BF40" i="3"/>
  <c r="BO49" i="5"/>
  <c r="FM48" i="5"/>
  <c r="DN48" i="5"/>
  <c r="CX49" i="5"/>
  <c r="GV48" i="5"/>
  <c r="EW48" i="5"/>
  <c r="FM37" i="2"/>
  <c r="DN37" i="2"/>
  <c r="GB37" i="2"/>
  <c r="EC37" i="2"/>
  <c r="DR37" i="2"/>
  <c r="FG37" i="2"/>
  <c r="DH37" i="2"/>
  <c r="EE37" i="2"/>
  <c r="FT37" i="2"/>
  <c r="DU37" i="2"/>
  <c r="EZ37" i="2"/>
  <c r="DS37" i="2"/>
  <c r="FH37" i="2"/>
  <c r="DI37" i="2"/>
  <c r="EN37" i="2"/>
  <c r="BS49" i="5"/>
  <c r="FQ48" i="5"/>
  <c r="DR48" i="5"/>
  <c r="BJ49" i="5"/>
  <c r="FH48" i="5"/>
  <c r="DI48" i="5"/>
  <c r="BU49" i="5"/>
  <c r="FS48" i="5"/>
  <c r="DT48" i="5"/>
  <c r="CI49" i="5"/>
  <c r="GG48" i="5"/>
  <c r="EH48" i="5"/>
  <c r="FN37" i="2"/>
  <c r="BP49" i="5"/>
  <c r="FN48" i="5"/>
  <c r="DO48" i="5"/>
  <c r="CK49" i="5"/>
  <c r="GI48" i="5"/>
  <c r="EJ48" i="5"/>
  <c r="BX49" i="5"/>
  <c r="FV48" i="5"/>
  <c r="DW48" i="5"/>
  <c r="GA37" i="2"/>
  <c r="GX37" i="2"/>
  <c r="EZ39" i="3"/>
  <c r="GY40" i="3"/>
  <c r="BR49" i="5"/>
  <c r="FP48" i="5"/>
  <c r="DQ48" i="5"/>
  <c r="AZ51" i="1"/>
  <c r="AZ46" i="1"/>
  <c r="AZ34" i="1"/>
  <c r="AZ33" i="1"/>
  <c r="AZ27" i="1"/>
  <c r="AZ28" i="1"/>
  <c r="AZ37" i="1"/>
  <c r="AZ50" i="1"/>
  <c r="AZ31" i="1"/>
  <c r="AZ36" i="1"/>
  <c r="AZ41" i="1"/>
  <c r="AZ24" i="1"/>
  <c r="AZ35" i="1"/>
  <c r="AZ44" i="1"/>
  <c r="AZ45" i="1"/>
  <c r="AZ32" i="1"/>
  <c r="AZ39" i="1"/>
  <c r="AZ52" i="1"/>
  <c r="AZ49" i="1"/>
  <c r="AZ40" i="1"/>
  <c r="AZ43" i="1"/>
  <c r="AZ30" i="1"/>
  <c r="AZ21" i="1"/>
  <c r="AZ53" i="1"/>
  <c r="AZ48" i="1"/>
  <c r="AZ47" i="1"/>
  <c r="AZ25" i="1"/>
  <c r="AZ26" i="1"/>
  <c r="AZ22" i="1"/>
  <c r="AZ29" i="1"/>
  <c r="AZ23" i="1"/>
  <c r="AZ38" i="1"/>
  <c r="AZ42" i="1"/>
  <c r="CF40" i="3"/>
  <c r="GD40" i="3" s="1"/>
  <c r="BR40" i="3"/>
  <c r="FP40" i="3" s="1"/>
  <c r="EH40" i="3"/>
  <c r="GG41" i="3"/>
  <c r="EL40" i="3"/>
  <c r="DT40" i="3"/>
  <c r="CL40" i="3"/>
  <c r="GJ40" i="3" s="1"/>
  <c r="EF40" i="3"/>
  <c r="DG40" i="3"/>
  <c r="EM40" i="3"/>
  <c r="EZ40" i="3"/>
  <c r="DR40" i="3"/>
  <c r="CQ49" i="5"/>
  <c r="GO48" i="5"/>
  <c r="EP48" i="5"/>
  <c r="EC39" i="3"/>
  <c r="GB40" i="3"/>
  <c r="FS37" i="2"/>
  <c r="DT37" i="2"/>
  <c r="EO37" i="2"/>
  <c r="ES37" i="2"/>
  <c r="FU37" i="2"/>
  <c r="DV37" i="2"/>
  <c r="FK37" i="2"/>
  <c r="DL37" i="2"/>
  <c r="GH37" i="2"/>
  <c r="EI37" i="2"/>
  <c r="DY37" i="2"/>
  <c r="DZ39" i="3"/>
  <c r="FY40" i="3"/>
  <c r="CJ49" i="5"/>
  <c r="GH48" i="5"/>
  <c r="EI48" i="5"/>
  <c r="BI49" i="5"/>
  <c r="FG48" i="5"/>
  <c r="DH48" i="5"/>
  <c r="CN49" i="5"/>
  <c r="GL48" i="5"/>
  <c r="EM48" i="5"/>
  <c r="FP37" i="2"/>
  <c r="GU37" i="2"/>
  <c r="BK49" i="5"/>
  <c r="FI48" i="5"/>
  <c r="DJ48" i="5"/>
  <c r="EY39" i="3"/>
  <c r="GX40" i="3"/>
  <c r="CS49" i="5"/>
  <c r="GQ48" i="5"/>
  <c r="ER48" i="5"/>
  <c r="CF49" i="5"/>
  <c r="GD48" i="5"/>
  <c r="EE48" i="5"/>
  <c r="CW49" i="5"/>
  <c r="GU48" i="5"/>
  <c r="EV48" i="5"/>
  <c r="BH49" i="5"/>
  <c r="FF48" i="5"/>
  <c r="DG48" i="5"/>
  <c r="CP49" i="5"/>
  <c r="GN48" i="5"/>
  <c r="EO48" i="5"/>
  <c r="FQ37" i="2"/>
  <c r="FR37" i="2"/>
  <c r="GY39" i="3"/>
  <c r="GS39" i="3"/>
  <c r="BV49" i="5"/>
  <c r="FT48" i="5"/>
  <c r="DU48" i="5"/>
  <c r="DB49" i="5"/>
  <c r="GZ48" i="5"/>
  <c r="FA48" i="5"/>
  <c r="CR49" i="5"/>
  <c r="GP48" i="5"/>
  <c r="EQ48" i="5"/>
  <c r="CH49" i="5"/>
  <c r="GF48" i="5"/>
  <c r="EG48" i="5"/>
  <c r="GO37" i="2"/>
  <c r="GJ37" i="2"/>
  <c r="AY38" i="2"/>
  <c r="CX38" i="2" s="1"/>
  <c r="AW38" i="2"/>
  <c r="CV38" i="2" s="1"/>
  <c r="GT38" i="2" s="1"/>
  <c r="AQ38" i="2"/>
  <c r="CP38" i="2" s="1"/>
  <c r="AS38" i="2"/>
  <c r="CR38" i="2" s="1"/>
  <c r="AR38" i="2"/>
  <c r="CQ38" i="2" s="1"/>
  <c r="AH38" i="2"/>
  <c r="CG38" i="2" s="1"/>
  <c r="R38" i="2"/>
  <c r="BQ38" i="2" s="1"/>
  <c r="AK38" i="2"/>
  <c r="CJ38" i="2" s="1"/>
  <c r="GH38" i="2" s="1"/>
  <c r="U38" i="2"/>
  <c r="BT38" i="2" s="1"/>
  <c r="FR38" i="2" s="1"/>
  <c r="AP38" i="2"/>
  <c r="CO38" i="2" s="1"/>
  <c r="EN38" i="2" s="1"/>
  <c r="AB38" i="2"/>
  <c r="CA38" i="2" s="1"/>
  <c r="L38" i="2"/>
  <c r="BK38" i="2" s="1"/>
  <c r="AI38" i="2"/>
  <c r="CH38" i="2" s="1"/>
  <c r="S38" i="2"/>
  <c r="BR38" i="2" s="1"/>
  <c r="DQ38" i="2" s="1"/>
  <c r="BC38" i="2"/>
  <c r="DB38" i="2" s="1"/>
  <c r="AO38" i="2"/>
  <c r="CN38" i="2" s="1"/>
  <c r="AX38" i="2"/>
  <c r="CW38" i="2" s="1"/>
  <c r="AD38" i="2"/>
  <c r="CC38" i="2" s="1"/>
  <c r="EB38" i="2" s="1"/>
  <c r="N38" i="2"/>
  <c r="BM38" i="2" s="1"/>
  <c r="AG38" i="2"/>
  <c r="CF38" i="2" s="1"/>
  <c r="EE38" i="2" s="1"/>
  <c r="Q38" i="2"/>
  <c r="BP38" i="2" s="1"/>
  <c r="FN38" i="2" s="1"/>
  <c r="AN38" i="2"/>
  <c r="CM38" i="2" s="1"/>
  <c r="X38" i="2"/>
  <c r="BW38" i="2" s="1"/>
  <c r="H38" i="2"/>
  <c r="BG38" i="2" s="1"/>
  <c r="AE38" i="2"/>
  <c r="CD38" i="2" s="1"/>
  <c r="EC38" i="2" s="1"/>
  <c r="O38" i="2"/>
  <c r="BN38" i="2" s="1"/>
  <c r="AU38" i="2"/>
  <c r="CT38" i="2" s="1"/>
  <c r="ES38" i="2" s="1"/>
  <c r="AZ38" i="2"/>
  <c r="CY38" i="2" s="1"/>
  <c r="BD38" i="2"/>
  <c r="DC38" i="2" s="1"/>
  <c r="Z38" i="2"/>
  <c r="BY38" i="2" s="1"/>
  <c r="J38" i="2"/>
  <c r="BI38" i="2" s="1"/>
  <c r="AC38" i="2"/>
  <c r="CB38" i="2" s="1"/>
  <c r="M38" i="2"/>
  <c r="BL38" i="2" s="1"/>
  <c r="AJ38" i="2"/>
  <c r="CI38" i="2" s="1"/>
  <c r="T38" i="2"/>
  <c r="BS38" i="2" s="1"/>
  <c r="DR38" i="2" s="1"/>
  <c r="BB38" i="2"/>
  <c r="DA38" i="2" s="1"/>
  <c r="GY38" i="2" s="1"/>
  <c r="AA38" i="2"/>
  <c r="BZ38" i="2" s="1"/>
  <c r="K38" i="2"/>
  <c r="BJ38" i="2" s="1"/>
  <c r="BA38" i="2"/>
  <c r="CZ38" i="2" s="1"/>
  <c r="AV38" i="2"/>
  <c r="CU38" i="2" s="1"/>
  <c r="AL38" i="2"/>
  <c r="CK38" i="2" s="1"/>
  <c r="V38" i="2"/>
  <c r="BU38" i="2" s="1"/>
  <c r="AT38" i="2"/>
  <c r="CS38" i="2" s="1"/>
  <c r="Y38" i="2"/>
  <c r="BX38" i="2" s="1"/>
  <c r="I38" i="2"/>
  <c r="BH38" i="2" s="1"/>
  <c r="FF38" i="2" s="1"/>
  <c r="AF38" i="2"/>
  <c r="CE38" i="2" s="1"/>
  <c r="ED38" i="2" s="1"/>
  <c r="P38" i="2"/>
  <c r="BO38" i="2" s="1"/>
  <c r="AM38" i="2"/>
  <c r="CL38" i="2" s="1"/>
  <c r="W38" i="2"/>
  <c r="BV38" i="2" s="1"/>
  <c r="FT38" i="2" s="1"/>
  <c r="G38" i="2"/>
  <c r="BF38" i="2" s="1"/>
  <c r="FD38" i="2" s="1"/>
  <c r="CV40" i="3"/>
  <c r="GT40" i="3" s="1"/>
  <c r="BN40" i="3"/>
  <c r="ED40" i="3"/>
  <c r="BQ40" i="3"/>
  <c r="FO40" i="3" s="1"/>
  <c r="EX40" i="3"/>
  <c r="DK40" i="3"/>
  <c r="FB40" i="3"/>
  <c r="EV40" i="3"/>
  <c r="DN40" i="3"/>
  <c r="DO40" i="3"/>
  <c r="G55" i="1"/>
  <c r="I56" i="1"/>
  <c r="H56" i="1" s="1"/>
  <c r="F57" i="1"/>
  <c r="E42" i="3" s="1"/>
  <c r="GY41" i="3" l="1"/>
  <c r="FJ41" i="3"/>
  <c r="FQ41" i="3"/>
  <c r="GL41" i="3"/>
  <c r="FT41" i="3"/>
  <c r="GX41" i="3"/>
  <c r="FF41" i="3"/>
  <c r="GQ41" i="3"/>
  <c r="GS40" i="3"/>
  <c r="FR41" i="3"/>
  <c r="DN38" i="2"/>
  <c r="ER38" i="2"/>
  <c r="EY38" i="2"/>
  <c r="DH38" i="2"/>
  <c r="FU38" i="2"/>
  <c r="DV38" i="2"/>
  <c r="FK38" i="2"/>
  <c r="DL38" i="2"/>
  <c r="GZ38" i="2"/>
  <c r="FA38" i="2"/>
  <c r="DZ38" i="2"/>
  <c r="DP38" i="2"/>
  <c r="EO38" i="2"/>
  <c r="BV50" i="5"/>
  <c r="FT49" i="5"/>
  <c r="DU49" i="5"/>
  <c r="CF50" i="5"/>
  <c r="GD49" i="5"/>
  <c r="EE49" i="5"/>
  <c r="BK50" i="5"/>
  <c r="FI49" i="5"/>
  <c r="DJ49" i="5"/>
  <c r="BI50" i="5"/>
  <c r="FG49" i="5"/>
  <c r="DH49" i="5"/>
  <c r="GR38" i="2"/>
  <c r="EK40" i="3"/>
  <c r="GJ41" i="3"/>
  <c r="DQ40" i="3"/>
  <c r="FP41" i="3"/>
  <c r="BP50" i="5"/>
  <c r="FN49" i="5"/>
  <c r="DO49" i="5"/>
  <c r="CI50" i="5"/>
  <c r="GG49" i="5"/>
  <c r="EH49" i="5"/>
  <c r="FQ38" i="2"/>
  <c r="BO50" i="5"/>
  <c r="FM49" i="5"/>
  <c r="DN49" i="5"/>
  <c r="CB50" i="5"/>
  <c r="FZ49" i="5"/>
  <c r="EA49" i="5"/>
  <c r="CO50" i="5"/>
  <c r="GM49" i="5"/>
  <c r="EN49" i="5"/>
  <c r="GQ38" i="2"/>
  <c r="CA50" i="5"/>
  <c r="FY49" i="5"/>
  <c r="DZ49" i="5"/>
  <c r="BA51" i="1"/>
  <c r="BA34" i="1"/>
  <c r="BA29" i="1"/>
  <c r="BA38" i="1"/>
  <c r="BA31" i="1"/>
  <c r="BA26" i="1"/>
  <c r="BA25" i="1"/>
  <c r="BA30" i="1"/>
  <c r="BA27" i="1"/>
  <c r="BA50" i="1"/>
  <c r="BA37" i="1"/>
  <c r="BA23" i="1"/>
  <c r="BA39" i="1"/>
  <c r="BA42" i="1"/>
  <c r="BA33" i="1"/>
  <c r="BA46" i="1"/>
  <c r="BA35" i="1"/>
  <c r="BA32" i="1"/>
  <c r="BA45" i="1"/>
  <c r="BA36" i="1"/>
  <c r="BA47" i="1"/>
  <c r="BA24" i="1"/>
  <c r="BA41" i="1"/>
  <c r="BA28" i="1"/>
  <c r="BA43" i="1"/>
  <c r="BA22" i="1"/>
  <c r="BA48" i="1"/>
  <c r="BA53" i="1"/>
  <c r="BA52" i="1"/>
  <c r="BA54" i="1"/>
  <c r="BA40" i="1"/>
  <c r="BA49" i="1"/>
  <c r="BA21" i="1"/>
  <c r="BA44" i="1"/>
  <c r="DC50" i="5"/>
  <c r="HA49" i="5"/>
  <c r="FB49" i="5"/>
  <c r="BF50" i="5"/>
  <c r="FD49" i="5"/>
  <c r="DE49" i="5"/>
  <c r="DJ41" i="3"/>
  <c r="CU41" i="3"/>
  <c r="CK41" i="3"/>
  <c r="GI41" i="3" s="1"/>
  <c r="EK41" i="3"/>
  <c r="EU41" i="3"/>
  <c r="CD41" i="3"/>
  <c r="EC41" i="3" s="1"/>
  <c r="EH41" i="3"/>
  <c r="EI41" i="3"/>
  <c r="DZ41" i="3"/>
  <c r="EF41" i="3"/>
  <c r="DW41" i="3"/>
  <c r="DM40" i="3"/>
  <c r="FL41" i="3"/>
  <c r="DI38" i="2"/>
  <c r="GG38" i="2"/>
  <c r="EH38" i="2"/>
  <c r="FW38" i="2"/>
  <c r="DX38" i="2"/>
  <c r="FL38" i="2"/>
  <c r="DM38" i="2"/>
  <c r="GK38" i="2"/>
  <c r="EL38" i="2"/>
  <c r="EF38" i="2"/>
  <c r="EU38" i="2"/>
  <c r="DB50" i="5"/>
  <c r="GZ49" i="5"/>
  <c r="FA49" i="5"/>
  <c r="CW50" i="5"/>
  <c r="GU49" i="5"/>
  <c r="EV49" i="5"/>
  <c r="CN50" i="5"/>
  <c r="GL49" i="5"/>
  <c r="EM49" i="5"/>
  <c r="GN38" i="2"/>
  <c r="CQ50" i="5"/>
  <c r="GO49" i="5"/>
  <c r="EP49" i="5"/>
  <c r="CK50" i="5"/>
  <c r="GI49" i="5"/>
  <c r="EJ49" i="5"/>
  <c r="BS50" i="5"/>
  <c r="FQ49" i="5"/>
  <c r="DR49" i="5"/>
  <c r="FH38" i="2"/>
  <c r="FG38" i="2"/>
  <c r="GB38" i="2"/>
  <c r="FM38" i="2"/>
  <c r="CX50" i="5"/>
  <c r="GV49" i="5"/>
  <c r="EW49" i="5"/>
  <c r="DE40" i="3"/>
  <c r="FD41" i="3"/>
  <c r="BZ50" i="5"/>
  <c r="FX49" i="5"/>
  <c r="DY49" i="5"/>
  <c r="CC50" i="5"/>
  <c r="GA49" i="5"/>
  <c r="EB49" i="5"/>
  <c r="CT50" i="5"/>
  <c r="GR49" i="5"/>
  <c r="ES49" i="5"/>
  <c r="GE38" i="2"/>
  <c r="GX38" i="2"/>
  <c r="FP38" i="2"/>
  <c r="CU50" i="5"/>
  <c r="GS49" i="5"/>
  <c r="ET49" i="5"/>
  <c r="G39" i="2"/>
  <c r="BF39" i="2" s="1"/>
  <c r="DE39" i="2" s="1"/>
  <c r="AV39" i="2"/>
  <c r="CU39" i="2" s="1"/>
  <c r="AX39" i="2"/>
  <c r="CW39" i="2" s="1"/>
  <c r="GU39" i="2" s="1"/>
  <c r="AW39" i="2"/>
  <c r="CV39" i="2" s="1"/>
  <c r="GT39" i="2" s="1"/>
  <c r="AK39" i="2"/>
  <c r="CJ39" i="2" s="1"/>
  <c r="GH39" i="2" s="1"/>
  <c r="U39" i="2"/>
  <c r="BT39" i="2" s="1"/>
  <c r="FR39" i="2" s="1"/>
  <c r="AU39" i="2"/>
  <c r="CT39" i="2" s="1"/>
  <c r="AB39" i="2"/>
  <c r="CA39" i="2" s="1"/>
  <c r="FY39" i="2" s="1"/>
  <c r="L39" i="2"/>
  <c r="BK39" i="2" s="1"/>
  <c r="AI39" i="2"/>
  <c r="CH39" i="2" s="1"/>
  <c r="GF39" i="2" s="1"/>
  <c r="S39" i="2"/>
  <c r="BR39" i="2" s="1"/>
  <c r="AL39" i="2"/>
  <c r="CK39" i="2" s="1"/>
  <c r="EJ39" i="2" s="1"/>
  <c r="V39" i="2"/>
  <c r="BU39" i="2" s="1"/>
  <c r="AR39" i="2"/>
  <c r="CQ39" i="2" s="1"/>
  <c r="AT39" i="2"/>
  <c r="CS39" i="2" s="1"/>
  <c r="GQ39" i="2" s="1"/>
  <c r="AS39" i="2"/>
  <c r="CR39" i="2" s="1"/>
  <c r="EQ39" i="2" s="1"/>
  <c r="AG39" i="2"/>
  <c r="CF39" i="2" s="1"/>
  <c r="Q39" i="2"/>
  <c r="BP39" i="2" s="1"/>
  <c r="FN39" i="2" s="1"/>
  <c r="AN39" i="2"/>
  <c r="CM39" i="2" s="1"/>
  <c r="X39" i="2"/>
  <c r="BW39" i="2" s="1"/>
  <c r="H39" i="2"/>
  <c r="BG39" i="2" s="1"/>
  <c r="FE39" i="2" s="1"/>
  <c r="AE39" i="2"/>
  <c r="CD39" i="2" s="1"/>
  <c r="O39" i="2"/>
  <c r="BN39" i="2" s="1"/>
  <c r="DM39" i="2" s="1"/>
  <c r="AH39" i="2"/>
  <c r="CG39" i="2" s="1"/>
  <c r="R39" i="2"/>
  <c r="BQ39" i="2" s="1"/>
  <c r="BC39" i="2"/>
  <c r="DB39" i="2" s="1"/>
  <c r="FA39" i="2" s="1"/>
  <c r="AP39" i="2"/>
  <c r="CO39" i="2" s="1"/>
  <c r="AO39" i="2"/>
  <c r="CN39" i="2" s="1"/>
  <c r="AC39" i="2"/>
  <c r="CB39" i="2" s="1"/>
  <c r="FZ39" i="2" s="1"/>
  <c r="M39" i="2"/>
  <c r="BL39" i="2" s="1"/>
  <c r="DK39" i="2" s="1"/>
  <c r="AJ39" i="2"/>
  <c r="CI39" i="2" s="1"/>
  <c r="T39" i="2"/>
  <c r="BS39" i="2" s="1"/>
  <c r="AQ39" i="2"/>
  <c r="CP39" i="2" s="1"/>
  <c r="EO39" i="2" s="1"/>
  <c r="AA39" i="2"/>
  <c r="BZ39" i="2" s="1"/>
  <c r="FX39" i="2" s="1"/>
  <c r="K39" i="2"/>
  <c r="BJ39" i="2" s="1"/>
  <c r="DI39" i="2" s="1"/>
  <c r="AD39" i="2"/>
  <c r="CC39" i="2" s="1"/>
  <c r="N39" i="2"/>
  <c r="BM39" i="2" s="1"/>
  <c r="AZ39" i="2"/>
  <c r="CY39" i="2" s="1"/>
  <c r="GW39" i="2" s="1"/>
  <c r="BB39" i="2"/>
  <c r="DA39" i="2" s="1"/>
  <c r="GY39" i="2" s="1"/>
  <c r="BA39" i="2"/>
  <c r="CZ39" i="2" s="1"/>
  <c r="EY39" i="2" s="1"/>
  <c r="AY39" i="2"/>
  <c r="CX39" i="2" s="1"/>
  <c r="EW39" i="2" s="1"/>
  <c r="Y39" i="2"/>
  <c r="BX39" i="2" s="1"/>
  <c r="FV39" i="2" s="1"/>
  <c r="I39" i="2"/>
  <c r="BH39" i="2" s="1"/>
  <c r="FF39" i="2" s="1"/>
  <c r="AF39" i="2"/>
  <c r="CE39" i="2" s="1"/>
  <c r="P39" i="2"/>
  <c r="BO39" i="2" s="1"/>
  <c r="AM39" i="2"/>
  <c r="CL39" i="2" s="1"/>
  <c r="W39" i="2"/>
  <c r="BV39" i="2" s="1"/>
  <c r="DU39" i="2" s="1"/>
  <c r="BD39" i="2"/>
  <c r="DC39" i="2" s="1"/>
  <c r="FB39" i="2" s="1"/>
  <c r="Z39" i="2"/>
  <c r="BY39" i="2" s="1"/>
  <c r="J39" i="2"/>
  <c r="BI39" i="2" s="1"/>
  <c r="DH39" i="2" s="1"/>
  <c r="BW50" i="5"/>
  <c r="FU49" i="5"/>
  <c r="DV49" i="5"/>
  <c r="CG50" i="5"/>
  <c r="GE49" i="5"/>
  <c r="EF49" i="5"/>
  <c r="CZ50" i="5"/>
  <c r="GX49" i="5"/>
  <c r="EY49" i="5"/>
  <c r="BQ50" i="5"/>
  <c r="FO49" i="5"/>
  <c r="DP49" i="5"/>
  <c r="EL41" i="3"/>
  <c r="CH41" i="3"/>
  <c r="GF41" i="3" s="1"/>
  <c r="BW41" i="3"/>
  <c r="DV41" i="3" s="1"/>
  <c r="CC41" i="3"/>
  <c r="GA41" i="3" s="1"/>
  <c r="CE41" i="3"/>
  <c r="DT41" i="3"/>
  <c r="DM41" i="3"/>
  <c r="DY41" i="3"/>
  <c r="EQ41" i="3"/>
  <c r="CL50" i="5"/>
  <c r="GJ49" i="5"/>
  <c r="EK49" i="5"/>
  <c r="E40" i="2"/>
  <c r="BB7" i="1"/>
  <c r="DE38" i="2"/>
  <c r="FS38" i="2"/>
  <c r="DT38" i="2"/>
  <c r="DP40" i="3"/>
  <c r="FO41" i="3"/>
  <c r="FL40" i="3"/>
  <c r="DU38" i="2"/>
  <c r="DG38" i="2"/>
  <c r="EJ38" i="2"/>
  <c r="DY38" i="2"/>
  <c r="FJ38" i="2"/>
  <c r="DK38" i="2"/>
  <c r="FB38" i="2"/>
  <c r="DO38" i="2"/>
  <c r="EV38" i="2"/>
  <c r="GF38" i="2"/>
  <c r="EG38" i="2"/>
  <c r="DS38" i="2"/>
  <c r="GO38" i="2"/>
  <c r="EP38" i="2"/>
  <c r="EW38" i="2"/>
  <c r="CR50" i="5"/>
  <c r="GP49" i="5"/>
  <c r="EQ49" i="5"/>
  <c r="BH50" i="5"/>
  <c r="FF49" i="5"/>
  <c r="DG49" i="5"/>
  <c r="EE40" i="3"/>
  <c r="GD41" i="3"/>
  <c r="BX50" i="5"/>
  <c r="FV49" i="5"/>
  <c r="DW49" i="5"/>
  <c r="BJ50" i="5"/>
  <c r="FH49" i="5"/>
  <c r="DI49" i="5"/>
  <c r="FD40" i="3"/>
  <c r="GO40" i="3"/>
  <c r="FU40" i="3"/>
  <c r="BM50" i="5"/>
  <c r="FK49" i="5"/>
  <c r="DL49" i="5"/>
  <c r="CD50" i="5"/>
  <c r="GB49" i="5"/>
  <c r="EC49" i="5"/>
  <c r="GU38" i="2"/>
  <c r="BN50" i="5"/>
  <c r="FL49" i="5"/>
  <c r="DM49" i="5"/>
  <c r="CV50" i="5"/>
  <c r="GT49" i="5"/>
  <c r="EU49" i="5"/>
  <c r="CE50" i="5"/>
  <c r="GC49" i="5"/>
  <c r="ED49" i="5"/>
  <c r="FY38" i="2"/>
  <c r="DA50" i="5"/>
  <c r="GY49" i="5"/>
  <c r="EZ49" i="5"/>
  <c r="DP41" i="3"/>
  <c r="BI41" i="3"/>
  <c r="DH41" i="3" s="1"/>
  <c r="DI41" i="3"/>
  <c r="DO41" i="3"/>
  <c r="DQ41" i="3"/>
  <c r="DF41" i="3"/>
  <c r="DL41" i="3"/>
  <c r="DN41" i="3"/>
  <c r="FB41" i="3"/>
  <c r="DE41" i="3"/>
  <c r="CX41" i="3"/>
  <c r="EW41" i="3" s="1"/>
  <c r="FA41" i="3"/>
  <c r="BG50" i="5"/>
  <c r="FE49" i="5"/>
  <c r="DF49" i="5"/>
  <c r="AW42" i="3"/>
  <c r="CV42" i="3" s="1"/>
  <c r="GT42" i="3" s="1"/>
  <c r="AQ42" i="3"/>
  <c r="CP42" i="3" s="1"/>
  <c r="GN42" i="3" s="1"/>
  <c r="AO42" i="3"/>
  <c r="U42" i="3"/>
  <c r="AL42" i="3"/>
  <c r="CK42" i="3" s="1"/>
  <c r="I42" i="3"/>
  <c r="AT42" i="3"/>
  <c r="AZ42" i="3"/>
  <c r="CY42" i="3" s="1"/>
  <c r="GW42" i="3" s="1"/>
  <c r="T42" i="3"/>
  <c r="AG42" i="3"/>
  <c r="CF42" i="3" s="1"/>
  <c r="GD42" i="3" s="1"/>
  <c r="BD42" i="3"/>
  <c r="DC42" i="3" s="1"/>
  <c r="HA42" i="3" s="1"/>
  <c r="X42" i="3"/>
  <c r="AS42" i="3"/>
  <c r="M42" i="3"/>
  <c r="K42" i="3"/>
  <c r="BJ42" i="3" s="1"/>
  <c r="AH42" i="3"/>
  <c r="CG42" i="3" s="1"/>
  <c r="EF42" i="3" s="1"/>
  <c r="AU42" i="3"/>
  <c r="BB42" i="3"/>
  <c r="J42" i="3"/>
  <c r="AM42" i="3"/>
  <c r="AJ42" i="3"/>
  <c r="CI42" i="3" s="1"/>
  <c r="EH42" i="3" s="1"/>
  <c r="AN42" i="3"/>
  <c r="CM42" i="3" s="1"/>
  <c r="AC42" i="3"/>
  <c r="CB42" i="3" s="1"/>
  <c r="FZ42" i="3" s="1"/>
  <c r="O42" i="3"/>
  <c r="BN42" i="3" s="1"/>
  <c r="DM42" i="3" s="1"/>
  <c r="AI42" i="3"/>
  <c r="CH42" i="3" s="1"/>
  <c r="G42" i="3"/>
  <c r="BA42" i="3"/>
  <c r="AE42" i="3"/>
  <c r="W42" i="3"/>
  <c r="AR42" i="3"/>
  <c r="CQ42" i="3" s="1"/>
  <c r="L42" i="3"/>
  <c r="BK42" i="3" s="1"/>
  <c r="DJ42" i="3" s="1"/>
  <c r="Y42" i="3"/>
  <c r="BX42" i="3" s="1"/>
  <c r="DW42" i="3" s="1"/>
  <c r="AV42" i="3"/>
  <c r="CU42" i="3" s="1"/>
  <c r="P42" i="3"/>
  <c r="BO42" i="3" s="1"/>
  <c r="DN42" i="3" s="1"/>
  <c r="AK42" i="3"/>
  <c r="CJ42" i="3" s="1"/>
  <c r="N42" i="3"/>
  <c r="BM42" i="3" s="1"/>
  <c r="AA42" i="3"/>
  <c r="BZ42" i="3" s="1"/>
  <c r="AX42" i="3"/>
  <c r="CW42" i="3" s="1"/>
  <c r="GU42" i="3" s="1"/>
  <c r="BC42" i="3"/>
  <c r="DB42" i="3" s="1"/>
  <c r="FA42" i="3" s="1"/>
  <c r="S42" i="3"/>
  <c r="Z42" i="3"/>
  <c r="BY42" i="3" s="1"/>
  <c r="FW42" i="3" s="1"/>
  <c r="Q42" i="3"/>
  <c r="BP42" i="3" s="1"/>
  <c r="DO42" i="3" s="1"/>
  <c r="H42" i="3"/>
  <c r="BG42" i="3" s="1"/>
  <c r="DF42" i="3" s="1"/>
  <c r="AD42" i="3"/>
  <c r="CC42" i="3" s="1"/>
  <c r="V42" i="3"/>
  <c r="BU42" i="3" s="1"/>
  <c r="AP42" i="3"/>
  <c r="CO42" i="3" s="1"/>
  <c r="GM42" i="3" s="1"/>
  <c r="AB42" i="3"/>
  <c r="CA42" i="3" s="1"/>
  <c r="AF42" i="3"/>
  <c r="CE42" i="3" s="1"/>
  <c r="R42" i="3"/>
  <c r="AY42" i="3"/>
  <c r="EU40" i="3"/>
  <c r="GT41" i="3"/>
  <c r="GJ38" i="2"/>
  <c r="EK38" i="2"/>
  <c r="DW38" i="2"/>
  <c r="GS38" i="2"/>
  <c r="ET38" i="2"/>
  <c r="EZ38" i="2"/>
  <c r="EA38" i="2"/>
  <c r="GW38" i="2"/>
  <c r="EX38" i="2"/>
  <c r="FE38" i="2"/>
  <c r="DF38" i="2"/>
  <c r="GL38" i="2"/>
  <c r="EM38" i="2"/>
  <c r="FI38" i="2"/>
  <c r="DJ38" i="2"/>
  <c r="EI38" i="2"/>
  <c r="GP38" i="2"/>
  <c r="EQ38" i="2"/>
  <c r="CH50" i="5"/>
  <c r="GF49" i="5"/>
  <c r="EG49" i="5"/>
  <c r="CP50" i="5"/>
  <c r="GN49" i="5"/>
  <c r="EO49" i="5"/>
  <c r="CS50" i="5"/>
  <c r="GQ49" i="5"/>
  <c r="ER49" i="5"/>
  <c r="CJ50" i="5"/>
  <c r="GH49" i="5"/>
  <c r="EI49" i="5"/>
  <c r="FX38" i="2"/>
  <c r="BR50" i="5"/>
  <c r="FP49" i="5"/>
  <c r="DQ49" i="5"/>
  <c r="BU50" i="5"/>
  <c r="FS49" i="5"/>
  <c r="DT49" i="5"/>
  <c r="GM38" i="2"/>
  <c r="GD38" i="2"/>
  <c r="DX40" i="3"/>
  <c r="FW41" i="3"/>
  <c r="DY40" i="3"/>
  <c r="FX41" i="3"/>
  <c r="EQ40" i="3"/>
  <c r="GP41" i="3"/>
  <c r="FZ38" i="2"/>
  <c r="FV38" i="2"/>
  <c r="CM50" i="5"/>
  <c r="GK49" i="5"/>
  <c r="EL49" i="5"/>
  <c r="BT50" i="5"/>
  <c r="FR49" i="5"/>
  <c r="DS49" i="5"/>
  <c r="CY50" i="5"/>
  <c r="GW49" i="5"/>
  <c r="EX49" i="5"/>
  <c r="BL50" i="5"/>
  <c r="FJ49" i="5"/>
  <c r="DK49" i="5"/>
  <c r="FO38" i="2"/>
  <c r="GV38" i="2"/>
  <c r="GA38" i="2"/>
  <c r="HA38" i="2"/>
  <c r="GI38" i="2"/>
  <c r="EA41" i="3"/>
  <c r="CT41" i="3"/>
  <c r="ES41" i="3" s="1"/>
  <c r="EX41" i="3"/>
  <c r="EE41" i="3"/>
  <c r="CQ41" i="3"/>
  <c r="EV41" i="3"/>
  <c r="EN41" i="3"/>
  <c r="EO41" i="3"/>
  <c r="DX41" i="3"/>
  <c r="GC38" i="2"/>
  <c r="BY50" i="5"/>
  <c r="FW49" i="5"/>
  <c r="DX49" i="5"/>
  <c r="G56" i="1"/>
  <c r="F58" i="1"/>
  <c r="E43" i="3" s="1"/>
  <c r="I57" i="1"/>
  <c r="H57" i="1" s="1"/>
  <c r="GI39" i="2" l="1"/>
  <c r="FD39" i="2"/>
  <c r="GV39" i="2"/>
  <c r="ET42" i="3"/>
  <c r="EJ42" i="3"/>
  <c r="GP39" i="2"/>
  <c r="FJ39" i="2"/>
  <c r="FT39" i="2"/>
  <c r="FG41" i="3"/>
  <c r="HA39" i="2"/>
  <c r="GR41" i="3"/>
  <c r="GV41" i="3"/>
  <c r="AK43" i="3"/>
  <c r="CJ43" i="3" s="1"/>
  <c r="EI43" i="3" s="1"/>
  <c r="BD43" i="3"/>
  <c r="DC43" i="3" s="1"/>
  <c r="HA43" i="3" s="1"/>
  <c r="AQ43" i="3"/>
  <c r="CP43" i="3" s="1"/>
  <c r="GN43" i="3" s="1"/>
  <c r="AI43" i="3"/>
  <c r="CH43" i="3" s="1"/>
  <c r="EG43" i="3" s="1"/>
  <c r="AR43" i="3"/>
  <c r="AV43" i="3"/>
  <c r="O43" i="3"/>
  <c r="P43" i="3"/>
  <c r="AL43" i="3"/>
  <c r="BA43" i="3"/>
  <c r="CZ43" i="3" s="1"/>
  <c r="U43" i="3"/>
  <c r="BT43" i="3" s="1"/>
  <c r="AJ43" i="3"/>
  <c r="AW43" i="3"/>
  <c r="CV43" i="3" s="1"/>
  <c r="EU43" i="3" s="1"/>
  <c r="Q43" i="3"/>
  <c r="AN43" i="3"/>
  <c r="CM43" i="3" s="1"/>
  <c r="EL43" i="3" s="1"/>
  <c r="H43" i="3"/>
  <c r="K43" i="3"/>
  <c r="BJ43" i="3" s="1"/>
  <c r="DI43" i="3" s="1"/>
  <c r="R43" i="3"/>
  <c r="AE43" i="3"/>
  <c r="CD43" i="3" s="1"/>
  <c r="BB43" i="3"/>
  <c r="J43" i="3"/>
  <c r="BI43" i="3" s="1"/>
  <c r="W43" i="3"/>
  <c r="BV43" i="3" s="1"/>
  <c r="L43" i="3"/>
  <c r="BC43" i="3"/>
  <c r="G43" i="3"/>
  <c r="AS43" i="3"/>
  <c r="CR43" i="3" s="1"/>
  <c r="M43" i="3"/>
  <c r="BL43" i="3" s="1"/>
  <c r="AB43" i="3"/>
  <c r="CA43" i="3" s="1"/>
  <c r="DZ43" i="3" s="1"/>
  <c r="AO43" i="3"/>
  <c r="CN43" i="3" s="1"/>
  <c r="I43" i="3"/>
  <c r="BH43" i="3" s="1"/>
  <c r="AF43" i="3"/>
  <c r="CE43" i="3" s="1"/>
  <c r="GC43" i="3" s="1"/>
  <c r="N43" i="3"/>
  <c r="BM43" i="3" s="1"/>
  <c r="FK43" i="3" s="1"/>
  <c r="AA43" i="3"/>
  <c r="BZ43" i="3" s="1"/>
  <c r="FX43" i="3" s="1"/>
  <c r="AH43" i="3"/>
  <c r="AU43" i="3"/>
  <c r="CT43" i="3" s="1"/>
  <c r="S43" i="3"/>
  <c r="BR43" i="3" s="1"/>
  <c r="Z43" i="3"/>
  <c r="BY43" i="3" s="1"/>
  <c r="FW43" i="3" s="1"/>
  <c r="AM43" i="3"/>
  <c r="CL43" i="3" s="1"/>
  <c r="AZ43" i="3"/>
  <c r="CY43" i="3" s="1"/>
  <c r="GW43" i="3" s="1"/>
  <c r="T43" i="3"/>
  <c r="BS43" i="3" s="1"/>
  <c r="AG43" i="3"/>
  <c r="CF43" i="3" s="1"/>
  <c r="GD43" i="3" s="1"/>
  <c r="X43" i="3"/>
  <c r="BW43" i="3" s="1"/>
  <c r="AD43" i="3"/>
  <c r="CC43" i="3" s="1"/>
  <c r="EB43" i="3" s="1"/>
  <c r="AX43" i="3"/>
  <c r="CW43" i="3" s="1"/>
  <c r="GU43" i="3" s="1"/>
  <c r="V43" i="3"/>
  <c r="BU43" i="3" s="1"/>
  <c r="FS43" i="3" s="1"/>
  <c r="AP43" i="3"/>
  <c r="CO43" i="3" s="1"/>
  <c r="GM43" i="3" s="1"/>
  <c r="AC43" i="3"/>
  <c r="CB43" i="3" s="1"/>
  <c r="Y43" i="3"/>
  <c r="AT43" i="3"/>
  <c r="CS43" i="3" s="1"/>
  <c r="AY43" i="3"/>
  <c r="BY51" i="5"/>
  <c r="FW50" i="5"/>
  <c r="DX50" i="5"/>
  <c r="CM51" i="5"/>
  <c r="GK50" i="5"/>
  <c r="EL50" i="5"/>
  <c r="BR51" i="5"/>
  <c r="FP50" i="5"/>
  <c r="DQ50" i="5"/>
  <c r="CJ51" i="5"/>
  <c r="GH50" i="5"/>
  <c r="EI50" i="5"/>
  <c r="DZ42" i="3"/>
  <c r="EI42" i="3"/>
  <c r="CZ42" i="3"/>
  <c r="GX42" i="3" s="1"/>
  <c r="EA42" i="3"/>
  <c r="BI42" i="3"/>
  <c r="FG42" i="3" s="1"/>
  <c r="DI42" i="3"/>
  <c r="FB42" i="3"/>
  <c r="CS42" i="3"/>
  <c r="GQ42" i="3" s="1"/>
  <c r="CN42" i="3"/>
  <c r="GL42" i="3" s="1"/>
  <c r="FN42" i="3"/>
  <c r="CV51" i="5"/>
  <c r="GT50" i="5"/>
  <c r="EU50" i="5"/>
  <c r="BJ51" i="5"/>
  <c r="FH50" i="5"/>
  <c r="DI50" i="5"/>
  <c r="BH51" i="5"/>
  <c r="FF50" i="5"/>
  <c r="DG50" i="5"/>
  <c r="CZ51" i="5"/>
  <c r="GX50" i="5"/>
  <c r="EY50" i="5"/>
  <c r="FW39" i="2"/>
  <c r="DX39" i="2"/>
  <c r="DN39" i="2"/>
  <c r="FK39" i="2"/>
  <c r="DL39" i="2"/>
  <c r="EA39" i="2"/>
  <c r="DP39" i="2"/>
  <c r="DF39" i="2"/>
  <c r="GD39" i="2"/>
  <c r="EE39" i="2"/>
  <c r="FS39" i="2"/>
  <c r="DT39" i="2"/>
  <c r="FI39" i="2"/>
  <c r="DJ39" i="2"/>
  <c r="EI39" i="2"/>
  <c r="CC51" i="5"/>
  <c r="GA50" i="5"/>
  <c r="EB50" i="5"/>
  <c r="CX51" i="5"/>
  <c r="GV50" i="5"/>
  <c r="EW50" i="5"/>
  <c r="CW51" i="5"/>
  <c r="GU50" i="5"/>
  <c r="EV50" i="5"/>
  <c r="GB41" i="3"/>
  <c r="EJ41" i="3"/>
  <c r="GI42" i="3"/>
  <c r="FI42" i="3"/>
  <c r="BF51" i="5"/>
  <c r="FD50" i="5"/>
  <c r="DE50" i="5"/>
  <c r="CA51" i="5"/>
  <c r="FY50" i="5"/>
  <c r="DZ50" i="5"/>
  <c r="CO51" i="5"/>
  <c r="GM50" i="5"/>
  <c r="EN50" i="5"/>
  <c r="BK51" i="5"/>
  <c r="FI50" i="5"/>
  <c r="DJ50" i="5"/>
  <c r="BT51" i="5"/>
  <c r="FR50" i="5"/>
  <c r="DS50" i="5"/>
  <c r="BU51" i="5"/>
  <c r="FS50" i="5"/>
  <c r="DT50" i="5"/>
  <c r="CH51" i="5"/>
  <c r="GF50" i="5"/>
  <c r="EG50" i="5"/>
  <c r="CX42" i="3"/>
  <c r="EW42" i="3" s="1"/>
  <c r="EN42" i="3"/>
  <c r="EV42" i="3"/>
  <c r="EP42" i="3"/>
  <c r="BF42" i="3"/>
  <c r="DE42" i="3" s="1"/>
  <c r="EL42" i="3"/>
  <c r="DA42" i="3"/>
  <c r="EZ42" i="3" s="1"/>
  <c r="BL42" i="3"/>
  <c r="FJ42" i="3" s="1"/>
  <c r="EE42" i="3"/>
  <c r="BH42" i="3"/>
  <c r="FF42" i="3" s="1"/>
  <c r="EO42" i="3"/>
  <c r="BG51" i="5"/>
  <c r="FE50" i="5"/>
  <c r="DF50" i="5"/>
  <c r="FM42" i="3"/>
  <c r="FE42" i="3"/>
  <c r="DA51" i="5"/>
  <c r="GY50" i="5"/>
  <c r="EZ50" i="5"/>
  <c r="CE51" i="5"/>
  <c r="GC50" i="5"/>
  <c r="ED50" i="5"/>
  <c r="BB50" i="1"/>
  <c r="BB33" i="1"/>
  <c r="BB41" i="1"/>
  <c r="BB36" i="1"/>
  <c r="BB24" i="1"/>
  <c r="BB45" i="1"/>
  <c r="BB30" i="1"/>
  <c r="BB55" i="1"/>
  <c r="BB37" i="1"/>
  <c r="BB26" i="1"/>
  <c r="BB51" i="1"/>
  <c r="BB27" i="1"/>
  <c r="BB44" i="1"/>
  <c r="BB40" i="1"/>
  <c r="BB31" i="1"/>
  <c r="BB38" i="1"/>
  <c r="BB35" i="1"/>
  <c r="BB21" i="1"/>
  <c r="BB34" i="1"/>
  <c r="BB48" i="1"/>
  <c r="BB43" i="1"/>
  <c r="BB52" i="1"/>
  <c r="BB47" i="1"/>
  <c r="BB46" i="1"/>
  <c r="BB32" i="1"/>
  <c r="BB39" i="1"/>
  <c r="BB42" i="1"/>
  <c r="BB25" i="1"/>
  <c r="BB28" i="1"/>
  <c r="BB49" i="1"/>
  <c r="BB29" i="1"/>
  <c r="BB22" i="1"/>
  <c r="BB54" i="1"/>
  <c r="BB23" i="1"/>
  <c r="BB53" i="1"/>
  <c r="CL51" i="5"/>
  <c r="GJ50" i="5"/>
  <c r="EK50" i="5"/>
  <c r="FL42" i="3"/>
  <c r="ED41" i="3"/>
  <c r="GC42" i="3"/>
  <c r="GK42" i="3"/>
  <c r="BQ51" i="5"/>
  <c r="FO50" i="5"/>
  <c r="DP50" i="5"/>
  <c r="GC39" i="2"/>
  <c r="ED39" i="2"/>
  <c r="GA39" i="2"/>
  <c r="EB39" i="2"/>
  <c r="FQ39" i="2"/>
  <c r="DR39" i="2"/>
  <c r="GL39" i="2"/>
  <c r="EM39" i="2"/>
  <c r="EF39" i="2"/>
  <c r="FU39" i="2"/>
  <c r="DV39" i="2"/>
  <c r="DZ39" i="2"/>
  <c r="EU39" i="2"/>
  <c r="CT51" i="5"/>
  <c r="GR50" i="5"/>
  <c r="ES50" i="5"/>
  <c r="CQ51" i="5"/>
  <c r="GO50" i="5"/>
  <c r="EP50" i="5"/>
  <c r="CN51" i="5"/>
  <c r="GL50" i="5"/>
  <c r="EM50" i="5"/>
  <c r="FH39" i="2"/>
  <c r="FV42" i="3"/>
  <c r="FY42" i="3"/>
  <c r="GG42" i="3"/>
  <c r="BP51" i="5"/>
  <c r="FN50" i="5"/>
  <c r="DO50" i="5"/>
  <c r="BI51" i="5"/>
  <c r="FG50" i="5"/>
  <c r="DH50" i="5"/>
  <c r="GZ39" i="2"/>
  <c r="FG39" i="2"/>
  <c r="EP41" i="3"/>
  <c r="GO42" i="3"/>
  <c r="CY51" i="5"/>
  <c r="GW50" i="5"/>
  <c r="EX50" i="5"/>
  <c r="CP51" i="5"/>
  <c r="GN50" i="5"/>
  <c r="EO50" i="5"/>
  <c r="BQ42" i="3"/>
  <c r="DP42" i="3" s="1"/>
  <c r="DT42" i="3"/>
  <c r="DX42" i="3"/>
  <c r="DY42" i="3"/>
  <c r="BV42" i="3"/>
  <c r="FT42" i="3" s="1"/>
  <c r="EG42" i="3"/>
  <c r="CT42" i="3"/>
  <c r="GR42" i="3" s="1"/>
  <c r="CR42" i="3"/>
  <c r="BS42" i="3"/>
  <c r="FQ42" i="3" s="1"/>
  <c r="EU42" i="3"/>
  <c r="GZ42" i="3"/>
  <c r="FH42" i="3"/>
  <c r="BM51" i="5"/>
  <c r="FK50" i="5"/>
  <c r="DL50" i="5"/>
  <c r="G40" i="2"/>
  <c r="BF40" i="2" s="1"/>
  <c r="AW40" i="2"/>
  <c r="CV40" i="2" s="1"/>
  <c r="GT40" i="2" s="1"/>
  <c r="AV40" i="2"/>
  <c r="CU40" i="2" s="1"/>
  <c r="ET40" i="2" s="1"/>
  <c r="AU40" i="2"/>
  <c r="CT40" i="2" s="1"/>
  <c r="AT40" i="2"/>
  <c r="CS40" i="2" s="1"/>
  <c r="ER40" i="2" s="1"/>
  <c r="AF40" i="2"/>
  <c r="CE40" i="2" s="1"/>
  <c r="P40" i="2"/>
  <c r="BO40" i="2" s="1"/>
  <c r="DN40" i="2" s="1"/>
  <c r="AI40" i="2"/>
  <c r="CH40" i="2" s="1"/>
  <c r="EG40" i="2" s="1"/>
  <c r="S40" i="2"/>
  <c r="BR40" i="2" s="1"/>
  <c r="FP40" i="2" s="1"/>
  <c r="AL40" i="2"/>
  <c r="CK40" i="2" s="1"/>
  <c r="V40" i="2"/>
  <c r="BU40" i="2" s="1"/>
  <c r="AK40" i="2"/>
  <c r="CJ40" i="2" s="1"/>
  <c r="U40" i="2"/>
  <c r="BT40" i="2" s="1"/>
  <c r="FR40" i="2" s="1"/>
  <c r="AS40" i="2"/>
  <c r="CR40" i="2" s="1"/>
  <c r="AR40" i="2"/>
  <c r="CQ40" i="2" s="1"/>
  <c r="AQ40" i="2"/>
  <c r="CP40" i="2" s="1"/>
  <c r="AP40" i="2"/>
  <c r="CO40" i="2" s="1"/>
  <c r="GM40" i="2" s="1"/>
  <c r="AB40" i="2"/>
  <c r="CA40" i="2" s="1"/>
  <c r="DZ40" i="2" s="1"/>
  <c r="L40" i="2"/>
  <c r="BK40" i="2" s="1"/>
  <c r="AE40" i="2"/>
  <c r="CD40" i="2" s="1"/>
  <c r="O40" i="2"/>
  <c r="BN40" i="2" s="1"/>
  <c r="AH40" i="2"/>
  <c r="CG40" i="2" s="1"/>
  <c r="R40" i="2"/>
  <c r="BQ40" i="2" s="1"/>
  <c r="AG40" i="2"/>
  <c r="CF40" i="2" s="1"/>
  <c r="Q40" i="2"/>
  <c r="BP40" i="2" s="1"/>
  <c r="FN40" i="2" s="1"/>
  <c r="AO40" i="2"/>
  <c r="CN40" i="2" s="1"/>
  <c r="BC40" i="2"/>
  <c r="DB40" i="2" s="1"/>
  <c r="BB40" i="2"/>
  <c r="DA40" i="2" s="1"/>
  <c r="GY40" i="2" s="1"/>
  <c r="AN40" i="2"/>
  <c r="CM40" i="2" s="1"/>
  <c r="GK40" i="2" s="1"/>
  <c r="X40" i="2"/>
  <c r="BW40" i="2" s="1"/>
  <c r="H40" i="2"/>
  <c r="BG40" i="2" s="1"/>
  <c r="DF40" i="2" s="1"/>
  <c r="AA40" i="2"/>
  <c r="BZ40" i="2" s="1"/>
  <c r="FX40" i="2" s="1"/>
  <c r="K40" i="2"/>
  <c r="BJ40" i="2" s="1"/>
  <c r="AD40" i="2"/>
  <c r="CC40" i="2" s="1"/>
  <c r="N40" i="2"/>
  <c r="BM40" i="2" s="1"/>
  <c r="AC40" i="2"/>
  <c r="CB40" i="2" s="1"/>
  <c r="EA40" i="2" s="1"/>
  <c r="M40" i="2"/>
  <c r="BL40" i="2" s="1"/>
  <c r="BA40" i="2"/>
  <c r="CZ40" i="2" s="1"/>
  <c r="AZ40" i="2"/>
  <c r="CY40" i="2" s="1"/>
  <c r="GW40" i="2" s="1"/>
  <c r="AY40" i="2"/>
  <c r="CX40" i="2" s="1"/>
  <c r="AX40" i="2"/>
  <c r="CW40" i="2" s="1"/>
  <c r="GU40" i="2" s="1"/>
  <c r="AJ40" i="2"/>
  <c r="CI40" i="2" s="1"/>
  <c r="GG40" i="2" s="1"/>
  <c r="T40" i="2"/>
  <c r="BS40" i="2" s="1"/>
  <c r="AM40" i="2"/>
  <c r="CL40" i="2" s="1"/>
  <c r="W40" i="2"/>
  <c r="BV40" i="2" s="1"/>
  <c r="BD40" i="2"/>
  <c r="DC40" i="2" s="1"/>
  <c r="Z40" i="2"/>
  <c r="BY40" i="2" s="1"/>
  <c r="J40" i="2"/>
  <c r="BI40" i="2" s="1"/>
  <c r="Y40" i="2"/>
  <c r="BX40" i="2" s="1"/>
  <c r="I40" i="2"/>
  <c r="BH40" i="2" s="1"/>
  <c r="FF40" i="2" s="1"/>
  <c r="GC41" i="3"/>
  <c r="FU41" i="3"/>
  <c r="BW51" i="5"/>
  <c r="FU50" i="5"/>
  <c r="DV50" i="5"/>
  <c r="DG39" i="2"/>
  <c r="EZ39" i="2"/>
  <c r="GG39" i="2"/>
  <c r="EH39" i="2"/>
  <c r="GM39" i="2"/>
  <c r="EN39" i="2"/>
  <c r="GK39" i="2"/>
  <c r="EL39" i="2"/>
  <c r="ER39" i="2"/>
  <c r="FP39" i="2"/>
  <c r="DQ39" i="2"/>
  <c r="GR39" i="2"/>
  <c r="ES39" i="2"/>
  <c r="EV39" i="2"/>
  <c r="CK51" i="5"/>
  <c r="GI50" i="5"/>
  <c r="EJ50" i="5"/>
  <c r="ET41" i="3"/>
  <c r="GS42" i="3"/>
  <c r="BO51" i="5"/>
  <c r="FM50" i="5"/>
  <c r="DN50" i="5"/>
  <c r="CI51" i="5"/>
  <c r="GG50" i="5"/>
  <c r="EH50" i="5"/>
  <c r="BV51" i="5"/>
  <c r="FT50" i="5"/>
  <c r="DU50" i="5"/>
  <c r="FO39" i="2"/>
  <c r="FM39" i="2"/>
  <c r="E41" i="2"/>
  <c r="BC7" i="1"/>
  <c r="GO41" i="3"/>
  <c r="BL51" i="5"/>
  <c r="FJ50" i="5"/>
  <c r="DK50" i="5"/>
  <c r="CS51" i="5"/>
  <c r="GQ50" i="5"/>
  <c r="ER50" i="5"/>
  <c r="ED42" i="3"/>
  <c r="EB42" i="3"/>
  <c r="BR42" i="3"/>
  <c r="FP42" i="3" s="1"/>
  <c r="DL42" i="3"/>
  <c r="CD42" i="3"/>
  <c r="GB42" i="3" s="1"/>
  <c r="CL42" i="3"/>
  <c r="GJ42" i="3" s="1"/>
  <c r="BW42" i="3"/>
  <c r="FU42" i="3" s="1"/>
  <c r="EX42" i="3"/>
  <c r="BT42" i="3"/>
  <c r="FR42" i="3" s="1"/>
  <c r="FK42" i="3"/>
  <c r="BN51" i="5"/>
  <c r="FL50" i="5"/>
  <c r="DM50" i="5"/>
  <c r="CD51" i="5"/>
  <c r="GB50" i="5"/>
  <c r="EC50" i="5"/>
  <c r="BX51" i="5"/>
  <c r="FV50" i="5"/>
  <c r="DW50" i="5"/>
  <c r="CR51" i="5"/>
  <c r="GP50" i="5"/>
  <c r="EQ50" i="5"/>
  <c r="FX42" i="3"/>
  <c r="FS42" i="3"/>
  <c r="EB41" i="3"/>
  <c r="GA42" i="3"/>
  <c r="EG41" i="3"/>
  <c r="GF42" i="3"/>
  <c r="CG51" i="5"/>
  <c r="GE50" i="5"/>
  <c r="EF50" i="5"/>
  <c r="GJ39" i="2"/>
  <c r="EK39" i="2"/>
  <c r="DW39" i="2"/>
  <c r="EX39" i="2"/>
  <c r="DY39" i="2"/>
  <c r="GB39" i="2"/>
  <c r="GB40" i="2"/>
  <c r="EC39" i="2"/>
  <c r="DO39" i="2"/>
  <c r="GO39" i="2"/>
  <c r="EP39" i="2"/>
  <c r="EG39" i="2"/>
  <c r="DS39" i="2"/>
  <c r="GS39" i="2"/>
  <c r="ET39" i="2"/>
  <c r="CU51" i="5"/>
  <c r="GS50" i="5"/>
  <c r="ET50" i="5"/>
  <c r="BZ51" i="5"/>
  <c r="FX50" i="5"/>
  <c r="DY50" i="5"/>
  <c r="BS51" i="5"/>
  <c r="FQ50" i="5"/>
  <c r="DR50" i="5"/>
  <c r="DB51" i="5"/>
  <c r="GZ50" i="5"/>
  <c r="FA50" i="5"/>
  <c r="GE39" i="2"/>
  <c r="FL39" i="2"/>
  <c r="GE42" i="3"/>
  <c r="GH42" i="3"/>
  <c r="GS41" i="3"/>
  <c r="DC51" i="5"/>
  <c r="HA50" i="5"/>
  <c r="FB50" i="5"/>
  <c r="CB51" i="5"/>
  <c r="FZ50" i="5"/>
  <c r="EA50" i="5"/>
  <c r="CF51" i="5"/>
  <c r="GD50" i="5"/>
  <c r="EE50" i="5"/>
  <c r="GN39" i="2"/>
  <c r="GX39" i="2"/>
  <c r="G57" i="1"/>
  <c r="F59" i="1"/>
  <c r="E44" i="3" s="1"/>
  <c r="I58" i="1"/>
  <c r="H58" i="1" s="1"/>
  <c r="FY43" i="3" l="1"/>
  <c r="GT43" i="3"/>
  <c r="GA43" i="3"/>
  <c r="GK43" i="3"/>
  <c r="GF43" i="3"/>
  <c r="GF40" i="2"/>
  <c r="GS40" i="2"/>
  <c r="GQ40" i="2"/>
  <c r="DH43" i="3"/>
  <c r="FY40" i="2"/>
  <c r="GV42" i="3"/>
  <c r="CU52" i="5"/>
  <c r="GS51" i="5"/>
  <c r="ET51" i="5"/>
  <c r="CD52" i="5"/>
  <c r="GB51" i="5"/>
  <c r="EC51" i="5"/>
  <c r="BV52" i="5"/>
  <c r="FT51" i="5"/>
  <c r="DU51" i="5"/>
  <c r="DW40" i="2"/>
  <c r="CF52" i="5"/>
  <c r="GD51" i="5"/>
  <c r="EE51" i="5"/>
  <c r="BZ52" i="5"/>
  <c r="FX51" i="5"/>
  <c r="DY51" i="5"/>
  <c r="CG52" i="5"/>
  <c r="GE51" i="5"/>
  <c r="EF51" i="5"/>
  <c r="BX52" i="5"/>
  <c r="FV51" i="5"/>
  <c r="DW51" i="5"/>
  <c r="DS42" i="3"/>
  <c r="FR43" i="3"/>
  <c r="DV42" i="3"/>
  <c r="FU43" i="3"/>
  <c r="EC42" i="3"/>
  <c r="GB43" i="3"/>
  <c r="DQ42" i="3"/>
  <c r="FP43" i="3"/>
  <c r="CS52" i="5"/>
  <c r="GQ51" i="5"/>
  <c r="ER51" i="5"/>
  <c r="FG40" i="2"/>
  <c r="DH40" i="2"/>
  <c r="GJ40" i="2"/>
  <c r="EK40" i="2"/>
  <c r="GV40" i="2"/>
  <c r="EW40" i="2"/>
  <c r="DY40" i="2"/>
  <c r="EZ40" i="2"/>
  <c r="GD40" i="2"/>
  <c r="EE40" i="2"/>
  <c r="EC40" i="2"/>
  <c r="GN40" i="2"/>
  <c r="EO40" i="2"/>
  <c r="EI40" i="2"/>
  <c r="GR40" i="2"/>
  <c r="ES40" i="2"/>
  <c r="FO42" i="3"/>
  <c r="BP52" i="5"/>
  <c r="FN51" i="5"/>
  <c r="DO51" i="5"/>
  <c r="CE52" i="5"/>
  <c r="GC51" i="5"/>
  <c r="ED51" i="5"/>
  <c r="BG52" i="5"/>
  <c r="FE51" i="5"/>
  <c r="DF51" i="5"/>
  <c r="CH52" i="5"/>
  <c r="GF51" i="5"/>
  <c r="EG51" i="5"/>
  <c r="CO52" i="5"/>
  <c r="GM51" i="5"/>
  <c r="EN51" i="5"/>
  <c r="CX52" i="5"/>
  <c r="GV51" i="5"/>
  <c r="EW51" i="5"/>
  <c r="BH52" i="5"/>
  <c r="FF51" i="5"/>
  <c r="DG51" i="5"/>
  <c r="EM42" i="3"/>
  <c r="GL43" i="3"/>
  <c r="DH42" i="3"/>
  <c r="FG43" i="3"/>
  <c r="EY42" i="3"/>
  <c r="GX43" i="3"/>
  <c r="CJ52" i="5"/>
  <c r="GH51" i="5"/>
  <c r="EI51" i="5"/>
  <c r="BX43" i="3"/>
  <c r="EV43" i="3"/>
  <c r="DR43" i="3"/>
  <c r="DQ43" i="3"/>
  <c r="DL43" i="3"/>
  <c r="DB43" i="3"/>
  <c r="DA43" i="3"/>
  <c r="GY43" i="3" s="1"/>
  <c r="BG43" i="3"/>
  <c r="CI43" i="3"/>
  <c r="GG43" i="3" s="1"/>
  <c r="BO43" i="3"/>
  <c r="BS52" i="5"/>
  <c r="FQ51" i="5"/>
  <c r="DR51" i="5"/>
  <c r="BC52" i="1"/>
  <c r="BC30" i="1"/>
  <c r="BC21" i="1"/>
  <c r="BC37" i="1"/>
  <c r="BC22" i="1"/>
  <c r="BC54" i="1"/>
  <c r="BC33" i="1"/>
  <c r="BC53" i="1"/>
  <c r="BC46" i="1"/>
  <c r="BC39" i="1"/>
  <c r="BC49" i="1"/>
  <c r="BC25" i="1"/>
  <c r="BC38" i="1"/>
  <c r="BC31" i="1"/>
  <c r="BC41" i="1"/>
  <c r="BC23" i="1"/>
  <c r="BC27" i="1"/>
  <c r="BC40" i="1"/>
  <c r="BC42" i="1"/>
  <c r="BC28" i="1"/>
  <c r="BC43" i="1"/>
  <c r="BC48" i="1"/>
  <c r="BC47" i="1"/>
  <c r="BC50" i="1"/>
  <c r="BC36" i="1"/>
  <c r="BC29" i="1"/>
  <c r="BC24" i="1"/>
  <c r="BC56" i="1"/>
  <c r="BC26" i="1"/>
  <c r="BC35" i="1"/>
  <c r="BC44" i="1"/>
  <c r="BC45" i="1"/>
  <c r="BC32" i="1"/>
  <c r="BC55" i="1"/>
  <c r="BC34" i="1"/>
  <c r="BC51" i="1"/>
  <c r="FW40" i="2"/>
  <c r="DX40" i="2"/>
  <c r="FQ40" i="2"/>
  <c r="DR40" i="2"/>
  <c r="EX40" i="2"/>
  <c r="DL40" i="2"/>
  <c r="GZ40" i="2"/>
  <c r="FA40" i="2"/>
  <c r="DP40" i="2"/>
  <c r="DJ40" i="2"/>
  <c r="GO40" i="2"/>
  <c r="EP40" i="2"/>
  <c r="DT40" i="2"/>
  <c r="EQ42" i="3"/>
  <c r="GP43" i="3"/>
  <c r="BI52" i="5"/>
  <c r="FG51" i="5"/>
  <c r="DH51" i="5"/>
  <c r="CT52" i="5"/>
  <c r="GR51" i="5"/>
  <c r="ES51" i="5"/>
  <c r="BK52" i="5"/>
  <c r="FI51" i="5"/>
  <c r="DJ51" i="5"/>
  <c r="CW52" i="5"/>
  <c r="GU51" i="5"/>
  <c r="EV51" i="5"/>
  <c r="GH40" i="2"/>
  <c r="FO40" i="2"/>
  <c r="FK40" i="2"/>
  <c r="CZ52" i="5"/>
  <c r="GX51" i="5"/>
  <c r="EY51" i="5"/>
  <c r="BY52" i="5"/>
  <c r="FW51" i="5"/>
  <c r="DX51" i="5"/>
  <c r="EA43" i="3"/>
  <c r="EX43" i="3"/>
  <c r="ES43" i="3"/>
  <c r="ED43" i="3"/>
  <c r="DK43" i="3"/>
  <c r="BK43" i="3"/>
  <c r="FI43" i="3" s="1"/>
  <c r="EC43" i="3"/>
  <c r="DS43" i="3"/>
  <c r="BN43" i="3"/>
  <c r="EO43" i="3"/>
  <c r="CR52" i="5"/>
  <c r="GP51" i="5"/>
  <c r="EQ51" i="5"/>
  <c r="BO52" i="5"/>
  <c r="FM51" i="5"/>
  <c r="DN51" i="5"/>
  <c r="AW44" i="3"/>
  <c r="AG44" i="3"/>
  <c r="CF44" i="3" s="1"/>
  <c r="GD44" i="3" s="1"/>
  <c r="Q44" i="3"/>
  <c r="BP44" i="3" s="1"/>
  <c r="AZ44" i="3"/>
  <c r="CY44" i="3" s="1"/>
  <c r="AF44" i="3"/>
  <c r="CE44" i="3" s="1"/>
  <c r="L44" i="3"/>
  <c r="BK44" i="3" s="1"/>
  <c r="H44" i="3"/>
  <c r="BG44" i="3" s="1"/>
  <c r="O44" i="3"/>
  <c r="BN44" i="3" s="1"/>
  <c r="AH44" i="3"/>
  <c r="CG44" i="3" s="1"/>
  <c r="AY44" i="3"/>
  <c r="CX44" i="3" s="1"/>
  <c r="BB44" i="3"/>
  <c r="DA44" i="3" s="1"/>
  <c r="Z44" i="3"/>
  <c r="BY44" i="3" s="1"/>
  <c r="FW44" i="3" s="1"/>
  <c r="AQ44" i="3"/>
  <c r="CP44" i="3" s="1"/>
  <c r="EO44" i="3" s="1"/>
  <c r="AS44" i="3"/>
  <c r="CR44" i="3" s="1"/>
  <c r="GP44" i="3" s="1"/>
  <c r="AC44" i="3"/>
  <c r="CB44" i="3" s="1"/>
  <c r="FZ44" i="3" s="1"/>
  <c r="M44" i="3"/>
  <c r="BL44" i="3" s="1"/>
  <c r="FJ44" i="3" s="1"/>
  <c r="AJ44" i="3"/>
  <c r="CI44" i="3" s="1"/>
  <c r="P44" i="3"/>
  <c r="BO44" i="3" s="1"/>
  <c r="BD44" i="3"/>
  <c r="DC44" i="3" s="1"/>
  <c r="FB44" i="3" s="1"/>
  <c r="N44" i="3"/>
  <c r="BM44" i="3" s="1"/>
  <c r="AE44" i="3"/>
  <c r="CD44" i="3" s="1"/>
  <c r="EC44" i="3" s="1"/>
  <c r="AX44" i="3"/>
  <c r="CW44" i="3" s="1"/>
  <c r="EV44" i="3" s="1"/>
  <c r="BC44" i="3"/>
  <c r="DB44" i="3" s="1"/>
  <c r="W44" i="3"/>
  <c r="BV44" i="3" s="1"/>
  <c r="DU44" i="3" s="1"/>
  <c r="AP44" i="3"/>
  <c r="CO44" i="3" s="1"/>
  <c r="GM44" i="3" s="1"/>
  <c r="AO44" i="3"/>
  <c r="CN44" i="3" s="1"/>
  <c r="GL44" i="3" s="1"/>
  <c r="Y44" i="3"/>
  <c r="BX44" i="3" s="1"/>
  <c r="I44" i="3"/>
  <c r="T44" i="3"/>
  <c r="AR44" i="3"/>
  <c r="CQ44" i="3" s="1"/>
  <c r="AN44" i="3"/>
  <c r="AD44" i="3"/>
  <c r="AU44" i="3"/>
  <c r="CT44" i="3" s="1"/>
  <c r="ES44" i="3" s="1"/>
  <c r="S44" i="3"/>
  <c r="V44" i="3"/>
  <c r="BU44" i="3" s="1"/>
  <c r="FS44" i="3" s="1"/>
  <c r="AM44" i="3"/>
  <c r="K44" i="3"/>
  <c r="BA44" i="3"/>
  <c r="CZ44" i="3" s="1"/>
  <c r="GX44" i="3" s="1"/>
  <c r="AK44" i="3"/>
  <c r="U44" i="3"/>
  <c r="G44" i="3"/>
  <c r="AV44" i="3"/>
  <c r="CU44" i="3" s="1"/>
  <c r="AB44" i="3"/>
  <c r="X44" i="3"/>
  <c r="BW44" i="3" s="1"/>
  <c r="FU44" i="3" s="1"/>
  <c r="AT44" i="3"/>
  <c r="CS44" i="3" s="1"/>
  <c r="GQ44" i="3" s="1"/>
  <c r="R44" i="3"/>
  <c r="BQ44" i="3" s="1"/>
  <c r="AI44" i="3"/>
  <c r="AL44" i="3"/>
  <c r="CK44" i="3" s="1"/>
  <c r="J44" i="3"/>
  <c r="AA44" i="3"/>
  <c r="BZ44" i="3" s="1"/>
  <c r="DY44" i="3" s="1"/>
  <c r="DC52" i="5"/>
  <c r="HA51" i="5"/>
  <c r="FB51" i="5"/>
  <c r="DB52" i="5"/>
  <c r="GZ51" i="5"/>
  <c r="FA51" i="5"/>
  <c r="FV40" i="2"/>
  <c r="BN52" i="5"/>
  <c r="FL51" i="5"/>
  <c r="DM51" i="5"/>
  <c r="EK42" i="3"/>
  <c r="GJ43" i="3"/>
  <c r="G41" i="2"/>
  <c r="BF41" i="2" s="1"/>
  <c r="FD41" i="2" s="1"/>
  <c r="AT41" i="2"/>
  <c r="CS41" i="2" s="1"/>
  <c r="AS41" i="2"/>
  <c r="CR41" i="2" s="1"/>
  <c r="AR41" i="2"/>
  <c r="CQ41" i="2" s="1"/>
  <c r="AQ41" i="2"/>
  <c r="CP41" i="2" s="1"/>
  <c r="AA41" i="2"/>
  <c r="BZ41" i="2" s="1"/>
  <c r="K41" i="2"/>
  <c r="BJ41" i="2" s="1"/>
  <c r="AD41" i="2"/>
  <c r="CC41" i="2" s="1"/>
  <c r="GA41" i="2" s="1"/>
  <c r="N41" i="2"/>
  <c r="BM41" i="2" s="1"/>
  <c r="DL41" i="2" s="1"/>
  <c r="AC41" i="2"/>
  <c r="CB41" i="2" s="1"/>
  <c r="M41" i="2"/>
  <c r="BL41" i="2" s="1"/>
  <c r="FJ41" i="2" s="1"/>
  <c r="AF41" i="2"/>
  <c r="CE41" i="2" s="1"/>
  <c r="GC41" i="2" s="1"/>
  <c r="P41" i="2"/>
  <c r="BO41" i="2" s="1"/>
  <c r="AP41" i="2"/>
  <c r="CO41" i="2" s="1"/>
  <c r="EN41" i="2" s="1"/>
  <c r="AO41" i="2"/>
  <c r="CN41" i="2" s="1"/>
  <c r="BC41" i="2"/>
  <c r="DB41" i="2" s="1"/>
  <c r="AM41" i="2"/>
  <c r="CL41" i="2" s="1"/>
  <c r="GJ41" i="2" s="1"/>
  <c r="W41" i="2"/>
  <c r="BV41" i="2" s="1"/>
  <c r="DU41" i="2" s="1"/>
  <c r="BD41" i="2"/>
  <c r="DC41" i="2" s="1"/>
  <c r="FB41" i="2" s="1"/>
  <c r="Z41" i="2"/>
  <c r="BY41" i="2" s="1"/>
  <c r="FW41" i="2" s="1"/>
  <c r="J41" i="2"/>
  <c r="BI41" i="2" s="1"/>
  <c r="FG41" i="2" s="1"/>
  <c r="Y41" i="2"/>
  <c r="BX41" i="2" s="1"/>
  <c r="I41" i="2"/>
  <c r="BH41" i="2" s="1"/>
  <c r="FF41" i="2" s="1"/>
  <c r="AB41" i="2"/>
  <c r="CA41" i="2" s="1"/>
  <c r="L41" i="2"/>
  <c r="BK41" i="2" s="1"/>
  <c r="DJ41" i="2" s="1"/>
  <c r="AX41" i="2"/>
  <c r="CW41" i="2" s="1"/>
  <c r="GU41" i="2" s="1"/>
  <c r="AW41" i="2"/>
  <c r="CV41" i="2" s="1"/>
  <c r="GT41" i="2" s="1"/>
  <c r="AV41" i="2"/>
  <c r="CU41" i="2" s="1"/>
  <c r="AU41" i="2"/>
  <c r="CT41" i="2" s="1"/>
  <c r="AE41" i="2"/>
  <c r="CD41" i="2" s="1"/>
  <c r="EC41" i="2" s="1"/>
  <c r="O41" i="2"/>
  <c r="BN41" i="2" s="1"/>
  <c r="DM41" i="2" s="1"/>
  <c r="AH41" i="2"/>
  <c r="CG41" i="2" s="1"/>
  <c r="GE41" i="2" s="1"/>
  <c r="R41" i="2"/>
  <c r="BQ41" i="2" s="1"/>
  <c r="FO41" i="2" s="1"/>
  <c r="AG41" i="2"/>
  <c r="CF41" i="2" s="1"/>
  <c r="Q41" i="2"/>
  <c r="BP41" i="2" s="1"/>
  <c r="FN41" i="2" s="1"/>
  <c r="AJ41" i="2"/>
  <c r="CI41" i="2" s="1"/>
  <c r="GG41" i="2" s="1"/>
  <c r="T41" i="2"/>
  <c r="BS41" i="2" s="1"/>
  <c r="FQ41" i="2" s="1"/>
  <c r="AZ41" i="2"/>
  <c r="CY41" i="2" s="1"/>
  <c r="AL41" i="2"/>
  <c r="CK41" i="2" s="1"/>
  <c r="GI41" i="2" s="1"/>
  <c r="AN41" i="2"/>
  <c r="CM41" i="2" s="1"/>
  <c r="GK41" i="2" s="1"/>
  <c r="AY41" i="2"/>
  <c r="CX41" i="2" s="1"/>
  <c r="GV41" i="2" s="1"/>
  <c r="V41" i="2"/>
  <c r="BU41" i="2" s="1"/>
  <c r="X41" i="2"/>
  <c r="BW41" i="2" s="1"/>
  <c r="DV41" i="2" s="1"/>
  <c r="BB41" i="2"/>
  <c r="DA41" i="2" s="1"/>
  <c r="EZ41" i="2" s="1"/>
  <c r="AI41" i="2"/>
  <c r="CH41" i="2" s="1"/>
  <c r="AK41" i="2"/>
  <c r="CJ41" i="2" s="1"/>
  <c r="EI41" i="2" s="1"/>
  <c r="H41" i="2"/>
  <c r="BG41" i="2" s="1"/>
  <c r="BA41" i="2"/>
  <c r="CZ41" i="2" s="1"/>
  <c r="GX41" i="2" s="1"/>
  <c r="S41" i="2"/>
  <c r="BR41" i="2" s="1"/>
  <c r="DQ41" i="2" s="1"/>
  <c r="U41" i="2"/>
  <c r="BT41" i="2" s="1"/>
  <c r="DS41" i="2" s="1"/>
  <c r="CI52" i="5"/>
  <c r="GG51" i="5"/>
  <c r="EH51" i="5"/>
  <c r="CK52" i="5"/>
  <c r="GI51" i="5"/>
  <c r="EJ51" i="5"/>
  <c r="DG40" i="2"/>
  <c r="HA40" i="2"/>
  <c r="HA41" i="2"/>
  <c r="FB40" i="2"/>
  <c r="EH40" i="2"/>
  <c r="GX40" i="2"/>
  <c r="EY40" i="2"/>
  <c r="GA40" i="2"/>
  <c r="EB40" i="2"/>
  <c r="DV40" i="2"/>
  <c r="GL41" i="2"/>
  <c r="EM40" i="2"/>
  <c r="EF40" i="2"/>
  <c r="GP40" i="2"/>
  <c r="EQ40" i="2"/>
  <c r="GI40" i="2"/>
  <c r="EJ40" i="2"/>
  <c r="ED40" i="2"/>
  <c r="EU40" i="2"/>
  <c r="BM52" i="5"/>
  <c r="FK51" i="5"/>
  <c r="DL51" i="5"/>
  <c r="GP42" i="3"/>
  <c r="CY52" i="5"/>
  <c r="GW51" i="5"/>
  <c r="EX51" i="5"/>
  <c r="CQ52" i="5"/>
  <c r="GO51" i="5"/>
  <c r="EP51" i="5"/>
  <c r="GE40" i="2"/>
  <c r="GC40" i="2"/>
  <c r="CL52" i="5"/>
  <c r="GJ51" i="5"/>
  <c r="EK51" i="5"/>
  <c r="GY42" i="3"/>
  <c r="FD42" i="3"/>
  <c r="BT52" i="5"/>
  <c r="FR51" i="5"/>
  <c r="DS51" i="5"/>
  <c r="BF52" i="5"/>
  <c r="FD51" i="5"/>
  <c r="DE51" i="5"/>
  <c r="FS40" i="2"/>
  <c r="FE40" i="2"/>
  <c r="FZ40" i="2"/>
  <c r="CV52" i="5"/>
  <c r="GT51" i="5"/>
  <c r="EU51" i="5"/>
  <c r="ER42" i="3"/>
  <c r="GQ43" i="3"/>
  <c r="FH43" i="3"/>
  <c r="FZ43" i="3"/>
  <c r="GH43" i="3"/>
  <c r="CM52" i="5"/>
  <c r="GK51" i="5"/>
  <c r="EL51" i="5"/>
  <c r="CX43" i="3"/>
  <c r="GV43" i="3" s="1"/>
  <c r="EN43" i="3"/>
  <c r="DV43" i="3"/>
  <c r="EK43" i="3"/>
  <c r="CG43" i="3"/>
  <c r="DG43" i="3"/>
  <c r="EQ43" i="3"/>
  <c r="DU43" i="3"/>
  <c r="BQ43" i="3"/>
  <c r="FO43" i="3" s="1"/>
  <c r="BP43" i="3"/>
  <c r="FN43" i="3" s="1"/>
  <c r="EY43" i="3"/>
  <c r="CU43" i="3"/>
  <c r="GS43" i="3" s="1"/>
  <c r="FB43" i="3"/>
  <c r="E42" i="2"/>
  <c r="BD7" i="1"/>
  <c r="CB52" i="5"/>
  <c r="FZ51" i="5"/>
  <c r="EA51" i="5"/>
  <c r="BL52" i="5"/>
  <c r="FJ51" i="5"/>
  <c r="DK51" i="5"/>
  <c r="BW52" i="5"/>
  <c r="FU51" i="5"/>
  <c r="DV51" i="5"/>
  <c r="FT40" i="2"/>
  <c r="DU40" i="2"/>
  <c r="EV40" i="2"/>
  <c r="FJ40" i="2"/>
  <c r="DK40" i="2"/>
  <c r="FH40" i="2"/>
  <c r="DI40" i="2"/>
  <c r="EL40" i="2"/>
  <c r="DO40" i="2"/>
  <c r="FL40" i="2"/>
  <c r="DM40" i="2"/>
  <c r="EN40" i="2"/>
  <c r="DS40" i="2"/>
  <c r="DQ40" i="2"/>
  <c r="FD40" i="2"/>
  <c r="DE40" i="2"/>
  <c r="DR42" i="3"/>
  <c r="FQ43" i="3"/>
  <c r="ES42" i="3"/>
  <c r="GR43" i="3"/>
  <c r="DU42" i="3"/>
  <c r="FT43" i="3"/>
  <c r="CP52" i="5"/>
  <c r="GN51" i="5"/>
  <c r="EO51" i="5"/>
  <c r="CN52" i="5"/>
  <c r="GL51" i="5"/>
  <c r="EM51" i="5"/>
  <c r="FU40" i="2"/>
  <c r="GL40" i="2"/>
  <c r="BQ52" i="5"/>
  <c r="FO51" i="5"/>
  <c r="DP51" i="5"/>
  <c r="DA52" i="5"/>
  <c r="GY51" i="5"/>
  <c r="EZ51" i="5"/>
  <c r="DG42" i="3"/>
  <c r="FF43" i="3"/>
  <c r="DK42" i="3"/>
  <c r="FJ43" i="3"/>
  <c r="BU52" i="5"/>
  <c r="FS51" i="5"/>
  <c r="DT51" i="5"/>
  <c r="CA52" i="5"/>
  <c r="FY51" i="5"/>
  <c r="DZ51" i="5"/>
  <c r="CC52" i="5"/>
  <c r="GA51" i="5"/>
  <c r="EB51" i="5"/>
  <c r="FI40" i="2"/>
  <c r="FM40" i="2"/>
  <c r="BJ52" i="5"/>
  <c r="FH51" i="5"/>
  <c r="DI51" i="5"/>
  <c r="BR52" i="5"/>
  <c r="FP51" i="5"/>
  <c r="DQ51" i="5"/>
  <c r="ER43" i="3"/>
  <c r="DT43" i="3"/>
  <c r="EE43" i="3"/>
  <c r="DX43" i="3"/>
  <c r="DY43" i="3"/>
  <c r="EM43" i="3"/>
  <c r="BF43" i="3"/>
  <c r="DE43" i="3" s="1"/>
  <c r="CK43" i="3"/>
  <c r="GI43" i="3" s="1"/>
  <c r="CQ43" i="3"/>
  <c r="GO43" i="3" s="1"/>
  <c r="F60" i="1"/>
  <c r="E45" i="3" s="1"/>
  <c r="I59" i="1"/>
  <c r="G58" i="1"/>
  <c r="FL41" i="2" l="1"/>
  <c r="FA44" i="3"/>
  <c r="FT44" i="3"/>
  <c r="FR41" i="2"/>
  <c r="GM41" i="2"/>
  <c r="FT41" i="2"/>
  <c r="EZ44" i="3"/>
  <c r="FD43" i="3"/>
  <c r="FX44" i="3"/>
  <c r="DF44" i="3"/>
  <c r="FP41" i="2"/>
  <c r="FU41" i="2"/>
  <c r="HA44" i="3"/>
  <c r="EH44" i="3"/>
  <c r="BU53" i="5"/>
  <c r="FS52" i="5"/>
  <c r="DT52" i="5"/>
  <c r="BL53" i="5"/>
  <c r="FJ52" i="5"/>
  <c r="DK52" i="5"/>
  <c r="BD51" i="1"/>
  <c r="BD30" i="1"/>
  <c r="BD52" i="1"/>
  <c r="BD31" i="1"/>
  <c r="BD56" i="1"/>
  <c r="BD48" i="1"/>
  <c r="BD32" i="1"/>
  <c r="BD44" i="1"/>
  <c r="BD21" i="1"/>
  <c r="BD34" i="1"/>
  <c r="BD39" i="1"/>
  <c r="BD29" i="1"/>
  <c r="BD46" i="1"/>
  <c r="BD35" i="1"/>
  <c r="BD45" i="1"/>
  <c r="BD50" i="1"/>
  <c r="BD47" i="1"/>
  <c r="BD24" i="1"/>
  <c r="BD54" i="1"/>
  <c r="BD49" i="1"/>
  <c r="BD37" i="1"/>
  <c r="BD26" i="1"/>
  <c r="BD43" i="1"/>
  <c r="BD33" i="1"/>
  <c r="BD27" i="1"/>
  <c r="BD38" i="1"/>
  <c r="BD36" i="1"/>
  <c r="BD23" i="1"/>
  <c r="BD55" i="1"/>
  <c r="BD40" i="1"/>
  <c r="BD25" i="1"/>
  <c r="BD57" i="1"/>
  <c r="BD53" i="1"/>
  <c r="BD42" i="1"/>
  <c r="BD22" i="1"/>
  <c r="BD28" i="1"/>
  <c r="BD41" i="1"/>
  <c r="ET43" i="3"/>
  <c r="GS44" i="3"/>
  <c r="DO43" i="3"/>
  <c r="FN44" i="3"/>
  <c r="EW43" i="3"/>
  <c r="GV44" i="3"/>
  <c r="CM53" i="5"/>
  <c r="GK52" i="5"/>
  <c r="EL52" i="5"/>
  <c r="CV53" i="5"/>
  <c r="GT52" i="5"/>
  <c r="EU52" i="5"/>
  <c r="CI53" i="5"/>
  <c r="GG52" i="5"/>
  <c r="EH52" i="5"/>
  <c r="FE41" i="2"/>
  <c r="DF41" i="2"/>
  <c r="EJ41" i="2"/>
  <c r="DO41" i="2"/>
  <c r="EU41" i="2"/>
  <c r="DG41" i="2"/>
  <c r="EM41" i="2"/>
  <c r="DK41" i="2"/>
  <c r="FH41" i="2"/>
  <c r="DI41" i="2"/>
  <c r="GP41" i="2"/>
  <c r="EQ41" i="2"/>
  <c r="BI44" i="3"/>
  <c r="DH44" i="3" s="1"/>
  <c r="ER44" i="3"/>
  <c r="BF44" i="3"/>
  <c r="DE44" i="3" s="1"/>
  <c r="BJ44" i="3"/>
  <c r="FH44" i="3" s="1"/>
  <c r="BS44" i="3"/>
  <c r="DR44" i="3" s="1"/>
  <c r="EN44" i="3"/>
  <c r="EF44" i="3"/>
  <c r="ED44" i="3"/>
  <c r="CV44" i="3"/>
  <c r="GT44" i="3" s="1"/>
  <c r="GB44" i="3"/>
  <c r="GR44" i="3"/>
  <c r="BY53" i="5"/>
  <c r="FW52" i="5"/>
  <c r="DX52" i="5"/>
  <c r="BK53" i="5"/>
  <c r="FI52" i="5"/>
  <c r="DJ52" i="5"/>
  <c r="FK41" i="2"/>
  <c r="BS53" i="5"/>
  <c r="FQ52" i="5"/>
  <c r="DR52" i="5"/>
  <c r="CO53" i="5"/>
  <c r="GM52" i="5"/>
  <c r="EN52" i="5"/>
  <c r="BP53" i="5"/>
  <c r="FN52" i="5"/>
  <c r="DO52" i="5"/>
  <c r="CS53" i="5"/>
  <c r="GQ52" i="5"/>
  <c r="ER52" i="5"/>
  <c r="CF53" i="5"/>
  <c r="GD52" i="5"/>
  <c r="EE52" i="5"/>
  <c r="CD53" i="5"/>
  <c r="GB52" i="5"/>
  <c r="EC52" i="5"/>
  <c r="AO45" i="3"/>
  <c r="CN45" i="3" s="1"/>
  <c r="EM45" i="3" s="1"/>
  <c r="Y45" i="3"/>
  <c r="BX45" i="3" s="1"/>
  <c r="FV45" i="3" s="1"/>
  <c r="I45" i="3"/>
  <c r="BH45" i="3" s="1"/>
  <c r="AR45" i="3"/>
  <c r="CQ45" i="3" s="1"/>
  <c r="EP45" i="3" s="1"/>
  <c r="AB45" i="3"/>
  <c r="CA45" i="3" s="1"/>
  <c r="L45" i="3"/>
  <c r="BK45" i="3" s="1"/>
  <c r="DJ45" i="3" s="1"/>
  <c r="K45" i="3"/>
  <c r="BJ45" i="3" s="1"/>
  <c r="AT45" i="3"/>
  <c r="CS45" i="3" s="1"/>
  <c r="AH45" i="3"/>
  <c r="CG45" i="3" s="1"/>
  <c r="EF45" i="3" s="1"/>
  <c r="V45" i="3"/>
  <c r="BU45" i="3" s="1"/>
  <c r="DT45" i="3" s="1"/>
  <c r="AM45" i="3"/>
  <c r="CL45" i="3" s="1"/>
  <c r="AP45" i="3"/>
  <c r="CO45" i="3" s="1"/>
  <c r="BA45" i="3"/>
  <c r="CZ45" i="3" s="1"/>
  <c r="GX45" i="3" s="1"/>
  <c r="AN45" i="3"/>
  <c r="AE45" i="3"/>
  <c r="AA45" i="3"/>
  <c r="AK45" i="3"/>
  <c r="CJ45" i="3" s="1"/>
  <c r="H45" i="3"/>
  <c r="BC45" i="3"/>
  <c r="AW45" i="3"/>
  <c r="CV45" i="3" s="1"/>
  <c r="AG45" i="3"/>
  <c r="CF45" i="3" s="1"/>
  <c r="GD45" i="3" s="1"/>
  <c r="Q45" i="3"/>
  <c r="BP45" i="3" s="1"/>
  <c r="FN45" i="3" s="1"/>
  <c r="AZ45" i="3"/>
  <c r="CY45" i="3" s="1"/>
  <c r="GW45" i="3" s="1"/>
  <c r="AJ45" i="3"/>
  <c r="T45" i="3"/>
  <c r="S45" i="3"/>
  <c r="BR45" i="3" s="1"/>
  <c r="N45" i="3"/>
  <c r="BM45" i="3" s="1"/>
  <c r="FK45" i="3" s="1"/>
  <c r="AU45" i="3"/>
  <c r="AI45" i="3"/>
  <c r="BB45" i="3"/>
  <c r="J45" i="3"/>
  <c r="AQ45" i="3"/>
  <c r="BD45" i="3"/>
  <c r="G45" i="3"/>
  <c r="AL45" i="3"/>
  <c r="CK45" i="3" s="1"/>
  <c r="GI45" i="3" s="1"/>
  <c r="AS45" i="3"/>
  <c r="CR45" i="3" s="1"/>
  <c r="GP45" i="3" s="1"/>
  <c r="AC45" i="3"/>
  <c r="CB45" i="3" s="1"/>
  <c r="FZ45" i="3" s="1"/>
  <c r="M45" i="3"/>
  <c r="BL45" i="3" s="1"/>
  <c r="DK45" i="3" s="1"/>
  <c r="AV45" i="3"/>
  <c r="CU45" i="3" s="1"/>
  <c r="ET45" i="3" s="1"/>
  <c r="AF45" i="3"/>
  <c r="CE45" i="3" s="1"/>
  <c r="ED45" i="3" s="1"/>
  <c r="P45" i="3"/>
  <c r="BO45" i="3" s="1"/>
  <c r="DN45" i="3" s="1"/>
  <c r="O45" i="3"/>
  <c r="BN45" i="3" s="1"/>
  <c r="FL45" i="3" s="1"/>
  <c r="AD45" i="3"/>
  <c r="CC45" i="3" s="1"/>
  <c r="R45" i="3"/>
  <c r="BQ45" i="3" s="1"/>
  <c r="FO45" i="3" s="1"/>
  <c r="AY45" i="3"/>
  <c r="CX45" i="3" s="1"/>
  <c r="GV45" i="3" s="1"/>
  <c r="W45" i="3"/>
  <c r="Z45" i="3"/>
  <c r="BY45" i="3" s="1"/>
  <c r="FW45" i="3" s="1"/>
  <c r="U45" i="3"/>
  <c r="BT45" i="3" s="1"/>
  <c r="X45" i="3"/>
  <c r="BW45" i="3" s="1"/>
  <c r="FU45" i="3" s="1"/>
  <c r="AX45" i="3"/>
  <c r="BW53" i="5"/>
  <c r="FU52" i="5"/>
  <c r="DV52" i="5"/>
  <c r="AY42" i="2"/>
  <c r="CX42" i="2" s="1"/>
  <c r="EW42" i="2" s="1"/>
  <c r="AX42" i="2"/>
  <c r="CW42" i="2" s="1"/>
  <c r="GU42" i="2" s="1"/>
  <c r="AW42" i="2"/>
  <c r="CV42" i="2" s="1"/>
  <c r="AV42" i="2"/>
  <c r="CU42" i="2" s="1"/>
  <c r="GS42" i="2" s="1"/>
  <c r="AH42" i="2"/>
  <c r="CG42" i="2" s="1"/>
  <c r="GE42" i="2" s="1"/>
  <c r="R42" i="2"/>
  <c r="BQ42" i="2" s="1"/>
  <c r="DP42" i="2" s="1"/>
  <c r="AG42" i="2"/>
  <c r="CF42" i="2" s="1"/>
  <c r="EE42" i="2" s="1"/>
  <c r="Q42" i="2"/>
  <c r="BP42" i="2" s="1"/>
  <c r="DO42" i="2" s="1"/>
  <c r="AJ42" i="2"/>
  <c r="CI42" i="2" s="1"/>
  <c r="GG42" i="2" s="1"/>
  <c r="T42" i="2"/>
  <c r="BS42" i="2" s="1"/>
  <c r="FQ42" i="2" s="1"/>
  <c r="AM42" i="2"/>
  <c r="CL42" i="2" s="1"/>
  <c r="GJ42" i="2" s="1"/>
  <c r="W42" i="2"/>
  <c r="BV42" i="2" s="1"/>
  <c r="AU42" i="2"/>
  <c r="CT42" i="2" s="1"/>
  <c r="GR42" i="2" s="1"/>
  <c r="AT42" i="2"/>
  <c r="CS42" i="2" s="1"/>
  <c r="AS42" i="2"/>
  <c r="CR42" i="2" s="1"/>
  <c r="EQ42" i="2" s="1"/>
  <c r="AR42" i="2"/>
  <c r="CQ42" i="2" s="1"/>
  <c r="GO42" i="2" s="1"/>
  <c r="AD42" i="2"/>
  <c r="CC42" i="2" s="1"/>
  <c r="GA42" i="2" s="1"/>
  <c r="N42" i="2"/>
  <c r="BM42" i="2" s="1"/>
  <c r="AC42" i="2"/>
  <c r="CB42" i="2" s="1"/>
  <c r="M42" i="2"/>
  <c r="BL42" i="2" s="1"/>
  <c r="DK42" i="2" s="1"/>
  <c r="AF42" i="2"/>
  <c r="CE42" i="2" s="1"/>
  <c r="GC42" i="2" s="1"/>
  <c r="P42" i="2"/>
  <c r="BO42" i="2" s="1"/>
  <c r="DN42" i="2" s="1"/>
  <c r="AI42" i="2"/>
  <c r="CH42" i="2" s="1"/>
  <c r="EG42" i="2" s="1"/>
  <c r="S42" i="2"/>
  <c r="BR42" i="2" s="1"/>
  <c r="AQ42" i="2"/>
  <c r="CP42" i="2" s="1"/>
  <c r="EO42" i="2" s="1"/>
  <c r="AP42" i="2"/>
  <c r="CO42" i="2" s="1"/>
  <c r="AO42" i="2"/>
  <c r="CN42" i="2" s="1"/>
  <c r="BD42" i="2"/>
  <c r="DC42" i="2" s="1"/>
  <c r="Z42" i="2"/>
  <c r="BY42" i="2" s="1"/>
  <c r="DX42" i="2" s="1"/>
  <c r="J42" i="2"/>
  <c r="BI42" i="2" s="1"/>
  <c r="DH42" i="2" s="1"/>
  <c r="Y42" i="2"/>
  <c r="BX42" i="2" s="1"/>
  <c r="DW42" i="2" s="1"/>
  <c r="I42" i="2"/>
  <c r="BH42" i="2" s="1"/>
  <c r="AB42" i="2"/>
  <c r="CA42" i="2" s="1"/>
  <c r="L42" i="2"/>
  <c r="BK42" i="2" s="1"/>
  <c r="AE42" i="2"/>
  <c r="CD42" i="2" s="1"/>
  <c r="O42" i="2"/>
  <c r="BN42" i="2" s="1"/>
  <c r="BC42" i="2"/>
  <c r="DB42" i="2" s="1"/>
  <c r="BB42" i="2"/>
  <c r="DA42" i="2" s="1"/>
  <c r="BA42" i="2"/>
  <c r="CZ42" i="2" s="1"/>
  <c r="GX42" i="2" s="1"/>
  <c r="AZ42" i="2"/>
  <c r="CY42" i="2" s="1"/>
  <c r="EX42" i="2" s="1"/>
  <c r="AL42" i="2"/>
  <c r="CK42" i="2" s="1"/>
  <c r="EJ42" i="2" s="1"/>
  <c r="V42" i="2"/>
  <c r="BU42" i="2" s="1"/>
  <c r="DT42" i="2" s="1"/>
  <c r="AK42" i="2"/>
  <c r="CJ42" i="2" s="1"/>
  <c r="U42" i="2"/>
  <c r="BT42" i="2" s="1"/>
  <c r="AN42" i="2"/>
  <c r="CM42" i="2" s="1"/>
  <c r="GK42" i="2" s="1"/>
  <c r="X42" i="2"/>
  <c r="BW42" i="2" s="1"/>
  <c r="H42" i="2"/>
  <c r="BG42" i="2" s="1"/>
  <c r="AA42" i="2"/>
  <c r="BZ42" i="2" s="1"/>
  <c r="FX42" i="2" s="1"/>
  <c r="K42" i="2"/>
  <c r="BJ42" i="2" s="1"/>
  <c r="FH42" i="2" s="1"/>
  <c r="G42" i="2"/>
  <c r="BF42" i="2" s="1"/>
  <c r="FD42" i="2" s="1"/>
  <c r="EF43" i="3"/>
  <c r="GE44" i="3"/>
  <c r="BT53" i="5"/>
  <c r="FR52" i="5"/>
  <c r="DS52" i="5"/>
  <c r="CK53" i="5"/>
  <c r="GI52" i="5"/>
  <c r="EJ52" i="5"/>
  <c r="DT41" i="2"/>
  <c r="EX41" i="2"/>
  <c r="GD41" i="2"/>
  <c r="EE41" i="2"/>
  <c r="EV41" i="2"/>
  <c r="DW41" i="2"/>
  <c r="FZ41" i="2"/>
  <c r="EA41" i="2"/>
  <c r="DY41" i="2"/>
  <c r="GQ41" i="2"/>
  <c r="ER41" i="2"/>
  <c r="EJ44" i="3"/>
  <c r="DV44" i="3"/>
  <c r="BT44" i="3"/>
  <c r="FR44" i="3" s="1"/>
  <c r="CL44" i="3"/>
  <c r="CC44" i="3"/>
  <c r="GA44" i="3" s="1"/>
  <c r="BH44" i="3"/>
  <c r="DL44" i="3"/>
  <c r="DK44" i="3"/>
  <c r="DX44" i="3"/>
  <c r="DM44" i="3"/>
  <c r="EX44" i="3"/>
  <c r="DM43" i="3"/>
  <c r="FL44" i="3"/>
  <c r="CW53" i="5"/>
  <c r="GU52" i="5"/>
  <c r="EV52" i="5"/>
  <c r="DN43" i="3"/>
  <c r="FM44" i="3"/>
  <c r="DF43" i="3"/>
  <c r="FE44" i="3"/>
  <c r="FA43" i="3"/>
  <c r="GZ44" i="3"/>
  <c r="DW43" i="3"/>
  <c r="FV44" i="3"/>
  <c r="CJ53" i="5"/>
  <c r="GH52" i="5"/>
  <c r="EI52" i="5"/>
  <c r="CX53" i="5"/>
  <c r="GV52" i="5"/>
  <c r="EW52" i="5"/>
  <c r="CE53" i="5"/>
  <c r="GC52" i="5"/>
  <c r="ED52" i="5"/>
  <c r="GH41" i="2"/>
  <c r="BZ53" i="5"/>
  <c r="FX52" i="5"/>
  <c r="DY52" i="5"/>
  <c r="BV53" i="5"/>
  <c r="FT52" i="5"/>
  <c r="DU52" i="5"/>
  <c r="BJ53" i="5"/>
  <c r="FH52" i="5"/>
  <c r="DI52" i="5"/>
  <c r="CA53" i="5"/>
  <c r="FY52" i="5"/>
  <c r="DZ52" i="5"/>
  <c r="EP43" i="3"/>
  <c r="GO44" i="3"/>
  <c r="BR53" i="5"/>
  <c r="FP52" i="5"/>
  <c r="DQ52" i="5"/>
  <c r="CC53" i="5"/>
  <c r="GA52" i="5"/>
  <c r="EB52" i="5"/>
  <c r="BQ53" i="5"/>
  <c r="FO52" i="5"/>
  <c r="DP52" i="5"/>
  <c r="CP53" i="5"/>
  <c r="GN52" i="5"/>
  <c r="EO52" i="5"/>
  <c r="DP43" i="3"/>
  <c r="FO44" i="3"/>
  <c r="GE43" i="3"/>
  <c r="BF53" i="5"/>
  <c r="FD52" i="5"/>
  <c r="DE52" i="5"/>
  <c r="CL53" i="5"/>
  <c r="GJ52" i="5"/>
  <c r="EK52" i="5"/>
  <c r="CY53" i="5"/>
  <c r="GW52" i="5"/>
  <c r="EX52" i="5"/>
  <c r="BM53" i="5"/>
  <c r="FK52" i="5"/>
  <c r="DL52" i="5"/>
  <c r="GF41" i="2"/>
  <c r="EG41" i="2"/>
  <c r="EW41" i="2"/>
  <c r="DR41" i="2"/>
  <c r="DP41" i="2"/>
  <c r="GR41" i="2"/>
  <c r="ES41" i="2"/>
  <c r="DH41" i="2"/>
  <c r="EK41" i="2"/>
  <c r="FM41" i="2"/>
  <c r="DN41" i="2"/>
  <c r="EO41" i="2"/>
  <c r="DE41" i="2"/>
  <c r="DC53" i="5"/>
  <c r="HA52" i="5"/>
  <c r="FB52" i="5"/>
  <c r="CH44" i="3"/>
  <c r="EG44" i="3" s="1"/>
  <c r="CA44" i="3"/>
  <c r="CJ44" i="3"/>
  <c r="GH44" i="3" s="1"/>
  <c r="DT44" i="3"/>
  <c r="CM44" i="3"/>
  <c r="EL44" i="3" s="1"/>
  <c r="DW44" i="3"/>
  <c r="EA44" i="3"/>
  <c r="DO44" i="3"/>
  <c r="CR53" i="5"/>
  <c r="GP52" i="5"/>
  <c r="EQ52" i="5"/>
  <c r="FL43" i="3"/>
  <c r="DJ43" i="3"/>
  <c r="FI44" i="3"/>
  <c r="GC44" i="3"/>
  <c r="GW44" i="3"/>
  <c r="BI53" i="5"/>
  <c r="FG52" i="5"/>
  <c r="DH52" i="5"/>
  <c r="FS41" i="2"/>
  <c r="FI41" i="2"/>
  <c r="GW41" i="2"/>
  <c r="FM43" i="3"/>
  <c r="FE43" i="3"/>
  <c r="GZ43" i="3"/>
  <c r="FV43" i="3"/>
  <c r="BH53" i="5"/>
  <c r="FF52" i="5"/>
  <c r="DG52" i="5"/>
  <c r="BG53" i="5"/>
  <c r="FE52" i="5"/>
  <c r="DF52" i="5"/>
  <c r="GN41" i="2"/>
  <c r="GB41" i="2"/>
  <c r="GY41" i="2"/>
  <c r="CG53" i="5"/>
  <c r="GE52" i="5"/>
  <c r="EF52" i="5"/>
  <c r="FV41" i="2"/>
  <c r="EJ43" i="3"/>
  <c r="GI44" i="3"/>
  <c r="E43" i="2"/>
  <c r="BE7" i="1"/>
  <c r="DA53" i="5"/>
  <c r="GY52" i="5"/>
  <c r="EZ52" i="5"/>
  <c r="CN53" i="5"/>
  <c r="GL52" i="5"/>
  <c r="EM52" i="5"/>
  <c r="CB53" i="5"/>
  <c r="FZ52" i="5"/>
  <c r="EA52" i="5"/>
  <c r="CQ53" i="5"/>
  <c r="GO52" i="5"/>
  <c r="EP52" i="5"/>
  <c r="EY41" i="2"/>
  <c r="EL41" i="2"/>
  <c r="EH41" i="2"/>
  <c r="EF41" i="2"/>
  <c r="GS41" i="2"/>
  <c r="ET41" i="2"/>
  <c r="FY41" i="2"/>
  <c r="DZ41" i="2"/>
  <c r="DX41" i="2"/>
  <c r="GZ41" i="2"/>
  <c r="FA41" i="2"/>
  <c r="ED41" i="2"/>
  <c r="EB41" i="2"/>
  <c r="EP41" i="2"/>
  <c r="BN53" i="5"/>
  <c r="FL52" i="5"/>
  <c r="DM52" i="5"/>
  <c r="DB53" i="5"/>
  <c r="GZ52" i="5"/>
  <c r="FA52" i="5"/>
  <c r="DP44" i="3"/>
  <c r="ET44" i="3"/>
  <c r="EY44" i="3"/>
  <c r="BR44" i="3"/>
  <c r="EP44" i="3"/>
  <c r="EM44" i="3"/>
  <c r="DN44" i="3"/>
  <c r="EQ44" i="3"/>
  <c r="EW44" i="3"/>
  <c r="DJ44" i="3"/>
  <c r="EE44" i="3"/>
  <c r="BO53" i="5"/>
  <c r="FM52" i="5"/>
  <c r="DN52" i="5"/>
  <c r="GN44" i="3"/>
  <c r="CZ53" i="5"/>
  <c r="GX52" i="5"/>
  <c r="EY52" i="5"/>
  <c r="CT53" i="5"/>
  <c r="GR52" i="5"/>
  <c r="ES52" i="5"/>
  <c r="GO41" i="2"/>
  <c r="EH43" i="3"/>
  <c r="GG44" i="3"/>
  <c r="EZ43" i="3"/>
  <c r="GY44" i="3"/>
  <c r="FK44" i="3"/>
  <c r="GU44" i="3"/>
  <c r="CH53" i="5"/>
  <c r="GF52" i="5"/>
  <c r="EG52" i="5"/>
  <c r="FX41" i="2"/>
  <c r="BX53" i="5"/>
  <c r="FV52" i="5"/>
  <c r="DW52" i="5"/>
  <c r="CU53" i="5"/>
  <c r="GS52" i="5"/>
  <c r="ET52" i="5"/>
  <c r="H59" i="1"/>
  <c r="G59" i="1"/>
  <c r="F61" i="1"/>
  <c r="E46" i="3" s="1"/>
  <c r="I60" i="1"/>
  <c r="H60" i="1" s="1"/>
  <c r="GD42" i="2" l="1"/>
  <c r="GW42" i="2"/>
  <c r="FG42" i="2"/>
  <c r="FO42" i="2"/>
  <c r="GO45" i="3"/>
  <c r="GS45" i="3"/>
  <c r="GF42" i="2"/>
  <c r="FM42" i="2"/>
  <c r="FS45" i="3"/>
  <c r="FI45" i="3"/>
  <c r="FJ45" i="3"/>
  <c r="FW42" i="2"/>
  <c r="GN42" i="2"/>
  <c r="GV42" i="2"/>
  <c r="FM45" i="3"/>
  <c r="GL45" i="3"/>
  <c r="DI45" i="3"/>
  <c r="FS42" i="2"/>
  <c r="FG44" i="3"/>
  <c r="FQ44" i="3"/>
  <c r="FD44" i="3"/>
  <c r="CT54" i="5"/>
  <c r="GR53" i="5"/>
  <c r="ES53" i="5"/>
  <c r="CQ54" i="5"/>
  <c r="GO53" i="5"/>
  <c r="EP53" i="5"/>
  <c r="BI54" i="5"/>
  <c r="FG53" i="5"/>
  <c r="DH53" i="5"/>
  <c r="CR54" i="5"/>
  <c r="GP53" i="5"/>
  <c r="EQ53" i="5"/>
  <c r="GK44" i="3"/>
  <c r="GF44" i="3"/>
  <c r="CY54" i="5"/>
  <c r="GW53" i="5"/>
  <c r="EX53" i="5"/>
  <c r="CP54" i="5"/>
  <c r="GN53" i="5"/>
  <c r="EO53" i="5"/>
  <c r="BV54" i="5"/>
  <c r="FT53" i="5"/>
  <c r="DU53" i="5"/>
  <c r="CW54" i="5"/>
  <c r="GU53" i="5"/>
  <c r="EV53" i="5"/>
  <c r="FV42" i="2"/>
  <c r="CK54" i="5"/>
  <c r="GI53" i="5"/>
  <c r="EJ53" i="5"/>
  <c r="DY42" i="2"/>
  <c r="FR42" i="2"/>
  <c r="DS42" i="2"/>
  <c r="FL42" i="2"/>
  <c r="DM42" i="2"/>
  <c r="DG42" i="2"/>
  <c r="HA42" i="2"/>
  <c r="FB42" i="2"/>
  <c r="FP42" i="2"/>
  <c r="DQ42" i="2"/>
  <c r="EP42" i="2"/>
  <c r="FT42" i="2"/>
  <c r="DU42" i="2"/>
  <c r="ET42" i="2"/>
  <c r="DV45" i="3"/>
  <c r="EW45" i="3"/>
  <c r="EA45" i="3"/>
  <c r="DC45" i="3"/>
  <c r="HA45" i="3" s="1"/>
  <c r="CH45" i="3"/>
  <c r="GF45" i="3" s="1"/>
  <c r="BS45" i="3"/>
  <c r="FQ45" i="3" s="1"/>
  <c r="EE45" i="3"/>
  <c r="EI45" i="3"/>
  <c r="EY45" i="3"/>
  <c r="DZ45" i="3"/>
  <c r="BP54" i="5"/>
  <c r="FN53" i="5"/>
  <c r="DO53" i="5"/>
  <c r="EU44" i="3"/>
  <c r="GT45" i="3"/>
  <c r="GE45" i="3"/>
  <c r="FF42" i="2"/>
  <c r="CI54" i="5"/>
  <c r="GG53" i="5"/>
  <c r="EH53" i="5"/>
  <c r="BL54" i="5"/>
  <c r="FJ53" i="5"/>
  <c r="DK53" i="5"/>
  <c r="AR46" i="3"/>
  <c r="L46" i="3"/>
  <c r="AA46" i="3"/>
  <c r="BZ46" i="3" s="1"/>
  <c r="AV46" i="3"/>
  <c r="P46" i="3"/>
  <c r="AM46" i="3"/>
  <c r="CL46" i="3" s="1"/>
  <c r="GJ46" i="3" s="1"/>
  <c r="G46" i="3"/>
  <c r="BA46" i="3"/>
  <c r="CZ46" i="3" s="1"/>
  <c r="EY46" i="3" s="1"/>
  <c r="I46" i="3"/>
  <c r="BH46" i="3" s="1"/>
  <c r="DG46" i="3" s="1"/>
  <c r="AD46" i="3"/>
  <c r="AS46" i="3"/>
  <c r="CR46" i="3" s="1"/>
  <c r="EQ46" i="3" s="1"/>
  <c r="Q46" i="3"/>
  <c r="BP46" i="3" s="1"/>
  <c r="DO46" i="3" s="1"/>
  <c r="AL46" i="3"/>
  <c r="CK46" i="3" s="1"/>
  <c r="GI46" i="3" s="1"/>
  <c r="AJ46" i="3"/>
  <c r="CI46" i="3" s="1"/>
  <c r="AY46" i="3"/>
  <c r="CX46" i="3" s="1"/>
  <c r="EW46" i="3" s="1"/>
  <c r="S46" i="3"/>
  <c r="BR46" i="3" s="1"/>
  <c r="FP46" i="3" s="1"/>
  <c r="AN46" i="3"/>
  <c r="CM46" i="3" s="1"/>
  <c r="H46" i="3"/>
  <c r="BG46" i="3" s="1"/>
  <c r="AE46" i="3"/>
  <c r="CD46" i="3" s="1"/>
  <c r="BB46" i="3"/>
  <c r="DA46" i="3" s="1"/>
  <c r="J46" i="3"/>
  <c r="BI46" i="3" s="1"/>
  <c r="Y46" i="3"/>
  <c r="BX46" i="3" s="1"/>
  <c r="DW46" i="3" s="1"/>
  <c r="AT46" i="3"/>
  <c r="CS46" i="3" s="1"/>
  <c r="GQ46" i="3" s="1"/>
  <c r="R46" i="3"/>
  <c r="BQ46" i="3" s="1"/>
  <c r="FO46" i="3" s="1"/>
  <c r="AG46" i="3"/>
  <c r="CF46" i="3" s="1"/>
  <c r="GD46" i="3" s="1"/>
  <c r="AB46" i="3"/>
  <c r="AQ46" i="3"/>
  <c r="K46" i="3"/>
  <c r="AF46" i="3"/>
  <c r="BC46" i="3"/>
  <c r="DB46" i="3" s="1"/>
  <c r="W46" i="3"/>
  <c r="U46" i="3"/>
  <c r="BT46" i="3" s="1"/>
  <c r="Z46" i="3"/>
  <c r="BY46" i="3" s="1"/>
  <c r="DX46" i="3" s="1"/>
  <c r="AO46" i="3"/>
  <c r="M46" i="3"/>
  <c r="AH46" i="3"/>
  <c r="AW46" i="3"/>
  <c r="CV46" i="3" s="1"/>
  <c r="EU46" i="3" s="1"/>
  <c r="AZ46" i="3"/>
  <c r="CY46" i="3" s="1"/>
  <c r="GW46" i="3" s="1"/>
  <c r="T46" i="3"/>
  <c r="BS46" i="3" s="1"/>
  <c r="AI46" i="3"/>
  <c r="CH46" i="3" s="1"/>
  <c r="BD46" i="3"/>
  <c r="DC46" i="3" s="1"/>
  <c r="X46" i="3"/>
  <c r="BW46" i="3" s="1"/>
  <c r="AU46" i="3"/>
  <c r="O46" i="3"/>
  <c r="BN46" i="3" s="1"/>
  <c r="FL46" i="3" s="1"/>
  <c r="AK46" i="3"/>
  <c r="CJ46" i="3" s="1"/>
  <c r="GH46" i="3" s="1"/>
  <c r="AP46" i="3"/>
  <c r="CO46" i="3" s="1"/>
  <c r="EN46" i="3" s="1"/>
  <c r="N46" i="3"/>
  <c r="BM46" i="3" s="1"/>
  <c r="AC46" i="3"/>
  <c r="CB46" i="3" s="1"/>
  <c r="AX46" i="3"/>
  <c r="CW46" i="3" s="1"/>
  <c r="V46" i="3"/>
  <c r="BX54" i="5"/>
  <c r="FV53" i="5"/>
  <c r="DW53" i="5"/>
  <c r="CG54" i="5"/>
  <c r="GE53" i="5"/>
  <c r="EF53" i="5"/>
  <c r="DZ44" i="3"/>
  <c r="FY45" i="3"/>
  <c r="BM54" i="5"/>
  <c r="FK53" i="5"/>
  <c r="DL53" i="5"/>
  <c r="BR54" i="5"/>
  <c r="FP53" i="5"/>
  <c r="DQ53" i="5"/>
  <c r="BJ54" i="5"/>
  <c r="FH53" i="5"/>
  <c r="DI53" i="5"/>
  <c r="CJ54" i="5"/>
  <c r="GH53" i="5"/>
  <c r="EI53" i="5"/>
  <c r="DG44" i="3"/>
  <c r="FF45" i="3"/>
  <c r="EK44" i="3"/>
  <c r="GJ45" i="3"/>
  <c r="FE42" i="2"/>
  <c r="DF42" i="2"/>
  <c r="GH42" i="2"/>
  <c r="EI42" i="2"/>
  <c r="EY42" i="2"/>
  <c r="GB42" i="2"/>
  <c r="EC42" i="2"/>
  <c r="EM42" i="2"/>
  <c r="FZ42" i="2"/>
  <c r="EA42" i="2"/>
  <c r="EK42" i="2"/>
  <c r="EU42" i="2"/>
  <c r="DS45" i="3"/>
  <c r="FR46" i="3"/>
  <c r="DP45" i="3"/>
  <c r="EQ45" i="3"/>
  <c r="CP45" i="3"/>
  <c r="EO45" i="3" s="1"/>
  <c r="CT45" i="3"/>
  <c r="ES45" i="3" s="1"/>
  <c r="CI45" i="3"/>
  <c r="GG45" i="3" s="1"/>
  <c r="EU45" i="3"/>
  <c r="BZ45" i="3"/>
  <c r="FX45" i="3" s="1"/>
  <c r="EN45" i="3"/>
  <c r="ER45" i="3"/>
  <c r="CS54" i="5"/>
  <c r="GQ53" i="5"/>
  <c r="ER53" i="5"/>
  <c r="BY54" i="5"/>
  <c r="FW53" i="5"/>
  <c r="DX53" i="5"/>
  <c r="FJ42" i="2"/>
  <c r="FN42" i="2"/>
  <c r="CH54" i="5"/>
  <c r="GF53" i="5"/>
  <c r="EG53" i="5"/>
  <c r="DQ44" i="3"/>
  <c r="FP45" i="3"/>
  <c r="DA54" i="5"/>
  <c r="GY53" i="5"/>
  <c r="EZ53" i="5"/>
  <c r="E44" i="2"/>
  <c r="BF7" i="1"/>
  <c r="CU54" i="5"/>
  <c r="GS53" i="5"/>
  <c r="ET53" i="5"/>
  <c r="CZ54" i="5"/>
  <c r="GX53" i="5"/>
  <c r="EY53" i="5"/>
  <c r="BO54" i="5"/>
  <c r="FM53" i="5"/>
  <c r="DN53" i="5"/>
  <c r="FP44" i="3"/>
  <c r="BN54" i="5"/>
  <c r="FL53" i="5"/>
  <c r="DM53" i="5"/>
  <c r="CN54" i="5"/>
  <c r="GL53" i="5"/>
  <c r="EM53" i="5"/>
  <c r="BE58" i="1"/>
  <c r="BE24" i="1"/>
  <c r="BE51" i="1"/>
  <c r="BE48" i="1"/>
  <c r="BE43" i="1"/>
  <c r="BE46" i="1"/>
  <c r="BE40" i="1"/>
  <c r="BE27" i="1"/>
  <c r="BE35" i="1"/>
  <c r="BE30" i="1"/>
  <c r="BE32" i="1"/>
  <c r="BE23" i="1"/>
  <c r="BE44" i="1"/>
  <c r="BE29" i="1"/>
  <c r="BE54" i="1"/>
  <c r="BE39" i="1"/>
  <c r="BE36" i="1"/>
  <c r="BE25" i="1"/>
  <c r="BE57" i="1"/>
  <c r="BE33" i="1"/>
  <c r="BE21" i="1"/>
  <c r="BE37" i="1"/>
  <c r="BE22" i="1"/>
  <c r="BE47" i="1"/>
  <c r="BE34" i="1"/>
  <c r="BE45" i="1"/>
  <c r="BE38" i="1"/>
  <c r="BE55" i="1"/>
  <c r="BE26" i="1"/>
  <c r="BE41" i="1"/>
  <c r="BE52" i="1"/>
  <c r="BE28" i="1"/>
  <c r="BE50" i="1"/>
  <c r="BE53" i="1"/>
  <c r="BE31" i="1"/>
  <c r="BE56" i="1"/>
  <c r="BE42" i="1"/>
  <c r="BE49" i="1"/>
  <c r="BH54" i="5"/>
  <c r="FF53" i="5"/>
  <c r="DG53" i="5"/>
  <c r="FY44" i="3"/>
  <c r="BF54" i="5"/>
  <c r="FD53" i="5"/>
  <c r="DE53" i="5"/>
  <c r="CC54" i="5"/>
  <c r="GA53" i="5"/>
  <c r="EB53" i="5"/>
  <c r="CA54" i="5"/>
  <c r="FY53" i="5"/>
  <c r="DZ53" i="5"/>
  <c r="CX54" i="5"/>
  <c r="GV53" i="5"/>
  <c r="EW53" i="5"/>
  <c r="FF44" i="3"/>
  <c r="GJ44" i="3"/>
  <c r="DE42" i="2"/>
  <c r="FU42" i="2"/>
  <c r="DV42" i="2"/>
  <c r="GY42" i="2"/>
  <c r="EZ42" i="2"/>
  <c r="FI42" i="2"/>
  <c r="DJ42" i="2"/>
  <c r="GM42" i="2"/>
  <c r="EN42" i="2"/>
  <c r="FK42" i="2"/>
  <c r="DL42" i="2"/>
  <c r="GQ42" i="2"/>
  <c r="ER42" i="2"/>
  <c r="DR42" i="2"/>
  <c r="EV42" i="2"/>
  <c r="BW54" i="5"/>
  <c r="FU53" i="5"/>
  <c r="DV53" i="5"/>
  <c r="DX45" i="3"/>
  <c r="EB45" i="3"/>
  <c r="EJ45" i="3"/>
  <c r="BI45" i="3"/>
  <c r="FG45" i="3" s="1"/>
  <c r="DL45" i="3"/>
  <c r="FK46" i="3"/>
  <c r="EX45" i="3"/>
  <c r="DB45" i="3"/>
  <c r="CD45" i="3"/>
  <c r="GB45" i="3" s="1"/>
  <c r="EK45" i="3"/>
  <c r="DG45" i="3"/>
  <c r="CF54" i="5"/>
  <c r="GD53" i="5"/>
  <c r="EE53" i="5"/>
  <c r="BS54" i="5"/>
  <c r="FQ53" i="5"/>
  <c r="DR53" i="5"/>
  <c r="BK54" i="5"/>
  <c r="FI53" i="5"/>
  <c r="DJ53" i="5"/>
  <c r="GC45" i="3"/>
  <c r="GM45" i="3"/>
  <c r="DI44" i="3"/>
  <c r="FH45" i="3"/>
  <c r="GQ45" i="3"/>
  <c r="GI42" i="2"/>
  <c r="CM54" i="5"/>
  <c r="GK53" i="5"/>
  <c r="EL53" i="5"/>
  <c r="DB54" i="5"/>
  <c r="GZ53" i="5"/>
  <c r="FA53" i="5"/>
  <c r="CB54" i="5"/>
  <c r="FZ53" i="5"/>
  <c r="EA53" i="5"/>
  <c r="G43" i="2"/>
  <c r="BF43" i="2" s="1"/>
  <c r="FD43" i="2" s="1"/>
  <c r="AZ43" i="2"/>
  <c r="CY43" i="2" s="1"/>
  <c r="AY43" i="2"/>
  <c r="CX43" i="2" s="1"/>
  <c r="AX43" i="2"/>
  <c r="CW43" i="2" s="1"/>
  <c r="GU43" i="2" s="1"/>
  <c r="AW43" i="2"/>
  <c r="CV43" i="2" s="1"/>
  <c r="EU43" i="2" s="1"/>
  <c r="AG43" i="2"/>
  <c r="CF43" i="2" s="1"/>
  <c r="Q43" i="2"/>
  <c r="BP43" i="2" s="1"/>
  <c r="AJ43" i="2"/>
  <c r="CI43" i="2" s="1"/>
  <c r="GG43" i="2" s="1"/>
  <c r="T43" i="2"/>
  <c r="BS43" i="2" s="1"/>
  <c r="FQ43" i="2" s="1"/>
  <c r="AM43" i="2"/>
  <c r="CL43" i="2" s="1"/>
  <c r="EK43" i="2" s="1"/>
  <c r="W43" i="2"/>
  <c r="BV43" i="2" s="1"/>
  <c r="DU43" i="2" s="1"/>
  <c r="BD43" i="2"/>
  <c r="DC43" i="2" s="1"/>
  <c r="Z43" i="2"/>
  <c r="BY43" i="2" s="1"/>
  <c r="J43" i="2"/>
  <c r="BI43" i="2" s="1"/>
  <c r="AV43" i="2"/>
  <c r="CU43" i="2" s="1"/>
  <c r="AU43" i="2"/>
  <c r="CT43" i="2" s="1"/>
  <c r="GR43" i="2" s="1"/>
  <c r="AT43" i="2"/>
  <c r="CS43" i="2" s="1"/>
  <c r="AS43" i="2"/>
  <c r="CR43" i="2" s="1"/>
  <c r="AC43" i="2"/>
  <c r="CB43" i="2" s="1"/>
  <c r="M43" i="2"/>
  <c r="BL43" i="2" s="1"/>
  <c r="AF43" i="2"/>
  <c r="CE43" i="2" s="1"/>
  <c r="GC43" i="2" s="1"/>
  <c r="P43" i="2"/>
  <c r="BO43" i="2" s="1"/>
  <c r="AI43" i="2"/>
  <c r="CH43" i="2" s="1"/>
  <c r="S43" i="2"/>
  <c r="BR43" i="2" s="1"/>
  <c r="FP43" i="2" s="1"/>
  <c r="AL43" i="2"/>
  <c r="CK43" i="2" s="1"/>
  <c r="V43" i="2"/>
  <c r="BU43" i="2" s="1"/>
  <c r="AR43" i="2"/>
  <c r="CQ43" i="2" s="1"/>
  <c r="AQ43" i="2"/>
  <c r="CP43" i="2" s="1"/>
  <c r="AP43" i="2"/>
  <c r="CO43" i="2" s="1"/>
  <c r="AO43" i="2"/>
  <c r="CN43" i="2" s="1"/>
  <c r="GL43" i="2" s="1"/>
  <c r="Y43" i="2"/>
  <c r="BX43" i="2" s="1"/>
  <c r="I43" i="2"/>
  <c r="BH43" i="2" s="1"/>
  <c r="FF43" i="2" s="1"/>
  <c r="AB43" i="2"/>
  <c r="CA43" i="2" s="1"/>
  <c r="DZ43" i="2" s="1"/>
  <c r="L43" i="2"/>
  <c r="BK43" i="2" s="1"/>
  <c r="AE43" i="2"/>
  <c r="CD43" i="2" s="1"/>
  <c r="O43" i="2"/>
  <c r="BN43" i="2" s="1"/>
  <c r="AH43" i="2"/>
  <c r="CG43" i="2" s="1"/>
  <c r="GE43" i="2" s="1"/>
  <c r="R43" i="2"/>
  <c r="BQ43" i="2" s="1"/>
  <c r="BC43" i="2"/>
  <c r="DB43" i="2" s="1"/>
  <c r="FA43" i="2" s="1"/>
  <c r="BB43" i="2"/>
  <c r="DA43" i="2" s="1"/>
  <c r="BA43" i="2"/>
  <c r="CZ43" i="2" s="1"/>
  <c r="GX43" i="2" s="1"/>
  <c r="AK43" i="2"/>
  <c r="CJ43" i="2" s="1"/>
  <c r="U43" i="2"/>
  <c r="BT43" i="2" s="1"/>
  <c r="AN43" i="2"/>
  <c r="CM43" i="2" s="1"/>
  <c r="EL43" i="2" s="1"/>
  <c r="X43" i="2"/>
  <c r="BW43" i="2" s="1"/>
  <c r="DV43" i="2" s="1"/>
  <c r="H43" i="2"/>
  <c r="BG43" i="2" s="1"/>
  <c r="AA43" i="2"/>
  <c r="BZ43" i="2" s="1"/>
  <c r="K43" i="2"/>
  <c r="BJ43" i="2" s="1"/>
  <c r="FH43" i="2" s="1"/>
  <c r="AD43" i="2"/>
  <c r="CC43" i="2" s="1"/>
  <c r="GA43" i="2" s="1"/>
  <c r="N43" i="2"/>
  <c r="BM43" i="2" s="1"/>
  <c r="BG54" i="5"/>
  <c r="FE53" i="5"/>
  <c r="DF53" i="5"/>
  <c r="EI44" i="3"/>
  <c r="GH45" i="3"/>
  <c r="DC54" i="5"/>
  <c r="HA53" i="5"/>
  <c r="FB53" i="5"/>
  <c r="CL54" i="5"/>
  <c r="GJ53" i="5"/>
  <c r="EK53" i="5"/>
  <c r="BQ54" i="5"/>
  <c r="FO53" i="5"/>
  <c r="DP53" i="5"/>
  <c r="BZ54" i="5"/>
  <c r="FX53" i="5"/>
  <c r="DY53" i="5"/>
  <c r="CE54" i="5"/>
  <c r="GC53" i="5"/>
  <c r="ED53" i="5"/>
  <c r="EB44" i="3"/>
  <c r="GA45" i="3"/>
  <c r="DS44" i="3"/>
  <c r="FR45" i="3"/>
  <c r="BT54" i="5"/>
  <c r="FR53" i="5"/>
  <c r="DS53" i="5"/>
  <c r="DI42" i="2"/>
  <c r="EL42" i="2"/>
  <c r="GZ42" i="2"/>
  <c r="FA42" i="2"/>
  <c r="FY42" i="2"/>
  <c r="DZ42" i="2"/>
  <c r="ED42" i="2"/>
  <c r="EB42" i="2"/>
  <c r="ES42" i="2"/>
  <c r="EH42" i="2"/>
  <c r="EF42" i="2"/>
  <c r="CW45" i="3"/>
  <c r="GU45" i="3" s="1"/>
  <c r="BV45" i="3"/>
  <c r="DU45" i="3" s="1"/>
  <c r="DM45" i="3"/>
  <c r="BF45" i="3"/>
  <c r="DE45" i="3" s="1"/>
  <c r="DA45" i="3"/>
  <c r="GY45" i="3" s="1"/>
  <c r="DQ45" i="3"/>
  <c r="DO45" i="3"/>
  <c r="BG45" i="3"/>
  <c r="FE45" i="3" s="1"/>
  <c r="CM45" i="3"/>
  <c r="GK45" i="3" s="1"/>
  <c r="DW45" i="3"/>
  <c r="CD54" i="5"/>
  <c r="GB53" i="5"/>
  <c r="EC53" i="5"/>
  <c r="CO54" i="5"/>
  <c r="GM53" i="5"/>
  <c r="EN53" i="5"/>
  <c r="GP42" i="2"/>
  <c r="GL42" i="2"/>
  <c r="GT42" i="2"/>
  <c r="CV54" i="5"/>
  <c r="GT53" i="5"/>
  <c r="EU53" i="5"/>
  <c r="BU54" i="5"/>
  <c r="FS53" i="5"/>
  <c r="DT53" i="5"/>
  <c r="G60" i="1"/>
  <c r="I61" i="1"/>
  <c r="H61" i="1" s="1"/>
  <c r="F62" i="1"/>
  <c r="E47" i="3" s="1"/>
  <c r="GZ43" i="2" l="1"/>
  <c r="FY43" i="2"/>
  <c r="GK43" i="2"/>
  <c r="FV46" i="3"/>
  <c r="FF46" i="3"/>
  <c r="FN46" i="3"/>
  <c r="FW46" i="3"/>
  <c r="GN45" i="3"/>
  <c r="FT45" i="3"/>
  <c r="GM46" i="3"/>
  <c r="GR45" i="3"/>
  <c r="GT46" i="3"/>
  <c r="GP46" i="3"/>
  <c r="FD45" i="3"/>
  <c r="BC47" i="3"/>
  <c r="DB47" i="3" s="1"/>
  <c r="GZ47" i="3" s="1"/>
  <c r="P47" i="3"/>
  <c r="Q47" i="3"/>
  <c r="AU47" i="3"/>
  <c r="CT47" i="3" s="1"/>
  <c r="O47" i="3"/>
  <c r="BN47" i="3" s="1"/>
  <c r="FL47" i="3" s="1"/>
  <c r="AJ47" i="3"/>
  <c r="CI47" i="3" s="1"/>
  <c r="EH47" i="3" s="1"/>
  <c r="AY47" i="3"/>
  <c r="S47" i="3"/>
  <c r="BR47" i="3" s="1"/>
  <c r="DQ47" i="3" s="1"/>
  <c r="AN47" i="3"/>
  <c r="H47" i="3"/>
  <c r="BG47" i="3" s="1"/>
  <c r="FE47" i="3" s="1"/>
  <c r="N47" i="3"/>
  <c r="BM47" i="3" s="1"/>
  <c r="FK47" i="3" s="1"/>
  <c r="Y47" i="3"/>
  <c r="AX47" i="3"/>
  <c r="CW47" i="3" s="1"/>
  <c r="GU47" i="3" s="1"/>
  <c r="V47" i="3"/>
  <c r="AG47" i="3"/>
  <c r="CF47" i="3" s="1"/>
  <c r="GD47" i="3" s="1"/>
  <c r="AP47" i="3"/>
  <c r="AM47" i="3"/>
  <c r="CL47" i="3" s="1"/>
  <c r="EK47" i="3" s="1"/>
  <c r="G47" i="3"/>
  <c r="BF47" i="3" s="1"/>
  <c r="AB47" i="3"/>
  <c r="CA47" i="3" s="1"/>
  <c r="AQ47" i="3"/>
  <c r="CP47" i="3" s="1"/>
  <c r="K47" i="3"/>
  <c r="AF47" i="3"/>
  <c r="CE47" i="3" s="1"/>
  <c r="U47" i="3"/>
  <c r="BT47" i="3" s="1"/>
  <c r="FR47" i="3" s="1"/>
  <c r="AD47" i="3"/>
  <c r="CC47" i="3" s="1"/>
  <c r="AO47" i="3"/>
  <c r="CN47" i="3" s="1"/>
  <c r="M47" i="3"/>
  <c r="AL47" i="3"/>
  <c r="CK47" i="3" s="1"/>
  <c r="EJ47" i="3" s="1"/>
  <c r="AW47" i="3"/>
  <c r="AR47" i="3"/>
  <c r="AA47" i="3"/>
  <c r="BA47" i="3"/>
  <c r="AH47" i="3"/>
  <c r="CG47" i="3" s="1"/>
  <c r="AE47" i="3"/>
  <c r="CD47" i="3" s="1"/>
  <c r="GB47" i="3" s="1"/>
  <c r="AZ47" i="3"/>
  <c r="CY47" i="3" s="1"/>
  <c r="GW47" i="3" s="1"/>
  <c r="T47" i="3"/>
  <c r="BS47" i="3" s="1"/>
  <c r="FQ47" i="3" s="1"/>
  <c r="AI47" i="3"/>
  <c r="CH47" i="3" s="1"/>
  <c r="GF47" i="3" s="1"/>
  <c r="BD47" i="3"/>
  <c r="DC47" i="3" s="1"/>
  <c r="HA47" i="3" s="1"/>
  <c r="X47" i="3"/>
  <c r="BW47" i="3" s="1"/>
  <c r="FU47" i="3" s="1"/>
  <c r="AK47" i="3"/>
  <c r="CJ47" i="3" s="1"/>
  <c r="GH47" i="3" s="1"/>
  <c r="AT47" i="3"/>
  <c r="CS47" i="3" s="1"/>
  <c r="ER47" i="3" s="1"/>
  <c r="R47" i="3"/>
  <c r="BQ47" i="3" s="1"/>
  <c r="DP47" i="3" s="1"/>
  <c r="AC47" i="3"/>
  <c r="CB47" i="3" s="1"/>
  <c r="FZ47" i="3" s="1"/>
  <c r="BB47" i="3"/>
  <c r="DA47" i="3" s="1"/>
  <c r="EZ47" i="3" s="1"/>
  <c r="J47" i="3"/>
  <c r="BI47" i="3" s="1"/>
  <c r="FG47" i="3" s="1"/>
  <c r="W47" i="3"/>
  <c r="BV47" i="3" s="1"/>
  <c r="L47" i="3"/>
  <c r="BK47" i="3" s="1"/>
  <c r="AV47" i="3"/>
  <c r="CU47" i="3" s="1"/>
  <c r="I47" i="3"/>
  <c r="AS47" i="3"/>
  <c r="Z47" i="3"/>
  <c r="CV55" i="5"/>
  <c r="GT54" i="5"/>
  <c r="EU54" i="5"/>
  <c r="EL45" i="3"/>
  <c r="GK46" i="3"/>
  <c r="EZ45" i="3"/>
  <c r="GY46" i="3"/>
  <c r="EV45" i="3"/>
  <c r="GU46" i="3"/>
  <c r="BT55" i="5"/>
  <c r="FR54" i="5"/>
  <c r="DS54" i="5"/>
  <c r="CL55" i="5"/>
  <c r="GJ54" i="5"/>
  <c r="EK54" i="5"/>
  <c r="BG55" i="5"/>
  <c r="FE54" i="5"/>
  <c r="DF54" i="5"/>
  <c r="DY43" i="2"/>
  <c r="DS43" i="2"/>
  <c r="EC43" i="2"/>
  <c r="FV43" i="2"/>
  <c r="DW43" i="2"/>
  <c r="EP43" i="2"/>
  <c r="GF43" i="2"/>
  <c r="EG43" i="2"/>
  <c r="EA43" i="2"/>
  <c r="ET43" i="2"/>
  <c r="FN43" i="2"/>
  <c r="DO43" i="2"/>
  <c r="GV43" i="2"/>
  <c r="EW43" i="2"/>
  <c r="DB55" i="5"/>
  <c r="GZ54" i="5"/>
  <c r="FA54" i="5"/>
  <c r="BK55" i="5"/>
  <c r="FI54" i="5"/>
  <c r="DJ54" i="5"/>
  <c r="BW55" i="5"/>
  <c r="FU54" i="5"/>
  <c r="DV54" i="5"/>
  <c r="CC55" i="5"/>
  <c r="GA54" i="5"/>
  <c r="EB54" i="5"/>
  <c r="CN55" i="5"/>
  <c r="GL54" i="5"/>
  <c r="EM54" i="5"/>
  <c r="BY55" i="5"/>
  <c r="FW54" i="5"/>
  <c r="DX54" i="5"/>
  <c r="DY45" i="3"/>
  <c r="FX46" i="3"/>
  <c r="EH45" i="3"/>
  <c r="GG46" i="3"/>
  <c r="CJ55" i="5"/>
  <c r="GH54" i="5"/>
  <c r="EI54" i="5"/>
  <c r="EA46" i="3"/>
  <c r="DM46" i="3"/>
  <c r="EG46" i="3"/>
  <c r="CG46" i="3"/>
  <c r="GE46" i="3" s="1"/>
  <c r="DS46" i="3"/>
  <c r="BJ46" i="3"/>
  <c r="DI46" i="3" s="1"/>
  <c r="DP46" i="3"/>
  <c r="EZ46" i="3"/>
  <c r="DQ46" i="3"/>
  <c r="CU46" i="3"/>
  <c r="GS46" i="3" s="1"/>
  <c r="BP55" i="5"/>
  <c r="FN54" i="5"/>
  <c r="DO54" i="5"/>
  <c r="DR45" i="3"/>
  <c r="FQ46" i="3"/>
  <c r="FB45" i="3"/>
  <c r="HA46" i="3"/>
  <c r="GV46" i="3"/>
  <c r="GS43" i="2"/>
  <c r="FX43" i="2"/>
  <c r="CK55" i="5"/>
  <c r="GI54" i="5"/>
  <c r="EJ54" i="5"/>
  <c r="CW55" i="5"/>
  <c r="GU54" i="5"/>
  <c r="EV54" i="5"/>
  <c r="CQ55" i="5"/>
  <c r="GO54" i="5"/>
  <c r="EP54" i="5"/>
  <c r="BQ55" i="5"/>
  <c r="FO54" i="5"/>
  <c r="DP54" i="5"/>
  <c r="DL43" i="2"/>
  <c r="FE43" i="2"/>
  <c r="DF43" i="2"/>
  <c r="GH43" i="2"/>
  <c r="EI43" i="2"/>
  <c r="FO43" i="2"/>
  <c r="DP43" i="2"/>
  <c r="DJ43" i="2"/>
  <c r="EM43" i="2"/>
  <c r="FS43" i="2"/>
  <c r="DT43" i="2"/>
  <c r="FM43" i="2"/>
  <c r="DN43" i="2"/>
  <c r="GP43" i="2"/>
  <c r="EQ43" i="2"/>
  <c r="FG43" i="2"/>
  <c r="DH43" i="2"/>
  <c r="GD43" i="2"/>
  <c r="EE43" i="2"/>
  <c r="GW43" i="2"/>
  <c r="EX43" i="2"/>
  <c r="CB55" i="5"/>
  <c r="FZ54" i="5"/>
  <c r="EA54" i="5"/>
  <c r="FA45" i="3"/>
  <c r="GZ46" i="3"/>
  <c r="FI43" i="2"/>
  <c r="CA55" i="5"/>
  <c r="FY54" i="5"/>
  <c r="DZ54" i="5"/>
  <c r="CU55" i="5"/>
  <c r="GS54" i="5"/>
  <c r="ET54" i="5"/>
  <c r="GT43" i="2"/>
  <c r="FZ43" i="2"/>
  <c r="GB43" i="2"/>
  <c r="BM55" i="5"/>
  <c r="FK54" i="5"/>
  <c r="DL54" i="5"/>
  <c r="BX55" i="5"/>
  <c r="FV54" i="5"/>
  <c r="DW54" i="5"/>
  <c r="DL46" i="3"/>
  <c r="CT46" i="3"/>
  <c r="GR46" i="3" s="1"/>
  <c r="DR46" i="3"/>
  <c r="BL46" i="3"/>
  <c r="DK46" i="3" s="1"/>
  <c r="BV46" i="3"/>
  <c r="FT46" i="3" s="1"/>
  <c r="CP46" i="3"/>
  <c r="GN46" i="3" s="1"/>
  <c r="ER46" i="3"/>
  <c r="EC46" i="3"/>
  <c r="BF46" i="3"/>
  <c r="FD46" i="3" s="1"/>
  <c r="DY46" i="3"/>
  <c r="CI55" i="5"/>
  <c r="GG54" i="5"/>
  <c r="EH54" i="5"/>
  <c r="GO43" i="2"/>
  <c r="CY55" i="5"/>
  <c r="GW54" i="5"/>
  <c r="EX54" i="5"/>
  <c r="BI55" i="5"/>
  <c r="FG54" i="5"/>
  <c r="DH54" i="5"/>
  <c r="E45" i="2"/>
  <c r="BG7" i="1"/>
  <c r="CO55" i="5"/>
  <c r="GM54" i="5"/>
  <c r="EN54" i="5"/>
  <c r="DF45" i="3"/>
  <c r="FE46" i="3"/>
  <c r="BZ55" i="5"/>
  <c r="FX54" i="5"/>
  <c r="DY54" i="5"/>
  <c r="EB43" i="2"/>
  <c r="EY43" i="2"/>
  <c r="EF43" i="2"/>
  <c r="GM43" i="2"/>
  <c r="EN43" i="2"/>
  <c r="GI43" i="2"/>
  <c r="EJ43" i="2"/>
  <c r="ED43" i="2"/>
  <c r="GQ43" i="2"/>
  <c r="ER43" i="2"/>
  <c r="FW43" i="2"/>
  <c r="DX43" i="2"/>
  <c r="DR43" i="2"/>
  <c r="DE43" i="2"/>
  <c r="CF55" i="5"/>
  <c r="GD54" i="5"/>
  <c r="EE54" i="5"/>
  <c r="GZ45" i="3"/>
  <c r="FU43" i="2"/>
  <c r="CX55" i="5"/>
  <c r="GV54" i="5"/>
  <c r="EW54" i="5"/>
  <c r="CZ55" i="5"/>
  <c r="GX54" i="5"/>
  <c r="EY54" i="5"/>
  <c r="BF57" i="1"/>
  <c r="BF28" i="1"/>
  <c r="BF43" i="1"/>
  <c r="BF52" i="1"/>
  <c r="BF59" i="1"/>
  <c r="BF44" i="1"/>
  <c r="BF41" i="1"/>
  <c r="BF36" i="1"/>
  <c r="BF25" i="1"/>
  <c r="BF27" i="1"/>
  <c r="BF45" i="1"/>
  <c r="BF46" i="1"/>
  <c r="BF33" i="1"/>
  <c r="BF40" i="1"/>
  <c r="BF53" i="1"/>
  <c r="BF34" i="1"/>
  <c r="BF31" i="1"/>
  <c r="BF22" i="1"/>
  <c r="BF54" i="1"/>
  <c r="BF49" i="1"/>
  <c r="BF48" i="1"/>
  <c r="BF37" i="1"/>
  <c r="BF42" i="1"/>
  <c r="BF47" i="1"/>
  <c r="BF30" i="1"/>
  <c r="BF35" i="1"/>
  <c r="BF24" i="1"/>
  <c r="BF56" i="1"/>
  <c r="BF21" i="1"/>
  <c r="BF23" i="1"/>
  <c r="BF50" i="1"/>
  <c r="BF29" i="1"/>
  <c r="BF38" i="1"/>
  <c r="BF51" i="1"/>
  <c r="BF32" i="1"/>
  <c r="BF55" i="1"/>
  <c r="BF39" i="1"/>
  <c r="BF26" i="1"/>
  <c r="BF58" i="1"/>
  <c r="DA55" i="5"/>
  <c r="GY54" i="5"/>
  <c r="EZ54" i="5"/>
  <c r="GJ43" i="2"/>
  <c r="BR55" i="5"/>
  <c r="FP54" i="5"/>
  <c r="DQ54" i="5"/>
  <c r="CG55" i="5"/>
  <c r="GE54" i="5"/>
  <c r="EF54" i="5"/>
  <c r="BU46" i="3"/>
  <c r="DT46" i="3" s="1"/>
  <c r="DV46" i="3"/>
  <c r="EX46" i="3"/>
  <c r="CN46" i="3"/>
  <c r="FA46" i="3"/>
  <c r="CA46" i="3"/>
  <c r="DF46" i="3"/>
  <c r="EH46" i="3"/>
  <c r="CC46" i="3"/>
  <c r="GA46" i="3" s="1"/>
  <c r="EK46" i="3"/>
  <c r="BK46" i="3"/>
  <c r="FI46" i="3" s="1"/>
  <c r="BL55" i="5"/>
  <c r="FJ54" i="5"/>
  <c r="DK54" i="5"/>
  <c r="GX46" i="3"/>
  <c r="EG45" i="3"/>
  <c r="GF46" i="3"/>
  <c r="FZ46" i="3"/>
  <c r="FU46" i="3"/>
  <c r="FT43" i="2"/>
  <c r="FR43" i="2"/>
  <c r="CP55" i="5"/>
  <c r="GN54" i="5"/>
  <c r="EO54" i="5"/>
  <c r="CR55" i="5"/>
  <c r="GP54" i="5"/>
  <c r="EQ54" i="5"/>
  <c r="BU55" i="5"/>
  <c r="FS54" i="5"/>
  <c r="DT54" i="5"/>
  <c r="CD55" i="5"/>
  <c r="GB54" i="5"/>
  <c r="EC54" i="5"/>
  <c r="CE55" i="5"/>
  <c r="GC54" i="5"/>
  <c r="ED54" i="5"/>
  <c r="DC55" i="5"/>
  <c r="HA54" i="5"/>
  <c r="FB54" i="5"/>
  <c r="DI43" i="2"/>
  <c r="GY43" i="2"/>
  <c r="EZ43" i="2"/>
  <c r="DM43" i="2"/>
  <c r="DG43" i="2"/>
  <c r="GN43" i="2"/>
  <c r="EO43" i="2"/>
  <c r="DQ43" i="2"/>
  <c r="FJ43" i="2"/>
  <c r="DK43" i="2"/>
  <c r="ES43" i="2"/>
  <c r="HA43" i="2"/>
  <c r="FB43" i="2"/>
  <c r="EH43" i="2"/>
  <c r="EV43" i="2"/>
  <c r="CM55" i="5"/>
  <c r="GK54" i="5"/>
  <c r="EL54" i="5"/>
  <c r="BS55" i="5"/>
  <c r="FQ54" i="5"/>
  <c r="DR54" i="5"/>
  <c r="EC45" i="3"/>
  <c r="GB46" i="3"/>
  <c r="DH45" i="3"/>
  <c r="FG46" i="3"/>
  <c r="FK43" i="2"/>
  <c r="BF55" i="5"/>
  <c r="FD54" i="5"/>
  <c r="DE54" i="5"/>
  <c r="BH55" i="5"/>
  <c r="FF54" i="5"/>
  <c r="DG54" i="5"/>
  <c r="BN55" i="5"/>
  <c r="FL54" i="5"/>
  <c r="DM54" i="5"/>
  <c r="BO55" i="5"/>
  <c r="FM54" i="5"/>
  <c r="DN54" i="5"/>
  <c r="G44" i="2"/>
  <c r="BF44" i="2" s="1"/>
  <c r="DE44" i="2" s="1"/>
  <c r="BA44" i="2"/>
  <c r="CZ44" i="2" s="1"/>
  <c r="GX44" i="2" s="1"/>
  <c r="AZ44" i="2"/>
  <c r="CY44" i="2" s="1"/>
  <c r="AY44" i="2"/>
  <c r="CX44" i="2" s="1"/>
  <c r="EW44" i="2" s="1"/>
  <c r="AX44" i="2"/>
  <c r="CW44" i="2" s="1"/>
  <c r="EV44" i="2" s="1"/>
  <c r="AJ44" i="2"/>
  <c r="CI44" i="2" s="1"/>
  <c r="T44" i="2"/>
  <c r="BS44" i="2" s="1"/>
  <c r="FQ44" i="2" s="1"/>
  <c r="AM44" i="2"/>
  <c r="CL44" i="2" s="1"/>
  <c r="W44" i="2"/>
  <c r="BV44" i="2" s="1"/>
  <c r="BD44" i="2"/>
  <c r="DC44" i="2" s="1"/>
  <c r="Z44" i="2"/>
  <c r="BY44" i="2" s="1"/>
  <c r="J44" i="2"/>
  <c r="BI44" i="2" s="1"/>
  <c r="Y44" i="2"/>
  <c r="BX44" i="2" s="1"/>
  <c r="DW44" i="2" s="1"/>
  <c r="I44" i="2"/>
  <c r="BH44" i="2" s="1"/>
  <c r="DG44" i="2" s="1"/>
  <c r="AW44" i="2"/>
  <c r="CV44" i="2" s="1"/>
  <c r="AV44" i="2"/>
  <c r="CU44" i="2" s="1"/>
  <c r="ET44" i="2" s="1"/>
  <c r="AU44" i="2"/>
  <c r="CT44" i="2" s="1"/>
  <c r="ES44" i="2" s="1"/>
  <c r="AT44" i="2"/>
  <c r="CS44" i="2" s="1"/>
  <c r="AF44" i="2"/>
  <c r="CE44" i="2" s="1"/>
  <c r="P44" i="2"/>
  <c r="BO44" i="2" s="1"/>
  <c r="DN44" i="2" s="1"/>
  <c r="AI44" i="2"/>
  <c r="CH44" i="2" s="1"/>
  <c r="S44" i="2"/>
  <c r="BR44" i="2" s="1"/>
  <c r="AL44" i="2"/>
  <c r="CK44" i="2" s="1"/>
  <c r="EJ44" i="2" s="1"/>
  <c r="V44" i="2"/>
  <c r="BU44" i="2" s="1"/>
  <c r="AK44" i="2"/>
  <c r="CJ44" i="2" s="1"/>
  <c r="U44" i="2"/>
  <c r="BT44" i="2" s="1"/>
  <c r="FR44" i="2" s="1"/>
  <c r="AS44" i="2"/>
  <c r="CR44" i="2" s="1"/>
  <c r="GP44" i="2" s="1"/>
  <c r="AR44" i="2"/>
  <c r="CQ44" i="2" s="1"/>
  <c r="AQ44" i="2"/>
  <c r="CP44" i="2" s="1"/>
  <c r="EO44" i="2" s="1"/>
  <c r="AP44" i="2"/>
  <c r="CO44" i="2" s="1"/>
  <c r="AB44" i="2"/>
  <c r="CA44" i="2" s="1"/>
  <c r="L44" i="2"/>
  <c r="BK44" i="2" s="1"/>
  <c r="AE44" i="2"/>
  <c r="CD44" i="2" s="1"/>
  <c r="O44" i="2"/>
  <c r="BN44" i="2" s="1"/>
  <c r="AH44" i="2"/>
  <c r="CG44" i="2" s="1"/>
  <c r="EF44" i="2" s="1"/>
  <c r="R44" i="2"/>
  <c r="BQ44" i="2" s="1"/>
  <c r="AG44" i="2"/>
  <c r="CF44" i="2" s="1"/>
  <c r="Q44" i="2"/>
  <c r="BP44" i="2" s="1"/>
  <c r="AO44" i="2"/>
  <c r="CN44" i="2" s="1"/>
  <c r="GL44" i="2" s="1"/>
  <c r="BC44" i="2"/>
  <c r="DB44" i="2" s="1"/>
  <c r="BB44" i="2"/>
  <c r="DA44" i="2" s="1"/>
  <c r="AN44" i="2"/>
  <c r="CM44" i="2" s="1"/>
  <c r="X44" i="2"/>
  <c r="BW44" i="2" s="1"/>
  <c r="H44" i="2"/>
  <c r="BG44" i="2" s="1"/>
  <c r="DF44" i="2" s="1"/>
  <c r="AA44" i="2"/>
  <c r="BZ44" i="2" s="1"/>
  <c r="DY44" i="2" s="1"/>
  <c r="K44" i="2"/>
  <c r="BJ44" i="2" s="1"/>
  <c r="DI44" i="2" s="1"/>
  <c r="AD44" i="2"/>
  <c r="CC44" i="2" s="1"/>
  <c r="EB44" i="2" s="1"/>
  <c r="N44" i="2"/>
  <c r="BM44" i="2" s="1"/>
  <c r="DL44" i="2" s="1"/>
  <c r="AC44" i="2"/>
  <c r="CB44" i="2" s="1"/>
  <c r="M44" i="2"/>
  <c r="BL44" i="2" s="1"/>
  <c r="FJ44" i="2" s="1"/>
  <c r="CH55" i="5"/>
  <c r="GF54" i="5"/>
  <c r="EG54" i="5"/>
  <c r="CS55" i="5"/>
  <c r="GQ54" i="5"/>
  <c r="ER54" i="5"/>
  <c r="BJ55" i="5"/>
  <c r="FH54" i="5"/>
  <c r="DI54" i="5"/>
  <c r="EV46" i="3"/>
  <c r="EI46" i="3"/>
  <c r="FB46" i="3"/>
  <c r="CE46" i="3"/>
  <c r="GC46" i="3" s="1"/>
  <c r="EE46" i="3"/>
  <c r="DH46" i="3"/>
  <c r="EL46" i="3"/>
  <c r="EJ46" i="3"/>
  <c r="BO46" i="3"/>
  <c r="DN46" i="3" s="1"/>
  <c r="CQ46" i="3"/>
  <c r="EP46" i="3" s="1"/>
  <c r="FL43" i="2"/>
  <c r="BV55" i="5"/>
  <c r="FT54" i="5"/>
  <c r="DU54" i="5"/>
  <c r="CT55" i="5"/>
  <c r="GR54" i="5"/>
  <c r="ES54" i="5"/>
  <c r="G61" i="1"/>
  <c r="F63" i="1"/>
  <c r="E48" i="3" s="1"/>
  <c r="I62" i="1"/>
  <c r="H62" i="1" s="1"/>
  <c r="GY47" i="3" l="1"/>
  <c r="GI47" i="3"/>
  <c r="GJ47" i="3"/>
  <c r="FO47" i="3"/>
  <c r="FP47" i="3"/>
  <c r="GQ47" i="3"/>
  <c r="GG47" i="3"/>
  <c r="FH46" i="3"/>
  <c r="E46" i="2"/>
  <c r="BH7" i="1"/>
  <c r="GO46" i="3"/>
  <c r="FH55" i="5"/>
  <c r="DI55" i="5"/>
  <c r="EA44" i="2"/>
  <c r="GY44" i="2"/>
  <c r="EZ44" i="2"/>
  <c r="EE44" i="2"/>
  <c r="EC44" i="2"/>
  <c r="EI44" i="2"/>
  <c r="GF44" i="2"/>
  <c r="EG44" i="2"/>
  <c r="FT44" i="2"/>
  <c r="DU44" i="2"/>
  <c r="FD55" i="5"/>
  <c r="DE55" i="5"/>
  <c r="FQ55" i="5"/>
  <c r="DR55" i="5"/>
  <c r="GB55" i="5"/>
  <c r="EC55" i="5"/>
  <c r="DJ46" i="3"/>
  <c r="FI47" i="3"/>
  <c r="EB46" i="3"/>
  <c r="GA47" i="3"/>
  <c r="GE55" i="5"/>
  <c r="EF55" i="5"/>
  <c r="GV55" i="5"/>
  <c r="EW55" i="5"/>
  <c r="GI44" i="2"/>
  <c r="BG53" i="1"/>
  <c r="BG26" i="1"/>
  <c r="BG34" i="1"/>
  <c r="BG43" i="1"/>
  <c r="BG36" i="1"/>
  <c r="BG57" i="1"/>
  <c r="BG47" i="1"/>
  <c r="BG38" i="1"/>
  <c r="BG25" i="1"/>
  <c r="BG51" i="1"/>
  <c r="BG40" i="1"/>
  <c r="BG50" i="1"/>
  <c r="BG55" i="1"/>
  <c r="BG29" i="1"/>
  <c r="BG44" i="1"/>
  <c r="BG41" i="1"/>
  <c r="BG33" i="1"/>
  <c r="BG46" i="1"/>
  <c r="BG42" i="1"/>
  <c r="BG37" i="1"/>
  <c r="BG48" i="1"/>
  <c r="BG22" i="1"/>
  <c r="BG45" i="1"/>
  <c r="BG52" i="1"/>
  <c r="BG23" i="1"/>
  <c r="BG49" i="1"/>
  <c r="BG54" i="1"/>
  <c r="BG58" i="1"/>
  <c r="BG24" i="1"/>
  <c r="BG56" i="1"/>
  <c r="BG39" i="1"/>
  <c r="BG21" i="1"/>
  <c r="BG27" i="1"/>
  <c r="BG28" i="1"/>
  <c r="BG60" i="1"/>
  <c r="BG31" i="1"/>
  <c r="BG30" i="1"/>
  <c r="BG59" i="1"/>
  <c r="BG35" i="1"/>
  <c r="BG32" i="1"/>
  <c r="FG55" i="5"/>
  <c r="DH55" i="5"/>
  <c r="FJ46" i="3"/>
  <c r="FK55" i="5"/>
  <c r="DL55" i="5"/>
  <c r="GH44" i="2"/>
  <c r="GO55" i="5"/>
  <c r="EP55" i="5"/>
  <c r="FN55" i="5"/>
  <c r="DO55" i="5"/>
  <c r="GA55" i="5"/>
  <c r="EB55" i="5"/>
  <c r="FR55" i="5"/>
  <c r="DS55" i="5"/>
  <c r="BH47" i="3"/>
  <c r="DG47" i="3" s="1"/>
  <c r="DH47" i="3"/>
  <c r="EG47" i="3"/>
  <c r="EF47" i="3"/>
  <c r="CV47" i="3"/>
  <c r="GT47" i="3" s="1"/>
  <c r="EB47" i="3"/>
  <c r="EO47" i="3"/>
  <c r="CO47" i="3"/>
  <c r="GM47" i="3" s="1"/>
  <c r="BX47" i="3"/>
  <c r="DW47" i="3" s="1"/>
  <c r="ES47" i="3"/>
  <c r="FT55" i="5"/>
  <c r="DU55" i="5"/>
  <c r="GZ44" i="2"/>
  <c r="FA44" i="2"/>
  <c r="DP44" i="2"/>
  <c r="DJ44" i="2"/>
  <c r="EP44" i="2"/>
  <c r="FS44" i="2"/>
  <c r="DT44" i="2"/>
  <c r="DH44" i="2"/>
  <c r="GJ44" i="2"/>
  <c r="EK44" i="2"/>
  <c r="FF55" i="5"/>
  <c r="DG55" i="5"/>
  <c r="GU44" i="2"/>
  <c r="GN44" i="2"/>
  <c r="FF44" i="2"/>
  <c r="GC55" i="5"/>
  <c r="ED55" i="5"/>
  <c r="GN55" i="5"/>
  <c r="EO55" i="5"/>
  <c r="FS46" i="3"/>
  <c r="GX55" i="5"/>
  <c r="EY55" i="5"/>
  <c r="GD55" i="5"/>
  <c r="EE55" i="5"/>
  <c r="AT45" i="2"/>
  <c r="CS45" i="2" s="1"/>
  <c r="GQ45" i="2" s="1"/>
  <c r="AS45" i="2"/>
  <c r="CR45" i="2" s="1"/>
  <c r="GP45" i="2" s="1"/>
  <c r="AR45" i="2"/>
  <c r="CQ45" i="2" s="1"/>
  <c r="AQ45" i="2"/>
  <c r="CP45" i="2" s="1"/>
  <c r="AA45" i="2"/>
  <c r="BZ45" i="2" s="1"/>
  <c r="K45" i="2"/>
  <c r="BJ45" i="2" s="1"/>
  <c r="AD45" i="2"/>
  <c r="CC45" i="2" s="1"/>
  <c r="N45" i="2"/>
  <c r="BM45" i="2" s="1"/>
  <c r="AC45" i="2"/>
  <c r="CB45" i="2" s="1"/>
  <c r="EA45" i="2" s="1"/>
  <c r="M45" i="2"/>
  <c r="BL45" i="2" s="1"/>
  <c r="DK45" i="2" s="1"/>
  <c r="AF45" i="2"/>
  <c r="CE45" i="2" s="1"/>
  <c r="GC45" i="2" s="1"/>
  <c r="P45" i="2"/>
  <c r="BO45" i="2" s="1"/>
  <c r="G45" i="2"/>
  <c r="BF45" i="2" s="1"/>
  <c r="AP45" i="2"/>
  <c r="CO45" i="2" s="1"/>
  <c r="EN45" i="2" s="1"/>
  <c r="AO45" i="2"/>
  <c r="CN45" i="2" s="1"/>
  <c r="GL45" i="2" s="1"/>
  <c r="BC45" i="2"/>
  <c r="DB45" i="2" s="1"/>
  <c r="AM45" i="2"/>
  <c r="CL45" i="2" s="1"/>
  <c r="EK45" i="2" s="1"/>
  <c r="W45" i="2"/>
  <c r="BV45" i="2" s="1"/>
  <c r="DU45" i="2" s="1"/>
  <c r="BD45" i="2"/>
  <c r="DC45" i="2" s="1"/>
  <c r="Z45" i="2"/>
  <c r="BY45" i="2" s="1"/>
  <c r="FW45" i="2" s="1"/>
  <c r="J45" i="2"/>
  <c r="BI45" i="2" s="1"/>
  <c r="Y45" i="2"/>
  <c r="BX45" i="2" s="1"/>
  <c r="I45" i="2"/>
  <c r="BH45" i="2" s="1"/>
  <c r="AB45" i="2"/>
  <c r="CA45" i="2" s="1"/>
  <c r="FY45" i="2" s="1"/>
  <c r="L45" i="2"/>
  <c r="BK45" i="2" s="1"/>
  <c r="BB45" i="2"/>
  <c r="DA45" i="2" s="1"/>
  <c r="BA45" i="2"/>
  <c r="CZ45" i="2" s="1"/>
  <c r="GX45" i="2" s="1"/>
  <c r="AZ45" i="2"/>
  <c r="CY45" i="2" s="1"/>
  <c r="GW45" i="2" s="1"/>
  <c r="AY45" i="2"/>
  <c r="CX45" i="2" s="1"/>
  <c r="AI45" i="2"/>
  <c r="CH45" i="2" s="1"/>
  <c r="GF45" i="2" s="1"/>
  <c r="S45" i="2"/>
  <c r="BR45" i="2" s="1"/>
  <c r="FP45" i="2" s="1"/>
  <c r="AL45" i="2"/>
  <c r="CK45" i="2" s="1"/>
  <c r="V45" i="2"/>
  <c r="BU45" i="2" s="1"/>
  <c r="AK45" i="2"/>
  <c r="CJ45" i="2" s="1"/>
  <c r="EI45" i="2" s="1"/>
  <c r="U45" i="2"/>
  <c r="BT45" i="2" s="1"/>
  <c r="FR45" i="2" s="1"/>
  <c r="AN45" i="2"/>
  <c r="CM45" i="2" s="1"/>
  <c r="X45" i="2"/>
  <c r="BW45" i="2" s="1"/>
  <c r="FU45" i="2" s="1"/>
  <c r="H45" i="2"/>
  <c r="BG45" i="2" s="1"/>
  <c r="AX45" i="2"/>
  <c r="CW45" i="2" s="1"/>
  <c r="AW45" i="2"/>
  <c r="CV45" i="2" s="1"/>
  <c r="AV45" i="2"/>
  <c r="CU45" i="2" s="1"/>
  <c r="AU45" i="2"/>
  <c r="CT45" i="2" s="1"/>
  <c r="AE45" i="2"/>
  <c r="CD45" i="2" s="1"/>
  <c r="EC45" i="2" s="1"/>
  <c r="O45" i="2"/>
  <c r="BN45" i="2" s="1"/>
  <c r="DM45" i="2" s="1"/>
  <c r="AH45" i="2"/>
  <c r="CG45" i="2" s="1"/>
  <c r="R45" i="2"/>
  <c r="BQ45" i="2" s="1"/>
  <c r="FO45" i="2" s="1"/>
  <c r="AG45" i="2"/>
  <c r="CF45" i="2" s="1"/>
  <c r="GD45" i="2" s="1"/>
  <c r="Q45" i="2"/>
  <c r="BP45" i="2" s="1"/>
  <c r="AJ45" i="2"/>
  <c r="CI45" i="2" s="1"/>
  <c r="GG45" i="2" s="1"/>
  <c r="T45" i="2"/>
  <c r="BS45" i="2" s="1"/>
  <c r="DR45" i="2" s="1"/>
  <c r="DE46" i="3"/>
  <c r="FD47" i="3"/>
  <c r="DU46" i="3"/>
  <c r="FT47" i="3"/>
  <c r="FV55" i="5"/>
  <c r="DW55" i="5"/>
  <c r="FY55" i="5"/>
  <c r="DZ55" i="5"/>
  <c r="FG44" i="2"/>
  <c r="FO44" i="2"/>
  <c r="FO55" i="5"/>
  <c r="DP55" i="5"/>
  <c r="ET46" i="3"/>
  <c r="GS47" i="3"/>
  <c r="EF46" i="3"/>
  <c r="GE47" i="3"/>
  <c r="GL55" i="5"/>
  <c r="EM55" i="5"/>
  <c r="GZ55" i="5"/>
  <c r="FA55" i="5"/>
  <c r="GO44" i="2"/>
  <c r="GJ55" i="5"/>
  <c r="EK55" i="5"/>
  <c r="GT55" i="5"/>
  <c r="EU55" i="5"/>
  <c r="ET47" i="3"/>
  <c r="EI47" i="3"/>
  <c r="DR47" i="3"/>
  <c r="CZ47" i="3"/>
  <c r="GX47" i="3" s="1"/>
  <c r="DS47" i="3"/>
  <c r="DZ47" i="3"/>
  <c r="EE47" i="3"/>
  <c r="DL47" i="3"/>
  <c r="CX47" i="3"/>
  <c r="GV47" i="3" s="1"/>
  <c r="BP47" i="3"/>
  <c r="FN47" i="3" s="1"/>
  <c r="AV48" i="3"/>
  <c r="CU48" i="3" s="1"/>
  <c r="GS48" i="3" s="1"/>
  <c r="P48" i="3"/>
  <c r="BO48" i="3" s="1"/>
  <c r="AM48" i="3"/>
  <c r="G48" i="3"/>
  <c r="AB48" i="3"/>
  <c r="AQ48" i="3"/>
  <c r="CP48" i="3" s="1"/>
  <c r="EO48" i="3" s="1"/>
  <c r="K48" i="3"/>
  <c r="R48" i="3"/>
  <c r="Y48" i="3"/>
  <c r="BB48" i="3"/>
  <c r="J48" i="3"/>
  <c r="BI48" i="3" s="1"/>
  <c r="AG48" i="3"/>
  <c r="CF48" i="3" s="1"/>
  <c r="GD48" i="3" s="1"/>
  <c r="AT48" i="3"/>
  <c r="AN48" i="3"/>
  <c r="CM48" i="3" s="1"/>
  <c r="H48" i="3"/>
  <c r="BG48" i="3" s="1"/>
  <c r="FE48" i="3" s="1"/>
  <c r="AE48" i="3"/>
  <c r="CD48" i="3" s="1"/>
  <c r="GB48" i="3" s="1"/>
  <c r="AZ48" i="3"/>
  <c r="CY48" i="3" s="1"/>
  <c r="GW48" i="3" s="1"/>
  <c r="T48" i="3"/>
  <c r="BS48" i="3" s="1"/>
  <c r="FQ48" i="3" s="1"/>
  <c r="AI48" i="3"/>
  <c r="CH48" i="3" s="1"/>
  <c r="EG48" i="3" s="1"/>
  <c r="U48" i="3"/>
  <c r="BT48" i="3" s="1"/>
  <c r="DS48" i="3" s="1"/>
  <c r="AH48" i="3"/>
  <c r="CG48" i="3" s="1"/>
  <c r="GE48" i="3" s="1"/>
  <c r="AO48" i="3"/>
  <c r="CN48" i="3" s="1"/>
  <c r="EM48" i="3" s="1"/>
  <c r="M48" i="3"/>
  <c r="Z48" i="3"/>
  <c r="BY48" i="3" s="1"/>
  <c r="AW48" i="3"/>
  <c r="CV48" i="3" s="1"/>
  <c r="AF48" i="3"/>
  <c r="CE48" i="3" s="1"/>
  <c r="ED48" i="3" s="1"/>
  <c r="BC48" i="3"/>
  <c r="DB48" i="3" s="1"/>
  <c r="GZ48" i="3" s="1"/>
  <c r="W48" i="3"/>
  <c r="BV48" i="3" s="1"/>
  <c r="FT48" i="3" s="1"/>
  <c r="AR48" i="3"/>
  <c r="CQ48" i="3" s="1"/>
  <c r="L48" i="3"/>
  <c r="BK48" i="3" s="1"/>
  <c r="DJ48" i="3" s="1"/>
  <c r="AA48" i="3"/>
  <c r="BZ48" i="3" s="1"/>
  <c r="AK48" i="3"/>
  <c r="CJ48" i="3" s="1"/>
  <c r="GH48" i="3" s="1"/>
  <c r="AX48" i="3"/>
  <c r="CW48" i="3" s="1"/>
  <c r="GU48" i="3" s="1"/>
  <c r="V48" i="3"/>
  <c r="BU48" i="3" s="1"/>
  <c r="AC48" i="3"/>
  <c r="CB48" i="3" s="1"/>
  <c r="FZ48" i="3" s="1"/>
  <c r="AP48" i="3"/>
  <c r="CO48" i="3" s="1"/>
  <c r="N48" i="3"/>
  <c r="BM48" i="3" s="1"/>
  <c r="BD48" i="3"/>
  <c r="DC48" i="3" s="1"/>
  <c r="HA48" i="3" s="1"/>
  <c r="X48" i="3"/>
  <c r="BW48" i="3" s="1"/>
  <c r="FU48" i="3" s="1"/>
  <c r="AU48" i="3"/>
  <c r="CT48" i="3" s="1"/>
  <c r="GR48" i="3" s="1"/>
  <c r="O48" i="3"/>
  <c r="BN48" i="3" s="1"/>
  <c r="DM48" i="3" s="1"/>
  <c r="AJ48" i="3"/>
  <c r="AY48" i="3"/>
  <c r="CX48" i="3" s="1"/>
  <c r="EW48" i="3" s="1"/>
  <c r="S48" i="3"/>
  <c r="BA48" i="3"/>
  <c r="CZ48" i="3" s="1"/>
  <c r="I48" i="3"/>
  <c r="AL48" i="3"/>
  <c r="AS48" i="3"/>
  <c r="Q48" i="3"/>
  <c r="BP48" i="3" s="1"/>
  <c r="AD48" i="3"/>
  <c r="CC48" i="3" s="1"/>
  <c r="GR55" i="5"/>
  <c r="ES55" i="5"/>
  <c r="FM46" i="3"/>
  <c r="ED46" i="3"/>
  <c r="GC47" i="3"/>
  <c r="GF55" i="5"/>
  <c r="EG55" i="5"/>
  <c r="FU44" i="2"/>
  <c r="DV44" i="2"/>
  <c r="EM44" i="2"/>
  <c r="FY44" i="2"/>
  <c r="DZ44" i="2"/>
  <c r="EQ44" i="2"/>
  <c r="ED44" i="2"/>
  <c r="GT44" i="2"/>
  <c r="EU44" i="2"/>
  <c r="FW44" i="2"/>
  <c r="DX44" i="2"/>
  <c r="DR44" i="2"/>
  <c r="GW44" i="2"/>
  <c r="EX44" i="2"/>
  <c r="FL55" i="5"/>
  <c r="DM55" i="5"/>
  <c r="HA55" i="5"/>
  <c r="FB55" i="5"/>
  <c r="GP55" i="5"/>
  <c r="EQ55" i="5"/>
  <c r="DZ46" i="3"/>
  <c r="FY47" i="3"/>
  <c r="EM46" i="3"/>
  <c r="GL47" i="3"/>
  <c r="FD44" i="2"/>
  <c r="GE44" i="2"/>
  <c r="GA44" i="2"/>
  <c r="FX55" i="5"/>
  <c r="DY55" i="5"/>
  <c r="GS55" i="5"/>
  <c r="ET55" i="5"/>
  <c r="FI44" i="2"/>
  <c r="FE44" i="2"/>
  <c r="FK44" i="2"/>
  <c r="GI55" i="5"/>
  <c r="EJ55" i="5"/>
  <c r="FW55" i="5"/>
  <c r="DX55" i="5"/>
  <c r="FI55" i="5"/>
  <c r="DJ55" i="5"/>
  <c r="FZ44" i="2"/>
  <c r="FX44" i="2"/>
  <c r="FE55" i="5"/>
  <c r="DF55" i="5"/>
  <c r="BY47" i="3"/>
  <c r="FW47" i="3" s="1"/>
  <c r="DJ47" i="3"/>
  <c r="EA47" i="3"/>
  <c r="DV47" i="3"/>
  <c r="EX47" i="3"/>
  <c r="BZ47" i="3"/>
  <c r="BL47" i="3"/>
  <c r="DK47" i="3" s="1"/>
  <c r="ED47" i="3"/>
  <c r="DE47" i="3"/>
  <c r="BU47" i="3"/>
  <c r="DF47" i="3"/>
  <c r="BO47" i="3"/>
  <c r="GQ55" i="5"/>
  <c r="ER55" i="5"/>
  <c r="DK44" i="2"/>
  <c r="GK44" i="2"/>
  <c r="EL44" i="2"/>
  <c r="FN44" i="2"/>
  <c r="DO44" i="2"/>
  <c r="DM44" i="2"/>
  <c r="EN44" i="2"/>
  <c r="DS44" i="2"/>
  <c r="DQ44" i="2"/>
  <c r="GQ44" i="2"/>
  <c r="ER44" i="2"/>
  <c r="HA44" i="2"/>
  <c r="FB44" i="2"/>
  <c r="EH44" i="2"/>
  <c r="EY44" i="2"/>
  <c r="FM55" i="5"/>
  <c r="DN55" i="5"/>
  <c r="GK55" i="5"/>
  <c r="EL55" i="5"/>
  <c r="GG44" i="2"/>
  <c r="GR44" i="2"/>
  <c r="FP44" i="2"/>
  <c r="FL44" i="2"/>
  <c r="FH44" i="2"/>
  <c r="FS55" i="5"/>
  <c r="DT55" i="5"/>
  <c r="FJ55" i="5"/>
  <c r="DK55" i="5"/>
  <c r="FY46" i="3"/>
  <c r="GL46" i="3"/>
  <c r="FP55" i="5"/>
  <c r="DQ55" i="5"/>
  <c r="GY55" i="5"/>
  <c r="EZ55" i="5"/>
  <c r="GC44" i="2"/>
  <c r="GM44" i="2"/>
  <c r="GM55" i="5"/>
  <c r="EN55" i="5"/>
  <c r="GW55" i="5"/>
  <c r="EX55" i="5"/>
  <c r="GG55" i="5"/>
  <c r="EH55" i="5"/>
  <c r="EO46" i="3"/>
  <c r="GN47" i="3"/>
  <c r="ES46" i="3"/>
  <c r="GR47" i="3"/>
  <c r="FZ55" i="5"/>
  <c r="EA55" i="5"/>
  <c r="GD44" i="2"/>
  <c r="FM44" i="2"/>
  <c r="GU55" i="5"/>
  <c r="EV55" i="5"/>
  <c r="GH55" i="5"/>
  <c r="EI55" i="5"/>
  <c r="FU55" i="5"/>
  <c r="DV55" i="5"/>
  <c r="GV44" i="2"/>
  <c r="GS44" i="2"/>
  <c r="FV44" i="2"/>
  <c r="GB44" i="2"/>
  <c r="CR47" i="3"/>
  <c r="EQ47" i="3" s="1"/>
  <c r="DU47" i="3"/>
  <c r="FB47" i="3"/>
  <c r="EC47" i="3"/>
  <c r="CQ47" i="3"/>
  <c r="EM47" i="3"/>
  <c r="BJ47" i="3"/>
  <c r="DI47" i="3" s="1"/>
  <c r="EV47" i="3"/>
  <c r="CM47" i="3"/>
  <c r="DM47" i="3"/>
  <c r="FA47" i="3"/>
  <c r="G62" i="1"/>
  <c r="F64" i="1"/>
  <c r="E49" i="3" s="1"/>
  <c r="I63" i="1"/>
  <c r="H63" i="1" s="1"/>
  <c r="EU48" i="3" l="1"/>
  <c r="EY48" i="3"/>
  <c r="FL45" i="2"/>
  <c r="GL48" i="3"/>
  <c r="GM45" i="2"/>
  <c r="FJ45" i="2"/>
  <c r="FL48" i="3"/>
  <c r="FQ45" i="2"/>
  <c r="FI48" i="3"/>
  <c r="GC48" i="3"/>
  <c r="FJ47" i="3"/>
  <c r="CK48" i="3"/>
  <c r="DV48" i="3"/>
  <c r="EA48" i="3"/>
  <c r="DY48" i="3"/>
  <c r="FA48" i="3"/>
  <c r="BL48" i="3"/>
  <c r="FJ48" i="3" s="1"/>
  <c r="DF48" i="3"/>
  <c r="DH48" i="3"/>
  <c r="BJ48" i="3"/>
  <c r="FH48" i="3" s="1"/>
  <c r="CL48" i="3"/>
  <c r="GJ48" i="3" s="1"/>
  <c r="FR48" i="3"/>
  <c r="EH45" i="2"/>
  <c r="GE45" i="2"/>
  <c r="EF45" i="2"/>
  <c r="GS45" i="2"/>
  <c r="ET45" i="2"/>
  <c r="DV45" i="2"/>
  <c r="DT45" i="2"/>
  <c r="GV45" i="2"/>
  <c r="EW45" i="2"/>
  <c r="DJ45" i="2"/>
  <c r="DH45" i="2"/>
  <c r="FD45" i="2"/>
  <c r="DE45" i="2"/>
  <c r="FX45" i="2"/>
  <c r="DY45" i="2"/>
  <c r="ER45" i="2"/>
  <c r="GJ45" i="2"/>
  <c r="FV47" i="3"/>
  <c r="FF47" i="3"/>
  <c r="K49" i="3"/>
  <c r="BJ49" i="3" s="1"/>
  <c r="AJ49" i="3"/>
  <c r="CI49" i="3" s="1"/>
  <c r="AW49" i="3"/>
  <c r="Q49" i="3"/>
  <c r="BP49" i="3" s="1"/>
  <c r="FN49" i="3" s="1"/>
  <c r="AN49" i="3"/>
  <c r="H49" i="3"/>
  <c r="BG49" i="3" s="1"/>
  <c r="AC49" i="3"/>
  <c r="CB49" i="3" s="1"/>
  <c r="AD49" i="3"/>
  <c r="CC49" i="3" s="1"/>
  <c r="GA49" i="3" s="1"/>
  <c r="BC49" i="3"/>
  <c r="DB49" i="3" s="1"/>
  <c r="AA49" i="3"/>
  <c r="BZ49" i="3" s="1"/>
  <c r="FX49" i="3" s="1"/>
  <c r="BB49" i="3"/>
  <c r="J49" i="3"/>
  <c r="BI49" i="3" s="1"/>
  <c r="FG49" i="3" s="1"/>
  <c r="AI49" i="3"/>
  <c r="G49" i="3"/>
  <c r="AB49" i="3"/>
  <c r="CA49" i="3" s="1"/>
  <c r="AO49" i="3"/>
  <c r="I49" i="3"/>
  <c r="BH49" i="3" s="1"/>
  <c r="AF49" i="3"/>
  <c r="BA49" i="3"/>
  <c r="U49" i="3"/>
  <c r="AT49" i="3"/>
  <c r="R49" i="3"/>
  <c r="AQ49" i="3"/>
  <c r="O49" i="3"/>
  <c r="Z49" i="3"/>
  <c r="BY49" i="3" s="1"/>
  <c r="DX49" i="3" s="1"/>
  <c r="AY49" i="3"/>
  <c r="AZ49" i="3"/>
  <c r="CY49" i="3" s="1"/>
  <c r="EX49" i="3" s="1"/>
  <c r="T49" i="3"/>
  <c r="BS49" i="3" s="1"/>
  <c r="FQ49" i="3" s="1"/>
  <c r="AG49" i="3"/>
  <c r="CF49" i="3" s="1"/>
  <c r="EE49" i="3" s="1"/>
  <c r="BD49" i="3"/>
  <c r="DC49" i="3" s="1"/>
  <c r="HA49" i="3" s="1"/>
  <c r="X49" i="3"/>
  <c r="BW49" i="3" s="1"/>
  <c r="DV49" i="3" s="1"/>
  <c r="AS49" i="3"/>
  <c r="CR49" i="3" s="1"/>
  <c r="M49" i="3"/>
  <c r="BL49" i="3" s="1"/>
  <c r="W49" i="3"/>
  <c r="BV49" i="3" s="1"/>
  <c r="FT49" i="3" s="1"/>
  <c r="AH49" i="3"/>
  <c r="CG49" i="3" s="1"/>
  <c r="GE49" i="3" s="1"/>
  <c r="V49" i="3"/>
  <c r="BU49" i="3" s="1"/>
  <c r="FS49" i="3" s="1"/>
  <c r="AE49" i="3"/>
  <c r="CD49" i="3" s="1"/>
  <c r="EC49" i="3" s="1"/>
  <c r="AP49" i="3"/>
  <c r="CO49" i="3" s="1"/>
  <c r="GM49" i="3" s="1"/>
  <c r="AR49" i="3"/>
  <c r="L49" i="3"/>
  <c r="Y49" i="3"/>
  <c r="BX49" i="3" s="1"/>
  <c r="AV49" i="3"/>
  <c r="CU49" i="3" s="1"/>
  <c r="GS49" i="3" s="1"/>
  <c r="P49" i="3"/>
  <c r="BO49" i="3" s="1"/>
  <c r="DN49" i="3" s="1"/>
  <c r="AK49" i="3"/>
  <c r="CJ49" i="3" s="1"/>
  <c r="GH49" i="3" s="1"/>
  <c r="N49" i="3"/>
  <c r="BM49" i="3" s="1"/>
  <c r="DL49" i="3" s="1"/>
  <c r="AM49" i="3"/>
  <c r="CL49" i="3" s="1"/>
  <c r="AX49" i="3"/>
  <c r="CW49" i="3" s="1"/>
  <c r="EV49" i="3" s="1"/>
  <c r="AL49" i="3"/>
  <c r="CK49" i="3" s="1"/>
  <c r="AU49" i="3"/>
  <c r="CT49" i="3" s="1"/>
  <c r="ES49" i="3" s="1"/>
  <c r="S49" i="3"/>
  <c r="BR49" i="3" s="1"/>
  <c r="E47" i="2"/>
  <c r="BI7" i="1"/>
  <c r="DY47" i="3"/>
  <c r="FX48" i="3"/>
  <c r="EL47" i="3"/>
  <c r="GK48" i="3"/>
  <c r="EP47" i="3"/>
  <c r="GO48" i="3"/>
  <c r="DN47" i="3"/>
  <c r="FM48" i="3"/>
  <c r="DT47" i="3"/>
  <c r="FS48" i="3"/>
  <c r="FX47" i="3"/>
  <c r="GK47" i="3"/>
  <c r="FH47" i="3"/>
  <c r="GO47" i="3"/>
  <c r="GP47" i="3"/>
  <c r="FM47" i="3"/>
  <c r="FS47" i="3"/>
  <c r="DX47" i="3"/>
  <c r="FW48" i="3"/>
  <c r="EB48" i="3"/>
  <c r="BH48" i="3"/>
  <c r="FF48" i="3" s="1"/>
  <c r="CI48" i="3"/>
  <c r="FB48" i="3"/>
  <c r="DT48" i="3"/>
  <c r="DR48" i="3"/>
  <c r="EL48" i="3"/>
  <c r="DA48" i="3"/>
  <c r="EZ48" i="3" s="1"/>
  <c r="DN48" i="3"/>
  <c r="EW47" i="3"/>
  <c r="GV48" i="3"/>
  <c r="FN45" i="2"/>
  <c r="DO45" i="2"/>
  <c r="GT45" i="2"/>
  <c r="EU45" i="2"/>
  <c r="GK45" i="2"/>
  <c r="EL45" i="2"/>
  <c r="GI45" i="2"/>
  <c r="EJ45" i="2"/>
  <c r="EX45" i="2"/>
  <c r="DZ45" i="2"/>
  <c r="DX45" i="2"/>
  <c r="GZ45" i="2"/>
  <c r="FA45" i="2"/>
  <c r="FM45" i="2"/>
  <c r="DN45" i="2"/>
  <c r="FK45" i="2"/>
  <c r="DL45" i="2"/>
  <c r="GN45" i="2"/>
  <c r="EO45" i="2"/>
  <c r="FS45" i="2"/>
  <c r="EN47" i="3"/>
  <c r="GM48" i="3"/>
  <c r="GA48" i="3"/>
  <c r="FG48" i="3"/>
  <c r="GH45" i="2"/>
  <c r="DO48" i="3"/>
  <c r="DL48" i="3"/>
  <c r="EV48" i="3"/>
  <c r="EP48" i="3"/>
  <c r="EF48" i="3"/>
  <c r="EX48" i="3"/>
  <c r="CS48" i="3"/>
  <c r="ER48" i="3" s="1"/>
  <c r="BX48" i="3"/>
  <c r="CA48" i="3"/>
  <c r="FY48" i="3" s="1"/>
  <c r="ET48" i="3"/>
  <c r="EY47" i="3"/>
  <c r="GX48" i="3"/>
  <c r="EE45" i="2"/>
  <c r="GU45" i="2"/>
  <c r="EV45" i="2"/>
  <c r="DS45" i="2"/>
  <c r="DQ45" i="2"/>
  <c r="EY45" i="2"/>
  <c r="FF45" i="2"/>
  <c r="DG45" i="2"/>
  <c r="HA45" i="2"/>
  <c r="FB45" i="2"/>
  <c r="EM45" i="2"/>
  <c r="ED45" i="2"/>
  <c r="GA45" i="2"/>
  <c r="EB45" i="2"/>
  <c r="EP45" i="2"/>
  <c r="FI45" i="2"/>
  <c r="FT45" i="2"/>
  <c r="FZ45" i="2"/>
  <c r="BH52" i="1"/>
  <c r="BH39" i="1"/>
  <c r="BH26" i="1"/>
  <c r="BH42" i="1"/>
  <c r="BH57" i="1"/>
  <c r="BH53" i="1"/>
  <c r="BH55" i="1"/>
  <c r="BH46" i="1"/>
  <c r="BH29" i="1"/>
  <c r="BH23" i="1"/>
  <c r="BH33" i="1"/>
  <c r="BH43" i="1"/>
  <c r="BH31" i="1"/>
  <c r="BH21" i="1"/>
  <c r="BH48" i="1"/>
  <c r="BH36" i="1"/>
  <c r="BH38" i="1"/>
  <c r="BH24" i="1"/>
  <c r="BH61" i="1"/>
  <c r="BH59" i="1"/>
  <c r="BH32" i="1"/>
  <c r="BH37" i="1"/>
  <c r="BH41" i="1"/>
  <c r="BH25" i="1"/>
  <c r="BH51" i="1"/>
  <c r="BH40" i="1"/>
  <c r="BH27" i="1"/>
  <c r="BH30" i="1"/>
  <c r="BH44" i="1"/>
  <c r="BH35" i="1"/>
  <c r="BH34" i="1"/>
  <c r="BH50" i="1"/>
  <c r="BH45" i="1"/>
  <c r="BH56" i="1"/>
  <c r="BH58" i="1"/>
  <c r="BH54" i="1"/>
  <c r="BH60" i="1"/>
  <c r="BH28" i="1"/>
  <c r="BH47" i="1"/>
  <c r="BH49" i="1"/>
  <c r="BH22" i="1"/>
  <c r="CR48" i="3"/>
  <c r="BR48" i="3"/>
  <c r="ES48" i="3"/>
  <c r="EN48" i="3"/>
  <c r="EI48" i="3"/>
  <c r="DU48" i="3"/>
  <c r="DX48" i="3"/>
  <c r="EC48" i="3"/>
  <c r="EE48" i="3"/>
  <c r="BQ48" i="3"/>
  <c r="DP48" i="3" s="1"/>
  <c r="BF48" i="3"/>
  <c r="DE48" i="3" s="1"/>
  <c r="DO47" i="3"/>
  <c r="FN48" i="3"/>
  <c r="FK48" i="3"/>
  <c r="DP45" i="2"/>
  <c r="GR45" i="2"/>
  <c r="ES45" i="2"/>
  <c r="FE45" i="2"/>
  <c r="DF45" i="2"/>
  <c r="EG45" i="2"/>
  <c r="EZ45" i="2"/>
  <c r="FV45" i="2"/>
  <c r="DW45" i="2"/>
  <c r="FH45" i="2"/>
  <c r="DI45" i="2"/>
  <c r="EQ45" i="2"/>
  <c r="FG45" i="2"/>
  <c r="GO45" i="2"/>
  <c r="GN48" i="3"/>
  <c r="EU47" i="3"/>
  <c r="GT48" i="3"/>
  <c r="GF48" i="3"/>
  <c r="GB45" i="2"/>
  <c r="GY45" i="2"/>
  <c r="AY46" i="2"/>
  <c r="CX46" i="2" s="1"/>
  <c r="AX46" i="2"/>
  <c r="CW46" i="2" s="1"/>
  <c r="AW46" i="2"/>
  <c r="CV46" i="2" s="1"/>
  <c r="GT46" i="2" s="1"/>
  <c r="AV46" i="2"/>
  <c r="CU46" i="2" s="1"/>
  <c r="ET46" i="2" s="1"/>
  <c r="AH46" i="2"/>
  <c r="CG46" i="2" s="1"/>
  <c r="R46" i="2"/>
  <c r="BQ46" i="2" s="1"/>
  <c r="DP46" i="2" s="1"/>
  <c r="AG46" i="2"/>
  <c r="CF46" i="2" s="1"/>
  <c r="EE46" i="2" s="1"/>
  <c r="Q46" i="2"/>
  <c r="BP46" i="2" s="1"/>
  <c r="AJ46" i="2"/>
  <c r="CI46" i="2" s="1"/>
  <c r="T46" i="2"/>
  <c r="BS46" i="2" s="1"/>
  <c r="AM46" i="2"/>
  <c r="CL46" i="2" s="1"/>
  <c r="W46" i="2"/>
  <c r="BV46" i="2" s="1"/>
  <c r="AU46" i="2"/>
  <c r="CT46" i="2" s="1"/>
  <c r="AT46" i="2"/>
  <c r="CS46" i="2" s="1"/>
  <c r="ER46" i="2" s="1"/>
  <c r="AS46" i="2"/>
  <c r="CR46" i="2" s="1"/>
  <c r="EQ46" i="2" s="1"/>
  <c r="AR46" i="2"/>
  <c r="CQ46" i="2" s="1"/>
  <c r="EP46" i="2" s="1"/>
  <c r="AD46" i="2"/>
  <c r="CC46" i="2" s="1"/>
  <c r="N46" i="2"/>
  <c r="BM46" i="2" s="1"/>
  <c r="AC46" i="2"/>
  <c r="CB46" i="2" s="1"/>
  <c r="M46" i="2"/>
  <c r="BL46" i="2" s="1"/>
  <c r="AF46" i="2"/>
  <c r="CE46" i="2" s="1"/>
  <c r="GC46" i="2" s="1"/>
  <c r="P46" i="2"/>
  <c r="BO46" i="2" s="1"/>
  <c r="AI46" i="2"/>
  <c r="CH46" i="2" s="1"/>
  <c r="EG46" i="2" s="1"/>
  <c r="S46" i="2"/>
  <c r="BR46" i="2" s="1"/>
  <c r="DQ46" i="2" s="1"/>
  <c r="G46" i="2"/>
  <c r="BF46" i="2" s="1"/>
  <c r="AQ46" i="2"/>
  <c r="CP46" i="2" s="1"/>
  <c r="AP46" i="2"/>
  <c r="CO46" i="2" s="1"/>
  <c r="AO46" i="2"/>
  <c r="CN46" i="2" s="1"/>
  <c r="EM46" i="2" s="1"/>
  <c r="BD46" i="2"/>
  <c r="DC46" i="2" s="1"/>
  <c r="FB46" i="2" s="1"/>
  <c r="Z46" i="2"/>
  <c r="BY46" i="2" s="1"/>
  <c r="DX46" i="2" s="1"/>
  <c r="J46" i="2"/>
  <c r="BI46" i="2" s="1"/>
  <c r="FG46" i="2" s="1"/>
  <c r="Y46" i="2"/>
  <c r="BX46" i="2" s="1"/>
  <c r="DW46" i="2" s="1"/>
  <c r="I46" i="2"/>
  <c r="BH46" i="2" s="1"/>
  <c r="AB46" i="2"/>
  <c r="CA46" i="2" s="1"/>
  <c r="DZ46" i="2" s="1"/>
  <c r="L46" i="2"/>
  <c r="BK46" i="2" s="1"/>
  <c r="DJ46" i="2" s="1"/>
  <c r="AE46" i="2"/>
  <c r="CD46" i="2" s="1"/>
  <c r="O46" i="2"/>
  <c r="BN46" i="2" s="1"/>
  <c r="BC46" i="2"/>
  <c r="DB46" i="2" s="1"/>
  <c r="FA46" i="2" s="1"/>
  <c r="BB46" i="2"/>
  <c r="DA46" i="2" s="1"/>
  <c r="EZ46" i="2" s="1"/>
  <c r="BA46" i="2"/>
  <c r="CZ46" i="2" s="1"/>
  <c r="GX46" i="2" s="1"/>
  <c r="AZ46" i="2"/>
  <c r="CY46" i="2" s="1"/>
  <c r="AL46" i="2"/>
  <c r="CK46" i="2" s="1"/>
  <c r="EJ46" i="2" s="1"/>
  <c r="V46" i="2"/>
  <c r="BU46" i="2" s="1"/>
  <c r="DT46" i="2" s="1"/>
  <c r="AK46" i="2"/>
  <c r="CJ46" i="2" s="1"/>
  <c r="U46" i="2"/>
  <c r="BT46" i="2" s="1"/>
  <c r="AN46" i="2"/>
  <c r="CM46" i="2" s="1"/>
  <c r="X46" i="2"/>
  <c r="BW46" i="2" s="1"/>
  <c r="DV46" i="2" s="1"/>
  <c r="H46" i="2"/>
  <c r="BG46" i="2" s="1"/>
  <c r="AA46" i="2"/>
  <c r="BZ46" i="2" s="1"/>
  <c r="K46" i="2"/>
  <c r="BJ46" i="2" s="1"/>
  <c r="F65" i="1"/>
  <c r="E50" i="3" s="1"/>
  <c r="I64" i="1"/>
  <c r="H64" i="1" s="1"/>
  <c r="G63" i="1"/>
  <c r="GD49" i="3" l="1"/>
  <c r="FW49" i="3"/>
  <c r="GB49" i="3"/>
  <c r="GW49" i="3"/>
  <c r="FM49" i="3"/>
  <c r="DK49" i="3"/>
  <c r="GR49" i="3"/>
  <c r="GU49" i="3"/>
  <c r="FK49" i="3"/>
  <c r="FO48" i="3"/>
  <c r="GQ48" i="3"/>
  <c r="GY48" i="3"/>
  <c r="FE46" i="2"/>
  <c r="DF46" i="2"/>
  <c r="O50" i="3"/>
  <c r="BN50" i="3" s="1"/>
  <c r="AS50" i="3"/>
  <c r="CR50" i="3" s="1"/>
  <c r="GP50" i="3" s="1"/>
  <c r="M50" i="3"/>
  <c r="AB50" i="3"/>
  <c r="CA50" i="3" s="1"/>
  <c r="FY50" i="3" s="1"/>
  <c r="AO50" i="3"/>
  <c r="CN50" i="3" s="1"/>
  <c r="I50" i="3"/>
  <c r="BH50" i="3" s="1"/>
  <c r="FF50" i="3" s="1"/>
  <c r="AF50" i="3"/>
  <c r="CE50" i="3" s="1"/>
  <c r="N50" i="3"/>
  <c r="AI50" i="3"/>
  <c r="CH50" i="3" s="1"/>
  <c r="AX50" i="3"/>
  <c r="V50" i="3"/>
  <c r="BU50" i="3" s="1"/>
  <c r="FS50" i="3" s="1"/>
  <c r="AQ50" i="3"/>
  <c r="CP50" i="3" s="1"/>
  <c r="AE50" i="3"/>
  <c r="AK50" i="3"/>
  <c r="CJ50" i="3" s="1"/>
  <c r="GH50" i="3" s="1"/>
  <c r="T50" i="3"/>
  <c r="BS50" i="3" s="1"/>
  <c r="FQ50" i="3" s="1"/>
  <c r="AG50" i="3"/>
  <c r="X50" i="3"/>
  <c r="AY50" i="3"/>
  <c r="CX50" i="3" s="1"/>
  <c r="W50" i="3"/>
  <c r="BV50" i="3" s="1"/>
  <c r="FT50" i="3" s="1"/>
  <c r="J50" i="3"/>
  <c r="BI50" i="3" s="1"/>
  <c r="FG50" i="3" s="1"/>
  <c r="K50" i="3"/>
  <c r="BJ50" i="3" s="1"/>
  <c r="FH50" i="3" s="1"/>
  <c r="AZ50" i="3"/>
  <c r="BD50" i="3"/>
  <c r="DC50" i="3" s="1"/>
  <c r="FB50" i="3" s="1"/>
  <c r="AD50" i="3"/>
  <c r="CC50" i="3" s="1"/>
  <c r="EB50" i="3" s="1"/>
  <c r="AL50" i="3"/>
  <c r="CK50" i="3" s="1"/>
  <c r="GI50" i="3" s="1"/>
  <c r="AU50" i="3"/>
  <c r="G50" i="3"/>
  <c r="AC50" i="3"/>
  <c r="CB50" i="3" s="1"/>
  <c r="FZ50" i="3" s="1"/>
  <c r="AR50" i="3"/>
  <c r="CQ50" i="3" s="1"/>
  <c r="L50" i="3"/>
  <c r="BK50" i="3" s="1"/>
  <c r="Y50" i="3"/>
  <c r="BX50" i="3" s="1"/>
  <c r="FV50" i="3" s="1"/>
  <c r="AV50" i="3"/>
  <c r="CU50" i="3" s="1"/>
  <c r="GS50" i="3" s="1"/>
  <c r="P50" i="3"/>
  <c r="AT50" i="3"/>
  <c r="CS50" i="3" s="1"/>
  <c r="R50" i="3"/>
  <c r="BQ50" i="3" s="1"/>
  <c r="AM50" i="3"/>
  <c r="CL50" i="3" s="1"/>
  <c r="GJ50" i="3" s="1"/>
  <c r="BB50" i="3"/>
  <c r="DA50" i="3" s="1"/>
  <c r="Z50" i="3"/>
  <c r="BA50" i="3"/>
  <c r="CZ50" i="3" s="1"/>
  <c r="U50" i="3"/>
  <c r="BT50" i="3" s="1"/>
  <c r="AJ50" i="3"/>
  <c r="CI50" i="3" s="1"/>
  <c r="GG50" i="3" s="1"/>
  <c r="AW50" i="3"/>
  <c r="CV50" i="3" s="1"/>
  <c r="Q50" i="3"/>
  <c r="BP50" i="3" s="1"/>
  <c r="FN50" i="3" s="1"/>
  <c r="AN50" i="3"/>
  <c r="CM50" i="3" s="1"/>
  <c r="H50" i="3"/>
  <c r="BG50" i="3" s="1"/>
  <c r="DF50" i="3" s="1"/>
  <c r="S50" i="3"/>
  <c r="BR50" i="3" s="1"/>
  <c r="FP50" i="3" s="1"/>
  <c r="AH50" i="3"/>
  <c r="CG50" i="3" s="1"/>
  <c r="EF50" i="3" s="1"/>
  <c r="BC50" i="3"/>
  <c r="DB50" i="3" s="1"/>
  <c r="FA50" i="3" s="1"/>
  <c r="AA50" i="3"/>
  <c r="BZ50" i="3" s="1"/>
  <c r="FX50" i="3" s="1"/>
  <c r="AP50" i="3"/>
  <c r="CO50" i="3" s="1"/>
  <c r="GM50" i="3" s="1"/>
  <c r="FH46" i="2"/>
  <c r="DI46" i="2"/>
  <c r="EL46" i="2"/>
  <c r="GN46" i="2"/>
  <c r="EO46" i="2"/>
  <c r="FM46" i="2"/>
  <c r="DN46" i="2"/>
  <c r="FK46" i="2"/>
  <c r="DL46" i="2"/>
  <c r="FQ46" i="2"/>
  <c r="DR46" i="2"/>
  <c r="EV46" i="2"/>
  <c r="GF46" i="2"/>
  <c r="DQ48" i="3"/>
  <c r="FP49" i="3"/>
  <c r="DZ48" i="3"/>
  <c r="FY49" i="3"/>
  <c r="DG48" i="3"/>
  <c r="FF49" i="3"/>
  <c r="G47" i="2"/>
  <c r="BF47" i="2" s="1"/>
  <c r="FD47" i="2" s="1"/>
  <c r="BC47" i="2"/>
  <c r="DB47" i="2" s="1"/>
  <c r="BB47" i="2"/>
  <c r="DA47" i="2" s="1"/>
  <c r="BA47" i="2"/>
  <c r="CZ47" i="2" s="1"/>
  <c r="EY47" i="2" s="1"/>
  <c r="AK47" i="2"/>
  <c r="CJ47" i="2" s="1"/>
  <c r="EI47" i="2" s="1"/>
  <c r="U47" i="2"/>
  <c r="BT47" i="2" s="1"/>
  <c r="DS47" i="2" s="1"/>
  <c r="AN47" i="2"/>
  <c r="CM47" i="2" s="1"/>
  <c r="X47" i="2"/>
  <c r="BW47" i="2" s="1"/>
  <c r="H47" i="2"/>
  <c r="BG47" i="2" s="1"/>
  <c r="DF47" i="2" s="1"/>
  <c r="AA47" i="2"/>
  <c r="BZ47" i="2" s="1"/>
  <c r="K47" i="2"/>
  <c r="BJ47" i="2" s="1"/>
  <c r="AD47" i="2"/>
  <c r="CC47" i="2" s="1"/>
  <c r="N47" i="2"/>
  <c r="BM47" i="2" s="1"/>
  <c r="AZ47" i="2"/>
  <c r="CY47" i="2" s="1"/>
  <c r="GW47" i="2" s="1"/>
  <c r="AY47" i="2"/>
  <c r="CX47" i="2" s="1"/>
  <c r="EW47" i="2" s="1"/>
  <c r="AX47" i="2"/>
  <c r="CW47" i="2" s="1"/>
  <c r="EV47" i="2" s="1"/>
  <c r="AW47" i="2"/>
  <c r="CV47" i="2" s="1"/>
  <c r="EU47" i="2" s="1"/>
  <c r="AG47" i="2"/>
  <c r="CF47" i="2" s="1"/>
  <c r="Q47" i="2"/>
  <c r="BP47" i="2" s="1"/>
  <c r="AJ47" i="2"/>
  <c r="CI47" i="2" s="1"/>
  <c r="GG47" i="2" s="1"/>
  <c r="T47" i="2"/>
  <c r="BS47" i="2" s="1"/>
  <c r="AM47" i="2"/>
  <c r="CL47" i="2" s="1"/>
  <c r="EK47" i="2" s="1"/>
  <c r="W47" i="2"/>
  <c r="BV47" i="2" s="1"/>
  <c r="FT47" i="2" s="1"/>
  <c r="BD47" i="2"/>
  <c r="DC47" i="2" s="1"/>
  <c r="Z47" i="2"/>
  <c r="BY47" i="2" s="1"/>
  <c r="J47" i="2"/>
  <c r="BI47" i="2" s="1"/>
  <c r="DH47" i="2" s="1"/>
  <c r="AV47" i="2"/>
  <c r="CU47" i="2" s="1"/>
  <c r="AU47" i="2"/>
  <c r="CT47" i="2" s="1"/>
  <c r="GR47" i="2" s="1"/>
  <c r="AT47" i="2"/>
  <c r="CS47" i="2" s="1"/>
  <c r="AS47" i="2"/>
  <c r="CR47" i="2" s="1"/>
  <c r="AC47" i="2"/>
  <c r="CB47" i="2" s="1"/>
  <c r="M47" i="2"/>
  <c r="BL47" i="2" s="1"/>
  <c r="FJ47" i="2" s="1"/>
  <c r="AF47" i="2"/>
  <c r="CE47" i="2" s="1"/>
  <c r="P47" i="2"/>
  <c r="BO47" i="2" s="1"/>
  <c r="DN47" i="2" s="1"/>
  <c r="AI47" i="2"/>
  <c r="CH47" i="2" s="1"/>
  <c r="S47" i="2"/>
  <c r="BR47" i="2" s="1"/>
  <c r="AL47" i="2"/>
  <c r="CK47" i="2" s="1"/>
  <c r="V47" i="2"/>
  <c r="BU47" i="2" s="1"/>
  <c r="AR47" i="2"/>
  <c r="CQ47" i="2" s="1"/>
  <c r="AQ47" i="2"/>
  <c r="CP47" i="2" s="1"/>
  <c r="AP47" i="2"/>
  <c r="CO47" i="2" s="1"/>
  <c r="GM47" i="2" s="1"/>
  <c r="AO47" i="2"/>
  <c r="CN47" i="2" s="1"/>
  <c r="Y47" i="2"/>
  <c r="BX47" i="2" s="1"/>
  <c r="I47" i="2"/>
  <c r="BH47" i="2" s="1"/>
  <c r="FF47" i="2" s="1"/>
  <c r="AB47" i="2"/>
  <c r="CA47" i="2" s="1"/>
  <c r="L47" i="2"/>
  <c r="BK47" i="2" s="1"/>
  <c r="AE47" i="2"/>
  <c r="CD47" i="2" s="1"/>
  <c r="O47" i="2"/>
  <c r="BN47" i="2" s="1"/>
  <c r="FL47" i="2" s="1"/>
  <c r="AH47" i="2"/>
  <c r="CG47" i="2" s="1"/>
  <c r="EF47" i="2" s="1"/>
  <c r="R47" i="2"/>
  <c r="BQ47" i="2" s="1"/>
  <c r="CQ49" i="3"/>
  <c r="GO49" i="3" s="1"/>
  <c r="EF49" i="3"/>
  <c r="CP49" i="3"/>
  <c r="GN49" i="3" s="1"/>
  <c r="CZ49" i="3"/>
  <c r="DZ49" i="3"/>
  <c r="DA49" i="3"/>
  <c r="EA49" i="3"/>
  <c r="CV49" i="3"/>
  <c r="FI46" i="2"/>
  <c r="FS46" i="2"/>
  <c r="EK48" i="3"/>
  <c r="GJ49" i="3"/>
  <c r="DK48" i="3"/>
  <c r="FJ49" i="3"/>
  <c r="FU49" i="3"/>
  <c r="E48" i="2"/>
  <c r="BJ7" i="1"/>
  <c r="FX46" i="2"/>
  <c r="DY46" i="2"/>
  <c r="DS46" i="2"/>
  <c r="EX46" i="2"/>
  <c r="FL46" i="2"/>
  <c r="DM46" i="2"/>
  <c r="FF46" i="2"/>
  <c r="DG46" i="2"/>
  <c r="DE46" i="2"/>
  <c r="GC47" i="2"/>
  <c r="ED46" i="2"/>
  <c r="GA46" i="2"/>
  <c r="EB46" i="2"/>
  <c r="GR46" i="2"/>
  <c r="ES46" i="2"/>
  <c r="EH46" i="2"/>
  <c r="GE46" i="2"/>
  <c r="EF46" i="2"/>
  <c r="EW46" i="2"/>
  <c r="FO46" i="2"/>
  <c r="FP48" i="3"/>
  <c r="GO46" i="2"/>
  <c r="HA46" i="2"/>
  <c r="GZ46" i="2"/>
  <c r="FW46" i="2"/>
  <c r="GW46" i="2"/>
  <c r="DQ49" i="3"/>
  <c r="EK49" i="3"/>
  <c r="ET49" i="3"/>
  <c r="EN49" i="3"/>
  <c r="DU49" i="3"/>
  <c r="FB49" i="3"/>
  <c r="CX49" i="3"/>
  <c r="GV49" i="3" s="1"/>
  <c r="BQ49" i="3"/>
  <c r="CE49" i="3"/>
  <c r="GC49" i="3" s="1"/>
  <c r="BF49" i="3"/>
  <c r="DE49" i="3" s="1"/>
  <c r="DY49" i="3"/>
  <c r="DF49" i="3"/>
  <c r="EH49" i="3"/>
  <c r="GS46" i="2"/>
  <c r="GG46" i="2"/>
  <c r="GH46" i="2"/>
  <c r="EI46" i="2"/>
  <c r="EY46" i="2"/>
  <c r="GB46" i="2"/>
  <c r="EC46" i="2"/>
  <c r="FJ46" i="2"/>
  <c r="DK46" i="2"/>
  <c r="FT46" i="2"/>
  <c r="DU46" i="2"/>
  <c r="FN46" i="2"/>
  <c r="DO46" i="2"/>
  <c r="GY46" i="2"/>
  <c r="EQ48" i="3"/>
  <c r="GP49" i="3"/>
  <c r="GL46" i="2"/>
  <c r="FR46" i="2"/>
  <c r="GD46" i="2"/>
  <c r="DW48" i="3"/>
  <c r="FV49" i="3"/>
  <c r="GI46" i="2"/>
  <c r="GK46" i="2"/>
  <c r="EH48" i="3"/>
  <c r="GG49" i="3"/>
  <c r="DW49" i="3"/>
  <c r="CS49" i="3"/>
  <c r="GQ49" i="3" s="1"/>
  <c r="DG49" i="3"/>
  <c r="CH49" i="3"/>
  <c r="GF49" i="3" s="1"/>
  <c r="FA49" i="3"/>
  <c r="CM49" i="3"/>
  <c r="GK49" i="3" s="1"/>
  <c r="DI49" i="3"/>
  <c r="GQ46" i="2"/>
  <c r="FD46" i="2"/>
  <c r="GV46" i="2"/>
  <c r="DI48" i="3"/>
  <c r="FH49" i="3"/>
  <c r="FE49" i="3"/>
  <c r="GZ49" i="3"/>
  <c r="FZ49" i="3"/>
  <c r="EJ48" i="3"/>
  <c r="GI49" i="3"/>
  <c r="DH46" i="2"/>
  <c r="GM46" i="2"/>
  <c r="EN46" i="2"/>
  <c r="FZ46" i="2"/>
  <c r="EA46" i="2"/>
  <c r="GJ46" i="2"/>
  <c r="EK46" i="2"/>
  <c r="EU46" i="2"/>
  <c r="GP46" i="2"/>
  <c r="FV46" i="2"/>
  <c r="FD48" i="3"/>
  <c r="GP48" i="3"/>
  <c r="FP46" i="2"/>
  <c r="GU46" i="2"/>
  <c r="FV48" i="3"/>
  <c r="FY46" i="2"/>
  <c r="GG48" i="3"/>
  <c r="BI47" i="1"/>
  <c r="BI38" i="1"/>
  <c r="BI24" i="1"/>
  <c r="BI54" i="1"/>
  <c r="BI40" i="1"/>
  <c r="BI25" i="1"/>
  <c r="BI39" i="1"/>
  <c r="BI46" i="1"/>
  <c r="BI36" i="1"/>
  <c r="BI31" i="1"/>
  <c r="BI44" i="1"/>
  <c r="BI51" i="1"/>
  <c r="BI49" i="1"/>
  <c r="BI45" i="1"/>
  <c r="BI55" i="1"/>
  <c r="BI22" i="1"/>
  <c r="BI60" i="1"/>
  <c r="BI62" i="1"/>
  <c r="BI23" i="1"/>
  <c r="BI33" i="1"/>
  <c r="BI34" i="1"/>
  <c r="BI21" i="1"/>
  <c r="BI48" i="1"/>
  <c r="BI28" i="1"/>
  <c r="BI42" i="1"/>
  <c r="BI57" i="1"/>
  <c r="BI29" i="1"/>
  <c r="BI43" i="1"/>
  <c r="BI26" i="1"/>
  <c r="BI61" i="1"/>
  <c r="BI32" i="1"/>
  <c r="BI35" i="1"/>
  <c r="BI37" i="1"/>
  <c r="BI41" i="1"/>
  <c r="BI52" i="1"/>
  <c r="BI58" i="1"/>
  <c r="BI56" i="1"/>
  <c r="BI53" i="1"/>
  <c r="BI59" i="1"/>
  <c r="BI27" i="1"/>
  <c r="BI50" i="1"/>
  <c r="BI30" i="1"/>
  <c r="EJ49" i="3"/>
  <c r="EI49" i="3"/>
  <c r="BK49" i="3"/>
  <c r="DT49" i="3"/>
  <c r="EQ49" i="3"/>
  <c r="DR49" i="3"/>
  <c r="BN49" i="3"/>
  <c r="BT49" i="3"/>
  <c r="FR49" i="3" s="1"/>
  <c r="CN49" i="3"/>
  <c r="DH49" i="3"/>
  <c r="EB49" i="3"/>
  <c r="DO49" i="3"/>
  <c r="FU46" i="2"/>
  <c r="GI48" i="3"/>
  <c r="G64" i="1"/>
  <c r="F66" i="1"/>
  <c r="E51" i="3" s="1"/>
  <c r="I65" i="1"/>
  <c r="H65" i="1" s="1"/>
  <c r="GT47" i="2" l="1"/>
  <c r="GH47" i="2"/>
  <c r="GA50" i="3"/>
  <c r="FG47" i="2"/>
  <c r="FR47" i="2"/>
  <c r="GJ47" i="2"/>
  <c r="HA50" i="3"/>
  <c r="GE50" i="3"/>
  <c r="GZ50" i="3"/>
  <c r="GV47" i="2"/>
  <c r="GX47" i="2"/>
  <c r="FE50" i="3"/>
  <c r="GE47" i="2"/>
  <c r="AG51" i="3"/>
  <c r="CF51" i="3" s="1"/>
  <c r="AP51" i="3"/>
  <c r="CO51" i="3" s="1"/>
  <c r="GM51" i="3" s="1"/>
  <c r="AK51" i="3"/>
  <c r="CJ51" i="3" s="1"/>
  <c r="GH51" i="3" s="1"/>
  <c r="R51" i="3"/>
  <c r="AZ51" i="3"/>
  <c r="CY51" i="3" s="1"/>
  <c r="AM51" i="3"/>
  <c r="CL51" i="3" s="1"/>
  <c r="GJ51" i="3" s="1"/>
  <c r="AV51" i="3"/>
  <c r="CU51" i="3" s="1"/>
  <c r="ET51" i="3" s="1"/>
  <c r="AI51" i="3"/>
  <c r="CH51" i="3" s="1"/>
  <c r="AR51" i="3"/>
  <c r="AE51" i="3"/>
  <c r="CD51" i="3" s="1"/>
  <c r="BD51" i="3"/>
  <c r="AQ51" i="3"/>
  <c r="U51" i="3"/>
  <c r="BT51" i="3" s="1"/>
  <c r="FR51" i="3" s="1"/>
  <c r="AJ51" i="3"/>
  <c r="CI51" i="3" s="1"/>
  <c r="EH51" i="3" s="1"/>
  <c r="AF51" i="3"/>
  <c r="CE51" i="3" s="1"/>
  <c r="ED51" i="3" s="1"/>
  <c r="AB51" i="3"/>
  <c r="CA51" i="3" s="1"/>
  <c r="FY51" i="3" s="1"/>
  <c r="AN51" i="3"/>
  <c r="CM51" i="3" s="1"/>
  <c r="GK51" i="3" s="1"/>
  <c r="AA51" i="3"/>
  <c r="BZ51" i="3" s="1"/>
  <c r="Y51" i="3"/>
  <c r="BX51" i="3" s="1"/>
  <c r="FV51" i="3" s="1"/>
  <c r="Z51" i="3"/>
  <c r="BY51" i="3" s="1"/>
  <c r="AS51" i="3"/>
  <c r="CR51" i="3" s="1"/>
  <c r="GP51" i="3" s="1"/>
  <c r="W51" i="3"/>
  <c r="BV51" i="3" s="1"/>
  <c r="FT51" i="3" s="1"/>
  <c r="S51" i="3"/>
  <c r="BR51" i="3" s="1"/>
  <c r="DQ51" i="3" s="1"/>
  <c r="O51" i="3"/>
  <c r="BN51" i="3" s="1"/>
  <c r="FL51" i="3" s="1"/>
  <c r="AW51" i="3"/>
  <c r="CV51" i="3" s="1"/>
  <c r="GT51" i="3" s="1"/>
  <c r="Q51" i="3"/>
  <c r="BP51" i="3" s="1"/>
  <c r="FN51" i="3" s="1"/>
  <c r="J51" i="3"/>
  <c r="BI51" i="3" s="1"/>
  <c r="FG51" i="3" s="1"/>
  <c r="AX51" i="3"/>
  <c r="CW51" i="3" s="1"/>
  <c r="AC51" i="3"/>
  <c r="CB51" i="3" s="1"/>
  <c r="FZ51" i="3" s="1"/>
  <c r="T51" i="3"/>
  <c r="BS51" i="3" s="1"/>
  <c r="FQ51" i="3" s="1"/>
  <c r="G51" i="3"/>
  <c r="BF51" i="3" s="1"/>
  <c r="P51" i="3"/>
  <c r="BO51" i="3" s="1"/>
  <c r="N51" i="3"/>
  <c r="BM51" i="3" s="1"/>
  <c r="L51" i="3"/>
  <c r="BK51" i="3" s="1"/>
  <c r="FI51" i="3" s="1"/>
  <c r="V51" i="3"/>
  <c r="BU51" i="3" s="1"/>
  <c r="DT51" i="3" s="1"/>
  <c r="X51" i="3"/>
  <c r="BW51" i="3" s="1"/>
  <c r="K51" i="3"/>
  <c r="BJ51" i="3" s="1"/>
  <c r="FH51" i="3" s="1"/>
  <c r="AY51" i="3"/>
  <c r="CX51" i="3" s="1"/>
  <c r="GV51" i="3" s="1"/>
  <c r="BB51" i="3"/>
  <c r="AD51" i="3"/>
  <c r="AO51" i="3"/>
  <c r="CN51" i="3" s="1"/>
  <c r="GL51" i="3" s="1"/>
  <c r="I51" i="3"/>
  <c r="BH51" i="3" s="1"/>
  <c r="FF51" i="3" s="1"/>
  <c r="BA51" i="3"/>
  <c r="AH51" i="3"/>
  <c r="M51" i="3"/>
  <c r="BL51" i="3" s="1"/>
  <c r="BC51" i="3"/>
  <c r="AL51" i="3"/>
  <c r="CK51" i="3" s="1"/>
  <c r="GI51" i="3" s="1"/>
  <c r="AT51" i="3"/>
  <c r="CS51" i="3" s="1"/>
  <c r="GQ51" i="3" s="1"/>
  <c r="AU51" i="3"/>
  <c r="H51" i="3"/>
  <c r="DS49" i="3"/>
  <c r="FR50" i="3"/>
  <c r="ED49" i="3"/>
  <c r="GC50" i="3"/>
  <c r="EW49" i="3"/>
  <c r="GV50" i="3"/>
  <c r="EO49" i="3"/>
  <c r="GN50" i="3"/>
  <c r="EP49" i="3"/>
  <c r="GO50" i="3"/>
  <c r="DM47" i="2"/>
  <c r="DG47" i="2"/>
  <c r="GN47" i="2"/>
  <c r="EO47" i="2"/>
  <c r="FP47" i="2"/>
  <c r="DQ47" i="2"/>
  <c r="DK47" i="2"/>
  <c r="ES47" i="2"/>
  <c r="HA47" i="2"/>
  <c r="FB47" i="2"/>
  <c r="EH47" i="2"/>
  <c r="GA47" i="2"/>
  <c r="EB47" i="2"/>
  <c r="FU47" i="2"/>
  <c r="DV47" i="2"/>
  <c r="GU47" i="2"/>
  <c r="DY50" i="3"/>
  <c r="FX51" i="3"/>
  <c r="EH50" i="3"/>
  <c r="EZ50" i="3"/>
  <c r="BO50" i="3"/>
  <c r="FM50" i="3" s="1"/>
  <c r="EP50" i="3"/>
  <c r="EJ50" i="3"/>
  <c r="DI50" i="3"/>
  <c r="BW50" i="3"/>
  <c r="FU50" i="3" s="1"/>
  <c r="CD50" i="3"/>
  <c r="GB50" i="3" s="1"/>
  <c r="EG50" i="3"/>
  <c r="GF51" i="3"/>
  <c r="EM50" i="3"/>
  <c r="DM50" i="3"/>
  <c r="BJ50" i="1"/>
  <c r="BJ37" i="1"/>
  <c r="BJ23" i="1"/>
  <c r="BJ54" i="1"/>
  <c r="BJ34" i="1"/>
  <c r="BJ44" i="1"/>
  <c r="BJ58" i="1"/>
  <c r="BJ55" i="1"/>
  <c r="BJ31" i="1"/>
  <c r="BJ45" i="1"/>
  <c r="BJ29" i="1"/>
  <c r="BJ35" i="1"/>
  <c r="BJ30" i="1"/>
  <c r="BJ43" i="1"/>
  <c r="BJ39" i="1"/>
  <c r="BJ27" i="1"/>
  <c r="BJ41" i="1"/>
  <c r="BJ48" i="1"/>
  <c r="BJ59" i="1"/>
  <c r="BJ61" i="1"/>
  <c r="BJ22" i="1"/>
  <c r="BJ32" i="1"/>
  <c r="BJ25" i="1"/>
  <c r="BJ36" i="1"/>
  <c r="BJ38" i="1"/>
  <c r="BJ51" i="1"/>
  <c r="BJ57" i="1"/>
  <c r="BJ47" i="1"/>
  <c r="BJ28" i="1"/>
  <c r="BJ46" i="1"/>
  <c r="BJ63" i="1"/>
  <c r="BJ60" i="1"/>
  <c r="BJ26" i="1"/>
  <c r="BJ53" i="1"/>
  <c r="BJ33" i="1"/>
  <c r="BJ24" i="1"/>
  <c r="BJ42" i="1"/>
  <c r="BJ21" i="1"/>
  <c r="BJ40" i="1"/>
  <c r="BJ52" i="1"/>
  <c r="BJ62" i="1"/>
  <c r="BJ56" i="1"/>
  <c r="BJ49" i="1"/>
  <c r="GB47" i="2"/>
  <c r="EC47" i="2"/>
  <c r="FV47" i="2"/>
  <c r="DW47" i="2"/>
  <c r="GO47" i="2"/>
  <c r="EP47" i="2"/>
  <c r="GF47" i="2"/>
  <c r="EG47" i="2"/>
  <c r="FZ47" i="2"/>
  <c r="EA47" i="2"/>
  <c r="GS47" i="2"/>
  <c r="ET47" i="2"/>
  <c r="DU47" i="2"/>
  <c r="FN47" i="2"/>
  <c r="DO47" i="2"/>
  <c r="DI47" i="2"/>
  <c r="EL47" i="2"/>
  <c r="GY47" i="2"/>
  <c r="EZ47" i="2"/>
  <c r="FM47" i="2"/>
  <c r="FH47" i="2"/>
  <c r="EL50" i="3"/>
  <c r="DS50" i="3"/>
  <c r="EK50" i="3"/>
  <c r="ET50" i="3"/>
  <c r="EA50" i="3"/>
  <c r="DH50" i="3"/>
  <c r="CF50" i="3"/>
  <c r="GD50" i="3" s="1"/>
  <c r="EO50" i="3"/>
  <c r="BM50" i="3"/>
  <c r="FK50" i="3" s="1"/>
  <c r="DZ50" i="3"/>
  <c r="E49" i="2"/>
  <c r="BK7" i="1"/>
  <c r="EM49" i="3"/>
  <c r="GL50" i="3"/>
  <c r="DJ49" i="3"/>
  <c r="FI50" i="3"/>
  <c r="DP49" i="3"/>
  <c r="FO50" i="3"/>
  <c r="G48" i="2"/>
  <c r="BF48" i="2" s="1"/>
  <c r="FD48" i="2" s="1"/>
  <c r="AO48" i="2"/>
  <c r="CN48" i="2" s="1"/>
  <c r="EM48" i="2" s="1"/>
  <c r="BC48" i="2"/>
  <c r="DB48" i="2" s="1"/>
  <c r="FA48" i="2" s="1"/>
  <c r="BB48" i="2"/>
  <c r="DA48" i="2" s="1"/>
  <c r="EZ48" i="2" s="1"/>
  <c r="AN48" i="2"/>
  <c r="CM48" i="2" s="1"/>
  <c r="GK48" i="2" s="1"/>
  <c r="X48" i="2"/>
  <c r="BW48" i="2" s="1"/>
  <c r="H48" i="2"/>
  <c r="BG48" i="2" s="1"/>
  <c r="AA48" i="2"/>
  <c r="BZ48" i="2" s="1"/>
  <c r="K48" i="2"/>
  <c r="BJ48" i="2" s="1"/>
  <c r="AD48" i="2"/>
  <c r="CC48" i="2" s="1"/>
  <c r="N48" i="2"/>
  <c r="BM48" i="2" s="1"/>
  <c r="AC48" i="2"/>
  <c r="CB48" i="2" s="1"/>
  <c r="FZ48" i="2" s="1"/>
  <c r="M48" i="2"/>
  <c r="BL48" i="2" s="1"/>
  <c r="DK48" i="2" s="1"/>
  <c r="BA48" i="2"/>
  <c r="CZ48" i="2" s="1"/>
  <c r="AZ48" i="2"/>
  <c r="CY48" i="2" s="1"/>
  <c r="AY48" i="2"/>
  <c r="CX48" i="2" s="1"/>
  <c r="AX48" i="2"/>
  <c r="CW48" i="2" s="1"/>
  <c r="AJ48" i="2"/>
  <c r="CI48" i="2" s="1"/>
  <c r="EH48" i="2" s="1"/>
  <c r="T48" i="2"/>
  <c r="BS48" i="2" s="1"/>
  <c r="AM48" i="2"/>
  <c r="CL48" i="2" s="1"/>
  <c r="W48" i="2"/>
  <c r="BV48" i="2" s="1"/>
  <c r="BD48" i="2"/>
  <c r="DC48" i="2" s="1"/>
  <c r="Z48" i="2"/>
  <c r="BY48" i="2" s="1"/>
  <c r="FW48" i="2" s="1"/>
  <c r="J48" i="2"/>
  <c r="BI48" i="2" s="1"/>
  <c r="Y48" i="2"/>
  <c r="BX48" i="2" s="1"/>
  <c r="I48" i="2"/>
  <c r="BH48" i="2" s="1"/>
  <c r="AW48" i="2"/>
  <c r="CV48" i="2" s="1"/>
  <c r="AV48" i="2"/>
  <c r="CU48" i="2" s="1"/>
  <c r="ET48" i="2" s="1"/>
  <c r="AU48" i="2"/>
  <c r="CT48" i="2" s="1"/>
  <c r="GR48" i="2" s="1"/>
  <c r="AT48" i="2"/>
  <c r="CS48" i="2" s="1"/>
  <c r="ER48" i="2" s="1"/>
  <c r="AF48" i="2"/>
  <c r="CE48" i="2" s="1"/>
  <c r="GC48" i="2" s="1"/>
  <c r="P48" i="2"/>
  <c r="BO48" i="2" s="1"/>
  <c r="AI48" i="2"/>
  <c r="CH48" i="2" s="1"/>
  <c r="GF48" i="2" s="1"/>
  <c r="S48" i="2"/>
  <c r="BR48" i="2" s="1"/>
  <c r="AL48" i="2"/>
  <c r="CK48" i="2" s="1"/>
  <c r="V48" i="2"/>
  <c r="BU48" i="2" s="1"/>
  <c r="DT48" i="2" s="1"/>
  <c r="AK48" i="2"/>
  <c r="CJ48" i="2" s="1"/>
  <c r="U48" i="2"/>
  <c r="BT48" i="2" s="1"/>
  <c r="AS48" i="2"/>
  <c r="CR48" i="2" s="1"/>
  <c r="EQ48" i="2" s="1"/>
  <c r="AR48" i="2"/>
  <c r="CQ48" i="2" s="1"/>
  <c r="AQ48" i="2"/>
  <c r="CP48" i="2" s="1"/>
  <c r="EO48" i="2" s="1"/>
  <c r="AP48" i="2"/>
  <c r="CO48" i="2" s="1"/>
  <c r="EN48" i="2" s="1"/>
  <c r="AB48" i="2"/>
  <c r="CA48" i="2" s="1"/>
  <c r="FY48" i="2" s="1"/>
  <c r="L48" i="2"/>
  <c r="BK48" i="2" s="1"/>
  <c r="DJ48" i="2" s="1"/>
  <c r="AE48" i="2"/>
  <c r="CD48" i="2" s="1"/>
  <c r="O48" i="2"/>
  <c r="BN48" i="2" s="1"/>
  <c r="DM48" i="2" s="1"/>
  <c r="AH48" i="2"/>
  <c r="CG48" i="2" s="1"/>
  <c r="R48" i="2"/>
  <c r="BQ48" i="2" s="1"/>
  <c r="FO48" i="2" s="1"/>
  <c r="AG48" i="2"/>
  <c r="CF48" i="2" s="1"/>
  <c r="GD48" i="2" s="1"/>
  <c r="Q48" i="2"/>
  <c r="BP48" i="2" s="1"/>
  <c r="EU49" i="3"/>
  <c r="GT50" i="3"/>
  <c r="EZ49" i="3"/>
  <c r="GY50" i="3"/>
  <c r="EY49" i="3"/>
  <c r="GX50" i="3"/>
  <c r="FO47" i="2"/>
  <c r="DP47" i="2"/>
  <c r="FI47" i="2"/>
  <c r="DJ47" i="2"/>
  <c r="GL47" i="2"/>
  <c r="GL48" i="2"/>
  <c r="EM47" i="2"/>
  <c r="FS47" i="2"/>
  <c r="DT47" i="2"/>
  <c r="GP47" i="2"/>
  <c r="EQ47" i="2"/>
  <c r="GD47" i="2"/>
  <c r="EE47" i="2"/>
  <c r="EX47" i="2"/>
  <c r="GW48" i="2"/>
  <c r="FX47" i="2"/>
  <c r="DY47" i="2"/>
  <c r="GZ47" i="2"/>
  <c r="FA47" i="2"/>
  <c r="DO50" i="3"/>
  <c r="EY50" i="3"/>
  <c r="DP50" i="3"/>
  <c r="DW50" i="3"/>
  <c r="BF50" i="3"/>
  <c r="FD50" i="3" s="1"/>
  <c r="DU50" i="3"/>
  <c r="DR50" i="3"/>
  <c r="DT50" i="3"/>
  <c r="ED50" i="3"/>
  <c r="BL50" i="3"/>
  <c r="FJ50" i="3" s="1"/>
  <c r="FE47" i="2"/>
  <c r="DM49" i="3"/>
  <c r="FL50" i="3"/>
  <c r="GL49" i="3"/>
  <c r="FL49" i="3"/>
  <c r="FI49" i="3"/>
  <c r="EL49" i="3"/>
  <c r="GK50" i="3"/>
  <c r="EG49" i="3"/>
  <c r="GF50" i="3"/>
  <c r="ER49" i="3"/>
  <c r="GQ50" i="3"/>
  <c r="FD49" i="3"/>
  <c r="FO49" i="3"/>
  <c r="GT49" i="3"/>
  <c r="GY49" i="3"/>
  <c r="GX49" i="3"/>
  <c r="FY47" i="2"/>
  <c r="DZ47" i="2"/>
  <c r="EN47" i="2"/>
  <c r="GI47" i="2"/>
  <c r="EJ47" i="2"/>
  <c r="ED47" i="2"/>
  <c r="GQ47" i="2"/>
  <c r="ER47" i="2"/>
  <c r="FW47" i="2"/>
  <c r="DX47" i="2"/>
  <c r="FQ47" i="2"/>
  <c r="DR47" i="2"/>
  <c r="FK47" i="2"/>
  <c r="DL47" i="2"/>
  <c r="DE47" i="2"/>
  <c r="GK47" i="2"/>
  <c r="EN50" i="3"/>
  <c r="DQ50" i="3"/>
  <c r="EU50" i="3"/>
  <c r="BY50" i="3"/>
  <c r="ER50" i="3"/>
  <c r="DJ50" i="3"/>
  <c r="CT50" i="3"/>
  <c r="ES50" i="3" s="1"/>
  <c r="CY50" i="3"/>
  <c r="GW50" i="3" s="1"/>
  <c r="EW50" i="3"/>
  <c r="EI50" i="3"/>
  <c r="CW50" i="3"/>
  <c r="GU50" i="3" s="1"/>
  <c r="DG50" i="3"/>
  <c r="EQ50" i="3"/>
  <c r="G65" i="1"/>
  <c r="F67" i="1"/>
  <c r="E52" i="3" s="1"/>
  <c r="I66" i="1"/>
  <c r="H66" i="1" s="1"/>
  <c r="GS51" i="3" l="1"/>
  <c r="GC51" i="3"/>
  <c r="GQ48" i="2"/>
  <c r="FP51" i="3"/>
  <c r="FS51" i="3"/>
  <c r="GM48" i="2"/>
  <c r="GZ48" i="2"/>
  <c r="GP48" i="2"/>
  <c r="FS48" i="2"/>
  <c r="GR50" i="3"/>
  <c r="DK50" i="3"/>
  <c r="FJ51" i="3"/>
  <c r="GE48" i="2"/>
  <c r="EF48" i="2"/>
  <c r="DZ48" i="2"/>
  <c r="GI48" i="2"/>
  <c r="EJ48" i="2"/>
  <c r="ED48" i="2"/>
  <c r="GT48" i="2"/>
  <c r="EU48" i="2"/>
  <c r="DX48" i="2"/>
  <c r="FQ48" i="2"/>
  <c r="DR48" i="2"/>
  <c r="EX48" i="2"/>
  <c r="FK48" i="2"/>
  <c r="DL48" i="2"/>
  <c r="FE48" i="2"/>
  <c r="DF48" i="2"/>
  <c r="EE50" i="3"/>
  <c r="GD51" i="3"/>
  <c r="GY48" i="2"/>
  <c r="EC50" i="3"/>
  <c r="GB51" i="3"/>
  <c r="GG51" i="3"/>
  <c r="GG48" i="2"/>
  <c r="ER51" i="3"/>
  <c r="CG51" i="3"/>
  <c r="GE51" i="3" s="1"/>
  <c r="CC51" i="3"/>
  <c r="GA51" i="3" s="1"/>
  <c r="DV51" i="3"/>
  <c r="DN51" i="3"/>
  <c r="EV51" i="3"/>
  <c r="DM51" i="3"/>
  <c r="DX51" i="3"/>
  <c r="DZ51" i="3"/>
  <c r="CP51" i="3"/>
  <c r="GN51" i="3" s="1"/>
  <c r="EG51" i="3"/>
  <c r="BQ51" i="3"/>
  <c r="FO51" i="3" s="1"/>
  <c r="X52" i="3"/>
  <c r="BW52" i="3" s="1"/>
  <c r="AL52" i="3"/>
  <c r="CK52" i="3" s="1"/>
  <c r="EJ52" i="3" s="1"/>
  <c r="AK52" i="3"/>
  <c r="CJ52" i="3" s="1"/>
  <c r="EI52" i="3" s="1"/>
  <c r="AG52" i="3"/>
  <c r="CF52" i="3" s="1"/>
  <c r="GD52" i="3" s="1"/>
  <c r="AB52" i="3"/>
  <c r="CA52" i="3" s="1"/>
  <c r="FY52" i="3" s="1"/>
  <c r="BC52" i="3"/>
  <c r="DB52" i="3" s="1"/>
  <c r="U52" i="3"/>
  <c r="BT52" i="3" s="1"/>
  <c r="DS52" i="3" s="1"/>
  <c r="AT52" i="3"/>
  <c r="CS52" i="3" s="1"/>
  <c r="Y52" i="3"/>
  <c r="BX52" i="3" s="1"/>
  <c r="FV52" i="3" s="1"/>
  <c r="L52" i="3"/>
  <c r="BK52" i="3" s="1"/>
  <c r="FI52" i="3" s="1"/>
  <c r="AS52" i="3"/>
  <c r="CR52" i="3" s="1"/>
  <c r="GP52" i="3" s="1"/>
  <c r="BD52" i="3"/>
  <c r="DC52" i="3" s="1"/>
  <c r="AQ52" i="3"/>
  <c r="CP52" i="3" s="1"/>
  <c r="AX52" i="3"/>
  <c r="AZ52" i="3"/>
  <c r="AM52" i="3"/>
  <c r="CL52" i="3" s="1"/>
  <c r="GJ52" i="3" s="1"/>
  <c r="AP52" i="3"/>
  <c r="CO52" i="3" s="1"/>
  <c r="GM52" i="3" s="1"/>
  <c r="AV52" i="3"/>
  <c r="AI52" i="3"/>
  <c r="CH52" i="3" s="1"/>
  <c r="GF52" i="3" s="1"/>
  <c r="AH52" i="3"/>
  <c r="CG52" i="3" s="1"/>
  <c r="AR52" i="3"/>
  <c r="CQ52" i="3" s="1"/>
  <c r="Z52" i="3"/>
  <c r="BY52" i="3" s="1"/>
  <c r="FW52" i="3" s="1"/>
  <c r="BB52" i="3"/>
  <c r="DA52" i="3" s="1"/>
  <c r="G52" i="3"/>
  <c r="BF52" i="3" s="1"/>
  <c r="FD52" i="3" s="1"/>
  <c r="P52" i="3"/>
  <c r="BO52" i="3" s="1"/>
  <c r="DN52" i="3" s="1"/>
  <c r="O52" i="3"/>
  <c r="BN52" i="3" s="1"/>
  <c r="DM52" i="3" s="1"/>
  <c r="Q52" i="3"/>
  <c r="BP52" i="3" s="1"/>
  <c r="DO52" i="3" s="1"/>
  <c r="AY52" i="3"/>
  <c r="CX52" i="3" s="1"/>
  <c r="EW52" i="3" s="1"/>
  <c r="AD52" i="3"/>
  <c r="CC52" i="3" s="1"/>
  <c r="I52" i="3"/>
  <c r="BH52" i="3" s="1"/>
  <c r="FF52" i="3" s="1"/>
  <c r="AU52" i="3"/>
  <c r="CT52" i="3" s="1"/>
  <c r="M52" i="3"/>
  <c r="BL52" i="3" s="1"/>
  <c r="FJ52" i="3" s="1"/>
  <c r="AN52" i="3"/>
  <c r="CM52" i="3" s="1"/>
  <c r="GK52" i="3" s="1"/>
  <c r="AA52" i="3"/>
  <c r="BZ52" i="3" s="1"/>
  <c r="FX52" i="3" s="1"/>
  <c r="R52" i="3"/>
  <c r="BQ52" i="3" s="1"/>
  <c r="AJ52" i="3"/>
  <c r="W52" i="3"/>
  <c r="BV52" i="3" s="1"/>
  <c r="FT52" i="3" s="1"/>
  <c r="J52" i="3"/>
  <c r="BI52" i="3" s="1"/>
  <c r="FG52" i="3" s="1"/>
  <c r="AF52" i="3"/>
  <c r="S52" i="3"/>
  <c r="V52" i="3"/>
  <c r="N52" i="3"/>
  <c r="BM52" i="3" s="1"/>
  <c r="FK52" i="3" s="1"/>
  <c r="AE52" i="3"/>
  <c r="CD52" i="3" s="1"/>
  <c r="GB52" i="3" s="1"/>
  <c r="K52" i="3"/>
  <c r="BJ52" i="3" s="1"/>
  <c r="FH52" i="3" s="1"/>
  <c r="T52" i="3"/>
  <c r="BS52" i="3" s="1"/>
  <c r="DR52" i="3" s="1"/>
  <c r="AW52" i="3"/>
  <c r="CV52" i="3" s="1"/>
  <c r="GT52" i="3" s="1"/>
  <c r="BA52" i="3"/>
  <c r="CZ52" i="3" s="1"/>
  <c r="AO52" i="3"/>
  <c r="CN52" i="3" s="1"/>
  <c r="EM52" i="3" s="1"/>
  <c r="H52" i="3"/>
  <c r="BG52" i="3" s="1"/>
  <c r="AC52" i="3"/>
  <c r="CB52" i="3" s="1"/>
  <c r="FZ52" i="3" s="1"/>
  <c r="EX50" i="3"/>
  <c r="GW51" i="3"/>
  <c r="DX50" i="3"/>
  <c r="FW51" i="3"/>
  <c r="FN48" i="2"/>
  <c r="DO48" i="2"/>
  <c r="FR48" i="2"/>
  <c r="DS48" i="2"/>
  <c r="FP48" i="2"/>
  <c r="DQ48" i="2"/>
  <c r="DG48" i="2"/>
  <c r="HA48" i="2"/>
  <c r="FB48" i="2"/>
  <c r="GX48" i="2"/>
  <c r="EY48" i="2"/>
  <c r="EB48" i="2"/>
  <c r="DV48" i="2"/>
  <c r="BK61" i="1"/>
  <c r="BK55" i="1"/>
  <c r="BK31" i="1"/>
  <c r="BK49" i="1"/>
  <c r="BK25" i="1"/>
  <c r="BK52" i="1"/>
  <c r="BK32" i="1"/>
  <c r="BK23" i="1"/>
  <c r="BK41" i="1"/>
  <c r="BK39" i="1"/>
  <c r="BK50" i="1"/>
  <c r="BK60" i="1"/>
  <c r="BK63" i="1"/>
  <c r="BK59" i="1"/>
  <c r="BK36" i="1"/>
  <c r="BK22" i="1"/>
  <c r="BK53" i="1"/>
  <c r="BK33" i="1"/>
  <c r="BK43" i="1"/>
  <c r="BK57" i="1"/>
  <c r="BK54" i="1"/>
  <c r="BK27" i="1"/>
  <c r="BK45" i="1"/>
  <c r="BK28" i="1"/>
  <c r="BK34" i="1"/>
  <c r="BK48" i="1"/>
  <c r="BK29" i="1"/>
  <c r="BK38" i="1"/>
  <c r="BK46" i="1"/>
  <c r="BK26" i="1"/>
  <c r="BK40" i="1"/>
  <c r="BK47" i="1"/>
  <c r="BK51" i="1"/>
  <c r="BK21" i="1"/>
  <c r="BK58" i="1"/>
  <c r="BK64" i="1"/>
  <c r="BK24" i="1"/>
  <c r="BK35" i="1"/>
  <c r="BK37" i="1"/>
  <c r="BK42" i="1"/>
  <c r="BK56" i="1"/>
  <c r="BK62" i="1"/>
  <c r="BK30" i="1"/>
  <c r="BK44" i="1"/>
  <c r="DL50" i="3"/>
  <c r="FK51" i="3"/>
  <c r="DN50" i="3"/>
  <c r="FM51" i="3"/>
  <c r="GA48" i="2"/>
  <c r="FJ48" i="2"/>
  <c r="FF48" i="2"/>
  <c r="EJ51" i="3"/>
  <c r="CZ51" i="3"/>
  <c r="GX51" i="3" s="1"/>
  <c r="DA51" i="3"/>
  <c r="GY51" i="3" s="1"/>
  <c r="DE51" i="3"/>
  <c r="DH51" i="3"/>
  <c r="DW51" i="3"/>
  <c r="DC51" i="3"/>
  <c r="HA51" i="3" s="1"/>
  <c r="EI51" i="3"/>
  <c r="FW50" i="3"/>
  <c r="DE50" i="3"/>
  <c r="FD51" i="3"/>
  <c r="FI48" i="2"/>
  <c r="EE48" i="2"/>
  <c r="GB48" i="2"/>
  <c r="EC48" i="2"/>
  <c r="GH48" i="2"/>
  <c r="EI48" i="2"/>
  <c r="EG48" i="2"/>
  <c r="ES48" i="2"/>
  <c r="DW48" i="2"/>
  <c r="DU48" i="2"/>
  <c r="GU48" i="2"/>
  <c r="EV48" i="2"/>
  <c r="DI48" i="2"/>
  <c r="EL48" i="2"/>
  <c r="DE48" i="2"/>
  <c r="AP49" i="2"/>
  <c r="CO49" i="2" s="1"/>
  <c r="AO49" i="2"/>
  <c r="CN49" i="2" s="1"/>
  <c r="BC49" i="2"/>
  <c r="DB49" i="2" s="1"/>
  <c r="AM49" i="2"/>
  <c r="CL49" i="2" s="1"/>
  <c r="W49" i="2"/>
  <c r="BV49" i="2" s="1"/>
  <c r="FT49" i="2" s="1"/>
  <c r="BD49" i="2"/>
  <c r="DC49" i="2" s="1"/>
  <c r="Z49" i="2"/>
  <c r="BY49" i="2" s="1"/>
  <c r="FW49" i="2" s="1"/>
  <c r="J49" i="2"/>
  <c r="BI49" i="2" s="1"/>
  <c r="Y49" i="2"/>
  <c r="BX49" i="2" s="1"/>
  <c r="DW49" i="2" s="1"/>
  <c r="I49" i="2"/>
  <c r="BH49" i="2" s="1"/>
  <c r="FF49" i="2" s="1"/>
  <c r="AB49" i="2"/>
  <c r="CA49" i="2" s="1"/>
  <c r="L49" i="2"/>
  <c r="BK49" i="2" s="1"/>
  <c r="BB49" i="2"/>
  <c r="DA49" i="2" s="1"/>
  <c r="BA49" i="2"/>
  <c r="CZ49" i="2" s="1"/>
  <c r="EY49" i="2" s="1"/>
  <c r="AZ49" i="2"/>
  <c r="CY49" i="2" s="1"/>
  <c r="GW49" i="2" s="1"/>
  <c r="AY49" i="2"/>
  <c r="CX49" i="2" s="1"/>
  <c r="GV49" i="2" s="1"/>
  <c r="AI49" i="2"/>
  <c r="CH49" i="2" s="1"/>
  <c r="S49" i="2"/>
  <c r="BR49" i="2" s="1"/>
  <c r="AL49" i="2"/>
  <c r="CK49" i="2" s="1"/>
  <c r="EJ49" i="2" s="1"/>
  <c r="V49" i="2"/>
  <c r="BU49" i="2" s="1"/>
  <c r="AK49" i="2"/>
  <c r="CJ49" i="2" s="1"/>
  <c r="EI49" i="2" s="1"/>
  <c r="U49" i="2"/>
  <c r="BT49" i="2" s="1"/>
  <c r="AN49" i="2"/>
  <c r="CM49" i="2" s="1"/>
  <c r="EL49" i="2" s="1"/>
  <c r="X49" i="2"/>
  <c r="BW49" i="2" s="1"/>
  <c r="DV49" i="2" s="1"/>
  <c r="H49" i="2"/>
  <c r="BG49" i="2" s="1"/>
  <c r="G49" i="2"/>
  <c r="BF49" i="2" s="1"/>
  <c r="DE49" i="2" s="1"/>
  <c r="AX49" i="2"/>
  <c r="CW49" i="2" s="1"/>
  <c r="AW49" i="2"/>
  <c r="CV49" i="2" s="1"/>
  <c r="AV49" i="2"/>
  <c r="CU49" i="2" s="1"/>
  <c r="AU49" i="2"/>
  <c r="CT49" i="2" s="1"/>
  <c r="GR49" i="2" s="1"/>
  <c r="AE49" i="2"/>
  <c r="CD49" i="2" s="1"/>
  <c r="O49" i="2"/>
  <c r="BN49" i="2" s="1"/>
  <c r="AH49" i="2"/>
  <c r="CG49" i="2" s="1"/>
  <c r="R49" i="2"/>
  <c r="BQ49" i="2" s="1"/>
  <c r="DP49" i="2" s="1"/>
  <c r="AG49" i="2"/>
  <c r="CF49" i="2" s="1"/>
  <c r="EE49" i="2" s="1"/>
  <c r="Q49" i="2"/>
  <c r="BP49" i="2" s="1"/>
  <c r="AJ49" i="2"/>
  <c r="CI49" i="2" s="1"/>
  <c r="T49" i="2"/>
  <c r="BS49" i="2" s="1"/>
  <c r="AT49" i="2"/>
  <c r="CS49" i="2" s="1"/>
  <c r="AS49" i="2"/>
  <c r="CR49" i="2" s="1"/>
  <c r="AR49" i="2"/>
  <c r="CQ49" i="2" s="1"/>
  <c r="GO49" i="2" s="1"/>
  <c r="AQ49" i="2"/>
  <c r="CP49" i="2" s="1"/>
  <c r="AA49" i="2"/>
  <c r="BZ49" i="2" s="1"/>
  <c r="FX49" i="2" s="1"/>
  <c r="K49" i="2"/>
  <c r="BJ49" i="2" s="1"/>
  <c r="DI49" i="2" s="1"/>
  <c r="AD49" i="2"/>
  <c r="CC49" i="2" s="1"/>
  <c r="EB49" i="2" s="1"/>
  <c r="N49" i="2"/>
  <c r="BM49" i="2" s="1"/>
  <c r="DL49" i="2" s="1"/>
  <c r="AC49" i="2"/>
  <c r="CB49" i="2" s="1"/>
  <c r="EA49" i="2" s="1"/>
  <c r="M49" i="2"/>
  <c r="BL49" i="2" s="1"/>
  <c r="AF49" i="2"/>
  <c r="CE49" i="2" s="1"/>
  <c r="P49" i="2"/>
  <c r="BO49" i="2" s="1"/>
  <c r="FH48" i="2"/>
  <c r="FT48" i="2"/>
  <c r="DV50" i="3"/>
  <c r="FU51" i="3"/>
  <c r="FU48" i="2"/>
  <c r="GN48" i="2"/>
  <c r="FL48" i="2"/>
  <c r="BG51" i="3"/>
  <c r="FE51" i="3" s="1"/>
  <c r="DB51" i="3"/>
  <c r="GZ51" i="3" s="1"/>
  <c r="DG51" i="3"/>
  <c r="EW51" i="3"/>
  <c r="DJ51" i="3"/>
  <c r="DR51" i="3"/>
  <c r="DO51" i="3"/>
  <c r="DU51" i="3"/>
  <c r="DY51" i="3"/>
  <c r="EC51" i="3"/>
  <c r="EK51" i="3"/>
  <c r="EN51" i="3"/>
  <c r="E50" i="2"/>
  <c r="BL7" i="1"/>
  <c r="EV50" i="3"/>
  <c r="GU51" i="3"/>
  <c r="DP48" i="2"/>
  <c r="GO48" i="2"/>
  <c r="EP48" i="2"/>
  <c r="FM48" i="2"/>
  <c r="DN48" i="2"/>
  <c r="FG48" i="2"/>
  <c r="DH48" i="2"/>
  <c r="GJ48" i="2"/>
  <c r="EK48" i="2"/>
  <c r="GV48" i="2"/>
  <c r="EW48" i="2"/>
  <c r="EA48" i="2"/>
  <c r="FX48" i="2"/>
  <c r="DY48" i="2"/>
  <c r="GS48" i="2"/>
  <c r="FV48" i="2"/>
  <c r="CT51" i="3"/>
  <c r="GR51" i="3" s="1"/>
  <c r="DK51" i="3"/>
  <c r="EM51" i="3"/>
  <c r="DI51" i="3"/>
  <c r="DL51" i="3"/>
  <c r="EA51" i="3"/>
  <c r="EU51" i="3"/>
  <c r="EQ51" i="3"/>
  <c r="EL51" i="3"/>
  <c r="DS51" i="3"/>
  <c r="CQ51" i="3"/>
  <c r="GO51" i="3" s="1"/>
  <c r="EX51" i="3"/>
  <c r="EE51" i="3"/>
  <c r="F68" i="1"/>
  <c r="E53" i="3" s="1"/>
  <c r="I67" i="1"/>
  <c r="H67" i="1" s="1"/>
  <c r="G66" i="1"/>
  <c r="GI52" i="3" l="1"/>
  <c r="GL52" i="3"/>
  <c r="GV52" i="3"/>
  <c r="FO49" i="2"/>
  <c r="GH52" i="3"/>
  <c r="EB52" i="3"/>
  <c r="FR52" i="3"/>
  <c r="FN52" i="3"/>
  <c r="FQ52" i="3"/>
  <c r="GH49" i="2"/>
  <c r="FA51" i="3"/>
  <c r="GZ52" i="3"/>
  <c r="ED49" i="2"/>
  <c r="EP49" i="2"/>
  <c r="GG49" i="2"/>
  <c r="EH49" i="2"/>
  <c r="GE49" i="2"/>
  <c r="EF49" i="2"/>
  <c r="GS49" i="2"/>
  <c r="ET49" i="2"/>
  <c r="DF49" i="2"/>
  <c r="EG49" i="2"/>
  <c r="GY49" i="2"/>
  <c r="EZ49" i="2"/>
  <c r="DU49" i="2"/>
  <c r="GM49" i="2"/>
  <c r="EN49" i="2"/>
  <c r="GK49" i="2"/>
  <c r="FV49" i="2"/>
  <c r="GF49" i="2"/>
  <c r="EY51" i="3"/>
  <c r="GX52" i="3"/>
  <c r="FU49" i="2"/>
  <c r="DI52" i="3"/>
  <c r="BR52" i="3"/>
  <c r="FP52" i="3" s="1"/>
  <c r="CI52" i="3"/>
  <c r="DK52" i="3"/>
  <c r="DE52" i="3"/>
  <c r="EF52" i="3"/>
  <c r="EK52" i="3"/>
  <c r="FB52" i="3"/>
  <c r="ER52" i="3"/>
  <c r="EE52" i="3"/>
  <c r="DP51" i="3"/>
  <c r="FO52" i="3"/>
  <c r="EO51" i="3"/>
  <c r="GN52" i="3"/>
  <c r="GC49" i="2"/>
  <c r="AH53" i="3"/>
  <c r="CG53" i="3" s="1"/>
  <c r="GE53" i="3" s="1"/>
  <c r="X53" i="3"/>
  <c r="BW53" i="3" s="1"/>
  <c r="FU53" i="3" s="1"/>
  <c r="BD53" i="3"/>
  <c r="DC53" i="3" s="1"/>
  <c r="AY53" i="3"/>
  <c r="M53" i="3"/>
  <c r="BL53" i="3" s="1"/>
  <c r="FJ53" i="3" s="1"/>
  <c r="R53" i="3"/>
  <c r="BQ53" i="3" s="1"/>
  <c r="FO53" i="3" s="1"/>
  <c r="Y53" i="3"/>
  <c r="BX53" i="3" s="1"/>
  <c r="FV53" i="3" s="1"/>
  <c r="AO53" i="3"/>
  <c r="AP53" i="3"/>
  <c r="CO53" i="3" s="1"/>
  <c r="EN53" i="3" s="1"/>
  <c r="BA53" i="3"/>
  <c r="H53" i="3"/>
  <c r="BG53" i="3" s="1"/>
  <c r="AZ53" i="3"/>
  <c r="CY53" i="3" s="1"/>
  <c r="T53" i="3"/>
  <c r="V53" i="3"/>
  <c r="BU53" i="3" s="1"/>
  <c r="AF53" i="3"/>
  <c r="CE53" i="3" s="1"/>
  <c r="K53" i="3"/>
  <c r="BJ53" i="3" s="1"/>
  <c r="FH53" i="3" s="1"/>
  <c r="AM53" i="3"/>
  <c r="CL53" i="3" s="1"/>
  <c r="AT53" i="3"/>
  <c r="CS53" i="3" s="1"/>
  <c r="J53" i="3"/>
  <c r="BI53" i="3" s="1"/>
  <c r="FG53" i="3" s="1"/>
  <c r="Q53" i="3"/>
  <c r="AV53" i="3"/>
  <c r="CU53" i="3" s="1"/>
  <c r="W53" i="3"/>
  <c r="BV53" i="3" s="1"/>
  <c r="FT53" i="3" s="1"/>
  <c r="AK53" i="3"/>
  <c r="AJ53" i="3"/>
  <c r="CI53" i="3" s="1"/>
  <c r="AW53" i="3"/>
  <c r="CV53" i="3" s="1"/>
  <c r="GT53" i="3" s="1"/>
  <c r="BC53" i="3"/>
  <c r="DB53" i="3" s="1"/>
  <c r="GZ53" i="3" s="1"/>
  <c r="BB53" i="3"/>
  <c r="DA53" i="3" s="1"/>
  <c r="GY53" i="3" s="1"/>
  <c r="P53" i="3"/>
  <c r="AD53" i="3"/>
  <c r="AI53" i="3"/>
  <c r="CH53" i="3" s="1"/>
  <c r="GF53" i="3" s="1"/>
  <c r="I53" i="3"/>
  <c r="BH53" i="3" s="1"/>
  <c r="FF53" i="3" s="1"/>
  <c r="G53" i="3"/>
  <c r="BF53" i="3" s="1"/>
  <c r="FD53" i="3" s="1"/>
  <c r="S53" i="3"/>
  <c r="BR53" i="3" s="1"/>
  <c r="AE53" i="3"/>
  <c r="CD53" i="3" s="1"/>
  <c r="GB53" i="3" s="1"/>
  <c r="U53" i="3"/>
  <c r="AX53" i="3"/>
  <c r="CW53" i="3" s="1"/>
  <c r="AN53" i="3"/>
  <c r="CM53" i="3" s="1"/>
  <c r="GK53" i="3" s="1"/>
  <c r="AL53" i="3"/>
  <c r="AA53" i="3"/>
  <c r="BZ53" i="3" s="1"/>
  <c r="DY53" i="3" s="1"/>
  <c r="AC53" i="3"/>
  <c r="CB53" i="3" s="1"/>
  <c r="FZ53" i="3" s="1"/>
  <c r="AR53" i="3"/>
  <c r="CQ53" i="3" s="1"/>
  <c r="GO53" i="3" s="1"/>
  <c r="AB53" i="3"/>
  <c r="CA53" i="3" s="1"/>
  <c r="FY53" i="3" s="1"/>
  <c r="AQ53" i="3"/>
  <c r="CP53" i="3" s="1"/>
  <c r="GN53" i="3" s="1"/>
  <c r="AG53" i="3"/>
  <c r="CF53" i="3" s="1"/>
  <c r="GD53" i="3" s="1"/>
  <c r="AS53" i="3"/>
  <c r="CR53" i="3" s="1"/>
  <c r="GP53" i="3" s="1"/>
  <c r="AU53" i="3"/>
  <c r="CT53" i="3" s="1"/>
  <c r="GR53" i="3" s="1"/>
  <c r="Z53" i="3"/>
  <c r="BY53" i="3" s="1"/>
  <c r="FW53" i="3" s="1"/>
  <c r="L53" i="3"/>
  <c r="BK53" i="3" s="1"/>
  <c r="FI53" i="3" s="1"/>
  <c r="N53" i="3"/>
  <c r="BM53" i="3" s="1"/>
  <c r="FK53" i="3" s="1"/>
  <c r="O53" i="3"/>
  <c r="EP51" i="3"/>
  <c r="GO52" i="3"/>
  <c r="ES51" i="3"/>
  <c r="GR52" i="3"/>
  <c r="FZ49" i="2"/>
  <c r="FJ49" i="2"/>
  <c r="DK49" i="2"/>
  <c r="GP49" i="2"/>
  <c r="EQ49" i="2"/>
  <c r="FN49" i="2"/>
  <c r="DO49" i="2"/>
  <c r="FL49" i="2"/>
  <c r="DM49" i="2"/>
  <c r="GT49" i="2"/>
  <c r="EU49" i="2"/>
  <c r="FS49" i="2"/>
  <c r="DT49" i="2"/>
  <c r="EW49" i="2"/>
  <c r="FI49" i="2"/>
  <c r="DJ49" i="2"/>
  <c r="FG49" i="2"/>
  <c r="DH49" i="2"/>
  <c r="GJ49" i="2"/>
  <c r="EK49" i="2"/>
  <c r="FH49" i="2"/>
  <c r="GA49" i="2"/>
  <c r="EY52" i="3"/>
  <c r="EC52" i="3"/>
  <c r="CE52" i="3"/>
  <c r="DP52" i="3"/>
  <c r="ES52" i="3"/>
  <c r="EZ52" i="3"/>
  <c r="EG52" i="3"/>
  <c r="CY52" i="3"/>
  <c r="GW52" i="3" s="1"/>
  <c r="EQ52" i="3"/>
  <c r="FM52" i="3"/>
  <c r="EB51" i="3"/>
  <c r="GA52" i="3"/>
  <c r="GQ52" i="3"/>
  <c r="BL56" i="1"/>
  <c r="BL61" i="1"/>
  <c r="BL50" i="1"/>
  <c r="BL60" i="1"/>
  <c r="BL24" i="1"/>
  <c r="BL34" i="1"/>
  <c r="BL48" i="1"/>
  <c r="BL31" i="1"/>
  <c r="BL22" i="1"/>
  <c r="BL46" i="1"/>
  <c r="BL49" i="1"/>
  <c r="BL55" i="1"/>
  <c r="BL33" i="1"/>
  <c r="BL43" i="1"/>
  <c r="BL35" i="1"/>
  <c r="BL21" i="1"/>
  <c r="BL58" i="1"/>
  <c r="BL64" i="1"/>
  <c r="BL32" i="1"/>
  <c r="BL38" i="1"/>
  <c r="BL45" i="1"/>
  <c r="BL26" i="1"/>
  <c r="BL40" i="1"/>
  <c r="BL27" i="1"/>
  <c r="BL57" i="1"/>
  <c r="BL59" i="1"/>
  <c r="BL28" i="1"/>
  <c r="BL37" i="1"/>
  <c r="BL47" i="1"/>
  <c r="BL53" i="1"/>
  <c r="BL25" i="1"/>
  <c r="BL51" i="1"/>
  <c r="BL54" i="1"/>
  <c r="BL42" i="1"/>
  <c r="BL62" i="1"/>
  <c r="BL30" i="1"/>
  <c r="BL44" i="1"/>
  <c r="BL23" i="1"/>
  <c r="BL65" i="1"/>
  <c r="BL63" i="1"/>
  <c r="BL36" i="1"/>
  <c r="BL41" i="1"/>
  <c r="BL52" i="1"/>
  <c r="BL29" i="1"/>
  <c r="BL39" i="1"/>
  <c r="DF51" i="3"/>
  <c r="FE52" i="3"/>
  <c r="DY49" i="2"/>
  <c r="GQ49" i="2"/>
  <c r="ER49" i="2"/>
  <c r="GB49" i="2"/>
  <c r="EC49" i="2"/>
  <c r="GU49" i="2"/>
  <c r="EV49" i="2"/>
  <c r="EX49" i="2"/>
  <c r="DZ49" i="2"/>
  <c r="DX49" i="2"/>
  <c r="GZ49" i="2"/>
  <c r="FA49" i="2"/>
  <c r="FD49" i="2"/>
  <c r="FB51" i="3"/>
  <c r="HA52" i="3"/>
  <c r="EZ51" i="3"/>
  <c r="GY52" i="3"/>
  <c r="EA52" i="3"/>
  <c r="EU52" i="3"/>
  <c r="DL52" i="3"/>
  <c r="DH52" i="3"/>
  <c r="DY52" i="3"/>
  <c r="DG52" i="3"/>
  <c r="DX52" i="3"/>
  <c r="CU52" i="3"/>
  <c r="GS52" i="3" s="1"/>
  <c r="CW52" i="3"/>
  <c r="GU52" i="3" s="1"/>
  <c r="DJ52" i="3"/>
  <c r="FA52" i="3"/>
  <c r="FL52" i="3"/>
  <c r="FE49" i="2"/>
  <c r="FK49" i="2"/>
  <c r="GI49" i="2"/>
  <c r="FY49" i="2"/>
  <c r="E51" i="2"/>
  <c r="BM7" i="1"/>
  <c r="BC50" i="2"/>
  <c r="DB50" i="2" s="1"/>
  <c r="FA50" i="2" s="1"/>
  <c r="BB50" i="2"/>
  <c r="DA50" i="2" s="1"/>
  <c r="EZ50" i="2" s="1"/>
  <c r="BA50" i="2"/>
  <c r="CZ50" i="2" s="1"/>
  <c r="AZ50" i="2"/>
  <c r="CY50" i="2" s="1"/>
  <c r="GW50" i="2" s="1"/>
  <c r="AL50" i="2"/>
  <c r="CK50" i="2" s="1"/>
  <c r="V50" i="2"/>
  <c r="BU50" i="2" s="1"/>
  <c r="DT50" i="2" s="1"/>
  <c r="AK50" i="2"/>
  <c r="CJ50" i="2" s="1"/>
  <c r="U50" i="2"/>
  <c r="BT50" i="2" s="1"/>
  <c r="DS50" i="2" s="1"/>
  <c r="AN50" i="2"/>
  <c r="CM50" i="2" s="1"/>
  <c r="X50" i="2"/>
  <c r="BW50" i="2" s="1"/>
  <c r="H50" i="2"/>
  <c r="BG50" i="2" s="1"/>
  <c r="DF50" i="2" s="1"/>
  <c r="AA50" i="2"/>
  <c r="BZ50" i="2" s="1"/>
  <c r="FX50" i="2" s="1"/>
  <c r="K50" i="2"/>
  <c r="BJ50" i="2" s="1"/>
  <c r="AY50" i="2"/>
  <c r="CX50" i="2" s="1"/>
  <c r="AX50" i="2"/>
  <c r="CW50" i="2" s="1"/>
  <c r="EV50" i="2" s="1"/>
  <c r="AW50" i="2"/>
  <c r="CV50" i="2" s="1"/>
  <c r="AV50" i="2"/>
  <c r="CU50" i="2" s="1"/>
  <c r="AH50" i="2"/>
  <c r="CG50" i="2" s="1"/>
  <c r="R50" i="2"/>
  <c r="BQ50" i="2" s="1"/>
  <c r="AG50" i="2"/>
  <c r="CF50" i="2" s="1"/>
  <c r="Q50" i="2"/>
  <c r="BP50" i="2" s="1"/>
  <c r="DO50" i="2" s="1"/>
  <c r="AJ50" i="2"/>
  <c r="CI50" i="2" s="1"/>
  <c r="T50" i="2"/>
  <c r="BS50" i="2" s="1"/>
  <c r="AM50" i="2"/>
  <c r="CL50" i="2" s="1"/>
  <c r="EK50" i="2" s="1"/>
  <c r="W50" i="2"/>
  <c r="BV50" i="2" s="1"/>
  <c r="AU50" i="2"/>
  <c r="CT50" i="2" s="1"/>
  <c r="ES50" i="2" s="1"/>
  <c r="AT50" i="2"/>
  <c r="CS50" i="2" s="1"/>
  <c r="AS50" i="2"/>
  <c r="CR50" i="2" s="1"/>
  <c r="AR50" i="2"/>
  <c r="CQ50" i="2" s="1"/>
  <c r="AD50" i="2"/>
  <c r="CC50" i="2" s="1"/>
  <c r="N50" i="2"/>
  <c r="BM50" i="2" s="1"/>
  <c r="AC50" i="2"/>
  <c r="CB50" i="2" s="1"/>
  <c r="M50" i="2"/>
  <c r="BL50" i="2" s="1"/>
  <c r="AF50" i="2"/>
  <c r="CE50" i="2" s="1"/>
  <c r="P50" i="2"/>
  <c r="BO50" i="2" s="1"/>
  <c r="AI50" i="2"/>
  <c r="CH50" i="2" s="1"/>
  <c r="S50" i="2"/>
  <c r="BR50" i="2" s="1"/>
  <c r="FP50" i="2" s="1"/>
  <c r="AQ50" i="2"/>
  <c r="CP50" i="2" s="1"/>
  <c r="AP50" i="2"/>
  <c r="CO50" i="2" s="1"/>
  <c r="AO50" i="2"/>
  <c r="CN50" i="2" s="1"/>
  <c r="BD50" i="2"/>
  <c r="DC50" i="2" s="1"/>
  <c r="FB50" i="2" s="1"/>
  <c r="Z50" i="2"/>
  <c r="BY50" i="2" s="1"/>
  <c r="J50" i="2"/>
  <c r="BI50" i="2" s="1"/>
  <c r="Y50" i="2"/>
  <c r="BX50" i="2" s="1"/>
  <c r="I50" i="2"/>
  <c r="BH50" i="2" s="1"/>
  <c r="FF50" i="2" s="1"/>
  <c r="AB50" i="2"/>
  <c r="CA50" i="2" s="1"/>
  <c r="DZ50" i="2" s="1"/>
  <c r="L50" i="2"/>
  <c r="BK50" i="2" s="1"/>
  <c r="DJ50" i="2" s="1"/>
  <c r="AE50" i="2"/>
  <c r="CD50" i="2" s="1"/>
  <c r="O50" i="2"/>
  <c r="BN50" i="2" s="1"/>
  <c r="DM50" i="2" s="1"/>
  <c r="G50" i="2"/>
  <c r="BF50" i="2" s="1"/>
  <c r="FM49" i="2"/>
  <c r="DN49" i="2"/>
  <c r="GN49" i="2"/>
  <c r="GN50" i="2"/>
  <c r="EO49" i="2"/>
  <c r="FQ49" i="2"/>
  <c r="DR49" i="2"/>
  <c r="GR50" i="2"/>
  <c r="ES49" i="2"/>
  <c r="FR49" i="2"/>
  <c r="DS49" i="2"/>
  <c r="DQ49" i="2"/>
  <c r="DG49" i="2"/>
  <c r="FB49" i="2"/>
  <c r="GL49" i="2"/>
  <c r="EM49" i="2"/>
  <c r="GD49" i="2"/>
  <c r="GX49" i="2"/>
  <c r="HA49" i="2"/>
  <c r="FP49" i="2"/>
  <c r="DF52" i="3"/>
  <c r="FE53" i="3"/>
  <c r="BU52" i="3"/>
  <c r="FS52" i="3" s="1"/>
  <c r="DU52" i="3"/>
  <c r="EL52" i="3"/>
  <c r="EP52" i="3"/>
  <c r="EN52" i="3"/>
  <c r="EO52" i="3"/>
  <c r="DW52" i="3"/>
  <c r="DZ52" i="3"/>
  <c r="DV52" i="3"/>
  <c r="FU52" i="3"/>
  <c r="EF51" i="3"/>
  <c r="GE52" i="3"/>
  <c r="G67" i="1"/>
  <c r="F69" i="1"/>
  <c r="E54" i="3" s="1"/>
  <c r="I68" i="1"/>
  <c r="H68" i="1" s="1"/>
  <c r="FX53" i="3" l="1"/>
  <c r="GM53" i="3"/>
  <c r="FR50" i="2"/>
  <c r="HA50" i="2"/>
  <c r="AI54" i="3"/>
  <c r="CH54" i="3" s="1"/>
  <c r="GF54" i="3" s="1"/>
  <c r="T54" i="3"/>
  <c r="BS54" i="3" s="1"/>
  <c r="AX54" i="3"/>
  <c r="AM54" i="3"/>
  <c r="CL54" i="3" s="1"/>
  <c r="GJ54" i="3" s="1"/>
  <c r="AZ54" i="3"/>
  <c r="CY54" i="3" s="1"/>
  <c r="GW54" i="3" s="1"/>
  <c r="BB54" i="3"/>
  <c r="DA54" i="3" s="1"/>
  <c r="GY54" i="3" s="1"/>
  <c r="H54" i="3"/>
  <c r="BG54" i="3" s="1"/>
  <c r="FE54" i="3" s="1"/>
  <c r="I54" i="3"/>
  <c r="BH54" i="3" s="1"/>
  <c r="FF54" i="3" s="1"/>
  <c r="V54" i="3"/>
  <c r="BU54" i="3" s="1"/>
  <c r="FS54" i="3" s="1"/>
  <c r="AS54" i="3"/>
  <c r="CR54" i="3" s="1"/>
  <c r="GP54" i="3" s="1"/>
  <c r="X54" i="3"/>
  <c r="BW54" i="3" s="1"/>
  <c r="FU54" i="3" s="1"/>
  <c r="BC54" i="3"/>
  <c r="DB54" i="3" s="1"/>
  <c r="GZ54" i="3" s="1"/>
  <c r="AG54" i="3"/>
  <c r="CF54" i="3" s="1"/>
  <c r="GD54" i="3" s="1"/>
  <c r="L54" i="3"/>
  <c r="BK54" i="3" s="1"/>
  <c r="FI54" i="3" s="1"/>
  <c r="AF54" i="3"/>
  <c r="CE54" i="3" s="1"/>
  <c r="GC54" i="3" s="1"/>
  <c r="AO54" i="3"/>
  <c r="CN54" i="3" s="1"/>
  <c r="AJ54" i="3"/>
  <c r="CI54" i="3" s="1"/>
  <c r="GG54" i="3" s="1"/>
  <c r="AU54" i="3"/>
  <c r="CT54" i="3" s="1"/>
  <c r="GR54" i="3" s="1"/>
  <c r="N54" i="3"/>
  <c r="BM54" i="3" s="1"/>
  <c r="FK54" i="3" s="1"/>
  <c r="R54" i="3"/>
  <c r="BQ54" i="3" s="1"/>
  <c r="FO54" i="3" s="1"/>
  <c r="AL54" i="3"/>
  <c r="CK54" i="3" s="1"/>
  <c r="M54" i="3"/>
  <c r="BL54" i="3" s="1"/>
  <c r="FJ54" i="3" s="1"/>
  <c r="W54" i="3"/>
  <c r="BV54" i="3" s="1"/>
  <c r="FT54" i="3" s="1"/>
  <c r="K54" i="3"/>
  <c r="BJ54" i="3" s="1"/>
  <c r="FH54" i="3" s="1"/>
  <c r="AK54" i="3"/>
  <c r="CJ54" i="3" s="1"/>
  <c r="Z54" i="3"/>
  <c r="BY54" i="3" s="1"/>
  <c r="FW54" i="3" s="1"/>
  <c r="AY54" i="3"/>
  <c r="CX54" i="3" s="1"/>
  <c r="AQ54" i="3"/>
  <c r="CP54" i="3" s="1"/>
  <c r="GN54" i="3" s="1"/>
  <c r="P54" i="3"/>
  <c r="BO54" i="3" s="1"/>
  <c r="AN54" i="3"/>
  <c r="CM54" i="3" s="1"/>
  <c r="GK54" i="3" s="1"/>
  <c r="S54" i="3"/>
  <c r="BR54" i="3" s="1"/>
  <c r="FP54" i="3" s="1"/>
  <c r="AW54" i="3"/>
  <c r="CV54" i="3" s="1"/>
  <c r="GT54" i="3" s="1"/>
  <c r="AB54" i="3"/>
  <c r="CA54" i="3" s="1"/>
  <c r="FY54" i="3" s="1"/>
  <c r="G54" i="3"/>
  <c r="BF54" i="3" s="1"/>
  <c r="FD54" i="3" s="1"/>
  <c r="U54" i="3"/>
  <c r="BT54" i="3" s="1"/>
  <c r="AE54" i="3"/>
  <c r="CD54" i="3" s="1"/>
  <c r="GB54" i="3" s="1"/>
  <c r="O54" i="3"/>
  <c r="BN54" i="3" s="1"/>
  <c r="Y54" i="3"/>
  <c r="BX54" i="3" s="1"/>
  <c r="FV54" i="3" s="1"/>
  <c r="AD54" i="3"/>
  <c r="CC54" i="3" s="1"/>
  <c r="AH54" i="3"/>
  <c r="CG54" i="3" s="1"/>
  <c r="GE54" i="3" s="1"/>
  <c r="J54" i="3"/>
  <c r="BI54" i="3" s="1"/>
  <c r="FG54" i="3" s="1"/>
  <c r="BD54" i="3"/>
  <c r="DC54" i="3" s="1"/>
  <c r="HA54" i="3" s="1"/>
  <c r="AR54" i="3"/>
  <c r="CQ54" i="3" s="1"/>
  <c r="GO54" i="3" s="1"/>
  <c r="BA54" i="3"/>
  <c r="CZ54" i="3" s="1"/>
  <c r="AV54" i="3"/>
  <c r="CU54" i="3" s="1"/>
  <c r="GS54" i="3" s="1"/>
  <c r="AT54" i="3"/>
  <c r="CS54" i="3" s="1"/>
  <c r="GQ54" i="3" s="1"/>
  <c r="AC54" i="3"/>
  <c r="CB54" i="3" s="1"/>
  <c r="FZ54" i="3" s="1"/>
  <c r="Q54" i="3"/>
  <c r="BP54" i="3" s="1"/>
  <c r="AA54" i="3"/>
  <c r="AP54" i="3"/>
  <c r="GB50" i="2"/>
  <c r="EC50" i="2"/>
  <c r="EM50" i="2"/>
  <c r="E52" i="2"/>
  <c r="BN7" i="1"/>
  <c r="DT52" i="3"/>
  <c r="FS53" i="3"/>
  <c r="GL50" i="2"/>
  <c r="DH50" i="2"/>
  <c r="EN50" i="2"/>
  <c r="FM50" i="2"/>
  <c r="DN50" i="2"/>
  <c r="FK50" i="2"/>
  <c r="DL50" i="2"/>
  <c r="GQ50" i="2"/>
  <c r="ER50" i="2"/>
  <c r="FQ50" i="2"/>
  <c r="DR50" i="2"/>
  <c r="FO50" i="2"/>
  <c r="DP50" i="2"/>
  <c r="GH50" i="2"/>
  <c r="EI50" i="2"/>
  <c r="GX50" i="2"/>
  <c r="EY50" i="2"/>
  <c r="G51" i="2"/>
  <c r="BF51" i="2" s="1"/>
  <c r="AR51" i="2"/>
  <c r="CQ51" i="2" s="1"/>
  <c r="GO51" i="2" s="1"/>
  <c r="AQ51" i="2"/>
  <c r="CP51" i="2" s="1"/>
  <c r="GN51" i="2" s="1"/>
  <c r="AP51" i="2"/>
  <c r="CO51" i="2" s="1"/>
  <c r="EN51" i="2" s="1"/>
  <c r="AO51" i="2"/>
  <c r="CN51" i="2" s="1"/>
  <c r="Y51" i="2"/>
  <c r="BX51" i="2" s="1"/>
  <c r="I51" i="2"/>
  <c r="BH51" i="2" s="1"/>
  <c r="DG51" i="2" s="1"/>
  <c r="AB51" i="2"/>
  <c r="CA51" i="2" s="1"/>
  <c r="L51" i="2"/>
  <c r="BK51" i="2" s="1"/>
  <c r="AE51" i="2"/>
  <c r="CD51" i="2" s="1"/>
  <c r="EC51" i="2" s="1"/>
  <c r="O51" i="2"/>
  <c r="BN51" i="2" s="1"/>
  <c r="AH51" i="2"/>
  <c r="CG51" i="2" s="1"/>
  <c r="EF51" i="2" s="1"/>
  <c r="R51" i="2"/>
  <c r="BQ51" i="2" s="1"/>
  <c r="DP51" i="2" s="1"/>
  <c r="BC51" i="2"/>
  <c r="DB51" i="2" s="1"/>
  <c r="BB51" i="2"/>
  <c r="DA51" i="2" s="1"/>
  <c r="BA51" i="2"/>
  <c r="CZ51" i="2" s="1"/>
  <c r="AK51" i="2"/>
  <c r="CJ51" i="2" s="1"/>
  <c r="GH51" i="2" s="1"/>
  <c r="U51" i="2"/>
  <c r="BT51" i="2" s="1"/>
  <c r="AN51" i="2"/>
  <c r="CM51" i="2" s="1"/>
  <c r="GK51" i="2" s="1"/>
  <c r="X51" i="2"/>
  <c r="BW51" i="2" s="1"/>
  <c r="DV51" i="2" s="1"/>
  <c r="H51" i="2"/>
  <c r="BG51" i="2" s="1"/>
  <c r="AA51" i="2"/>
  <c r="BZ51" i="2" s="1"/>
  <c r="DY51" i="2" s="1"/>
  <c r="K51" i="2"/>
  <c r="BJ51" i="2" s="1"/>
  <c r="AD51" i="2"/>
  <c r="CC51" i="2" s="1"/>
  <c r="GA51" i="2" s="1"/>
  <c r="N51" i="2"/>
  <c r="BM51" i="2" s="1"/>
  <c r="AZ51" i="2"/>
  <c r="CY51" i="2" s="1"/>
  <c r="EX51" i="2" s="1"/>
  <c r="AY51" i="2"/>
  <c r="CX51" i="2" s="1"/>
  <c r="GV51" i="2" s="1"/>
  <c r="AX51" i="2"/>
  <c r="CW51" i="2" s="1"/>
  <c r="AW51" i="2"/>
  <c r="CV51" i="2" s="1"/>
  <c r="GT51" i="2" s="1"/>
  <c r="AG51" i="2"/>
  <c r="CF51" i="2" s="1"/>
  <c r="GD51" i="2" s="1"/>
  <c r="Q51" i="2"/>
  <c r="BP51" i="2" s="1"/>
  <c r="AJ51" i="2"/>
  <c r="CI51" i="2" s="1"/>
  <c r="T51" i="2"/>
  <c r="BS51" i="2" s="1"/>
  <c r="AM51" i="2"/>
  <c r="CL51" i="2" s="1"/>
  <c r="W51" i="2"/>
  <c r="BV51" i="2" s="1"/>
  <c r="FT51" i="2" s="1"/>
  <c r="BD51" i="2"/>
  <c r="DC51" i="2" s="1"/>
  <c r="Z51" i="2"/>
  <c r="BY51" i="2" s="1"/>
  <c r="DX51" i="2" s="1"/>
  <c r="J51" i="2"/>
  <c r="BI51" i="2" s="1"/>
  <c r="AV51" i="2"/>
  <c r="CU51" i="2" s="1"/>
  <c r="GS51" i="2" s="1"/>
  <c r="AU51" i="2"/>
  <c r="CT51" i="2" s="1"/>
  <c r="AT51" i="2"/>
  <c r="CS51" i="2" s="1"/>
  <c r="AS51" i="2"/>
  <c r="CR51" i="2" s="1"/>
  <c r="GP51" i="2" s="1"/>
  <c r="AC51" i="2"/>
  <c r="CB51" i="2" s="1"/>
  <c r="FZ51" i="2" s="1"/>
  <c r="M51" i="2"/>
  <c r="BL51" i="2" s="1"/>
  <c r="DK51" i="2" s="1"/>
  <c r="AF51" i="2"/>
  <c r="CE51" i="2" s="1"/>
  <c r="GC51" i="2" s="1"/>
  <c r="P51" i="2"/>
  <c r="BO51" i="2" s="1"/>
  <c r="AI51" i="2"/>
  <c r="CH51" i="2" s="1"/>
  <c r="GF51" i="2" s="1"/>
  <c r="S51" i="2"/>
  <c r="BR51" i="2" s="1"/>
  <c r="FP51" i="2" s="1"/>
  <c r="AL51" i="2"/>
  <c r="CK51" i="2" s="1"/>
  <c r="GI51" i="2" s="1"/>
  <c r="V51" i="2"/>
  <c r="BU51" i="2" s="1"/>
  <c r="ET52" i="3"/>
  <c r="GS53" i="3"/>
  <c r="EX52" i="3"/>
  <c r="GW53" i="3"/>
  <c r="FI50" i="2"/>
  <c r="DX53" i="3"/>
  <c r="EO53" i="3"/>
  <c r="BT53" i="3"/>
  <c r="DG53" i="3"/>
  <c r="EZ53" i="3"/>
  <c r="CJ53" i="3"/>
  <c r="GH53" i="3" s="1"/>
  <c r="DH53" i="3"/>
  <c r="ED53" i="3"/>
  <c r="DF53" i="3"/>
  <c r="DW53" i="3"/>
  <c r="FB53" i="3"/>
  <c r="HA53" i="3"/>
  <c r="DQ52" i="3"/>
  <c r="FP53" i="3"/>
  <c r="GY50" i="2"/>
  <c r="FD50" i="2"/>
  <c r="DE50" i="2"/>
  <c r="DX50" i="2"/>
  <c r="EO50" i="2"/>
  <c r="ED50" i="2"/>
  <c r="GA50" i="2"/>
  <c r="EB50" i="2"/>
  <c r="GG50" i="2"/>
  <c r="EH50" i="2"/>
  <c r="EF50" i="2"/>
  <c r="EW50" i="2"/>
  <c r="FU50" i="2"/>
  <c r="DV50" i="2"/>
  <c r="FW50" i="2"/>
  <c r="FG50" i="2"/>
  <c r="FS50" i="2"/>
  <c r="FN50" i="2"/>
  <c r="BN53" i="3"/>
  <c r="FL53" i="3" s="1"/>
  <c r="ES53" i="3"/>
  <c r="DZ53" i="3"/>
  <c r="CK53" i="3"/>
  <c r="GI53" i="3" s="1"/>
  <c r="EC53" i="3"/>
  <c r="EG53" i="3"/>
  <c r="FA53" i="3"/>
  <c r="DU53" i="3"/>
  <c r="ER53" i="3"/>
  <c r="DT53" i="3"/>
  <c r="CZ53" i="3"/>
  <c r="GX53" i="3" s="1"/>
  <c r="DP53" i="3"/>
  <c r="DV53" i="3"/>
  <c r="FE50" i="2"/>
  <c r="GE50" i="2"/>
  <c r="GC50" i="2"/>
  <c r="DG50" i="2"/>
  <c r="DQ50" i="2"/>
  <c r="FJ50" i="2"/>
  <c r="DK50" i="2"/>
  <c r="EP50" i="2"/>
  <c r="DU50" i="2"/>
  <c r="ET50" i="2"/>
  <c r="FH50" i="2"/>
  <c r="DI50" i="2"/>
  <c r="GK50" i="2"/>
  <c r="EL50" i="2"/>
  <c r="GI50" i="2"/>
  <c r="EJ50" i="2"/>
  <c r="EV52" i="3"/>
  <c r="GU53" i="3"/>
  <c r="GZ50" i="2"/>
  <c r="ED52" i="3"/>
  <c r="GC53" i="3"/>
  <c r="GJ50" i="2"/>
  <c r="GV50" i="2"/>
  <c r="FL50" i="2"/>
  <c r="DL53" i="3"/>
  <c r="EQ53" i="3"/>
  <c r="EP53" i="3"/>
  <c r="EL53" i="3"/>
  <c r="DQ53" i="3"/>
  <c r="CC53" i="3"/>
  <c r="GA53" i="3" s="1"/>
  <c r="EU53" i="3"/>
  <c r="ET53" i="3"/>
  <c r="EK53" i="3"/>
  <c r="BS53" i="3"/>
  <c r="FQ53" i="3" s="1"/>
  <c r="DK53" i="3"/>
  <c r="EF53" i="3"/>
  <c r="GQ53" i="3"/>
  <c r="GJ53" i="3"/>
  <c r="EH52" i="3"/>
  <c r="GG53" i="3"/>
  <c r="FT50" i="2"/>
  <c r="GS50" i="2"/>
  <c r="FV50" i="2"/>
  <c r="DW50" i="2"/>
  <c r="EG50" i="2"/>
  <c r="FZ50" i="2"/>
  <c r="EA50" i="2"/>
  <c r="GP50" i="2"/>
  <c r="EQ50" i="2"/>
  <c r="GD50" i="2"/>
  <c r="EE50" i="2"/>
  <c r="EU50" i="2"/>
  <c r="DY50" i="2"/>
  <c r="EX50" i="2"/>
  <c r="BM55" i="1"/>
  <c r="BM61" i="1"/>
  <c r="BM49" i="1"/>
  <c r="BM59" i="1"/>
  <c r="BM23" i="1"/>
  <c r="BM57" i="1"/>
  <c r="BM63" i="1"/>
  <c r="BM31" i="1"/>
  <c r="BM37" i="1"/>
  <c r="BM60" i="1"/>
  <c r="BM48" i="1"/>
  <c r="BM58" i="1"/>
  <c r="BM26" i="1"/>
  <c r="BM32" i="1"/>
  <c r="BM46" i="1"/>
  <c r="BM34" i="1"/>
  <c r="BM36" i="1"/>
  <c r="BM50" i="1"/>
  <c r="BM44" i="1"/>
  <c r="BM24" i="1"/>
  <c r="BM65" i="1"/>
  <c r="BM52" i="1"/>
  <c r="BM25" i="1"/>
  <c r="BM39" i="1"/>
  <c r="BM27" i="1"/>
  <c r="BM56" i="1"/>
  <c r="BM62" i="1"/>
  <c r="BM35" i="1"/>
  <c r="BM64" i="1"/>
  <c r="BM66" i="1"/>
  <c r="BM53" i="1"/>
  <c r="BM40" i="1"/>
  <c r="BM54" i="1"/>
  <c r="BM45" i="1"/>
  <c r="BM41" i="1"/>
  <c r="BM22" i="1"/>
  <c r="BM29" i="1"/>
  <c r="BM43" i="1"/>
  <c r="BM30" i="1"/>
  <c r="BM33" i="1"/>
  <c r="BM47" i="1"/>
  <c r="BM38" i="1"/>
  <c r="BM21" i="1"/>
  <c r="BM51" i="1"/>
  <c r="BM28" i="1"/>
  <c r="BM42" i="1"/>
  <c r="FY50" i="2"/>
  <c r="GU50" i="2"/>
  <c r="GC52" i="3"/>
  <c r="GT50" i="2"/>
  <c r="DJ53" i="3"/>
  <c r="EE53" i="3"/>
  <c r="EA53" i="3"/>
  <c r="EV53" i="3"/>
  <c r="DE53" i="3"/>
  <c r="BO53" i="3"/>
  <c r="FM53" i="3" s="1"/>
  <c r="EH53" i="3"/>
  <c r="BP53" i="3"/>
  <c r="DI53" i="3"/>
  <c r="EX53" i="3"/>
  <c r="CN53" i="3"/>
  <c r="GL53" i="3" s="1"/>
  <c r="CX53" i="3"/>
  <c r="GG52" i="3"/>
  <c r="GM50" i="2"/>
  <c r="GF50" i="2"/>
  <c r="GO50" i="2"/>
  <c r="F70" i="1"/>
  <c r="I69" i="1"/>
  <c r="H69" i="1" s="1"/>
  <c r="G68" i="1"/>
  <c r="GE51" i="2" l="1"/>
  <c r="FU51" i="2"/>
  <c r="FJ51" i="2"/>
  <c r="GW51" i="2"/>
  <c r="FW51" i="2"/>
  <c r="FF51" i="2"/>
  <c r="FX51" i="2"/>
  <c r="GB51" i="2"/>
  <c r="EM53" i="3"/>
  <c r="GL54" i="3"/>
  <c r="DR53" i="3"/>
  <c r="FQ54" i="3"/>
  <c r="EB53" i="3"/>
  <c r="GA54" i="3"/>
  <c r="EY53" i="3"/>
  <c r="GX54" i="3"/>
  <c r="DM53" i="3"/>
  <c r="FL54" i="3"/>
  <c r="EI53" i="3"/>
  <c r="GH54" i="3"/>
  <c r="EG51" i="2"/>
  <c r="EA51" i="2"/>
  <c r="ET51" i="2"/>
  <c r="DU51" i="2"/>
  <c r="FN51" i="2"/>
  <c r="DO51" i="2"/>
  <c r="EW51" i="2"/>
  <c r="FH51" i="2"/>
  <c r="DI51" i="2"/>
  <c r="EL51" i="2"/>
  <c r="GY51" i="2"/>
  <c r="EZ51" i="2"/>
  <c r="FL51" i="2"/>
  <c r="DM51" i="2"/>
  <c r="EO51" i="2"/>
  <c r="GM51" i="2"/>
  <c r="G52" i="2"/>
  <c r="BF52" i="2" s="1"/>
  <c r="DE52" i="2" s="1"/>
  <c r="AS52" i="2"/>
  <c r="CR52" i="2" s="1"/>
  <c r="EQ52" i="2" s="1"/>
  <c r="AR52" i="2"/>
  <c r="CQ52" i="2" s="1"/>
  <c r="GO52" i="2" s="1"/>
  <c r="AQ52" i="2"/>
  <c r="CP52" i="2" s="1"/>
  <c r="EO52" i="2" s="1"/>
  <c r="AB52" i="2"/>
  <c r="CA52" i="2" s="1"/>
  <c r="L52" i="2"/>
  <c r="BK52" i="2" s="1"/>
  <c r="AE52" i="2"/>
  <c r="CD52" i="2" s="1"/>
  <c r="O52" i="2"/>
  <c r="BN52" i="2" s="1"/>
  <c r="DM52" i="2" s="1"/>
  <c r="AH52" i="2"/>
  <c r="CG52" i="2" s="1"/>
  <c r="R52" i="2"/>
  <c r="BQ52" i="2" s="1"/>
  <c r="AG52" i="2"/>
  <c r="CF52" i="2" s="1"/>
  <c r="EE52" i="2" s="1"/>
  <c r="Q52" i="2"/>
  <c r="BP52" i="2" s="1"/>
  <c r="AO52" i="2"/>
  <c r="CN52" i="2" s="1"/>
  <c r="GL52" i="2" s="1"/>
  <c r="BC52" i="2"/>
  <c r="DB52" i="2" s="1"/>
  <c r="GZ52" i="2" s="1"/>
  <c r="BB52" i="2"/>
  <c r="DA52" i="2" s="1"/>
  <c r="AN52" i="2"/>
  <c r="CM52" i="2" s="1"/>
  <c r="X52" i="2"/>
  <c r="BW52" i="2" s="1"/>
  <c r="H52" i="2"/>
  <c r="BG52" i="2" s="1"/>
  <c r="AA52" i="2"/>
  <c r="BZ52" i="2" s="1"/>
  <c r="K52" i="2"/>
  <c r="BJ52" i="2" s="1"/>
  <c r="FH52" i="2" s="1"/>
  <c r="AD52" i="2"/>
  <c r="CC52" i="2" s="1"/>
  <c r="EB52" i="2" s="1"/>
  <c r="N52" i="2"/>
  <c r="BM52" i="2" s="1"/>
  <c r="AC52" i="2"/>
  <c r="CB52" i="2" s="1"/>
  <c r="EA52" i="2" s="1"/>
  <c r="M52" i="2"/>
  <c r="BL52" i="2" s="1"/>
  <c r="BA52" i="2"/>
  <c r="CZ52" i="2" s="1"/>
  <c r="EY52" i="2" s="1"/>
  <c r="AZ52" i="2"/>
  <c r="CY52" i="2" s="1"/>
  <c r="AY52" i="2"/>
  <c r="CX52" i="2" s="1"/>
  <c r="AX52" i="2"/>
  <c r="CW52" i="2" s="1"/>
  <c r="AJ52" i="2"/>
  <c r="CI52" i="2" s="1"/>
  <c r="GG52" i="2" s="1"/>
  <c r="T52" i="2"/>
  <c r="BS52" i="2" s="1"/>
  <c r="DR52" i="2" s="1"/>
  <c r="AM52" i="2"/>
  <c r="CL52" i="2" s="1"/>
  <c r="W52" i="2"/>
  <c r="BV52" i="2" s="1"/>
  <c r="FT52" i="2" s="1"/>
  <c r="BD52" i="2"/>
  <c r="DC52" i="2" s="1"/>
  <c r="FB52" i="2" s="1"/>
  <c r="Z52" i="2"/>
  <c r="BY52" i="2" s="1"/>
  <c r="J52" i="2"/>
  <c r="BI52" i="2" s="1"/>
  <c r="FG52" i="2" s="1"/>
  <c r="Y52" i="2"/>
  <c r="BX52" i="2" s="1"/>
  <c r="I52" i="2"/>
  <c r="BH52" i="2" s="1"/>
  <c r="AW52" i="2"/>
  <c r="CV52" i="2" s="1"/>
  <c r="EU52" i="2" s="1"/>
  <c r="AV52" i="2"/>
  <c r="CU52" i="2" s="1"/>
  <c r="GS52" i="2" s="1"/>
  <c r="AU52" i="2"/>
  <c r="CT52" i="2" s="1"/>
  <c r="GR52" i="2" s="1"/>
  <c r="AT52" i="2"/>
  <c r="CS52" i="2" s="1"/>
  <c r="AF52" i="2"/>
  <c r="CE52" i="2" s="1"/>
  <c r="ED52" i="2" s="1"/>
  <c r="P52" i="2"/>
  <c r="BO52" i="2" s="1"/>
  <c r="FM52" i="2" s="1"/>
  <c r="AI52" i="2"/>
  <c r="CH52" i="2" s="1"/>
  <c r="EG52" i="2" s="1"/>
  <c r="S52" i="2"/>
  <c r="BR52" i="2" s="1"/>
  <c r="DQ52" i="2" s="1"/>
  <c r="AL52" i="2"/>
  <c r="CK52" i="2" s="1"/>
  <c r="GI52" i="2" s="1"/>
  <c r="V52" i="2"/>
  <c r="BU52" i="2" s="1"/>
  <c r="FS52" i="2" s="1"/>
  <c r="AK52" i="2"/>
  <c r="CJ52" i="2" s="1"/>
  <c r="EI52" i="2" s="1"/>
  <c r="U52" i="2"/>
  <c r="BT52" i="2" s="1"/>
  <c r="FR52" i="2" s="1"/>
  <c r="AP52" i="2"/>
  <c r="CO52" i="2" s="1"/>
  <c r="DO54" i="3"/>
  <c r="EY54" i="3"/>
  <c r="EF54" i="3"/>
  <c r="EC54" i="3"/>
  <c r="EU54" i="3"/>
  <c r="EO54" i="3"/>
  <c r="DI54" i="3"/>
  <c r="DP54" i="3"/>
  <c r="EM54" i="3"/>
  <c r="FA54" i="3"/>
  <c r="DG54" i="3"/>
  <c r="EK54" i="3"/>
  <c r="DN53" i="3"/>
  <c r="FM54" i="3"/>
  <c r="I70" i="1"/>
  <c r="G70" i="1" s="1"/>
  <c r="E55" i="3"/>
  <c r="FS51" i="2"/>
  <c r="DT51" i="2"/>
  <c r="FM51" i="2"/>
  <c r="DN51" i="2"/>
  <c r="EQ51" i="2"/>
  <c r="DH51" i="2"/>
  <c r="GJ51" i="2"/>
  <c r="EK51" i="2"/>
  <c r="EE51" i="2"/>
  <c r="FR51" i="2"/>
  <c r="DS51" i="2"/>
  <c r="GZ51" i="2"/>
  <c r="FA51" i="2"/>
  <c r="FV51" i="2"/>
  <c r="DW51" i="2"/>
  <c r="EP51" i="2"/>
  <c r="FO51" i="2"/>
  <c r="EA54" i="3"/>
  <c r="EP54" i="3"/>
  <c r="EB54" i="3"/>
  <c r="DS54" i="3"/>
  <c r="DQ54" i="3"/>
  <c r="EW54" i="3"/>
  <c r="DU54" i="3"/>
  <c r="DL54" i="3"/>
  <c r="ED54" i="3"/>
  <c r="DV54" i="3"/>
  <c r="DF54" i="3"/>
  <c r="CW54" i="3"/>
  <c r="GU54" i="3" s="1"/>
  <c r="EW53" i="3"/>
  <c r="GV54" i="3"/>
  <c r="DO53" i="3"/>
  <c r="FN54" i="3"/>
  <c r="EJ53" i="3"/>
  <c r="GI54" i="3"/>
  <c r="DS53" i="3"/>
  <c r="FR54" i="3"/>
  <c r="EJ51" i="2"/>
  <c r="ED51" i="2"/>
  <c r="GQ51" i="2"/>
  <c r="ER51" i="2"/>
  <c r="DR51" i="2"/>
  <c r="EU51" i="2"/>
  <c r="FK51" i="2"/>
  <c r="DL51" i="2"/>
  <c r="FE51" i="2"/>
  <c r="DF51" i="2"/>
  <c r="EI51" i="2"/>
  <c r="FI51" i="2"/>
  <c r="DJ51" i="2"/>
  <c r="EM51" i="2"/>
  <c r="FD51" i="2"/>
  <c r="DE51" i="2"/>
  <c r="GL51" i="2"/>
  <c r="CO54" i="3"/>
  <c r="GM54" i="3" s="1"/>
  <c r="ER54" i="3"/>
  <c r="FB54" i="3"/>
  <c r="DW54" i="3"/>
  <c r="DE54" i="3"/>
  <c r="EL54" i="3"/>
  <c r="DX54" i="3"/>
  <c r="DK54" i="3"/>
  <c r="ES54" i="3"/>
  <c r="DJ54" i="3"/>
  <c r="EQ54" i="3"/>
  <c r="EZ54" i="3"/>
  <c r="DR54" i="3"/>
  <c r="E53" i="2"/>
  <c r="BO7" i="1"/>
  <c r="GV53" i="3"/>
  <c r="FN53" i="3"/>
  <c r="FR53" i="3"/>
  <c r="DQ51" i="2"/>
  <c r="GR51" i="2"/>
  <c r="ES51" i="2"/>
  <c r="HA51" i="2"/>
  <c r="FB51" i="2"/>
  <c r="GG51" i="2"/>
  <c r="EH51" i="2"/>
  <c r="GU51" i="2"/>
  <c r="EV51" i="2"/>
  <c r="EB51" i="2"/>
  <c r="GX51" i="2"/>
  <c r="EY51" i="2"/>
  <c r="FY51" i="2"/>
  <c r="DZ51" i="2"/>
  <c r="FQ51" i="2"/>
  <c r="FG51" i="2"/>
  <c r="BN62" i="1"/>
  <c r="BN22" i="1"/>
  <c r="BN56" i="1"/>
  <c r="BN66" i="1"/>
  <c r="BN30" i="1"/>
  <c r="BN64" i="1"/>
  <c r="BN60" i="1"/>
  <c r="BN47" i="1"/>
  <c r="BN31" i="1"/>
  <c r="BN33" i="1"/>
  <c r="BN35" i="1"/>
  <c r="BN49" i="1"/>
  <c r="BN51" i="1"/>
  <c r="BN23" i="1"/>
  <c r="BN53" i="1"/>
  <c r="BN43" i="1"/>
  <c r="BN24" i="1"/>
  <c r="BN42" i="1"/>
  <c r="BN21" i="1"/>
  <c r="BN55" i="1"/>
  <c r="BN61" i="1"/>
  <c r="BN34" i="1"/>
  <c r="BN63" i="1"/>
  <c r="BN65" i="1"/>
  <c r="BN44" i="1"/>
  <c r="BN39" i="1"/>
  <c r="BN54" i="1"/>
  <c r="BN38" i="1"/>
  <c r="BN40" i="1"/>
  <c r="BN58" i="1"/>
  <c r="BN59" i="1"/>
  <c r="BN28" i="1"/>
  <c r="BN46" i="1"/>
  <c r="BN29" i="1"/>
  <c r="BN32" i="1"/>
  <c r="BN50" i="1"/>
  <c r="BN37" i="1"/>
  <c r="BN36" i="1"/>
  <c r="BN67" i="1"/>
  <c r="BN27" i="1"/>
  <c r="BN41" i="1"/>
  <c r="BN25" i="1"/>
  <c r="BN52" i="1"/>
  <c r="BN48" i="1"/>
  <c r="BN57" i="1"/>
  <c r="BN26" i="1"/>
  <c r="BN45" i="1"/>
  <c r="BZ54" i="3"/>
  <c r="FX54" i="3" s="1"/>
  <c r="ET54" i="3"/>
  <c r="DH54" i="3"/>
  <c r="DM54" i="3"/>
  <c r="DZ54" i="3"/>
  <c r="DN54" i="3"/>
  <c r="EI54" i="3"/>
  <c r="EJ54" i="3"/>
  <c r="EH54" i="3"/>
  <c r="EE54" i="3"/>
  <c r="DT54" i="3"/>
  <c r="EX54" i="3"/>
  <c r="EG54" i="3"/>
  <c r="G69" i="1"/>
  <c r="FD52" i="2" l="1"/>
  <c r="GH52" i="2"/>
  <c r="HA52" i="2"/>
  <c r="GX52" i="2"/>
  <c r="GA52" i="2"/>
  <c r="FP52" i="2"/>
  <c r="GD52" i="2"/>
  <c r="GT52" i="2"/>
  <c r="GP52" i="2"/>
  <c r="GC52" i="2"/>
  <c r="FQ52" i="2"/>
  <c r="G53" i="2"/>
  <c r="BF53" i="2" s="1"/>
  <c r="AT53" i="2"/>
  <c r="CS53" i="2" s="1"/>
  <c r="AS53" i="2"/>
  <c r="CR53" i="2" s="1"/>
  <c r="AR53" i="2"/>
  <c r="CQ53" i="2" s="1"/>
  <c r="EP53" i="2" s="1"/>
  <c r="AQ53" i="2"/>
  <c r="CP53" i="2" s="1"/>
  <c r="AA53" i="2"/>
  <c r="BZ53" i="2" s="1"/>
  <c r="K53" i="2"/>
  <c r="BJ53" i="2" s="1"/>
  <c r="FH53" i="2" s="1"/>
  <c r="AD53" i="2"/>
  <c r="CC53" i="2" s="1"/>
  <c r="N53" i="2"/>
  <c r="BM53" i="2" s="1"/>
  <c r="DL53" i="2" s="1"/>
  <c r="AC53" i="2"/>
  <c r="CB53" i="2" s="1"/>
  <c r="M53" i="2"/>
  <c r="BL53" i="2" s="1"/>
  <c r="AF53" i="2"/>
  <c r="CE53" i="2" s="1"/>
  <c r="P53" i="2"/>
  <c r="BO53" i="2" s="1"/>
  <c r="FM53" i="2" s="1"/>
  <c r="BB53" i="2"/>
  <c r="DA53" i="2" s="1"/>
  <c r="GY53" i="2" s="1"/>
  <c r="BA53" i="2"/>
  <c r="CZ53" i="2" s="1"/>
  <c r="AZ53" i="2"/>
  <c r="CY53" i="2" s="1"/>
  <c r="EX53" i="2" s="1"/>
  <c r="AY53" i="2"/>
  <c r="CX53" i="2" s="1"/>
  <c r="GV53" i="2" s="1"/>
  <c r="AI53" i="2"/>
  <c r="CH53" i="2" s="1"/>
  <c r="S53" i="2"/>
  <c r="BR53" i="2" s="1"/>
  <c r="AL53" i="2"/>
  <c r="CK53" i="2" s="1"/>
  <c r="GI53" i="2" s="1"/>
  <c r="V53" i="2"/>
  <c r="BU53" i="2" s="1"/>
  <c r="FS53" i="2" s="1"/>
  <c r="AK53" i="2"/>
  <c r="CJ53" i="2" s="1"/>
  <c r="U53" i="2"/>
  <c r="BT53" i="2" s="1"/>
  <c r="DS53" i="2" s="1"/>
  <c r="AN53" i="2"/>
  <c r="CM53" i="2" s="1"/>
  <c r="GK53" i="2" s="1"/>
  <c r="X53" i="2"/>
  <c r="BW53" i="2" s="1"/>
  <c r="FU53" i="2" s="1"/>
  <c r="H53" i="2"/>
  <c r="BG53" i="2" s="1"/>
  <c r="DF53" i="2" s="1"/>
  <c r="AP53" i="2"/>
  <c r="CO53" i="2" s="1"/>
  <c r="EN53" i="2" s="1"/>
  <c r="BC53" i="2"/>
  <c r="DB53" i="2" s="1"/>
  <c r="GZ53" i="2" s="1"/>
  <c r="W53" i="2"/>
  <c r="BV53" i="2" s="1"/>
  <c r="FT53" i="2" s="1"/>
  <c r="Z53" i="2"/>
  <c r="BY53" i="2" s="1"/>
  <c r="FW53" i="2" s="1"/>
  <c r="Y53" i="2"/>
  <c r="BX53" i="2" s="1"/>
  <c r="AB53" i="2"/>
  <c r="CA53" i="2" s="1"/>
  <c r="AW53" i="2"/>
  <c r="CV53" i="2" s="1"/>
  <c r="AU53" i="2"/>
  <c r="CT53" i="2" s="1"/>
  <c r="ES53" i="2" s="1"/>
  <c r="O53" i="2"/>
  <c r="BN53" i="2" s="1"/>
  <c r="R53" i="2"/>
  <c r="BQ53" i="2" s="1"/>
  <c r="Q53" i="2"/>
  <c r="BP53" i="2" s="1"/>
  <c r="DO53" i="2" s="1"/>
  <c r="T53" i="2"/>
  <c r="BS53" i="2" s="1"/>
  <c r="AO53" i="2"/>
  <c r="CN53" i="2" s="1"/>
  <c r="GL53" i="2" s="1"/>
  <c r="AM53" i="2"/>
  <c r="CL53" i="2" s="1"/>
  <c r="BD53" i="2"/>
  <c r="DC53" i="2" s="1"/>
  <c r="J53" i="2"/>
  <c r="BI53" i="2" s="1"/>
  <c r="FG53" i="2" s="1"/>
  <c r="I53" i="2"/>
  <c r="BH53" i="2" s="1"/>
  <c r="FF53" i="2" s="1"/>
  <c r="L53" i="2"/>
  <c r="BK53" i="2" s="1"/>
  <c r="FI53" i="2" s="1"/>
  <c r="AX53" i="2"/>
  <c r="CW53" i="2" s="1"/>
  <c r="AV53" i="2"/>
  <c r="CU53" i="2" s="1"/>
  <c r="GS53" i="2" s="1"/>
  <c r="AE53" i="2"/>
  <c r="CD53" i="2" s="1"/>
  <c r="AH53" i="2"/>
  <c r="CG53" i="2" s="1"/>
  <c r="GE53" i="2" s="1"/>
  <c r="AG53" i="2"/>
  <c r="CF53" i="2" s="1"/>
  <c r="AJ53" i="2"/>
  <c r="CI53" i="2" s="1"/>
  <c r="GG53" i="2" s="1"/>
  <c r="S55" i="3"/>
  <c r="BR55" i="3" s="1"/>
  <c r="AB55" i="3"/>
  <c r="CA55" i="3" s="1"/>
  <c r="N55" i="3"/>
  <c r="BM55" i="3" s="1"/>
  <c r="Z55" i="3"/>
  <c r="BY55" i="3" s="1"/>
  <c r="O55" i="3"/>
  <c r="BN55" i="3" s="1"/>
  <c r="AY55" i="3"/>
  <c r="CX55" i="3" s="1"/>
  <c r="H55" i="3"/>
  <c r="BG55" i="3" s="1"/>
  <c r="R55" i="3"/>
  <c r="BQ55" i="3" s="1"/>
  <c r="AR55" i="3"/>
  <c r="CQ55" i="3" s="1"/>
  <c r="BC55" i="3"/>
  <c r="DB55" i="3" s="1"/>
  <c r="T55" i="3"/>
  <c r="BS55" i="3" s="1"/>
  <c r="M55" i="3"/>
  <c r="BL55" i="3" s="1"/>
  <c r="AU55" i="3"/>
  <c r="CT55" i="3" s="1"/>
  <c r="AA55" i="3"/>
  <c r="BZ55" i="3" s="1"/>
  <c r="DY55" i="3" s="1"/>
  <c r="AE55" i="3"/>
  <c r="CD55" i="3" s="1"/>
  <c r="K55" i="3"/>
  <c r="BJ55" i="3" s="1"/>
  <c r="AJ55" i="3"/>
  <c r="CI55" i="3" s="1"/>
  <c r="AN55" i="3"/>
  <c r="CM55" i="3" s="1"/>
  <c r="AX55" i="3"/>
  <c r="CW55" i="3" s="1"/>
  <c r="EV55" i="3" s="1"/>
  <c r="G55" i="3"/>
  <c r="BF55" i="3" s="1"/>
  <c r="W55" i="3"/>
  <c r="BV55" i="3" s="1"/>
  <c r="L55" i="3"/>
  <c r="BK55" i="3" s="1"/>
  <c r="AP55" i="3"/>
  <c r="CO55" i="3" s="1"/>
  <c r="EN55" i="3" s="1"/>
  <c r="V55" i="3"/>
  <c r="BU55" i="3" s="1"/>
  <c r="AO55" i="3"/>
  <c r="CN55" i="3" s="1"/>
  <c r="AV55" i="3"/>
  <c r="CU55" i="3" s="1"/>
  <c r="BA55" i="3"/>
  <c r="CZ55" i="3" s="1"/>
  <c r="AF55" i="3"/>
  <c r="CE55" i="3" s="1"/>
  <c r="AW55" i="3"/>
  <c r="CV55" i="3" s="1"/>
  <c r="AL55" i="3"/>
  <c r="CK55" i="3" s="1"/>
  <c r="X55" i="3"/>
  <c r="BW55" i="3" s="1"/>
  <c r="AC55" i="3"/>
  <c r="CB55" i="3" s="1"/>
  <c r="J55" i="3"/>
  <c r="BI55" i="3" s="1"/>
  <c r="Q55" i="3"/>
  <c r="BP55" i="3" s="1"/>
  <c r="AD55" i="3"/>
  <c r="CC55" i="3" s="1"/>
  <c r="AM55" i="3"/>
  <c r="CL55" i="3" s="1"/>
  <c r="AT55" i="3"/>
  <c r="CS55" i="3" s="1"/>
  <c r="BD55" i="3"/>
  <c r="DC55" i="3" s="1"/>
  <c r="AI55" i="3"/>
  <c r="CH55" i="3" s="1"/>
  <c r="AS55" i="3"/>
  <c r="CR55" i="3" s="1"/>
  <c r="AQ55" i="3"/>
  <c r="CP55" i="3" s="1"/>
  <c r="Y55" i="3"/>
  <c r="BX55" i="3" s="1"/>
  <c r="AZ55" i="3"/>
  <c r="CY55" i="3" s="1"/>
  <c r="AK55" i="3"/>
  <c r="CJ55" i="3" s="1"/>
  <c r="BB55" i="3"/>
  <c r="DA55" i="3" s="1"/>
  <c r="AG55" i="3"/>
  <c r="CF55" i="3" s="1"/>
  <c r="AH55" i="3"/>
  <c r="CG55" i="3" s="1"/>
  <c r="I55" i="3"/>
  <c r="BH55" i="3" s="1"/>
  <c r="U55" i="3"/>
  <c r="BT55" i="3" s="1"/>
  <c r="P55" i="3"/>
  <c r="BO55" i="3" s="1"/>
  <c r="GM52" i="2"/>
  <c r="EN52" i="2"/>
  <c r="EJ52" i="2"/>
  <c r="FW52" i="2"/>
  <c r="DX52" i="2"/>
  <c r="GW52" i="2"/>
  <c r="EX52" i="2"/>
  <c r="FK52" i="2"/>
  <c r="DL52" i="2"/>
  <c r="FE52" i="2"/>
  <c r="DF52" i="2"/>
  <c r="FA52" i="2"/>
  <c r="FO52" i="2"/>
  <c r="DP52" i="2"/>
  <c r="FI52" i="2"/>
  <c r="DJ52" i="2"/>
  <c r="GN52" i="2"/>
  <c r="FZ52" i="2"/>
  <c r="E54" i="2"/>
  <c r="BP7" i="1"/>
  <c r="E55" i="2"/>
  <c r="BQ7" i="1"/>
  <c r="DY54" i="3"/>
  <c r="EN54" i="3"/>
  <c r="H70" i="1"/>
  <c r="W12" i="1"/>
  <c r="U12" i="1"/>
  <c r="V12" i="1"/>
  <c r="BU12" i="1"/>
  <c r="X12" i="1"/>
  <c r="Y12" i="1"/>
  <c r="T12" i="1"/>
  <c r="BV12" i="1"/>
  <c r="BT12" i="1"/>
  <c r="AB12" i="1"/>
  <c r="AA12" i="1"/>
  <c r="Z12" i="1"/>
  <c r="AC12" i="1"/>
  <c r="AD12" i="1"/>
  <c r="AG12" i="1"/>
  <c r="AF12" i="1"/>
  <c r="AE12" i="1"/>
  <c r="AH12" i="1"/>
  <c r="AI12" i="1"/>
  <c r="AJ12" i="1"/>
  <c r="AL12" i="1"/>
  <c r="AK12" i="1"/>
  <c r="AO12" i="1"/>
  <c r="AN12" i="1"/>
  <c r="AM12" i="1"/>
  <c r="AP12" i="1"/>
  <c r="AS12" i="1"/>
  <c r="AR12" i="1"/>
  <c r="AQ12" i="1"/>
  <c r="AT12" i="1"/>
  <c r="AV12" i="1"/>
  <c r="AU12" i="1"/>
  <c r="AX12" i="1"/>
  <c r="AW12" i="1"/>
  <c r="AY12" i="1"/>
  <c r="AZ12" i="1"/>
  <c r="BG12" i="1"/>
  <c r="BC12" i="1"/>
  <c r="BB12" i="1"/>
  <c r="BD12" i="1"/>
  <c r="BF12" i="1"/>
  <c r="BA12" i="1"/>
  <c r="BE12" i="1"/>
  <c r="BH12" i="1"/>
  <c r="BJ12" i="1"/>
  <c r="BI12" i="1"/>
  <c r="BL12" i="1"/>
  <c r="BK12" i="1"/>
  <c r="BN12" i="1"/>
  <c r="BM12" i="1"/>
  <c r="DS52" i="2"/>
  <c r="GQ52" i="2"/>
  <c r="ER52" i="2"/>
  <c r="FF52" i="2"/>
  <c r="DG52" i="2"/>
  <c r="EH52" i="2"/>
  <c r="FU52" i="2"/>
  <c r="DV52" i="2"/>
  <c r="EM52" i="2"/>
  <c r="GE52" i="2"/>
  <c r="EF52" i="2"/>
  <c r="FY52" i="2"/>
  <c r="DZ52" i="2"/>
  <c r="FL52" i="2"/>
  <c r="ES52" i="2"/>
  <c r="FV52" i="2"/>
  <c r="DW52" i="2"/>
  <c r="DU52" i="2"/>
  <c r="GU52" i="2"/>
  <c r="EV52" i="2"/>
  <c r="FJ52" i="2"/>
  <c r="DK52" i="2"/>
  <c r="DI52" i="2"/>
  <c r="EL52" i="2"/>
  <c r="DO52" i="2"/>
  <c r="FN52" i="2"/>
  <c r="GF52" i="2"/>
  <c r="BO65" i="1"/>
  <c r="BO24" i="1"/>
  <c r="BO66" i="1"/>
  <c r="BO54" i="1"/>
  <c r="BO30" i="1"/>
  <c r="BO25" i="1"/>
  <c r="BO43" i="1"/>
  <c r="BO36" i="1"/>
  <c r="BO35" i="1"/>
  <c r="BO53" i="1"/>
  <c r="BO37" i="1"/>
  <c r="BO39" i="1"/>
  <c r="BO57" i="1"/>
  <c r="BO44" i="1"/>
  <c r="BO32" i="1"/>
  <c r="BO59" i="1"/>
  <c r="BO29" i="1"/>
  <c r="BO63" i="1"/>
  <c r="BO58" i="1"/>
  <c r="BO26" i="1"/>
  <c r="BO40" i="1"/>
  <c r="BO60" i="1"/>
  <c r="BO33" i="1"/>
  <c r="BO34" i="1"/>
  <c r="BO48" i="1"/>
  <c r="BO42" i="1"/>
  <c r="BO22" i="1"/>
  <c r="BO52" i="1"/>
  <c r="BO67" i="1"/>
  <c r="BO46" i="1"/>
  <c r="BO56" i="1"/>
  <c r="BO27" i="1"/>
  <c r="BO45" i="1"/>
  <c r="BO28" i="1"/>
  <c r="BO62" i="1"/>
  <c r="BO64" i="1"/>
  <c r="BO51" i="1"/>
  <c r="BO38" i="1"/>
  <c r="BO68" i="1"/>
  <c r="BO50" i="1"/>
  <c r="BO23" i="1"/>
  <c r="BO41" i="1"/>
  <c r="BO47" i="1"/>
  <c r="BO61" i="1"/>
  <c r="BO21" i="1"/>
  <c r="BO31" i="1"/>
  <c r="BO49" i="1"/>
  <c r="BO55" i="1"/>
  <c r="EV54" i="3"/>
  <c r="DT52" i="2"/>
  <c r="DN52" i="2"/>
  <c r="ET52" i="2"/>
  <c r="DH52" i="2"/>
  <c r="GJ52" i="2"/>
  <c r="EK52" i="2"/>
  <c r="EW52" i="2"/>
  <c r="FX52" i="2"/>
  <c r="DY52" i="2"/>
  <c r="GY52" i="2"/>
  <c r="EZ52" i="2"/>
  <c r="GB52" i="2"/>
  <c r="EC52" i="2"/>
  <c r="EP52" i="2"/>
  <c r="GK52" i="2"/>
  <c r="GV52" i="2"/>
  <c r="Q7" i="1"/>
  <c r="Q4" i="1" l="1"/>
  <c r="Q2" i="1"/>
  <c r="GW53" i="2"/>
  <c r="FN53" i="2"/>
  <c r="GU55" i="3"/>
  <c r="FK53" i="2"/>
  <c r="GO53" i="2"/>
  <c r="GR53" i="2"/>
  <c r="GM55" i="3"/>
  <c r="GM53" i="2"/>
  <c r="FR53" i="2"/>
  <c r="FX55" i="3"/>
  <c r="FE53" i="2"/>
  <c r="BO12" i="1"/>
  <c r="D56" i="6" a="1"/>
  <c r="D56" i="9" a="1"/>
  <c r="D56" i="8" a="1"/>
  <c r="BP68" i="1"/>
  <c r="BP50" i="1"/>
  <c r="BP46" i="1"/>
  <c r="BP56" i="1"/>
  <c r="BP23" i="1"/>
  <c r="BP33" i="1"/>
  <c r="BP43" i="1"/>
  <c r="BP21" i="1"/>
  <c r="BP64" i="1"/>
  <c r="BP38" i="1"/>
  <c r="BP65" i="1"/>
  <c r="BP29" i="1"/>
  <c r="BP39" i="1"/>
  <c r="BP24" i="1"/>
  <c r="BP61" i="1"/>
  <c r="BP59" i="1"/>
  <c r="BP32" i="1"/>
  <c r="BP37" i="1"/>
  <c r="BP47" i="1"/>
  <c r="BP49" i="1"/>
  <c r="BP25" i="1"/>
  <c r="BP51" i="1"/>
  <c r="BP58" i="1"/>
  <c r="BP53" i="1"/>
  <c r="BP55" i="1"/>
  <c r="BP27" i="1"/>
  <c r="BP30" i="1"/>
  <c r="BP44" i="1"/>
  <c r="BP35" i="1"/>
  <c r="BP69" i="1"/>
  <c r="BP63" i="1"/>
  <c r="BP42" i="1"/>
  <c r="BP45" i="1"/>
  <c r="BP67" i="1"/>
  <c r="BP31" i="1"/>
  <c r="BP62" i="1"/>
  <c r="BP36" i="1"/>
  <c r="BP57" i="1"/>
  <c r="BP26" i="1"/>
  <c r="BP40" i="1"/>
  <c r="BP66" i="1"/>
  <c r="BP54" i="1"/>
  <c r="BP60" i="1"/>
  <c r="BP28" i="1"/>
  <c r="BP34" i="1"/>
  <c r="BP48" i="1"/>
  <c r="BP41" i="1"/>
  <c r="BP22" i="1"/>
  <c r="BP52" i="1"/>
  <c r="DN55" i="3"/>
  <c r="FM55" i="3"/>
  <c r="EE55" i="3"/>
  <c r="GD55" i="3"/>
  <c r="DW55" i="3"/>
  <c r="FV55" i="3"/>
  <c r="FB55" i="3"/>
  <c r="HA55" i="3"/>
  <c r="DO55" i="3"/>
  <c r="FN55" i="3"/>
  <c r="EJ55" i="3"/>
  <c r="GI55" i="3"/>
  <c r="ET55" i="3"/>
  <c r="GS55" i="3"/>
  <c r="DJ55" i="3"/>
  <c r="FI55" i="3"/>
  <c r="EL55" i="3"/>
  <c r="GK55" i="3"/>
  <c r="FA55" i="3"/>
  <c r="GZ55" i="3"/>
  <c r="EW55" i="3"/>
  <c r="GV55" i="3"/>
  <c r="DZ55" i="3"/>
  <c r="FY55" i="3"/>
  <c r="EF53" i="2"/>
  <c r="DJ53" i="2"/>
  <c r="GJ53" i="2"/>
  <c r="EK53" i="2"/>
  <c r="FO53" i="2"/>
  <c r="DP53" i="2"/>
  <c r="FY53" i="2"/>
  <c r="DZ53" i="2"/>
  <c r="FA53" i="2"/>
  <c r="EL53" i="2"/>
  <c r="EJ53" i="2"/>
  <c r="GC53" i="2"/>
  <c r="ED53" i="2"/>
  <c r="GA53" i="2"/>
  <c r="EB53" i="2"/>
  <c r="AQ54" i="2"/>
  <c r="CP54" i="2" s="1"/>
  <c r="GN54" i="2" s="1"/>
  <c r="AP54" i="2"/>
  <c r="CO54" i="2" s="1"/>
  <c r="AO54" i="2"/>
  <c r="CN54" i="2" s="1"/>
  <c r="GL54" i="2" s="1"/>
  <c r="BD54" i="2"/>
  <c r="DC54" i="2" s="1"/>
  <c r="HA54" i="2" s="1"/>
  <c r="Z54" i="2"/>
  <c r="BY54" i="2" s="1"/>
  <c r="FW54" i="2" s="1"/>
  <c r="J54" i="2"/>
  <c r="BI54" i="2" s="1"/>
  <c r="FG54" i="2" s="1"/>
  <c r="Y54" i="2"/>
  <c r="BX54" i="2" s="1"/>
  <c r="FV54" i="2" s="1"/>
  <c r="I54" i="2"/>
  <c r="BH54" i="2" s="1"/>
  <c r="FF54" i="2" s="1"/>
  <c r="AB54" i="2"/>
  <c r="CA54" i="2" s="1"/>
  <c r="L54" i="2"/>
  <c r="BK54" i="2" s="1"/>
  <c r="FI54" i="2" s="1"/>
  <c r="AE54" i="2"/>
  <c r="CD54" i="2" s="1"/>
  <c r="O54" i="2"/>
  <c r="BN54" i="2" s="1"/>
  <c r="BC54" i="2"/>
  <c r="DB54" i="2" s="1"/>
  <c r="GZ54" i="2" s="1"/>
  <c r="BB54" i="2"/>
  <c r="DA54" i="2" s="1"/>
  <c r="GY54" i="2" s="1"/>
  <c r="BA54" i="2"/>
  <c r="CZ54" i="2" s="1"/>
  <c r="GX54" i="2" s="1"/>
  <c r="AZ54" i="2"/>
  <c r="CY54" i="2" s="1"/>
  <c r="AL54" i="2"/>
  <c r="CK54" i="2" s="1"/>
  <c r="GI54" i="2" s="1"/>
  <c r="V54" i="2"/>
  <c r="BU54" i="2" s="1"/>
  <c r="FS54" i="2" s="1"/>
  <c r="AK54" i="2"/>
  <c r="CJ54" i="2" s="1"/>
  <c r="GH54" i="2" s="1"/>
  <c r="U54" i="2"/>
  <c r="BT54" i="2" s="1"/>
  <c r="AN54" i="2"/>
  <c r="CM54" i="2" s="1"/>
  <c r="X54" i="2"/>
  <c r="BW54" i="2" s="1"/>
  <c r="FU54" i="2" s="1"/>
  <c r="H54" i="2"/>
  <c r="BG54" i="2" s="1"/>
  <c r="AA54" i="2"/>
  <c r="BZ54" i="2" s="1"/>
  <c r="K54" i="2"/>
  <c r="BJ54" i="2" s="1"/>
  <c r="FH54" i="2" s="1"/>
  <c r="AY54" i="2"/>
  <c r="CX54" i="2" s="1"/>
  <c r="GV54" i="2" s="1"/>
  <c r="AX54" i="2"/>
  <c r="CW54" i="2" s="1"/>
  <c r="GU54" i="2" s="1"/>
  <c r="AW54" i="2"/>
  <c r="CV54" i="2" s="1"/>
  <c r="GT54" i="2" s="1"/>
  <c r="AV54" i="2"/>
  <c r="CU54" i="2" s="1"/>
  <c r="GS54" i="2" s="1"/>
  <c r="AH54" i="2"/>
  <c r="CG54" i="2" s="1"/>
  <c r="R54" i="2"/>
  <c r="BQ54" i="2" s="1"/>
  <c r="AG54" i="2"/>
  <c r="CF54" i="2" s="1"/>
  <c r="Q54" i="2"/>
  <c r="BP54" i="2" s="1"/>
  <c r="AJ54" i="2"/>
  <c r="CI54" i="2" s="1"/>
  <c r="GG54" i="2" s="1"/>
  <c r="T54" i="2"/>
  <c r="BS54" i="2" s="1"/>
  <c r="AM54" i="2"/>
  <c r="CL54" i="2" s="1"/>
  <c r="W54" i="2"/>
  <c r="BV54" i="2" s="1"/>
  <c r="FT54" i="2" s="1"/>
  <c r="AU54" i="2"/>
  <c r="CT54" i="2" s="1"/>
  <c r="AT54" i="2"/>
  <c r="CS54" i="2" s="1"/>
  <c r="GQ54" i="2" s="1"/>
  <c r="AS54" i="2"/>
  <c r="CR54" i="2" s="1"/>
  <c r="AR54" i="2"/>
  <c r="CQ54" i="2" s="1"/>
  <c r="AD54" i="2"/>
  <c r="CC54" i="2" s="1"/>
  <c r="N54" i="2"/>
  <c r="BM54" i="2" s="1"/>
  <c r="AC54" i="2"/>
  <c r="CB54" i="2" s="1"/>
  <c r="FZ54" i="2" s="1"/>
  <c r="M54" i="2"/>
  <c r="BL54" i="2" s="1"/>
  <c r="AF54" i="2"/>
  <c r="CE54" i="2" s="1"/>
  <c r="P54" i="2"/>
  <c r="BO54" i="2" s="1"/>
  <c r="FM54" i="2" s="1"/>
  <c r="AI54" i="2"/>
  <c r="CH54" i="2" s="1"/>
  <c r="S54" i="2"/>
  <c r="BR54" i="2" s="1"/>
  <c r="FP54" i="2" s="1"/>
  <c r="G54" i="2"/>
  <c r="BF54" i="2" s="1"/>
  <c r="DS55" i="3"/>
  <c r="FR55" i="3"/>
  <c r="EZ55" i="3"/>
  <c r="GY55" i="3"/>
  <c r="EO55" i="3"/>
  <c r="GN55" i="3"/>
  <c r="ER55" i="3"/>
  <c r="GQ55" i="3"/>
  <c r="DH55" i="3"/>
  <c r="FG55" i="3"/>
  <c r="EU55" i="3"/>
  <c r="GT55" i="3"/>
  <c r="EM55" i="3"/>
  <c r="GL55" i="3"/>
  <c r="DU55" i="3"/>
  <c r="FT55" i="3"/>
  <c r="EH55" i="3"/>
  <c r="GG55" i="3"/>
  <c r="ES55" i="3"/>
  <c r="GR55" i="3"/>
  <c r="EP55" i="3"/>
  <c r="GO55" i="3"/>
  <c r="DM55" i="3"/>
  <c r="FL55" i="3"/>
  <c r="DQ55" i="3"/>
  <c r="FP55" i="3"/>
  <c r="GB53" i="2"/>
  <c r="EC53" i="2"/>
  <c r="DG53" i="2"/>
  <c r="EM53" i="2"/>
  <c r="FL53" i="2"/>
  <c r="DM53" i="2"/>
  <c r="FV53" i="2"/>
  <c r="DW53" i="2"/>
  <c r="FP53" i="2"/>
  <c r="DQ53" i="2"/>
  <c r="GX53" i="2"/>
  <c r="EY53" i="2"/>
  <c r="FJ53" i="2"/>
  <c r="DK53" i="2"/>
  <c r="DI53" i="2"/>
  <c r="GP53" i="2"/>
  <c r="EQ53" i="2"/>
  <c r="BQ70" i="1"/>
  <c r="BQ51" i="1"/>
  <c r="BQ40" i="1"/>
  <c r="BQ53" i="1"/>
  <c r="BQ22" i="1"/>
  <c r="BQ28" i="1"/>
  <c r="BQ59" i="1"/>
  <c r="BQ55" i="1"/>
  <c r="BQ67" i="1"/>
  <c r="BQ56" i="1"/>
  <c r="BQ69" i="1"/>
  <c r="BQ31" i="1"/>
  <c r="BQ44" i="1"/>
  <c r="BQ57" i="1"/>
  <c r="BQ47" i="1"/>
  <c r="BQ32" i="1"/>
  <c r="BQ45" i="1"/>
  <c r="BQ66" i="1"/>
  <c r="BQ36" i="1"/>
  <c r="BQ49" i="1"/>
  <c r="BQ27" i="1"/>
  <c r="BQ21" i="1"/>
  <c r="BQ42" i="1"/>
  <c r="BQ26" i="1"/>
  <c r="BQ60" i="1"/>
  <c r="BQ30" i="1"/>
  <c r="BQ63" i="1"/>
  <c r="BQ48" i="1"/>
  <c r="BQ61" i="1"/>
  <c r="BQ23" i="1"/>
  <c r="BQ52" i="1"/>
  <c r="BQ65" i="1"/>
  <c r="BQ41" i="1"/>
  <c r="BQ50" i="1"/>
  <c r="BQ33" i="1"/>
  <c r="BQ24" i="1"/>
  <c r="BQ37" i="1"/>
  <c r="BQ58" i="1"/>
  <c r="BQ43" i="1"/>
  <c r="BQ25" i="1"/>
  <c r="BQ46" i="1"/>
  <c r="BQ39" i="1"/>
  <c r="BQ64" i="1"/>
  <c r="BQ34" i="1"/>
  <c r="BQ35" i="1"/>
  <c r="BQ68" i="1"/>
  <c r="BQ38" i="1"/>
  <c r="BQ62" i="1"/>
  <c r="BQ29" i="1"/>
  <c r="BQ54" i="1"/>
  <c r="DG55" i="3"/>
  <c r="FF55" i="3"/>
  <c r="EI55" i="3"/>
  <c r="GH55" i="3"/>
  <c r="EQ55" i="3"/>
  <c r="GP55" i="3"/>
  <c r="EK55" i="3"/>
  <c r="GJ55" i="3"/>
  <c r="EA55" i="3"/>
  <c r="FZ55" i="3"/>
  <c r="ED55" i="3"/>
  <c r="GC55" i="3"/>
  <c r="DT55" i="3"/>
  <c r="FS55" i="3"/>
  <c r="DE55" i="3"/>
  <c r="FD55" i="3"/>
  <c r="DI55" i="3"/>
  <c r="FH55" i="3"/>
  <c r="DK55" i="3"/>
  <c r="FJ55" i="3"/>
  <c r="DP55" i="3"/>
  <c r="FO55" i="3"/>
  <c r="DX55" i="3"/>
  <c r="FW55" i="3"/>
  <c r="EH53" i="2"/>
  <c r="ET53" i="2"/>
  <c r="DH53" i="2"/>
  <c r="FQ53" i="2"/>
  <c r="DR53" i="2"/>
  <c r="DX53" i="2"/>
  <c r="GH53" i="2"/>
  <c r="EI53" i="2"/>
  <c r="GF53" i="2"/>
  <c r="EG53" i="2"/>
  <c r="EZ53" i="2"/>
  <c r="FZ53" i="2"/>
  <c r="EA53" i="2"/>
  <c r="FX53" i="2"/>
  <c r="DY53" i="2"/>
  <c r="GQ53" i="2"/>
  <c r="ER53" i="2"/>
  <c r="G55" i="2"/>
  <c r="AV55" i="2"/>
  <c r="AU55" i="2"/>
  <c r="AT55" i="2"/>
  <c r="AS55" i="2"/>
  <c r="AC55" i="2"/>
  <c r="M55" i="2"/>
  <c r="AF55" i="2"/>
  <c r="P55" i="2"/>
  <c r="AI55" i="2"/>
  <c r="S55" i="2"/>
  <c r="AL55" i="2"/>
  <c r="V55" i="2"/>
  <c r="AR55" i="2"/>
  <c r="AQ55" i="2"/>
  <c r="AP55" i="2"/>
  <c r="AO55" i="2"/>
  <c r="Y55" i="2"/>
  <c r="I55" i="2"/>
  <c r="AB55" i="2"/>
  <c r="L55" i="2"/>
  <c r="AE55" i="2"/>
  <c r="O55" i="2"/>
  <c r="AH55" i="2"/>
  <c r="R55" i="2"/>
  <c r="BC55" i="2"/>
  <c r="BB55" i="2"/>
  <c r="BA55" i="2"/>
  <c r="AK55" i="2"/>
  <c r="U55" i="2"/>
  <c r="AN55" i="2"/>
  <c r="X55" i="2"/>
  <c r="H55" i="2"/>
  <c r="AA55" i="2"/>
  <c r="K55" i="2"/>
  <c r="AD55" i="2"/>
  <c r="N55" i="2"/>
  <c r="AZ55" i="2"/>
  <c r="AY55" i="2"/>
  <c r="AX55" i="2"/>
  <c r="AW55" i="2"/>
  <c r="AG55" i="2"/>
  <c r="Q55" i="2"/>
  <c r="AJ55" i="2"/>
  <c r="T55" i="2"/>
  <c r="AM55" i="2"/>
  <c r="W55" i="2"/>
  <c r="BD55" i="2"/>
  <c r="Z55" i="2"/>
  <c r="J55" i="2"/>
  <c r="EF55" i="3"/>
  <c r="GE55" i="3"/>
  <c r="EX55" i="3"/>
  <c r="GW55" i="3"/>
  <c r="EG55" i="3"/>
  <c r="GF55" i="3"/>
  <c r="EB55" i="3"/>
  <c r="GA55" i="3"/>
  <c r="DV55" i="3"/>
  <c r="FU55" i="3"/>
  <c r="EY55" i="3"/>
  <c r="GX55" i="3"/>
  <c r="EC55" i="3"/>
  <c r="GB55" i="3"/>
  <c r="DR55" i="3"/>
  <c r="FQ55" i="3"/>
  <c r="DF55" i="3"/>
  <c r="FE55" i="3"/>
  <c r="DL55" i="3"/>
  <c r="FK55" i="3"/>
  <c r="GD53" i="2"/>
  <c r="EE53" i="2"/>
  <c r="GU53" i="2"/>
  <c r="EV53" i="2"/>
  <c r="HA53" i="2"/>
  <c r="FB53" i="2"/>
  <c r="GT53" i="2"/>
  <c r="EU53" i="2"/>
  <c r="DU53" i="2"/>
  <c r="DV53" i="2"/>
  <c r="DT53" i="2"/>
  <c r="EW53" i="2"/>
  <c r="DN53" i="2"/>
  <c r="GN53" i="2"/>
  <c r="EO53" i="2"/>
  <c r="FD53" i="2"/>
  <c r="DE53" i="2"/>
  <c r="Q3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BV55" i="2" l="1"/>
  <c r="DU55" i="2" s="1"/>
  <c r="BP55" i="2"/>
  <c r="DO55" i="2" s="1"/>
  <c r="BJ55" i="2"/>
  <c r="DI55" i="2" s="1"/>
  <c r="CM55" i="2"/>
  <c r="EL55" i="2" s="1"/>
  <c r="CP55" i="2"/>
  <c r="EO55" i="2" s="1"/>
  <c r="BR55" i="2"/>
  <c r="DQ55" i="2" s="1"/>
  <c r="DB55" i="2"/>
  <c r="FA55" i="2" s="1"/>
  <c r="CQ55" i="2"/>
  <c r="EP55" i="2" s="1"/>
  <c r="CU55" i="2"/>
  <c r="ET55" i="2" s="1"/>
  <c r="CX55" i="2"/>
  <c r="EW55" i="2" s="1"/>
  <c r="DA55" i="2"/>
  <c r="EZ55" i="2" s="1"/>
  <c r="CT55" i="2"/>
  <c r="ES55" i="2" s="1"/>
  <c r="BN55" i="2"/>
  <c r="DM55" i="2" s="1"/>
  <c r="BH55" i="2"/>
  <c r="DG55" i="2" s="1"/>
  <c r="BI55" i="2"/>
  <c r="DH55" i="2" s="1"/>
  <c r="CF55" i="2"/>
  <c r="EE55" i="2" s="1"/>
  <c r="BZ55" i="2"/>
  <c r="DY55" i="2" s="1"/>
  <c r="BT55" i="2"/>
  <c r="DS55" i="2" s="1"/>
  <c r="CD55" i="2"/>
  <c r="EC55" i="2" s="1"/>
  <c r="CB55" i="2"/>
  <c r="EA55" i="2" s="1"/>
  <c r="CL55" i="2"/>
  <c r="EK55" i="2" s="1"/>
  <c r="CY55" i="2"/>
  <c r="EX55" i="2" s="1"/>
  <c r="BX55" i="2"/>
  <c r="DW55" i="2" s="1"/>
  <c r="CH55" i="2"/>
  <c r="EG55" i="2" s="1"/>
  <c r="BS55" i="2"/>
  <c r="DR55" i="2" s="1"/>
  <c r="BM55" i="2"/>
  <c r="DL55" i="2" s="1"/>
  <c r="BG55" i="2"/>
  <c r="DF55" i="2" s="1"/>
  <c r="CJ55" i="2"/>
  <c r="EI55" i="2" s="1"/>
  <c r="BQ55" i="2"/>
  <c r="DP55" i="2" s="1"/>
  <c r="CN55" i="2"/>
  <c r="EM55" i="2" s="1"/>
  <c r="BO55" i="2"/>
  <c r="DN55" i="2" s="1"/>
  <c r="CW55" i="2"/>
  <c r="EV55" i="2" s="1"/>
  <c r="CZ55" i="2"/>
  <c r="EY55" i="2" s="1"/>
  <c r="CS55" i="2"/>
  <c r="ER55" i="2" s="1"/>
  <c r="DC55" i="2"/>
  <c r="FB55" i="2" s="1"/>
  <c r="CI55" i="2"/>
  <c r="EH55" i="2" s="1"/>
  <c r="CC55" i="2"/>
  <c r="EB55" i="2" s="1"/>
  <c r="BW55" i="2"/>
  <c r="DV55" i="2" s="1"/>
  <c r="CG55" i="2"/>
  <c r="EF55" i="2" s="1"/>
  <c r="CA55" i="2"/>
  <c r="DZ55" i="2" s="1"/>
  <c r="CO55" i="2"/>
  <c r="EN55" i="2" s="1"/>
  <c r="CK55" i="2"/>
  <c r="EJ55" i="2" s="1"/>
  <c r="CE55" i="2"/>
  <c r="ED55" i="2" s="1"/>
  <c r="BL55" i="2"/>
  <c r="DK55" i="2" s="1"/>
  <c r="D5" i="8" a="1"/>
  <c r="D5" i="6" a="1"/>
  <c r="EA54" i="2"/>
  <c r="FZ55" i="2"/>
  <c r="GJ54" i="2"/>
  <c r="EK54" i="2"/>
  <c r="FR54" i="2"/>
  <c r="DS54" i="2"/>
  <c r="BY55" i="2"/>
  <c r="DX55" i="2" s="1"/>
  <c r="CV55" i="2"/>
  <c r="EU55" i="2" s="1"/>
  <c r="BK55" i="2"/>
  <c r="DJ55" i="2" s="1"/>
  <c r="BU55" i="2"/>
  <c r="DT55" i="2" s="1"/>
  <c r="CR55" i="2"/>
  <c r="EQ55" i="2" s="1"/>
  <c r="BF55" i="2"/>
  <c r="DE55" i="2" s="1"/>
  <c r="DN54" i="2"/>
  <c r="FK54" i="2"/>
  <c r="DL54" i="2"/>
  <c r="ER54" i="2"/>
  <c r="FQ54" i="2"/>
  <c r="DR54" i="2"/>
  <c r="FQ55" i="2"/>
  <c r="FO54" i="2"/>
  <c r="DP54" i="2"/>
  <c r="EV54" i="2"/>
  <c r="FE54" i="2"/>
  <c r="DF54" i="2"/>
  <c r="EI54" i="2"/>
  <c r="EY54" i="2"/>
  <c r="GB54" i="2"/>
  <c r="EC54" i="2"/>
  <c r="DW54" i="2"/>
  <c r="EM54" i="2"/>
  <c r="FD54" i="2"/>
  <c r="DE54" i="2"/>
  <c r="GC54" i="2"/>
  <c r="ED54" i="2"/>
  <c r="EB54" i="2"/>
  <c r="GR54" i="2"/>
  <c r="ES54" i="2"/>
  <c r="EH54" i="2"/>
  <c r="EF54" i="2"/>
  <c r="EW54" i="2"/>
  <c r="DV54" i="2"/>
  <c r="DT54" i="2"/>
  <c r="EZ54" i="2"/>
  <c r="DJ54" i="2"/>
  <c r="DH54" i="2"/>
  <c r="GM54" i="2"/>
  <c r="EN54" i="2"/>
  <c r="BP12" i="1"/>
  <c r="AT58" i="8"/>
  <c r="AD58" i="8"/>
  <c r="N58" i="8"/>
  <c r="AV57" i="8"/>
  <c r="AF57" i="8"/>
  <c r="P57" i="8"/>
  <c r="AX56" i="8"/>
  <c r="AH56" i="8"/>
  <c r="R56" i="8"/>
  <c r="BA58" i="8"/>
  <c r="AK58" i="8"/>
  <c r="U58" i="8"/>
  <c r="E58" i="8"/>
  <c r="AM57" i="8"/>
  <c r="W57" i="8"/>
  <c r="G57" i="8"/>
  <c r="AO56" i="8"/>
  <c r="Y56" i="8"/>
  <c r="I56" i="8"/>
  <c r="AA56" i="8"/>
  <c r="I57" i="8"/>
  <c r="AO57" i="8"/>
  <c r="W58" i="8"/>
  <c r="D56" i="8"/>
  <c r="AJ56" i="8"/>
  <c r="R57" i="8"/>
  <c r="AX57" i="8"/>
  <c r="AF58" i="8"/>
  <c r="O56" i="8"/>
  <c r="AU56" i="8"/>
  <c r="AC57" i="8"/>
  <c r="K58" i="8"/>
  <c r="AQ58" i="8"/>
  <c r="X56" i="8"/>
  <c r="F57" i="8"/>
  <c r="AL57" i="8"/>
  <c r="T58" i="8"/>
  <c r="AZ58" i="8"/>
  <c r="AL58" i="8"/>
  <c r="V58" i="8"/>
  <c r="F58" i="8"/>
  <c r="AN57" i="8"/>
  <c r="X57" i="8"/>
  <c r="H57" i="8"/>
  <c r="AP56" i="8"/>
  <c r="Z56" i="8"/>
  <c r="J56" i="8"/>
  <c r="AS58" i="8"/>
  <c r="AC58" i="8"/>
  <c r="M58" i="8"/>
  <c r="AU57" i="8"/>
  <c r="AE57" i="8"/>
  <c r="O57" i="8"/>
  <c r="AW56" i="8"/>
  <c r="AG56" i="8"/>
  <c r="Q56" i="8"/>
  <c r="K56" i="8"/>
  <c r="AQ56" i="8"/>
  <c r="Y57" i="8"/>
  <c r="G58" i="8"/>
  <c r="AM58" i="8"/>
  <c r="T56" i="8"/>
  <c r="AZ56" i="8"/>
  <c r="AH57" i="8"/>
  <c r="P58" i="8"/>
  <c r="AV58" i="8"/>
  <c r="AE56" i="8"/>
  <c r="M57" i="8"/>
  <c r="AS57" i="8"/>
  <c r="AA58" i="8"/>
  <c r="H56" i="8"/>
  <c r="AN56" i="8"/>
  <c r="V57" i="8"/>
  <c r="D58" i="8"/>
  <c r="AJ58" i="8"/>
  <c r="AB57" i="8"/>
  <c r="AY57" i="8"/>
  <c r="AE58" i="8"/>
  <c r="N57" i="8"/>
  <c r="AH58" i="8"/>
  <c r="AZ57" i="8"/>
  <c r="T57" i="8"/>
  <c r="AL56" i="8"/>
  <c r="F56" i="8"/>
  <c r="Y58" i="8"/>
  <c r="AQ57" i="8"/>
  <c r="K57" i="8"/>
  <c r="AC56" i="8"/>
  <c r="S56" i="8"/>
  <c r="AG57" i="8"/>
  <c r="AU58" i="8"/>
  <c r="J57" i="8"/>
  <c r="X58" i="8"/>
  <c r="AM56" i="8"/>
  <c r="BA57" i="8"/>
  <c r="P56" i="8"/>
  <c r="AD57" i="8"/>
  <c r="AR58" i="8"/>
  <c r="Z58" i="8"/>
  <c r="AR57" i="8"/>
  <c r="L57" i="8"/>
  <c r="AD56" i="8"/>
  <c r="AW58" i="8"/>
  <c r="Q58" i="8"/>
  <c r="AI57" i="8"/>
  <c r="BA56" i="8"/>
  <c r="U56" i="8"/>
  <c r="AI56" i="8"/>
  <c r="AW57" i="8"/>
  <c r="L56" i="8"/>
  <c r="Z57" i="8"/>
  <c r="AN58" i="8"/>
  <c r="E57" i="8"/>
  <c r="S58" i="8"/>
  <c r="AF56" i="8"/>
  <c r="AT57" i="8"/>
  <c r="AP58" i="8"/>
  <c r="J58" i="8"/>
  <c r="AT56" i="8"/>
  <c r="N56" i="8"/>
  <c r="AG58" i="8"/>
  <c r="S57" i="8"/>
  <c r="AK56" i="8"/>
  <c r="E56" i="8"/>
  <c r="Q57" i="8"/>
  <c r="AR56" i="8"/>
  <c r="H58" i="8"/>
  <c r="W56" i="8"/>
  <c r="AK57" i="8"/>
  <c r="AY58" i="8"/>
  <c r="AB58" i="8"/>
  <c r="AX58" i="8"/>
  <c r="R58" i="8"/>
  <c r="AJ57" i="8"/>
  <c r="D57" i="8"/>
  <c r="V56" i="8"/>
  <c r="AO58" i="8"/>
  <c r="I58" i="8"/>
  <c r="AA57" i="8"/>
  <c r="AS56" i="8"/>
  <c r="M56" i="8"/>
  <c r="AY56" i="8"/>
  <c r="O58" i="8"/>
  <c r="AB56" i="8"/>
  <c r="AP57" i="8"/>
  <c r="G56" i="8"/>
  <c r="U57" i="8"/>
  <c r="AI58" i="8"/>
  <c r="AV56" i="8"/>
  <c r="L58" i="8"/>
  <c r="BQ12" i="1"/>
  <c r="DQ54" i="2"/>
  <c r="FJ54" i="2"/>
  <c r="DK54" i="2"/>
  <c r="GO54" i="2"/>
  <c r="EP54" i="2"/>
  <c r="DU54" i="2"/>
  <c r="FN54" i="2"/>
  <c r="DO54" i="2"/>
  <c r="FN55" i="2"/>
  <c r="ET54" i="2"/>
  <c r="DI54" i="2"/>
  <c r="EL54" i="2"/>
  <c r="EJ54" i="2"/>
  <c r="FA54" i="2"/>
  <c r="FY54" i="2"/>
  <c r="DZ54" i="2"/>
  <c r="DX54" i="2"/>
  <c r="EO54" i="2"/>
  <c r="GK54" i="2"/>
  <c r="GE54" i="2"/>
  <c r="AP58" i="9"/>
  <c r="Z58" i="9"/>
  <c r="J58" i="9"/>
  <c r="AR57" i="9"/>
  <c r="AB57" i="9"/>
  <c r="L57" i="9"/>
  <c r="AT56" i="9"/>
  <c r="AD56" i="9"/>
  <c r="N56" i="9"/>
  <c r="AW58" i="9"/>
  <c r="AG58" i="9"/>
  <c r="Q58" i="9"/>
  <c r="AY57" i="9"/>
  <c r="AI57" i="9"/>
  <c r="S57" i="9"/>
  <c r="BA56" i="9"/>
  <c r="AK56" i="9"/>
  <c r="U56" i="9"/>
  <c r="E56" i="9"/>
  <c r="AI56" i="9"/>
  <c r="AL58" i="9"/>
  <c r="V58" i="9"/>
  <c r="F58" i="9"/>
  <c r="AN57" i="9"/>
  <c r="X57" i="9"/>
  <c r="H57" i="9"/>
  <c r="AP56" i="9"/>
  <c r="Z56" i="9"/>
  <c r="J56" i="9"/>
  <c r="AS58" i="9"/>
  <c r="AC58" i="9"/>
  <c r="M58" i="9"/>
  <c r="AU57" i="9"/>
  <c r="AE57" i="9"/>
  <c r="O57" i="9"/>
  <c r="AW56" i="9"/>
  <c r="AG56" i="9"/>
  <c r="Q56" i="9"/>
  <c r="K56" i="9"/>
  <c r="AQ56" i="9"/>
  <c r="Y57" i="9"/>
  <c r="G58" i="9"/>
  <c r="AM58" i="9"/>
  <c r="T56" i="9"/>
  <c r="AZ56" i="9"/>
  <c r="AH57" i="9"/>
  <c r="P58" i="9"/>
  <c r="AV58" i="9"/>
  <c r="AE56" i="9"/>
  <c r="M57" i="9"/>
  <c r="AS57" i="9"/>
  <c r="AA58" i="9"/>
  <c r="H56" i="9"/>
  <c r="AN56" i="9"/>
  <c r="V57" i="9"/>
  <c r="D58" i="9"/>
  <c r="AJ58" i="9"/>
  <c r="AX58" i="9"/>
  <c r="AH58" i="9"/>
  <c r="R58" i="9"/>
  <c r="AZ57" i="9"/>
  <c r="AJ57" i="9"/>
  <c r="T57" i="9"/>
  <c r="D57" i="9"/>
  <c r="AL56" i="9"/>
  <c r="V56" i="9"/>
  <c r="F56" i="9"/>
  <c r="AO58" i="9"/>
  <c r="Y58" i="9"/>
  <c r="I58" i="9"/>
  <c r="AQ57" i="9"/>
  <c r="AA57" i="9"/>
  <c r="K57" i="9"/>
  <c r="AS56" i="9"/>
  <c r="AC56" i="9"/>
  <c r="AT58" i="9"/>
  <c r="AD58" i="9"/>
  <c r="N58" i="9"/>
  <c r="AV57" i="9"/>
  <c r="AF57" i="9"/>
  <c r="P57" i="9"/>
  <c r="AX56" i="9"/>
  <c r="AH56" i="9"/>
  <c r="R56" i="9"/>
  <c r="BA58" i="9"/>
  <c r="AK58" i="9"/>
  <c r="U58" i="9"/>
  <c r="E58" i="9"/>
  <c r="AM57" i="9"/>
  <c r="W57" i="9"/>
  <c r="G57" i="9"/>
  <c r="AO56" i="9"/>
  <c r="Y56" i="9"/>
  <c r="I56" i="9"/>
  <c r="AA56" i="9"/>
  <c r="I57" i="9"/>
  <c r="AO57" i="9"/>
  <c r="W58" i="9"/>
  <c r="D56" i="9"/>
  <c r="AJ56" i="9"/>
  <c r="R57" i="9"/>
  <c r="AX57" i="9"/>
  <c r="AF58" i="9"/>
  <c r="O56" i="9"/>
  <c r="AU56" i="9"/>
  <c r="AC57" i="9"/>
  <c r="K58" i="9"/>
  <c r="AQ58" i="9"/>
  <c r="X56" i="9"/>
  <c r="F57" i="9"/>
  <c r="AL57" i="9"/>
  <c r="T58" i="9"/>
  <c r="AZ58" i="9"/>
  <c r="M56" i="9"/>
  <c r="AG57" i="9"/>
  <c r="AU58" i="9"/>
  <c r="J57" i="9"/>
  <c r="X58" i="9"/>
  <c r="AM56" i="9"/>
  <c r="P56" i="9"/>
  <c r="AD57" i="9"/>
  <c r="AR58" i="9"/>
  <c r="S56" i="9"/>
  <c r="AW57" i="9"/>
  <c r="L56" i="9"/>
  <c r="Z57" i="9"/>
  <c r="AN58" i="9"/>
  <c r="E57" i="9"/>
  <c r="S58" i="9"/>
  <c r="AF56" i="9"/>
  <c r="AT57" i="9"/>
  <c r="AY56" i="9"/>
  <c r="O58" i="9"/>
  <c r="AB56" i="9"/>
  <c r="AP57" i="9"/>
  <c r="G56" i="9"/>
  <c r="U57" i="9"/>
  <c r="AI58" i="9"/>
  <c r="AV56" i="9"/>
  <c r="L58" i="9"/>
  <c r="BA57" i="9"/>
  <c r="Q57" i="9"/>
  <c r="AE58" i="9"/>
  <c r="AR56" i="9"/>
  <c r="H58" i="9"/>
  <c r="W56" i="9"/>
  <c r="AK57" i="9"/>
  <c r="AY58" i="9"/>
  <c r="N57" i="9"/>
  <c r="AB58" i="9"/>
  <c r="GF54" i="2"/>
  <c r="EG54" i="2"/>
  <c r="GP54" i="2"/>
  <c r="EQ54" i="2"/>
  <c r="GD54" i="2"/>
  <c r="EE54" i="2"/>
  <c r="EU54" i="2"/>
  <c r="FX54" i="2"/>
  <c r="DY54" i="2"/>
  <c r="GW54" i="2"/>
  <c r="EX54" i="2"/>
  <c r="FL54" i="2"/>
  <c r="DM54" i="2"/>
  <c r="DG54" i="2"/>
  <c r="FB54" i="2"/>
  <c r="GA54" i="2"/>
  <c r="E56" i="6"/>
  <c r="L56" i="6"/>
  <c r="AB56" i="6"/>
  <c r="AR56" i="6"/>
  <c r="AZ56" i="6"/>
  <c r="J57" i="6"/>
  <c r="R57" i="6"/>
  <c r="Z57" i="6"/>
  <c r="D56" i="6"/>
  <c r="T56" i="6"/>
  <c r="AJ56" i="6"/>
  <c r="AV56" i="6"/>
  <c r="F57" i="6"/>
  <c r="N57" i="6"/>
  <c r="V57" i="6"/>
  <c r="AD57" i="6"/>
  <c r="AL57" i="6"/>
  <c r="AT57" i="6"/>
  <c r="D58" i="6"/>
  <c r="L58" i="6"/>
  <c r="T58" i="6"/>
  <c r="AB58" i="6"/>
  <c r="AJ58" i="6"/>
  <c r="AR58" i="6"/>
  <c r="AZ58" i="6"/>
  <c r="P56" i="6"/>
  <c r="AU56" i="6"/>
  <c r="M57" i="6"/>
  <c r="AC57" i="6"/>
  <c r="AO57" i="6"/>
  <c r="AX57" i="6"/>
  <c r="K58" i="6"/>
  <c r="W58" i="6"/>
  <c r="AF58" i="6"/>
  <c r="AQ58" i="6"/>
  <c r="AF56" i="6"/>
  <c r="U57" i="6"/>
  <c r="AH57" i="6"/>
  <c r="AS57" i="6"/>
  <c r="G58" i="6"/>
  <c r="AA58" i="6"/>
  <c r="AM58" i="6"/>
  <c r="H56" i="6"/>
  <c r="I57" i="6"/>
  <c r="AK57" i="6"/>
  <c r="H58" i="6"/>
  <c r="AE58" i="6"/>
  <c r="AY58" i="6"/>
  <c r="X56" i="6"/>
  <c r="AY56" i="6"/>
  <c r="Q57" i="6"/>
  <c r="AG57" i="6"/>
  <c r="AP57" i="6"/>
  <c r="BA57" i="6"/>
  <c r="O58" i="6"/>
  <c r="X58" i="6"/>
  <c r="AI58" i="6"/>
  <c r="AU58" i="6"/>
  <c r="E57" i="6"/>
  <c r="P58" i="6"/>
  <c r="AV58" i="6"/>
  <c r="AN56" i="6"/>
  <c r="Y57" i="6"/>
  <c r="AW57" i="6"/>
  <c r="S58" i="6"/>
  <c r="AN58" i="6"/>
  <c r="AI56" i="6"/>
  <c r="S56" i="6"/>
  <c r="AX58" i="6"/>
  <c r="AH58" i="6"/>
  <c r="R58" i="6"/>
  <c r="AZ57" i="6"/>
  <c r="AJ57" i="6"/>
  <c r="T57" i="6"/>
  <c r="D57" i="6"/>
  <c r="AL56" i="6"/>
  <c r="V56" i="6"/>
  <c r="F56" i="6"/>
  <c r="AO58" i="6"/>
  <c r="Y58" i="6"/>
  <c r="I58" i="6"/>
  <c r="AQ57" i="6"/>
  <c r="AA57" i="6"/>
  <c r="K57" i="6"/>
  <c r="AS56" i="6"/>
  <c r="AC56" i="6"/>
  <c r="M56" i="6"/>
  <c r="AM56" i="6"/>
  <c r="O56" i="6"/>
  <c r="AP58" i="6"/>
  <c r="V58" i="6"/>
  <c r="AV57" i="6"/>
  <c r="AB57" i="6"/>
  <c r="H57" i="6"/>
  <c r="AH56" i="6"/>
  <c r="N56" i="6"/>
  <c r="AS58" i="6"/>
  <c r="U58" i="6"/>
  <c r="AY57" i="6"/>
  <c r="AE57" i="6"/>
  <c r="G57" i="6"/>
  <c r="AK56" i="6"/>
  <c r="Q56" i="6"/>
  <c r="AE56" i="6"/>
  <c r="K56" i="6"/>
  <c r="AL58" i="6"/>
  <c r="N58" i="6"/>
  <c r="AR57" i="6"/>
  <c r="X57" i="6"/>
  <c r="AX56" i="6"/>
  <c r="AD56" i="6"/>
  <c r="J56" i="6"/>
  <c r="AK58" i="6"/>
  <c r="Q58" i="6"/>
  <c r="AU57" i="6"/>
  <c r="W57" i="6"/>
  <c r="BA56" i="6"/>
  <c r="AG56" i="6"/>
  <c r="I56" i="6"/>
  <c r="AA56" i="6"/>
  <c r="G56" i="6"/>
  <c r="AD58" i="6"/>
  <c r="J58" i="6"/>
  <c r="AN57" i="6"/>
  <c r="P57" i="6"/>
  <c r="AT56" i="6"/>
  <c r="Z56" i="6"/>
  <c r="BA58" i="6"/>
  <c r="AG58" i="6"/>
  <c r="M58" i="6"/>
  <c r="AM57" i="6"/>
  <c r="S57" i="6"/>
  <c r="AW56" i="6"/>
  <c r="Y56" i="6"/>
  <c r="AQ56" i="6"/>
  <c r="W56" i="6"/>
  <c r="AT58" i="6"/>
  <c r="Z58" i="6"/>
  <c r="F58" i="6"/>
  <c r="AF57" i="6"/>
  <c r="L57" i="6"/>
  <c r="AP56" i="6"/>
  <c r="R56" i="6"/>
  <c r="AW58" i="6"/>
  <c r="AC58" i="6"/>
  <c r="E58" i="6"/>
  <c r="AI57" i="6"/>
  <c r="O57" i="6"/>
  <c r="AO56" i="6"/>
  <c r="U56" i="6"/>
  <c r="Q16" i="1"/>
  <c r="Q13" i="1"/>
  <c r="Q12" i="1"/>
  <c r="Q15" i="1"/>
  <c r="Q14" i="1"/>
  <c r="GN55" i="2" l="1"/>
  <c r="GS55" i="2"/>
  <c r="FT55" i="2"/>
  <c r="GW55" i="2"/>
  <c r="FK55" i="2"/>
  <c r="FP55" i="2"/>
  <c r="FF55" i="2"/>
  <c r="GV55" i="2"/>
  <c r="FH55" i="2"/>
  <c r="GF55" i="2"/>
  <c r="FJ55" i="2"/>
  <c r="GG55" i="2"/>
  <c r="GK55" i="2"/>
  <c r="GO55" i="2"/>
  <c r="GR55" i="2"/>
  <c r="GH55" i="2"/>
  <c r="GZ55" i="2"/>
  <c r="GU55" i="2"/>
  <c r="GD55" i="2"/>
  <c r="FY55" i="2"/>
  <c r="FL55" i="2"/>
  <c r="HA55" i="2"/>
  <c r="GY55" i="2"/>
  <c r="FX55" i="2"/>
  <c r="GL55" i="2"/>
  <c r="FD55" i="2"/>
  <c r="GQ55" i="2"/>
  <c r="FM55" i="2"/>
  <c r="FR55" i="2"/>
  <c r="FG55" i="2"/>
  <c r="GB55" i="2"/>
  <c r="GT55" i="2"/>
  <c r="GC55" i="2"/>
  <c r="FV55" i="2"/>
  <c r="FE55" i="2"/>
  <c r="GX55" i="2"/>
  <c r="FO55" i="2"/>
  <c r="GP55" i="2"/>
  <c r="GJ55" i="2"/>
  <c r="FW55" i="2"/>
  <c r="GM55" i="2"/>
  <c r="FI55" i="2"/>
  <c r="GE55" i="2"/>
  <c r="GA55" i="2"/>
  <c r="GI55" i="2"/>
  <c r="FU55" i="2"/>
  <c r="FS55" i="2"/>
  <c r="BU5" i="9" a="1"/>
  <c r="BC56" i="9"/>
  <c r="BC58" i="8"/>
  <c r="BY5" i="8" a="1"/>
  <c r="BW5" i="6" a="1"/>
  <c r="BC57" i="6"/>
  <c r="BY5" i="6" a="1"/>
  <c r="BC58" i="6"/>
  <c r="BC56" i="8"/>
  <c r="BU5" i="8" a="1"/>
  <c r="BC56" i="6"/>
  <c r="BU5" i="6" a="1"/>
  <c r="BC57" i="9"/>
  <c r="BW5" i="9" a="1"/>
  <c r="BC58" i="9"/>
  <c r="BY5" i="9" a="1"/>
  <c r="BW5" i="8" a="1"/>
  <c r="BC57" i="8"/>
  <c r="E5" i="6"/>
  <c r="S5" i="6"/>
  <c r="S6" i="6"/>
  <c r="AE7" i="6"/>
  <c r="AS8" i="6"/>
  <c r="AQ9" i="6"/>
  <c r="AQ10" i="6"/>
  <c r="AX11" i="6"/>
  <c r="AE12" i="6"/>
  <c r="E13" i="6"/>
  <c r="AK13" i="6"/>
  <c r="L14" i="6"/>
  <c r="AQ14" i="6"/>
  <c r="U15" i="6"/>
  <c r="AK15" i="6"/>
  <c r="D16" i="6"/>
  <c r="Y16" i="6"/>
  <c r="AS16" i="6"/>
  <c r="K17" i="6"/>
  <c r="AD17" i="6"/>
  <c r="AQ17" i="6"/>
  <c r="H18" i="6"/>
  <c r="X18" i="6"/>
  <c r="AJ18" i="6"/>
  <c r="AW18" i="6"/>
  <c r="O19" i="6"/>
  <c r="AD19" i="6"/>
  <c r="AP19" i="6"/>
  <c r="H20" i="6"/>
  <c r="U20" i="6"/>
  <c r="AJ20" i="6"/>
  <c r="AV20" i="6"/>
  <c r="G21" i="6"/>
  <c r="R21" i="6"/>
  <c r="AD21" i="6"/>
  <c r="AM21" i="6"/>
  <c r="AX21" i="6"/>
  <c r="L22" i="6"/>
  <c r="U22" i="6"/>
  <c r="AF22" i="6"/>
  <c r="AR22" i="6"/>
  <c r="BA22" i="6"/>
  <c r="N23" i="6"/>
  <c r="Z23" i="6"/>
  <c r="AI23" i="6"/>
  <c r="AT23" i="6"/>
  <c r="E24" i="6"/>
  <c r="M24" i="6"/>
  <c r="U24" i="6"/>
  <c r="AC24" i="6"/>
  <c r="AK24" i="6"/>
  <c r="AS24" i="6"/>
  <c r="BA24" i="6"/>
  <c r="K25" i="6"/>
  <c r="S25" i="6"/>
  <c r="AA25" i="6"/>
  <c r="AH25" i="6"/>
  <c r="AM25" i="6"/>
  <c r="AR25" i="6"/>
  <c r="AX25" i="6"/>
  <c r="D26" i="6"/>
  <c r="H26" i="6"/>
  <c r="L26" i="6"/>
  <c r="P26" i="6"/>
  <c r="T26" i="6"/>
  <c r="X26" i="6"/>
  <c r="AB26" i="6"/>
  <c r="AF26" i="6"/>
  <c r="AJ26" i="6"/>
  <c r="AN26" i="6"/>
  <c r="AR26" i="6"/>
  <c r="AV26" i="6"/>
  <c r="AZ26" i="6"/>
  <c r="F27" i="6"/>
  <c r="J27" i="6"/>
  <c r="N27" i="6"/>
  <c r="R27" i="6"/>
  <c r="V27" i="6"/>
  <c r="Z27" i="6"/>
  <c r="AD27" i="6"/>
  <c r="AH27" i="6"/>
  <c r="AL27" i="6"/>
  <c r="AP27" i="6"/>
  <c r="AT27" i="6"/>
  <c r="AX27" i="6"/>
  <c r="D28" i="6"/>
  <c r="H28" i="6"/>
  <c r="L28" i="6"/>
  <c r="P28" i="6"/>
  <c r="T28" i="6"/>
  <c r="X28" i="6"/>
  <c r="AB28" i="6"/>
  <c r="AF28" i="6"/>
  <c r="AJ28" i="6"/>
  <c r="AN28" i="6"/>
  <c r="AR28" i="6"/>
  <c r="AV28" i="6"/>
  <c r="AZ28" i="6"/>
  <c r="F29" i="6"/>
  <c r="J29" i="6"/>
  <c r="N29" i="6"/>
  <c r="R29" i="6"/>
  <c r="V29" i="6"/>
  <c r="Z29" i="6"/>
  <c r="AD29" i="6"/>
  <c r="AH29" i="6"/>
  <c r="AL29" i="6"/>
  <c r="AP29" i="6"/>
  <c r="AT29" i="6"/>
  <c r="AX29" i="6"/>
  <c r="D30" i="6"/>
  <c r="H30" i="6"/>
  <c r="L30" i="6"/>
  <c r="P30" i="6"/>
  <c r="T30" i="6"/>
  <c r="X30" i="6"/>
  <c r="AB30" i="6"/>
  <c r="AF30" i="6"/>
  <c r="AJ30" i="6"/>
  <c r="AN30" i="6"/>
  <c r="AR30" i="6"/>
  <c r="AV30" i="6"/>
  <c r="AZ30" i="6"/>
  <c r="F31" i="6"/>
  <c r="J31" i="6"/>
  <c r="N31" i="6"/>
  <c r="R31" i="6"/>
  <c r="V31" i="6"/>
  <c r="Z31" i="6"/>
  <c r="AD31" i="6"/>
  <c r="AH31" i="6"/>
  <c r="AL31" i="6"/>
  <c r="AP31" i="6"/>
  <c r="AT31" i="6"/>
  <c r="AX31" i="6"/>
  <c r="D32" i="6"/>
  <c r="H32" i="6"/>
  <c r="L32" i="6"/>
  <c r="P32" i="6"/>
  <c r="T32" i="6"/>
  <c r="X32" i="6"/>
  <c r="AB32" i="6"/>
  <c r="AF32" i="6"/>
  <c r="AJ32" i="6"/>
  <c r="AN32" i="6"/>
  <c r="AR32" i="6"/>
  <c r="AV32" i="6"/>
  <c r="AZ32" i="6"/>
  <c r="F33" i="6"/>
  <c r="J33" i="6"/>
  <c r="N33" i="6"/>
  <c r="R33" i="6"/>
  <c r="V33" i="6"/>
  <c r="Z33" i="6"/>
  <c r="AD33" i="6"/>
  <c r="AH33" i="6"/>
  <c r="AL33" i="6"/>
  <c r="AP33" i="6"/>
  <c r="AT33" i="6"/>
  <c r="AX33" i="6"/>
  <c r="D34" i="6"/>
  <c r="H34" i="6"/>
  <c r="L34" i="6"/>
  <c r="P34" i="6"/>
  <c r="T34" i="6"/>
  <c r="X34" i="6"/>
  <c r="AB34" i="6"/>
  <c r="AF34" i="6"/>
  <c r="AJ34" i="6"/>
  <c r="AN34" i="6"/>
  <c r="AR34" i="6"/>
  <c r="AV34" i="6"/>
  <c r="AZ34" i="6"/>
  <c r="F35" i="6"/>
  <c r="J35" i="6"/>
  <c r="N35" i="6"/>
  <c r="R35" i="6"/>
  <c r="V35" i="6"/>
  <c r="Z35" i="6"/>
  <c r="AD35" i="6"/>
  <c r="AH35" i="6"/>
  <c r="AL35" i="6"/>
  <c r="AP35" i="6"/>
  <c r="AT35" i="6"/>
  <c r="AX35" i="6"/>
  <c r="D36" i="6"/>
  <c r="H36" i="6"/>
  <c r="L36" i="6"/>
  <c r="P36" i="6"/>
  <c r="T36" i="6"/>
  <c r="X36" i="6"/>
  <c r="AB36" i="6"/>
  <c r="AF36" i="6"/>
  <c r="AJ36" i="6"/>
  <c r="AN36" i="6"/>
  <c r="AR36" i="6"/>
  <c r="AV36" i="6"/>
  <c r="AZ36" i="6"/>
  <c r="F37" i="6"/>
  <c r="J37" i="6"/>
  <c r="N37" i="6"/>
  <c r="R37" i="6"/>
  <c r="V37" i="6"/>
  <c r="Z37" i="6"/>
  <c r="AD37" i="6"/>
  <c r="AH37" i="6"/>
  <c r="AL37" i="6"/>
  <c r="AP37" i="6"/>
  <c r="AT37" i="6"/>
  <c r="AX37" i="6"/>
  <c r="D38" i="6"/>
  <c r="H38" i="6"/>
  <c r="L38" i="6"/>
  <c r="P38" i="6"/>
  <c r="T38" i="6"/>
  <c r="X38" i="6"/>
  <c r="AB38" i="6"/>
  <c r="AF38" i="6"/>
  <c r="AJ38" i="6"/>
  <c r="AN38" i="6"/>
  <c r="AR38" i="6"/>
  <c r="AV38" i="6"/>
  <c r="AZ38" i="6"/>
  <c r="F39" i="6"/>
  <c r="J39" i="6"/>
  <c r="N39" i="6"/>
  <c r="R39" i="6"/>
  <c r="V39" i="6"/>
  <c r="Z39" i="6"/>
  <c r="AD39" i="6"/>
  <c r="AH39" i="6"/>
  <c r="AL39" i="6"/>
  <c r="AP39" i="6"/>
  <c r="AT39" i="6"/>
  <c r="AX39" i="6"/>
  <c r="D40" i="6"/>
  <c r="H40" i="6"/>
  <c r="L40" i="6"/>
  <c r="P40" i="6"/>
  <c r="T40" i="6"/>
  <c r="X40" i="6"/>
  <c r="AB40" i="6"/>
  <c r="AF40" i="6"/>
  <c r="AJ40" i="6"/>
  <c r="AN40" i="6"/>
  <c r="AR40" i="6"/>
  <c r="AV40" i="6"/>
  <c r="AZ40" i="6"/>
  <c r="F41" i="6"/>
  <c r="J41" i="6"/>
  <c r="N41" i="6"/>
  <c r="R41" i="6"/>
  <c r="V41" i="6"/>
  <c r="Z41" i="6"/>
  <c r="AD41" i="6"/>
  <c r="AH41" i="6"/>
  <c r="AL41" i="6"/>
  <c r="AP41" i="6"/>
  <c r="AT41" i="6"/>
  <c r="AX41" i="6"/>
  <c r="D42" i="6"/>
  <c r="AI5" i="6"/>
  <c r="AY6" i="6"/>
  <c r="O8" i="6"/>
  <c r="I10" i="6"/>
  <c r="Y11" i="6"/>
  <c r="W12" i="6"/>
  <c r="N13" i="6"/>
  <c r="AT13" i="6"/>
  <c r="AI14" i="6"/>
  <c r="V15" i="6"/>
  <c r="AU15" i="6"/>
  <c r="S16" i="6"/>
  <c r="AU16" i="6"/>
  <c r="V17" i="6"/>
  <c r="AP17" i="6"/>
  <c r="L18" i="6"/>
  <c r="AB18" i="6"/>
  <c r="AV18" i="6"/>
  <c r="R19" i="6"/>
  <c r="AL19" i="6"/>
  <c r="D20" i="6"/>
  <c r="X20" i="6"/>
  <c r="AO20" i="6"/>
  <c r="F21" i="6"/>
  <c r="V21" i="6"/>
  <c r="AH21" i="6"/>
  <c r="AU21" i="6"/>
  <c r="M22" i="6"/>
  <c r="AB22" i="6"/>
  <c r="AN22" i="6"/>
  <c r="F23" i="6"/>
  <c r="S23" i="6"/>
  <c r="AH23" i="6"/>
  <c r="AX23" i="6"/>
  <c r="I24" i="6"/>
  <c r="T24" i="6"/>
  <c r="AF24" i="6"/>
  <c r="AO24" i="6"/>
  <c r="AZ24" i="6"/>
  <c r="N25" i="6"/>
  <c r="W25" i="6"/>
  <c r="AF25" i="6"/>
  <c r="AN25" i="6"/>
  <c r="AU25" i="6"/>
  <c r="BA25" i="6"/>
  <c r="I26" i="6"/>
  <c r="N26" i="6"/>
  <c r="S26" i="6"/>
  <c r="Y26" i="6"/>
  <c r="AD26" i="6"/>
  <c r="AI26" i="6"/>
  <c r="AO26" i="6"/>
  <c r="AT26" i="6"/>
  <c r="AY26" i="6"/>
  <c r="G27" i="6"/>
  <c r="L27" i="6"/>
  <c r="Q27" i="6"/>
  <c r="W27" i="6"/>
  <c r="AB27" i="6"/>
  <c r="AG27" i="6"/>
  <c r="AM27" i="6"/>
  <c r="AR27" i="6"/>
  <c r="AW27" i="6"/>
  <c r="E28" i="6"/>
  <c r="J28" i="6"/>
  <c r="O28" i="6"/>
  <c r="U28" i="6"/>
  <c r="Z28" i="6"/>
  <c r="AE28" i="6"/>
  <c r="AK28" i="6"/>
  <c r="AP28" i="6"/>
  <c r="AU28" i="6"/>
  <c r="BA28" i="6"/>
  <c r="H29" i="6"/>
  <c r="M29" i="6"/>
  <c r="S29" i="6"/>
  <c r="X29" i="6"/>
  <c r="AC29" i="6"/>
  <c r="AI29" i="6"/>
  <c r="AN29" i="6"/>
  <c r="AS29" i="6"/>
  <c r="AY29" i="6"/>
  <c r="F30" i="6"/>
  <c r="K30" i="6"/>
  <c r="Q30" i="6"/>
  <c r="V30" i="6"/>
  <c r="AA30" i="6"/>
  <c r="AG30" i="6"/>
  <c r="AL30" i="6"/>
  <c r="AQ30" i="6"/>
  <c r="AW30" i="6"/>
  <c r="D31" i="6"/>
  <c r="I31" i="6"/>
  <c r="O31" i="6"/>
  <c r="T31" i="6"/>
  <c r="Y31" i="6"/>
  <c r="AE31" i="6"/>
  <c r="AJ31" i="6"/>
  <c r="AO31" i="6"/>
  <c r="AU31" i="6"/>
  <c r="AZ31" i="6"/>
  <c r="G32" i="6"/>
  <c r="M32" i="6"/>
  <c r="R32" i="6"/>
  <c r="W32" i="6"/>
  <c r="AC32" i="6"/>
  <c r="AH32" i="6"/>
  <c r="AM32" i="6"/>
  <c r="AS32" i="6"/>
  <c r="AX32" i="6"/>
  <c r="E33" i="6"/>
  <c r="K33" i="6"/>
  <c r="P33" i="6"/>
  <c r="U33" i="6"/>
  <c r="AA33" i="6"/>
  <c r="AF33" i="6"/>
  <c r="AK33" i="6"/>
  <c r="AQ33" i="6"/>
  <c r="AV33" i="6"/>
  <c r="BA33" i="6"/>
  <c r="I34" i="6"/>
  <c r="N34" i="6"/>
  <c r="S34" i="6"/>
  <c r="Y34" i="6"/>
  <c r="AD34" i="6"/>
  <c r="AI34" i="6"/>
  <c r="AO34" i="6"/>
  <c r="AT34" i="6"/>
  <c r="AY34" i="6"/>
  <c r="G35" i="6"/>
  <c r="L35" i="6"/>
  <c r="Q35" i="6"/>
  <c r="W35" i="6"/>
  <c r="AB35" i="6"/>
  <c r="AG35" i="6"/>
  <c r="AM35" i="6"/>
  <c r="AR35" i="6"/>
  <c r="AW35" i="6"/>
  <c r="E36" i="6"/>
  <c r="J36" i="6"/>
  <c r="O36" i="6"/>
  <c r="U36" i="6"/>
  <c r="Z36" i="6"/>
  <c r="AE36" i="6"/>
  <c r="AK36" i="6"/>
  <c r="AP36" i="6"/>
  <c r="AU36" i="6"/>
  <c r="BA36" i="6"/>
  <c r="H37" i="6"/>
  <c r="M37" i="6"/>
  <c r="S37" i="6"/>
  <c r="X37" i="6"/>
  <c r="AC37" i="6"/>
  <c r="AI37" i="6"/>
  <c r="AN37" i="6"/>
  <c r="AS37" i="6"/>
  <c r="AY37" i="6"/>
  <c r="F38" i="6"/>
  <c r="K38" i="6"/>
  <c r="Q38" i="6"/>
  <c r="V38" i="6"/>
  <c r="AA38" i="6"/>
  <c r="AG38" i="6"/>
  <c r="AL38" i="6"/>
  <c r="AQ38" i="6"/>
  <c r="AW38" i="6"/>
  <c r="D39" i="6"/>
  <c r="I39" i="6"/>
  <c r="O39" i="6"/>
  <c r="T39" i="6"/>
  <c r="Y39" i="6"/>
  <c r="AE39" i="6"/>
  <c r="AJ39" i="6"/>
  <c r="AO39" i="6"/>
  <c r="AU39" i="6"/>
  <c r="AZ39" i="6"/>
  <c r="G40" i="6"/>
  <c r="M40" i="6"/>
  <c r="R40" i="6"/>
  <c r="W40" i="6"/>
  <c r="AC40" i="6"/>
  <c r="AH40" i="6"/>
  <c r="AM40" i="6"/>
  <c r="AS40" i="6"/>
  <c r="AX40" i="6"/>
  <c r="E41" i="6"/>
  <c r="K41" i="6"/>
  <c r="P41" i="6"/>
  <c r="U41" i="6"/>
  <c r="AA41" i="6"/>
  <c r="AF41" i="6"/>
  <c r="AK41" i="6"/>
  <c r="AQ41" i="6"/>
  <c r="AV41" i="6"/>
  <c r="BA41" i="6"/>
  <c r="H42" i="6"/>
  <c r="L42" i="6"/>
  <c r="P42" i="6"/>
  <c r="T42" i="6"/>
  <c r="X42" i="6"/>
  <c r="AB42" i="6"/>
  <c r="AF42" i="6"/>
  <c r="AJ42" i="6"/>
  <c r="AN42" i="6"/>
  <c r="AR42" i="6"/>
  <c r="AV42" i="6"/>
  <c r="AZ42" i="6"/>
  <c r="F43" i="6"/>
  <c r="J43" i="6"/>
  <c r="N43" i="6"/>
  <c r="R43" i="6"/>
  <c r="V43" i="6"/>
  <c r="Z43" i="6"/>
  <c r="AD43" i="6"/>
  <c r="AH43" i="6"/>
  <c r="AL43" i="6"/>
  <c r="AP43" i="6"/>
  <c r="AT43" i="6"/>
  <c r="AX43" i="6"/>
  <c r="D44" i="6"/>
  <c r="H44" i="6"/>
  <c r="L44" i="6"/>
  <c r="P44" i="6"/>
  <c r="T44" i="6"/>
  <c r="X44" i="6"/>
  <c r="AB44" i="6"/>
  <c r="AF44" i="6"/>
  <c r="AJ44" i="6"/>
  <c r="AN44" i="6"/>
  <c r="AR44" i="6"/>
  <c r="AV44" i="6"/>
  <c r="AZ44" i="6"/>
  <c r="F45" i="6"/>
  <c r="J45" i="6"/>
  <c r="N45" i="6"/>
  <c r="R45" i="6"/>
  <c r="V45" i="6"/>
  <c r="Z45" i="6"/>
  <c r="AD45" i="6"/>
  <c r="AH45" i="6"/>
  <c r="AL45" i="6"/>
  <c r="AP45" i="6"/>
  <c r="AT45" i="6"/>
  <c r="AX45" i="6"/>
  <c r="D46" i="6"/>
  <c r="H46" i="6"/>
  <c r="L46" i="6"/>
  <c r="P46" i="6"/>
  <c r="T46" i="6"/>
  <c r="X46" i="6"/>
  <c r="AB46" i="6"/>
  <c r="AF46" i="6"/>
  <c r="AJ46" i="6"/>
  <c r="AN46" i="6"/>
  <c r="AR46" i="6"/>
  <c r="AV46" i="6"/>
  <c r="AZ46" i="6"/>
  <c r="F47" i="6"/>
  <c r="J47" i="6"/>
  <c r="N47" i="6"/>
  <c r="R47" i="6"/>
  <c r="V47" i="6"/>
  <c r="Z47" i="6"/>
  <c r="AD47" i="6"/>
  <c r="AH47" i="6"/>
  <c r="AL47" i="6"/>
  <c r="AP47" i="6"/>
  <c r="AT47" i="6"/>
  <c r="AX47" i="6"/>
  <c r="D48" i="6"/>
  <c r="H48" i="6"/>
  <c r="L48" i="6"/>
  <c r="P48" i="6"/>
  <c r="T48" i="6"/>
  <c r="X48" i="6"/>
  <c r="AB48" i="6"/>
  <c r="AF48" i="6"/>
  <c r="AJ48" i="6"/>
  <c r="AN48" i="6"/>
  <c r="AR48" i="6"/>
  <c r="AV48" i="6"/>
  <c r="AZ48" i="6"/>
  <c r="F49" i="6"/>
  <c r="J49" i="6"/>
  <c r="N49" i="6"/>
  <c r="R49" i="6"/>
  <c r="V49" i="6"/>
  <c r="Z49" i="6"/>
  <c r="AD49" i="6"/>
  <c r="AH49" i="6"/>
  <c r="AL49" i="6"/>
  <c r="AP49" i="6"/>
  <c r="AT49" i="6"/>
  <c r="AX49" i="6"/>
  <c r="D50" i="6"/>
  <c r="H50" i="6"/>
  <c r="L50" i="6"/>
  <c r="P50" i="6"/>
  <c r="T50" i="6"/>
  <c r="X50" i="6"/>
  <c r="AB50" i="6"/>
  <c r="AF50" i="6"/>
  <c r="AJ50" i="6"/>
  <c r="AN50" i="6"/>
  <c r="AR50" i="6"/>
  <c r="AV50" i="6"/>
  <c r="AZ50" i="6"/>
  <c r="F51" i="6"/>
  <c r="J51" i="6"/>
  <c r="N51" i="6"/>
  <c r="R51" i="6"/>
  <c r="V51" i="6"/>
  <c r="Z51" i="6"/>
  <c r="AD51" i="6"/>
  <c r="AH51" i="6"/>
  <c r="AL51" i="6"/>
  <c r="AP51" i="6"/>
  <c r="AT51" i="6"/>
  <c r="AX51" i="6"/>
  <c r="D52" i="6"/>
  <c r="H52" i="6"/>
  <c r="L52" i="6"/>
  <c r="P52" i="6"/>
  <c r="T52" i="6"/>
  <c r="X52" i="6"/>
  <c r="AB52" i="6"/>
  <c r="AF52" i="6"/>
  <c r="AJ52" i="6"/>
  <c r="AN52" i="6"/>
  <c r="AR52" i="6"/>
  <c r="AV52" i="6"/>
  <c r="AZ52" i="6"/>
  <c r="F53" i="6"/>
  <c r="J53" i="6"/>
  <c r="N53" i="6"/>
  <c r="R53" i="6"/>
  <c r="V53" i="6"/>
  <c r="Z53" i="6"/>
  <c r="AD53" i="6"/>
  <c r="AH53" i="6"/>
  <c r="AL53" i="6"/>
  <c r="AP53" i="6"/>
  <c r="AT53" i="6"/>
  <c r="AX53" i="6"/>
  <c r="D54" i="6"/>
  <c r="H54" i="6"/>
  <c r="L54" i="6"/>
  <c r="P54" i="6"/>
  <c r="T54" i="6"/>
  <c r="X54" i="6"/>
  <c r="AB54" i="6"/>
  <c r="AF54" i="6"/>
  <c r="AJ54" i="6"/>
  <c r="AN54" i="6"/>
  <c r="AR54" i="6"/>
  <c r="AV54" i="6"/>
  <c r="AZ54" i="6"/>
  <c r="AK5" i="6"/>
  <c r="O7" i="6"/>
  <c r="AU8" i="6"/>
  <c r="Y10" i="6"/>
  <c r="AM11" i="6"/>
  <c r="AF12" i="6"/>
  <c r="U13" i="6"/>
  <c r="K14" i="6"/>
  <c r="AY14" i="6"/>
  <c r="Z15" i="6"/>
  <c r="BA15" i="6"/>
  <c r="AC16" i="6"/>
  <c r="F17" i="6"/>
  <c r="Z17" i="6"/>
  <c r="AT17" i="6"/>
  <c r="P18" i="6"/>
  <c r="AG18" i="6"/>
  <c r="F19" i="6"/>
  <c r="V19" i="6"/>
  <c r="AM19" i="6"/>
  <c r="L20" i="6"/>
  <c r="AC20" i="6"/>
  <c r="AR20" i="6"/>
  <c r="J21" i="6"/>
  <c r="W21" i="6"/>
  <c r="AL21" i="6"/>
  <c r="D22" i="6"/>
  <c r="P22" i="6"/>
  <c r="AC22" i="6"/>
  <c r="AS22" i="6"/>
  <c r="J23" i="6"/>
  <c r="V23" i="6"/>
  <c r="AL23" i="6"/>
  <c r="AY23" i="6"/>
  <c r="L24" i="6"/>
  <c r="X24" i="6"/>
  <c r="AG24" i="6"/>
  <c r="AR24" i="6"/>
  <c r="F25" i="6"/>
  <c r="O25" i="6"/>
  <c r="Z25" i="6"/>
  <c r="AI25" i="6"/>
  <c r="AP25" i="6"/>
  <c r="AV25" i="6"/>
  <c r="E26" i="6"/>
  <c r="J26" i="6"/>
  <c r="O26" i="6"/>
  <c r="U26" i="6"/>
  <c r="Z26" i="6"/>
  <c r="AE26" i="6"/>
  <c r="AK26" i="6"/>
  <c r="AP26" i="6"/>
  <c r="AU26" i="6"/>
  <c r="BA26" i="6"/>
  <c r="H27" i="6"/>
  <c r="M27" i="6"/>
  <c r="S27" i="6"/>
  <c r="X27" i="6"/>
  <c r="AC27" i="6"/>
  <c r="AI27" i="6"/>
  <c r="AN27" i="6"/>
  <c r="AS27" i="6"/>
  <c r="AY27" i="6"/>
  <c r="F28" i="6"/>
  <c r="K28" i="6"/>
  <c r="Q28" i="6"/>
  <c r="V28" i="6"/>
  <c r="AA28" i="6"/>
  <c r="AG28" i="6"/>
  <c r="AL28" i="6"/>
  <c r="AQ28" i="6"/>
  <c r="AW28" i="6"/>
  <c r="D29" i="6"/>
  <c r="I29" i="6"/>
  <c r="O29" i="6"/>
  <c r="T29" i="6"/>
  <c r="Y29" i="6"/>
  <c r="AE29" i="6"/>
  <c r="AJ29" i="6"/>
  <c r="AO29" i="6"/>
  <c r="AU29" i="6"/>
  <c r="AZ29" i="6"/>
  <c r="G30" i="6"/>
  <c r="M30" i="6"/>
  <c r="R30" i="6"/>
  <c r="W30" i="6"/>
  <c r="AC30" i="6"/>
  <c r="AH30" i="6"/>
  <c r="AM30" i="6"/>
  <c r="AS30" i="6"/>
  <c r="AX30" i="6"/>
  <c r="E31" i="6"/>
  <c r="K31" i="6"/>
  <c r="P31" i="6"/>
  <c r="U31" i="6"/>
  <c r="AA31" i="6"/>
  <c r="AF31" i="6"/>
  <c r="AK31" i="6"/>
  <c r="AQ31" i="6"/>
  <c r="AV31" i="6"/>
  <c r="BA31" i="6"/>
  <c r="I32" i="6"/>
  <c r="N32" i="6"/>
  <c r="S32" i="6"/>
  <c r="Y32" i="6"/>
  <c r="AD32" i="6"/>
  <c r="AI32" i="6"/>
  <c r="AO32" i="6"/>
  <c r="AT32" i="6"/>
  <c r="AY32" i="6"/>
  <c r="G33" i="6"/>
  <c r="L33" i="6"/>
  <c r="Q33" i="6"/>
  <c r="W33" i="6"/>
  <c r="AB33" i="6"/>
  <c r="AG33" i="6"/>
  <c r="AM33" i="6"/>
  <c r="AR33" i="6"/>
  <c r="AW33" i="6"/>
  <c r="E34" i="6"/>
  <c r="J34" i="6"/>
  <c r="O34" i="6"/>
  <c r="U34" i="6"/>
  <c r="Z34" i="6"/>
  <c r="AE34" i="6"/>
  <c r="AK34" i="6"/>
  <c r="AP34" i="6"/>
  <c r="AU34" i="6"/>
  <c r="BA34" i="6"/>
  <c r="H35" i="6"/>
  <c r="M35" i="6"/>
  <c r="S35" i="6"/>
  <c r="X35" i="6"/>
  <c r="AC35" i="6"/>
  <c r="AI35" i="6"/>
  <c r="AN35" i="6"/>
  <c r="AS35" i="6"/>
  <c r="AY35" i="6"/>
  <c r="F36" i="6"/>
  <c r="K36" i="6"/>
  <c r="Q36" i="6"/>
  <c r="V36" i="6"/>
  <c r="AA36" i="6"/>
  <c r="AG36" i="6"/>
  <c r="AL36" i="6"/>
  <c r="AQ36" i="6"/>
  <c r="AW36" i="6"/>
  <c r="D37" i="6"/>
  <c r="I37" i="6"/>
  <c r="O37" i="6"/>
  <c r="T37" i="6"/>
  <c r="Y37" i="6"/>
  <c r="AE37" i="6"/>
  <c r="AJ37" i="6"/>
  <c r="AO37" i="6"/>
  <c r="AU37" i="6"/>
  <c r="AZ37" i="6"/>
  <c r="G38" i="6"/>
  <c r="M38" i="6"/>
  <c r="R38" i="6"/>
  <c r="W38" i="6"/>
  <c r="AC38" i="6"/>
  <c r="AH38" i="6"/>
  <c r="AM38" i="6"/>
  <c r="AS38" i="6"/>
  <c r="AX38" i="6"/>
  <c r="E39" i="6"/>
  <c r="K39" i="6"/>
  <c r="P39" i="6"/>
  <c r="U39" i="6"/>
  <c r="AA39" i="6"/>
  <c r="AF39" i="6"/>
  <c r="AK39" i="6"/>
  <c r="AQ39" i="6"/>
  <c r="AV39" i="6"/>
  <c r="BA39" i="6"/>
  <c r="I40" i="6"/>
  <c r="N40" i="6"/>
  <c r="S40" i="6"/>
  <c r="Y40" i="6"/>
  <c r="AD40" i="6"/>
  <c r="AI40" i="6"/>
  <c r="AO40" i="6"/>
  <c r="AT40" i="6"/>
  <c r="AY40" i="6"/>
  <c r="G41" i="6"/>
  <c r="L41" i="6"/>
  <c r="Q41" i="6"/>
  <c r="W41" i="6"/>
  <c r="AB41" i="6"/>
  <c r="AG41" i="6"/>
  <c r="AM41" i="6"/>
  <c r="AR41" i="6"/>
  <c r="AW41" i="6"/>
  <c r="E42" i="6"/>
  <c r="I42" i="6"/>
  <c r="M42" i="6"/>
  <c r="Q42" i="6"/>
  <c r="U42" i="6"/>
  <c r="Y42" i="6"/>
  <c r="AC42" i="6"/>
  <c r="AG42" i="6"/>
  <c r="AK42" i="6"/>
  <c r="AO42" i="6"/>
  <c r="AS42" i="6"/>
  <c r="AW42" i="6"/>
  <c r="BA42" i="6"/>
  <c r="G43" i="6"/>
  <c r="K43" i="6"/>
  <c r="O43" i="6"/>
  <c r="S43" i="6"/>
  <c r="W43" i="6"/>
  <c r="AA43" i="6"/>
  <c r="AE43" i="6"/>
  <c r="AI43" i="6"/>
  <c r="AM43" i="6"/>
  <c r="AQ43" i="6"/>
  <c r="AU43" i="6"/>
  <c r="AY43" i="6"/>
  <c r="E44" i="6"/>
  <c r="I44" i="6"/>
  <c r="M44" i="6"/>
  <c r="Q44" i="6"/>
  <c r="U44" i="6"/>
  <c r="Y44" i="6"/>
  <c r="AC44" i="6"/>
  <c r="AG44" i="6"/>
  <c r="AK44" i="6"/>
  <c r="AO44" i="6"/>
  <c r="AS44" i="6"/>
  <c r="AW44" i="6"/>
  <c r="BA44" i="6"/>
  <c r="G45" i="6"/>
  <c r="K45" i="6"/>
  <c r="O45" i="6"/>
  <c r="S45" i="6"/>
  <c r="W45" i="6"/>
  <c r="AA45" i="6"/>
  <c r="AE45" i="6"/>
  <c r="AI45" i="6"/>
  <c r="AM45" i="6"/>
  <c r="AQ45" i="6"/>
  <c r="AU45" i="6"/>
  <c r="AY45" i="6"/>
  <c r="E46" i="6"/>
  <c r="I46" i="6"/>
  <c r="M46" i="6"/>
  <c r="Q46" i="6"/>
  <c r="U46" i="6"/>
  <c r="Y46" i="6"/>
  <c r="AC46" i="6"/>
  <c r="AG46" i="6"/>
  <c r="AK46" i="6"/>
  <c r="AO46" i="6"/>
  <c r="AS46" i="6"/>
  <c r="AW46" i="6"/>
  <c r="BA46" i="6"/>
  <c r="G47" i="6"/>
  <c r="K47" i="6"/>
  <c r="O47" i="6"/>
  <c r="S47" i="6"/>
  <c r="W47" i="6"/>
  <c r="AA47" i="6"/>
  <c r="AE47" i="6"/>
  <c r="AI47" i="6"/>
  <c r="AM47" i="6"/>
  <c r="AQ47" i="6"/>
  <c r="AU47" i="6"/>
  <c r="AY47" i="6"/>
  <c r="E48" i="6"/>
  <c r="I48" i="6"/>
  <c r="M48" i="6"/>
  <c r="Q48" i="6"/>
  <c r="U48" i="6"/>
  <c r="Y48" i="6"/>
  <c r="AC48" i="6"/>
  <c r="AG48" i="6"/>
  <c r="AK48" i="6"/>
  <c r="AO48" i="6"/>
  <c r="AS48" i="6"/>
  <c r="AW48" i="6"/>
  <c r="BA48" i="6"/>
  <c r="G49" i="6"/>
  <c r="K49" i="6"/>
  <c r="O49" i="6"/>
  <c r="S49" i="6"/>
  <c r="W49" i="6"/>
  <c r="AA49" i="6"/>
  <c r="AE49" i="6"/>
  <c r="AI49" i="6"/>
  <c r="AM49" i="6"/>
  <c r="AQ49" i="6"/>
  <c r="AU49" i="6"/>
  <c r="AY49" i="6"/>
  <c r="E50" i="6"/>
  <c r="I50" i="6"/>
  <c r="M50" i="6"/>
  <c r="Q50" i="6"/>
  <c r="U50" i="6"/>
  <c r="Y50" i="6"/>
  <c r="AC50" i="6"/>
  <c r="AG50" i="6"/>
  <c r="AK50" i="6"/>
  <c r="AO50" i="6"/>
  <c r="AS50" i="6"/>
  <c r="AW50" i="6"/>
  <c r="BA50" i="6"/>
  <c r="G51" i="6"/>
  <c r="K51" i="6"/>
  <c r="O51" i="6"/>
  <c r="S51" i="6"/>
  <c r="W51" i="6"/>
  <c r="AA51" i="6"/>
  <c r="AE51" i="6"/>
  <c r="AI51" i="6"/>
  <c r="AM51" i="6"/>
  <c r="AQ51" i="6"/>
  <c r="AU51" i="6"/>
  <c r="AY51" i="6"/>
  <c r="E52" i="6"/>
  <c r="I52" i="6"/>
  <c r="M52" i="6"/>
  <c r="Q52" i="6"/>
  <c r="U52" i="6"/>
  <c r="Y52" i="6"/>
  <c r="AC52" i="6"/>
  <c r="AG52" i="6"/>
  <c r="AK52" i="6"/>
  <c r="AO52" i="6"/>
  <c r="AS52" i="6"/>
  <c r="AW52" i="6"/>
  <c r="BA52" i="6"/>
  <c r="G53" i="6"/>
  <c r="K53" i="6"/>
  <c r="O53" i="6"/>
  <c r="S53" i="6"/>
  <c r="W53" i="6"/>
  <c r="AA53" i="6"/>
  <c r="AE53" i="6"/>
  <c r="AI53" i="6"/>
  <c r="AM53" i="6"/>
  <c r="AQ53" i="6"/>
  <c r="AU53" i="6"/>
  <c r="AY53" i="6"/>
  <c r="E54" i="6"/>
  <c r="I54" i="6"/>
  <c r="M54" i="6"/>
  <c r="Q54" i="6"/>
  <c r="U54" i="6"/>
  <c r="Y54" i="6"/>
  <c r="AC54" i="6"/>
  <c r="AG54" i="6"/>
  <c r="AK54" i="6"/>
  <c r="AO54" i="6"/>
  <c r="AS54" i="6"/>
  <c r="AW54" i="6"/>
  <c r="BA54" i="6"/>
  <c r="Q6" i="6"/>
  <c r="AU7" i="6"/>
  <c r="K9" i="6"/>
  <c r="AO10" i="6"/>
  <c r="G12" i="6"/>
  <c r="AU12" i="6"/>
  <c r="AC13" i="6"/>
  <c r="S14" i="6"/>
  <c r="I15" i="6"/>
  <c r="AG15" i="6"/>
  <c r="M16" i="6"/>
  <c r="AI16" i="6"/>
  <c r="G17" i="6"/>
  <c r="AH17" i="6"/>
  <c r="AY17" i="6"/>
  <c r="Q18" i="6"/>
  <c r="AN18" i="6"/>
  <c r="G19" i="6"/>
  <c r="Z19" i="6"/>
  <c r="AU19" i="6"/>
  <c r="M20" i="6"/>
  <c r="AF20" i="6"/>
  <c r="AW20" i="6"/>
  <c r="N21" i="6"/>
  <c r="Z21" i="6"/>
  <c r="AP21" i="6"/>
  <c r="E22" i="6"/>
  <c r="T22" i="6"/>
  <c r="AJ22" i="6"/>
  <c r="AV22" i="6"/>
  <c r="K23" i="6"/>
  <c r="AA23" i="6"/>
  <c r="AP23" i="6"/>
  <c r="D24" i="6"/>
  <c r="P24" i="6"/>
  <c r="Y24" i="6"/>
  <c r="AJ24" i="6"/>
  <c r="AV24" i="6"/>
  <c r="G25" i="6"/>
  <c r="R25" i="6"/>
  <c r="AD25" i="6"/>
  <c r="AJ25" i="6"/>
  <c r="AQ25" i="6"/>
  <c r="AY25" i="6"/>
  <c r="F26" i="6"/>
  <c r="K26" i="6"/>
  <c r="Q26" i="6"/>
  <c r="V26" i="6"/>
  <c r="AA26" i="6"/>
  <c r="AG26" i="6"/>
  <c r="AL26" i="6"/>
  <c r="AQ26" i="6"/>
  <c r="AW26" i="6"/>
  <c r="D27" i="6"/>
  <c r="I27" i="6"/>
  <c r="O27" i="6"/>
  <c r="T27" i="6"/>
  <c r="Y27" i="6"/>
  <c r="AE27" i="6"/>
  <c r="AJ27" i="6"/>
  <c r="AO27" i="6"/>
  <c r="AU27" i="6"/>
  <c r="AZ27" i="6"/>
  <c r="G28" i="6"/>
  <c r="M28" i="6"/>
  <c r="R28" i="6"/>
  <c r="W28" i="6"/>
  <c r="AC28" i="6"/>
  <c r="AH28" i="6"/>
  <c r="AM28" i="6"/>
  <c r="AS28" i="6"/>
  <c r="AX28" i="6"/>
  <c r="E29" i="6"/>
  <c r="K29" i="6"/>
  <c r="P29" i="6"/>
  <c r="U29" i="6"/>
  <c r="AA29" i="6"/>
  <c r="AF29" i="6"/>
  <c r="AK29" i="6"/>
  <c r="AQ29" i="6"/>
  <c r="AV29" i="6"/>
  <c r="BA29" i="6"/>
  <c r="I30" i="6"/>
  <c r="N30" i="6"/>
  <c r="S30" i="6"/>
  <c r="Y30" i="6"/>
  <c r="AD30" i="6"/>
  <c r="AI30" i="6"/>
  <c r="AO30" i="6"/>
  <c r="AT30" i="6"/>
  <c r="AY30" i="6"/>
  <c r="G31" i="6"/>
  <c r="L31" i="6"/>
  <c r="Q31" i="6"/>
  <c r="W31" i="6"/>
  <c r="AB31" i="6"/>
  <c r="AG31" i="6"/>
  <c r="AM31" i="6"/>
  <c r="AR31" i="6"/>
  <c r="AW31" i="6"/>
  <c r="E32" i="6"/>
  <c r="J32" i="6"/>
  <c r="O32" i="6"/>
  <c r="U32" i="6"/>
  <c r="Z32" i="6"/>
  <c r="AE32" i="6"/>
  <c r="AK32" i="6"/>
  <c r="AP32" i="6"/>
  <c r="AU32" i="6"/>
  <c r="BA32" i="6"/>
  <c r="H33" i="6"/>
  <c r="M33" i="6"/>
  <c r="S33" i="6"/>
  <c r="X33" i="6"/>
  <c r="AC33" i="6"/>
  <c r="AI33" i="6"/>
  <c r="AN33" i="6"/>
  <c r="AS33" i="6"/>
  <c r="AY33" i="6"/>
  <c r="F34" i="6"/>
  <c r="K34" i="6"/>
  <c r="Q34" i="6"/>
  <c r="V34" i="6"/>
  <c r="AA34" i="6"/>
  <c r="AG34" i="6"/>
  <c r="AL34" i="6"/>
  <c r="AQ34" i="6"/>
  <c r="AW34" i="6"/>
  <c r="D35" i="6"/>
  <c r="I35" i="6"/>
  <c r="O35" i="6"/>
  <c r="T35" i="6"/>
  <c r="Y35" i="6"/>
  <c r="AE35" i="6"/>
  <c r="AJ35" i="6"/>
  <c r="AO35" i="6"/>
  <c r="AU35" i="6"/>
  <c r="AZ35" i="6"/>
  <c r="G36" i="6"/>
  <c r="M36" i="6"/>
  <c r="R36" i="6"/>
  <c r="W36" i="6"/>
  <c r="AC36" i="6"/>
  <c r="AH36" i="6"/>
  <c r="AM36" i="6"/>
  <c r="AS36" i="6"/>
  <c r="AX36" i="6"/>
  <c r="E37" i="6"/>
  <c r="K37" i="6"/>
  <c r="P37" i="6"/>
  <c r="U37" i="6"/>
  <c r="AA37" i="6"/>
  <c r="AF37" i="6"/>
  <c r="AK37" i="6"/>
  <c r="AQ37" i="6"/>
  <c r="AV37" i="6"/>
  <c r="BA37" i="6"/>
  <c r="I38" i="6"/>
  <c r="N38" i="6"/>
  <c r="S38" i="6"/>
  <c r="Y38" i="6"/>
  <c r="AD38" i="6"/>
  <c r="AI38" i="6"/>
  <c r="AO38" i="6"/>
  <c r="AT38" i="6"/>
  <c r="AY38" i="6"/>
  <c r="G39" i="6"/>
  <c r="L39" i="6"/>
  <c r="Q39" i="6"/>
  <c r="W39" i="6"/>
  <c r="AB39" i="6"/>
  <c r="AG39" i="6"/>
  <c r="AM39" i="6"/>
  <c r="AR39" i="6"/>
  <c r="AW39" i="6"/>
  <c r="E40" i="6"/>
  <c r="J40" i="6"/>
  <c r="O40" i="6"/>
  <c r="U40" i="6"/>
  <c r="Z40" i="6"/>
  <c r="AE40" i="6"/>
  <c r="AK40" i="6"/>
  <c r="AP40" i="6"/>
  <c r="AU40" i="6"/>
  <c r="BA40" i="6"/>
  <c r="H41" i="6"/>
  <c r="M41" i="6"/>
  <c r="S41" i="6"/>
  <c r="X41" i="6"/>
  <c r="AC41" i="6"/>
  <c r="AI41" i="6"/>
  <c r="AN41" i="6"/>
  <c r="AS41" i="6"/>
  <c r="AY41" i="6"/>
  <c r="F42" i="6"/>
  <c r="J42" i="6"/>
  <c r="N42" i="6"/>
  <c r="R42" i="6"/>
  <c r="V42" i="6"/>
  <c r="Z42" i="6"/>
  <c r="AD42" i="6"/>
  <c r="AH42" i="6"/>
  <c r="AL42" i="6"/>
  <c r="AP42" i="6"/>
  <c r="AT42" i="6"/>
  <c r="AX42" i="6"/>
  <c r="D43" i="6"/>
  <c r="H43" i="6"/>
  <c r="L43" i="6"/>
  <c r="P43" i="6"/>
  <c r="T43" i="6"/>
  <c r="X43" i="6"/>
  <c r="AB43" i="6"/>
  <c r="AF43" i="6"/>
  <c r="AJ43" i="6"/>
  <c r="AN43" i="6"/>
  <c r="AR43" i="6"/>
  <c r="AV43" i="6"/>
  <c r="AZ43" i="6"/>
  <c r="F44" i="6"/>
  <c r="J44" i="6"/>
  <c r="N44" i="6"/>
  <c r="R44" i="6"/>
  <c r="V44" i="6"/>
  <c r="Z44" i="6"/>
  <c r="AD44" i="6"/>
  <c r="AH44" i="6"/>
  <c r="AL44" i="6"/>
  <c r="AP44" i="6"/>
  <c r="AT44" i="6"/>
  <c r="AX44" i="6"/>
  <c r="D45" i="6"/>
  <c r="H45" i="6"/>
  <c r="L45" i="6"/>
  <c r="P45" i="6"/>
  <c r="T45" i="6"/>
  <c r="X45" i="6"/>
  <c r="AB45" i="6"/>
  <c r="AF45" i="6"/>
  <c r="AJ45" i="6"/>
  <c r="AN45" i="6"/>
  <c r="AR45" i="6"/>
  <c r="AV45" i="6"/>
  <c r="AZ45" i="6"/>
  <c r="F46" i="6"/>
  <c r="J46" i="6"/>
  <c r="N46" i="6"/>
  <c r="R46" i="6"/>
  <c r="V46" i="6"/>
  <c r="Z46" i="6"/>
  <c r="AD46" i="6"/>
  <c r="AH46" i="6"/>
  <c r="AL46" i="6"/>
  <c r="AP46" i="6"/>
  <c r="AT46" i="6"/>
  <c r="AX46" i="6"/>
  <c r="D47" i="6"/>
  <c r="H47" i="6"/>
  <c r="L47" i="6"/>
  <c r="P47" i="6"/>
  <c r="T47" i="6"/>
  <c r="X47" i="6"/>
  <c r="AB47" i="6"/>
  <c r="AF47" i="6"/>
  <c r="AJ47" i="6"/>
  <c r="AN47" i="6"/>
  <c r="AR47" i="6"/>
  <c r="AV47" i="6"/>
  <c r="AZ47" i="6"/>
  <c r="F48" i="6"/>
  <c r="J48" i="6"/>
  <c r="N48" i="6"/>
  <c r="R48" i="6"/>
  <c r="V48" i="6"/>
  <c r="Z48" i="6"/>
  <c r="AD48" i="6"/>
  <c r="AH48" i="6"/>
  <c r="AL48" i="6"/>
  <c r="AP48" i="6"/>
  <c r="AT48" i="6"/>
  <c r="AX48" i="6"/>
  <c r="D49" i="6"/>
  <c r="H49" i="6"/>
  <c r="L49" i="6"/>
  <c r="P49" i="6"/>
  <c r="T49" i="6"/>
  <c r="X49" i="6"/>
  <c r="AB49" i="6"/>
  <c r="AF49" i="6"/>
  <c r="AJ49" i="6"/>
  <c r="AN49" i="6"/>
  <c r="AR49" i="6"/>
  <c r="AV49" i="6"/>
  <c r="AZ49" i="6"/>
  <c r="F50" i="6"/>
  <c r="J50" i="6"/>
  <c r="N50" i="6"/>
  <c r="R50" i="6"/>
  <c r="V50" i="6"/>
  <c r="Z50" i="6"/>
  <c r="AD50" i="6"/>
  <c r="AH50" i="6"/>
  <c r="AL50" i="6"/>
  <c r="AP50" i="6"/>
  <c r="AT50" i="6"/>
  <c r="AX50" i="6"/>
  <c r="D51" i="6"/>
  <c r="H51" i="6"/>
  <c r="L51" i="6"/>
  <c r="P51" i="6"/>
  <c r="T51" i="6"/>
  <c r="X51" i="6"/>
  <c r="AB51" i="6"/>
  <c r="AF51" i="6"/>
  <c r="AJ51" i="6"/>
  <c r="AN51" i="6"/>
  <c r="AR51" i="6"/>
  <c r="AV51" i="6"/>
  <c r="AZ51" i="6"/>
  <c r="F52" i="6"/>
  <c r="J52" i="6"/>
  <c r="N52" i="6"/>
  <c r="R52" i="6"/>
  <c r="V52" i="6"/>
  <c r="Z52" i="6"/>
  <c r="AD52" i="6"/>
  <c r="AH52" i="6"/>
  <c r="AL52" i="6"/>
  <c r="AP52" i="6"/>
  <c r="AT52" i="6"/>
  <c r="AX52" i="6"/>
  <c r="D53" i="6"/>
  <c r="H53" i="6"/>
  <c r="L53" i="6"/>
  <c r="P53" i="6"/>
  <c r="T53" i="6"/>
  <c r="X53" i="6"/>
  <c r="AB53" i="6"/>
  <c r="AF53" i="6"/>
  <c r="AJ53" i="6"/>
  <c r="AN53" i="6"/>
  <c r="AR53" i="6"/>
  <c r="AV53" i="6"/>
  <c r="AZ53" i="6"/>
  <c r="F54" i="6"/>
  <c r="J54" i="6"/>
  <c r="N54" i="6"/>
  <c r="R54" i="6"/>
  <c r="V54" i="6"/>
  <c r="Z54" i="6"/>
  <c r="AD54" i="6"/>
  <c r="AH54" i="6"/>
  <c r="AL54" i="6"/>
  <c r="AP54" i="6"/>
  <c r="AT54" i="6"/>
  <c r="AX54" i="6"/>
  <c r="AG6" i="6"/>
  <c r="M8" i="6"/>
  <c r="AC9" i="6"/>
  <c r="W11" i="6"/>
  <c r="O12" i="6"/>
  <c r="AV12" i="6"/>
  <c r="AS13" i="6"/>
  <c r="AB14" i="6"/>
  <c r="J15" i="6"/>
  <c r="AP15" i="6"/>
  <c r="O16" i="6"/>
  <c r="AN16" i="6"/>
  <c r="R17" i="6"/>
  <c r="AI17" i="6"/>
  <c r="D18" i="6"/>
  <c r="Y18" i="6"/>
  <c r="AR18" i="6"/>
  <c r="J19" i="6"/>
  <c r="AE19" i="6"/>
  <c r="AX19" i="6"/>
  <c r="T20" i="6"/>
  <c r="AN20" i="6"/>
  <c r="AZ20" i="6"/>
  <c r="O21" i="6"/>
  <c r="AE21" i="6"/>
  <c r="AT21" i="6"/>
  <c r="H22" i="6"/>
  <c r="X22" i="6"/>
  <c r="AK22" i="6"/>
  <c r="AZ22" i="6"/>
  <c r="R23" i="6"/>
  <c r="AD23" i="6"/>
  <c r="AQ23" i="6"/>
  <c r="H24" i="6"/>
  <c r="Q24" i="6"/>
  <c r="AB24" i="6"/>
  <c r="AN24" i="6"/>
  <c r="AW24" i="6"/>
  <c r="J25" i="6"/>
  <c r="V25" i="6"/>
  <c r="AE25" i="6"/>
  <c r="AL25" i="6"/>
  <c r="AT25" i="6"/>
  <c r="AZ25" i="6"/>
  <c r="G26" i="6"/>
  <c r="M26" i="6"/>
  <c r="R26" i="6"/>
  <c r="W26" i="6"/>
  <c r="AC26" i="6"/>
  <c r="AH26" i="6"/>
  <c r="AM26" i="6"/>
  <c r="AS26" i="6"/>
  <c r="AX26" i="6"/>
  <c r="E27" i="6"/>
  <c r="K27" i="6"/>
  <c r="P27" i="6"/>
  <c r="U27" i="6"/>
  <c r="AA27" i="6"/>
  <c r="AF27" i="6"/>
  <c r="AK27" i="6"/>
  <c r="AQ27" i="6"/>
  <c r="AV27" i="6"/>
  <c r="BA27" i="6"/>
  <c r="I28" i="6"/>
  <c r="N28" i="6"/>
  <c r="S28" i="6"/>
  <c r="Y28" i="6"/>
  <c r="AD28" i="6"/>
  <c r="AI28" i="6"/>
  <c r="AO28" i="6"/>
  <c r="AT28" i="6"/>
  <c r="AY28" i="6"/>
  <c r="G29" i="6"/>
  <c r="L29" i="6"/>
  <c r="Q29" i="6"/>
  <c r="W29" i="6"/>
  <c r="AB29" i="6"/>
  <c r="AG29" i="6"/>
  <c r="AM29" i="6"/>
  <c r="AR29" i="6"/>
  <c r="AW29" i="6"/>
  <c r="E30" i="6"/>
  <c r="J30" i="6"/>
  <c r="O30" i="6"/>
  <c r="U30" i="6"/>
  <c r="Z30" i="6"/>
  <c r="AE30" i="6"/>
  <c r="AK30" i="6"/>
  <c r="AP30" i="6"/>
  <c r="AU30" i="6"/>
  <c r="BA30" i="6"/>
  <c r="H31" i="6"/>
  <c r="M31" i="6"/>
  <c r="S31" i="6"/>
  <c r="X31" i="6"/>
  <c r="AC31" i="6"/>
  <c r="AI31" i="6"/>
  <c r="AN31" i="6"/>
  <c r="AS31" i="6"/>
  <c r="AY31" i="6"/>
  <c r="F32" i="6"/>
  <c r="K32" i="6"/>
  <c r="Q32" i="6"/>
  <c r="V32" i="6"/>
  <c r="AA32" i="6"/>
  <c r="AG32" i="6"/>
  <c r="AL32" i="6"/>
  <c r="AQ32" i="6"/>
  <c r="AW32" i="6"/>
  <c r="D33" i="6"/>
  <c r="I33" i="6"/>
  <c r="O33" i="6"/>
  <c r="T33" i="6"/>
  <c r="Y33" i="6"/>
  <c r="AE33" i="6"/>
  <c r="AJ33" i="6"/>
  <c r="AO33" i="6"/>
  <c r="AU33" i="6"/>
  <c r="AZ33" i="6"/>
  <c r="G34" i="6"/>
  <c r="M34" i="6"/>
  <c r="R34" i="6"/>
  <c r="W34" i="6"/>
  <c r="AC34" i="6"/>
  <c r="AH34" i="6"/>
  <c r="AM34" i="6"/>
  <c r="AS34" i="6"/>
  <c r="AX34" i="6"/>
  <c r="E35" i="6"/>
  <c r="K35" i="6"/>
  <c r="P35" i="6"/>
  <c r="U35" i="6"/>
  <c r="AA35" i="6"/>
  <c r="AF35" i="6"/>
  <c r="AK35" i="6"/>
  <c r="AQ35" i="6"/>
  <c r="AV35" i="6"/>
  <c r="BA35" i="6"/>
  <c r="I36" i="6"/>
  <c r="N36" i="6"/>
  <c r="S36" i="6"/>
  <c r="Y36" i="6"/>
  <c r="AD36" i="6"/>
  <c r="AI36" i="6"/>
  <c r="AO36" i="6"/>
  <c r="AT36" i="6"/>
  <c r="AY36" i="6"/>
  <c r="G37" i="6"/>
  <c r="L37" i="6"/>
  <c r="Q37" i="6"/>
  <c r="W37" i="6"/>
  <c r="AB37" i="6"/>
  <c r="AG37" i="6"/>
  <c r="AM37" i="6"/>
  <c r="AR37" i="6"/>
  <c r="AW37" i="6"/>
  <c r="E38" i="6"/>
  <c r="J38" i="6"/>
  <c r="O38" i="6"/>
  <c r="U38" i="6"/>
  <c r="Z38" i="6"/>
  <c r="AE38" i="6"/>
  <c r="AK38" i="6"/>
  <c r="AP38" i="6"/>
  <c r="AU38" i="6"/>
  <c r="BA38" i="6"/>
  <c r="H39" i="6"/>
  <c r="M39" i="6"/>
  <c r="S39" i="6"/>
  <c r="X39" i="6"/>
  <c r="AC39" i="6"/>
  <c r="AI39" i="6"/>
  <c r="AN39" i="6"/>
  <c r="AS39" i="6"/>
  <c r="AY39" i="6"/>
  <c r="F40" i="6"/>
  <c r="K40" i="6"/>
  <c r="Q40" i="6"/>
  <c r="V40" i="6"/>
  <c r="AA40" i="6"/>
  <c r="AG40" i="6"/>
  <c r="AL40" i="6"/>
  <c r="AQ40" i="6"/>
  <c r="AW40" i="6"/>
  <c r="D41" i="6"/>
  <c r="I41" i="6"/>
  <c r="O41" i="6"/>
  <c r="T41" i="6"/>
  <c r="Y41" i="6"/>
  <c r="AE41" i="6"/>
  <c r="AJ41" i="6"/>
  <c r="AO41" i="6"/>
  <c r="AU41" i="6"/>
  <c r="AZ41" i="6"/>
  <c r="G42" i="6"/>
  <c r="K42" i="6"/>
  <c r="O42" i="6"/>
  <c r="S42" i="6"/>
  <c r="W42" i="6"/>
  <c r="AA42" i="6"/>
  <c r="AE42" i="6"/>
  <c r="AI42" i="6"/>
  <c r="AM42" i="6"/>
  <c r="AQ42" i="6"/>
  <c r="AU42" i="6"/>
  <c r="AY42" i="6"/>
  <c r="E43" i="6"/>
  <c r="I43" i="6"/>
  <c r="M43" i="6"/>
  <c r="Q43" i="6"/>
  <c r="U43" i="6"/>
  <c r="Y43" i="6"/>
  <c r="AC43" i="6"/>
  <c r="AG43" i="6"/>
  <c r="AK43" i="6"/>
  <c r="AO43" i="6"/>
  <c r="AS43" i="6"/>
  <c r="AW43" i="6"/>
  <c r="BA43" i="6"/>
  <c r="G44" i="6"/>
  <c r="K44" i="6"/>
  <c r="O44" i="6"/>
  <c r="S44" i="6"/>
  <c r="W44" i="6"/>
  <c r="AA44" i="6"/>
  <c r="AE44" i="6"/>
  <c r="AI44" i="6"/>
  <c r="AM44" i="6"/>
  <c r="AQ44" i="6"/>
  <c r="AU44" i="6"/>
  <c r="AY44" i="6"/>
  <c r="E45" i="6"/>
  <c r="I45" i="6"/>
  <c r="M45" i="6"/>
  <c r="Q45" i="6"/>
  <c r="U45" i="6"/>
  <c r="Y45" i="6"/>
  <c r="AC45" i="6"/>
  <c r="AG45" i="6"/>
  <c r="AK45" i="6"/>
  <c r="AO45" i="6"/>
  <c r="AS45" i="6"/>
  <c r="AW45" i="6"/>
  <c r="BA45" i="6"/>
  <c r="G46" i="6"/>
  <c r="K46" i="6"/>
  <c r="O46" i="6"/>
  <c r="S46" i="6"/>
  <c r="W46" i="6"/>
  <c r="AA46" i="6"/>
  <c r="AE46" i="6"/>
  <c r="AI46" i="6"/>
  <c r="AM46" i="6"/>
  <c r="AQ46" i="6"/>
  <c r="AU46" i="6"/>
  <c r="AY46" i="6"/>
  <c r="E47" i="6"/>
  <c r="I47" i="6"/>
  <c r="M47" i="6"/>
  <c r="Q47" i="6"/>
  <c r="U47" i="6"/>
  <c r="Y47" i="6"/>
  <c r="AC47" i="6"/>
  <c r="AG47" i="6"/>
  <c r="AK47" i="6"/>
  <c r="AO47" i="6"/>
  <c r="AS47" i="6"/>
  <c r="AW47" i="6"/>
  <c r="BA47" i="6"/>
  <c r="G48" i="6"/>
  <c r="K48" i="6"/>
  <c r="O48" i="6"/>
  <c r="S48" i="6"/>
  <c r="W48" i="6"/>
  <c r="AA48" i="6"/>
  <c r="AE48" i="6"/>
  <c r="AI48" i="6"/>
  <c r="AM48" i="6"/>
  <c r="AQ48" i="6"/>
  <c r="AU48" i="6"/>
  <c r="AY48" i="6"/>
  <c r="E49" i="6"/>
  <c r="I49" i="6"/>
  <c r="M49" i="6"/>
  <c r="Q49" i="6"/>
  <c r="U49" i="6"/>
  <c r="Y49" i="6"/>
  <c r="AC49" i="6"/>
  <c r="AG49" i="6"/>
  <c r="AK49" i="6"/>
  <c r="AO49" i="6"/>
  <c r="AS49" i="6"/>
  <c r="AW49" i="6"/>
  <c r="BA49" i="6"/>
  <c r="G50" i="6"/>
  <c r="K50" i="6"/>
  <c r="O50" i="6"/>
  <c r="S50" i="6"/>
  <c r="W50" i="6"/>
  <c r="AA50" i="6"/>
  <c r="AE50" i="6"/>
  <c r="AI50" i="6"/>
  <c r="AM50" i="6"/>
  <c r="AQ50" i="6"/>
  <c r="AU50" i="6"/>
  <c r="AY50" i="6"/>
  <c r="E51" i="6"/>
  <c r="I51" i="6"/>
  <c r="M51" i="6"/>
  <c r="Q51" i="6"/>
  <c r="U51" i="6"/>
  <c r="Y51" i="6"/>
  <c r="AC51" i="6"/>
  <c r="AG51" i="6"/>
  <c r="AK51" i="6"/>
  <c r="AO51" i="6"/>
  <c r="AS51" i="6"/>
  <c r="AW51" i="6"/>
  <c r="BA51" i="6"/>
  <c r="G52" i="6"/>
  <c r="K52" i="6"/>
  <c r="O52" i="6"/>
  <c r="S52" i="6"/>
  <c r="W52" i="6"/>
  <c r="AA52" i="6"/>
  <c r="AE52" i="6"/>
  <c r="AI52" i="6"/>
  <c r="AM52" i="6"/>
  <c r="AQ52" i="6"/>
  <c r="AU52" i="6"/>
  <c r="AY52" i="6"/>
  <c r="E53" i="6"/>
  <c r="I53" i="6"/>
  <c r="M53" i="6"/>
  <c r="Q53" i="6"/>
  <c r="U53" i="6"/>
  <c r="Y53" i="6"/>
  <c r="AC53" i="6"/>
  <c r="AG53" i="6"/>
  <c r="AK53" i="6"/>
  <c r="AO53" i="6"/>
  <c r="AS53" i="6"/>
  <c r="AW53" i="6"/>
  <c r="BA53" i="6"/>
  <c r="G54" i="6"/>
  <c r="K54" i="6"/>
  <c r="O54" i="6"/>
  <c r="S54" i="6"/>
  <c r="W54" i="6"/>
  <c r="AA54" i="6"/>
  <c r="AE54" i="6"/>
  <c r="AI54" i="6"/>
  <c r="AM54" i="6"/>
  <c r="AQ54" i="6"/>
  <c r="AU54" i="6"/>
  <c r="AY54" i="6"/>
  <c r="AM23" i="6"/>
  <c r="G23" i="6"/>
  <c r="Y22" i="6"/>
  <c r="AQ21" i="6"/>
  <c r="K21" i="6"/>
  <c r="AB20" i="6"/>
  <c r="AH19" i="6"/>
  <c r="AO18" i="6"/>
  <c r="AX17" i="6"/>
  <c r="AY16" i="6"/>
  <c r="AQ15" i="6"/>
  <c r="AA14" i="6"/>
  <c r="AM12" i="6"/>
  <c r="K10" i="6"/>
  <c r="AW6" i="6"/>
  <c r="BA5" i="6"/>
  <c r="AE8" i="6"/>
  <c r="I11" i="6"/>
  <c r="AN12" i="6"/>
  <c r="D14" i="6"/>
  <c r="Q15" i="6"/>
  <c r="I16" i="6"/>
  <c r="AZ16" i="6"/>
  <c r="AM17" i="6"/>
  <c r="U18" i="6"/>
  <c r="BA18" i="6"/>
  <c r="AI19" i="6"/>
  <c r="Q20" i="6"/>
  <c r="AS25" i="6"/>
  <c r="AC25" i="6"/>
  <c r="M25" i="6"/>
  <c r="AU24" i="6"/>
  <c r="AE24" i="6"/>
  <c r="O24" i="6"/>
  <c r="AW23" i="6"/>
  <c r="AG23" i="6"/>
  <c r="Q23" i="6"/>
  <c r="AY22" i="6"/>
  <c r="AI22" i="6"/>
  <c r="S22" i="6"/>
  <c r="BA21" i="6"/>
  <c r="AK21" i="6"/>
  <c r="U21" i="6"/>
  <c r="E21" i="6"/>
  <c r="AM20" i="6"/>
  <c r="W20" i="6"/>
  <c r="G20" i="6"/>
  <c r="AO19" i="6"/>
  <c r="Y19" i="6"/>
  <c r="I19" i="6"/>
  <c r="AQ18" i="6"/>
  <c r="AA18" i="6"/>
  <c r="K18" i="6"/>
  <c r="AS17" i="6"/>
  <c r="AC17" i="6"/>
  <c r="J17" i="6"/>
  <c r="AM16" i="6"/>
  <c r="Q16" i="6"/>
  <c r="AT15" i="6"/>
  <c r="Y15" i="6"/>
  <c r="AV14" i="6"/>
  <c r="P14" i="6"/>
  <c r="AH13" i="6"/>
  <c r="AZ12" i="6"/>
  <c r="T12" i="6"/>
  <c r="AG11" i="6"/>
  <c r="S10" i="6"/>
  <c r="E9" i="6"/>
  <c r="AO7" i="6"/>
  <c r="AA6" i="6"/>
  <c r="M5" i="6"/>
  <c r="P25" i="6"/>
  <c r="AX24" i="6"/>
  <c r="AH24" i="6"/>
  <c r="R24" i="6"/>
  <c r="AZ23" i="6"/>
  <c r="AJ23" i="6"/>
  <c r="T23" i="6"/>
  <c r="D23" i="6"/>
  <c r="AL22" i="6"/>
  <c r="V22" i="6"/>
  <c r="F22" i="6"/>
  <c r="AN21" i="6"/>
  <c r="X21" i="6"/>
  <c r="H21" i="6"/>
  <c r="AP20" i="6"/>
  <c r="Z20" i="6"/>
  <c r="J20" i="6"/>
  <c r="AR19" i="6"/>
  <c r="AB19" i="6"/>
  <c r="L19" i="6"/>
  <c r="AT18" i="6"/>
  <c r="AD18" i="6"/>
  <c r="N18" i="6"/>
  <c r="AV17" i="6"/>
  <c r="AF17" i="6"/>
  <c r="N17" i="6"/>
  <c r="AQ16" i="6"/>
  <c r="U16" i="6"/>
  <c r="AX15" i="6"/>
  <c r="AC15" i="6"/>
  <c r="E15" i="6"/>
  <c r="W14" i="6"/>
  <c r="AO13" i="6"/>
  <c r="I13" i="6"/>
  <c r="AA12" i="6"/>
  <c r="AS11" i="6"/>
  <c r="AG10" i="6"/>
  <c r="S9" i="6"/>
  <c r="E8" i="6"/>
  <c r="AO6" i="6"/>
  <c r="AA5" i="6"/>
  <c r="P5" i="6"/>
  <c r="AF5" i="6"/>
  <c r="AV5" i="6"/>
  <c r="N6" i="6"/>
  <c r="AD6" i="6"/>
  <c r="AT6" i="6"/>
  <c r="L7" i="6"/>
  <c r="AB7" i="6"/>
  <c r="AR7" i="6"/>
  <c r="J8" i="6"/>
  <c r="Z8" i="6"/>
  <c r="AP8" i="6"/>
  <c r="H9" i="6"/>
  <c r="X9" i="6"/>
  <c r="AN9" i="6"/>
  <c r="F10" i="6"/>
  <c r="V10" i="6"/>
  <c r="AL10" i="6"/>
  <c r="D11" i="6"/>
  <c r="T11" i="6"/>
  <c r="AJ11" i="6"/>
  <c r="N5" i="6"/>
  <c r="AD5" i="6"/>
  <c r="AT5" i="6"/>
  <c r="L6" i="6"/>
  <c r="AB6" i="6"/>
  <c r="AR6" i="6"/>
  <c r="J7" i="6"/>
  <c r="Z7" i="6"/>
  <c r="AP7" i="6"/>
  <c r="H8" i="6"/>
  <c r="X8" i="6"/>
  <c r="AN8" i="6"/>
  <c r="F9" i="6"/>
  <c r="V9" i="6"/>
  <c r="AL9" i="6"/>
  <c r="D10" i="6"/>
  <c r="T10" i="6"/>
  <c r="AJ10" i="6"/>
  <c r="AZ10" i="6"/>
  <c r="R11" i="6"/>
  <c r="AH11" i="6"/>
  <c r="O5" i="6"/>
  <c r="AU5" i="6"/>
  <c r="AC6" i="6"/>
  <c r="K7" i="6"/>
  <c r="AQ7" i="6"/>
  <c r="Y8" i="6"/>
  <c r="G9" i="6"/>
  <c r="AM9" i="6"/>
  <c r="U10" i="6"/>
  <c r="BA10" i="6"/>
  <c r="AI11" i="6"/>
  <c r="E12" i="6"/>
  <c r="U12" i="6"/>
  <c r="AK12" i="6"/>
  <c r="BA12" i="6"/>
  <c r="S13" i="6"/>
  <c r="AI13" i="6"/>
  <c r="AY13" i="6"/>
  <c r="Q14" i="6"/>
  <c r="AG14" i="6"/>
  <c r="AW14" i="6"/>
  <c r="I5" i="6"/>
  <c r="AO5" i="6"/>
  <c r="W6" i="6"/>
  <c r="E7" i="6"/>
  <c r="AK7" i="6"/>
  <c r="S8" i="6"/>
  <c r="AY8" i="6"/>
  <c r="AG9" i="6"/>
  <c r="O10" i="6"/>
  <c r="AU10" i="6"/>
  <c r="AC11" i="6"/>
  <c r="AZ11" i="6"/>
  <c r="R12" i="6"/>
  <c r="AH12" i="6"/>
  <c r="AX12" i="6"/>
  <c r="P13" i="6"/>
  <c r="AF13" i="6"/>
  <c r="AV13" i="6"/>
  <c r="N14" i="6"/>
  <c r="AD14" i="6"/>
  <c r="AT14" i="6"/>
  <c r="L15" i="6"/>
  <c r="AB15" i="6"/>
  <c r="AR15" i="6"/>
  <c r="J16" i="6"/>
  <c r="Z16" i="6"/>
  <c r="AP16" i="6"/>
  <c r="H17" i="6"/>
  <c r="AE23" i="6"/>
  <c r="AW22" i="6"/>
  <c r="Q22" i="6"/>
  <c r="AI21" i="6"/>
  <c r="BA20" i="6"/>
  <c r="P20" i="6"/>
  <c r="W19" i="6"/>
  <c r="AF18" i="6"/>
  <c r="AL17" i="6"/>
  <c r="AJ16" i="6"/>
  <c r="AE15" i="6"/>
  <c r="BA13" i="6"/>
  <c r="P12" i="6"/>
  <c r="AA9" i="6"/>
  <c r="AY5" i="6"/>
  <c r="AI6" i="6"/>
  <c r="M9" i="6"/>
  <c r="AO11" i="6"/>
  <c r="F13" i="6"/>
  <c r="T14" i="6"/>
  <c r="AA15" i="6"/>
  <c r="T16" i="6"/>
  <c r="M17" i="6"/>
  <c r="AU17" i="6"/>
  <c r="AC18" i="6"/>
  <c r="K19" i="6"/>
  <c r="AQ19" i="6"/>
  <c r="Y20" i="6"/>
  <c r="AO25" i="6"/>
  <c r="Y25" i="6"/>
  <c r="I25" i="6"/>
  <c r="AQ24" i="6"/>
  <c r="AA24" i="6"/>
  <c r="K24" i="6"/>
  <c r="AS23" i="6"/>
  <c r="AC23" i="6"/>
  <c r="M23" i="6"/>
  <c r="AU22" i="6"/>
  <c r="AE22" i="6"/>
  <c r="O22" i="6"/>
  <c r="AW21" i="6"/>
  <c r="AG21" i="6"/>
  <c r="Q21" i="6"/>
  <c r="AY20" i="6"/>
  <c r="AI20" i="6"/>
  <c r="S20" i="6"/>
  <c r="BA19" i="6"/>
  <c r="AK19" i="6"/>
  <c r="U19" i="6"/>
  <c r="E19" i="6"/>
  <c r="AM18" i="6"/>
  <c r="W18" i="6"/>
  <c r="G18" i="6"/>
  <c r="AO17" i="6"/>
  <c r="Y17" i="6"/>
  <c r="E17" i="6"/>
  <c r="AG16" i="6"/>
  <c r="L16" i="6"/>
  <c r="AO15" i="6"/>
  <c r="S15" i="6"/>
  <c r="AN14" i="6"/>
  <c r="H14" i="6"/>
  <c r="Z13" i="6"/>
  <c r="AR12" i="6"/>
  <c r="L12" i="6"/>
  <c r="Q11" i="6"/>
  <c r="BA9" i="6"/>
  <c r="AM8" i="6"/>
  <c r="Y7" i="6"/>
  <c r="K6" i="6"/>
  <c r="AB25" i="6"/>
  <c r="L25" i="6"/>
  <c r="AT24" i="6"/>
  <c r="AD24" i="6"/>
  <c r="N24" i="6"/>
  <c r="AV23" i="6"/>
  <c r="AF23" i="6"/>
  <c r="P23" i="6"/>
  <c r="AX22" i="6"/>
  <c r="AH22" i="6"/>
  <c r="R22" i="6"/>
  <c r="AZ21" i="6"/>
  <c r="AJ21" i="6"/>
  <c r="T21" i="6"/>
  <c r="D21" i="6"/>
  <c r="AL20" i="6"/>
  <c r="V20" i="6"/>
  <c r="F20" i="6"/>
  <c r="AN19" i="6"/>
  <c r="X19" i="6"/>
  <c r="H19" i="6"/>
  <c r="AP18" i="6"/>
  <c r="Z18" i="6"/>
  <c r="J18" i="6"/>
  <c r="AR17" i="6"/>
  <c r="AB17" i="6"/>
  <c r="I17" i="6"/>
  <c r="AK16" i="6"/>
  <c r="P16" i="6"/>
  <c r="AS15" i="6"/>
  <c r="W15" i="6"/>
  <c r="AU14" i="6"/>
  <c r="O14" i="6"/>
  <c r="AG13" i="6"/>
  <c r="AY12" i="6"/>
  <c r="S12" i="6"/>
  <c r="AE11" i="6"/>
  <c r="Q10" i="6"/>
  <c r="BA8" i="6"/>
  <c r="AM7" i="6"/>
  <c r="Y6" i="6"/>
  <c r="D5" i="6"/>
  <c r="T5" i="6"/>
  <c r="AJ5" i="6"/>
  <c r="AZ5" i="6"/>
  <c r="R6" i="6"/>
  <c r="AH6" i="6"/>
  <c r="AX6" i="6"/>
  <c r="P7" i="6"/>
  <c r="AF7" i="6"/>
  <c r="AV7" i="6"/>
  <c r="N8" i="6"/>
  <c r="AD8" i="6"/>
  <c r="AT8" i="6"/>
  <c r="L9" i="6"/>
  <c r="AB9" i="6"/>
  <c r="AR9" i="6"/>
  <c r="J10" i="6"/>
  <c r="Z10" i="6"/>
  <c r="AP10" i="6"/>
  <c r="H11" i="6"/>
  <c r="X11" i="6"/>
  <c r="AN11" i="6"/>
  <c r="R5" i="6"/>
  <c r="AH5" i="6"/>
  <c r="AX5" i="6"/>
  <c r="P6" i="6"/>
  <c r="AF6" i="6"/>
  <c r="AV6" i="6"/>
  <c r="N7" i="6"/>
  <c r="AD7" i="6"/>
  <c r="AT7" i="6"/>
  <c r="L8" i="6"/>
  <c r="AB8" i="6"/>
  <c r="AR8" i="6"/>
  <c r="J9" i="6"/>
  <c r="Z9" i="6"/>
  <c r="AP9" i="6"/>
  <c r="H10" i="6"/>
  <c r="X10" i="6"/>
  <c r="AN10" i="6"/>
  <c r="F11" i="6"/>
  <c r="V11" i="6"/>
  <c r="AL11" i="6"/>
  <c r="W5" i="6"/>
  <c r="E6" i="6"/>
  <c r="AK6" i="6"/>
  <c r="S7" i="6"/>
  <c r="AY7" i="6"/>
  <c r="AG8" i="6"/>
  <c r="O9" i="6"/>
  <c r="AU9" i="6"/>
  <c r="AC10" i="6"/>
  <c r="K11" i="6"/>
  <c r="AQ11" i="6"/>
  <c r="I12" i="6"/>
  <c r="Y12" i="6"/>
  <c r="AO12" i="6"/>
  <c r="G13" i="6"/>
  <c r="W13" i="6"/>
  <c r="AM13" i="6"/>
  <c r="E14" i="6"/>
  <c r="U14" i="6"/>
  <c r="AK14" i="6"/>
  <c r="BA14" i="6"/>
  <c r="Q5" i="6"/>
  <c r="AW5" i="6"/>
  <c r="AE6" i="6"/>
  <c r="M7" i="6"/>
  <c r="AS7" i="6"/>
  <c r="AA8" i="6"/>
  <c r="I9" i="6"/>
  <c r="AO9" i="6"/>
  <c r="W10" i="6"/>
  <c r="E11" i="6"/>
  <c r="AK11" i="6"/>
  <c r="F12" i="6"/>
  <c r="V12" i="6"/>
  <c r="AL12" i="6"/>
  <c r="D13" i="6"/>
  <c r="T13" i="6"/>
  <c r="AJ13" i="6"/>
  <c r="AZ13" i="6"/>
  <c r="R14" i="6"/>
  <c r="AH14" i="6"/>
  <c r="AX14" i="6"/>
  <c r="P15" i="6"/>
  <c r="AF15" i="6"/>
  <c r="AV15" i="6"/>
  <c r="N16" i="6"/>
  <c r="AD16" i="6"/>
  <c r="AT16" i="6"/>
  <c r="L17" i="6"/>
  <c r="W23" i="6"/>
  <c r="AO22" i="6"/>
  <c r="I22" i="6"/>
  <c r="AA21" i="6"/>
  <c r="AS20" i="6"/>
  <c r="E20" i="6"/>
  <c r="N19" i="6"/>
  <c r="T18" i="6"/>
  <c r="AA17" i="6"/>
  <c r="X16" i="6"/>
  <c r="O15" i="6"/>
  <c r="AD13" i="6"/>
  <c r="AW11" i="6"/>
  <c r="AC8" i="6"/>
  <c r="K5" i="6"/>
  <c r="Q7" i="6"/>
  <c r="AS9" i="6"/>
  <c r="H12" i="6"/>
  <c r="V13" i="6"/>
  <c r="AJ14" i="6"/>
  <c r="AL15" i="6"/>
  <c r="AE16" i="6"/>
  <c r="W17" i="6"/>
  <c r="E18" i="6"/>
  <c r="AK18" i="6"/>
  <c r="S19" i="6"/>
  <c r="AY19" i="6"/>
  <c r="AG20" i="6"/>
  <c r="AK25" i="6"/>
  <c r="U25" i="6"/>
  <c r="E25" i="6"/>
  <c r="AM24" i="6"/>
  <c r="W24" i="6"/>
  <c r="G24" i="6"/>
  <c r="AO23" i="6"/>
  <c r="Y23" i="6"/>
  <c r="I23" i="6"/>
  <c r="AQ22" i="6"/>
  <c r="AA22" i="6"/>
  <c r="K22" i="6"/>
  <c r="AS21" i="6"/>
  <c r="AC21" i="6"/>
  <c r="M21" i="6"/>
  <c r="AU20" i="6"/>
  <c r="AE20" i="6"/>
  <c r="O20" i="6"/>
  <c r="AW19" i="6"/>
  <c r="AG19" i="6"/>
  <c r="Q19" i="6"/>
  <c r="AY18" i="6"/>
  <c r="AI18" i="6"/>
  <c r="S18" i="6"/>
  <c r="BA17" i="6"/>
  <c r="AK17" i="6"/>
  <c r="U17" i="6"/>
  <c r="AW16" i="6"/>
  <c r="AB16" i="6"/>
  <c r="G16" i="6"/>
  <c r="AI15" i="6"/>
  <c r="N15" i="6"/>
  <c r="AF14" i="6"/>
  <c r="AX13" i="6"/>
  <c r="R13" i="6"/>
  <c r="AJ12" i="6"/>
  <c r="D12" i="6"/>
  <c r="AY10" i="6"/>
  <c r="AK9" i="6"/>
  <c r="W8" i="6"/>
  <c r="I7" i="6"/>
  <c r="AS5" i="6"/>
  <c r="X25" i="6"/>
  <c r="H25" i="6"/>
  <c r="AP24" i="6"/>
  <c r="Z24" i="6"/>
  <c r="J24" i="6"/>
  <c r="AR23" i="6"/>
  <c r="AB23" i="6"/>
  <c r="L23" i="6"/>
  <c r="AT22" i="6"/>
  <c r="AD22" i="6"/>
  <c r="N22" i="6"/>
  <c r="AV21" i="6"/>
  <c r="AF21" i="6"/>
  <c r="P21" i="6"/>
  <c r="AX20" i="6"/>
  <c r="AH20" i="6"/>
  <c r="R20" i="6"/>
  <c r="AZ19" i="6"/>
  <c r="AJ19" i="6"/>
  <c r="T19" i="6"/>
  <c r="D19" i="6"/>
  <c r="AL18" i="6"/>
  <c r="V18" i="6"/>
  <c r="F18" i="6"/>
  <c r="AN17" i="6"/>
  <c r="X17" i="6"/>
  <c r="BA16" i="6"/>
  <c r="AF16" i="6"/>
  <c r="K16" i="6"/>
  <c r="AM15" i="6"/>
  <c r="R15" i="6"/>
  <c r="AM14" i="6"/>
  <c r="G14" i="6"/>
  <c r="Y13" i="6"/>
  <c r="AQ12" i="6"/>
  <c r="K12" i="6"/>
  <c r="O11" i="6"/>
  <c r="AY9" i="6"/>
  <c r="AK8" i="6"/>
  <c r="W7" i="6"/>
  <c r="I6" i="6"/>
  <c r="H5" i="6"/>
  <c r="X5" i="6"/>
  <c r="AN5" i="6"/>
  <c r="F6" i="6"/>
  <c r="V6" i="6"/>
  <c r="AL6" i="6"/>
  <c r="D7" i="6"/>
  <c r="T7" i="6"/>
  <c r="AJ7" i="6"/>
  <c r="AZ7" i="6"/>
  <c r="R8" i="6"/>
  <c r="AH8" i="6"/>
  <c r="AX8" i="6"/>
  <c r="P9" i="6"/>
  <c r="AF9" i="6"/>
  <c r="AV9" i="6"/>
  <c r="N10" i="6"/>
  <c r="AD10" i="6"/>
  <c r="AT10" i="6"/>
  <c r="L11" i="6"/>
  <c r="AB11" i="6"/>
  <c r="F5" i="6"/>
  <c r="V5" i="6"/>
  <c r="AL5" i="6"/>
  <c r="D6" i="6"/>
  <c r="T6" i="6"/>
  <c r="AJ6" i="6"/>
  <c r="AZ6" i="6"/>
  <c r="R7" i="6"/>
  <c r="AH7" i="6"/>
  <c r="AX7" i="6"/>
  <c r="P8" i="6"/>
  <c r="AF8" i="6"/>
  <c r="AV8" i="6"/>
  <c r="N9" i="6"/>
  <c r="AD9" i="6"/>
  <c r="AT9" i="6"/>
  <c r="L10" i="6"/>
  <c r="AB10" i="6"/>
  <c r="AR10" i="6"/>
  <c r="J11" i="6"/>
  <c r="Z11" i="6"/>
  <c r="AP11" i="6"/>
  <c r="AE5" i="6"/>
  <c r="M6" i="6"/>
  <c r="AS6" i="6"/>
  <c r="AA7" i="6"/>
  <c r="I8" i="6"/>
  <c r="AO8" i="6"/>
  <c r="W9" i="6"/>
  <c r="E10" i="6"/>
  <c r="AK10" i="6"/>
  <c r="S11" i="6"/>
  <c r="AU11" i="6"/>
  <c r="M12" i="6"/>
  <c r="AC12" i="6"/>
  <c r="AS12" i="6"/>
  <c r="K13" i="6"/>
  <c r="AA13" i="6"/>
  <c r="AQ13" i="6"/>
  <c r="I14" i="6"/>
  <c r="Y14" i="6"/>
  <c r="AO14" i="6"/>
  <c r="G15" i="6"/>
  <c r="Y5" i="6"/>
  <c r="G6" i="6"/>
  <c r="AM6" i="6"/>
  <c r="U7" i="6"/>
  <c r="BA7" i="6"/>
  <c r="AI8" i="6"/>
  <c r="Q9" i="6"/>
  <c r="AW9" i="6"/>
  <c r="AE10" i="6"/>
  <c r="M11" i="6"/>
  <c r="AR11" i="6"/>
  <c r="J12" i="6"/>
  <c r="Z12" i="6"/>
  <c r="AP12" i="6"/>
  <c r="H13" i="6"/>
  <c r="X13" i="6"/>
  <c r="AN13" i="6"/>
  <c r="F14" i="6"/>
  <c r="V14" i="6"/>
  <c r="AL14" i="6"/>
  <c r="D15" i="6"/>
  <c r="T15" i="6"/>
  <c r="AJ15" i="6"/>
  <c r="AZ15" i="6"/>
  <c r="R16" i="6"/>
  <c r="AH16" i="6"/>
  <c r="AX16" i="6"/>
  <c r="P17" i="6"/>
  <c r="AU23" i="6"/>
  <c r="O23" i="6"/>
  <c r="AG22" i="6"/>
  <c r="AY21" i="6"/>
  <c r="S21" i="6"/>
  <c r="AK20" i="6"/>
  <c r="AT19" i="6"/>
  <c r="AZ18" i="6"/>
  <c r="I18" i="6"/>
  <c r="Q17" i="6"/>
  <c r="H16" i="6"/>
  <c r="AR14" i="6"/>
  <c r="M13" i="6"/>
  <c r="G11" i="6"/>
  <c r="AG7" i="6"/>
  <c r="U5" i="6"/>
  <c r="AW7" i="6"/>
  <c r="AA10" i="6"/>
  <c r="X12" i="6"/>
  <c r="AL13" i="6"/>
  <c r="AZ14" i="6"/>
  <c r="AW15" i="6"/>
  <c r="AO16" i="6"/>
  <c r="AE17" i="6"/>
  <c r="M18" i="6"/>
  <c r="AS18" i="6"/>
  <c r="AA19" i="6"/>
  <c r="I20" i="6"/>
  <c r="AW25" i="6"/>
  <c r="AG25" i="6"/>
  <c r="Q25" i="6"/>
  <c r="AY24" i="6"/>
  <c r="AI24" i="6"/>
  <c r="S24" i="6"/>
  <c r="BA23" i="6"/>
  <c r="AK23" i="6"/>
  <c r="U23" i="6"/>
  <c r="E23" i="6"/>
  <c r="AM22" i="6"/>
  <c r="W22" i="6"/>
  <c r="G22" i="6"/>
  <c r="AO21" i="6"/>
  <c r="Y21" i="6"/>
  <c r="I21" i="6"/>
  <c r="AQ20" i="6"/>
  <c r="AA20" i="6"/>
  <c r="K20" i="6"/>
  <c r="AS19" i="6"/>
  <c r="AC19" i="6"/>
  <c r="M19" i="6"/>
  <c r="AU18" i="6"/>
  <c r="AE18" i="6"/>
  <c r="O18" i="6"/>
  <c r="AW17" i="6"/>
  <c r="AG17" i="6"/>
  <c r="O17" i="6"/>
  <c r="AR16" i="6"/>
  <c r="W16" i="6"/>
  <c r="AY15" i="6"/>
  <c r="AD15" i="6"/>
  <c r="F15" i="6"/>
  <c r="X14" i="6"/>
  <c r="AP13" i="6"/>
  <c r="J13" i="6"/>
  <c r="AB12" i="6"/>
  <c r="AT11" i="6"/>
  <c r="AI10" i="6"/>
  <c r="U9" i="6"/>
  <c r="G8" i="6"/>
  <c r="AQ6" i="6"/>
  <c r="AC5" i="6"/>
  <c r="T25" i="6"/>
  <c r="D25" i="6"/>
  <c r="AL24" i="6"/>
  <c r="V24" i="6"/>
  <c r="F24" i="6"/>
  <c r="AN23" i="6"/>
  <c r="X23" i="6"/>
  <c r="H23" i="6"/>
  <c r="AP22" i="6"/>
  <c r="Z22" i="6"/>
  <c r="J22" i="6"/>
  <c r="AR21" i="6"/>
  <c r="AB21" i="6"/>
  <c r="L21" i="6"/>
  <c r="AT20" i="6"/>
  <c r="AD20" i="6"/>
  <c r="N20" i="6"/>
  <c r="AV19" i="6"/>
  <c r="AF19" i="6"/>
  <c r="P19" i="6"/>
  <c r="AX18" i="6"/>
  <c r="AH18" i="6"/>
  <c r="R18" i="6"/>
  <c r="AZ17" i="6"/>
  <c r="AJ17" i="6"/>
  <c r="S17" i="6"/>
  <c r="AV16" i="6"/>
  <c r="AA16" i="6"/>
  <c r="E16" i="6"/>
  <c r="AH15" i="6"/>
  <c r="M15" i="6"/>
  <c r="AE14" i="6"/>
  <c r="AW13" i="6"/>
  <c r="Q13" i="6"/>
  <c r="AI12" i="6"/>
  <c r="BA11" i="6"/>
  <c r="AW10" i="6"/>
  <c r="AI9" i="6"/>
  <c r="U8" i="6"/>
  <c r="G7" i="6"/>
  <c r="AQ5" i="6"/>
  <c r="L5" i="6"/>
  <c r="AB5" i="6"/>
  <c r="AR5" i="6"/>
  <c r="J6" i="6"/>
  <c r="Z6" i="6"/>
  <c r="AP6" i="6"/>
  <c r="H7" i="6"/>
  <c r="X7" i="6"/>
  <c r="AN7" i="6"/>
  <c r="F8" i="6"/>
  <c r="V8" i="6"/>
  <c r="AL8" i="6"/>
  <c r="D9" i="6"/>
  <c r="T9" i="6"/>
  <c r="AJ9" i="6"/>
  <c r="AZ9" i="6"/>
  <c r="R10" i="6"/>
  <c r="AH10" i="6"/>
  <c r="AX10" i="6"/>
  <c r="P11" i="6"/>
  <c r="AF11" i="6"/>
  <c r="J5" i="6"/>
  <c r="Z5" i="6"/>
  <c r="AP5" i="6"/>
  <c r="H6" i="6"/>
  <c r="X6" i="6"/>
  <c r="AN6" i="6"/>
  <c r="F7" i="6"/>
  <c r="V7" i="6"/>
  <c r="AL7" i="6"/>
  <c r="D8" i="6"/>
  <c r="T8" i="6"/>
  <c r="AJ8" i="6"/>
  <c r="AZ8" i="6"/>
  <c r="R9" i="6"/>
  <c r="AH9" i="6"/>
  <c r="AX9" i="6"/>
  <c r="P10" i="6"/>
  <c r="AF10" i="6"/>
  <c r="AV10" i="6"/>
  <c r="N11" i="6"/>
  <c r="AD11" i="6"/>
  <c r="G5" i="6"/>
  <c r="AM5" i="6"/>
  <c r="U6" i="6"/>
  <c r="BA6" i="6"/>
  <c r="AI7" i="6"/>
  <c r="Q8" i="6"/>
  <c r="AW8" i="6"/>
  <c r="AE9" i="6"/>
  <c r="M10" i="6"/>
  <c r="AS10" i="6"/>
  <c r="AA11" i="6"/>
  <c r="AY11" i="6"/>
  <c r="Q12" i="6"/>
  <c r="AG12" i="6"/>
  <c r="AW12" i="6"/>
  <c r="O13" i="6"/>
  <c r="AE13" i="6"/>
  <c r="AU13" i="6"/>
  <c r="M14" i="6"/>
  <c r="AC14" i="6"/>
  <c r="AS14" i="6"/>
  <c r="K15" i="6"/>
  <c r="AG5" i="6"/>
  <c r="O6" i="6"/>
  <c r="AU6" i="6"/>
  <c r="AC7" i="6"/>
  <c r="K8" i="6"/>
  <c r="AQ8" i="6"/>
  <c r="Y9" i="6"/>
  <c r="G10" i="6"/>
  <c r="AM10" i="6"/>
  <c r="U11" i="6"/>
  <c r="AV11" i="6"/>
  <c r="N12" i="6"/>
  <c r="AD12" i="6"/>
  <c r="AT12" i="6"/>
  <c r="L13" i="6"/>
  <c r="AB13" i="6"/>
  <c r="AR13" i="6"/>
  <c r="J14" i="6"/>
  <c r="Z14" i="6"/>
  <c r="AP14" i="6"/>
  <c r="H15" i="6"/>
  <c r="X15" i="6"/>
  <c r="AN15" i="6"/>
  <c r="F16" i="6"/>
  <c r="V16" i="6"/>
  <c r="AL16" i="6"/>
  <c r="D17" i="6"/>
  <c r="T17" i="6"/>
  <c r="D5" i="8"/>
  <c r="R6" i="8"/>
  <c r="AY6" i="8"/>
  <c r="AF7" i="8"/>
  <c r="E8" i="8"/>
  <c r="AK8" i="8"/>
  <c r="Q9" i="8"/>
  <c r="AN9" i="8"/>
  <c r="V10" i="8"/>
  <c r="BA10" i="8"/>
  <c r="Y11" i="8"/>
  <c r="D12" i="8"/>
  <c r="AA12" i="8"/>
  <c r="AR12" i="8"/>
  <c r="R13" i="8"/>
  <c r="AK13" i="8"/>
  <c r="AW13" i="8"/>
  <c r="O14" i="8"/>
  <c r="AC14" i="8"/>
  <c r="AO14" i="8"/>
  <c r="G15" i="8"/>
  <c r="V15" i="8"/>
  <c r="AH15" i="8"/>
  <c r="AX15" i="8"/>
  <c r="O16" i="8"/>
  <c r="AA16" i="8"/>
  <c r="AQ16" i="8"/>
  <c r="Y5" i="8"/>
  <c r="AO6" i="8"/>
  <c r="AG7" i="8"/>
  <c r="Y8" i="8"/>
  <c r="H9" i="8"/>
  <c r="AY9" i="8"/>
  <c r="AG10" i="8"/>
  <c r="X11" i="8"/>
  <c r="K12" i="8"/>
  <c r="AJ12" i="8"/>
  <c r="J13" i="8"/>
  <c r="AL13" i="8"/>
  <c r="H14" i="8"/>
  <c r="Y14" i="8"/>
  <c r="AU14" i="8"/>
  <c r="M15" i="8"/>
  <c r="AG15" i="8"/>
  <c r="D16" i="8"/>
  <c r="U16" i="8"/>
  <c r="AK16" i="8"/>
  <c r="G17" i="8"/>
  <c r="S17" i="8"/>
  <c r="AG17" i="8"/>
  <c r="AR17" i="8"/>
  <c r="BA17" i="8"/>
  <c r="AM6" i="8"/>
  <c r="AR7" i="8"/>
  <c r="AT8" i="8"/>
  <c r="AM9" i="8"/>
  <c r="AQ10" i="8"/>
  <c r="AS11" i="8"/>
  <c r="AB12" i="8"/>
  <c r="Y13" i="8"/>
  <c r="AU13" i="8"/>
  <c r="T14" i="8"/>
  <c r="AY14" i="8"/>
  <c r="W15" i="8"/>
  <c r="AS15" i="8"/>
  <c r="Y16" i="8"/>
  <c r="AV16" i="8"/>
  <c r="R17" i="8"/>
  <c r="AJ17" i="8"/>
  <c r="AW17" i="8"/>
  <c r="K18" i="8"/>
  <c r="W18" i="8"/>
  <c r="AH18" i="8"/>
  <c r="AQ18" i="8"/>
  <c r="E19" i="8"/>
  <c r="P19" i="8"/>
  <c r="Y19" i="8"/>
  <c r="AK19" i="8"/>
  <c r="AV19" i="8"/>
  <c r="G20" i="8"/>
  <c r="S20" i="8"/>
  <c r="AD20" i="8"/>
  <c r="AM20" i="8"/>
  <c r="AU20" i="8"/>
  <c r="D21" i="8"/>
  <c r="J21" i="8"/>
  <c r="R21" i="8"/>
  <c r="Y21" i="8"/>
  <c r="AF21" i="8"/>
  <c r="AN21" i="8"/>
  <c r="AT21" i="8"/>
  <c r="BA21" i="8"/>
  <c r="K22" i="8"/>
  <c r="R22" i="8"/>
  <c r="X22" i="8"/>
  <c r="AF22" i="8"/>
  <c r="AM22" i="8"/>
  <c r="AT22" i="8"/>
  <c r="D23" i="8"/>
  <c r="J23" i="8"/>
  <c r="Q23" i="8"/>
  <c r="Y23" i="8"/>
  <c r="AF23" i="8"/>
  <c r="AL23" i="8"/>
  <c r="AT23" i="8"/>
  <c r="BA23" i="8"/>
  <c r="J24" i="8"/>
  <c r="R24" i="8"/>
  <c r="X24" i="8"/>
  <c r="AE24" i="8"/>
  <c r="AM24" i="8"/>
  <c r="AR24" i="8"/>
  <c r="AW24" i="8"/>
  <c r="E25" i="8"/>
  <c r="J25" i="8"/>
  <c r="O25" i="8"/>
  <c r="U25" i="8"/>
  <c r="Z25" i="8"/>
  <c r="AE25" i="8"/>
  <c r="AK25" i="8"/>
  <c r="AP25" i="8"/>
  <c r="AU25" i="8"/>
  <c r="BA25" i="8"/>
  <c r="H26" i="8"/>
  <c r="M26" i="8"/>
  <c r="S26" i="8"/>
  <c r="X26" i="8"/>
  <c r="AC26" i="8"/>
  <c r="AI26" i="8"/>
  <c r="AN26" i="8"/>
  <c r="AS26" i="8"/>
  <c r="AY26" i="8"/>
  <c r="F27" i="8"/>
  <c r="K27" i="8"/>
  <c r="Q27" i="8"/>
  <c r="V27" i="8"/>
  <c r="AA27" i="8"/>
  <c r="AG27" i="8"/>
  <c r="AL27" i="8"/>
  <c r="AQ27" i="8"/>
  <c r="AW27" i="8"/>
  <c r="D28" i="8"/>
  <c r="I28" i="8"/>
  <c r="O28" i="8"/>
  <c r="T28" i="8"/>
  <c r="Y28" i="8"/>
  <c r="AE28" i="8"/>
  <c r="AJ28" i="8"/>
  <c r="AO28" i="8"/>
  <c r="AU28" i="8"/>
  <c r="AZ28" i="8"/>
  <c r="G29" i="8"/>
  <c r="M29" i="8"/>
  <c r="R29" i="8"/>
  <c r="W29" i="8"/>
  <c r="AC29" i="8"/>
  <c r="AH29" i="8"/>
  <c r="AM29" i="8"/>
  <c r="AS29" i="8"/>
  <c r="AX29" i="8"/>
  <c r="E30" i="8"/>
  <c r="K30" i="8"/>
  <c r="P30" i="8"/>
  <c r="U30" i="8"/>
  <c r="AA30" i="8"/>
  <c r="AE30" i="8"/>
  <c r="AI30" i="8"/>
  <c r="AM30" i="8"/>
  <c r="AQ30" i="8"/>
  <c r="AU30" i="8"/>
  <c r="AY30" i="8"/>
  <c r="E31" i="8"/>
  <c r="I31" i="8"/>
  <c r="M31" i="8"/>
  <c r="Q31" i="8"/>
  <c r="U31" i="8"/>
  <c r="Y31" i="8"/>
  <c r="AC31" i="8"/>
  <c r="AU5" i="8"/>
  <c r="W7" i="8"/>
  <c r="AU8" i="8"/>
  <c r="K10" i="8"/>
  <c r="AJ11" i="8"/>
  <c r="AQ12" i="8"/>
  <c r="AG13" i="8"/>
  <c r="S14" i="8"/>
  <c r="AZ14" i="8"/>
  <c r="AM15" i="8"/>
  <c r="P16" i="8"/>
  <c r="BA16" i="8"/>
  <c r="AB17" i="8"/>
  <c r="AS17" i="8"/>
  <c r="O18" i="8"/>
  <c r="AA18" i="8"/>
  <c r="AP18" i="8"/>
  <c r="H19" i="8"/>
  <c r="U19" i="8"/>
  <c r="AG19" i="8"/>
  <c r="AW19" i="8"/>
  <c r="N20" i="8"/>
  <c r="AA20" i="8"/>
  <c r="AP20" i="8"/>
  <c r="AX20" i="8"/>
  <c r="I21" i="8"/>
  <c r="T21" i="8"/>
  <c r="AC21" i="8"/>
  <c r="AK21" i="8"/>
  <c r="AV21" i="8"/>
  <c r="G22" i="8"/>
  <c r="P22" i="8"/>
  <c r="AA22" i="8"/>
  <c r="AI22" i="8"/>
  <c r="AR22" i="8"/>
  <c r="E23" i="8"/>
  <c r="N23" i="8"/>
  <c r="V23" i="8"/>
  <c r="AG23" i="8"/>
  <c r="AP23" i="8"/>
  <c r="AZ23" i="8"/>
  <c r="L24" i="8"/>
  <c r="T24" i="8"/>
  <c r="AD24" i="8"/>
  <c r="AN24" i="8"/>
  <c r="AU24" i="8"/>
  <c r="BA24" i="8"/>
  <c r="K25" i="8"/>
  <c r="R25" i="8"/>
  <c r="Y25" i="8"/>
  <c r="AG25" i="8"/>
  <c r="AM25" i="8"/>
  <c r="AT25" i="8"/>
  <c r="D26" i="8"/>
  <c r="K26" i="8"/>
  <c r="Q26" i="8"/>
  <c r="Y26" i="8"/>
  <c r="AF26" i="8"/>
  <c r="AM26" i="8"/>
  <c r="AU26" i="8"/>
  <c r="BA26" i="8"/>
  <c r="J27" i="8"/>
  <c r="R27" i="8"/>
  <c r="Y27" i="8"/>
  <c r="AE27" i="8"/>
  <c r="AM27" i="8"/>
  <c r="AT27" i="8"/>
  <c r="BA27" i="8"/>
  <c r="K28" i="8"/>
  <c r="Q28" i="8"/>
  <c r="X28" i="8"/>
  <c r="AF28" i="8"/>
  <c r="AM28" i="8"/>
  <c r="AS28" i="8"/>
  <c r="BA28" i="8"/>
  <c r="J29" i="8"/>
  <c r="Q29" i="8"/>
  <c r="Y29" i="8"/>
  <c r="AE29" i="8"/>
  <c r="AL29" i="8"/>
  <c r="AT29" i="8"/>
  <c r="BA29" i="8"/>
  <c r="I30" i="8"/>
  <c r="Q30" i="8"/>
  <c r="X30" i="8"/>
  <c r="AD30" i="8"/>
  <c r="AJ30" i="8"/>
  <c r="AO30" i="8"/>
  <c r="AT30" i="8"/>
  <c r="AZ30" i="8"/>
  <c r="G31" i="8"/>
  <c r="L31" i="8"/>
  <c r="R31" i="8"/>
  <c r="W31" i="8"/>
  <c r="AB31" i="8"/>
  <c r="AG31" i="8"/>
  <c r="AK31" i="8"/>
  <c r="AO31" i="8"/>
  <c r="AS31" i="8"/>
  <c r="AW31" i="8"/>
  <c r="BA31" i="8"/>
  <c r="G32" i="8"/>
  <c r="K32" i="8"/>
  <c r="O32" i="8"/>
  <c r="S32" i="8"/>
  <c r="W32" i="8"/>
  <c r="AA32" i="8"/>
  <c r="AE32" i="8"/>
  <c r="AI32" i="8"/>
  <c r="AM32" i="8"/>
  <c r="AQ32" i="8"/>
  <c r="AU32" i="8"/>
  <c r="AY32" i="8"/>
  <c r="E33" i="8"/>
  <c r="I33" i="8"/>
  <c r="M33" i="8"/>
  <c r="Q33" i="8"/>
  <c r="U33" i="8"/>
  <c r="Y33" i="8"/>
  <c r="AC33" i="8"/>
  <c r="AG33" i="8"/>
  <c r="AK33" i="8"/>
  <c r="AO33" i="8"/>
  <c r="AS33" i="8"/>
  <c r="AW33" i="8"/>
  <c r="BA33" i="8"/>
  <c r="G34" i="8"/>
  <c r="K34" i="8"/>
  <c r="O34" i="8"/>
  <c r="S34" i="8"/>
  <c r="W34" i="8"/>
  <c r="AA34" i="8"/>
  <c r="AE34" i="8"/>
  <c r="AI34" i="8"/>
  <c r="AM34" i="8"/>
  <c r="AQ34" i="8"/>
  <c r="AU34" i="8"/>
  <c r="AY34" i="8"/>
  <c r="E35" i="8"/>
  <c r="I35" i="8"/>
  <c r="M35" i="8"/>
  <c r="Q35" i="8"/>
  <c r="U35" i="8"/>
  <c r="Y35" i="8"/>
  <c r="AC35" i="8"/>
  <c r="AG35" i="8"/>
  <c r="AK35" i="8"/>
  <c r="AO35" i="8"/>
  <c r="AS35" i="8"/>
  <c r="AW35" i="8"/>
  <c r="BA35" i="8"/>
  <c r="G36" i="8"/>
  <c r="K36" i="8"/>
  <c r="O36" i="8"/>
  <c r="S36" i="8"/>
  <c r="W36" i="8"/>
  <c r="AA36" i="8"/>
  <c r="AE36" i="8"/>
  <c r="AI36" i="8"/>
  <c r="AM36" i="8"/>
  <c r="AQ36" i="8"/>
  <c r="AU36" i="8"/>
  <c r="AY36" i="8"/>
  <c r="E37" i="8"/>
  <c r="I37" i="8"/>
  <c r="M37" i="8"/>
  <c r="Q37" i="8"/>
  <c r="U37" i="8"/>
  <c r="Y37" i="8"/>
  <c r="AC37" i="8"/>
  <c r="AG37" i="8"/>
  <c r="AK37" i="8"/>
  <c r="AO37" i="8"/>
  <c r="AS37" i="8"/>
  <c r="AW37" i="8"/>
  <c r="BA37" i="8"/>
  <c r="G38" i="8"/>
  <c r="K38" i="8"/>
  <c r="O38" i="8"/>
  <c r="S38" i="8"/>
  <c r="W38" i="8"/>
  <c r="AA38" i="8"/>
  <c r="AE38" i="8"/>
  <c r="AI38" i="8"/>
  <c r="AM38" i="8"/>
  <c r="AQ38" i="8"/>
  <c r="AU38" i="8"/>
  <c r="AY38" i="8"/>
  <c r="E39" i="8"/>
  <c r="I39" i="8"/>
  <c r="M39" i="8"/>
  <c r="Q39" i="8"/>
  <c r="U39" i="8"/>
  <c r="Y39" i="8"/>
  <c r="AC39" i="8"/>
  <c r="AG39" i="8"/>
  <c r="AK39" i="8"/>
  <c r="AO39" i="8"/>
  <c r="AS39" i="8"/>
  <c r="AW39" i="8"/>
  <c r="BA39" i="8"/>
  <c r="G40" i="8"/>
  <c r="K40" i="8"/>
  <c r="O40" i="8"/>
  <c r="S40" i="8"/>
  <c r="W40" i="8"/>
  <c r="AA40" i="8"/>
  <c r="AE40" i="8"/>
  <c r="AI40" i="8"/>
  <c r="AM40" i="8"/>
  <c r="AQ40" i="8"/>
  <c r="AU40" i="8"/>
  <c r="AY40" i="8"/>
  <c r="E41" i="8"/>
  <c r="I41" i="8"/>
  <c r="M41" i="8"/>
  <c r="Q41" i="8"/>
  <c r="U41" i="8"/>
  <c r="Y41" i="8"/>
  <c r="AC41" i="8"/>
  <c r="AG41" i="8"/>
  <c r="AK41" i="8"/>
  <c r="AO41" i="8"/>
  <c r="AS41" i="8"/>
  <c r="AW41" i="8"/>
  <c r="BA41" i="8"/>
  <c r="G42" i="8"/>
  <c r="K42" i="8"/>
  <c r="O42" i="8"/>
  <c r="S42" i="8"/>
  <c r="W42" i="8"/>
  <c r="AA42" i="8"/>
  <c r="AE42" i="8"/>
  <c r="AI42" i="8"/>
  <c r="AM42" i="8"/>
  <c r="AQ42" i="8"/>
  <c r="AU42" i="8"/>
  <c r="AY42" i="8"/>
  <c r="E43" i="8"/>
  <c r="I43" i="8"/>
  <c r="M43" i="8"/>
  <c r="Q43" i="8"/>
  <c r="U43" i="8"/>
  <c r="Y43" i="8"/>
  <c r="AC43" i="8"/>
  <c r="AG43" i="8"/>
  <c r="AK43" i="8"/>
  <c r="AO43" i="8"/>
  <c r="AS43" i="8"/>
  <c r="AW43" i="8"/>
  <c r="BA43" i="8"/>
  <c r="G44" i="8"/>
  <c r="K44" i="8"/>
  <c r="O44" i="8"/>
  <c r="S44" i="8"/>
  <c r="W44" i="8"/>
  <c r="AA44" i="8"/>
  <c r="AE44" i="8"/>
  <c r="AI44" i="8"/>
  <c r="AM44" i="8"/>
  <c r="AQ44" i="8"/>
  <c r="AU44" i="8"/>
  <c r="AY44" i="8"/>
  <c r="E45" i="8"/>
  <c r="I45" i="8"/>
  <c r="M45" i="8"/>
  <c r="Q45" i="8"/>
  <c r="U45" i="8"/>
  <c r="Y45" i="8"/>
  <c r="AC45" i="8"/>
  <c r="AG45" i="8"/>
  <c r="AK45" i="8"/>
  <c r="AO45" i="8"/>
  <c r="AS45" i="8"/>
  <c r="AW45" i="8"/>
  <c r="BA45" i="8"/>
  <c r="G46" i="8"/>
  <c r="K46" i="8"/>
  <c r="O46" i="8"/>
  <c r="S46" i="8"/>
  <c r="W46" i="8"/>
  <c r="AA46" i="8"/>
  <c r="AE46" i="8"/>
  <c r="AI46" i="8"/>
  <c r="AM46" i="8"/>
  <c r="AQ46" i="8"/>
  <c r="AU46" i="8"/>
  <c r="AY46" i="8"/>
  <c r="E47" i="8"/>
  <c r="I47" i="8"/>
  <c r="M47" i="8"/>
  <c r="Q47" i="8"/>
  <c r="U47" i="8"/>
  <c r="Y47" i="8"/>
  <c r="AC47" i="8"/>
  <c r="AG47" i="8"/>
  <c r="AK47" i="8"/>
  <c r="AO47" i="8"/>
  <c r="AS47" i="8"/>
  <c r="AW47" i="8"/>
  <c r="BA47" i="8"/>
  <c r="G48" i="8"/>
  <c r="K48" i="8"/>
  <c r="O48" i="8"/>
  <c r="S48" i="8"/>
  <c r="W48" i="8"/>
  <c r="AA48" i="8"/>
  <c r="AE48" i="8"/>
  <c r="AI48" i="8"/>
  <c r="AM48" i="8"/>
  <c r="AQ48" i="8"/>
  <c r="AU48" i="8"/>
  <c r="AY48" i="8"/>
  <c r="E49" i="8"/>
  <c r="I49" i="8"/>
  <c r="M49" i="8"/>
  <c r="Q49" i="8"/>
  <c r="U49" i="8"/>
  <c r="Y49" i="8"/>
  <c r="K7" i="8"/>
  <c r="Z8" i="8"/>
  <c r="AE10" i="8"/>
  <c r="L12" i="8"/>
  <c r="Z13" i="8"/>
  <c r="AE14" i="8"/>
  <c r="R15" i="8"/>
  <c r="K16" i="8"/>
  <c r="I17" i="8"/>
  <c r="AK17" i="8"/>
  <c r="J18" i="8"/>
  <c r="AE18" i="8"/>
  <c r="AX18" i="8"/>
  <c r="Q19" i="8"/>
  <c r="AN19" i="8"/>
  <c r="F20" i="8"/>
  <c r="W20" i="8"/>
  <c r="AQ20" i="8"/>
  <c r="E21" i="8"/>
  <c r="P21" i="8"/>
  <c r="AD21" i="8"/>
  <c r="AP21" i="8"/>
  <c r="F22" i="8"/>
  <c r="S22" i="8"/>
  <c r="AD22" i="8"/>
  <c r="AQ22" i="8"/>
  <c r="F23" i="8"/>
  <c r="T23" i="8"/>
  <c r="AD23" i="8"/>
  <c r="AR23" i="8"/>
  <c r="G24" i="8"/>
  <c r="S24" i="8"/>
  <c r="AH24" i="8"/>
  <c r="AQ24" i="8"/>
  <c r="AZ24" i="8"/>
  <c r="M25" i="8"/>
  <c r="V25" i="8"/>
  <c r="AD25" i="8"/>
  <c r="AO25" i="8"/>
  <c r="AX25" i="8"/>
  <c r="I26" i="8"/>
  <c r="T26" i="8"/>
  <c r="AB26" i="8"/>
  <c r="AK26" i="8"/>
  <c r="AV26" i="8"/>
  <c r="G27" i="8"/>
  <c r="O27" i="8"/>
  <c r="Z27" i="8"/>
  <c r="AI27" i="8"/>
  <c r="AS27" i="8"/>
  <c r="E28" i="8"/>
  <c r="M28" i="8"/>
  <c r="W28" i="8"/>
  <c r="AG28" i="8"/>
  <c r="AQ28" i="8"/>
  <c r="AY28" i="8"/>
  <c r="K29" i="8"/>
  <c r="U29" i="8"/>
  <c r="AD29" i="8"/>
  <c r="AO29" i="8"/>
  <c r="AW29" i="8"/>
  <c r="H30" i="8"/>
  <c r="S30" i="8"/>
  <c r="AB30" i="8"/>
  <c r="AH30" i="8"/>
  <c r="AP30" i="8"/>
  <c r="AW30" i="8"/>
  <c r="F31" i="8"/>
  <c r="N31" i="8"/>
  <c r="T31" i="8"/>
  <c r="AA31" i="8"/>
  <c r="AH31" i="8"/>
  <c r="AM31" i="8"/>
  <c r="AR31" i="8"/>
  <c r="AX31" i="8"/>
  <c r="E32" i="8"/>
  <c r="J32" i="8"/>
  <c r="P32" i="8"/>
  <c r="U32" i="8"/>
  <c r="Z32" i="8"/>
  <c r="AF32" i="8"/>
  <c r="AK32" i="8"/>
  <c r="AP32" i="8"/>
  <c r="AV32" i="8"/>
  <c r="BA32" i="8"/>
  <c r="H33" i="8"/>
  <c r="N33" i="8"/>
  <c r="S33" i="8"/>
  <c r="X33" i="8"/>
  <c r="AD33" i="8"/>
  <c r="AI33" i="8"/>
  <c r="AN33" i="8"/>
  <c r="AT33" i="8"/>
  <c r="AY33" i="8"/>
  <c r="F34" i="8"/>
  <c r="L34" i="8"/>
  <c r="Q34" i="8"/>
  <c r="V34" i="8"/>
  <c r="AB34" i="8"/>
  <c r="AG34" i="8"/>
  <c r="AL34" i="8"/>
  <c r="AR34" i="8"/>
  <c r="AW34" i="8"/>
  <c r="D35" i="8"/>
  <c r="J35" i="8"/>
  <c r="O35" i="8"/>
  <c r="T35" i="8"/>
  <c r="Z35" i="8"/>
  <c r="AE35" i="8"/>
  <c r="AJ35" i="8"/>
  <c r="AP35" i="8"/>
  <c r="AU35" i="8"/>
  <c r="AZ35" i="8"/>
  <c r="H36" i="8"/>
  <c r="M36" i="8"/>
  <c r="R36" i="8"/>
  <c r="X36" i="8"/>
  <c r="AC36" i="8"/>
  <c r="AH36" i="8"/>
  <c r="AN36" i="8"/>
  <c r="AS36" i="8"/>
  <c r="AX36" i="8"/>
  <c r="F37" i="8"/>
  <c r="K37" i="8"/>
  <c r="P37" i="8"/>
  <c r="V37" i="8"/>
  <c r="AA37" i="8"/>
  <c r="AF37" i="8"/>
  <c r="AL37" i="8"/>
  <c r="AQ37" i="8"/>
  <c r="AV37" i="8"/>
  <c r="D38" i="8"/>
  <c r="I38" i="8"/>
  <c r="N38" i="8"/>
  <c r="T38" i="8"/>
  <c r="Y38" i="8"/>
  <c r="AD38" i="8"/>
  <c r="AJ38" i="8"/>
  <c r="AO38" i="8"/>
  <c r="AT38" i="8"/>
  <c r="AZ38" i="8"/>
  <c r="G39" i="8"/>
  <c r="L39" i="8"/>
  <c r="R39" i="8"/>
  <c r="W39" i="8"/>
  <c r="AB39" i="8"/>
  <c r="AH39" i="8"/>
  <c r="AM39" i="8"/>
  <c r="AR39" i="8"/>
  <c r="AX39" i="8"/>
  <c r="E40" i="8"/>
  <c r="J40" i="8"/>
  <c r="P40" i="8"/>
  <c r="U40" i="8"/>
  <c r="Z40" i="8"/>
  <c r="AF40" i="8"/>
  <c r="AK40" i="8"/>
  <c r="BA7" i="8"/>
  <c r="AC9" i="8"/>
  <c r="O11" i="8"/>
  <c r="AZ12" i="8"/>
  <c r="D14" i="8"/>
  <c r="AN14" i="8"/>
  <c r="AQ15" i="8"/>
  <c r="AJ16" i="8"/>
  <c r="Y17" i="8"/>
  <c r="AZ17" i="8"/>
  <c r="S18" i="8"/>
  <c r="AM18" i="8"/>
  <c r="I19" i="8"/>
  <c r="AC19" i="8"/>
  <c r="AS19" i="8"/>
  <c r="O20" i="8"/>
  <c r="AI20" i="8"/>
  <c r="AV20" i="8"/>
  <c r="M21" i="8"/>
  <c r="X21" i="8"/>
  <c r="AJ21" i="8"/>
  <c r="AX21" i="8"/>
  <c r="L22" i="8"/>
  <c r="W22" i="8"/>
  <c r="AL22" i="8"/>
  <c r="AX22" i="8"/>
  <c r="L23" i="8"/>
  <c r="Z23" i="8"/>
  <c r="AK23" i="8"/>
  <c r="AW23" i="8"/>
  <c r="N24" i="8"/>
  <c r="Z24" i="8"/>
  <c r="AJ24" i="8"/>
  <c r="AV24" i="8"/>
  <c r="G25" i="8"/>
  <c r="Q25" i="8"/>
  <c r="AA25" i="8"/>
  <c r="AI25" i="8"/>
  <c r="AS25" i="8"/>
  <c r="E26" i="8"/>
  <c r="O26" i="8"/>
  <c r="W26" i="8"/>
  <c r="AG26" i="8"/>
  <c r="AQ26" i="8"/>
  <c r="AZ26" i="8"/>
  <c r="M27" i="8"/>
  <c r="U27" i="8"/>
  <c r="AD27" i="8"/>
  <c r="AO27" i="8"/>
  <c r="AX27" i="8"/>
  <c r="H28" i="8"/>
  <c r="S28" i="8"/>
  <c r="AB28" i="8"/>
  <c r="AK28" i="8"/>
  <c r="AV28" i="8"/>
  <c r="F29" i="8"/>
  <c r="O29" i="8"/>
  <c r="Z29" i="8"/>
  <c r="AI29" i="8"/>
  <c r="AQ29" i="8"/>
  <c r="D30" i="8"/>
  <c r="M30" i="8"/>
  <c r="W30" i="8"/>
  <c r="AF30" i="8"/>
  <c r="AL30" i="8"/>
  <c r="AS30" i="8"/>
  <c r="BA30" i="8"/>
  <c r="J31" i="8"/>
  <c r="P31" i="8"/>
  <c r="X31" i="8"/>
  <c r="AE31" i="8"/>
  <c r="AJ31" i="8"/>
  <c r="AP31" i="8"/>
  <c r="AU31" i="8"/>
  <c r="AZ31" i="8"/>
  <c r="H32" i="8"/>
  <c r="M32" i="8"/>
  <c r="R32" i="8"/>
  <c r="X32" i="8"/>
  <c r="AC32" i="8"/>
  <c r="AH32" i="8"/>
  <c r="AN32" i="8"/>
  <c r="AS32" i="8"/>
  <c r="AX32" i="8"/>
  <c r="F33" i="8"/>
  <c r="K33" i="8"/>
  <c r="P33" i="8"/>
  <c r="V33" i="8"/>
  <c r="AA33" i="8"/>
  <c r="AF33" i="8"/>
  <c r="AL33" i="8"/>
  <c r="AQ33" i="8"/>
  <c r="AV33" i="8"/>
  <c r="D34" i="8"/>
  <c r="I34" i="8"/>
  <c r="N34" i="8"/>
  <c r="T34" i="8"/>
  <c r="Y34" i="8"/>
  <c r="AD34" i="8"/>
  <c r="AJ34" i="8"/>
  <c r="AO34" i="8"/>
  <c r="AT34" i="8"/>
  <c r="AZ34" i="8"/>
  <c r="G35" i="8"/>
  <c r="L35" i="8"/>
  <c r="R35" i="8"/>
  <c r="W35" i="8"/>
  <c r="AB35" i="8"/>
  <c r="AH35" i="8"/>
  <c r="AM35" i="8"/>
  <c r="AR35" i="8"/>
  <c r="AX35" i="8"/>
  <c r="E36" i="8"/>
  <c r="J36" i="8"/>
  <c r="P36" i="8"/>
  <c r="U36" i="8"/>
  <c r="Z36" i="8"/>
  <c r="AF36" i="8"/>
  <c r="AK36" i="8"/>
  <c r="AP36" i="8"/>
  <c r="AV36" i="8"/>
  <c r="BA36" i="8"/>
  <c r="H37" i="8"/>
  <c r="N37" i="8"/>
  <c r="S37" i="8"/>
  <c r="X37" i="8"/>
  <c r="AD37" i="8"/>
  <c r="AI37" i="8"/>
  <c r="AN37" i="8"/>
  <c r="AT37" i="8"/>
  <c r="AY37" i="8"/>
  <c r="F38" i="8"/>
  <c r="L38" i="8"/>
  <c r="Q38" i="8"/>
  <c r="V38" i="8"/>
  <c r="AB38" i="8"/>
  <c r="AG38" i="8"/>
  <c r="AL38" i="8"/>
  <c r="AR38" i="8"/>
  <c r="AW38" i="8"/>
  <c r="D39" i="8"/>
  <c r="J39" i="8"/>
  <c r="O39" i="8"/>
  <c r="T39" i="8"/>
  <c r="Z39" i="8"/>
  <c r="AE39" i="8"/>
  <c r="AJ39" i="8"/>
  <c r="AP39" i="8"/>
  <c r="AU39" i="8"/>
  <c r="AZ39" i="8"/>
  <c r="H40" i="8"/>
  <c r="M40" i="8"/>
  <c r="R40" i="8"/>
  <c r="X40" i="8"/>
  <c r="AC40" i="8"/>
  <c r="AH40" i="8"/>
  <c r="AN40" i="8"/>
  <c r="AS40" i="8"/>
  <c r="AX40" i="8"/>
  <c r="F41" i="8"/>
  <c r="K41" i="8"/>
  <c r="P41" i="8"/>
  <c r="V41" i="8"/>
  <c r="AA41" i="8"/>
  <c r="AF41" i="8"/>
  <c r="AL41" i="8"/>
  <c r="O8" i="8"/>
  <c r="AT11" i="8"/>
  <c r="I14" i="8"/>
  <c r="E16" i="8"/>
  <c r="AC17" i="8"/>
  <c r="Z18" i="8"/>
  <c r="M19" i="8"/>
  <c r="BA19" i="8"/>
  <c r="AL20" i="8"/>
  <c r="N21" i="8"/>
  <c r="AO21" i="8"/>
  <c r="N22" i="8"/>
  <c r="AN22" i="8"/>
  <c r="P23" i="8"/>
  <c r="AO23" i="8"/>
  <c r="O24" i="8"/>
  <c r="AO24" i="8"/>
  <c r="I25" i="8"/>
  <c r="AC25" i="8"/>
  <c r="AW25" i="8"/>
  <c r="P26" i="8"/>
  <c r="AJ26" i="8"/>
  <c r="E27" i="8"/>
  <c r="W27" i="8"/>
  <c r="AP27" i="8"/>
  <c r="L28" i="8"/>
  <c r="AC28" i="8"/>
  <c r="AW28" i="8"/>
  <c r="S29" i="8"/>
  <c r="AK29" i="8"/>
  <c r="G30" i="8"/>
  <c r="Y30" i="8"/>
  <c r="AN30" i="8"/>
  <c r="D31" i="8"/>
  <c r="S31" i="8"/>
  <c r="AF31" i="8"/>
  <c r="AQ31" i="8"/>
  <c r="D32" i="8"/>
  <c r="N32" i="8"/>
  <c r="Y32" i="8"/>
  <c r="AJ32" i="8"/>
  <c r="AT32" i="8"/>
  <c r="G33" i="8"/>
  <c r="R33" i="8"/>
  <c r="AB33" i="8"/>
  <c r="AM33" i="8"/>
  <c r="AX33" i="8"/>
  <c r="J34" i="8"/>
  <c r="U34" i="8"/>
  <c r="AF34" i="8"/>
  <c r="AP34" i="8"/>
  <c r="BA34" i="8"/>
  <c r="N35" i="8"/>
  <c r="X35" i="8"/>
  <c r="AI35" i="8"/>
  <c r="AT35" i="8"/>
  <c r="F36" i="8"/>
  <c r="Q36" i="8"/>
  <c r="AB36" i="8"/>
  <c r="AL36" i="8"/>
  <c r="AW36" i="8"/>
  <c r="J37" i="8"/>
  <c r="T37" i="8"/>
  <c r="AE37" i="8"/>
  <c r="AP37" i="8"/>
  <c r="AZ37" i="8"/>
  <c r="M38" i="8"/>
  <c r="X38" i="8"/>
  <c r="AH38" i="8"/>
  <c r="AS38" i="8"/>
  <c r="F39" i="8"/>
  <c r="P39" i="8"/>
  <c r="AA39" i="8"/>
  <c r="AL39" i="8"/>
  <c r="AV39" i="8"/>
  <c r="I40" i="8"/>
  <c r="T40" i="8"/>
  <c r="AD40" i="8"/>
  <c r="AO40" i="8"/>
  <c r="AV40" i="8"/>
  <c r="D41" i="8"/>
  <c r="L41" i="8"/>
  <c r="S41" i="8"/>
  <c r="Z41" i="8"/>
  <c r="AH41" i="8"/>
  <c r="AN41" i="8"/>
  <c r="AT41" i="8"/>
  <c r="AY41" i="8"/>
  <c r="F42" i="8"/>
  <c r="L42" i="8"/>
  <c r="Q42" i="8"/>
  <c r="V42" i="8"/>
  <c r="AB42" i="8"/>
  <c r="AG42" i="8"/>
  <c r="AL42" i="8"/>
  <c r="AR42" i="8"/>
  <c r="AW42" i="8"/>
  <c r="D43" i="8"/>
  <c r="J43" i="8"/>
  <c r="O43" i="8"/>
  <c r="T43" i="8"/>
  <c r="Z43" i="8"/>
  <c r="AE43" i="8"/>
  <c r="AJ43" i="8"/>
  <c r="AP43" i="8"/>
  <c r="AU43" i="8"/>
  <c r="AZ43" i="8"/>
  <c r="H44" i="8"/>
  <c r="M44" i="8"/>
  <c r="R44" i="8"/>
  <c r="X44" i="8"/>
  <c r="AC44" i="8"/>
  <c r="AH44" i="8"/>
  <c r="AN44" i="8"/>
  <c r="AS44" i="8"/>
  <c r="AX44" i="8"/>
  <c r="F45" i="8"/>
  <c r="K45" i="8"/>
  <c r="P45" i="8"/>
  <c r="V45" i="8"/>
  <c r="AA45" i="8"/>
  <c r="AF45" i="8"/>
  <c r="AL45" i="8"/>
  <c r="AQ45" i="8"/>
  <c r="AV45" i="8"/>
  <c r="D46" i="8"/>
  <c r="I46" i="8"/>
  <c r="N46" i="8"/>
  <c r="T46" i="8"/>
  <c r="Y46" i="8"/>
  <c r="AD46" i="8"/>
  <c r="AJ46" i="8"/>
  <c r="AO46" i="8"/>
  <c r="AT46" i="8"/>
  <c r="AZ46" i="8"/>
  <c r="G47" i="8"/>
  <c r="L47" i="8"/>
  <c r="R47" i="8"/>
  <c r="W47" i="8"/>
  <c r="AB47" i="8"/>
  <c r="AH47" i="8"/>
  <c r="AM47" i="8"/>
  <c r="AR47" i="8"/>
  <c r="AX47" i="8"/>
  <c r="E48" i="8"/>
  <c r="J48" i="8"/>
  <c r="P48" i="8"/>
  <c r="U48" i="8"/>
  <c r="Z48" i="8"/>
  <c r="AF48" i="8"/>
  <c r="AK48" i="8"/>
  <c r="AP48" i="8"/>
  <c r="AV48" i="8"/>
  <c r="BA48" i="8"/>
  <c r="H49" i="8"/>
  <c r="N49" i="8"/>
  <c r="S49" i="8"/>
  <c r="X49" i="8"/>
  <c r="AC49" i="8"/>
  <c r="AG49" i="8"/>
  <c r="AK49" i="8"/>
  <c r="AO49" i="8"/>
  <c r="AS49" i="8"/>
  <c r="S9" i="8"/>
  <c r="T12" i="8"/>
  <c r="AJ14" i="8"/>
  <c r="AF16" i="8"/>
  <c r="AO17" i="8"/>
  <c r="AI18" i="8"/>
  <c r="X19" i="8"/>
  <c r="K20" i="8"/>
  <c r="AR20" i="8"/>
  <c r="U21" i="8"/>
  <c r="AS21" i="8"/>
  <c r="V22" i="8"/>
  <c r="AV22" i="8"/>
  <c r="U23" i="8"/>
  <c r="AV23" i="8"/>
  <c r="W24" i="8"/>
  <c r="AS24" i="8"/>
  <c r="N25" i="8"/>
  <c r="AH25" i="8"/>
  <c r="AY25" i="8"/>
  <c r="U26" i="8"/>
  <c r="AO26" i="8"/>
  <c r="I27" i="8"/>
  <c r="AC27" i="8"/>
  <c r="AU27" i="8"/>
  <c r="P28" i="8"/>
  <c r="AI28" i="8"/>
  <c r="E29" i="8"/>
  <c r="V29" i="8"/>
  <c r="AP29" i="8"/>
  <c r="L30" i="8"/>
  <c r="AC30" i="8"/>
  <c r="AR30" i="8"/>
  <c r="H31" i="8"/>
  <c r="V31" i="8"/>
  <c r="AI31" i="8"/>
  <c r="AT31" i="8"/>
  <c r="F32" i="8"/>
  <c r="Q32" i="8"/>
  <c r="AB32" i="8"/>
  <c r="AL32" i="8"/>
  <c r="AW32" i="8"/>
  <c r="J33" i="8"/>
  <c r="T33" i="8"/>
  <c r="AE33" i="8"/>
  <c r="AP33" i="8"/>
  <c r="AZ33" i="8"/>
  <c r="M34" i="8"/>
  <c r="X34" i="8"/>
  <c r="AH34" i="8"/>
  <c r="AS34" i="8"/>
  <c r="F35" i="8"/>
  <c r="P35" i="8"/>
  <c r="AA35" i="8"/>
  <c r="AL35" i="8"/>
  <c r="AV35" i="8"/>
  <c r="I36" i="8"/>
  <c r="T36" i="8"/>
  <c r="AD36" i="8"/>
  <c r="AO36" i="8"/>
  <c r="AZ36" i="8"/>
  <c r="L37" i="8"/>
  <c r="W37" i="8"/>
  <c r="AH37" i="8"/>
  <c r="AR37" i="8"/>
  <c r="E38" i="8"/>
  <c r="P38" i="8"/>
  <c r="Z38" i="8"/>
  <c r="AK38" i="8"/>
  <c r="AV38" i="8"/>
  <c r="H39" i="8"/>
  <c r="S39" i="8"/>
  <c r="AD39" i="8"/>
  <c r="AN39" i="8"/>
  <c r="AY39" i="8"/>
  <c r="L40" i="8"/>
  <c r="V40" i="8"/>
  <c r="AG40" i="8"/>
  <c r="AP40" i="8"/>
  <c r="AW40" i="8"/>
  <c r="G41" i="8"/>
  <c r="N41" i="8"/>
  <c r="T41" i="8"/>
  <c r="AB41" i="8"/>
  <c r="AI41" i="8"/>
  <c r="AP41" i="8"/>
  <c r="AU41" i="8"/>
  <c r="AZ41" i="8"/>
  <c r="H42" i="8"/>
  <c r="M42" i="8"/>
  <c r="R42" i="8"/>
  <c r="X42" i="8"/>
  <c r="AC42" i="8"/>
  <c r="AH42" i="8"/>
  <c r="AN42" i="8"/>
  <c r="AS42" i="8"/>
  <c r="AX42" i="8"/>
  <c r="F43" i="8"/>
  <c r="K43" i="8"/>
  <c r="P43" i="8"/>
  <c r="V43" i="8"/>
  <c r="AA43" i="8"/>
  <c r="AF43" i="8"/>
  <c r="AL43" i="8"/>
  <c r="AQ43" i="8"/>
  <c r="AV43" i="8"/>
  <c r="D44" i="8"/>
  <c r="I44" i="8"/>
  <c r="N44" i="8"/>
  <c r="T44" i="8"/>
  <c r="Y44" i="8"/>
  <c r="AD44" i="8"/>
  <c r="AJ44" i="8"/>
  <c r="AO44" i="8"/>
  <c r="AT44" i="8"/>
  <c r="AZ44" i="8"/>
  <c r="G45" i="8"/>
  <c r="L45" i="8"/>
  <c r="R45" i="8"/>
  <c r="W45" i="8"/>
  <c r="AB45" i="8"/>
  <c r="AH45" i="8"/>
  <c r="AM45" i="8"/>
  <c r="AR45" i="8"/>
  <c r="AX45" i="8"/>
  <c r="E46" i="8"/>
  <c r="J46" i="8"/>
  <c r="P46" i="8"/>
  <c r="U46" i="8"/>
  <c r="Z46" i="8"/>
  <c r="AF46" i="8"/>
  <c r="AK46" i="8"/>
  <c r="AP46" i="8"/>
  <c r="AV46" i="8"/>
  <c r="BA46" i="8"/>
  <c r="H47" i="8"/>
  <c r="N47" i="8"/>
  <c r="S47" i="8"/>
  <c r="X47" i="8"/>
  <c r="AD47" i="8"/>
  <c r="AI47" i="8"/>
  <c r="AN47" i="8"/>
  <c r="AT47" i="8"/>
  <c r="AY47" i="8"/>
  <c r="F48" i="8"/>
  <c r="L48" i="8"/>
  <c r="Q48" i="8"/>
  <c r="V48" i="8"/>
  <c r="AB48" i="8"/>
  <c r="AG48" i="8"/>
  <c r="AL48" i="8"/>
  <c r="AR48" i="8"/>
  <c r="AW48" i="8"/>
  <c r="D49" i="8"/>
  <c r="J49" i="8"/>
  <c r="O49" i="8"/>
  <c r="T49" i="8"/>
  <c r="Z49" i="8"/>
  <c r="AD49" i="8"/>
  <c r="AH49" i="8"/>
  <c r="AL49" i="8"/>
  <c r="AP49" i="8"/>
  <c r="AT49" i="8"/>
  <c r="AX49" i="8"/>
  <c r="D50" i="8"/>
  <c r="H50" i="8"/>
  <c r="L50" i="8"/>
  <c r="P50" i="8"/>
  <c r="T50" i="8"/>
  <c r="X50" i="8"/>
  <c r="AB50" i="8"/>
  <c r="AF50" i="8"/>
  <c r="AJ50" i="8"/>
  <c r="AN50" i="8"/>
  <c r="AR50" i="8"/>
  <c r="AV50" i="8"/>
  <c r="AZ50" i="8"/>
  <c r="F51" i="8"/>
  <c r="J51" i="8"/>
  <c r="N51" i="8"/>
  <c r="R51" i="8"/>
  <c r="V51" i="8"/>
  <c r="Z51" i="8"/>
  <c r="AD51" i="8"/>
  <c r="AH51" i="8"/>
  <c r="AL51" i="8"/>
  <c r="AP51" i="8"/>
  <c r="AT51" i="8"/>
  <c r="AX51" i="8"/>
  <c r="D52" i="8"/>
  <c r="H52" i="8"/>
  <c r="L52" i="8"/>
  <c r="P52" i="8"/>
  <c r="T52" i="8"/>
  <c r="X52" i="8"/>
  <c r="AB52" i="8"/>
  <c r="AF52" i="8"/>
  <c r="AJ52" i="8"/>
  <c r="AN52" i="8"/>
  <c r="AR52" i="8"/>
  <c r="AV52" i="8"/>
  <c r="AZ52" i="8"/>
  <c r="F53" i="8"/>
  <c r="J53" i="8"/>
  <c r="N53" i="8"/>
  <c r="R53" i="8"/>
  <c r="V53" i="8"/>
  <c r="Z53" i="8"/>
  <c r="AD53" i="8"/>
  <c r="AH53" i="8"/>
  <c r="AL53" i="8"/>
  <c r="AP53" i="8"/>
  <c r="AT53" i="8"/>
  <c r="AX53" i="8"/>
  <c r="D54" i="8"/>
  <c r="H54" i="8"/>
  <c r="L54" i="8"/>
  <c r="P54" i="8"/>
  <c r="T54" i="8"/>
  <c r="X54" i="8"/>
  <c r="AB54" i="8"/>
  <c r="AF54" i="8"/>
  <c r="AJ54" i="8"/>
  <c r="AN54" i="8"/>
  <c r="AR54" i="8"/>
  <c r="AV54" i="8"/>
  <c r="AZ54" i="8"/>
  <c r="AD6" i="8"/>
  <c r="J10" i="8"/>
  <c r="I13" i="8"/>
  <c r="K15" i="8"/>
  <c r="AU16" i="8"/>
  <c r="G18" i="8"/>
  <c r="AU18" i="8"/>
  <c r="AF19" i="8"/>
  <c r="V20" i="8"/>
  <c r="AZ20" i="8"/>
  <c r="Z21" i="8"/>
  <c r="AZ21" i="8"/>
  <c r="AB22" i="8"/>
  <c r="AY22" i="8"/>
  <c r="AB23" i="8"/>
  <c r="D24" i="8"/>
  <c r="AB24" i="8"/>
  <c r="AY24" i="8"/>
  <c r="S25" i="8"/>
  <c r="AL25" i="8"/>
  <c r="G26" i="8"/>
  <c r="AA26" i="8"/>
  <c r="AR26" i="8"/>
  <c r="N27" i="8"/>
  <c r="AH27" i="8"/>
  <c r="AY27" i="8"/>
  <c r="U28" i="8"/>
  <c r="AN28" i="8"/>
  <c r="I29" i="8"/>
  <c r="AA29" i="8"/>
  <c r="AU29" i="8"/>
  <c r="O30" i="8"/>
  <c r="AG30" i="8"/>
  <c r="AV30" i="8"/>
  <c r="K31" i="8"/>
  <c r="Z31" i="8"/>
  <c r="AL31" i="8"/>
  <c r="AV31" i="8"/>
  <c r="I32" i="8"/>
  <c r="T32" i="8"/>
  <c r="AD32" i="8"/>
  <c r="AO32" i="8"/>
  <c r="AZ32" i="8"/>
  <c r="L33" i="8"/>
  <c r="W33" i="8"/>
  <c r="AH33" i="8"/>
  <c r="AR33" i="8"/>
  <c r="E34" i="8"/>
  <c r="P34" i="8"/>
  <c r="Z34" i="8"/>
  <c r="AK34" i="8"/>
  <c r="AV34" i="8"/>
  <c r="H35" i="8"/>
  <c r="S35" i="8"/>
  <c r="AD35" i="8"/>
  <c r="AN35" i="8"/>
  <c r="AY35" i="8"/>
  <c r="L36" i="8"/>
  <c r="V36" i="8"/>
  <c r="AG36" i="8"/>
  <c r="AR36" i="8"/>
  <c r="D37" i="8"/>
  <c r="O37" i="8"/>
  <c r="Z37" i="8"/>
  <c r="AJ37" i="8"/>
  <c r="AU37" i="8"/>
  <c r="H38" i="8"/>
  <c r="R38" i="8"/>
  <c r="AC38" i="8"/>
  <c r="AN38" i="8"/>
  <c r="AX38" i="8"/>
  <c r="K39" i="8"/>
  <c r="V39" i="8"/>
  <c r="AF39" i="8"/>
  <c r="AQ39" i="8"/>
  <c r="D40" i="8"/>
  <c r="N40" i="8"/>
  <c r="Y40" i="8"/>
  <c r="AJ40" i="8"/>
  <c r="AR40" i="8"/>
  <c r="AZ40" i="8"/>
  <c r="H41" i="8"/>
  <c r="O41" i="8"/>
  <c r="W41" i="8"/>
  <c r="AD41" i="8"/>
  <c r="AJ41" i="8"/>
  <c r="AQ41" i="8"/>
  <c r="AV41" i="8"/>
  <c r="D42" i="8"/>
  <c r="I42" i="8"/>
  <c r="N42" i="8"/>
  <c r="T42" i="8"/>
  <c r="Y42" i="8"/>
  <c r="AD42" i="8"/>
  <c r="AJ42" i="8"/>
  <c r="AO42" i="8"/>
  <c r="AT42" i="8"/>
  <c r="AZ42" i="8"/>
  <c r="G43" i="8"/>
  <c r="L43" i="8"/>
  <c r="R43" i="8"/>
  <c r="W43" i="8"/>
  <c r="AB43" i="8"/>
  <c r="AH43" i="8"/>
  <c r="AM43" i="8"/>
  <c r="AR43" i="8"/>
  <c r="AX43" i="8"/>
  <c r="E44" i="8"/>
  <c r="J44" i="8"/>
  <c r="P44" i="8"/>
  <c r="U44" i="8"/>
  <c r="Z44" i="8"/>
  <c r="AF44" i="8"/>
  <c r="AK44" i="8"/>
  <c r="AP44" i="8"/>
  <c r="AV44" i="8"/>
  <c r="BA44" i="8"/>
  <c r="H45" i="8"/>
  <c r="N45" i="8"/>
  <c r="S45" i="8"/>
  <c r="X45" i="8"/>
  <c r="AD45" i="8"/>
  <c r="AI45" i="8"/>
  <c r="AN45" i="8"/>
  <c r="AT45" i="8"/>
  <c r="AY45" i="8"/>
  <c r="F46" i="8"/>
  <c r="L46" i="8"/>
  <c r="Q46" i="8"/>
  <c r="V46" i="8"/>
  <c r="AB46" i="8"/>
  <c r="AG46" i="8"/>
  <c r="AL46" i="8"/>
  <c r="AR46" i="8"/>
  <c r="AW46" i="8"/>
  <c r="D47" i="8"/>
  <c r="J47" i="8"/>
  <c r="O47" i="8"/>
  <c r="T47" i="8"/>
  <c r="Z47" i="8"/>
  <c r="AE47" i="8"/>
  <c r="AJ47" i="8"/>
  <c r="AP47" i="8"/>
  <c r="AU47" i="8"/>
  <c r="AZ47" i="8"/>
  <c r="H48" i="8"/>
  <c r="M48" i="8"/>
  <c r="R48" i="8"/>
  <c r="X48" i="8"/>
  <c r="AC48" i="8"/>
  <c r="AH48" i="8"/>
  <c r="AN48" i="8"/>
  <c r="AS48" i="8"/>
  <c r="AX48" i="8"/>
  <c r="F49" i="8"/>
  <c r="K49" i="8"/>
  <c r="P49" i="8"/>
  <c r="V49" i="8"/>
  <c r="AA49" i="8"/>
  <c r="AE49" i="8"/>
  <c r="AI49" i="8"/>
  <c r="AM49" i="8"/>
  <c r="AQ49" i="8"/>
  <c r="AU49" i="8"/>
  <c r="L7" i="8"/>
  <c r="D11" i="8"/>
  <c r="AQ13" i="8"/>
  <c r="AC15" i="8"/>
  <c r="N17" i="8"/>
  <c r="R18" i="8"/>
  <c r="AY18" i="8"/>
  <c r="AO19" i="8"/>
  <c r="AE20" i="8"/>
  <c r="H21" i="8"/>
  <c r="AH21" i="8"/>
  <c r="H22" i="8"/>
  <c r="AH22" i="8"/>
  <c r="I23" i="8"/>
  <c r="AJ23" i="8"/>
  <c r="H24" i="8"/>
  <c r="AI24" i="8"/>
  <c r="F25" i="8"/>
  <c r="W25" i="8"/>
  <c r="AQ25" i="8"/>
  <c r="L26" i="8"/>
  <c r="AE26" i="8"/>
  <c r="AW26" i="8"/>
  <c r="S27" i="8"/>
  <c r="AK27" i="8"/>
  <c r="G28" i="8"/>
  <c r="AA28" i="8"/>
  <c r="AR28" i="8"/>
  <c r="N29" i="8"/>
  <c r="AG29" i="8"/>
  <c r="AY29" i="8"/>
  <c r="T30" i="8"/>
  <c r="AK30" i="8"/>
  <c r="AX30" i="8"/>
  <c r="O31" i="8"/>
  <c r="AD31" i="8"/>
  <c r="AN31" i="8"/>
  <c r="AY31" i="8"/>
  <c r="L32" i="8"/>
  <c r="V32" i="8"/>
  <c r="AG32" i="8"/>
  <c r="AR32" i="8"/>
  <c r="D33" i="8"/>
  <c r="O33" i="8"/>
  <c r="Z33" i="8"/>
  <c r="AJ33" i="8"/>
  <c r="AU33" i="8"/>
  <c r="H34" i="8"/>
  <c r="R34" i="8"/>
  <c r="AC34" i="8"/>
  <c r="AN34" i="8"/>
  <c r="AX34" i="8"/>
  <c r="K35" i="8"/>
  <c r="V35" i="8"/>
  <c r="AF35" i="8"/>
  <c r="AQ35" i="8"/>
  <c r="D36" i="8"/>
  <c r="N36" i="8"/>
  <c r="Y36" i="8"/>
  <c r="AJ36" i="8"/>
  <c r="AT36" i="8"/>
  <c r="G37" i="8"/>
  <c r="R37" i="8"/>
  <c r="AB37" i="8"/>
  <c r="AM37" i="8"/>
  <c r="AX37" i="8"/>
  <c r="J38" i="8"/>
  <c r="U38" i="8"/>
  <c r="AF38" i="8"/>
  <c r="AP38" i="8"/>
  <c r="BA38" i="8"/>
  <c r="N39" i="8"/>
  <c r="X39" i="8"/>
  <c r="AI39" i="8"/>
  <c r="AT39" i="8"/>
  <c r="F40" i="8"/>
  <c r="Q40" i="8"/>
  <c r="AB40" i="8"/>
  <c r="AL40" i="8"/>
  <c r="AT40" i="8"/>
  <c r="BA40" i="8"/>
  <c r="J41" i="8"/>
  <c r="R41" i="8"/>
  <c r="X41" i="8"/>
  <c r="AE41" i="8"/>
  <c r="AM41" i="8"/>
  <c r="AR41" i="8"/>
  <c r="AX41" i="8"/>
  <c r="E42" i="8"/>
  <c r="J42" i="8"/>
  <c r="P42" i="8"/>
  <c r="U42" i="8"/>
  <c r="Z42" i="8"/>
  <c r="AF42" i="8"/>
  <c r="AK42" i="8"/>
  <c r="AP42" i="8"/>
  <c r="AV42" i="8"/>
  <c r="BA42" i="8"/>
  <c r="H43" i="8"/>
  <c r="N43" i="8"/>
  <c r="S43" i="8"/>
  <c r="X43" i="8"/>
  <c r="AD43" i="8"/>
  <c r="AI43" i="8"/>
  <c r="AN43" i="8"/>
  <c r="AT43" i="8"/>
  <c r="AY43" i="8"/>
  <c r="F44" i="8"/>
  <c r="L44" i="8"/>
  <c r="Q44" i="8"/>
  <c r="V44" i="8"/>
  <c r="AB44" i="8"/>
  <c r="AG44" i="8"/>
  <c r="AL44" i="8"/>
  <c r="AR44" i="8"/>
  <c r="AW44" i="8"/>
  <c r="D45" i="8"/>
  <c r="J45" i="8"/>
  <c r="O45" i="8"/>
  <c r="T45" i="8"/>
  <c r="Z45" i="8"/>
  <c r="AE45" i="8"/>
  <c r="AJ45" i="8"/>
  <c r="AP45" i="8"/>
  <c r="AU45" i="8"/>
  <c r="AZ45" i="8"/>
  <c r="H46" i="8"/>
  <c r="M46" i="8"/>
  <c r="R46" i="8"/>
  <c r="X46" i="8"/>
  <c r="AC46" i="8"/>
  <c r="AH46" i="8"/>
  <c r="AN46" i="8"/>
  <c r="AS46" i="8"/>
  <c r="AX46" i="8"/>
  <c r="F47" i="8"/>
  <c r="K47" i="8"/>
  <c r="P47" i="8"/>
  <c r="V47" i="8"/>
  <c r="AA47" i="8"/>
  <c r="AF47" i="8"/>
  <c r="AL47" i="8"/>
  <c r="AQ47" i="8"/>
  <c r="AV47" i="8"/>
  <c r="D48" i="8"/>
  <c r="I48" i="8"/>
  <c r="N48" i="8"/>
  <c r="T48" i="8"/>
  <c r="Y48" i="8"/>
  <c r="AD48" i="8"/>
  <c r="AJ48" i="8"/>
  <c r="AO48" i="8"/>
  <c r="AT48" i="8"/>
  <c r="AZ48" i="8"/>
  <c r="G49" i="8"/>
  <c r="L49" i="8"/>
  <c r="R49" i="8"/>
  <c r="W49" i="8"/>
  <c r="AB49" i="8"/>
  <c r="AF49" i="8"/>
  <c r="AJ49" i="8"/>
  <c r="AN49" i="8"/>
  <c r="AR49" i="8"/>
  <c r="AV49" i="8"/>
  <c r="AZ49" i="8"/>
  <c r="F50" i="8"/>
  <c r="J50" i="8"/>
  <c r="N50" i="8"/>
  <c r="R50" i="8"/>
  <c r="V50" i="8"/>
  <c r="Z50" i="8"/>
  <c r="AD50" i="8"/>
  <c r="AH50" i="8"/>
  <c r="AL50" i="8"/>
  <c r="AP50" i="8"/>
  <c r="AT50" i="8"/>
  <c r="AX50" i="8"/>
  <c r="D51" i="8"/>
  <c r="H51" i="8"/>
  <c r="L51" i="8"/>
  <c r="P51" i="8"/>
  <c r="T51" i="8"/>
  <c r="X51" i="8"/>
  <c r="AB51" i="8"/>
  <c r="AF51" i="8"/>
  <c r="AJ51" i="8"/>
  <c r="AN51" i="8"/>
  <c r="AR51" i="8"/>
  <c r="AV51" i="8"/>
  <c r="AZ51" i="8"/>
  <c r="F52" i="8"/>
  <c r="J52" i="8"/>
  <c r="N52" i="8"/>
  <c r="R52" i="8"/>
  <c r="V52" i="8"/>
  <c r="Z52" i="8"/>
  <c r="AD52" i="8"/>
  <c r="AH52" i="8"/>
  <c r="AL52" i="8"/>
  <c r="AP52" i="8"/>
  <c r="AT52" i="8"/>
  <c r="AX52" i="8"/>
  <c r="D53" i="8"/>
  <c r="H53" i="8"/>
  <c r="L53" i="8"/>
  <c r="P53" i="8"/>
  <c r="T53" i="8"/>
  <c r="X53" i="8"/>
  <c r="AB53" i="8"/>
  <c r="AF53" i="8"/>
  <c r="AJ53" i="8"/>
  <c r="AN53" i="8"/>
  <c r="AR53" i="8"/>
  <c r="AV53" i="8"/>
  <c r="AZ53" i="8"/>
  <c r="F54" i="8"/>
  <c r="J54" i="8"/>
  <c r="N54" i="8"/>
  <c r="R54" i="8"/>
  <c r="V54" i="8"/>
  <c r="Z54" i="8"/>
  <c r="AD54" i="8"/>
  <c r="AH54" i="8"/>
  <c r="AL54" i="8"/>
  <c r="AP54" i="8"/>
  <c r="AT54" i="8"/>
  <c r="AX54" i="8"/>
  <c r="BA49" i="8"/>
  <c r="K50" i="8"/>
  <c r="S50" i="8"/>
  <c r="AA50" i="8"/>
  <c r="AI50" i="8"/>
  <c r="AQ50" i="8"/>
  <c r="AY50" i="8"/>
  <c r="I51" i="8"/>
  <c r="Q51" i="8"/>
  <c r="Y51" i="8"/>
  <c r="AG51" i="8"/>
  <c r="AO51" i="8"/>
  <c r="AW51" i="8"/>
  <c r="G52" i="8"/>
  <c r="O52" i="8"/>
  <c r="W52" i="8"/>
  <c r="AE52" i="8"/>
  <c r="AM52" i="8"/>
  <c r="AU52" i="8"/>
  <c r="E53" i="8"/>
  <c r="M53" i="8"/>
  <c r="U53" i="8"/>
  <c r="AC53" i="8"/>
  <c r="AK53" i="8"/>
  <c r="AS53" i="8"/>
  <c r="BA53" i="8"/>
  <c r="K54" i="8"/>
  <c r="S54" i="8"/>
  <c r="AA54" i="8"/>
  <c r="AI54" i="8"/>
  <c r="AQ54" i="8"/>
  <c r="AY54" i="8"/>
  <c r="AW50" i="8"/>
  <c r="AM51" i="8"/>
  <c r="E52" i="8"/>
  <c r="U52" i="8"/>
  <c r="AK52" i="8"/>
  <c r="BA52" i="8"/>
  <c r="S53" i="8"/>
  <c r="AI53" i="8"/>
  <c r="AY53" i="8"/>
  <c r="Q54" i="8"/>
  <c r="AG54" i="8"/>
  <c r="AW54" i="8"/>
  <c r="E50" i="8"/>
  <c r="M50" i="8"/>
  <c r="U50" i="8"/>
  <c r="AC50" i="8"/>
  <c r="AK50" i="8"/>
  <c r="AS50" i="8"/>
  <c r="BA50" i="8"/>
  <c r="K51" i="8"/>
  <c r="S51" i="8"/>
  <c r="AA51" i="8"/>
  <c r="AI51" i="8"/>
  <c r="AQ51" i="8"/>
  <c r="AY51" i="8"/>
  <c r="I52" i="8"/>
  <c r="Q52" i="8"/>
  <c r="Y52" i="8"/>
  <c r="AG52" i="8"/>
  <c r="AO52" i="8"/>
  <c r="AW52" i="8"/>
  <c r="G53" i="8"/>
  <c r="O53" i="8"/>
  <c r="W53" i="8"/>
  <c r="AE53" i="8"/>
  <c r="AM53" i="8"/>
  <c r="AU53" i="8"/>
  <c r="E54" i="8"/>
  <c r="M54" i="8"/>
  <c r="U54" i="8"/>
  <c r="AC54" i="8"/>
  <c r="AK54" i="8"/>
  <c r="AS54" i="8"/>
  <c r="BA54" i="8"/>
  <c r="AW49" i="8"/>
  <c r="G50" i="8"/>
  <c r="O50" i="8"/>
  <c r="W50" i="8"/>
  <c r="AE50" i="8"/>
  <c r="AM50" i="8"/>
  <c r="AU50" i="8"/>
  <c r="E51" i="8"/>
  <c r="M51" i="8"/>
  <c r="U51" i="8"/>
  <c r="AC51" i="8"/>
  <c r="AK51" i="8"/>
  <c r="AS51" i="8"/>
  <c r="BA51" i="8"/>
  <c r="K52" i="8"/>
  <c r="S52" i="8"/>
  <c r="AA52" i="8"/>
  <c r="AI52" i="8"/>
  <c r="AQ52" i="8"/>
  <c r="AY52" i="8"/>
  <c r="I53" i="8"/>
  <c r="Q53" i="8"/>
  <c r="Y53" i="8"/>
  <c r="AG53" i="8"/>
  <c r="AO53" i="8"/>
  <c r="AW53" i="8"/>
  <c r="G54" i="8"/>
  <c r="O54" i="8"/>
  <c r="W54" i="8"/>
  <c r="AE54" i="8"/>
  <c r="AM54" i="8"/>
  <c r="AU54" i="8"/>
  <c r="AY49" i="8"/>
  <c r="I50" i="8"/>
  <c r="Q50" i="8"/>
  <c r="Y50" i="8"/>
  <c r="AG50" i="8"/>
  <c r="AO50" i="8"/>
  <c r="G51" i="8"/>
  <c r="O51" i="8"/>
  <c r="W51" i="8"/>
  <c r="AE51" i="8"/>
  <c r="AU51" i="8"/>
  <c r="M52" i="8"/>
  <c r="AC52" i="8"/>
  <c r="AS52" i="8"/>
  <c r="K53" i="8"/>
  <c r="AA53" i="8"/>
  <c r="AQ53" i="8"/>
  <c r="I54" i="8"/>
  <c r="Y54" i="8"/>
  <c r="AO54" i="8"/>
  <c r="AK5" i="8"/>
  <c r="R30" i="8"/>
  <c r="AZ29" i="8"/>
  <c r="AJ29" i="8"/>
  <c r="T29" i="8"/>
  <c r="D29" i="8"/>
  <c r="AL28" i="8"/>
  <c r="V28" i="8"/>
  <c r="F28" i="8"/>
  <c r="AN27" i="8"/>
  <c r="X27" i="8"/>
  <c r="H27" i="8"/>
  <c r="AP26" i="8"/>
  <c r="Z26" i="8"/>
  <c r="J26" i="8"/>
  <c r="AR25" i="8"/>
  <c r="AB25" i="8"/>
  <c r="L25" i="8"/>
  <c r="AT24" i="8"/>
  <c r="AA24" i="8"/>
  <c r="F24" i="8"/>
  <c r="AH23" i="8"/>
  <c r="M23" i="8"/>
  <c r="AP22" i="8"/>
  <c r="T22" i="8"/>
  <c r="AW21" i="8"/>
  <c r="AB21" i="8"/>
  <c r="F21" i="8"/>
  <c r="AH20" i="8"/>
  <c r="AZ19" i="8"/>
  <c r="T19" i="8"/>
  <c r="AL18" i="8"/>
  <c r="F18" i="8"/>
  <c r="W17" i="8"/>
  <c r="AE16" i="8"/>
  <c r="AL15" i="8"/>
  <c r="AS14" i="8"/>
  <c r="BA13" i="8"/>
  <c r="AY12" i="8"/>
  <c r="AI11" i="8"/>
  <c r="AW9" i="8"/>
  <c r="N8" i="8"/>
  <c r="AC6" i="8"/>
  <c r="S6" i="8"/>
  <c r="F5" i="8"/>
  <c r="V5" i="8"/>
  <c r="AL5" i="8"/>
  <c r="D6" i="8"/>
  <c r="T6" i="8"/>
  <c r="AJ6" i="8"/>
  <c r="AZ6" i="8"/>
  <c r="R7" i="8"/>
  <c r="AH7" i="8"/>
  <c r="AX7" i="8"/>
  <c r="P8" i="8"/>
  <c r="AF8" i="8"/>
  <c r="AV8" i="8"/>
  <c r="N9" i="8"/>
  <c r="AD9" i="8"/>
  <c r="AT9" i="8"/>
  <c r="L10" i="8"/>
  <c r="AB10" i="8"/>
  <c r="AR10" i="8"/>
  <c r="J11" i="8"/>
  <c r="Z11" i="8"/>
  <c r="AP11" i="8"/>
  <c r="W5" i="8"/>
  <c r="AR5" i="8"/>
  <c r="O6" i="8"/>
  <c r="AK6" i="8"/>
  <c r="H7" i="8"/>
  <c r="AC7" i="8"/>
  <c r="AY7" i="8"/>
  <c r="V8" i="8"/>
  <c r="AQ8" i="8"/>
  <c r="O9" i="8"/>
  <c r="AJ9" i="8"/>
  <c r="G10" i="8"/>
  <c r="AC10" i="8"/>
  <c r="AX10" i="8"/>
  <c r="U11" i="8"/>
  <c r="AQ11" i="8"/>
  <c r="I12" i="8"/>
  <c r="Y12" i="8"/>
  <c r="AO12" i="8"/>
  <c r="G13" i="8"/>
  <c r="W13" i="8"/>
  <c r="S5" i="8"/>
  <c r="AN5" i="8"/>
  <c r="K6" i="8"/>
  <c r="AG6" i="8"/>
  <c r="D7" i="8"/>
  <c r="Y7" i="8"/>
  <c r="AU7" i="8"/>
  <c r="R8" i="8"/>
  <c r="AM8" i="8"/>
  <c r="K9" i="8"/>
  <c r="AF9" i="8"/>
  <c r="BA9" i="8"/>
  <c r="Y10" i="8"/>
  <c r="AT10" i="8"/>
  <c r="Q11" i="8"/>
  <c r="AM11" i="8"/>
  <c r="F12" i="8"/>
  <c r="V12" i="8"/>
  <c r="AL12" i="8"/>
  <c r="D13" i="8"/>
  <c r="T13" i="8"/>
  <c r="AJ13" i="8"/>
  <c r="AZ13" i="8"/>
  <c r="R14" i="8"/>
  <c r="AH14" i="8"/>
  <c r="AX14" i="8"/>
  <c r="P15" i="8"/>
  <c r="AF15" i="8"/>
  <c r="AV15" i="8"/>
  <c r="N16" i="8"/>
  <c r="AD16" i="8"/>
  <c r="AT16" i="8"/>
  <c r="L17" i="8"/>
  <c r="I5" i="8"/>
  <c r="AZ5" i="8"/>
  <c r="AS6" i="8"/>
  <c r="AK7" i="8"/>
  <c r="AD8" i="8"/>
  <c r="W9" i="8"/>
  <c r="O10" i="8"/>
  <c r="H11" i="8"/>
  <c r="AW11" i="8"/>
  <c r="AE12" i="8"/>
  <c r="M13" i="8"/>
  <c r="AM13" i="8"/>
  <c r="K14" i="8"/>
  <c r="AF14" i="8"/>
  <c r="BA14" i="8"/>
  <c r="Y15" i="8"/>
  <c r="AT15" i="8"/>
  <c r="Q16" i="8"/>
  <c r="AM16" i="8"/>
  <c r="J17" i="8"/>
  <c r="AD17" i="8"/>
  <c r="AT17" i="8"/>
  <c r="L18" i="8"/>
  <c r="AB18" i="8"/>
  <c r="AR18" i="8"/>
  <c r="J19" i="8"/>
  <c r="Z19" i="8"/>
  <c r="AP19" i="8"/>
  <c r="H20" i="8"/>
  <c r="X20" i="8"/>
  <c r="K5" i="8"/>
  <c r="BA5" i="8"/>
  <c r="AT6" i="8"/>
  <c r="AM7" i="8"/>
  <c r="AE8" i="8"/>
  <c r="X9" i="8"/>
  <c r="Q10" i="8"/>
  <c r="I11" i="8"/>
  <c r="AX11" i="8"/>
  <c r="AF12" i="8"/>
  <c r="N13" i="8"/>
  <c r="AO13" i="8"/>
  <c r="L14" i="8"/>
  <c r="AG14" i="8"/>
  <c r="E15" i="8"/>
  <c r="Z15" i="8"/>
  <c r="AU15" i="8"/>
  <c r="S16" i="8"/>
  <c r="AN16" i="8"/>
  <c r="K17" i="8"/>
  <c r="AE17" i="8"/>
  <c r="AU17" i="8"/>
  <c r="M18" i="8"/>
  <c r="AC18" i="8"/>
  <c r="AS18" i="8"/>
  <c r="K19" i="8"/>
  <c r="AA19" i="8"/>
  <c r="AQ19" i="8"/>
  <c r="I20" i="8"/>
  <c r="Y20" i="8"/>
  <c r="AO20" i="8"/>
  <c r="G21" i="8"/>
  <c r="W21" i="8"/>
  <c r="AM21" i="8"/>
  <c r="E22" i="8"/>
  <c r="U22" i="8"/>
  <c r="AK22" i="8"/>
  <c r="BA22" i="8"/>
  <c r="S23" i="8"/>
  <c r="AI23" i="8"/>
  <c r="AY23" i="8"/>
  <c r="Q24" i="8"/>
  <c r="AG24" i="8"/>
  <c r="Z30" i="8"/>
  <c r="J30" i="8"/>
  <c r="AR29" i="8"/>
  <c r="AB29" i="8"/>
  <c r="L29" i="8"/>
  <c r="AT28" i="8"/>
  <c r="AD28" i="8"/>
  <c r="N28" i="8"/>
  <c r="AV27" i="8"/>
  <c r="AF27" i="8"/>
  <c r="P27" i="8"/>
  <c r="AX26" i="8"/>
  <c r="AH26" i="8"/>
  <c r="R26" i="8"/>
  <c r="AZ25" i="8"/>
  <c r="AJ25" i="8"/>
  <c r="T25" i="8"/>
  <c r="D25" i="8"/>
  <c r="AL24" i="8"/>
  <c r="P24" i="8"/>
  <c r="AS23" i="8"/>
  <c r="X23" i="8"/>
  <c r="AZ22" i="8"/>
  <c r="AE22" i="8"/>
  <c r="J22" i="8"/>
  <c r="AL21" i="8"/>
  <c r="Q21" i="8"/>
  <c r="AT20" i="8"/>
  <c r="R20" i="8"/>
  <c r="AJ19" i="8"/>
  <c r="D19" i="8"/>
  <c r="V18" i="8"/>
  <c r="AN17" i="8"/>
  <c r="AZ16" i="8"/>
  <c r="I16" i="8"/>
  <c r="Q15" i="8"/>
  <c r="X14" i="8"/>
  <c r="AE13" i="8"/>
  <c r="S12" i="8"/>
  <c r="AP10" i="8"/>
  <c r="G9" i="8"/>
  <c r="U7" i="8"/>
  <c r="AJ5" i="8"/>
  <c r="AA5" i="8"/>
  <c r="N5" i="8"/>
  <c r="AD5" i="8"/>
  <c r="AT5" i="8"/>
  <c r="L6" i="8"/>
  <c r="AB6" i="8"/>
  <c r="AR6" i="8"/>
  <c r="J7" i="8"/>
  <c r="Z7" i="8"/>
  <c r="AP7" i="8"/>
  <c r="H8" i="8"/>
  <c r="X8" i="8"/>
  <c r="AN8" i="8"/>
  <c r="F9" i="8"/>
  <c r="V9" i="8"/>
  <c r="AL9" i="8"/>
  <c r="D10" i="8"/>
  <c r="T10" i="8"/>
  <c r="AJ10" i="8"/>
  <c r="AZ10" i="8"/>
  <c r="R11" i="8"/>
  <c r="AH11" i="8"/>
  <c r="L5" i="8"/>
  <c r="AG5" i="8"/>
  <c r="E6" i="8"/>
  <c r="Z6" i="8"/>
  <c r="AU6" i="8"/>
  <c r="S7" i="8"/>
  <c r="AN7" i="8"/>
  <c r="K8" i="8"/>
  <c r="AG8" i="8"/>
  <c r="D9" i="8"/>
  <c r="Y9" i="8"/>
  <c r="AU9" i="8"/>
  <c r="R10" i="8"/>
  <c r="AM10" i="8"/>
  <c r="K11" i="8"/>
  <c r="AF11" i="8"/>
  <c r="AY11" i="8"/>
  <c r="Q12" i="8"/>
  <c r="AG12" i="8"/>
  <c r="AW12" i="8"/>
  <c r="O13" i="8"/>
  <c r="H5" i="8"/>
  <c r="AC5" i="8"/>
  <c r="AY5" i="8"/>
  <c r="V6" i="8"/>
  <c r="AQ6" i="8"/>
  <c r="O7" i="8"/>
  <c r="AJ7" i="8"/>
  <c r="G8" i="8"/>
  <c r="AC8" i="8"/>
  <c r="AX8" i="8"/>
  <c r="U9" i="8"/>
  <c r="AQ9" i="8"/>
  <c r="N10" i="8"/>
  <c r="AI10" i="8"/>
  <c r="G11" i="8"/>
  <c r="AB11" i="8"/>
  <c r="AV11" i="8"/>
  <c r="N12" i="8"/>
  <c r="AD12" i="8"/>
  <c r="AT12" i="8"/>
  <c r="L13" i="8"/>
  <c r="AB13" i="8"/>
  <c r="AR13" i="8"/>
  <c r="J14" i="8"/>
  <c r="Z14" i="8"/>
  <c r="AP14" i="8"/>
  <c r="H15" i="8"/>
  <c r="X15" i="8"/>
  <c r="AN15" i="8"/>
  <c r="F16" i="8"/>
  <c r="V16" i="8"/>
  <c r="AL16" i="8"/>
  <c r="D17" i="8"/>
  <c r="T17" i="8"/>
  <c r="AE5" i="8"/>
  <c r="W6" i="8"/>
  <c r="P7" i="8"/>
  <c r="I8" i="8"/>
  <c r="AY8" i="8"/>
  <c r="AR9" i="8"/>
  <c r="AK10" i="8"/>
  <c r="AC11" i="8"/>
  <c r="O12" i="8"/>
  <c r="AU12" i="8"/>
  <c r="AC13" i="8"/>
  <c r="AX13" i="8"/>
  <c r="U14" i="8"/>
  <c r="AQ14" i="8"/>
  <c r="N15" i="8"/>
  <c r="AI15" i="8"/>
  <c r="G16" i="8"/>
  <c r="AB16" i="8"/>
  <c r="AW16" i="8"/>
  <c r="U17" i="8"/>
  <c r="AL17" i="8"/>
  <c r="D18" i="8"/>
  <c r="T18" i="8"/>
  <c r="AJ18" i="8"/>
  <c r="AZ18" i="8"/>
  <c r="R19" i="8"/>
  <c r="AH19" i="8"/>
  <c r="AX19" i="8"/>
  <c r="P20" i="8"/>
  <c r="AF20" i="8"/>
  <c r="AF5" i="8"/>
  <c r="Y6" i="8"/>
  <c r="Q7" i="8"/>
  <c r="J8" i="8"/>
  <c r="BA8" i="8"/>
  <c r="AS9" i="8"/>
  <c r="AL10" i="8"/>
  <c r="AE11" i="8"/>
  <c r="P12" i="8"/>
  <c r="AV12" i="8"/>
  <c r="AD13" i="8"/>
  <c r="AY13" i="8"/>
  <c r="W14" i="8"/>
  <c r="AR14" i="8"/>
  <c r="O15" i="8"/>
  <c r="AK15" i="8"/>
  <c r="H16" i="8"/>
  <c r="AC16" i="8"/>
  <c r="AY16" i="8"/>
  <c r="V17" i="8"/>
  <c r="AM17" i="8"/>
  <c r="E18" i="8"/>
  <c r="U18" i="8"/>
  <c r="AK18" i="8"/>
  <c r="BA18" i="8"/>
  <c r="S19" i="8"/>
  <c r="AI19" i="8"/>
  <c r="AY19" i="8"/>
  <c r="Q20" i="8"/>
  <c r="AG20" i="8"/>
  <c r="AW20" i="8"/>
  <c r="O21" i="8"/>
  <c r="AE21" i="8"/>
  <c r="AU21" i="8"/>
  <c r="M22" i="8"/>
  <c r="AC22" i="8"/>
  <c r="AS22" i="8"/>
  <c r="K23" i="8"/>
  <c r="AA23" i="8"/>
  <c r="AQ23" i="8"/>
  <c r="I24" i="8"/>
  <c r="Y24" i="8"/>
  <c r="N30" i="8"/>
  <c r="AF29" i="8"/>
  <c r="AX28" i="8"/>
  <c r="R28" i="8"/>
  <c r="AJ27" i="8"/>
  <c r="D27" i="8"/>
  <c r="V26" i="8"/>
  <c r="AN25" i="8"/>
  <c r="H25" i="8"/>
  <c r="V24" i="8"/>
  <c r="AC23" i="8"/>
  <c r="AJ22" i="8"/>
  <c r="AR21" i="8"/>
  <c r="AY20" i="8"/>
  <c r="AR19" i="8"/>
  <c r="AD18" i="8"/>
  <c r="M17" i="8"/>
  <c r="AA15" i="8"/>
  <c r="AP13" i="8"/>
  <c r="M11" i="8"/>
  <c r="AQ7" i="8"/>
  <c r="Z5" i="8"/>
  <c r="H6" i="8"/>
  <c r="V7" i="8"/>
  <c r="R9" i="8"/>
  <c r="N11" i="8"/>
  <c r="AI7" i="8"/>
  <c r="AU11" i="8"/>
  <c r="Q6" i="8"/>
  <c r="W11" i="8"/>
  <c r="AL14" i="8"/>
  <c r="AV7" i="8"/>
  <c r="W16" i="8"/>
  <c r="AB20" i="8"/>
  <c r="AT13" i="8"/>
  <c r="Q17" i="8"/>
  <c r="O19" i="8"/>
  <c r="AC20" i="8"/>
  <c r="Y22" i="8"/>
  <c r="U24" i="8"/>
  <c r="I6" i="8"/>
  <c r="F30" i="8"/>
  <c r="X29" i="8"/>
  <c r="AP28" i="8"/>
  <c r="J28" i="8"/>
  <c r="AB27" i="8"/>
  <c r="AT26" i="8"/>
  <c r="N26" i="8"/>
  <c r="AF25" i="8"/>
  <c r="AX24" i="8"/>
  <c r="K24" i="8"/>
  <c r="R23" i="8"/>
  <c r="Z22" i="8"/>
  <c r="AG21" i="8"/>
  <c r="AN20" i="8"/>
  <c r="AB19" i="8"/>
  <c r="N18" i="8"/>
  <c r="AO16" i="8"/>
  <c r="F15" i="8"/>
  <c r="Q13" i="8"/>
  <c r="U10" i="8"/>
  <c r="AX6" i="8"/>
  <c r="E5" i="8"/>
  <c r="AH5" i="8"/>
  <c r="P6" i="8"/>
  <c r="AV6" i="8"/>
  <c r="AD7" i="8"/>
  <c r="L8" i="8"/>
  <c r="AR8" i="8"/>
  <c r="Z9" i="8"/>
  <c r="H10" i="8"/>
  <c r="AN10" i="8"/>
  <c r="V11" i="8"/>
  <c r="Q5" i="8"/>
  <c r="J6" i="8"/>
  <c r="BA6" i="8"/>
  <c r="AS7" i="8"/>
  <c r="AL8" i="8"/>
  <c r="AE9" i="8"/>
  <c r="W10" i="8"/>
  <c r="P11" i="8"/>
  <c r="E12" i="8"/>
  <c r="AK12" i="8"/>
  <c r="S13" i="8"/>
  <c r="AI5" i="8"/>
  <c r="AA6" i="8"/>
  <c r="T7" i="8"/>
  <c r="M8" i="8"/>
  <c r="E9" i="8"/>
  <c r="AV9" i="8"/>
  <c r="AO10" i="8"/>
  <c r="AG11" i="8"/>
  <c r="R12" i="8"/>
  <c r="AX12" i="8"/>
  <c r="AF13" i="8"/>
  <c r="N14" i="8"/>
  <c r="AT14" i="8"/>
  <c r="AB15" i="8"/>
  <c r="J16" i="8"/>
  <c r="AP16" i="8"/>
  <c r="X17" i="8"/>
  <c r="AH6" i="8"/>
  <c r="S8" i="8"/>
  <c r="E10" i="8"/>
  <c r="AN11" i="8"/>
  <c r="E13" i="8"/>
  <c r="E14" i="8"/>
  <c r="AV14" i="8"/>
  <c r="AO15" i="8"/>
  <c r="AG16" i="8"/>
  <c r="Z17" i="8"/>
  <c r="H18" i="8"/>
  <c r="AN18" i="8"/>
  <c r="V19" i="8"/>
  <c r="D20" i="8"/>
  <c r="AJ20" i="8"/>
  <c r="AI6" i="8"/>
  <c r="U8" i="8"/>
  <c r="F10" i="8"/>
  <c r="AO11" i="8"/>
  <c r="F13" i="8"/>
  <c r="G14" i="8"/>
  <c r="AW14" i="8"/>
  <c r="AP15" i="8"/>
  <c r="AI16" i="8"/>
  <c r="AA17" i="8"/>
  <c r="I18" i="8"/>
  <c r="AO18" i="8"/>
  <c r="W19" i="8"/>
  <c r="E20" i="8"/>
  <c r="AK20" i="8"/>
  <c r="S21" i="8"/>
  <c r="AY21" i="8"/>
  <c r="AG22" i="8"/>
  <c r="O23" i="8"/>
  <c r="AU23" i="8"/>
  <c r="AC24" i="8"/>
  <c r="P5" i="8"/>
  <c r="AV29" i="8"/>
  <c r="P29" i="8"/>
  <c r="AH28" i="8"/>
  <c r="AZ27" i="8"/>
  <c r="T27" i="8"/>
  <c r="AL26" i="8"/>
  <c r="F26" i="8"/>
  <c r="X25" i="8"/>
  <c r="AP24" i="8"/>
  <c r="AX23" i="8"/>
  <c r="H23" i="8"/>
  <c r="O22" i="8"/>
  <c r="V21" i="8"/>
  <c r="Z20" i="8"/>
  <c r="L19" i="8"/>
  <c r="AV17" i="8"/>
  <c r="T16" i="8"/>
  <c r="AI14" i="8"/>
  <c r="AI12" i="8"/>
  <c r="AB9" i="8"/>
  <c r="G6" i="8"/>
  <c r="J5" i="8"/>
  <c r="AP5" i="8"/>
  <c r="X6" i="8"/>
  <c r="F7" i="8"/>
  <c r="AL7" i="8"/>
  <c r="T8" i="8"/>
  <c r="AZ8" i="8"/>
  <c r="AH9" i="8"/>
  <c r="P10" i="8"/>
  <c r="AV10" i="8"/>
  <c r="AD11" i="8"/>
  <c r="AB5" i="8"/>
  <c r="U6" i="8"/>
  <c r="M7" i="8"/>
  <c r="F8" i="8"/>
  <c r="AW8" i="8"/>
  <c r="AO9" i="8"/>
  <c r="AH10" i="8"/>
  <c r="AA11" i="8"/>
  <c r="M12" i="8"/>
  <c r="AS12" i="8"/>
  <c r="AA13" i="8"/>
  <c r="AS5" i="8"/>
  <c r="AL6" i="8"/>
  <c r="AE7" i="8"/>
  <c r="W8" i="8"/>
  <c r="P9" i="8"/>
  <c r="I10" i="8"/>
  <c r="AY10" i="8"/>
  <c r="AR11" i="8"/>
  <c r="Z12" i="8"/>
  <c r="H13" i="8"/>
  <c r="AN13" i="8"/>
  <c r="V14" i="8"/>
  <c r="D15" i="8"/>
  <c r="AJ15" i="8"/>
  <c r="R16" i="8"/>
  <c r="AX16" i="8"/>
  <c r="T5" i="8"/>
  <c r="E7" i="8"/>
  <c r="AO8" i="8"/>
  <c r="Z10" i="8"/>
  <c r="G12" i="8"/>
  <c r="U13" i="8"/>
  <c r="P14" i="8"/>
  <c r="I15" i="8"/>
  <c r="AY15" i="8"/>
  <c r="AR16" i="8"/>
  <c r="AH17" i="8"/>
  <c r="P18" i="8"/>
  <c r="AV18" i="8"/>
  <c r="AD19" i="8"/>
  <c r="L20" i="8"/>
  <c r="U5" i="8"/>
  <c r="G7" i="8"/>
  <c r="AP8" i="8"/>
  <c r="AA10" i="8"/>
  <c r="H12" i="8"/>
  <c r="V13" i="8"/>
  <c r="Q14" i="8"/>
  <c r="J15" i="8"/>
  <c r="BA15" i="8"/>
  <c r="AS16" i="8"/>
  <c r="AI17" i="8"/>
  <c r="Q18" i="8"/>
  <c r="AW18" i="8"/>
  <c r="AE19" i="8"/>
  <c r="M20" i="8"/>
  <c r="AS20" i="8"/>
  <c r="AA21" i="8"/>
  <c r="I22" i="8"/>
  <c r="AO22" i="8"/>
  <c r="W23" i="8"/>
  <c r="E24" i="8"/>
  <c r="AK24" i="8"/>
  <c r="AV5" i="8"/>
  <c r="AN6" i="8"/>
  <c r="D8" i="8"/>
  <c r="AJ8" i="8"/>
  <c r="AX9" i="8"/>
  <c r="AF10" i="8"/>
  <c r="G5" i="8"/>
  <c r="AW5" i="8"/>
  <c r="AP6" i="8"/>
  <c r="AA8" i="8"/>
  <c r="T9" i="8"/>
  <c r="M10" i="8"/>
  <c r="E11" i="8"/>
  <c r="AC12" i="8"/>
  <c r="K13" i="8"/>
  <c r="X5" i="8"/>
  <c r="I7" i="8"/>
  <c r="AZ7" i="8"/>
  <c r="AS8" i="8"/>
  <c r="AK9" i="8"/>
  <c r="AD10" i="8"/>
  <c r="J12" i="8"/>
  <c r="AP12" i="8"/>
  <c r="X13" i="8"/>
  <c r="F14" i="8"/>
  <c r="T15" i="8"/>
  <c r="AZ15" i="8"/>
  <c r="AH16" i="8"/>
  <c r="P17" i="8"/>
  <c r="M6" i="8"/>
  <c r="AG9" i="8"/>
  <c r="S11" i="8"/>
  <c r="AM12" i="8"/>
  <c r="AS13" i="8"/>
  <c r="AK14" i="8"/>
  <c r="AD15" i="8"/>
  <c r="O17" i="8"/>
  <c r="AX17" i="8"/>
  <c r="AF18" i="8"/>
  <c r="N19" i="8"/>
  <c r="AT19" i="8"/>
  <c r="N6" i="8"/>
  <c r="AW7" i="8"/>
  <c r="AI9" i="8"/>
  <c r="T11" i="8"/>
  <c r="AN12" i="8"/>
  <c r="AM14" i="8"/>
  <c r="AE15" i="8"/>
  <c r="X16" i="8"/>
  <c r="AY17" i="8"/>
  <c r="AG18" i="8"/>
  <c r="AU19" i="8"/>
  <c r="K21" i="8"/>
  <c r="AQ21" i="8"/>
  <c r="G23" i="8"/>
  <c r="AM23" i="8"/>
  <c r="V30" i="8"/>
  <c r="AN29" i="8"/>
  <c r="H29" i="8"/>
  <c r="Z28" i="8"/>
  <c r="AR27" i="8"/>
  <c r="L27" i="8"/>
  <c r="AD26" i="8"/>
  <c r="AV25" i="8"/>
  <c r="P25" i="8"/>
  <c r="AF24" i="8"/>
  <c r="AN23" i="8"/>
  <c r="AU22" i="8"/>
  <c r="D22" i="8"/>
  <c r="L21" i="8"/>
  <c r="J20" i="8"/>
  <c r="AT18" i="8"/>
  <c r="AF17" i="8"/>
  <c r="AW15" i="8"/>
  <c r="M14" i="8"/>
  <c r="BA11" i="8"/>
  <c r="AI8" i="8"/>
  <c r="O5" i="8"/>
  <c r="R5" i="8"/>
  <c r="AX5" i="8"/>
  <c r="AF6" i="8"/>
  <c r="N7" i="8"/>
  <c r="AT7" i="8"/>
  <c r="AB8" i="8"/>
  <c r="J9" i="8"/>
  <c r="AP9" i="8"/>
  <c r="X10" i="8"/>
  <c r="F11" i="8"/>
  <c r="AL11" i="8"/>
  <c r="AM5" i="8"/>
  <c r="AE6" i="8"/>
  <c r="X7" i="8"/>
  <c r="Q8" i="8"/>
  <c r="I9" i="8"/>
  <c r="AZ9" i="8"/>
  <c r="AS10" i="8"/>
  <c r="AK11" i="8"/>
  <c r="U12" i="8"/>
  <c r="BA12" i="8"/>
  <c r="M5" i="8"/>
  <c r="F6" i="8"/>
  <c r="AW6" i="8"/>
  <c r="AO7" i="8"/>
  <c r="AH8" i="8"/>
  <c r="AA9" i="8"/>
  <c r="S10" i="8"/>
  <c r="L11" i="8"/>
  <c r="AZ11" i="8"/>
  <c r="AH12" i="8"/>
  <c r="P13" i="8"/>
  <c r="AV13" i="8"/>
  <c r="AD14" i="8"/>
  <c r="L15" i="8"/>
  <c r="AR15" i="8"/>
  <c r="Z16" i="8"/>
  <c r="H17" i="8"/>
  <c r="AO5" i="8"/>
  <c r="AA7" i="8"/>
  <c r="L9" i="8"/>
  <c r="AU10" i="8"/>
  <c r="W12" i="8"/>
  <c r="AH13" i="8"/>
  <c r="AA14" i="8"/>
  <c r="S15" i="8"/>
  <c r="L16" i="8"/>
  <c r="E17" i="8"/>
  <c r="AP17" i="8"/>
  <c r="X18" i="8"/>
  <c r="F19" i="8"/>
  <c r="AL19" i="8"/>
  <c r="T20" i="8"/>
  <c r="AQ5" i="8"/>
  <c r="AB7" i="8"/>
  <c r="M9" i="8"/>
  <c r="AW10" i="8"/>
  <c r="X12" i="8"/>
  <c r="AI13" i="8"/>
  <c r="AB14" i="8"/>
  <c r="U15" i="8"/>
  <c r="M16" i="8"/>
  <c r="F17" i="8"/>
  <c r="AQ17" i="8"/>
  <c r="Y18" i="8"/>
  <c r="G19" i="8"/>
  <c r="AM19" i="8"/>
  <c r="U20" i="8"/>
  <c r="BA20" i="8"/>
  <c r="AI21" i="8"/>
  <c r="Q22" i="8"/>
  <c r="AW22" i="8"/>
  <c r="AE23" i="8"/>
  <c r="M24" i="8"/>
  <c r="D5" i="9" a="1"/>
  <c r="Q10" i="1"/>
  <c r="Q8" i="1"/>
  <c r="AO12" i="10" l="1" a="1"/>
  <c r="J12" i="10" a="1"/>
  <c r="P12" i="10" a="1"/>
  <c r="D12" i="10" a="1"/>
  <c r="AL12" i="7" a="1"/>
  <c r="AL12" i="10" a="1"/>
  <c r="AM12" i="10" a="1"/>
  <c r="AM12" i="7" a="1"/>
  <c r="AO12" i="7" a="1"/>
  <c r="AN12" i="10" a="1"/>
  <c r="AN12" i="7" a="1"/>
  <c r="AR12" i="10" a="1"/>
  <c r="AP12" i="7" a="1"/>
  <c r="AR12" i="7" a="1"/>
  <c r="AQ12" i="7" a="1"/>
  <c r="AP12" i="10" a="1"/>
  <c r="AS12" i="7" a="1"/>
  <c r="AS12" i="10" a="1"/>
  <c r="AQ12" i="10" a="1"/>
  <c r="K12" i="10" a="1"/>
  <c r="Q12" i="10" a="1"/>
  <c r="BC24" i="6"/>
  <c r="BD24" i="6" s="1"/>
  <c r="BC23" i="8"/>
  <c r="BD23" i="8" s="1"/>
  <c r="BC10" i="8"/>
  <c r="BD10" i="8" s="1"/>
  <c r="BC47" i="8"/>
  <c r="BD47" i="8" s="1"/>
  <c r="BC40" i="8"/>
  <c r="BD40" i="8" s="1"/>
  <c r="BC24" i="8"/>
  <c r="BD24" i="8" s="1"/>
  <c r="BC54" i="8"/>
  <c r="BD54" i="8" s="1"/>
  <c r="BC44" i="8"/>
  <c r="BD44" i="8" s="1"/>
  <c r="BC46" i="8"/>
  <c r="BD46" i="8" s="1"/>
  <c r="BC43" i="8"/>
  <c r="BD43" i="8" s="1"/>
  <c r="BC32" i="8"/>
  <c r="BD32" i="8" s="1"/>
  <c r="BC31" i="8"/>
  <c r="BD31" i="8" s="1"/>
  <c r="BC28" i="8"/>
  <c r="BD28" i="8" s="1"/>
  <c r="BC12" i="6"/>
  <c r="BD12" i="6" s="1"/>
  <c r="P12" i="7" a="1"/>
  <c r="J12" i="7" a="1"/>
  <c r="D12" i="7" a="1"/>
  <c r="BC5" i="6"/>
  <c r="BD5" i="6" s="1"/>
  <c r="BH5" i="6" a="1"/>
  <c r="BN5" i="6" a="1"/>
  <c r="BK5" i="6" a="1"/>
  <c r="BC11" i="6"/>
  <c r="BD11" i="6" s="1"/>
  <c r="BC23" i="6"/>
  <c r="BD23" i="6" s="1"/>
  <c r="BC18" i="6"/>
  <c r="BD18" i="6" s="1"/>
  <c r="BC51" i="6"/>
  <c r="BD51" i="6" s="1"/>
  <c r="BC43" i="6"/>
  <c r="BD43" i="6" s="1"/>
  <c r="BC39" i="6"/>
  <c r="BD39" i="6" s="1"/>
  <c r="BC37" i="6"/>
  <c r="BD37" i="6" s="1"/>
  <c r="BC54" i="6"/>
  <c r="BD54" i="6" s="1"/>
  <c r="BC46" i="6"/>
  <c r="BD46" i="6" s="1"/>
  <c r="BC36" i="6"/>
  <c r="BD36" i="6" s="1"/>
  <c r="BY33" i="9"/>
  <c r="BY28" i="9"/>
  <c r="BY11" i="9"/>
  <c r="BY22" i="9"/>
  <c r="BY6" i="9"/>
  <c r="BY17" i="9"/>
  <c r="BY24" i="9"/>
  <c r="BY12" i="9"/>
  <c r="BY29" i="9"/>
  <c r="BY23" i="9"/>
  <c r="BY7" i="9"/>
  <c r="BY18" i="9"/>
  <c r="BY31" i="9"/>
  <c r="BY13" i="9"/>
  <c r="BY8" i="9"/>
  <c r="BY30" i="9"/>
  <c r="BY25" i="9"/>
  <c r="BY19" i="9"/>
  <c r="BY32" i="9"/>
  <c r="BY14" i="9"/>
  <c r="BY26" i="9"/>
  <c r="BY9" i="9"/>
  <c r="BY20" i="9"/>
  <c r="BY34" i="9"/>
  <c r="BY15" i="9"/>
  <c r="BY27" i="9"/>
  <c r="BY10" i="9"/>
  <c r="BY21" i="9"/>
  <c r="BY5" i="9"/>
  <c r="BY16" i="9"/>
  <c r="BU6" i="6"/>
  <c r="BU9" i="6"/>
  <c r="BU17" i="6"/>
  <c r="BU25" i="6"/>
  <c r="BU33" i="6"/>
  <c r="BU5" i="6"/>
  <c r="BU13" i="6"/>
  <c r="BU21" i="6"/>
  <c r="BU29" i="6"/>
  <c r="BU12" i="6"/>
  <c r="BU28" i="6"/>
  <c r="BU20" i="6"/>
  <c r="BU32" i="6"/>
  <c r="BU8" i="6"/>
  <c r="BU24" i="6"/>
  <c r="BU16" i="6"/>
  <c r="BU23" i="6"/>
  <c r="BU7" i="6"/>
  <c r="BU22" i="6"/>
  <c r="BU27" i="6"/>
  <c r="BU34" i="6"/>
  <c r="BU14" i="6"/>
  <c r="BU19" i="6"/>
  <c r="BU30" i="6"/>
  <c r="BU10" i="6"/>
  <c r="BU15" i="6"/>
  <c r="BU26" i="6"/>
  <c r="BU31" i="6"/>
  <c r="BU11" i="6"/>
  <c r="BU18" i="6"/>
  <c r="BY29" i="8"/>
  <c r="BY22" i="8"/>
  <c r="BY6" i="8"/>
  <c r="BY17" i="8"/>
  <c r="BY24" i="8"/>
  <c r="BY23" i="8"/>
  <c r="BY20" i="8"/>
  <c r="BY11" i="8"/>
  <c r="BY25" i="8"/>
  <c r="BY18" i="8"/>
  <c r="BY31" i="8"/>
  <c r="BY13" i="8"/>
  <c r="BY16" i="8"/>
  <c r="BY15" i="8"/>
  <c r="BY12" i="8"/>
  <c r="BY32" i="8"/>
  <c r="BY14" i="8"/>
  <c r="BY26" i="8"/>
  <c r="BY9" i="8"/>
  <c r="BY8" i="8"/>
  <c r="BY7" i="8"/>
  <c r="BY28" i="8"/>
  <c r="BY33" i="8"/>
  <c r="BY27" i="8"/>
  <c r="BY10" i="8"/>
  <c r="BY21" i="8"/>
  <c r="BY5" i="8"/>
  <c r="BY34" i="8"/>
  <c r="BY30" i="8"/>
  <c r="BY19" i="8"/>
  <c r="S5" i="9"/>
  <c r="Q6" i="9"/>
  <c r="W11" i="9"/>
  <c r="J14" i="9"/>
  <c r="L16" i="9"/>
  <c r="AV17" i="9"/>
  <c r="O19" i="9"/>
  <c r="AC20" i="9"/>
  <c r="AQ21" i="9"/>
  <c r="G23" i="9"/>
  <c r="M24" i="9"/>
  <c r="AH24" i="9"/>
  <c r="E25" i="9"/>
  <c r="AA25" i="9"/>
  <c r="AV25" i="9"/>
  <c r="Q26" i="9"/>
  <c r="AG26" i="9"/>
  <c r="AW26" i="9"/>
  <c r="O27" i="9"/>
  <c r="AE27" i="9"/>
  <c r="AU27" i="9"/>
  <c r="M28" i="9"/>
  <c r="AC28" i="9"/>
  <c r="AS28" i="9"/>
  <c r="K29" i="9"/>
  <c r="AA29" i="9"/>
  <c r="AQ29" i="9"/>
  <c r="I30" i="9"/>
  <c r="Y30" i="9"/>
  <c r="AO30" i="9"/>
  <c r="G31" i="9"/>
  <c r="W31" i="9"/>
  <c r="AM31" i="9"/>
  <c r="E32" i="9"/>
  <c r="U32" i="9"/>
  <c r="AE32" i="9"/>
  <c r="AP32" i="9"/>
  <c r="BA32" i="9"/>
  <c r="M33" i="9"/>
  <c r="X33" i="9"/>
  <c r="AI33" i="9"/>
  <c r="AS33" i="9"/>
  <c r="F34" i="9"/>
  <c r="Q34" i="9"/>
  <c r="AA34" i="9"/>
  <c r="AL34" i="9"/>
  <c r="AW34" i="9"/>
  <c r="I35" i="9"/>
  <c r="T35" i="9"/>
  <c r="AE35" i="9"/>
  <c r="AO35" i="9"/>
  <c r="AZ35" i="9"/>
  <c r="M36" i="9"/>
  <c r="W36" i="9"/>
  <c r="AH36" i="9"/>
  <c r="AS36" i="9"/>
  <c r="D37" i="9"/>
  <c r="L37" i="9"/>
  <c r="T37" i="9"/>
  <c r="AB37" i="9"/>
  <c r="AJ37" i="9"/>
  <c r="AR37" i="9"/>
  <c r="AZ37" i="9"/>
  <c r="J38" i="9"/>
  <c r="R38" i="9"/>
  <c r="Z38" i="9"/>
  <c r="AH38" i="9"/>
  <c r="AP38" i="9"/>
  <c r="AX38" i="9"/>
  <c r="H39" i="9"/>
  <c r="P39" i="9"/>
  <c r="X39" i="9"/>
  <c r="AF39" i="9"/>
  <c r="AN39" i="9"/>
  <c r="AV39" i="9"/>
  <c r="F40" i="9"/>
  <c r="N40" i="9"/>
  <c r="V40" i="9"/>
  <c r="AE7" i="9"/>
  <c r="AT12" i="9"/>
  <c r="AO15" i="9"/>
  <c r="Q18" i="9"/>
  <c r="AU19" i="9"/>
  <c r="AA21" i="9"/>
  <c r="W23" i="9"/>
  <c r="W24" i="9"/>
  <c r="AX24" i="9"/>
  <c r="AF25" i="9"/>
  <c r="I26" i="9"/>
  <c r="AC26" i="9"/>
  <c r="BA26" i="9"/>
  <c r="W27" i="9"/>
  <c r="AQ27" i="9"/>
  <c r="Q28" i="9"/>
  <c r="AK28" i="9"/>
  <c r="G29" i="9"/>
  <c r="AE29" i="9"/>
  <c r="AY29" i="9"/>
  <c r="U30" i="9"/>
  <c r="AS30" i="9"/>
  <c r="O31" i="9"/>
  <c r="AI31" i="9"/>
  <c r="I32" i="9"/>
  <c r="Z32" i="9"/>
  <c r="AM32" i="9"/>
  <c r="E33" i="9"/>
  <c r="S33" i="9"/>
  <c r="AF33" i="9"/>
  <c r="AV33" i="9"/>
  <c r="K34" i="9"/>
  <c r="Y34" i="9"/>
  <c r="AO34" i="9"/>
  <c r="D35" i="9"/>
  <c r="Q35" i="9"/>
  <c r="AG35" i="9"/>
  <c r="AU35" i="9"/>
  <c r="J36" i="9"/>
  <c r="Z36" i="9"/>
  <c r="AM36" i="9"/>
  <c r="AZ36" i="9"/>
  <c r="N37" i="9"/>
  <c r="X37" i="9"/>
  <c r="AH37" i="9"/>
  <c r="AT37" i="9"/>
  <c r="F38" i="9"/>
  <c r="P38" i="9"/>
  <c r="AB38" i="9"/>
  <c r="AL38" i="9"/>
  <c r="AV38" i="9"/>
  <c r="J39" i="9"/>
  <c r="T39" i="9"/>
  <c r="AD39" i="9"/>
  <c r="AP39" i="9"/>
  <c r="AZ39" i="9"/>
  <c r="L40" i="9"/>
  <c r="X40" i="9"/>
  <c r="AF40" i="9"/>
  <c r="AN40" i="9"/>
  <c r="AV40" i="9"/>
  <c r="F41" i="9"/>
  <c r="N41" i="9"/>
  <c r="V41" i="9"/>
  <c r="AD41" i="9"/>
  <c r="AL41" i="9"/>
  <c r="AT41" i="9"/>
  <c r="D42" i="9"/>
  <c r="L42" i="9"/>
  <c r="T42" i="9"/>
  <c r="AB42" i="9"/>
  <c r="AJ42" i="9"/>
  <c r="AR42" i="9"/>
  <c r="AZ42" i="9"/>
  <c r="J43" i="9"/>
  <c r="R43" i="9"/>
  <c r="Z43" i="9"/>
  <c r="AH43" i="9"/>
  <c r="AP43" i="9"/>
  <c r="AS8" i="9"/>
  <c r="AP14" i="9"/>
  <c r="Z17" i="9"/>
  <c r="M20" i="9"/>
  <c r="Y22" i="9"/>
  <c r="R24" i="9"/>
  <c r="K25" i="9"/>
  <c r="AQ25" i="9"/>
  <c r="Y26" i="9"/>
  <c r="G27" i="9"/>
  <c r="AI27" i="9"/>
  <c r="I28" i="9"/>
  <c r="AO28" i="9"/>
  <c r="S29" i="9"/>
  <c r="AU29" i="9"/>
  <c r="AC30" i="9"/>
  <c r="BA30" i="9"/>
  <c r="AE31" i="9"/>
  <c r="M32" i="9"/>
  <c r="AH32" i="9"/>
  <c r="AX32" i="9"/>
  <c r="U33" i="9"/>
  <c r="AN33" i="9"/>
  <c r="I34" i="9"/>
  <c r="AD34" i="9"/>
  <c r="AT34" i="9"/>
  <c r="O35" i="9"/>
  <c r="AJ35" i="9"/>
  <c r="E36" i="9"/>
  <c r="U36" i="9"/>
  <c r="AP36" i="9"/>
  <c r="H37" i="9"/>
  <c r="V37" i="9"/>
  <c r="AL37" i="9"/>
  <c r="AX37" i="9"/>
  <c r="N38" i="9"/>
  <c r="AD38" i="9"/>
  <c r="AR38" i="9"/>
  <c r="F39" i="9"/>
  <c r="V39" i="9"/>
  <c r="AJ39" i="9"/>
  <c r="AX39" i="9"/>
  <c r="P40" i="9"/>
  <c r="AB40" i="9"/>
  <c r="AL40" i="9"/>
  <c r="AX40" i="9"/>
  <c r="J41" i="9"/>
  <c r="T41" i="9"/>
  <c r="AF41" i="9"/>
  <c r="AP41" i="9"/>
  <c r="AZ41" i="9"/>
  <c r="N42" i="9"/>
  <c r="X42" i="9"/>
  <c r="AH42" i="9"/>
  <c r="AT42" i="9"/>
  <c r="F43" i="9"/>
  <c r="P43" i="9"/>
  <c r="AB43" i="9"/>
  <c r="AL43" i="9"/>
  <c r="AV43" i="9"/>
  <c r="F44" i="9"/>
  <c r="N44" i="9"/>
  <c r="V44" i="9"/>
  <c r="AD44" i="9"/>
  <c r="AL44" i="9"/>
  <c r="AT44" i="9"/>
  <c r="D45" i="9"/>
  <c r="L45" i="9"/>
  <c r="T45" i="9"/>
  <c r="AB45" i="9"/>
  <c r="AJ45" i="9"/>
  <c r="AR45" i="9"/>
  <c r="AZ45" i="9"/>
  <c r="J46" i="9"/>
  <c r="R46" i="9"/>
  <c r="Z46" i="9"/>
  <c r="AH46" i="9"/>
  <c r="AP46" i="9"/>
  <c r="AX46" i="9"/>
  <c r="H47" i="9"/>
  <c r="P47" i="9"/>
  <c r="X47" i="9"/>
  <c r="AF47" i="9"/>
  <c r="AN47" i="9"/>
  <c r="AV47" i="9"/>
  <c r="F48" i="9"/>
  <c r="N48" i="9"/>
  <c r="V48" i="9"/>
  <c r="AD48" i="9"/>
  <c r="AL48" i="9"/>
  <c r="AT48" i="9"/>
  <c r="D49" i="9"/>
  <c r="L49" i="9"/>
  <c r="T49" i="9"/>
  <c r="AB49" i="9"/>
  <c r="AJ49" i="9"/>
  <c r="AR49" i="9"/>
  <c r="AZ49" i="9"/>
  <c r="J50" i="9"/>
  <c r="R50" i="9"/>
  <c r="Z50" i="9"/>
  <c r="AH50" i="9"/>
  <c r="AP50" i="9"/>
  <c r="AX50" i="9"/>
  <c r="H51" i="9"/>
  <c r="P51" i="9"/>
  <c r="X51" i="9"/>
  <c r="AF51" i="9"/>
  <c r="AN51" i="9"/>
  <c r="AT51" i="9"/>
  <c r="AZ51" i="9"/>
  <c r="G52" i="9"/>
  <c r="L52" i="9"/>
  <c r="R52" i="9"/>
  <c r="W52" i="9"/>
  <c r="AB52" i="9"/>
  <c r="AH52" i="9"/>
  <c r="AM52" i="9"/>
  <c r="AR52" i="9"/>
  <c r="AX52" i="9"/>
  <c r="E53" i="9"/>
  <c r="J53" i="9"/>
  <c r="P53" i="9"/>
  <c r="U53" i="9"/>
  <c r="Z53" i="9"/>
  <c r="AF53" i="9"/>
  <c r="AK53" i="9"/>
  <c r="AP53" i="9"/>
  <c r="AV53" i="9"/>
  <c r="BA53" i="9"/>
  <c r="G54" i="9"/>
  <c r="K54" i="9"/>
  <c r="O54" i="9"/>
  <c r="S54" i="9"/>
  <c r="W54" i="9"/>
  <c r="AA54" i="9"/>
  <c r="AE54" i="9"/>
  <c r="AI54" i="9"/>
  <c r="AM54" i="9"/>
  <c r="AQ54" i="9"/>
  <c r="AU54" i="9"/>
  <c r="AY54" i="9"/>
  <c r="I10" i="9"/>
  <c r="AH16" i="9"/>
  <c r="AE19" i="9"/>
  <c r="AO22" i="9"/>
  <c r="AM24" i="9"/>
  <c r="AK25" i="9"/>
  <c r="AK26" i="9"/>
  <c r="S27" i="9"/>
  <c r="E28" i="9"/>
  <c r="AW28" i="9"/>
  <c r="AI29" i="9"/>
  <c r="Q30" i="9"/>
  <c r="K31" i="9"/>
  <c r="AU31" i="9"/>
  <c r="AC32" i="9"/>
  <c r="H33" i="9"/>
  <c r="AC33" i="9"/>
  <c r="BA33" i="9"/>
  <c r="AG34" i="9"/>
  <c r="G35" i="9"/>
  <c r="AB35" i="9"/>
  <c r="G36" i="9"/>
  <c r="AE36" i="9"/>
  <c r="F37" i="9"/>
  <c r="Z37" i="9"/>
  <c r="AP37" i="9"/>
  <c r="L38" i="9"/>
  <c r="AF38" i="9"/>
  <c r="AZ38" i="9"/>
  <c r="R39" i="9"/>
  <c r="AL39" i="9"/>
  <c r="H40" i="9"/>
  <c r="Z40" i="9"/>
  <c r="AP40" i="9"/>
  <c r="D41" i="9"/>
  <c r="R41" i="9"/>
  <c r="AH41" i="9"/>
  <c r="AV41" i="9"/>
  <c r="J42" i="9"/>
  <c r="Z42" i="9"/>
  <c r="AN42" i="9"/>
  <c r="D43" i="9"/>
  <c r="T43" i="9"/>
  <c r="AF43" i="9"/>
  <c r="AT43" i="9"/>
  <c r="H44" i="9"/>
  <c r="R44" i="9"/>
  <c r="AB44" i="9"/>
  <c r="AN44" i="9"/>
  <c r="AX44" i="9"/>
  <c r="J45" i="9"/>
  <c r="V45" i="9"/>
  <c r="AF45" i="9"/>
  <c r="AP45" i="9"/>
  <c r="D46" i="9"/>
  <c r="N46" i="9"/>
  <c r="X46" i="9"/>
  <c r="AJ46" i="9"/>
  <c r="AT46" i="9"/>
  <c r="F47" i="9"/>
  <c r="R47" i="9"/>
  <c r="AB47" i="9"/>
  <c r="AL47" i="9"/>
  <c r="AX47" i="9"/>
  <c r="J48" i="9"/>
  <c r="T48" i="9"/>
  <c r="AF48" i="9"/>
  <c r="AP48" i="9"/>
  <c r="AZ48" i="9"/>
  <c r="N49" i="9"/>
  <c r="X49" i="9"/>
  <c r="AH49" i="9"/>
  <c r="AT49" i="9"/>
  <c r="F50" i="9"/>
  <c r="P50" i="9"/>
  <c r="AB50" i="9"/>
  <c r="AL50" i="9"/>
  <c r="AV50" i="9"/>
  <c r="J51" i="9"/>
  <c r="T51" i="9"/>
  <c r="AD51" i="9"/>
  <c r="AP51" i="9"/>
  <c r="AW51" i="9"/>
  <c r="F52" i="9"/>
  <c r="N12" i="9"/>
  <c r="E17" i="9"/>
  <c r="AS20" i="9"/>
  <c r="AM23" i="9"/>
  <c r="AS24" i="9"/>
  <c r="BA25" i="9"/>
  <c r="AO26" i="9"/>
  <c r="AA27" i="9"/>
  <c r="U28" i="9"/>
  <c r="BA28" i="9"/>
  <c r="AM29" i="9"/>
  <c r="AG30" i="9"/>
  <c r="S31" i="9"/>
  <c r="AY31" i="9"/>
  <c r="AK32" i="9"/>
  <c r="K33" i="9"/>
  <c r="AK33" i="9"/>
  <c r="N34" i="9"/>
  <c r="AI34" i="9"/>
  <c r="L35" i="9"/>
  <c r="AM35" i="9"/>
  <c r="O36" i="9"/>
  <c r="AK36" i="9"/>
  <c r="J37" i="9"/>
  <c r="AD37" i="9"/>
  <c r="AV37" i="9"/>
  <c r="T38" i="9"/>
  <c r="AJ38" i="9"/>
  <c r="D39" i="9"/>
  <c r="Z39" i="9"/>
  <c r="AR39" i="9"/>
  <c r="J40" i="9"/>
  <c r="AD40" i="9"/>
  <c r="AR40" i="9"/>
  <c r="H41" i="9"/>
  <c r="X41" i="9"/>
  <c r="AJ41" i="9"/>
  <c r="AX41" i="9"/>
  <c r="P42" i="9"/>
  <c r="AD42" i="9"/>
  <c r="AP42" i="9"/>
  <c r="H43" i="9"/>
  <c r="V43" i="9"/>
  <c r="AJ43" i="9"/>
  <c r="AX43" i="9"/>
  <c r="J44" i="9"/>
  <c r="T44" i="9"/>
  <c r="AF44" i="9"/>
  <c r="AP44" i="9"/>
  <c r="AZ44" i="9"/>
  <c r="N45" i="9"/>
  <c r="X45" i="9"/>
  <c r="AH45" i="9"/>
  <c r="AT45" i="9"/>
  <c r="F46" i="9"/>
  <c r="P46" i="9"/>
  <c r="AB46" i="9"/>
  <c r="AL46" i="9"/>
  <c r="AV46" i="9"/>
  <c r="J47" i="9"/>
  <c r="T47" i="9"/>
  <c r="AD47" i="9"/>
  <c r="AP47" i="9"/>
  <c r="AZ47" i="9"/>
  <c r="L48" i="9"/>
  <c r="X48" i="9"/>
  <c r="AH48" i="9"/>
  <c r="AR48" i="9"/>
  <c r="F49" i="9"/>
  <c r="P49" i="9"/>
  <c r="Z49" i="9"/>
  <c r="AL49" i="9"/>
  <c r="AV49" i="9"/>
  <c r="H50" i="9"/>
  <c r="T50" i="9"/>
  <c r="AD50" i="9"/>
  <c r="AN50" i="9"/>
  <c r="AZ50" i="9"/>
  <c r="L51" i="9"/>
  <c r="V51" i="9"/>
  <c r="AH51" i="9"/>
  <c r="AR51" i="9"/>
  <c r="AX51" i="9"/>
  <c r="H52" i="9"/>
  <c r="O52" i="9"/>
  <c r="V52" i="9"/>
  <c r="AD52" i="9"/>
  <c r="AJ52" i="9"/>
  <c r="AQ52" i="9"/>
  <c r="AY52" i="9"/>
  <c r="H53" i="9"/>
  <c r="N53" i="9"/>
  <c r="V53" i="9"/>
  <c r="AC53" i="9"/>
  <c r="AJ53" i="9"/>
  <c r="AR53" i="9"/>
  <c r="AX53" i="9"/>
  <c r="F54" i="9"/>
  <c r="L54" i="9"/>
  <c r="Q54" i="9"/>
  <c r="V54" i="9"/>
  <c r="AB54" i="9"/>
  <c r="AG54" i="9"/>
  <c r="AL54" i="9"/>
  <c r="AR54" i="9"/>
  <c r="AW54" i="9"/>
  <c r="T15" i="9"/>
  <c r="I22" i="9"/>
  <c r="U25" i="9"/>
  <c r="K27" i="9"/>
  <c r="AG28" i="9"/>
  <c r="M30" i="9"/>
  <c r="AQ31" i="9"/>
  <c r="AU32" i="9"/>
  <c r="AY33" i="9"/>
  <c r="AY34" i="9"/>
  <c r="AW35" i="9"/>
  <c r="AX36" i="9"/>
  <c r="AN37" i="9"/>
  <c r="X38" i="9"/>
  <c r="N39" i="9"/>
  <c r="D40" i="9"/>
  <c r="AJ40" i="9"/>
  <c r="P41" i="9"/>
  <c r="AR41" i="9"/>
  <c r="V42" i="9"/>
  <c r="AX42" i="9"/>
  <c r="AD43" i="9"/>
  <c r="D44" i="9"/>
  <c r="Z44" i="9"/>
  <c r="AV44" i="9"/>
  <c r="R45" i="9"/>
  <c r="AN45" i="9"/>
  <c r="L46" i="9"/>
  <c r="AF46" i="9"/>
  <c r="D47" i="9"/>
  <c r="Z47" i="9"/>
  <c r="AT47" i="9"/>
  <c r="R48" i="9"/>
  <c r="AN48" i="9"/>
  <c r="J49" i="9"/>
  <c r="AF49" i="9"/>
  <c r="D50" i="9"/>
  <c r="X50" i="9"/>
  <c r="AT50" i="9"/>
  <c r="R51" i="9"/>
  <c r="AL51" i="9"/>
  <c r="D52" i="9"/>
  <c r="P52" i="9"/>
  <c r="Z52" i="9"/>
  <c r="AI52" i="9"/>
  <c r="AT52" i="9"/>
  <c r="D53" i="9"/>
  <c r="M53" i="9"/>
  <c r="X53" i="9"/>
  <c r="AG53" i="9"/>
  <c r="AO53" i="9"/>
  <c r="AZ53" i="9"/>
  <c r="I54" i="9"/>
  <c r="P54" i="9"/>
  <c r="X54" i="9"/>
  <c r="AD54" i="9"/>
  <c r="AK54" i="9"/>
  <c r="AS54" i="9"/>
  <c r="AZ54" i="9"/>
  <c r="AB13" i="9"/>
  <c r="AZ23" i="9"/>
  <c r="U26" i="9"/>
  <c r="Y28" i="9"/>
  <c r="AK30" i="9"/>
  <c r="W32" i="9"/>
  <c r="AQ33" i="9"/>
  <c r="W35" i="9"/>
  <c r="AC36" i="9"/>
  <c r="AF37" i="9"/>
  <c r="AN38" i="9"/>
  <c r="AH39" i="9"/>
  <c r="AH40" i="9"/>
  <c r="Z41" i="9"/>
  <c r="H42" i="9"/>
  <c r="AV42" i="9"/>
  <c r="AN43" i="9"/>
  <c r="P44" i="9"/>
  <c r="AR44" i="9"/>
  <c r="Z45" i="9"/>
  <c r="AX45" i="9"/>
  <c r="AD46" i="9"/>
  <c r="L47" i="9"/>
  <c r="AJ47" i="9"/>
  <c r="P48" i="9"/>
  <c r="AV48" i="9"/>
  <c r="V49" i="9"/>
  <c r="AX49" i="9"/>
  <c r="AF50" i="9"/>
  <c r="F51" i="9"/>
  <c r="AJ51" i="9"/>
  <c r="J52" i="9"/>
  <c r="T52" i="9"/>
  <c r="AF52" i="9"/>
  <c r="AU52" i="9"/>
  <c r="I53" i="9"/>
  <c r="T53" i="9"/>
  <c r="AH53" i="9"/>
  <c r="AT53" i="9"/>
  <c r="H54" i="9"/>
  <c r="R54" i="9"/>
  <c r="Z54" i="9"/>
  <c r="AJ54" i="9"/>
  <c r="AT54" i="9"/>
  <c r="AG18" i="9"/>
  <c r="AC24" i="9"/>
  <c r="AS26" i="9"/>
  <c r="O29" i="9"/>
  <c r="AW30" i="9"/>
  <c r="AS32" i="9"/>
  <c r="S34" i="9"/>
  <c r="Y35" i="9"/>
  <c r="AU36" i="9"/>
  <c r="D38" i="9"/>
  <c r="AT38" i="9"/>
  <c r="AT39" i="9"/>
  <c r="AT40" i="9"/>
  <c r="AB41" i="9"/>
  <c r="R42" i="9"/>
  <c r="L43" i="9"/>
  <c r="AR43" i="9"/>
  <c r="X44" i="9"/>
  <c r="F45" i="9"/>
  <c r="AD45" i="9"/>
  <c r="H46" i="9"/>
  <c r="AN46" i="9"/>
  <c r="N47" i="9"/>
  <c r="AR47" i="9"/>
  <c r="Z48" i="9"/>
  <c r="AX48" i="9"/>
  <c r="AD49" i="9"/>
  <c r="L50" i="9"/>
  <c r="AJ50" i="9"/>
  <c r="N51" i="9"/>
  <c r="AS51" i="9"/>
  <c r="K52" i="9"/>
  <c r="X52" i="9"/>
  <c r="AL52" i="9"/>
  <c r="AV52" i="9"/>
  <c r="L53" i="9"/>
  <c r="Y53" i="9"/>
  <c r="AL53" i="9"/>
  <c r="AW53" i="9"/>
  <c r="J54" i="9"/>
  <c r="T54" i="9"/>
  <c r="AC54" i="9"/>
  <c r="AN54" i="9"/>
  <c r="AV54" i="9"/>
  <c r="AW18" i="9"/>
  <c r="AM27" i="9"/>
  <c r="AA31" i="9"/>
  <c r="V34" i="9"/>
  <c r="P37" i="9"/>
  <c r="L39" i="9"/>
  <c r="AZ40" i="9"/>
  <c r="AF42" i="9"/>
  <c r="AZ43" i="9"/>
  <c r="H45" i="9"/>
  <c r="T46" i="9"/>
  <c r="V47" i="9"/>
  <c r="AB48" i="9"/>
  <c r="AN49" i="9"/>
  <c r="K21" i="9"/>
  <c r="AY27" i="9"/>
  <c r="Q32" i="9"/>
  <c r="AQ34" i="9"/>
  <c r="R37" i="9"/>
  <c r="AB39" i="9"/>
  <c r="L41" i="9"/>
  <c r="AL42" i="9"/>
  <c r="L44" i="9"/>
  <c r="P45" i="9"/>
  <c r="V46" i="9"/>
  <c r="AH47" i="9"/>
  <c r="AJ48" i="9"/>
  <c r="AP49" i="9"/>
  <c r="D51" i="9"/>
  <c r="BA51" i="9"/>
  <c r="AE52" i="9"/>
  <c r="F53" i="9"/>
  <c r="AD53" i="9"/>
  <c r="E54" i="9"/>
  <c r="Y54" i="9"/>
  <c r="AP54" i="9"/>
  <c r="W29" i="9"/>
  <c r="AR35" i="9"/>
  <c r="R40" i="9"/>
  <c r="N43" i="9"/>
  <c r="AL45" i="9"/>
  <c r="D48" i="9"/>
  <c r="N50" i="9"/>
  <c r="AB51" i="9"/>
  <c r="AA52" i="9"/>
  <c r="Q53" i="9"/>
  <c r="AS53" i="9"/>
  <c r="U54" i="9"/>
  <c r="AX54" i="9"/>
  <c r="P25" i="9"/>
  <c r="P33" i="9"/>
  <c r="H38" i="9"/>
  <c r="AN41" i="9"/>
  <c r="AH44" i="9"/>
  <c r="AR46" i="9"/>
  <c r="H49" i="9"/>
  <c r="AR50" i="9"/>
  <c r="N52" i="9"/>
  <c r="AP52" i="9"/>
  <c r="AB53" i="9"/>
  <c r="M54" i="9"/>
  <c r="AH54" i="9"/>
  <c r="E30" i="9"/>
  <c r="T40" i="9"/>
  <c r="AV45" i="9"/>
  <c r="V50" i="9"/>
  <c r="AN52" i="9"/>
  <c r="D54" i="9"/>
  <c r="BA54" i="9"/>
  <c r="AA33" i="9"/>
  <c r="F42" i="9"/>
  <c r="AZ46" i="9"/>
  <c r="Z51" i="9"/>
  <c r="AZ52" i="9"/>
  <c r="N54" i="9"/>
  <c r="R36" i="9"/>
  <c r="X43" i="9"/>
  <c r="H48" i="9"/>
  <c r="AV51" i="9"/>
  <c r="R53" i="9"/>
  <c r="AF54" i="9"/>
  <c r="M26" i="9"/>
  <c r="V38" i="9"/>
  <c r="AJ44" i="9"/>
  <c r="R49" i="9"/>
  <c r="S52" i="9"/>
  <c r="AN53" i="9"/>
  <c r="AO54" i="9"/>
  <c r="AM53" i="9"/>
  <c r="W53" i="9"/>
  <c r="G53" i="9"/>
  <c r="AO52" i="9"/>
  <c r="Y52" i="9"/>
  <c r="I52" i="9"/>
  <c r="AQ51" i="9"/>
  <c r="AA51" i="9"/>
  <c r="K51" i="9"/>
  <c r="AS50" i="9"/>
  <c r="AC50" i="9"/>
  <c r="M50" i="9"/>
  <c r="AU49" i="9"/>
  <c r="AE49" i="9"/>
  <c r="O49" i="9"/>
  <c r="AW48" i="9"/>
  <c r="AG48" i="9"/>
  <c r="Q48" i="9"/>
  <c r="AY47" i="9"/>
  <c r="AI47" i="9"/>
  <c r="S47" i="9"/>
  <c r="BA46" i="9"/>
  <c r="AK46" i="9"/>
  <c r="U46" i="9"/>
  <c r="E46" i="9"/>
  <c r="AM45" i="9"/>
  <c r="W45" i="9"/>
  <c r="G45" i="9"/>
  <c r="AO44" i="9"/>
  <c r="Y44" i="9"/>
  <c r="I44" i="9"/>
  <c r="AQ43" i="9"/>
  <c r="AA43" i="9"/>
  <c r="K43" i="9"/>
  <c r="AS42" i="9"/>
  <c r="AC42" i="9"/>
  <c r="M42" i="9"/>
  <c r="AU41" i="9"/>
  <c r="AE41" i="9"/>
  <c r="O41" i="9"/>
  <c r="AW40" i="9"/>
  <c r="AG40" i="9"/>
  <c r="Q40" i="9"/>
  <c r="AY39" i="9"/>
  <c r="AI39" i="9"/>
  <c r="S39" i="9"/>
  <c r="BA38" i="9"/>
  <c r="AK38" i="9"/>
  <c r="U38" i="9"/>
  <c r="E38" i="9"/>
  <c r="AM37" i="9"/>
  <c r="W37" i="9"/>
  <c r="G37" i="9"/>
  <c r="AL36" i="9"/>
  <c r="Q36" i="9"/>
  <c r="AS35" i="9"/>
  <c r="X35" i="9"/>
  <c r="BA34" i="9"/>
  <c r="AE34" i="9"/>
  <c r="J34" i="9"/>
  <c r="AM33" i="9"/>
  <c r="Q33" i="9"/>
  <c r="AT32" i="9"/>
  <c r="Y32" i="9"/>
  <c r="AS31" i="9"/>
  <c r="M31" i="9"/>
  <c r="AE30" i="9"/>
  <c r="AW29" i="9"/>
  <c r="Q29" i="9"/>
  <c r="AI28" i="9"/>
  <c r="BA27" i="9"/>
  <c r="U27" i="9"/>
  <c r="AM26" i="9"/>
  <c r="F26" i="9"/>
  <c r="M25" i="9"/>
  <c r="U24" i="9"/>
  <c r="S23" i="9"/>
  <c r="E22" i="9"/>
  <c r="AO20" i="9"/>
  <c r="AA19" i="9"/>
  <c r="M18" i="9"/>
  <c r="AB16" i="9"/>
  <c r="AH14" i="9"/>
  <c r="F12" i="9"/>
  <c r="O7" i="9"/>
  <c r="AE23" i="9"/>
  <c r="Q22" i="9"/>
  <c r="BA20" i="9"/>
  <c r="AM19" i="9"/>
  <c r="Y18" i="9"/>
  <c r="AR16" i="9"/>
  <c r="H15" i="9"/>
  <c r="AD12" i="9"/>
  <c r="M8" i="9"/>
  <c r="AK51" i="9"/>
  <c r="U51" i="9"/>
  <c r="E51" i="9"/>
  <c r="AM50" i="9"/>
  <c r="W50" i="9"/>
  <c r="G50" i="9"/>
  <c r="AO49" i="9"/>
  <c r="Y49" i="9"/>
  <c r="I49" i="9"/>
  <c r="AQ48" i="9"/>
  <c r="AA48" i="9"/>
  <c r="K48" i="9"/>
  <c r="AS47" i="9"/>
  <c r="AC47" i="9"/>
  <c r="M47" i="9"/>
  <c r="AU46" i="9"/>
  <c r="AE46" i="9"/>
  <c r="O46" i="9"/>
  <c r="AW45" i="9"/>
  <c r="AG45" i="9"/>
  <c r="Q45" i="9"/>
  <c r="AY44" i="9"/>
  <c r="AI44" i="9"/>
  <c r="S44" i="9"/>
  <c r="BA43" i="9"/>
  <c r="AK43" i="9"/>
  <c r="U43" i="9"/>
  <c r="E43" i="9"/>
  <c r="AM42" i="9"/>
  <c r="W42" i="9"/>
  <c r="G42" i="9"/>
  <c r="AO41" i="9"/>
  <c r="Y41" i="9"/>
  <c r="I41" i="9"/>
  <c r="AQ40" i="9"/>
  <c r="AA40" i="9"/>
  <c r="K40" i="9"/>
  <c r="AS39" i="9"/>
  <c r="AC39" i="9"/>
  <c r="M39" i="9"/>
  <c r="AU38" i="9"/>
  <c r="AE38" i="9"/>
  <c r="O38" i="9"/>
  <c r="AW37" i="9"/>
  <c r="AG37" i="9"/>
  <c r="Q37" i="9"/>
  <c r="AY36" i="9"/>
  <c r="AD36" i="9"/>
  <c r="I36" i="9"/>
  <c r="AK35" i="9"/>
  <c r="P35" i="9"/>
  <c r="AS34" i="9"/>
  <c r="W34" i="9"/>
  <c r="AZ33" i="9"/>
  <c r="AE33" i="9"/>
  <c r="I33" i="9"/>
  <c r="AL32" i="9"/>
  <c r="O32" i="9"/>
  <c r="AG31" i="9"/>
  <c r="AY30" i="9"/>
  <c r="S30" i="9"/>
  <c r="AK29" i="9"/>
  <c r="E29" i="9"/>
  <c r="W28" i="9"/>
  <c r="AO27" i="9"/>
  <c r="I27" i="9"/>
  <c r="AA26" i="9"/>
  <c r="AN25" i="9"/>
  <c r="AU24" i="9"/>
  <c r="E24" i="9"/>
  <c r="AS22" i="9"/>
  <c r="AE21" i="9"/>
  <c r="Q20" i="9"/>
  <c r="BA18" i="9"/>
  <c r="AF17" i="9"/>
  <c r="AT15" i="9"/>
  <c r="AJ13" i="9"/>
  <c r="Y10" i="9"/>
  <c r="D5" i="9"/>
  <c r="T5" i="9"/>
  <c r="AJ5" i="9"/>
  <c r="AZ5" i="9"/>
  <c r="R6" i="9"/>
  <c r="AH6" i="9"/>
  <c r="AX6" i="9"/>
  <c r="P7" i="9"/>
  <c r="AF7" i="9"/>
  <c r="AV7" i="9"/>
  <c r="N8" i="9"/>
  <c r="AD8" i="9"/>
  <c r="AT8" i="9"/>
  <c r="L9" i="9"/>
  <c r="AB9" i="9"/>
  <c r="AR9" i="9"/>
  <c r="J10" i="9"/>
  <c r="Z10" i="9"/>
  <c r="AP10" i="9"/>
  <c r="H11" i="9"/>
  <c r="X11" i="9"/>
  <c r="F5" i="9"/>
  <c r="V5" i="9"/>
  <c r="AL5" i="9"/>
  <c r="D6" i="9"/>
  <c r="T6" i="9"/>
  <c r="AJ6" i="9"/>
  <c r="AZ6" i="9"/>
  <c r="R7" i="9"/>
  <c r="AH7" i="9"/>
  <c r="AX7" i="9"/>
  <c r="P8" i="9"/>
  <c r="AF8" i="9"/>
  <c r="AV8" i="9"/>
  <c r="N9" i="9"/>
  <c r="AD9" i="9"/>
  <c r="AT9" i="9"/>
  <c r="L10" i="9"/>
  <c r="AB10" i="9"/>
  <c r="AR10" i="9"/>
  <c r="J11" i="9"/>
  <c r="Z11" i="9"/>
  <c r="AP11" i="9"/>
  <c r="AC5" i="9"/>
  <c r="K6" i="9"/>
  <c r="AQ6" i="9"/>
  <c r="Y7" i="9"/>
  <c r="G8" i="9"/>
  <c r="AM8" i="9"/>
  <c r="U9" i="9"/>
  <c r="BA9" i="9"/>
  <c r="AI10" i="9"/>
  <c r="Q11" i="9"/>
  <c r="AS11" i="9"/>
  <c r="K12" i="9"/>
  <c r="AA12" i="9"/>
  <c r="AQ12" i="9"/>
  <c r="I13" i="9"/>
  <c r="Y13" i="9"/>
  <c r="AO13" i="9"/>
  <c r="G14" i="9"/>
  <c r="W14" i="9"/>
  <c r="AM14" i="9"/>
  <c r="E15" i="9"/>
  <c r="Y5" i="9"/>
  <c r="G6" i="9"/>
  <c r="AM6" i="9"/>
  <c r="U7" i="9"/>
  <c r="BA7" i="9"/>
  <c r="AI8" i="9"/>
  <c r="Q9" i="9"/>
  <c r="AW9" i="9"/>
  <c r="AE10" i="9"/>
  <c r="M11" i="9"/>
  <c r="AQ11" i="9"/>
  <c r="I12" i="9"/>
  <c r="Y12" i="9"/>
  <c r="AO12" i="9"/>
  <c r="G13" i="9"/>
  <c r="W13" i="9"/>
  <c r="AM13" i="9"/>
  <c r="E14" i="9"/>
  <c r="U14" i="9"/>
  <c r="AK14" i="9"/>
  <c r="BA14" i="9"/>
  <c r="S15" i="9"/>
  <c r="AI15" i="9"/>
  <c r="AY15" i="9"/>
  <c r="Q16" i="9"/>
  <c r="AG16" i="9"/>
  <c r="AW16" i="9"/>
  <c r="O17" i="9"/>
  <c r="AE17" i="9"/>
  <c r="AU17" i="9"/>
  <c r="G5" i="9"/>
  <c r="U6" i="9"/>
  <c r="AI7" i="9"/>
  <c r="AW8" i="9"/>
  <c r="M10" i="9"/>
  <c r="AA11" i="9"/>
  <c r="P12" i="9"/>
  <c r="AV12" i="9"/>
  <c r="AD13" i="9"/>
  <c r="L14" i="9"/>
  <c r="AR14" i="9"/>
  <c r="U15" i="9"/>
  <c r="AP15" i="9"/>
  <c r="N16" i="9"/>
  <c r="AI16" i="9"/>
  <c r="F17" i="9"/>
  <c r="AB17" i="9"/>
  <c r="AW17" i="9"/>
  <c r="R18" i="9"/>
  <c r="AH18" i="9"/>
  <c r="AX18" i="9"/>
  <c r="P19" i="9"/>
  <c r="AF19" i="9"/>
  <c r="AV19" i="9"/>
  <c r="AU53" i="9"/>
  <c r="AE53" i="9"/>
  <c r="O53" i="9"/>
  <c r="AW52" i="9"/>
  <c r="AG52" i="9"/>
  <c r="Q52" i="9"/>
  <c r="AY51" i="9"/>
  <c r="AI51" i="9"/>
  <c r="S51" i="9"/>
  <c r="BA50" i="9"/>
  <c r="AK50" i="9"/>
  <c r="U50" i="9"/>
  <c r="E50" i="9"/>
  <c r="AM49" i="9"/>
  <c r="W49" i="9"/>
  <c r="G49" i="9"/>
  <c r="AO48" i="9"/>
  <c r="Y48" i="9"/>
  <c r="I48" i="9"/>
  <c r="AQ47" i="9"/>
  <c r="AA47" i="9"/>
  <c r="K47" i="9"/>
  <c r="AS46" i="9"/>
  <c r="AC46" i="9"/>
  <c r="M46" i="9"/>
  <c r="AU45" i="9"/>
  <c r="AE45" i="9"/>
  <c r="O45" i="9"/>
  <c r="AW44" i="9"/>
  <c r="AG44" i="9"/>
  <c r="Q44" i="9"/>
  <c r="AY43" i="9"/>
  <c r="AI43" i="9"/>
  <c r="S43" i="9"/>
  <c r="BA42" i="9"/>
  <c r="AK42" i="9"/>
  <c r="U42" i="9"/>
  <c r="E42" i="9"/>
  <c r="AM41" i="9"/>
  <c r="W41" i="9"/>
  <c r="G41" i="9"/>
  <c r="AO40" i="9"/>
  <c r="Y40" i="9"/>
  <c r="I40" i="9"/>
  <c r="AQ39" i="9"/>
  <c r="AA39" i="9"/>
  <c r="K39" i="9"/>
  <c r="AS38" i="9"/>
  <c r="AC38" i="9"/>
  <c r="M38" i="9"/>
  <c r="AU37" i="9"/>
  <c r="AE37" i="9"/>
  <c r="O37" i="9"/>
  <c r="AW36" i="9"/>
  <c r="AA36" i="9"/>
  <c r="F36" i="9"/>
  <c r="AI35" i="9"/>
  <c r="M35" i="9"/>
  <c r="AP34" i="9"/>
  <c r="U34" i="9"/>
  <c r="AW33" i="9"/>
  <c r="AB33" i="9"/>
  <c r="G33" i="9"/>
  <c r="AI32" i="9"/>
  <c r="K32" i="9"/>
  <c r="AC31" i="9"/>
  <c r="AU30" i="9"/>
  <c r="O30" i="9"/>
  <c r="AG29" i="9"/>
  <c r="AY28" i="9"/>
  <c r="S28" i="9"/>
  <c r="AK27" i="9"/>
  <c r="E27" i="9"/>
  <c r="W26" i="9"/>
  <c r="AI25" i="9"/>
  <c r="AP24" i="9"/>
  <c r="AW23" i="9"/>
  <c r="AK22" i="9"/>
  <c r="W21" i="9"/>
  <c r="I20" i="9"/>
  <c r="AS18" i="9"/>
  <c r="U17" i="9"/>
  <c r="AJ15" i="9"/>
  <c r="T13" i="9"/>
  <c r="AQ9" i="9"/>
  <c r="G24" i="9"/>
  <c r="AW22" i="9"/>
  <c r="AI21" i="9"/>
  <c r="U20" i="9"/>
  <c r="G19" i="9"/>
  <c r="AK17" i="9"/>
  <c r="AZ15" i="9"/>
  <c r="AR13" i="9"/>
  <c r="AO10" i="9"/>
  <c r="AI5" i="9"/>
  <c r="AC51" i="9"/>
  <c r="M51" i="9"/>
  <c r="AU50" i="9"/>
  <c r="AE50" i="9"/>
  <c r="O50" i="9"/>
  <c r="AW49" i="9"/>
  <c r="AG49" i="9"/>
  <c r="Q49" i="9"/>
  <c r="AY48" i="9"/>
  <c r="AI48" i="9"/>
  <c r="S48" i="9"/>
  <c r="BA47" i="9"/>
  <c r="AK47" i="9"/>
  <c r="U47" i="9"/>
  <c r="E47" i="9"/>
  <c r="AM46" i="9"/>
  <c r="W46" i="9"/>
  <c r="G46" i="9"/>
  <c r="AO45" i="9"/>
  <c r="Y45" i="9"/>
  <c r="I45" i="9"/>
  <c r="AQ44" i="9"/>
  <c r="AA44" i="9"/>
  <c r="K44" i="9"/>
  <c r="AS43" i="9"/>
  <c r="AC43" i="9"/>
  <c r="M43" i="9"/>
  <c r="AU42" i="9"/>
  <c r="AE42" i="9"/>
  <c r="O42" i="9"/>
  <c r="AW41" i="9"/>
  <c r="AG41" i="9"/>
  <c r="Q41" i="9"/>
  <c r="AY40" i="9"/>
  <c r="AI40" i="9"/>
  <c r="S40" i="9"/>
  <c r="BA39" i="9"/>
  <c r="AK39" i="9"/>
  <c r="U39" i="9"/>
  <c r="E39" i="9"/>
  <c r="AM38" i="9"/>
  <c r="W38" i="9"/>
  <c r="G38" i="9"/>
  <c r="AO37" i="9"/>
  <c r="Y37" i="9"/>
  <c r="I37" i="9"/>
  <c r="AO36" i="9"/>
  <c r="S36" i="9"/>
  <c r="AV35" i="9"/>
  <c r="AA35" i="9"/>
  <c r="E35" i="9"/>
  <c r="AH34" i="9"/>
  <c r="M34" i="9"/>
  <c r="AO33" i="9"/>
  <c r="T33" i="9"/>
  <c r="AW32" i="9"/>
  <c r="AA32" i="9"/>
  <c r="AW31" i="9"/>
  <c r="Q31" i="9"/>
  <c r="AI30" i="9"/>
  <c r="BA29" i="9"/>
  <c r="U29" i="9"/>
  <c r="AM28" i="9"/>
  <c r="G28" i="9"/>
  <c r="Y27" i="9"/>
  <c r="AQ26" i="9"/>
  <c r="K26" i="9"/>
  <c r="S25" i="9"/>
  <c r="Z24" i="9"/>
  <c r="AA23" i="9"/>
  <c r="M22" i="9"/>
  <c r="AW20" i="9"/>
  <c r="AI19" i="9"/>
  <c r="U18" i="9"/>
  <c r="AM16" i="9"/>
  <c r="AX14" i="9"/>
  <c r="V12" i="9"/>
  <c r="AU7" i="9"/>
  <c r="L5" i="9"/>
  <c r="AB5" i="9"/>
  <c r="AR5" i="9"/>
  <c r="J6" i="9"/>
  <c r="Z6" i="9"/>
  <c r="AP6" i="9"/>
  <c r="H7" i="9"/>
  <c r="X7" i="9"/>
  <c r="AN7" i="9"/>
  <c r="F8" i="9"/>
  <c r="V8" i="9"/>
  <c r="AL8" i="9"/>
  <c r="D9" i="9"/>
  <c r="T9" i="9"/>
  <c r="AJ9" i="9"/>
  <c r="AZ9" i="9"/>
  <c r="R10" i="9"/>
  <c r="AH10" i="9"/>
  <c r="AX10" i="9"/>
  <c r="P11" i="9"/>
  <c r="AF11" i="9"/>
  <c r="N5" i="9"/>
  <c r="AD5" i="9"/>
  <c r="AT5" i="9"/>
  <c r="L6" i="9"/>
  <c r="AB6" i="9"/>
  <c r="AR6" i="9"/>
  <c r="J7" i="9"/>
  <c r="Z7" i="9"/>
  <c r="AP7" i="9"/>
  <c r="H8" i="9"/>
  <c r="X8" i="9"/>
  <c r="AN8" i="9"/>
  <c r="F9" i="9"/>
  <c r="V9" i="9"/>
  <c r="AL9" i="9"/>
  <c r="D10" i="9"/>
  <c r="T10" i="9"/>
  <c r="AJ10" i="9"/>
  <c r="AZ10" i="9"/>
  <c r="R11" i="9"/>
  <c r="AH11" i="9"/>
  <c r="M5" i="9"/>
  <c r="AS5" i="9"/>
  <c r="AA6" i="9"/>
  <c r="I7" i="9"/>
  <c r="AO7" i="9"/>
  <c r="W8" i="9"/>
  <c r="E9" i="9"/>
  <c r="AK9" i="9"/>
  <c r="S10" i="9"/>
  <c r="AY10" i="9"/>
  <c r="AG11" i="9"/>
  <c r="BA11" i="9"/>
  <c r="S12" i="9"/>
  <c r="AI12" i="9"/>
  <c r="AY12" i="9"/>
  <c r="Q13" i="9"/>
  <c r="AG13" i="9"/>
  <c r="AW13" i="9"/>
  <c r="O14" i="9"/>
  <c r="AE14" i="9"/>
  <c r="AU14" i="9"/>
  <c r="I5" i="9"/>
  <c r="AO5" i="9"/>
  <c r="W6" i="9"/>
  <c r="E7" i="9"/>
  <c r="AK7" i="9"/>
  <c r="S8" i="9"/>
  <c r="AY8" i="9"/>
  <c r="AG9" i="9"/>
  <c r="O10" i="9"/>
  <c r="AU10" i="9"/>
  <c r="AC11" i="9"/>
  <c r="AY11" i="9"/>
  <c r="Q12" i="9"/>
  <c r="AG12" i="9"/>
  <c r="AW12" i="9"/>
  <c r="O13" i="9"/>
  <c r="AE13" i="9"/>
  <c r="AU13" i="9"/>
  <c r="M14" i="9"/>
  <c r="AC14" i="9"/>
  <c r="AS14" i="9"/>
  <c r="K15" i="9"/>
  <c r="AA15" i="9"/>
  <c r="AQ15" i="9"/>
  <c r="I16" i="9"/>
  <c r="Y16" i="9"/>
  <c r="AO16" i="9"/>
  <c r="G17" i="9"/>
  <c r="W17" i="9"/>
  <c r="AM17" i="9"/>
  <c r="E18" i="9"/>
  <c r="AM5" i="9"/>
  <c r="BA6" i="9"/>
  <c r="Q8" i="9"/>
  <c r="AE9" i="9"/>
  <c r="AS10" i="9"/>
  <c r="AX11" i="9"/>
  <c r="AF12" i="9"/>
  <c r="N13" i="9"/>
  <c r="AT13" i="9"/>
  <c r="AB14" i="9"/>
  <c r="J15" i="9"/>
  <c r="AF15" i="9"/>
  <c r="BA15" i="9"/>
  <c r="X16" i="9"/>
  <c r="AT16" i="9"/>
  <c r="Q17" i="9"/>
  <c r="AL17" i="9"/>
  <c r="J18" i="9"/>
  <c r="Z18" i="9"/>
  <c r="AP18" i="9"/>
  <c r="H19" i="9"/>
  <c r="X19" i="9"/>
  <c r="AN19" i="9"/>
  <c r="AA53" i="9"/>
  <c r="AS52" i="9"/>
  <c r="M52" i="9"/>
  <c r="AE51" i="9"/>
  <c r="AW50" i="9"/>
  <c r="Q50" i="9"/>
  <c r="AI49" i="9"/>
  <c r="BA48" i="9"/>
  <c r="U48" i="9"/>
  <c r="AM47" i="9"/>
  <c r="G47" i="9"/>
  <c r="Y46" i="9"/>
  <c r="AQ45" i="9"/>
  <c r="K45" i="9"/>
  <c r="AC44" i="9"/>
  <c r="AU43" i="9"/>
  <c r="O43" i="9"/>
  <c r="AG42" i="9"/>
  <c r="AY41" i="9"/>
  <c r="S41" i="9"/>
  <c r="AK40" i="9"/>
  <c r="E40" i="9"/>
  <c r="W39" i="9"/>
  <c r="AO38" i="9"/>
  <c r="I38" i="9"/>
  <c r="AA37" i="9"/>
  <c r="AQ36" i="9"/>
  <c r="AY35" i="9"/>
  <c r="H35" i="9"/>
  <c r="O34" i="9"/>
  <c r="W33" i="9"/>
  <c r="AD32" i="9"/>
  <c r="U31" i="9"/>
  <c r="G30" i="9"/>
  <c r="AQ28" i="9"/>
  <c r="AC27" i="9"/>
  <c r="O26" i="9"/>
  <c r="AE24" i="9"/>
  <c r="U22" i="9"/>
  <c r="AQ19" i="9"/>
  <c r="AX16" i="9"/>
  <c r="AL12" i="9"/>
  <c r="AU23" i="9"/>
  <c r="S21" i="9"/>
  <c r="AO18" i="9"/>
  <c r="AD15" i="9"/>
  <c r="AA9" i="9"/>
  <c r="Y51" i="9"/>
  <c r="AQ50" i="9"/>
  <c r="K50" i="9"/>
  <c r="AC49" i="9"/>
  <c r="AU48" i="9"/>
  <c r="O48" i="9"/>
  <c r="AG47" i="9"/>
  <c r="AY46" i="9"/>
  <c r="S46" i="9"/>
  <c r="AK45" i="9"/>
  <c r="E45" i="9"/>
  <c r="W44" i="9"/>
  <c r="AO43" i="9"/>
  <c r="I43" i="9"/>
  <c r="AA42" i="9"/>
  <c r="AS41" i="9"/>
  <c r="M41" i="9"/>
  <c r="AE40" i="9"/>
  <c r="AW39" i="9"/>
  <c r="Q39" i="9"/>
  <c r="AI38" i="9"/>
  <c r="BA37" i="9"/>
  <c r="U37" i="9"/>
  <c r="AI36" i="9"/>
  <c r="AQ35" i="9"/>
  <c r="AX34" i="9"/>
  <c r="G34" i="9"/>
  <c r="O33" i="9"/>
  <c r="V32" i="9"/>
  <c r="I31" i="9"/>
  <c r="AS29" i="9"/>
  <c r="AE28" i="9"/>
  <c r="Q27" i="9"/>
  <c r="AY25" i="9"/>
  <c r="O24" i="9"/>
  <c r="AU21" i="9"/>
  <c r="S19" i="9"/>
  <c r="R16" i="9"/>
  <c r="AM11" i="9"/>
  <c r="P5" i="9"/>
  <c r="AV5" i="9"/>
  <c r="AD6" i="9"/>
  <c r="L7" i="9"/>
  <c r="AR7" i="9"/>
  <c r="Z8" i="9"/>
  <c r="H9" i="9"/>
  <c r="AN9" i="9"/>
  <c r="V10" i="9"/>
  <c r="D11" i="9"/>
  <c r="AJ11" i="9"/>
  <c r="AH5" i="9"/>
  <c r="P6" i="9"/>
  <c r="AV6" i="9"/>
  <c r="AD7" i="9"/>
  <c r="L8" i="9"/>
  <c r="AR8" i="9"/>
  <c r="Z9" i="9"/>
  <c r="H10" i="9"/>
  <c r="AN10" i="9"/>
  <c r="V11" i="9"/>
  <c r="U5" i="9"/>
  <c r="AI6" i="9"/>
  <c r="AW7" i="9"/>
  <c r="M9" i="9"/>
  <c r="AA10" i="9"/>
  <c r="AN11" i="9"/>
  <c r="W12" i="9"/>
  <c r="E13" i="9"/>
  <c r="AK13" i="9"/>
  <c r="S14" i="9"/>
  <c r="AY14" i="9"/>
  <c r="AW5" i="9"/>
  <c r="M7" i="9"/>
  <c r="AA8" i="9"/>
  <c r="AO9" i="9"/>
  <c r="E11" i="9"/>
  <c r="E12" i="9"/>
  <c r="AK12" i="9"/>
  <c r="S13" i="9"/>
  <c r="AY13" i="9"/>
  <c r="AG14" i="9"/>
  <c r="O15" i="9"/>
  <c r="AU15" i="9"/>
  <c r="AC16" i="9"/>
  <c r="K17" i="9"/>
  <c r="AQ17" i="9"/>
  <c r="E6" i="9"/>
  <c r="AG8" i="9"/>
  <c r="K11" i="9"/>
  <c r="AN12" i="9"/>
  <c r="D14" i="9"/>
  <c r="P15" i="9"/>
  <c r="H16" i="9"/>
  <c r="AY16" i="9"/>
  <c r="AR17" i="9"/>
  <c r="AD18" i="9"/>
  <c r="L19" i="9"/>
  <c r="AR19" i="9"/>
  <c r="N20" i="9"/>
  <c r="AD20" i="9"/>
  <c r="AT20" i="9"/>
  <c r="L21" i="9"/>
  <c r="AB21" i="9"/>
  <c r="AR21" i="9"/>
  <c r="J22" i="9"/>
  <c r="Z22" i="9"/>
  <c r="AP22" i="9"/>
  <c r="H23" i="9"/>
  <c r="X23" i="9"/>
  <c r="AN23" i="9"/>
  <c r="AU5" i="9"/>
  <c r="K7" i="9"/>
  <c r="Y8" i="9"/>
  <c r="AM9" i="9"/>
  <c r="BA10" i="9"/>
  <c r="D12" i="9"/>
  <c r="AJ12" i="9"/>
  <c r="R13" i="9"/>
  <c r="AX13" i="9"/>
  <c r="AF14" i="9"/>
  <c r="M15" i="9"/>
  <c r="AH15" i="9"/>
  <c r="F16" i="9"/>
  <c r="AA16" i="9"/>
  <c r="AV16" i="9"/>
  <c r="T17" i="9"/>
  <c r="AO17" i="9"/>
  <c r="L18" i="9"/>
  <c r="AB18" i="9"/>
  <c r="AR18" i="9"/>
  <c r="J19" i="9"/>
  <c r="Z19" i="9"/>
  <c r="AP19" i="9"/>
  <c r="H20" i="9"/>
  <c r="X20" i="9"/>
  <c r="AN20" i="9"/>
  <c r="F21" i="9"/>
  <c r="V21" i="9"/>
  <c r="AL21" i="9"/>
  <c r="D22" i="9"/>
  <c r="T22" i="9"/>
  <c r="AJ22" i="9"/>
  <c r="AZ22" i="9"/>
  <c r="R23" i="9"/>
  <c r="AH23" i="9"/>
  <c r="AX23" i="9"/>
  <c r="P24" i="9"/>
  <c r="AF24" i="9"/>
  <c r="AV24" i="9"/>
  <c r="N25" i="9"/>
  <c r="AD25" i="9"/>
  <c r="AT25" i="9"/>
  <c r="K5" i="9"/>
  <c r="AM7" i="9"/>
  <c r="Q10" i="9"/>
  <c r="R12" i="9"/>
  <c r="AF13" i="9"/>
  <c r="AT14" i="9"/>
  <c r="AR15" i="9"/>
  <c r="AJ16" i="9"/>
  <c r="AC17" i="9"/>
  <c r="S18" i="9"/>
  <c r="AY18" i="9"/>
  <c r="AG19" i="9"/>
  <c r="O20" i="9"/>
  <c r="AU20" i="9"/>
  <c r="AC21" i="9"/>
  <c r="K22" i="9"/>
  <c r="AQ22" i="9"/>
  <c r="Y23" i="9"/>
  <c r="BA23" i="9"/>
  <c r="Y24" i="9"/>
  <c r="AT24" i="9"/>
  <c r="Q25" i="9"/>
  <c r="AM25" i="9"/>
  <c r="J26" i="9"/>
  <c r="Z26" i="9"/>
  <c r="AP26" i="9"/>
  <c r="H27" i="9"/>
  <c r="X27" i="9"/>
  <c r="AN27" i="9"/>
  <c r="F28" i="9"/>
  <c r="V28" i="9"/>
  <c r="AL28" i="9"/>
  <c r="D29" i="9"/>
  <c r="T29" i="9"/>
  <c r="AJ29" i="9"/>
  <c r="AZ29" i="9"/>
  <c r="R30" i="9"/>
  <c r="AH30" i="9"/>
  <c r="AX30" i="9"/>
  <c r="P31" i="9"/>
  <c r="AF31" i="9"/>
  <c r="AV31" i="9"/>
  <c r="N32" i="9"/>
  <c r="AO6" i="9"/>
  <c r="S9" i="9"/>
  <c r="AR11" i="9"/>
  <c r="H13" i="9"/>
  <c r="V14" i="9"/>
  <c r="AB15" i="9"/>
  <c r="T16" i="9"/>
  <c r="M17" i="9"/>
  <c r="F18" i="9"/>
  <c r="AM18" i="9"/>
  <c r="U19" i="9"/>
  <c r="BA19" i="9"/>
  <c r="AI20" i="9"/>
  <c r="Q21" i="9"/>
  <c r="AW21" i="9"/>
  <c r="AE22" i="9"/>
  <c r="M23" i="9"/>
  <c r="AS23" i="9"/>
  <c r="Q24" i="9"/>
  <c r="AL24" i="9"/>
  <c r="I25" i="9"/>
  <c r="AE25" i="9"/>
  <c r="AZ25" i="9"/>
  <c r="T26" i="9"/>
  <c r="AJ26" i="9"/>
  <c r="AZ26" i="9"/>
  <c r="R27" i="9"/>
  <c r="AH27" i="9"/>
  <c r="AX27" i="9"/>
  <c r="P28" i="9"/>
  <c r="AF28" i="9"/>
  <c r="AV28" i="9"/>
  <c r="N29" i="9"/>
  <c r="AD29" i="9"/>
  <c r="AT29" i="9"/>
  <c r="L30" i="9"/>
  <c r="AB30" i="9"/>
  <c r="AR30" i="9"/>
  <c r="J31" i="9"/>
  <c r="Z31" i="9"/>
  <c r="AP31" i="9"/>
  <c r="H32" i="9"/>
  <c r="X32" i="9"/>
  <c r="AN32" i="9"/>
  <c r="F33" i="9"/>
  <c r="V33" i="9"/>
  <c r="AL33" i="9"/>
  <c r="D34" i="9"/>
  <c r="T34" i="9"/>
  <c r="AJ34" i="9"/>
  <c r="AZ34" i="9"/>
  <c r="R35" i="9"/>
  <c r="AH35" i="9"/>
  <c r="AX35" i="9"/>
  <c r="P36" i="9"/>
  <c r="AF36" i="9"/>
  <c r="AV36" i="9"/>
  <c r="AY53" i="9"/>
  <c r="S53" i="9"/>
  <c r="AK52" i="9"/>
  <c r="E52" i="9"/>
  <c r="W51" i="9"/>
  <c r="AO50" i="9"/>
  <c r="I50" i="9"/>
  <c r="AA49" i="9"/>
  <c r="AS48" i="9"/>
  <c r="M48" i="9"/>
  <c r="AE47" i="9"/>
  <c r="AW46" i="9"/>
  <c r="Q46" i="9"/>
  <c r="AI45" i="9"/>
  <c r="BA44" i="9"/>
  <c r="U44" i="9"/>
  <c r="AM43" i="9"/>
  <c r="G43" i="9"/>
  <c r="Y42" i="9"/>
  <c r="AQ41" i="9"/>
  <c r="K41" i="9"/>
  <c r="AC40" i="9"/>
  <c r="AU39" i="9"/>
  <c r="O39" i="9"/>
  <c r="AG38" i="9"/>
  <c r="AY37" i="9"/>
  <c r="S37" i="9"/>
  <c r="AG36" i="9"/>
  <c r="AN35" i="9"/>
  <c r="AU34" i="9"/>
  <c r="E34" i="9"/>
  <c r="L33" i="9"/>
  <c r="S32" i="9"/>
  <c r="E31" i="9"/>
  <c r="AO29" i="9"/>
  <c r="AA28" i="9"/>
  <c r="M27" i="9"/>
  <c r="AS25" i="9"/>
  <c r="J24" i="9"/>
  <c r="AM21" i="9"/>
  <c r="K19" i="9"/>
  <c r="G16" i="9"/>
  <c r="G11" i="9"/>
  <c r="O23" i="9"/>
  <c r="AK20" i="9"/>
  <c r="H18" i="9"/>
  <c r="Z14" i="9"/>
  <c r="AW6" i="9"/>
  <c r="Q51" i="9"/>
  <c r="AI50" i="9"/>
  <c r="BA49" i="9"/>
  <c r="U49" i="9"/>
  <c r="AM48" i="9"/>
  <c r="G48" i="9"/>
  <c r="Y47" i="9"/>
  <c r="AQ46" i="9"/>
  <c r="K46" i="9"/>
  <c r="AC45" i="9"/>
  <c r="AU44" i="9"/>
  <c r="O44" i="9"/>
  <c r="AG43" i="9"/>
  <c r="AY42" i="9"/>
  <c r="S42" i="9"/>
  <c r="AK41" i="9"/>
  <c r="E41" i="9"/>
  <c r="W40" i="9"/>
  <c r="AO39" i="9"/>
  <c r="I39" i="9"/>
  <c r="AA38" i="9"/>
  <c r="AS37" i="9"/>
  <c r="M37" i="9"/>
  <c r="Y36" i="9"/>
  <c r="AF35" i="9"/>
  <c r="AM34" i="9"/>
  <c r="AU33" i="9"/>
  <c r="D33" i="9"/>
  <c r="G32" i="9"/>
  <c r="AQ30" i="9"/>
  <c r="AC29" i="9"/>
  <c r="O28" i="9"/>
  <c r="AY26" i="9"/>
  <c r="AC25" i="9"/>
  <c r="AQ23" i="9"/>
  <c r="O21" i="9"/>
  <c r="AK18" i="9"/>
  <c r="Y15" i="9"/>
  <c r="K9" i="9"/>
  <c r="X5" i="9"/>
  <c r="F6" i="9"/>
  <c r="AL6" i="9"/>
  <c r="T7" i="9"/>
  <c r="AZ7" i="9"/>
  <c r="AH8" i="9"/>
  <c r="P9" i="9"/>
  <c r="AV9" i="9"/>
  <c r="AD10" i="9"/>
  <c r="L11" i="9"/>
  <c r="J5" i="9"/>
  <c r="AP5" i="9"/>
  <c r="X6" i="9"/>
  <c r="F7" i="9"/>
  <c r="AL7" i="9"/>
  <c r="T8" i="9"/>
  <c r="AZ8" i="9"/>
  <c r="AH9" i="9"/>
  <c r="P10" i="9"/>
  <c r="AV10" i="9"/>
  <c r="AD11" i="9"/>
  <c r="AK5" i="9"/>
  <c r="AY6" i="9"/>
  <c r="O8" i="9"/>
  <c r="AC9" i="9"/>
  <c r="AQ10" i="9"/>
  <c r="AW11" i="9"/>
  <c r="AE12" i="9"/>
  <c r="M13" i="9"/>
  <c r="AS13" i="9"/>
  <c r="AA14" i="9"/>
  <c r="I15" i="9"/>
  <c r="O6" i="9"/>
  <c r="AC7" i="9"/>
  <c r="AQ8" i="9"/>
  <c r="G10" i="9"/>
  <c r="U11" i="9"/>
  <c r="M12" i="9"/>
  <c r="AS12" i="9"/>
  <c r="AA13" i="9"/>
  <c r="I14" i="9"/>
  <c r="AO14" i="9"/>
  <c r="W15" i="9"/>
  <c r="E16" i="9"/>
  <c r="AK16" i="9"/>
  <c r="S17" i="9"/>
  <c r="AY17" i="9"/>
  <c r="AK6" i="9"/>
  <c r="O9" i="9"/>
  <c r="AO11" i="9"/>
  <c r="F13" i="9"/>
  <c r="T14" i="9"/>
  <c r="Z15" i="9"/>
  <c r="S16" i="9"/>
  <c r="L17" i="9"/>
  <c r="D18" i="9"/>
  <c r="AL18" i="9"/>
  <c r="T19" i="9"/>
  <c r="AZ19" i="9"/>
  <c r="R20" i="9"/>
  <c r="AH20" i="9"/>
  <c r="AX20" i="9"/>
  <c r="P21" i="9"/>
  <c r="AF21" i="9"/>
  <c r="AV21" i="9"/>
  <c r="N22" i="9"/>
  <c r="AD22" i="9"/>
  <c r="AT22" i="9"/>
  <c r="L23" i="9"/>
  <c r="AB23" i="9"/>
  <c r="AR23" i="9"/>
  <c r="M6" i="9"/>
  <c r="AA7" i="9"/>
  <c r="AO8" i="9"/>
  <c r="E10" i="9"/>
  <c r="S11" i="9"/>
  <c r="L12" i="9"/>
  <c r="AR12" i="9"/>
  <c r="Z13" i="9"/>
  <c r="H14" i="9"/>
  <c r="AN14" i="9"/>
  <c r="R15" i="9"/>
  <c r="AN15" i="9"/>
  <c r="K16" i="9"/>
  <c r="AF16" i="9"/>
  <c r="D17" i="9"/>
  <c r="Y17" i="9"/>
  <c r="AT17" i="9"/>
  <c r="P18" i="9"/>
  <c r="AF18" i="9"/>
  <c r="AV18" i="9"/>
  <c r="N19" i="9"/>
  <c r="AD19" i="9"/>
  <c r="AT19" i="9"/>
  <c r="L20" i="9"/>
  <c r="AB20" i="9"/>
  <c r="AR20" i="9"/>
  <c r="J21" i="9"/>
  <c r="Z21" i="9"/>
  <c r="AP21" i="9"/>
  <c r="H22" i="9"/>
  <c r="X22" i="9"/>
  <c r="AN22" i="9"/>
  <c r="F23" i="9"/>
  <c r="V23" i="9"/>
  <c r="AL23" i="9"/>
  <c r="D24" i="9"/>
  <c r="T24" i="9"/>
  <c r="AJ24" i="9"/>
  <c r="AZ24" i="9"/>
  <c r="R25" i="9"/>
  <c r="AH25" i="9"/>
  <c r="AX25" i="9"/>
  <c r="AQ5" i="9"/>
  <c r="U8" i="9"/>
  <c r="AW10" i="9"/>
  <c r="AH12" i="9"/>
  <c r="AV13" i="9"/>
  <c r="L15" i="9"/>
  <c r="D16" i="9"/>
  <c r="AU16" i="9"/>
  <c r="AN17" i="9"/>
  <c r="AA18" i="9"/>
  <c r="I19" i="9"/>
  <c r="AO19" i="9"/>
  <c r="W20" i="9"/>
  <c r="E21" i="9"/>
  <c r="AK21" i="9"/>
  <c r="S22" i="9"/>
  <c r="AY22" i="9"/>
  <c r="AG23" i="9"/>
  <c r="I24" i="9"/>
  <c r="AD24" i="9"/>
  <c r="AY24" i="9"/>
  <c r="W25" i="9"/>
  <c r="AR25" i="9"/>
  <c r="N26" i="9"/>
  <c r="AD26" i="9"/>
  <c r="AT26" i="9"/>
  <c r="L27" i="9"/>
  <c r="AB27" i="9"/>
  <c r="AR27" i="9"/>
  <c r="J28" i="9"/>
  <c r="Z28" i="9"/>
  <c r="AP28" i="9"/>
  <c r="H29" i="9"/>
  <c r="X29" i="9"/>
  <c r="AN29" i="9"/>
  <c r="F30" i="9"/>
  <c r="V30" i="9"/>
  <c r="AL30" i="9"/>
  <c r="D31" i="9"/>
  <c r="T31" i="9"/>
  <c r="AJ31" i="9"/>
  <c r="AZ31" i="9"/>
  <c r="R32" i="9"/>
  <c r="W7" i="9"/>
  <c r="AY9" i="9"/>
  <c r="J12" i="9"/>
  <c r="X13" i="9"/>
  <c r="AL14" i="9"/>
  <c r="AL15" i="9"/>
  <c r="AE16" i="9"/>
  <c r="X17" i="9"/>
  <c r="O18" i="9"/>
  <c r="AU18" i="9"/>
  <c r="AC19" i="9"/>
  <c r="K20" i="9"/>
  <c r="AQ20" i="9"/>
  <c r="Y21" i="9"/>
  <c r="G22" i="9"/>
  <c r="AM22" i="9"/>
  <c r="U23" i="9"/>
  <c r="AY23" i="9"/>
  <c r="V24" i="9"/>
  <c r="AQ24" i="9"/>
  <c r="O25" i="9"/>
  <c r="AJ25" i="9"/>
  <c r="G26" i="9"/>
  <c r="X26" i="9"/>
  <c r="AN26" i="9"/>
  <c r="F27" i="9"/>
  <c r="V27" i="9"/>
  <c r="AL27" i="9"/>
  <c r="D28" i="9"/>
  <c r="T28" i="9"/>
  <c r="AJ28" i="9"/>
  <c r="AZ28" i="9"/>
  <c r="R29" i="9"/>
  <c r="AH29" i="9"/>
  <c r="AX29" i="9"/>
  <c r="P30" i="9"/>
  <c r="AF30" i="9"/>
  <c r="AV30" i="9"/>
  <c r="N31" i="9"/>
  <c r="AD31" i="9"/>
  <c r="AT31" i="9"/>
  <c r="L32" i="9"/>
  <c r="AB32" i="9"/>
  <c r="AR32" i="9"/>
  <c r="J33" i="9"/>
  <c r="Z33" i="9"/>
  <c r="AP33" i="9"/>
  <c r="H34" i="9"/>
  <c r="X34" i="9"/>
  <c r="AN34" i="9"/>
  <c r="F35" i="9"/>
  <c r="V35" i="9"/>
  <c r="AL35" i="9"/>
  <c r="D36" i="9"/>
  <c r="T36" i="9"/>
  <c r="AJ36" i="9"/>
  <c r="AQ53" i="9"/>
  <c r="K53" i="9"/>
  <c r="AC52" i="9"/>
  <c r="AU51" i="9"/>
  <c r="O51" i="9"/>
  <c r="AG50" i="9"/>
  <c r="AY49" i="9"/>
  <c r="S49" i="9"/>
  <c r="AK48" i="9"/>
  <c r="E48" i="9"/>
  <c r="W47" i="9"/>
  <c r="AO46" i="9"/>
  <c r="I46" i="9"/>
  <c r="AA45" i="9"/>
  <c r="AS44" i="9"/>
  <c r="M44" i="9"/>
  <c r="AE43" i="9"/>
  <c r="AW42" i="9"/>
  <c r="Q42" i="9"/>
  <c r="AI41" i="9"/>
  <c r="BA40" i="9"/>
  <c r="U40" i="9"/>
  <c r="AM39" i="9"/>
  <c r="G39" i="9"/>
  <c r="Y38" i="9"/>
  <c r="AQ37" i="9"/>
  <c r="K37" i="9"/>
  <c r="V36" i="9"/>
  <c r="AC35" i="9"/>
  <c r="AK34" i="9"/>
  <c r="AR33" i="9"/>
  <c r="AY32" i="9"/>
  <c r="BA31" i="9"/>
  <c r="AM30" i="9"/>
  <c r="Y29" i="9"/>
  <c r="K28" i="9"/>
  <c r="AU26" i="9"/>
  <c r="X25" i="9"/>
  <c r="AI23" i="9"/>
  <c r="G21" i="9"/>
  <c r="AC18" i="9"/>
  <c r="N15" i="9"/>
  <c r="AC8" i="9"/>
  <c r="AG22" i="9"/>
  <c r="E20" i="9"/>
  <c r="P17" i="9"/>
  <c r="L13" i="9"/>
  <c r="AO51" i="9"/>
  <c r="I51" i="9"/>
  <c r="AA50" i="9"/>
  <c r="AS49" i="9"/>
  <c r="M49" i="9"/>
  <c r="AE48" i="9"/>
  <c r="AW47" i="9"/>
  <c r="Q47" i="9"/>
  <c r="AI46" i="9"/>
  <c r="BA45" i="9"/>
  <c r="U45" i="9"/>
  <c r="AM44" i="9"/>
  <c r="G44" i="9"/>
  <c r="Y43" i="9"/>
  <c r="AQ42" i="9"/>
  <c r="K42" i="9"/>
  <c r="AC41" i="9"/>
  <c r="AU40" i="9"/>
  <c r="O40" i="9"/>
  <c r="AG39" i="9"/>
  <c r="AY38" i="9"/>
  <c r="S38" i="9"/>
  <c r="AK37" i="9"/>
  <c r="E37" i="9"/>
  <c r="N36" i="9"/>
  <c r="U35" i="9"/>
  <c r="AC34" i="9"/>
  <c r="AJ33" i="9"/>
  <c r="AQ32" i="9"/>
  <c r="AO31" i="9"/>
  <c r="AA30" i="9"/>
  <c r="M29" i="9"/>
  <c r="AW27" i="9"/>
  <c r="AI26" i="9"/>
  <c r="H25" i="9"/>
  <c r="K23" i="9"/>
  <c r="AG20" i="9"/>
  <c r="BA17" i="9"/>
  <c r="R14" i="9"/>
  <c r="AG6" i="9"/>
  <c r="AF5" i="9"/>
  <c r="N6" i="9"/>
  <c r="AT6" i="9"/>
  <c r="AB7" i="9"/>
  <c r="J8" i="9"/>
  <c r="AP8" i="9"/>
  <c r="X9" i="9"/>
  <c r="F10" i="9"/>
  <c r="AL10" i="9"/>
  <c r="T11" i="9"/>
  <c r="R5" i="9"/>
  <c r="AX5" i="9"/>
  <c r="AF6" i="9"/>
  <c r="N7" i="9"/>
  <c r="AT7" i="9"/>
  <c r="AB8" i="9"/>
  <c r="J9" i="9"/>
  <c r="AP9" i="9"/>
  <c r="X10" i="9"/>
  <c r="F11" i="9"/>
  <c r="AL11" i="9"/>
  <c r="BA5" i="9"/>
  <c r="Q7" i="9"/>
  <c r="AE8" i="9"/>
  <c r="AS9" i="9"/>
  <c r="I11" i="9"/>
  <c r="G12" i="9"/>
  <c r="AM12" i="9"/>
  <c r="U13" i="9"/>
  <c r="BA13" i="9"/>
  <c r="AI14" i="9"/>
  <c r="Q5" i="9"/>
  <c r="AE6" i="9"/>
  <c r="AS7" i="9"/>
  <c r="I9" i="9"/>
  <c r="W10" i="9"/>
  <c r="AK11" i="9"/>
  <c r="U12" i="9"/>
  <c r="BA12" i="9"/>
  <c r="AI13" i="9"/>
  <c r="Q14" i="9"/>
  <c r="AW14" i="9"/>
  <c r="AE15" i="9"/>
  <c r="M16" i="9"/>
  <c r="AS16" i="9"/>
  <c r="AA17" i="9"/>
  <c r="I18" i="9"/>
  <c r="S7" i="9"/>
  <c r="AU9" i="9"/>
  <c r="H12" i="9"/>
  <c r="V13" i="9"/>
  <c r="AJ14" i="9"/>
  <c r="AK15" i="9"/>
  <c r="AD16" i="9"/>
  <c r="V17" i="9"/>
  <c r="N18" i="9"/>
  <c r="AT18" i="9"/>
  <c r="AB19" i="9"/>
  <c r="F20" i="9"/>
  <c r="V20" i="9"/>
  <c r="AL20" i="9"/>
  <c r="D21" i="9"/>
  <c r="T21" i="9"/>
  <c r="AJ21" i="9"/>
  <c r="AZ21" i="9"/>
  <c r="R22" i="9"/>
  <c r="AH22" i="9"/>
  <c r="AX22" i="9"/>
  <c r="P23" i="9"/>
  <c r="AF23" i="9"/>
  <c r="O5" i="9"/>
  <c r="AC6" i="9"/>
  <c r="AQ7" i="9"/>
  <c r="G9" i="9"/>
  <c r="U10" i="9"/>
  <c r="AI11" i="9"/>
  <c r="T12" i="9"/>
  <c r="AZ12" i="9"/>
  <c r="AH13" i="9"/>
  <c r="P14" i="9"/>
  <c r="AV14" i="9"/>
  <c r="X15" i="9"/>
  <c r="AS15" i="9"/>
  <c r="P16" i="9"/>
  <c r="AL16" i="9"/>
  <c r="I17" i="9"/>
  <c r="AD17" i="9"/>
  <c r="AZ17" i="9"/>
  <c r="T18" i="9"/>
  <c r="AJ18" i="9"/>
  <c r="AZ18" i="9"/>
  <c r="R19" i="9"/>
  <c r="AH19" i="9"/>
  <c r="AX19" i="9"/>
  <c r="P20" i="9"/>
  <c r="AF20" i="9"/>
  <c r="AV20" i="9"/>
  <c r="N21" i="9"/>
  <c r="AD21" i="9"/>
  <c r="AT21" i="9"/>
  <c r="L22" i="9"/>
  <c r="AB22" i="9"/>
  <c r="AR22" i="9"/>
  <c r="J23" i="9"/>
  <c r="Z23" i="9"/>
  <c r="AP23" i="9"/>
  <c r="H24" i="9"/>
  <c r="X24" i="9"/>
  <c r="AN24" i="9"/>
  <c r="F25" i="9"/>
  <c r="V25" i="9"/>
  <c r="AL25" i="9"/>
  <c r="D26" i="9"/>
  <c r="Y6" i="9"/>
  <c r="BA8" i="9"/>
  <c r="AE11" i="9"/>
  <c r="AX12" i="9"/>
  <c r="N14" i="9"/>
  <c r="V15" i="9"/>
  <c r="O16" i="9"/>
  <c r="H17" i="9"/>
  <c r="AX17" i="9"/>
  <c r="AI18" i="9"/>
  <c r="Q19" i="9"/>
  <c r="AW19" i="9"/>
  <c r="AE20" i="9"/>
  <c r="M21" i="9"/>
  <c r="AS21" i="9"/>
  <c r="AA22" i="9"/>
  <c r="I23" i="9"/>
  <c r="AO23" i="9"/>
  <c r="N24" i="9"/>
  <c r="AI24" i="9"/>
  <c r="G25" i="9"/>
  <c r="AB25" i="9"/>
  <c r="AW25" i="9"/>
  <c r="R26" i="9"/>
  <c r="AH26" i="9"/>
  <c r="AX26" i="9"/>
  <c r="P27" i="9"/>
  <c r="AF27" i="9"/>
  <c r="AV27" i="9"/>
  <c r="N28" i="9"/>
  <c r="AD28" i="9"/>
  <c r="AT28" i="9"/>
  <c r="L29" i="9"/>
  <c r="AB29" i="9"/>
  <c r="AR29" i="9"/>
  <c r="J30" i="9"/>
  <c r="Z30" i="9"/>
  <c r="AP30" i="9"/>
  <c r="H31" i="9"/>
  <c r="X31" i="9"/>
  <c r="AN31" i="9"/>
  <c r="F32" i="9"/>
  <c r="AA5" i="9"/>
  <c r="E8" i="9"/>
  <c r="AG10" i="9"/>
  <c r="Z12" i="9"/>
  <c r="AN13" i="9"/>
  <c r="D15" i="9"/>
  <c r="AW15" i="9"/>
  <c r="AP16" i="9"/>
  <c r="AH17" i="9"/>
  <c r="W18" i="9"/>
  <c r="E19" i="9"/>
  <c r="AK19" i="9"/>
  <c r="S20" i="9"/>
  <c r="AY20" i="9"/>
  <c r="AG21" i="9"/>
  <c r="O22" i="9"/>
  <c r="AU22" i="9"/>
  <c r="AC23" i="9"/>
  <c r="F24" i="9"/>
  <c r="AA24" i="9"/>
  <c r="AW24" i="9"/>
  <c r="T25" i="9"/>
  <c r="AO25" i="9"/>
  <c r="L26" i="9"/>
  <c r="AB26" i="9"/>
  <c r="AR26" i="9"/>
  <c r="J27" i="9"/>
  <c r="Z27" i="9"/>
  <c r="AP27" i="9"/>
  <c r="H28" i="9"/>
  <c r="X28" i="9"/>
  <c r="AN28" i="9"/>
  <c r="F29" i="9"/>
  <c r="V29" i="9"/>
  <c r="AL29" i="9"/>
  <c r="D30" i="9"/>
  <c r="T30" i="9"/>
  <c r="AJ30" i="9"/>
  <c r="AZ30" i="9"/>
  <c r="R31" i="9"/>
  <c r="AH31" i="9"/>
  <c r="AX31" i="9"/>
  <c r="P32" i="9"/>
  <c r="AF32" i="9"/>
  <c r="AV32" i="9"/>
  <c r="N33" i="9"/>
  <c r="AD33" i="9"/>
  <c r="AT33" i="9"/>
  <c r="L34" i="9"/>
  <c r="AB34" i="9"/>
  <c r="AR34" i="9"/>
  <c r="J35" i="9"/>
  <c r="Z35" i="9"/>
  <c r="AP35" i="9"/>
  <c r="H36" i="9"/>
  <c r="X36" i="9"/>
  <c r="AN36" i="9"/>
  <c r="AI53" i="9"/>
  <c r="BA52" i="9"/>
  <c r="U52" i="9"/>
  <c r="AM51" i="9"/>
  <c r="G51" i="9"/>
  <c r="Y50" i="9"/>
  <c r="AQ49" i="9"/>
  <c r="K49" i="9"/>
  <c r="AC48" i="9"/>
  <c r="AU47" i="9"/>
  <c r="O47" i="9"/>
  <c r="AG46" i="9"/>
  <c r="AY45" i="9"/>
  <c r="S45" i="9"/>
  <c r="AK44" i="9"/>
  <c r="E44" i="9"/>
  <c r="W43" i="9"/>
  <c r="AO42" i="9"/>
  <c r="I42" i="9"/>
  <c r="AA41" i="9"/>
  <c r="AS40" i="9"/>
  <c r="M40" i="9"/>
  <c r="AE39" i="9"/>
  <c r="AW38" i="9"/>
  <c r="Q38" i="9"/>
  <c r="AI37" i="9"/>
  <c r="BA36" i="9"/>
  <c r="K36" i="9"/>
  <c r="S35" i="9"/>
  <c r="Z34" i="9"/>
  <c r="AG33" i="9"/>
  <c r="AO32" i="9"/>
  <c r="AK31" i="9"/>
  <c r="W30" i="9"/>
  <c r="I29" i="9"/>
  <c r="AS27" i="9"/>
  <c r="AE26" i="9"/>
  <c r="BA24" i="9"/>
  <c r="BA22" i="9"/>
  <c r="Y20" i="9"/>
  <c r="AP17" i="9"/>
  <c r="AZ13" i="9"/>
  <c r="AY5" i="9"/>
  <c r="AY21" i="9"/>
  <c r="W19" i="9"/>
  <c r="W16" i="9"/>
  <c r="AV11" i="9"/>
  <c r="AG51" i="9"/>
  <c r="AY50" i="9"/>
  <c r="S50" i="9"/>
  <c r="AK49" i="9"/>
  <c r="E49" i="9"/>
  <c r="W48" i="9"/>
  <c r="AO47" i="9"/>
  <c r="I47" i="9"/>
  <c r="AA46" i="9"/>
  <c r="AS45" i="9"/>
  <c r="M45" i="9"/>
  <c r="AE44" i="9"/>
  <c r="AW43" i="9"/>
  <c r="Q43" i="9"/>
  <c r="AI42" i="9"/>
  <c r="BA41" i="9"/>
  <c r="U41" i="9"/>
  <c r="AM40" i="9"/>
  <c r="G40" i="9"/>
  <c r="Y39" i="9"/>
  <c r="AQ38" i="9"/>
  <c r="K38" i="9"/>
  <c r="AC37" i="9"/>
  <c r="AT36" i="9"/>
  <c r="BA35" i="9"/>
  <c r="K35" i="9"/>
  <c r="R34" i="9"/>
  <c r="Y33" i="9"/>
  <c r="AG32" i="9"/>
  <c r="Y31" i="9"/>
  <c r="K30" i="9"/>
  <c r="AU28" i="9"/>
  <c r="AG27" i="9"/>
  <c r="S26" i="9"/>
  <c r="AK24" i="9"/>
  <c r="AC22" i="9"/>
  <c r="AY19" i="9"/>
  <c r="J17" i="9"/>
  <c r="D13" i="9"/>
  <c r="H5" i="9"/>
  <c r="AN5" i="9"/>
  <c r="V6" i="9"/>
  <c r="D7" i="9"/>
  <c r="AJ7" i="9"/>
  <c r="R8" i="9"/>
  <c r="AX8" i="9"/>
  <c r="AF9" i="9"/>
  <c r="N10" i="9"/>
  <c r="AT10" i="9"/>
  <c r="AB11" i="9"/>
  <c r="Z5" i="9"/>
  <c r="H6" i="9"/>
  <c r="AN6" i="9"/>
  <c r="V7" i="9"/>
  <c r="D8" i="9"/>
  <c r="AJ8" i="9"/>
  <c r="R9" i="9"/>
  <c r="AX9" i="9"/>
  <c r="AF10" i="9"/>
  <c r="N11" i="9"/>
  <c r="E5" i="9"/>
  <c r="S6" i="9"/>
  <c r="AG7" i="9"/>
  <c r="AU8" i="9"/>
  <c r="K10" i="9"/>
  <c r="Y11" i="9"/>
  <c r="O12" i="9"/>
  <c r="AU12" i="9"/>
  <c r="AC13" i="9"/>
  <c r="K14" i="9"/>
  <c r="AQ14" i="9"/>
  <c r="AG5" i="9"/>
  <c r="AU6" i="9"/>
  <c r="K8" i="9"/>
  <c r="Y9" i="9"/>
  <c r="AM10" i="9"/>
  <c r="AU11" i="9"/>
  <c r="AC12" i="9"/>
  <c r="K13" i="9"/>
  <c r="AQ13" i="9"/>
  <c r="Y14" i="9"/>
  <c r="G15" i="9"/>
  <c r="AM15" i="9"/>
  <c r="U16" i="9"/>
  <c r="BA16" i="9"/>
  <c r="AI17" i="9"/>
  <c r="W5" i="9"/>
  <c r="AY7" i="9"/>
  <c r="AC10" i="9"/>
  <c r="X12" i="9"/>
  <c r="AL13" i="9"/>
  <c r="AZ14" i="9"/>
  <c r="AV15" i="9"/>
  <c r="AN16" i="9"/>
  <c r="AG17" i="9"/>
  <c r="V18" i="9"/>
  <c r="D19" i="9"/>
  <c r="AJ19" i="9"/>
  <c r="J20" i="9"/>
  <c r="Z20" i="9"/>
  <c r="AP20" i="9"/>
  <c r="H21" i="9"/>
  <c r="X21" i="9"/>
  <c r="AN21" i="9"/>
  <c r="F22" i="9"/>
  <c r="V22" i="9"/>
  <c r="AL22" i="9"/>
  <c r="D23" i="9"/>
  <c r="T23" i="9"/>
  <c r="AJ23" i="9"/>
  <c r="AE5" i="9"/>
  <c r="AS6" i="9"/>
  <c r="I8" i="9"/>
  <c r="W9" i="9"/>
  <c r="AK10" i="9"/>
  <c r="AT11" i="9"/>
  <c r="AB12" i="9"/>
  <c r="J13" i="9"/>
  <c r="AP13" i="9"/>
  <c r="X14" i="9"/>
  <c r="F15" i="9"/>
  <c r="AC15" i="9"/>
  <c r="AX15" i="9"/>
  <c r="V16" i="9"/>
  <c r="AQ16" i="9"/>
  <c r="N17" i="9"/>
  <c r="AJ17" i="9"/>
  <c r="G18" i="9"/>
  <c r="X18" i="9"/>
  <c r="AN18" i="9"/>
  <c r="F19" i="9"/>
  <c r="V19" i="9"/>
  <c r="AL19" i="9"/>
  <c r="D20" i="9"/>
  <c r="T20" i="9"/>
  <c r="AJ20" i="9"/>
  <c r="AZ20" i="9"/>
  <c r="R21" i="9"/>
  <c r="AH21" i="9"/>
  <c r="AX21" i="9"/>
  <c r="P22" i="9"/>
  <c r="AF22" i="9"/>
  <c r="AV22" i="9"/>
  <c r="N23" i="9"/>
  <c r="AD23" i="9"/>
  <c r="AT23" i="9"/>
  <c r="L24" i="9"/>
  <c r="AB24" i="9"/>
  <c r="AR24" i="9"/>
  <c r="J25" i="9"/>
  <c r="Z25" i="9"/>
  <c r="AP25" i="9"/>
  <c r="H26" i="9"/>
  <c r="G7" i="9"/>
  <c r="AI9" i="9"/>
  <c r="AZ11" i="9"/>
  <c r="P13" i="9"/>
  <c r="AD14" i="9"/>
  <c r="AG15" i="9"/>
  <c r="Z16" i="9"/>
  <c r="R17" i="9"/>
  <c r="K18" i="9"/>
  <c r="AQ18" i="9"/>
  <c r="Y19" i="9"/>
  <c r="G20" i="9"/>
  <c r="AM20" i="9"/>
  <c r="U21" i="9"/>
  <c r="BA21" i="9"/>
  <c r="AI22" i="9"/>
  <c r="Q23" i="9"/>
  <c r="AV23" i="9"/>
  <c r="S24" i="9"/>
  <c r="AO24" i="9"/>
  <c r="L25" i="9"/>
  <c r="AG25" i="9"/>
  <c r="E26" i="9"/>
  <c r="V26" i="9"/>
  <c r="AL26" i="9"/>
  <c r="D27" i="9"/>
  <c r="T27" i="9"/>
  <c r="AJ27" i="9"/>
  <c r="AZ27" i="9"/>
  <c r="R28" i="9"/>
  <c r="AH28" i="9"/>
  <c r="AX28" i="9"/>
  <c r="P29" i="9"/>
  <c r="AF29" i="9"/>
  <c r="AV29" i="9"/>
  <c r="N30" i="9"/>
  <c r="AD30" i="9"/>
  <c r="AT30" i="9"/>
  <c r="L31" i="9"/>
  <c r="AB31" i="9"/>
  <c r="AR31" i="9"/>
  <c r="J32" i="9"/>
  <c r="I6" i="9"/>
  <c r="AK8" i="9"/>
  <c r="O11" i="9"/>
  <c r="AP12" i="9"/>
  <c r="F14" i="9"/>
  <c r="Q15" i="9"/>
  <c r="J16" i="9"/>
  <c r="AZ16" i="9"/>
  <c r="AS17" i="9"/>
  <c r="AE18" i="9"/>
  <c r="M19" i="9"/>
  <c r="AS19" i="9"/>
  <c r="AA20" i="9"/>
  <c r="I21" i="9"/>
  <c r="AO21" i="9"/>
  <c r="W22" i="9"/>
  <c r="E23" i="9"/>
  <c r="AK23" i="9"/>
  <c r="K24" i="9"/>
  <c r="AG24" i="9"/>
  <c r="D25" i="9"/>
  <c r="Y25" i="9"/>
  <c r="AU25" i="9"/>
  <c r="P26" i="9"/>
  <c r="AF26" i="9"/>
  <c r="AV26" i="9"/>
  <c r="N27" i="9"/>
  <c r="AD27" i="9"/>
  <c r="AT27" i="9"/>
  <c r="L28" i="9"/>
  <c r="AB28" i="9"/>
  <c r="AR28" i="9"/>
  <c r="J29" i="9"/>
  <c r="Z29" i="9"/>
  <c r="AP29" i="9"/>
  <c r="H30" i="9"/>
  <c r="X30" i="9"/>
  <c r="AN30" i="9"/>
  <c r="F31" i="9"/>
  <c r="V31" i="9"/>
  <c r="AL31" i="9"/>
  <c r="D32" i="9"/>
  <c r="T32" i="9"/>
  <c r="AJ32" i="9"/>
  <c r="AZ32" i="9"/>
  <c r="R33" i="9"/>
  <c r="AH33" i="9"/>
  <c r="AX33" i="9"/>
  <c r="P34" i="9"/>
  <c r="AF34" i="9"/>
  <c r="AV34" i="9"/>
  <c r="N35" i="9"/>
  <c r="AD35" i="9"/>
  <c r="AT35" i="9"/>
  <c r="L36" i="9"/>
  <c r="AB36" i="9"/>
  <c r="AR36" i="9"/>
  <c r="BC22" i="8"/>
  <c r="BD22" i="8" s="1"/>
  <c r="BC20" i="8"/>
  <c r="BD20" i="8" s="1"/>
  <c r="BC17" i="8"/>
  <c r="BD17" i="8" s="1"/>
  <c r="BC9" i="8"/>
  <c r="BD9" i="8" s="1"/>
  <c r="BC19" i="8"/>
  <c r="BD19" i="8" s="1"/>
  <c r="BC7" i="8"/>
  <c r="BD7" i="8" s="1"/>
  <c r="BC6" i="8"/>
  <c r="BD6" i="8" s="1"/>
  <c r="BC53" i="8"/>
  <c r="BD53" i="8" s="1"/>
  <c r="BC33" i="8"/>
  <c r="BD33" i="8" s="1"/>
  <c r="BC52" i="8"/>
  <c r="BD52" i="8" s="1"/>
  <c r="BC49" i="8"/>
  <c r="BD49" i="8" s="1"/>
  <c r="BC41" i="8"/>
  <c r="BD41" i="8" s="1"/>
  <c r="BC38" i="8"/>
  <c r="BD38" i="8" s="1"/>
  <c r="BC35" i="8"/>
  <c r="BD35" i="8" s="1"/>
  <c r="BC21" i="8"/>
  <c r="BD21" i="8" s="1"/>
  <c r="BC16" i="8"/>
  <c r="BD16" i="8" s="1"/>
  <c r="Q12" i="7" a="1"/>
  <c r="K12" i="7" a="1"/>
  <c r="BK5" i="8" a="1"/>
  <c r="BN5" i="8" a="1"/>
  <c r="BH5" i="8" a="1"/>
  <c r="BC5" i="8"/>
  <c r="BD5" i="8" s="1"/>
  <c r="BC9" i="6"/>
  <c r="BD9" i="6" s="1"/>
  <c r="BC25" i="6"/>
  <c r="BD25" i="6" s="1"/>
  <c r="BC15" i="6"/>
  <c r="BD15" i="6" s="1"/>
  <c r="BC6" i="6"/>
  <c r="BD6" i="6" s="1"/>
  <c r="BC22" i="6"/>
  <c r="BD22" i="6" s="1"/>
  <c r="BC33" i="6"/>
  <c r="BD33" i="6" s="1"/>
  <c r="BC49" i="6"/>
  <c r="BD49" i="6" s="1"/>
  <c r="BC27" i="6"/>
  <c r="BD27" i="6" s="1"/>
  <c r="BC50" i="6"/>
  <c r="BD50" i="6" s="1"/>
  <c r="BC52" i="6"/>
  <c r="BD52" i="6" s="1"/>
  <c r="BC44" i="6"/>
  <c r="BD44" i="6" s="1"/>
  <c r="BC31" i="6"/>
  <c r="BD31" i="6" s="1"/>
  <c r="BC28" i="6"/>
  <c r="BD28" i="6" s="1"/>
  <c r="BC42" i="6"/>
  <c r="BD42" i="6" s="1"/>
  <c r="BC34" i="6"/>
  <c r="BD34" i="6" s="1"/>
  <c r="BC26" i="6"/>
  <c r="BD26" i="6" s="1"/>
  <c r="BD56" i="6" a="1"/>
  <c r="BY5" i="6"/>
  <c r="BY27" i="6"/>
  <c r="BY11" i="6"/>
  <c r="BY34" i="6"/>
  <c r="BY18" i="6"/>
  <c r="BY28" i="6"/>
  <c r="BY29" i="6"/>
  <c r="BY13" i="6"/>
  <c r="BY31" i="6"/>
  <c r="BY7" i="6"/>
  <c r="BY26" i="6"/>
  <c r="BY6" i="6"/>
  <c r="BY25" i="6"/>
  <c r="BY23" i="6"/>
  <c r="BY24" i="6"/>
  <c r="BY22" i="6"/>
  <c r="BY20" i="6"/>
  <c r="BY21" i="6"/>
  <c r="BY32" i="6"/>
  <c r="BY19" i="6"/>
  <c r="BY16" i="6"/>
  <c r="BY14" i="6"/>
  <c r="BY12" i="6"/>
  <c r="BY17" i="6"/>
  <c r="BY8" i="6"/>
  <c r="BY15" i="6"/>
  <c r="BY30" i="6"/>
  <c r="BY10" i="6"/>
  <c r="BY33" i="6"/>
  <c r="BY9" i="6"/>
  <c r="BC15" i="8"/>
  <c r="BD15" i="8" s="1"/>
  <c r="BC27" i="8"/>
  <c r="BD27" i="8" s="1"/>
  <c r="BC18" i="8"/>
  <c r="BD18" i="8" s="1"/>
  <c r="BC25" i="8"/>
  <c r="BD25" i="8" s="1"/>
  <c r="BC13" i="8"/>
  <c r="BD13" i="8" s="1"/>
  <c r="BC51" i="8"/>
  <c r="BD51" i="8" s="1"/>
  <c r="BC11" i="8"/>
  <c r="BD11" i="8" s="1"/>
  <c r="BC37" i="8"/>
  <c r="BD37" i="8" s="1"/>
  <c r="BC50" i="8"/>
  <c r="BD50" i="8" s="1"/>
  <c r="BC34" i="8"/>
  <c r="BD34" i="8" s="1"/>
  <c r="BC26" i="8"/>
  <c r="BD26" i="8" s="1"/>
  <c r="BC12" i="8"/>
  <c r="BD12" i="8" s="1"/>
  <c r="BC19" i="6"/>
  <c r="BD19" i="6" s="1"/>
  <c r="BC13" i="6"/>
  <c r="BD13" i="6" s="1"/>
  <c r="BC10" i="6"/>
  <c r="BD10" i="6" s="1"/>
  <c r="BC41" i="6"/>
  <c r="BD41" i="6" s="1"/>
  <c r="BC47" i="6"/>
  <c r="BD47" i="6" s="1"/>
  <c r="BC35" i="6"/>
  <c r="BD35" i="6" s="1"/>
  <c r="BC40" i="6"/>
  <c r="BD40" i="6" s="1"/>
  <c r="BC32" i="6"/>
  <c r="BD32" i="6" s="1"/>
  <c r="BC16" i="6"/>
  <c r="BD16" i="6" s="1"/>
  <c r="BW25" i="9"/>
  <c r="BW9" i="9"/>
  <c r="BW24" i="9"/>
  <c r="BW8" i="9"/>
  <c r="BW26" i="9"/>
  <c r="BW23" i="9"/>
  <c r="BW22" i="9"/>
  <c r="BW21" i="9"/>
  <c r="BW5" i="9"/>
  <c r="BW20" i="9"/>
  <c r="BW27" i="9"/>
  <c r="BW15" i="9"/>
  <c r="BW14" i="9"/>
  <c r="BW18" i="9"/>
  <c r="BW33" i="9"/>
  <c r="BW17" i="9"/>
  <c r="BW32" i="9"/>
  <c r="BW16" i="9"/>
  <c r="BW19" i="9"/>
  <c r="BW6" i="9"/>
  <c r="BW31" i="9"/>
  <c r="BW30" i="9"/>
  <c r="BW29" i="9"/>
  <c r="BW13" i="9"/>
  <c r="BW28" i="9"/>
  <c r="BW12" i="9"/>
  <c r="BW11" i="9"/>
  <c r="BW34" i="9"/>
  <c r="BW10" i="9"/>
  <c r="BW7" i="9"/>
  <c r="BU34" i="8"/>
  <c r="BU18" i="8"/>
  <c r="BU33" i="8"/>
  <c r="BU12" i="8"/>
  <c r="BU21" i="8"/>
  <c r="BU31" i="8"/>
  <c r="BU9" i="8"/>
  <c r="BU19" i="8"/>
  <c r="BU30" i="8"/>
  <c r="BU14" i="8"/>
  <c r="BU28" i="8"/>
  <c r="BU7" i="8"/>
  <c r="BU16" i="8"/>
  <c r="BU25" i="8"/>
  <c r="BU29" i="8"/>
  <c r="BU13" i="8"/>
  <c r="BU26" i="8"/>
  <c r="BU10" i="8"/>
  <c r="BU23" i="8"/>
  <c r="BU32" i="8"/>
  <c r="BU11" i="8"/>
  <c r="BU20" i="8"/>
  <c r="BU8" i="8"/>
  <c r="BU22" i="8"/>
  <c r="BU6" i="8"/>
  <c r="BU17" i="8"/>
  <c r="BU27" i="8"/>
  <c r="BU5" i="8"/>
  <c r="BU15" i="8"/>
  <c r="BU24" i="8"/>
  <c r="BD56" i="9" a="1"/>
  <c r="BC8" i="8"/>
  <c r="BD8" i="8" s="1"/>
  <c r="BC29" i="8"/>
  <c r="BD29" i="8" s="1"/>
  <c r="BC48" i="8"/>
  <c r="BD48" i="8" s="1"/>
  <c r="BC45" i="8"/>
  <c r="BD45" i="8" s="1"/>
  <c r="BC36" i="8"/>
  <c r="BD36" i="8" s="1"/>
  <c r="BC42" i="8"/>
  <c r="BD42" i="8" s="1"/>
  <c r="BC39" i="8"/>
  <c r="BD39" i="8" s="1"/>
  <c r="BC30" i="8"/>
  <c r="BD30" i="8" s="1"/>
  <c r="BC14" i="8"/>
  <c r="BD14" i="8" s="1"/>
  <c r="BC17" i="6"/>
  <c r="BD17" i="6" s="1"/>
  <c r="BC8" i="6"/>
  <c r="BD8" i="6" s="1"/>
  <c r="BC7" i="6"/>
  <c r="BD7" i="6" s="1"/>
  <c r="BC20" i="6"/>
  <c r="BD20" i="6" s="1"/>
  <c r="BC21" i="6"/>
  <c r="BD21" i="6" s="1"/>
  <c r="BC14" i="6"/>
  <c r="BD14" i="6" s="1"/>
  <c r="BC53" i="6"/>
  <c r="BD53" i="6" s="1"/>
  <c r="BC45" i="6"/>
  <c r="BD45" i="6" s="1"/>
  <c r="BC29" i="6"/>
  <c r="BD29" i="6" s="1"/>
  <c r="BC48" i="6"/>
  <c r="BD48" i="6" s="1"/>
  <c r="BC38" i="6"/>
  <c r="BD38" i="6" s="1"/>
  <c r="BC30" i="6"/>
  <c r="BD30" i="6" s="1"/>
  <c r="BW28" i="8"/>
  <c r="BW12" i="8"/>
  <c r="BW21" i="8"/>
  <c r="BW30" i="8"/>
  <c r="BW9" i="8"/>
  <c r="BW18" i="8"/>
  <c r="BW27" i="8"/>
  <c r="BW6" i="8"/>
  <c r="BW24" i="8"/>
  <c r="BW8" i="8"/>
  <c r="BW15" i="8"/>
  <c r="BW25" i="8"/>
  <c r="BW34" i="8"/>
  <c r="BW13" i="8"/>
  <c r="BW22" i="8"/>
  <c r="BW20" i="8"/>
  <c r="BW31" i="8"/>
  <c r="BW10" i="8"/>
  <c r="BW19" i="8"/>
  <c r="BW29" i="8"/>
  <c r="BW7" i="8"/>
  <c r="BW17" i="8"/>
  <c r="BW32" i="8"/>
  <c r="BW16" i="8"/>
  <c r="BW26" i="8"/>
  <c r="BW5" i="8"/>
  <c r="BW14" i="8"/>
  <c r="BW23" i="8"/>
  <c r="BW33" i="8"/>
  <c r="BW11" i="8"/>
  <c r="BD56" i="8" a="1"/>
  <c r="BW5" i="6"/>
  <c r="BW28" i="6"/>
  <c r="BW27" i="6"/>
  <c r="BW11" i="6"/>
  <c r="BW30" i="6"/>
  <c r="BW14" i="6"/>
  <c r="BW24" i="6"/>
  <c r="BW25" i="6"/>
  <c r="BW9" i="6"/>
  <c r="BW23" i="6"/>
  <c r="BW16" i="6"/>
  <c r="BW18" i="6"/>
  <c r="BW12" i="6"/>
  <c r="BW17" i="6"/>
  <c r="BW20" i="6"/>
  <c r="BW19" i="6"/>
  <c r="BW34" i="6"/>
  <c r="BW10" i="6"/>
  <c r="BW33" i="6"/>
  <c r="BW13" i="6"/>
  <c r="BW8" i="6"/>
  <c r="BW15" i="6"/>
  <c r="BW26" i="6"/>
  <c r="BW6" i="6"/>
  <c r="BW29" i="6"/>
  <c r="BW31" i="6"/>
  <c r="BW7" i="6"/>
  <c r="BW22" i="6"/>
  <c r="BW32" i="6"/>
  <c r="BW21" i="6"/>
  <c r="BU34" i="9"/>
  <c r="BU18" i="9"/>
  <c r="BU33" i="9"/>
  <c r="BU12" i="9"/>
  <c r="BU13" i="9"/>
  <c r="BU19" i="9"/>
  <c r="BU24" i="9"/>
  <c r="BU15" i="9"/>
  <c r="BU30" i="9"/>
  <c r="BU14" i="9"/>
  <c r="BU28" i="9"/>
  <c r="BU7" i="9"/>
  <c r="BU5" i="9"/>
  <c r="BU11" i="9"/>
  <c r="BU9" i="9"/>
  <c r="BU29" i="9"/>
  <c r="BU26" i="9"/>
  <c r="BU10" i="9"/>
  <c r="BU23" i="9"/>
  <c r="BU27" i="9"/>
  <c r="BU32" i="9"/>
  <c r="BU31" i="9"/>
  <c r="BU8" i="9"/>
  <c r="BU22" i="9"/>
  <c r="BU6" i="9"/>
  <c r="BU17" i="9"/>
  <c r="BU20" i="9"/>
  <c r="BU25" i="9"/>
  <c r="BU16" i="9"/>
  <c r="BU21" i="9"/>
  <c r="E5" i="1"/>
  <c r="E9" i="1"/>
  <c r="E6" i="1"/>
  <c r="E4" i="1"/>
  <c r="E10" i="1"/>
  <c r="E7" i="1"/>
  <c r="E8" i="1"/>
  <c r="E11" i="1"/>
  <c r="BZ5" i="8" l="1" a="1"/>
  <c r="BZ26" i="8" s="1"/>
  <c r="BV5" i="6" a="1"/>
  <c r="BV25" i="6" s="1"/>
  <c r="AQ32" i="10"/>
  <c r="AQ30" i="10"/>
  <c r="AQ27" i="10"/>
  <c r="AQ40" i="10"/>
  <c r="AQ18" i="10"/>
  <c r="AQ14" i="10"/>
  <c r="AQ37" i="10"/>
  <c r="AQ33" i="10"/>
  <c r="AQ31" i="10"/>
  <c r="AQ28" i="10"/>
  <c r="AQ41" i="10"/>
  <c r="AQ39" i="10"/>
  <c r="AQ20" i="10"/>
  <c r="AQ26" i="10"/>
  <c r="AQ35" i="10"/>
  <c r="AQ15" i="10"/>
  <c r="AQ25" i="10"/>
  <c r="AQ19" i="10"/>
  <c r="AQ38" i="10"/>
  <c r="AQ16" i="10"/>
  <c r="AQ13" i="10"/>
  <c r="AQ29" i="10"/>
  <c r="AQ24" i="10"/>
  <c r="AQ21" i="10"/>
  <c r="AQ34" i="10"/>
  <c r="AQ36" i="10"/>
  <c r="AQ17" i="10"/>
  <c r="AQ12" i="10"/>
  <c r="AQ23" i="10"/>
  <c r="AQ22" i="10"/>
  <c r="AQ41" i="7"/>
  <c r="AQ13" i="7"/>
  <c r="AQ35" i="7"/>
  <c r="AQ27" i="7"/>
  <c r="AQ22" i="7"/>
  <c r="AQ17" i="7"/>
  <c r="AQ23" i="7"/>
  <c r="AQ34" i="7"/>
  <c r="AQ24" i="7"/>
  <c r="AQ15" i="7"/>
  <c r="AQ26" i="7"/>
  <c r="AQ31" i="7"/>
  <c r="AQ12" i="7"/>
  <c r="AQ21" i="7"/>
  <c r="AQ30" i="7"/>
  <c r="AQ39" i="7"/>
  <c r="AQ29" i="7"/>
  <c r="AQ14" i="7"/>
  <c r="AQ33" i="7"/>
  <c r="AQ19" i="7"/>
  <c r="AQ16" i="7"/>
  <c r="AQ40" i="7"/>
  <c r="AQ32" i="7"/>
  <c r="AQ25" i="7"/>
  <c r="AQ18" i="7"/>
  <c r="AQ28" i="7"/>
  <c r="AQ37" i="7"/>
  <c r="AQ20" i="7"/>
  <c r="AQ36" i="7"/>
  <c r="AQ38" i="7"/>
  <c r="AN41" i="7"/>
  <c r="AN13" i="7"/>
  <c r="AN21" i="7"/>
  <c r="AN18" i="7"/>
  <c r="AN28" i="7"/>
  <c r="AN17" i="7"/>
  <c r="AN14" i="7"/>
  <c r="AN24" i="7"/>
  <c r="AN19" i="7"/>
  <c r="AN12" i="7"/>
  <c r="AN36" i="7"/>
  <c r="AN31" i="7"/>
  <c r="AN26" i="7"/>
  <c r="AN32" i="7"/>
  <c r="AN27" i="7"/>
  <c r="AN38" i="7"/>
  <c r="AN37" i="7"/>
  <c r="AN34" i="7"/>
  <c r="AN29" i="7"/>
  <c r="AN33" i="7"/>
  <c r="AN30" i="7"/>
  <c r="AN40" i="7"/>
  <c r="AN35" i="7"/>
  <c r="AN23" i="7"/>
  <c r="AN16" i="7"/>
  <c r="AN20" i="7"/>
  <c r="AN25" i="7"/>
  <c r="AN15" i="7"/>
  <c r="AN22" i="7"/>
  <c r="AN39" i="7"/>
  <c r="AM28" i="10"/>
  <c r="AM26" i="10"/>
  <c r="AM39" i="10"/>
  <c r="AM32" i="10"/>
  <c r="AM19" i="10"/>
  <c r="AM20" i="10"/>
  <c r="AM14" i="10"/>
  <c r="AM24" i="10"/>
  <c r="AM12" i="10"/>
  <c r="AM18" i="10"/>
  <c r="AM15" i="10"/>
  <c r="AM22" i="10"/>
  <c r="AM29" i="10"/>
  <c r="AM23" i="10"/>
  <c r="AM30" i="10"/>
  <c r="AM27" i="10"/>
  <c r="AM41" i="10"/>
  <c r="AM36" i="10"/>
  <c r="AM38" i="10"/>
  <c r="AM33" i="10"/>
  <c r="AM21" i="10"/>
  <c r="AM34" i="10"/>
  <c r="AM17" i="10"/>
  <c r="AM16" i="10"/>
  <c r="AM31" i="10"/>
  <c r="AM37" i="10"/>
  <c r="AM35" i="10"/>
  <c r="AM25" i="10"/>
  <c r="AM13" i="10"/>
  <c r="AM40" i="10"/>
  <c r="P39" i="10"/>
  <c r="P17" i="10"/>
  <c r="P33" i="10"/>
  <c r="P19" i="10"/>
  <c r="P35" i="10"/>
  <c r="P16" i="10"/>
  <c r="P34" i="10"/>
  <c r="P20" i="10"/>
  <c r="P14" i="10"/>
  <c r="P32" i="10"/>
  <c r="P18" i="10"/>
  <c r="P36" i="10"/>
  <c r="P30" i="10"/>
  <c r="P13" i="10"/>
  <c r="P29" i="10"/>
  <c r="P15" i="10"/>
  <c r="P31" i="10"/>
  <c r="P40" i="10"/>
  <c r="P26" i="10"/>
  <c r="P12" i="10"/>
  <c r="P38" i="10"/>
  <c r="P21" i="10"/>
  <c r="P37" i="10"/>
  <c r="P23" i="10"/>
  <c r="P24" i="10"/>
  <c r="P28" i="10"/>
  <c r="P22" i="10"/>
  <c r="P25" i="10"/>
  <c r="P41" i="10"/>
  <c r="P27" i="10"/>
  <c r="Q41" i="10"/>
  <c r="Q18" i="10"/>
  <c r="Q34" i="10"/>
  <c r="Q15" i="10"/>
  <c r="Q31" i="10"/>
  <c r="Q24" i="10"/>
  <c r="Q40" i="10"/>
  <c r="Q14" i="10"/>
  <c r="Q30" i="10"/>
  <c r="Q27" i="10"/>
  <c r="Q20" i="10"/>
  <c r="Q36" i="10"/>
  <c r="Q13" i="10"/>
  <c r="Q29" i="10"/>
  <c r="Q17" i="10"/>
  <c r="Q33" i="10"/>
  <c r="Q22" i="10"/>
  <c r="Q38" i="10"/>
  <c r="Q19" i="10"/>
  <c r="Q35" i="10"/>
  <c r="Q12" i="10"/>
  <c r="Q28" i="10"/>
  <c r="Q21" i="10"/>
  <c r="Q37" i="10"/>
  <c r="Q26" i="10"/>
  <c r="Q23" i="10"/>
  <c r="Q39" i="10"/>
  <c r="Q32" i="10"/>
  <c r="Q25" i="10"/>
  <c r="Q16" i="10"/>
  <c r="AR40" i="7"/>
  <c r="AR15" i="7"/>
  <c r="AR14" i="7"/>
  <c r="AR12" i="7"/>
  <c r="AR30" i="7"/>
  <c r="AR19" i="7"/>
  <c r="AR35" i="7"/>
  <c r="AR34" i="7"/>
  <c r="AR23" i="7"/>
  <c r="AR17" i="7"/>
  <c r="AR25" i="7"/>
  <c r="AR33" i="7"/>
  <c r="AR28" i="7"/>
  <c r="AR32" i="7"/>
  <c r="AR21" i="7"/>
  <c r="AR20" i="7"/>
  <c r="AR36" i="7"/>
  <c r="AR31" i="7"/>
  <c r="AR18" i="7"/>
  <c r="AR39" i="7"/>
  <c r="AR37" i="7"/>
  <c r="AR26" i="7"/>
  <c r="AR22" i="7"/>
  <c r="AR29" i="7"/>
  <c r="AR41" i="7"/>
  <c r="AR13" i="7"/>
  <c r="AR38" i="7"/>
  <c r="AR27" i="7"/>
  <c r="AR16" i="7"/>
  <c r="AR24" i="7"/>
  <c r="J40" i="10"/>
  <c r="J21" i="10"/>
  <c r="J26" i="10"/>
  <c r="J19" i="10"/>
  <c r="J35" i="10"/>
  <c r="J20" i="10"/>
  <c r="J36" i="10"/>
  <c r="J13" i="10"/>
  <c r="J37" i="10"/>
  <c r="J25" i="10"/>
  <c r="J17" i="10"/>
  <c r="J22" i="10"/>
  <c r="J38" i="10"/>
  <c r="J15" i="10"/>
  <c r="J31" i="10"/>
  <c r="J16" i="10"/>
  <c r="J32" i="10"/>
  <c r="J33" i="10"/>
  <c r="J14" i="10"/>
  <c r="J30" i="10"/>
  <c r="J23" i="10"/>
  <c r="J39" i="10"/>
  <c r="J24" i="10"/>
  <c r="J29" i="10"/>
  <c r="J41" i="10"/>
  <c r="J18" i="10"/>
  <c r="J34" i="10"/>
  <c r="J27" i="10"/>
  <c r="J12" i="10"/>
  <c r="J28" i="10"/>
  <c r="AP41" i="10"/>
  <c r="AP12" i="10"/>
  <c r="AP30" i="10"/>
  <c r="AP23" i="10"/>
  <c r="AP15" i="10"/>
  <c r="AP36" i="10"/>
  <c r="AP21" i="10"/>
  <c r="AP29" i="10"/>
  <c r="AP22" i="10"/>
  <c r="AP26" i="10"/>
  <c r="AP24" i="10"/>
  <c r="AP13" i="10"/>
  <c r="AP25" i="10"/>
  <c r="AP35" i="10"/>
  <c r="AP32" i="10"/>
  <c r="AP38" i="10"/>
  <c r="AP37" i="10"/>
  <c r="AP16" i="10"/>
  <c r="AP19" i="10"/>
  <c r="AP14" i="10"/>
  <c r="AP27" i="10"/>
  <c r="AP40" i="10"/>
  <c r="AP34" i="10"/>
  <c r="AP18" i="10"/>
  <c r="AP20" i="10"/>
  <c r="AP33" i="10"/>
  <c r="AP28" i="10"/>
  <c r="AP39" i="10"/>
  <c r="AP17" i="10"/>
  <c r="AP31" i="10"/>
  <c r="AR34" i="10"/>
  <c r="AR18" i="10"/>
  <c r="AR33" i="10"/>
  <c r="AR17" i="10"/>
  <c r="AR32" i="10"/>
  <c r="AR16" i="10"/>
  <c r="AR31" i="10"/>
  <c r="AR15" i="10"/>
  <c r="AR30" i="10"/>
  <c r="AR41" i="10"/>
  <c r="AR21" i="10"/>
  <c r="AR28" i="10"/>
  <c r="AR39" i="10"/>
  <c r="AR19" i="10"/>
  <c r="AR26" i="10"/>
  <c r="AR37" i="10"/>
  <c r="AR13" i="10"/>
  <c r="AR24" i="10"/>
  <c r="AR35" i="10"/>
  <c r="AR29" i="10"/>
  <c r="AR20" i="10"/>
  <c r="AR22" i="10"/>
  <c r="AR40" i="10"/>
  <c r="AR14" i="10"/>
  <c r="AR36" i="10"/>
  <c r="AR23" i="10"/>
  <c r="AR38" i="10"/>
  <c r="AR25" i="10"/>
  <c r="AR12" i="10"/>
  <c r="AR27" i="10"/>
  <c r="AM41" i="7"/>
  <c r="AM33" i="7"/>
  <c r="AM32" i="7"/>
  <c r="AM28" i="7"/>
  <c r="AM23" i="7"/>
  <c r="AM38" i="7"/>
  <c r="AM37" i="7"/>
  <c r="AM34" i="7"/>
  <c r="AM17" i="7"/>
  <c r="AM13" i="7"/>
  <c r="AM25" i="7"/>
  <c r="AM35" i="7"/>
  <c r="AM20" i="7"/>
  <c r="AM14" i="7"/>
  <c r="AM12" i="7"/>
  <c r="AM40" i="7"/>
  <c r="AM19" i="7"/>
  <c r="AM18" i="7"/>
  <c r="AM27" i="7"/>
  <c r="AM24" i="7"/>
  <c r="AM31" i="7"/>
  <c r="AM16" i="7"/>
  <c r="AM26" i="7"/>
  <c r="AM21" i="7"/>
  <c r="AM30" i="7"/>
  <c r="AM39" i="7"/>
  <c r="AM36" i="7"/>
  <c r="AM29" i="7"/>
  <c r="AM22" i="7"/>
  <c r="AM15" i="7"/>
  <c r="D33" i="10"/>
  <c r="D17" i="10"/>
  <c r="D32" i="10"/>
  <c r="D16" i="10"/>
  <c r="D35" i="10"/>
  <c r="D14" i="10"/>
  <c r="U14" i="10" s="1"/>
  <c r="C15" i="13" s="1"/>
  <c r="E15" i="13" s="1"/>
  <c r="D15" i="10"/>
  <c r="D37" i="10"/>
  <c r="D21" i="10"/>
  <c r="D36" i="10"/>
  <c r="D20" i="10"/>
  <c r="D27" i="10"/>
  <c r="D34" i="10"/>
  <c r="D38" i="10"/>
  <c r="D39" i="10"/>
  <c r="D29" i="10"/>
  <c r="D13" i="10"/>
  <c r="U13" i="10" s="1"/>
  <c r="C14" i="13" s="1"/>
  <c r="E14" i="13" s="1"/>
  <c r="D28" i="10"/>
  <c r="D12" i="10"/>
  <c r="D18" i="10"/>
  <c r="D22" i="10"/>
  <c r="D23" i="10"/>
  <c r="D41" i="10"/>
  <c r="D25" i="10"/>
  <c r="D40" i="10"/>
  <c r="D24" i="10"/>
  <c r="D19" i="10"/>
  <c r="D26" i="10"/>
  <c r="D30" i="10"/>
  <c r="D31" i="10"/>
  <c r="L12" i="10" a="1"/>
  <c r="R12" i="10" a="1"/>
  <c r="AS27" i="10"/>
  <c r="AS12" i="10"/>
  <c r="AS14" i="10"/>
  <c r="AS24" i="10"/>
  <c r="AS26" i="10"/>
  <c r="AS32" i="10"/>
  <c r="AS34" i="10"/>
  <c r="AS36" i="10"/>
  <c r="AS38" i="10"/>
  <c r="AS13" i="10"/>
  <c r="AS19" i="10"/>
  <c r="AS25" i="10"/>
  <c r="AS31" i="10"/>
  <c r="AS33" i="10"/>
  <c r="AS39" i="10"/>
  <c r="AS37" i="10"/>
  <c r="AS29" i="10"/>
  <c r="AS41" i="10"/>
  <c r="AS18" i="10"/>
  <c r="AS22" i="10"/>
  <c r="AS28" i="10"/>
  <c r="AS30" i="10"/>
  <c r="AS40" i="10"/>
  <c r="AS15" i="10"/>
  <c r="AS17" i="10"/>
  <c r="AS23" i="10"/>
  <c r="AS21" i="10"/>
  <c r="AS35" i="10"/>
  <c r="AS16" i="10"/>
  <c r="AS20" i="10"/>
  <c r="AN36" i="10"/>
  <c r="AN17" i="10"/>
  <c r="AN30" i="10"/>
  <c r="AN14" i="10"/>
  <c r="AN15" i="10"/>
  <c r="AN38" i="10"/>
  <c r="AN31" i="10"/>
  <c r="AN26" i="10"/>
  <c r="AN33" i="10"/>
  <c r="AN12" i="10"/>
  <c r="AN37" i="10"/>
  <c r="AN16" i="10"/>
  <c r="AN13" i="10"/>
  <c r="AN24" i="10"/>
  <c r="AN20" i="10"/>
  <c r="AN40" i="10"/>
  <c r="AN39" i="10"/>
  <c r="AN25" i="10"/>
  <c r="AN29" i="10"/>
  <c r="AN22" i="10"/>
  <c r="AN41" i="10"/>
  <c r="AN23" i="10"/>
  <c r="AN18" i="10"/>
  <c r="AN28" i="10"/>
  <c r="AN34" i="10"/>
  <c r="AN35" i="10"/>
  <c r="AN19" i="10"/>
  <c r="AN27" i="10"/>
  <c r="AN21" i="10"/>
  <c r="AN32" i="10"/>
  <c r="AL36" i="10"/>
  <c r="AL20" i="10"/>
  <c r="AL35" i="10"/>
  <c r="AL19" i="10"/>
  <c r="AL30" i="10"/>
  <c r="AL14" i="10"/>
  <c r="AL25" i="10"/>
  <c r="AL41" i="10"/>
  <c r="AL16" i="10"/>
  <c r="AL27" i="10"/>
  <c r="AL34" i="10"/>
  <c r="AL37" i="10"/>
  <c r="AL17" i="10"/>
  <c r="AL32" i="10"/>
  <c r="AL12" i="10"/>
  <c r="AL23" i="10"/>
  <c r="AL26" i="10"/>
  <c r="AL33" i="10"/>
  <c r="AL13" i="10"/>
  <c r="AL28" i="10"/>
  <c r="AL15" i="10"/>
  <c r="AL29" i="10"/>
  <c r="AL40" i="10"/>
  <c r="AL22" i="10"/>
  <c r="AL39" i="10"/>
  <c r="AL31" i="10"/>
  <c r="AL18" i="10"/>
  <c r="AL24" i="10"/>
  <c r="AL38" i="10"/>
  <c r="AL21" i="10"/>
  <c r="K41" i="10"/>
  <c r="K15" i="10"/>
  <c r="K31" i="10"/>
  <c r="K20" i="10"/>
  <c r="K36" i="10"/>
  <c r="K25" i="10"/>
  <c r="K14" i="10"/>
  <c r="K34" i="10"/>
  <c r="K22" i="10"/>
  <c r="K27" i="10"/>
  <c r="K16" i="10"/>
  <c r="K32" i="10"/>
  <c r="K21" i="10"/>
  <c r="K37" i="10"/>
  <c r="K26" i="10"/>
  <c r="K38" i="10"/>
  <c r="K19" i="10"/>
  <c r="K35" i="10"/>
  <c r="K24" i="10"/>
  <c r="K40" i="10"/>
  <c r="K13" i="10"/>
  <c r="K29" i="10"/>
  <c r="K30" i="10"/>
  <c r="K18" i="10"/>
  <c r="K23" i="10"/>
  <c r="K39" i="10"/>
  <c r="K12" i="10"/>
  <c r="K28" i="10"/>
  <c r="K17" i="10"/>
  <c r="K33" i="10"/>
  <c r="AS41" i="7"/>
  <c r="AS30" i="7"/>
  <c r="AS38" i="7"/>
  <c r="AS20" i="7"/>
  <c r="AS28" i="7"/>
  <c r="AS36" i="7"/>
  <c r="AS13" i="7"/>
  <c r="AS21" i="7"/>
  <c r="AS29" i="7"/>
  <c r="AS34" i="7"/>
  <c r="AS16" i="7"/>
  <c r="AS24" i="7"/>
  <c r="AS32" i="7"/>
  <c r="AS40" i="7"/>
  <c r="AS17" i="7"/>
  <c r="AS25" i="7"/>
  <c r="AS33" i="7"/>
  <c r="AS12" i="7"/>
  <c r="AS19" i="7"/>
  <c r="AS27" i="7"/>
  <c r="AS35" i="7"/>
  <c r="AS14" i="7"/>
  <c r="AS22" i="7"/>
  <c r="AS37" i="7"/>
  <c r="AS15" i="7"/>
  <c r="AS23" i="7"/>
  <c r="AS31" i="7"/>
  <c r="AS39" i="7"/>
  <c r="AS18" i="7"/>
  <c r="AS26" i="7"/>
  <c r="AP41" i="7"/>
  <c r="AP37" i="7"/>
  <c r="AP34" i="7"/>
  <c r="AP25" i="7"/>
  <c r="AP22" i="7"/>
  <c r="AP17" i="7"/>
  <c r="AP14" i="7"/>
  <c r="AP28" i="7"/>
  <c r="AP23" i="7"/>
  <c r="AP21" i="7"/>
  <c r="AP31" i="7"/>
  <c r="AP38" i="7"/>
  <c r="AP32" i="7"/>
  <c r="AP29" i="7"/>
  <c r="AP39" i="7"/>
  <c r="AP36" i="7"/>
  <c r="AP15" i="7"/>
  <c r="AP40" i="7"/>
  <c r="AP33" i="7"/>
  <c r="AP13" i="7"/>
  <c r="AP20" i="7"/>
  <c r="AP35" i="7"/>
  <c r="AP30" i="7"/>
  <c r="AP26" i="7"/>
  <c r="AP18" i="7"/>
  <c r="AP27" i="7"/>
  <c r="AP24" i="7"/>
  <c r="AP16" i="7"/>
  <c r="AP12" i="7"/>
  <c r="AP19" i="7"/>
  <c r="AO41" i="7"/>
  <c r="AO30" i="7"/>
  <c r="AO17" i="7"/>
  <c r="AO23" i="7"/>
  <c r="AO26" i="7"/>
  <c r="AO12" i="7"/>
  <c r="AO25" i="7"/>
  <c r="AO22" i="7"/>
  <c r="AO20" i="7"/>
  <c r="AO37" i="7"/>
  <c r="AO14" i="7"/>
  <c r="AO16" i="7"/>
  <c r="AO32" i="7"/>
  <c r="AO38" i="7"/>
  <c r="AO39" i="7"/>
  <c r="AO29" i="7"/>
  <c r="AO18" i="7"/>
  <c r="AO24" i="7"/>
  <c r="AO15" i="7"/>
  <c r="AO36" i="7"/>
  <c r="AO27" i="7"/>
  <c r="AO35" i="7"/>
  <c r="AO33" i="7"/>
  <c r="AO28" i="7"/>
  <c r="AO31" i="7"/>
  <c r="AO19" i="7"/>
  <c r="AO13" i="7"/>
  <c r="AO40" i="7"/>
  <c r="AO34" i="7"/>
  <c r="AO21" i="7"/>
  <c r="AL13" i="7"/>
  <c r="AL21" i="7"/>
  <c r="AL24" i="7"/>
  <c r="AL22" i="7"/>
  <c r="AL12" i="7"/>
  <c r="AL33" i="7"/>
  <c r="AL15" i="7"/>
  <c r="AL18" i="7"/>
  <c r="AL17" i="7"/>
  <c r="AL37" i="7"/>
  <c r="AL40" i="7"/>
  <c r="AL25" i="7"/>
  <c r="AL28" i="7"/>
  <c r="AL20" i="7"/>
  <c r="AL36" i="7"/>
  <c r="AL39" i="7"/>
  <c r="AL35" i="7"/>
  <c r="AL27" i="7"/>
  <c r="AL30" i="7"/>
  <c r="AL29" i="7"/>
  <c r="AL32" i="7"/>
  <c r="AL23" i="7"/>
  <c r="AL38" i="7"/>
  <c r="AL26" i="7"/>
  <c r="AL31" i="7"/>
  <c r="AL41" i="7"/>
  <c r="AL16" i="7"/>
  <c r="AL34" i="7"/>
  <c r="AL19" i="7"/>
  <c r="AL14" i="7"/>
  <c r="AO39" i="10"/>
  <c r="AO29" i="10"/>
  <c r="AO28" i="10"/>
  <c r="AO32" i="10"/>
  <c r="AO33" i="10"/>
  <c r="AO27" i="10"/>
  <c r="AO21" i="10"/>
  <c r="AO20" i="10"/>
  <c r="AO24" i="10"/>
  <c r="AO25" i="10"/>
  <c r="AO18" i="10"/>
  <c r="AO34" i="10"/>
  <c r="AO19" i="10"/>
  <c r="AO35" i="10"/>
  <c r="AO22" i="10"/>
  <c r="AO38" i="10"/>
  <c r="AO23" i="10"/>
  <c r="AO37" i="10"/>
  <c r="AO36" i="10"/>
  <c r="AO40" i="10"/>
  <c r="AO41" i="10"/>
  <c r="AO26" i="10"/>
  <c r="AO13" i="10"/>
  <c r="AO12" i="10"/>
  <c r="AO16" i="10"/>
  <c r="AO17" i="10"/>
  <c r="AO15" i="10"/>
  <c r="AO31" i="10"/>
  <c r="AO14" i="10"/>
  <c r="AO30" i="10"/>
  <c r="BV5" i="8" a="1"/>
  <c r="BV25" i="8" s="1"/>
  <c r="BZ5" i="6" a="1"/>
  <c r="BZ11" i="6" s="1"/>
  <c r="BX5" i="8" a="1"/>
  <c r="BX33" i="8" s="1"/>
  <c r="BC32" i="9"/>
  <c r="BD32" i="9" s="1"/>
  <c r="BY35" i="8"/>
  <c r="BH20" i="8"/>
  <c r="BH33" i="8"/>
  <c r="BH11" i="8"/>
  <c r="BH21" i="8"/>
  <c r="BH30" i="8"/>
  <c r="BH18" i="8"/>
  <c r="BH34" i="8"/>
  <c r="BH32" i="8"/>
  <c r="BH16" i="8"/>
  <c r="BH27" i="8"/>
  <c r="BH6" i="8"/>
  <c r="BP6" i="8" s="1"/>
  <c r="BH15" i="8"/>
  <c r="BH19" i="8"/>
  <c r="BH7" i="8"/>
  <c r="BP7" i="8" s="1"/>
  <c r="BH23" i="8"/>
  <c r="BH28" i="8"/>
  <c r="BH12" i="8"/>
  <c r="BH22" i="8"/>
  <c r="BH31" i="8"/>
  <c r="BH10" i="8"/>
  <c r="BH9" i="8"/>
  <c r="BH25" i="8"/>
  <c r="BH13" i="8"/>
  <c r="BH24" i="8"/>
  <c r="BH8" i="8"/>
  <c r="BP9" i="8" s="1"/>
  <c r="BH17" i="8"/>
  <c r="BH26" i="8"/>
  <c r="BH5" i="8"/>
  <c r="BP5" i="8" s="1"/>
  <c r="BH29" i="8"/>
  <c r="BH14" i="8"/>
  <c r="K12" i="7"/>
  <c r="K39" i="7"/>
  <c r="K38" i="7"/>
  <c r="K22" i="7"/>
  <c r="K23" i="7"/>
  <c r="K33" i="7"/>
  <c r="K17" i="7"/>
  <c r="K32" i="7"/>
  <c r="K16" i="7"/>
  <c r="K27" i="7"/>
  <c r="K30" i="7"/>
  <c r="K14" i="7"/>
  <c r="K41" i="7"/>
  <c r="K25" i="7"/>
  <c r="K40" i="7"/>
  <c r="K24" i="7"/>
  <c r="K15" i="7"/>
  <c r="K35" i="7"/>
  <c r="K21" i="7"/>
  <c r="K20" i="7"/>
  <c r="K34" i="7"/>
  <c r="K19" i="7"/>
  <c r="K13" i="7"/>
  <c r="K26" i="7"/>
  <c r="K37" i="7"/>
  <c r="K36" i="7"/>
  <c r="K31" i="7"/>
  <c r="K18" i="7"/>
  <c r="K29" i="7"/>
  <c r="K28" i="7"/>
  <c r="BC27" i="9"/>
  <c r="BD27" i="9" s="1"/>
  <c r="BC8" i="9"/>
  <c r="BD8" i="9" s="1"/>
  <c r="BC7" i="9"/>
  <c r="BD7" i="9" s="1"/>
  <c r="BC13" i="9"/>
  <c r="BD13" i="9" s="1"/>
  <c r="BC21" i="9"/>
  <c r="BD21" i="9" s="1"/>
  <c r="BC28" i="9"/>
  <c r="BD28" i="9" s="1"/>
  <c r="BC33" i="9"/>
  <c r="BD33" i="9" s="1"/>
  <c r="BC22" i="9"/>
  <c r="BD22" i="9" s="1"/>
  <c r="BC12" i="9"/>
  <c r="BD12" i="9" s="1"/>
  <c r="BC52" i="9"/>
  <c r="BD52" i="9" s="1"/>
  <c r="BC47" i="9"/>
  <c r="BD47" i="9" s="1"/>
  <c r="BY35" i="9"/>
  <c r="BK11" i="6"/>
  <c r="BK12" i="6"/>
  <c r="BK22" i="6"/>
  <c r="BK20" i="6"/>
  <c r="BK17" i="6"/>
  <c r="BK9" i="6"/>
  <c r="BK26" i="6"/>
  <c r="BK24" i="6"/>
  <c r="BK21" i="6"/>
  <c r="BK25" i="6"/>
  <c r="BK30" i="6"/>
  <c r="BK15" i="6"/>
  <c r="BK19" i="6"/>
  <c r="BK10" i="6"/>
  <c r="BK18" i="6"/>
  <c r="BK7" i="6"/>
  <c r="BK6" i="6"/>
  <c r="BK13" i="6"/>
  <c r="BK5" i="6"/>
  <c r="BK34" i="6"/>
  <c r="BK31" i="6"/>
  <c r="BK23" i="6"/>
  <c r="BK14" i="6"/>
  <c r="BK8" i="6"/>
  <c r="BK32" i="6"/>
  <c r="BK29" i="6"/>
  <c r="BK27" i="6"/>
  <c r="BK28" i="6"/>
  <c r="BK33" i="6"/>
  <c r="BK16" i="6"/>
  <c r="J12" i="7"/>
  <c r="J27" i="7"/>
  <c r="J38" i="7"/>
  <c r="J22" i="7"/>
  <c r="J37" i="7"/>
  <c r="J21" i="7"/>
  <c r="J36" i="7"/>
  <c r="J20" i="7"/>
  <c r="J35" i="7"/>
  <c r="J19" i="7"/>
  <c r="J30" i="7"/>
  <c r="J14" i="7"/>
  <c r="J29" i="7"/>
  <c r="J13" i="7"/>
  <c r="J28" i="7"/>
  <c r="J18" i="7"/>
  <c r="J15" i="7"/>
  <c r="J41" i="7"/>
  <c r="J40" i="7"/>
  <c r="J39" i="7"/>
  <c r="J34" i="7"/>
  <c r="J33" i="7"/>
  <c r="J32" i="7"/>
  <c r="J23" i="7"/>
  <c r="J17" i="7"/>
  <c r="J16" i="7"/>
  <c r="J31" i="7"/>
  <c r="J26" i="7"/>
  <c r="J25" i="7"/>
  <c r="J24" i="7"/>
  <c r="BW35" i="6"/>
  <c r="BN26" i="8"/>
  <c r="BN10" i="8"/>
  <c r="BN25" i="8"/>
  <c r="BN9" i="8"/>
  <c r="BN24" i="8"/>
  <c r="BN8" i="8"/>
  <c r="BN27" i="8"/>
  <c r="BN22" i="8"/>
  <c r="BN6" i="8"/>
  <c r="BN21" i="8"/>
  <c r="BN5" i="8"/>
  <c r="BN20" i="8"/>
  <c r="BN19" i="8"/>
  <c r="BN23" i="8"/>
  <c r="BN34" i="8"/>
  <c r="BN18" i="8"/>
  <c r="BN33" i="8"/>
  <c r="BN17" i="8"/>
  <c r="BN32" i="8"/>
  <c r="BN16" i="8"/>
  <c r="BN31" i="8"/>
  <c r="BN11" i="8"/>
  <c r="BN30" i="8"/>
  <c r="BN14" i="8"/>
  <c r="BN29" i="8"/>
  <c r="BN13" i="8"/>
  <c r="BN28" i="8"/>
  <c r="BN12" i="8"/>
  <c r="BN15" i="8"/>
  <c r="BN7" i="8"/>
  <c r="Q39" i="7"/>
  <c r="Q20" i="7"/>
  <c r="Q36" i="7"/>
  <c r="Q25" i="7"/>
  <c r="Q41" i="7"/>
  <c r="Q14" i="7"/>
  <c r="Q30" i="7"/>
  <c r="Q23" i="7"/>
  <c r="Q12" i="7"/>
  <c r="Q28" i="7"/>
  <c r="Q17" i="7"/>
  <c r="Q33" i="7"/>
  <c r="Q22" i="7"/>
  <c r="Q38" i="7"/>
  <c r="Q15" i="7"/>
  <c r="Q31" i="7"/>
  <c r="Q16" i="7"/>
  <c r="Q21" i="7"/>
  <c r="Q26" i="7"/>
  <c r="Q35" i="7"/>
  <c r="Q24" i="7"/>
  <c r="Q29" i="7"/>
  <c r="Q34" i="7"/>
  <c r="Q32" i="7"/>
  <c r="Q37" i="7"/>
  <c r="Q19" i="7"/>
  <c r="Q40" i="7"/>
  <c r="Q13" i="7"/>
  <c r="Q18" i="7"/>
  <c r="Q27" i="7"/>
  <c r="BC20" i="9"/>
  <c r="BD20" i="9" s="1"/>
  <c r="BC15" i="9"/>
  <c r="BD15" i="9" s="1"/>
  <c r="BC26" i="9"/>
  <c r="BD26" i="9" s="1"/>
  <c r="BC31" i="9"/>
  <c r="BD31" i="9" s="1"/>
  <c r="BC16" i="9"/>
  <c r="BD16" i="9" s="1"/>
  <c r="BC18" i="9"/>
  <c r="BD18" i="9" s="1"/>
  <c r="BC34" i="9"/>
  <c r="BD34" i="9" s="1"/>
  <c r="BC14" i="9"/>
  <c r="BD14" i="9" s="1"/>
  <c r="BC48" i="9"/>
  <c r="BD48" i="9" s="1"/>
  <c r="BC38" i="9"/>
  <c r="BD38" i="9" s="1"/>
  <c r="BC50" i="9"/>
  <c r="BD50" i="9" s="1"/>
  <c r="BC46" i="9"/>
  <c r="BD46" i="9" s="1"/>
  <c r="BC41" i="9"/>
  <c r="BD41" i="9" s="1"/>
  <c r="BC42" i="9"/>
  <c r="BD42" i="9" s="1"/>
  <c r="BU35" i="6"/>
  <c r="BN34" i="6"/>
  <c r="BN5" i="6"/>
  <c r="BN27" i="6"/>
  <c r="BN8" i="6"/>
  <c r="BN10" i="6"/>
  <c r="BN17" i="6"/>
  <c r="BN12" i="6"/>
  <c r="BN14" i="6"/>
  <c r="BN15" i="6"/>
  <c r="BN21" i="6"/>
  <c r="BN32" i="6"/>
  <c r="BN24" i="6"/>
  <c r="BN26" i="6"/>
  <c r="BN18" i="6"/>
  <c r="BN28" i="6"/>
  <c r="BN30" i="6"/>
  <c r="BN22" i="6"/>
  <c r="BN25" i="6"/>
  <c r="BN23" i="6"/>
  <c r="BN31" i="6"/>
  <c r="BN6" i="6"/>
  <c r="BN33" i="6"/>
  <c r="BN9" i="6"/>
  <c r="BN11" i="6"/>
  <c r="BN7" i="6"/>
  <c r="BN13" i="6"/>
  <c r="BN20" i="6"/>
  <c r="BN19" i="6"/>
  <c r="BN16" i="6"/>
  <c r="BN29" i="6"/>
  <c r="BX5" i="6" a="1"/>
  <c r="P40" i="7"/>
  <c r="P38" i="7"/>
  <c r="P30" i="7"/>
  <c r="P22" i="7"/>
  <c r="P14" i="7"/>
  <c r="P37" i="7"/>
  <c r="P26" i="7"/>
  <c r="P17" i="7"/>
  <c r="P34" i="7"/>
  <c r="P21" i="7"/>
  <c r="P33" i="7"/>
  <c r="P18" i="7"/>
  <c r="P29" i="7"/>
  <c r="P25" i="7"/>
  <c r="P41" i="7"/>
  <c r="P13" i="7"/>
  <c r="P19" i="7"/>
  <c r="P35" i="7"/>
  <c r="P20" i="7"/>
  <c r="P36" i="7"/>
  <c r="P27" i="7"/>
  <c r="P12" i="7"/>
  <c r="P28" i="7"/>
  <c r="P15" i="7"/>
  <c r="P16" i="7"/>
  <c r="P23" i="7"/>
  <c r="P24" i="7"/>
  <c r="P31" i="7"/>
  <c r="P32" i="7"/>
  <c r="P39" i="7"/>
  <c r="BU35" i="8"/>
  <c r="BD58" i="8"/>
  <c r="BD57" i="8"/>
  <c r="BD56" i="8"/>
  <c r="BD58" i="9"/>
  <c r="BD57" i="9"/>
  <c r="BD56" i="9"/>
  <c r="BW35" i="9"/>
  <c r="BY35" i="6"/>
  <c r="BD56" i="6"/>
  <c r="BD58" i="6"/>
  <c r="BD57" i="6"/>
  <c r="BH19" i="6"/>
  <c r="BH20" i="6"/>
  <c r="BH34" i="6"/>
  <c r="BH15" i="6"/>
  <c r="BH12" i="6"/>
  <c r="BH29" i="6"/>
  <c r="BH22" i="6"/>
  <c r="BH32" i="6"/>
  <c r="BH25" i="6"/>
  <c r="BH28" i="6"/>
  <c r="BH24" i="6"/>
  <c r="BH21" i="6"/>
  <c r="BH27" i="6"/>
  <c r="BH6" i="6"/>
  <c r="BP6" i="6" s="1"/>
  <c r="BH8" i="6"/>
  <c r="BH23" i="6"/>
  <c r="BH10" i="6"/>
  <c r="BH16" i="6"/>
  <c r="BH5" i="6"/>
  <c r="BP5" i="6" s="1"/>
  <c r="BH30" i="6"/>
  <c r="BH9" i="6"/>
  <c r="BH13" i="6"/>
  <c r="BH26" i="6"/>
  <c r="BH7" i="6"/>
  <c r="BP7" i="6" s="1"/>
  <c r="BH11" i="6"/>
  <c r="BH33" i="6"/>
  <c r="BH14" i="6"/>
  <c r="BH31" i="6"/>
  <c r="BH18" i="6"/>
  <c r="BH17" i="6"/>
  <c r="BK21" i="8"/>
  <c r="BK5" i="8"/>
  <c r="BK20" i="8"/>
  <c r="BK34" i="8"/>
  <c r="BK31" i="8"/>
  <c r="BK30" i="8"/>
  <c r="BK22" i="8"/>
  <c r="BK33" i="8"/>
  <c r="BK17" i="8"/>
  <c r="BK32" i="8"/>
  <c r="BK16" i="8"/>
  <c r="BK26" i="8"/>
  <c r="BK23" i="8"/>
  <c r="BK14" i="8"/>
  <c r="BK6" i="8"/>
  <c r="BK29" i="8"/>
  <c r="BK13" i="8"/>
  <c r="BK28" i="8"/>
  <c r="BK12" i="8"/>
  <c r="BK18" i="8"/>
  <c r="BK15" i="8"/>
  <c r="BK27" i="8"/>
  <c r="BK19" i="8"/>
  <c r="BK25" i="8"/>
  <c r="BK9" i="8"/>
  <c r="BK24" i="8"/>
  <c r="BK8" i="8"/>
  <c r="BK10" i="8"/>
  <c r="BK7" i="8"/>
  <c r="BK11" i="8"/>
  <c r="BC19" i="9"/>
  <c r="BD19" i="9" s="1"/>
  <c r="BC24" i="9"/>
  <c r="BD24" i="9" s="1"/>
  <c r="BC6" i="9"/>
  <c r="BD6" i="9" s="1"/>
  <c r="R12" i="7" a="1"/>
  <c r="L12" i="7" a="1"/>
  <c r="BK5" i="9" a="1"/>
  <c r="BN5" i="9" a="1"/>
  <c r="BC5" i="9"/>
  <c r="BD5" i="9" s="1"/>
  <c r="BH5" i="9" a="1"/>
  <c r="BX5" i="9" a="1"/>
  <c r="BZ5" i="9" a="1"/>
  <c r="BV5" i="9" a="1"/>
  <c r="BC51" i="9"/>
  <c r="BD51" i="9" s="1"/>
  <c r="BC40" i="9"/>
  <c r="BD40" i="9" s="1"/>
  <c r="BC43" i="9"/>
  <c r="BD43" i="9" s="1"/>
  <c r="BC49" i="9"/>
  <c r="BD49" i="9" s="1"/>
  <c r="BC35" i="9"/>
  <c r="BD35" i="9" s="1"/>
  <c r="BC37" i="9"/>
  <c r="BD37" i="9" s="1"/>
  <c r="BU35" i="9"/>
  <c r="BW35" i="8"/>
  <c r="BC25" i="9"/>
  <c r="BD25" i="9" s="1"/>
  <c r="BC23" i="9"/>
  <c r="BD23" i="9" s="1"/>
  <c r="BC30" i="9"/>
  <c r="BD30" i="9" s="1"/>
  <c r="BC36" i="9"/>
  <c r="BD36" i="9" s="1"/>
  <c r="BC17" i="9"/>
  <c r="BD17" i="9" s="1"/>
  <c r="BC29" i="9"/>
  <c r="BD29" i="9" s="1"/>
  <c r="BC11" i="9"/>
  <c r="BD11" i="9" s="1"/>
  <c r="BC10" i="9"/>
  <c r="BD10" i="9" s="1"/>
  <c r="BC9" i="9"/>
  <c r="BD9" i="9" s="1"/>
  <c r="BC54" i="9"/>
  <c r="BD54" i="9" s="1"/>
  <c r="BC53" i="9"/>
  <c r="BD53" i="9" s="1"/>
  <c r="BC44" i="9"/>
  <c r="BD44" i="9" s="1"/>
  <c r="BC39" i="9"/>
  <c r="BD39" i="9" s="1"/>
  <c r="BC45" i="9"/>
  <c r="BD45" i="9" s="1"/>
  <c r="D12" i="7"/>
  <c r="D30" i="7"/>
  <c r="D14" i="7"/>
  <c r="U14" i="7" s="1"/>
  <c r="D27" i="7"/>
  <c r="D41" i="7"/>
  <c r="D25" i="7"/>
  <c r="D40" i="7"/>
  <c r="D24" i="7"/>
  <c r="D38" i="7"/>
  <c r="D22" i="7"/>
  <c r="D35" i="7"/>
  <c r="D19" i="7"/>
  <c r="D33" i="7"/>
  <c r="D17" i="7"/>
  <c r="D32" i="7"/>
  <c r="D16" i="7"/>
  <c r="D34" i="7"/>
  <c r="D31" i="7"/>
  <c r="D29" i="7"/>
  <c r="D28" i="7"/>
  <c r="D26" i="7"/>
  <c r="D23" i="7"/>
  <c r="D21" i="7"/>
  <c r="D20" i="7"/>
  <c r="D39" i="7"/>
  <c r="D37" i="7"/>
  <c r="D36" i="7"/>
  <c r="D18" i="7"/>
  <c r="D15" i="7"/>
  <c r="D13" i="7"/>
  <c r="E13" i="1"/>
  <c r="BV10" i="6" l="1"/>
  <c r="BV28" i="6"/>
  <c r="BV34" i="6"/>
  <c r="BZ5" i="8"/>
  <c r="BZ22" i="8"/>
  <c r="BZ7" i="8"/>
  <c r="BZ31" i="8"/>
  <c r="BZ28" i="8"/>
  <c r="BV24" i="6"/>
  <c r="BV30" i="6"/>
  <c r="BZ18" i="8"/>
  <c r="BZ32" i="8"/>
  <c r="BZ14" i="8"/>
  <c r="BZ21" i="8"/>
  <c r="BZ34" i="8"/>
  <c r="BZ30" i="8"/>
  <c r="BZ27" i="8"/>
  <c r="BZ8" i="8"/>
  <c r="BZ23" i="8"/>
  <c r="BZ13" i="8"/>
  <c r="BZ19" i="8"/>
  <c r="BZ12" i="8"/>
  <c r="BZ29" i="8"/>
  <c r="BZ24" i="8"/>
  <c r="BZ17" i="8"/>
  <c r="BZ20" i="8"/>
  <c r="BZ10" i="8"/>
  <c r="BZ25" i="8"/>
  <c r="BZ9" i="8"/>
  <c r="BZ33" i="8"/>
  <c r="BZ16" i="8"/>
  <c r="BZ15" i="8"/>
  <c r="BZ6" i="8"/>
  <c r="BZ11" i="8"/>
  <c r="BV14" i="6"/>
  <c r="BV18" i="6"/>
  <c r="BV8" i="6"/>
  <c r="BV9" i="6"/>
  <c r="BV17" i="6"/>
  <c r="BV15" i="6"/>
  <c r="BV11" i="6"/>
  <c r="BV27" i="6"/>
  <c r="BV5" i="6"/>
  <c r="BV6" i="6"/>
  <c r="BV22" i="6"/>
  <c r="BV23" i="6"/>
  <c r="BV12" i="6"/>
  <c r="BV31" i="6"/>
  <c r="BV32" i="6"/>
  <c r="BV33" i="6"/>
  <c r="BV20" i="6"/>
  <c r="BV29" i="6"/>
  <c r="BV21" i="6"/>
  <c r="BV26" i="6"/>
  <c r="BV7" i="6"/>
  <c r="BV13" i="6"/>
  <c r="BV16" i="6"/>
  <c r="BV19" i="6"/>
  <c r="F12" i="10" a="1"/>
  <c r="F38" i="10" s="1"/>
  <c r="U26" i="10"/>
  <c r="C19" i="13" s="1"/>
  <c r="E19" i="13" s="1"/>
  <c r="AR42" i="10"/>
  <c r="J42" i="10"/>
  <c r="J44" i="10" s="1"/>
  <c r="J47" i="10" s="1"/>
  <c r="AT19" i="7"/>
  <c r="AU19" i="7" s="1"/>
  <c r="AT31" i="7"/>
  <c r="AU31" i="7" s="1"/>
  <c r="AT32" i="7"/>
  <c r="AU32" i="7" s="1"/>
  <c r="AT35" i="7"/>
  <c r="AU35" i="7" s="1"/>
  <c r="AT28" i="7"/>
  <c r="AU28" i="7" s="1"/>
  <c r="AT17" i="7"/>
  <c r="AU17" i="7" s="1"/>
  <c r="AT13" i="7"/>
  <c r="AU13" i="7" s="1"/>
  <c r="AT40" i="10"/>
  <c r="AU40" i="10" s="1"/>
  <c r="AT34" i="10"/>
  <c r="AU34" i="10" s="1"/>
  <c r="AT25" i="10"/>
  <c r="AU25" i="10" s="1"/>
  <c r="AT35" i="10"/>
  <c r="AU35" i="10" s="1"/>
  <c r="AT34" i="7"/>
  <c r="AU34" i="7" s="1"/>
  <c r="P52" i="7" a="1"/>
  <c r="P55" i="7" s="1"/>
  <c r="P52" i="10" a="1"/>
  <c r="J52" i="7" a="1"/>
  <c r="J52" i="7" s="1"/>
  <c r="J52" i="10" a="1"/>
  <c r="K52" i="10" a="1"/>
  <c r="AO42" i="10"/>
  <c r="AT14" i="7"/>
  <c r="AU14" i="7" s="1"/>
  <c r="AT23" i="7"/>
  <c r="AU23" i="7" s="1"/>
  <c r="AT27" i="7"/>
  <c r="AU27" i="7" s="1"/>
  <c r="AT20" i="7"/>
  <c r="AU20" i="7" s="1"/>
  <c r="AT37" i="7"/>
  <c r="AU37" i="7" s="1"/>
  <c r="AT33" i="7"/>
  <c r="AU33" i="7" s="1"/>
  <c r="AT21" i="7"/>
  <c r="AU21" i="7" s="1"/>
  <c r="AT24" i="10"/>
  <c r="AU24" i="10" s="1"/>
  <c r="AT22" i="10"/>
  <c r="AU22" i="10" s="1"/>
  <c r="AT28" i="10"/>
  <c r="AU28" i="10" s="1"/>
  <c r="AT23" i="10"/>
  <c r="AU23" i="10" s="1"/>
  <c r="AT37" i="10"/>
  <c r="AU37" i="10" s="1"/>
  <c r="AT41" i="10"/>
  <c r="AU41" i="10" s="1"/>
  <c r="AT19" i="10"/>
  <c r="AU19" i="10" s="1"/>
  <c r="AN42" i="10"/>
  <c r="U18" i="10"/>
  <c r="C17" i="13" s="1"/>
  <c r="E17" i="13" s="1"/>
  <c r="AR52" i="10" a="1"/>
  <c r="AR52" i="7" a="1"/>
  <c r="AR42" i="7"/>
  <c r="P42" i="10"/>
  <c r="P44" i="10" s="1"/>
  <c r="P47" i="10" s="1"/>
  <c r="AQ42" i="10"/>
  <c r="Q52" i="10" a="1"/>
  <c r="AT26" i="7"/>
  <c r="AU26" i="7" s="1"/>
  <c r="AT29" i="7"/>
  <c r="AU29" i="7" s="1"/>
  <c r="AT39" i="7"/>
  <c r="AU39" i="7" s="1"/>
  <c r="AT25" i="7"/>
  <c r="AU25" i="7" s="1"/>
  <c r="AT18" i="7"/>
  <c r="AU18" i="7" s="1"/>
  <c r="AT22" i="7"/>
  <c r="AU22" i="7" s="1"/>
  <c r="AO52" i="7" a="1"/>
  <c r="AO42" i="7"/>
  <c r="AO52" i="10" a="1"/>
  <c r="AS42" i="7"/>
  <c r="AS52" i="10" a="1"/>
  <c r="AS52" i="7" a="1"/>
  <c r="AT21" i="10"/>
  <c r="AU21" i="10" s="1"/>
  <c r="AT31" i="10"/>
  <c r="AU31" i="10" s="1"/>
  <c r="AT29" i="10"/>
  <c r="AU29" i="10" s="1"/>
  <c r="AT33" i="10"/>
  <c r="AU33" i="10" s="1"/>
  <c r="AT32" i="10"/>
  <c r="AU32" i="10" s="1"/>
  <c r="AT27" i="10"/>
  <c r="AU27" i="10" s="1"/>
  <c r="AT14" i="10"/>
  <c r="AU14" i="10" s="1"/>
  <c r="AT20" i="10"/>
  <c r="AU20" i="10" s="1"/>
  <c r="AS42" i="10"/>
  <c r="R41" i="10"/>
  <c r="R23" i="10"/>
  <c r="R39" i="10"/>
  <c r="R16" i="10"/>
  <c r="R32" i="10"/>
  <c r="R25" i="10"/>
  <c r="R30" i="10"/>
  <c r="R14" i="10"/>
  <c r="R38" i="10"/>
  <c r="R19" i="10"/>
  <c r="R35" i="10"/>
  <c r="R12" i="10"/>
  <c r="R28" i="10"/>
  <c r="R21" i="10"/>
  <c r="R37" i="10"/>
  <c r="R18" i="10"/>
  <c r="R26" i="10"/>
  <c r="R27" i="10"/>
  <c r="R20" i="10"/>
  <c r="R36" i="10"/>
  <c r="R13" i="10"/>
  <c r="R29" i="10"/>
  <c r="R34" i="10"/>
  <c r="R22" i="10"/>
  <c r="R15" i="10"/>
  <c r="R31" i="10"/>
  <c r="R24" i="10"/>
  <c r="R40" i="10"/>
  <c r="R33" i="10"/>
  <c r="R17" i="10"/>
  <c r="U31" i="10"/>
  <c r="C20" i="13" s="1"/>
  <c r="E20" i="13" s="1"/>
  <c r="U41" i="10"/>
  <c r="C22" i="13" s="1"/>
  <c r="E22" i="13" s="1"/>
  <c r="AP42" i="10"/>
  <c r="AN52" i="10" a="1"/>
  <c r="AN42" i="7"/>
  <c r="AN52" i="7" a="1"/>
  <c r="AL52" i="10" a="1"/>
  <c r="AL42" i="7"/>
  <c r="AL52" i="7" a="1"/>
  <c r="AT12" i="7"/>
  <c r="AU12" i="7" s="1"/>
  <c r="AP52" i="10" a="1"/>
  <c r="AP52" i="7" a="1"/>
  <c r="AP42" i="7"/>
  <c r="AT18" i="10"/>
  <c r="AU18" i="10" s="1"/>
  <c r="AT13" i="10"/>
  <c r="AU13" i="10" s="1"/>
  <c r="AL42" i="10"/>
  <c r="AT12" i="10"/>
  <c r="AU12" i="10" s="1"/>
  <c r="AM42" i="7"/>
  <c r="AM52" i="7" a="1"/>
  <c r="AM52" i="10" a="1"/>
  <c r="Q42" i="10"/>
  <c r="AM42" i="10"/>
  <c r="AQ52" i="7" a="1"/>
  <c r="AQ42" i="7"/>
  <c r="AQ52" i="10" a="1"/>
  <c r="AT16" i="7"/>
  <c r="AU16" i="7" s="1"/>
  <c r="AT38" i="7"/>
  <c r="AU38" i="7" s="1"/>
  <c r="AT30" i="7"/>
  <c r="AU30" i="7" s="1"/>
  <c r="AT36" i="7"/>
  <c r="AU36" i="7" s="1"/>
  <c r="AT40" i="7"/>
  <c r="AU40" i="7" s="1"/>
  <c r="AT15" i="7"/>
  <c r="AU15" i="7" s="1"/>
  <c r="AT24" i="7"/>
  <c r="AU24" i="7" s="1"/>
  <c r="K42" i="10"/>
  <c r="AT38" i="10"/>
  <c r="AU38" i="10" s="1"/>
  <c r="AT39" i="10"/>
  <c r="AU39" i="10" s="1"/>
  <c r="AT15" i="10"/>
  <c r="AU15" i="10" s="1"/>
  <c r="AT26" i="10"/>
  <c r="AU26" i="10" s="1"/>
  <c r="AT17" i="10"/>
  <c r="AU17" i="10" s="1"/>
  <c r="AT16" i="10"/>
  <c r="AU16" i="10" s="1"/>
  <c r="AT30" i="10"/>
  <c r="AU30" i="10" s="1"/>
  <c r="AT36" i="10"/>
  <c r="AU36" i="10" s="1"/>
  <c r="L39" i="10"/>
  <c r="L16" i="10"/>
  <c r="L32" i="10"/>
  <c r="L21" i="10"/>
  <c r="L37" i="10"/>
  <c r="L14" i="10"/>
  <c r="L30" i="10"/>
  <c r="L12" i="10"/>
  <c r="L28" i="10"/>
  <c r="L17" i="10"/>
  <c r="L33" i="10"/>
  <c r="L26" i="10"/>
  <c r="L23" i="10"/>
  <c r="L27" i="10"/>
  <c r="L20" i="10"/>
  <c r="L36" i="10"/>
  <c r="L25" i="10"/>
  <c r="L41" i="10"/>
  <c r="L18" i="10"/>
  <c r="L34" i="10"/>
  <c r="L15" i="10"/>
  <c r="L31" i="10"/>
  <c r="L24" i="10"/>
  <c r="L40" i="10"/>
  <c r="L13" i="10"/>
  <c r="L29" i="10"/>
  <c r="L22" i="10"/>
  <c r="L35" i="10"/>
  <c r="L19" i="10"/>
  <c r="L38" i="10"/>
  <c r="U21" i="10"/>
  <c r="C18" i="13" s="1"/>
  <c r="E18" i="13" s="1"/>
  <c r="U12" i="10"/>
  <c r="C13" i="13" s="1"/>
  <c r="D42" i="10"/>
  <c r="E12" i="10" a="1"/>
  <c r="U16" i="10"/>
  <c r="C16" i="13" s="1"/>
  <c r="E16" i="13" s="1"/>
  <c r="U36" i="10"/>
  <c r="C21" i="13" s="1"/>
  <c r="E21" i="13" s="1"/>
  <c r="AT41" i="7"/>
  <c r="AU41" i="7" s="1"/>
  <c r="K52" i="7" a="1"/>
  <c r="Q52" i="7" a="1"/>
  <c r="BV15" i="8"/>
  <c r="BV31" i="8"/>
  <c r="BZ27" i="6"/>
  <c r="BV19" i="8"/>
  <c r="BV9" i="8"/>
  <c r="BV12" i="8"/>
  <c r="BV11" i="8"/>
  <c r="BV33" i="8"/>
  <c r="BV27" i="8"/>
  <c r="BV6" i="8"/>
  <c r="BV7" i="8"/>
  <c r="BV17" i="8"/>
  <c r="BV22" i="8"/>
  <c r="BV18" i="8"/>
  <c r="BV23" i="8"/>
  <c r="BV8" i="8"/>
  <c r="BV13" i="8"/>
  <c r="BV30" i="8"/>
  <c r="BV24" i="8"/>
  <c r="BV16" i="8"/>
  <c r="BV5" i="8"/>
  <c r="BV29" i="8"/>
  <c r="BV10" i="8"/>
  <c r="BV34" i="8"/>
  <c r="BV21" i="8"/>
  <c r="BV14" i="8"/>
  <c r="BV28" i="8"/>
  <c r="BV26" i="8"/>
  <c r="BV20" i="8"/>
  <c r="BV32" i="8"/>
  <c r="BX10" i="8"/>
  <c r="BX12" i="8"/>
  <c r="BZ34" i="6"/>
  <c r="BP24" i="6"/>
  <c r="BZ28" i="6"/>
  <c r="BZ21" i="6"/>
  <c r="BX20" i="8"/>
  <c r="BZ30" i="6"/>
  <c r="BZ23" i="6"/>
  <c r="BZ32" i="6"/>
  <c r="BZ25" i="6"/>
  <c r="BX7" i="8"/>
  <c r="BX18" i="8"/>
  <c r="BZ13" i="6"/>
  <c r="BZ15" i="6"/>
  <c r="BZ17" i="6"/>
  <c r="BZ19" i="6"/>
  <c r="BZ6" i="6"/>
  <c r="BZ8" i="6"/>
  <c r="BZ10" i="6"/>
  <c r="U16" i="7"/>
  <c r="BX25" i="8"/>
  <c r="BX16" i="8"/>
  <c r="BZ29" i="6"/>
  <c r="BZ31" i="6"/>
  <c r="BZ33" i="6"/>
  <c r="BZ20" i="6"/>
  <c r="BZ22" i="6"/>
  <c r="BZ24" i="6"/>
  <c r="BZ26" i="6"/>
  <c r="BZ12" i="6"/>
  <c r="BZ14" i="6"/>
  <c r="BZ16" i="6"/>
  <c r="BZ18" i="6"/>
  <c r="BZ5" i="6"/>
  <c r="BZ7" i="6"/>
  <c r="BZ9" i="6"/>
  <c r="BP14" i="8"/>
  <c r="BP34" i="8"/>
  <c r="BP24" i="8"/>
  <c r="BX21" i="8"/>
  <c r="BX8" i="8"/>
  <c r="BX27" i="8"/>
  <c r="BX11" i="8"/>
  <c r="BX28" i="8"/>
  <c r="BX19" i="8"/>
  <c r="BX32" i="8"/>
  <c r="BX26" i="8"/>
  <c r="BX34" i="8"/>
  <c r="BX24" i="8"/>
  <c r="BX31" i="8"/>
  <c r="BX14" i="8"/>
  <c r="BX13" i="8"/>
  <c r="BX22" i="8"/>
  <c r="BX17" i="8"/>
  <c r="U41" i="7"/>
  <c r="BX30" i="8"/>
  <c r="BX6" i="8"/>
  <c r="BX9" i="8"/>
  <c r="BX5" i="8"/>
  <c r="BX15" i="8"/>
  <c r="BX29" i="8"/>
  <c r="BX23" i="8"/>
  <c r="F12" i="7" a="1"/>
  <c r="U13" i="7"/>
  <c r="U26" i="7"/>
  <c r="BZ26" i="9"/>
  <c r="BZ10" i="9"/>
  <c r="BZ19" i="9"/>
  <c r="BZ28" i="9"/>
  <c r="BZ7" i="9"/>
  <c r="BZ16" i="9"/>
  <c r="BZ15" i="9"/>
  <c r="BZ22" i="9"/>
  <c r="BZ6" i="9"/>
  <c r="BZ13" i="9"/>
  <c r="BZ23" i="9"/>
  <c r="BZ32" i="9"/>
  <c r="BZ11" i="9"/>
  <c r="BZ31" i="9"/>
  <c r="BZ34" i="9"/>
  <c r="BZ18" i="9"/>
  <c r="BZ29" i="9"/>
  <c r="BZ8" i="9"/>
  <c r="BZ17" i="9"/>
  <c r="BZ27" i="9"/>
  <c r="BZ5" i="9"/>
  <c r="BZ20" i="9"/>
  <c r="BZ30" i="9"/>
  <c r="BZ14" i="9"/>
  <c r="BZ24" i="9"/>
  <c r="BZ33" i="9"/>
  <c r="BZ12" i="9"/>
  <c r="BZ21" i="9"/>
  <c r="BZ25" i="9"/>
  <c r="BZ9" i="9"/>
  <c r="R40" i="7"/>
  <c r="R21" i="7"/>
  <c r="R37" i="7"/>
  <c r="R26" i="7"/>
  <c r="R19" i="7"/>
  <c r="R35" i="7"/>
  <c r="R12" i="7"/>
  <c r="R28" i="7"/>
  <c r="R13" i="7"/>
  <c r="R29" i="7"/>
  <c r="R18" i="7"/>
  <c r="R34" i="7"/>
  <c r="R27" i="7"/>
  <c r="R20" i="7"/>
  <c r="R36" i="7"/>
  <c r="R17" i="7"/>
  <c r="R22" i="7"/>
  <c r="R31" i="7"/>
  <c r="R25" i="7"/>
  <c r="R30" i="7"/>
  <c r="R39" i="7"/>
  <c r="R16" i="7"/>
  <c r="R33" i="7"/>
  <c r="R38" i="7"/>
  <c r="R15" i="7"/>
  <c r="R24" i="7"/>
  <c r="R41" i="7"/>
  <c r="R14" i="7"/>
  <c r="R23" i="7"/>
  <c r="R32" i="7"/>
  <c r="BP11" i="6"/>
  <c r="BP29" i="6"/>
  <c r="BP14" i="6"/>
  <c r="BP11" i="8"/>
  <c r="BP19" i="8"/>
  <c r="BX34" i="9"/>
  <c r="BX18" i="9"/>
  <c r="BX33" i="9"/>
  <c r="BX17" i="9"/>
  <c r="BX32" i="9"/>
  <c r="BX16" i="9"/>
  <c r="BX7" i="9"/>
  <c r="BX19" i="9"/>
  <c r="BX30" i="9"/>
  <c r="BX14" i="9"/>
  <c r="BX29" i="9"/>
  <c r="BX13" i="9"/>
  <c r="BX28" i="9"/>
  <c r="BX12" i="9"/>
  <c r="BX31" i="9"/>
  <c r="BX15" i="9"/>
  <c r="BX26" i="9"/>
  <c r="BX10" i="9"/>
  <c r="BX25" i="9"/>
  <c r="BX9" i="9"/>
  <c r="BX24" i="9"/>
  <c r="BX8" i="9"/>
  <c r="BX11" i="9"/>
  <c r="BX22" i="9"/>
  <c r="BX6" i="9"/>
  <c r="BX21" i="9"/>
  <c r="BX5" i="9"/>
  <c r="BX20" i="9"/>
  <c r="BX23" i="9"/>
  <c r="BX27" i="9"/>
  <c r="BN23" i="9"/>
  <c r="BN7" i="9"/>
  <c r="BN18" i="9"/>
  <c r="BN28" i="9"/>
  <c r="BN6" i="9"/>
  <c r="BN26" i="9"/>
  <c r="BN30" i="9"/>
  <c r="BN19" i="9"/>
  <c r="BN34" i="9"/>
  <c r="BN13" i="9"/>
  <c r="BN22" i="9"/>
  <c r="BN32" i="9"/>
  <c r="BN16" i="9"/>
  <c r="BN9" i="9"/>
  <c r="BN31" i="9"/>
  <c r="BN15" i="9"/>
  <c r="BN29" i="9"/>
  <c r="BN8" i="9"/>
  <c r="BN17" i="9"/>
  <c r="BN21" i="9"/>
  <c r="BN5" i="9"/>
  <c r="BN20" i="9"/>
  <c r="BN27" i="9"/>
  <c r="BN11" i="9"/>
  <c r="BN24" i="9"/>
  <c r="BN33" i="9"/>
  <c r="BN12" i="9"/>
  <c r="BN10" i="9"/>
  <c r="BN25" i="9"/>
  <c r="BN14" i="9"/>
  <c r="BP34" i="6"/>
  <c r="BP19" i="6"/>
  <c r="P42" i="7"/>
  <c r="P44" i="7" s="1"/>
  <c r="P47" i="7" s="1"/>
  <c r="J42" i="7"/>
  <c r="J44" i="7" s="1"/>
  <c r="J47" i="7" s="1"/>
  <c r="K42" i="7"/>
  <c r="BH25" i="9"/>
  <c r="BH9" i="9"/>
  <c r="BH22" i="9"/>
  <c r="BH31" i="9"/>
  <c r="BH10" i="9"/>
  <c r="BH28" i="9"/>
  <c r="BH24" i="9"/>
  <c r="BH21" i="9"/>
  <c r="BH5" i="9"/>
  <c r="BP5" i="9" s="1"/>
  <c r="BH16" i="9"/>
  <c r="BH26" i="9"/>
  <c r="BH30" i="9"/>
  <c r="BH14" i="9"/>
  <c r="BH7" i="9"/>
  <c r="BP7" i="9" s="1"/>
  <c r="BH33" i="9"/>
  <c r="BH17" i="9"/>
  <c r="BH32" i="9"/>
  <c r="BH11" i="9"/>
  <c r="BH20" i="9"/>
  <c r="BH19" i="9"/>
  <c r="BH34" i="9"/>
  <c r="BH23" i="9"/>
  <c r="BH29" i="9"/>
  <c r="BH13" i="9"/>
  <c r="BH27" i="9"/>
  <c r="BH6" i="9"/>
  <c r="BP6" i="9" s="1"/>
  <c r="BH15" i="9"/>
  <c r="BH8" i="9"/>
  <c r="BH12" i="9"/>
  <c r="BH18" i="9"/>
  <c r="L12" i="7"/>
  <c r="L31" i="7"/>
  <c r="L34" i="7"/>
  <c r="L18" i="7"/>
  <c r="L19" i="7"/>
  <c r="L29" i="7"/>
  <c r="L13" i="7"/>
  <c r="L28" i="7"/>
  <c r="L15" i="7"/>
  <c r="L26" i="7"/>
  <c r="L35" i="7"/>
  <c r="L37" i="7"/>
  <c r="L21" i="7"/>
  <c r="L36" i="7"/>
  <c r="L20" i="7"/>
  <c r="L39" i="7"/>
  <c r="L22" i="7"/>
  <c r="L33" i="7"/>
  <c r="L32" i="7"/>
  <c r="L23" i="7"/>
  <c r="L14" i="7"/>
  <c r="L25" i="7"/>
  <c r="L24" i="7"/>
  <c r="L38" i="7"/>
  <c r="L27" i="7"/>
  <c r="L17" i="7"/>
  <c r="L16" i="7"/>
  <c r="L30" i="7"/>
  <c r="L41" i="7"/>
  <c r="L40" i="7"/>
  <c r="U12" i="7"/>
  <c r="D42" i="7"/>
  <c r="E12" i="7" a="1"/>
  <c r="U18" i="7"/>
  <c r="U21" i="7"/>
  <c r="U31" i="7"/>
  <c r="U36" i="7"/>
  <c r="BK34" i="9"/>
  <c r="BK18" i="9"/>
  <c r="BK33" i="9"/>
  <c r="BK12" i="9"/>
  <c r="BK21" i="9"/>
  <c r="BK31" i="9"/>
  <c r="BK15" i="9"/>
  <c r="BK13" i="9"/>
  <c r="BK30" i="9"/>
  <c r="BK14" i="9"/>
  <c r="BK28" i="9"/>
  <c r="BK7" i="9"/>
  <c r="BK16" i="9"/>
  <c r="BK20" i="9"/>
  <c r="BK19" i="9"/>
  <c r="BK8" i="9"/>
  <c r="BK26" i="9"/>
  <c r="BK10" i="9"/>
  <c r="BK23" i="9"/>
  <c r="BK32" i="9"/>
  <c r="BK11" i="9"/>
  <c r="BK9" i="9"/>
  <c r="BK29" i="9"/>
  <c r="BK22" i="9"/>
  <c r="BK6" i="9"/>
  <c r="BK17" i="9"/>
  <c r="BK27" i="9"/>
  <c r="BK5" i="9"/>
  <c r="BK25" i="9"/>
  <c r="BK24" i="9"/>
  <c r="BP9" i="6"/>
  <c r="Q42" i="7"/>
  <c r="BP29" i="8"/>
  <c r="BV32" i="9"/>
  <c r="BV16" i="9"/>
  <c r="BV27" i="9"/>
  <c r="BV11" i="9"/>
  <c r="BV18" i="9"/>
  <c r="BV5" i="9"/>
  <c r="BV21" i="9"/>
  <c r="BV29" i="9"/>
  <c r="BV28" i="9"/>
  <c r="BV12" i="9"/>
  <c r="BV23" i="9"/>
  <c r="BV7" i="9"/>
  <c r="BV10" i="9"/>
  <c r="BV33" i="9"/>
  <c r="BV30" i="9"/>
  <c r="BV17" i="9"/>
  <c r="BV24" i="9"/>
  <c r="BV8" i="9"/>
  <c r="BV19" i="9"/>
  <c r="BV34" i="9"/>
  <c r="BV25" i="9"/>
  <c r="BV22" i="9"/>
  <c r="BV9" i="9"/>
  <c r="BV20" i="9"/>
  <c r="BV31" i="9"/>
  <c r="BV15" i="9"/>
  <c r="BV26" i="9"/>
  <c r="BV14" i="9"/>
  <c r="BV13" i="9"/>
  <c r="BV6" i="9"/>
  <c r="BX22" i="6"/>
  <c r="BX6" i="6"/>
  <c r="BX21" i="6"/>
  <c r="BX5" i="6"/>
  <c r="BX19" i="6"/>
  <c r="BX32" i="6"/>
  <c r="BX16" i="6"/>
  <c r="BX34" i="6"/>
  <c r="BX18" i="6"/>
  <c r="BX33" i="6"/>
  <c r="BX17" i="6"/>
  <c r="BX31" i="6"/>
  <c r="BX15" i="6"/>
  <c r="BX28" i="6"/>
  <c r="BX12" i="6"/>
  <c r="BX30" i="6"/>
  <c r="BX14" i="6"/>
  <c r="BX29" i="6"/>
  <c r="BX13" i="6"/>
  <c r="BX27" i="6"/>
  <c r="BX11" i="6"/>
  <c r="BX24" i="6"/>
  <c r="BX8" i="6"/>
  <c r="BX26" i="6"/>
  <c r="BX10" i="6"/>
  <c r="BX25" i="6"/>
  <c r="BX9" i="6"/>
  <c r="BX23" i="6"/>
  <c r="BX7" i="6"/>
  <c r="BX20" i="6"/>
  <c r="E13" i="13" l="1"/>
  <c r="C23" i="13"/>
  <c r="F27" i="10"/>
  <c r="BP9" i="9"/>
  <c r="AU44" i="10" a="1"/>
  <c r="P56" i="7"/>
  <c r="F21" i="10"/>
  <c r="P52" i="7"/>
  <c r="F39" i="10"/>
  <c r="F31" i="10"/>
  <c r="F25" i="10"/>
  <c r="P57" i="7"/>
  <c r="F36" i="10"/>
  <c r="F19" i="10"/>
  <c r="F16" i="10"/>
  <c r="F32" i="10"/>
  <c r="P58" i="7"/>
  <c r="F34" i="10"/>
  <c r="F13" i="10"/>
  <c r="F20" i="10"/>
  <c r="F33" i="10"/>
  <c r="F15" i="10"/>
  <c r="F14" i="10"/>
  <c r="F37" i="10"/>
  <c r="P59" i="7"/>
  <c r="F26" i="10"/>
  <c r="F18" i="10"/>
  <c r="F28" i="10"/>
  <c r="F40" i="10"/>
  <c r="F35" i="10"/>
  <c r="F22" i="10"/>
  <c r="P54" i="7"/>
  <c r="J56" i="7"/>
  <c r="J57" i="7"/>
  <c r="P53" i="7"/>
  <c r="F29" i="10"/>
  <c r="F12" i="10"/>
  <c r="F23" i="10"/>
  <c r="F41" i="10"/>
  <c r="F24" i="10"/>
  <c r="F30" i="10"/>
  <c r="F17" i="10"/>
  <c r="AT42" i="10"/>
  <c r="AU42" i="10" s="1"/>
  <c r="AN56" i="10"/>
  <c r="AN58" i="10"/>
  <c r="AN54" i="10"/>
  <c r="AN52" i="10"/>
  <c r="AN57" i="10"/>
  <c r="AN53" i="10"/>
  <c r="AN59" i="10"/>
  <c r="AN55" i="10"/>
  <c r="AO53" i="7"/>
  <c r="AO54" i="7"/>
  <c r="AO59" i="7"/>
  <c r="AO56" i="7"/>
  <c r="AO57" i="7"/>
  <c r="AO58" i="7"/>
  <c r="AO55" i="7"/>
  <c r="AO52" i="7"/>
  <c r="AR52" i="10"/>
  <c r="AR54" i="10"/>
  <c r="AR57" i="10"/>
  <c r="AR55" i="10"/>
  <c r="AR56" i="10"/>
  <c r="AR58" i="10"/>
  <c r="AR53" i="10"/>
  <c r="AR59" i="10"/>
  <c r="J54" i="7"/>
  <c r="J55" i="7"/>
  <c r="E34" i="10"/>
  <c r="E18" i="10"/>
  <c r="E33" i="10"/>
  <c r="E17" i="10"/>
  <c r="E19" i="10"/>
  <c r="E16" i="10"/>
  <c r="E15" i="10"/>
  <c r="E12" i="10"/>
  <c r="E26" i="10"/>
  <c r="E41" i="10"/>
  <c r="E25" i="10"/>
  <c r="E35" i="10"/>
  <c r="E32" i="10"/>
  <c r="E31" i="10"/>
  <c r="E28" i="10"/>
  <c r="E38" i="10"/>
  <c r="E37" i="10"/>
  <c r="E27" i="10"/>
  <c r="E23" i="10"/>
  <c r="E30" i="10"/>
  <c r="E14" i="10"/>
  <c r="E29" i="10"/>
  <c r="E13" i="10"/>
  <c r="E40" i="10"/>
  <c r="E39" i="10"/>
  <c r="E36" i="10"/>
  <c r="E22" i="10"/>
  <c r="E21" i="10"/>
  <c r="E24" i="10"/>
  <c r="E20" i="10"/>
  <c r="AQ55" i="7"/>
  <c r="AQ54" i="7"/>
  <c r="AQ57" i="7"/>
  <c r="AQ58" i="7"/>
  <c r="AQ53" i="7"/>
  <c r="AQ52" i="7"/>
  <c r="AQ59" i="7"/>
  <c r="AQ56" i="7"/>
  <c r="AM59" i="7"/>
  <c r="AM58" i="7"/>
  <c r="AM54" i="7"/>
  <c r="AM55" i="7"/>
  <c r="AM56" i="7"/>
  <c r="AM57" i="7"/>
  <c r="AM52" i="7"/>
  <c r="AM53" i="7"/>
  <c r="AU44" i="10"/>
  <c r="AL55" i="7"/>
  <c r="AL54" i="7"/>
  <c r="AL56" i="7"/>
  <c r="AL53" i="7"/>
  <c r="AL52" i="7"/>
  <c r="AL59" i="7"/>
  <c r="AL58" i="7"/>
  <c r="AL57" i="7"/>
  <c r="AS55" i="7"/>
  <c r="AS58" i="7"/>
  <c r="AS53" i="7"/>
  <c r="AS59" i="7"/>
  <c r="AS54" i="7"/>
  <c r="AS56" i="7"/>
  <c r="AS57" i="7"/>
  <c r="AS52" i="7"/>
  <c r="Q52" i="10"/>
  <c r="Q54" i="10"/>
  <c r="Q57" i="10"/>
  <c r="Q59" i="10"/>
  <c r="Q53" i="10"/>
  <c r="Q55" i="10"/>
  <c r="Q56" i="10"/>
  <c r="Q58" i="10"/>
  <c r="AR57" i="7"/>
  <c r="AR59" i="7"/>
  <c r="AR53" i="7"/>
  <c r="AR54" i="7"/>
  <c r="AR58" i="7"/>
  <c r="AR56" i="7"/>
  <c r="AR52" i="7"/>
  <c r="AR55" i="7"/>
  <c r="J52" i="10"/>
  <c r="J54" i="10"/>
  <c r="J57" i="10"/>
  <c r="J59" i="10"/>
  <c r="J53" i="10"/>
  <c r="J55" i="10"/>
  <c r="J56" i="10"/>
  <c r="J58" i="10"/>
  <c r="L52" i="10" a="1"/>
  <c r="R52" i="10" a="1"/>
  <c r="J59" i="7"/>
  <c r="J58" i="7"/>
  <c r="U42" i="10"/>
  <c r="V12" i="10" a="1"/>
  <c r="W12" i="10" a="1"/>
  <c r="X12" i="10" a="1"/>
  <c r="L42" i="10"/>
  <c r="AQ58" i="10"/>
  <c r="AQ54" i="10"/>
  <c r="AQ57" i="10"/>
  <c r="AQ59" i="10"/>
  <c r="AQ55" i="10"/>
  <c r="AQ53" i="10"/>
  <c r="AQ56" i="10"/>
  <c r="AQ52" i="10"/>
  <c r="AP58" i="10"/>
  <c r="AP56" i="10"/>
  <c r="AP54" i="10"/>
  <c r="AP52" i="10"/>
  <c r="AP55" i="10"/>
  <c r="AP57" i="10"/>
  <c r="AP53" i="10"/>
  <c r="AP59" i="10"/>
  <c r="AL58" i="10"/>
  <c r="AL56" i="10"/>
  <c r="AL52" i="10"/>
  <c r="AL54" i="10"/>
  <c r="AL55" i="10"/>
  <c r="AL57" i="10"/>
  <c r="AL53" i="10"/>
  <c r="AL59" i="10"/>
  <c r="P53" i="10"/>
  <c r="P55" i="10"/>
  <c r="P58" i="10"/>
  <c r="P56" i="10"/>
  <c r="P54" i="10"/>
  <c r="P52" i="10"/>
  <c r="P57" i="10"/>
  <c r="P59" i="10"/>
  <c r="AP53" i="7"/>
  <c r="AP58" i="7"/>
  <c r="AP56" i="7"/>
  <c r="AP52" i="7"/>
  <c r="AP57" i="7"/>
  <c r="AP59" i="7"/>
  <c r="AP55" i="7"/>
  <c r="AP54" i="7"/>
  <c r="AT42" i="7"/>
  <c r="AU42" i="7" s="1"/>
  <c r="AS57" i="10"/>
  <c r="AS58" i="10"/>
  <c r="AS55" i="10"/>
  <c r="AS54" i="10"/>
  <c r="AS56" i="10"/>
  <c r="AS53" i="10"/>
  <c r="AS59" i="10"/>
  <c r="AS52" i="10"/>
  <c r="J53" i="7"/>
  <c r="AM57" i="10"/>
  <c r="AM59" i="10"/>
  <c r="AM55" i="10"/>
  <c r="AM53" i="10"/>
  <c r="AM58" i="10"/>
  <c r="AM54" i="10"/>
  <c r="AM56" i="10"/>
  <c r="AM52" i="10"/>
  <c r="AU44" i="7"/>
  <c r="AN54" i="7"/>
  <c r="AN58" i="7"/>
  <c r="AN56" i="7"/>
  <c r="AN57" i="7"/>
  <c r="AN59" i="7"/>
  <c r="AN55" i="7"/>
  <c r="AN53" i="7"/>
  <c r="AN52" i="7"/>
  <c r="R42" i="10"/>
  <c r="AO55" i="10"/>
  <c r="AO53" i="10"/>
  <c r="AO52" i="10"/>
  <c r="AO54" i="10"/>
  <c r="AO59" i="10"/>
  <c r="AO57" i="10"/>
  <c r="AO56" i="10"/>
  <c r="AO58" i="10"/>
  <c r="K55" i="10"/>
  <c r="K53" i="10"/>
  <c r="K56" i="10"/>
  <c r="K58" i="10"/>
  <c r="K52" i="10"/>
  <c r="K54" i="10"/>
  <c r="K59" i="10"/>
  <c r="K57" i="10"/>
  <c r="L52" i="7" a="1"/>
  <c r="R52" i="7" a="1"/>
  <c r="Q55" i="7"/>
  <c r="Q56" i="7"/>
  <c r="Q58" i="7"/>
  <c r="Q52" i="7"/>
  <c r="Q54" i="7"/>
  <c r="Q59" i="7"/>
  <c r="Q57" i="7"/>
  <c r="Q53" i="7"/>
  <c r="K55" i="7"/>
  <c r="K57" i="7"/>
  <c r="K58" i="7"/>
  <c r="K56" i="7"/>
  <c r="K59" i="7"/>
  <c r="K54" i="7"/>
  <c r="K53" i="7"/>
  <c r="K52" i="7"/>
  <c r="BP11" i="9"/>
  <c r="BP14" i="9"/>
  <c r="BP19" i="9"/>
  <c r="BP24" i="9"/>
  <c r="BQ5" i="8" a="1"/>
  <c r="BQ34" i="8" s="1"/>
  <c r="BR34" i="8" s="1"/>
  <c r="BQ5" i="6" a="1"/>
  <c r="BQ24" i="6" s="1"/>
  <c r="BR24" i="6" s="1"/>
  <c r="E34" i="7"/>
  <c r="E13" i="7"/>
  <c r="E14" i="7"/>
  <c r="E24" i="7"/>
  <c r="E37" i="7"/>
  <c r="E39" i="7"/>
  <c r="E33" i="7"/>
  <c r="E18" i="7"/>
  <c r="E28" i="7"/>
  <c r="E41" i="7"/>
  <c r="E15" i="7"/>
  <c r="E21" i="7"/>
  <c r="E38" i="7"/>
  <c r="E17" i="7"/>
  <c r="E12" i="7"/>
  <c r="E19" i="7"/>
  <c r="E27" i="7"/>
  <c r="E25" i="7"/>
  <c r="E26" i="7"/>
  <c r="E36" i="7"/>
  <c r="E22" i="7"/>
  <c r="E32" i="7"/>
  <c r="E35" i="7"/>
  <c r="E29" i="7"/>
  <c r="E30" i="7"/>
  <c r="E40" i="7"/>
  <c r="E31" i="7"/>
  <c r="E20" i="7"/>
  <c r="E23" i="7"/>
  <c r="E16" i="7"/>
  <c r="L42" i="7"/>
  <c r="R42" i="7"/>
  <c r="U42" i="7"/>
  <c r="W12" i="7" a="1"/>
  <c r="V12" i="7" a="1"/>
  <c r="X12" i="7" a="1"/>
  <c r="BP29" i="9"/>
  <c r="BP34" i="9"/>
  <c r="F26" i="7"/>
  <c r="F40" i="7"/>
  <c r="F23" i="7"/>
  <c r="F20" i="7"/>
  <c r="F19" i="7"/>
  <c r="F16" i="7"/>
  <c r="F41" i="7"/>
  <c r="F31" i="7"/>
  <c r="F24" i="7"/>
  <c r="F33" i="7"/>
  <c r="F39" i="7"/>
  <c r="F29" i="7"/>
  <c r="F27" i="7"/>
  <c r="F25" i="7"/>
  <c r="F12" i="7"/>
  <c r="F37" i="7"/>
  <c r="F38" i="7"/>
  <c r="F17" i="7"/>
  <c r="F34" i="7"/>
  <c r="F13" i="7"/>
  <c r="F30" i="7"/>
  <c r="F35" i="7"/>
  <c r="F15" i="7"/>
  <c r="F21" i="7"/>
  <c r="F22" i="7"/>
  <c r="F36" i="7"/>
  <c r="F18" i="7"/>
  <c r="F32" i="7"/>
  <c r="F14" i="7"/>
  <c r="F28" i="7"/>
  <c r="E23" i="13" l="1"/>
  <c r="F42" i="10"/>
  <c r="P60" i="7"/>
  <c r="AN60" i="7"/>
  <c r="AQ60" i="10"/>
  <c r="AQ60" i="7"/>
  <c r="J60" i="7"/>
  <c r="F52" i="10" a="1"/>
  <c r="AT53" i="10"/>
  <c r="AU53" i="10" s="1"/>
  <c r="L54" i="10"/>
  <c r="L52" i="10"/>
  <c r="L59" i="10"/>
  <c r="L57" i="10"/>
  <c r="L55" i="10"/>
  <c r="L53" i="10"/>
  <c r="L58" i="10"/>
  <c r="L56" i="10"/>
  <c r="J60" i="10"/>
  <c r="Q60" i="10"/>
  <c r="AL60" i="7"/>
  <c r="AT52" i="7"/>
  <c r="AU52" i="7" s="1"/>
  <c r="AT55" i="7"/>
  <c r="AU55" i="7" s="1"/>
  <c r="E42" i="10"/>
  <c r="E52" i="10" a="1"/>
  <c r="AP60" i="7"/>
  <c r="AT59" i="10"/>
  <c r="AU59" i="10" s="1"/>
  <c r="AT54" i="10"/>
  <c r="AU54" i="10" s="1"/>
  <c r="AP60" i="10"/>
  <c r="V34" i="10"/>
  <c r="V18" i="10"/>
  <c r="V33" i="10"/>
  <c r="V17" i="10"/>
  <c r="V32" i="10"/>
  <c r="V16" i="10"/>
  <c r="V31" i="10"/>
  <c r="V15" i="10"/>
  <c r="V30" i="10"/>
  <c r="V29" i="10"/>
  <c r="V28" i="10"/>
  <c r="V12" i="10"/>
  <c r="V26" i="10"/>
  <c r="V41" i="10"/>
  <c r="V25" i="10"/>
  <c r="V40" i="10"/>
  <c r="V24" i="10"/>
  <c r="V39" i="10"/>
  <c r="V23" i="10"/>
  <c r="V38" i="10"/>
  <c r="V22" i="10"/>
  <c r="V37" i="10"/>
  <c r="V21" i="10"/>
  <c r="V36" i="10"/>
  <c r="V20" i="10"/>
  <c r="V35" i="10"/>
  <c r="V19" i="10"/>
  <c r="V14" i="10"/>
  <c r="V13" i="10"/>
  <c r="V27" i="10"/>
  <c r="R55" i="10"/>
  <c r="R53" i="10"/>
  <c r="R56" i="10"/>
  <c r="R58" i="10"/>
  <c r="R52" i="10"/>
  <c r="R54" i="10"/>
  <c r="R59" i="10"/>
  <c r="R57" i="10"/>
  <c r="AT59" i="7"/>
  <c r="AU59" i="7" s="1"/>
  <c r="AT54" i="7"/>
  <c r="AU54" i="7" s="1"/>
  <c r="AM60" i="7"/>
  <c r="AO60" i="10"/>
  <c r="AL60" i="10"/>
  <c r="AT52" i="10"/>
  <c r="AM60" i="10"/>
  <c r="P60" i="10"/>
  <c r="AT57" i="10"/>
  <c r="AU57" i="10" s="1"/>
  <c r="AT56" i="10"/>
  <c r="AU56" i="10" s="1"/>
  <c r="X28" i="10"/>
  <c r="X12" i="10"/>
  <c r="X27" i="10"/>
  <c r="X38" i="10"/>
  <c r="X22" i="10"/>
  <c r="X37" i="10"/>
  <c r="X21" i="10"/>
  <c r="X40" i="10"/>
  <c r="X39" i="10"/>
  <c r="X34" i="10"/>
  <c r="X33" i="10"/>
  <c r="X36" i="10"/>
  <c r="X20" i="10"/>
  <c r="X35" i="10"/>
  <c r="X19" i="10"/>
  <c r="X30" i="10"/>
  <c r="X29" i="10"/>
  <c r="X13" i="10"/>
  <c r="X32" i="10"/>
  <c r="X16" i="10"/>
  <c r="X31" i="10"/>
  <c r="X15" i="10"/>
  <c r="X26" i="10"/>
  <c r="X41" i="10"/>
  <c r="X25" i="10"/>
  <c r="X24" i="10"/>
  <c r="X23" i="10"/>
  <c r="X18" i="10"/>
  <c r="X17" i="10"/>
  <c r="X14" i="10"/>
  <c r="AS60" i="7"/>
  <c r="AT57" i="7"/>
  <c r="AU57" i="7" s="1"/>
  <c r="AT53" i="7"/>
  <c r="AU53" i="7" s="1"/>
  <c r="AR60" i="10"/>
  <c r="K60" i="10"/>
  <c r="AS60" i="10"/>
  <c r="AT55" i="10"/>
  <c r="AU55" i="10" s="1"/>
  <c r="AT58" i="10"/>
  <c r="AU58" i="10" s="1"/>
  <c r="W35" i="10"/>
  <c r="W19" i="10"/>
  <c r="W30" i="10"/>
  <c r="W14" i="10"/>
  <c r="W29" i="10"/>
  <c r="W13" i="10"/>
  <c r="W28" i="10"/>
  <c r="W12" i="10"/>
  <c r="W31" i="10"/>
  <c r="W26" i="10"/>
  <c r="W25" i="10"/>
  <c r="W24" i="10"/>
  <c r="W27" i="10"/>
  <c r="W38" i="10"/>
  <c r="W22" i="10"/>
  <c r="W37" i="10"/>
  <c r="W21" i="10"/>
  <c r="W36" i="10"/>
  <c r="W20" i="10"/>
  <c r="W39" i="10"/>
  <c r="W23" i="10"/>
  <c r="W34" i="10"/>
  <c r="W18" i="10"/>
  <c r="W33" i="10"/>
  <c r="W17" i="10"/>
  <c r="W32" i="10"/>
  <c r="W16" i="10"/>
  <c r="W15" i="10"/>
  <c r="W41" i="10"/>
  <c r="W40" i="10"/>
  <c r="AR60" i="7"/>
  <c r="AT58" i="7"/>
  <c r="AU58" i="7" s="1"/>
  <c r="AT56" i="7"/>
  <c r="AU56" i="7" s="1"/>
  <c r="AO60" i="7"/>
  <c r="AN60" i="10"/>
  <c r="E52" i="7" a="1"/>
  <c r="K60" i="7"/>
  <c r="F52" i="7" a="1"/>
  <c r="Q60" i="7"/>
  <c r="R55" i="7"/>
  <c r="R56" i="7"/>
  <c r="R54" i="7"/>
  <c r="R53" i="7"/>
  <c r="R52" i="7"/>
  <c r="R57" i="7"/>
  <c r="R58" i="7"/>
  <c r="R59" i="7"/>
  <c r="L58" i="7"/>
  <c r="L52" i="7"/>
  <c r="L54" i="7"/>
  <c r="L59" i="7"/>
  <c r="L57" i="7"/>
  <c r="L55" i="7"/>
  <c r="L53" i="7"/>
  <c r="L56" i="7"/>
  <c r="BQ10" i="8"/>
  <c r="BR10" i="8" s="1"/>
  <c r="BQ9" i="8"/>
  <c r="BR9" i="8" s="1"/>
  <c r="BQ26" i="8"/>
  <c r="BR26" i="8" s="1"/>
  <c r="BQ13" i="6"/>
  <c r="BR13" i="6" s="1"/>
  <c r="BQ27" i="6"/>
  <c r="BR27" i="6" s="1"/>
  <c r="BQ6" i="6"/>
  <c r="BR6" i="6" s="1"/>
  <c r="BQ30" i="6"/>
  <c r="BR30" i="6" s="1"/>
  <c r="BQ8" i="6"/>
  <c r="BR8" i="6" s="1"/>
  <c r="BQ32" i="6"/>
  <c r="BR32" i="6" s="1"/>
  <c r="BQ29" i="8"/>
  <c r="BR29" i="8" s="1"/>
  <c r="BQ20" i="8"/>
  <c r="BR20" i="8" s="1"/>
  <c r="BQ31" i="6"/>
  <c r="BR31" i="6" s="1"/>
  <c r="BQ23" i="6"/>
  <c r="BR23" i="6" s="1"/>
  <c r="BQ7" i="8"/>
  <c r="BR7" i="8" s="1"/>
  <c r="BQ23" i="8"/>
  <c r="BR23" i="8" s="1"/>
  <c r="BQ26" i="6"/>
  <c r="BR26" i="6" s="1"/>
  <c r="BQ11" i="6"/>
  <c r="BR11" i="6" s="1"/>
  <c r="BQ5" i="6"/>
  <c r="BR5" i="6" s="1"/>
  <c r="BQ17" i="6"/>
  <c r="BR17" i="6" s="1"/>
  <c r="BQ16" i="6"/>
  <c r="BR16" i="6" s="1"/>
  <c r="BQ7" i="6"/>
  <c r="BR7" i="6" s="1"/>
  <c r="BQ12" i="6"/>
  <c r="BR12" i="6" s="1"/>
  <c r="BQ14" i="8"/>
  <c r="BR14" i="8" s="1"/>
  <c r="BQ25" i="8"/>
  <c r="BR25" i="8" s="1"/>
  <c r="BQ11" i="8"/>
  <c r="BR11" i="8" s="1"/>
  <c r="BQ17" i="8"/>
  <c r="BR17" i="8" s="1"/>
  <c r="BQ5" i="8"/>
  <c r="BR5" i="8" s="1"/>
  <c r="BQ13" i="8"/>
  <c r="BR13" i="8" s="1"/>
  <c r="BQ16" i="8"/>
  <c r="BR16" i="8" s="1"/>
  <c r="BQ8" i="8"/>
  <c r="BR8" i="8" s="1"/>
  <c r="BQ29" i="6"/>
  <c r="BR29" i="6" s="1"/>
  <c r="BQ14" i="6"/>
  <c r="BR14" i="6" s="1"/>
  <c r="BQ25" i="6"/>
  <c r="BR25" i="6" s="1"/>
  <c r="BQ22" i="6"/>
  <c r="BR22" i="6" s="1"/>
  <c r="BQ20" i="6"/>
  <c r="BR20" i="6" s="1"/>
  <c r="BQ28" i="6"/>
  <c r="BR28" i="6" s="1"/>
  <c r="BQ18" i="6"/>
  <c r="BR18" i="6" s="1"/>
  <c r="BQ34" i="6"/>
  <c r="BR34" i="6" s="1"/>
  <c r="BQ15" i="8"/>
  <c r="BR15" i="8" s="1"/>
  <c r="BQ27" i="8"/>
  <c r="BR27" i="8" s="1"/>
  <c r="BQ24" i="8"/>
  <c r="BR24" i="8" s="1"/>
  <c r="BQ30" i="8"/>
  <c r="BR30" i="8" s="1"/>
  <c r="BQ31" i="8"/>
  <c r="BR31" i="8" s="1"/>
  <c r="BQ28" i="8"/>
  <c r="BR28" i="8" s="1"/>
  <c r="BQ12" i="8"/>
  <c r="BR12" i="8" s="1"/>
  <c r="F42" i="7"/>
  <c r="BQ5" i="9" a="1"/>
  <c r="BQ8" i="9" s="1"/>
  <c r="BR8" i="9" s="1"/>
  <c r="BQ19" i="6"/>
  <c r="BR19" i="6" s="1"/>
  <c r="BQ9" i="6"/>
  <c r="BR9" i="6" s="1"/>
  <c r="BQ10" i="6"/>
  <c r="BR10" i="6" s="1"/>
  <c r="BQ15" i="6"/>
  <c r="BR15" i="6" s="1"/>
  <c r="BQ21" i="6"/>
  <c r="BR21" i="6" s="1"/>
  <c r="BQ33" i="6"/>
  <c r="BR33" i="6" s="1"/>
  <c r="BQ19" i="8"/>
  <c r="BR19" i="8" s="1"/>
  <c r="BQ6" i="8"/>
  <c r="BR6" i="8" s="1"/>
  <c r="BQ21" i="8"/>
  <c r="BR21" i="8" s="1"/>
  <c r="BQ22" i="8"/>
  <c r="BR22" i="8" s="1"/>
  <c r="BQ18" i="8"/>
  <c r="BR18" i="8" s="1"/>
  <c r="BQ33" i="8"/>
  <c r="BR33" i="8" s="1"/>
  <c r="BQ32" i="8"/>
  <c r="BR32" i="8" s="1"/>
  <c r="X40" i="7"/>
  <c r="X17" i="7"/>
  <c r="X33" i="7"/>
  <c r="X21" i="7"/>
  <c r="X37" i="7"/>
  <c r="X26" i="7"/>
  <c r="X19" i="7"/>
  <c r="X35" i="7"/>
  <c r="X12" i="7"/>
  <c r="X28" i="7"/>
  <c r="X25" i="7"/>
  <c r="X41" i="7"/>
  <c r="X13" i="7"/>
  <c r="X29" i="7"/>
  <c r="X18" i="7"/>
  <c r="X34" i="7"/>
  <c r="X27" i="7"/>
  <c r="X20" i="7"/>
  <c r="X36" i="7"/>
  <c r="X22" i="7"/>
  <c r="X31" i="7"/>
  <c r="X30" i="7"/>
  <c r="X39" i="7"/>
  <c r="X16" i="7"/>
  <c r="X38" i="7"/>
  <c r="X15" i="7"/>
  <c r="X24" i="7"/>
  <c r="X14" i="7"/>
  <c r="X23" i="7"/>
  <c r="X32" i="7"/>
  <c r="V40" i="7"/>
  <c r="V41" i="7"/>
  <c r="V33" i="7"/>
  <c r="V25" i="7"/>
  <c r="V17" i="7"/>
  <c r="V38" i="7"/>
  <c r="V29" i="7"/>
  <c r="V18" i="7"/>
  <c r="V37" i="7"/>
  <c r="V26" i="7"/>
  <c r="V14" i="7"/>
  <c r="V34" i="7"/>
  <c r="V22" i="7"/>
  <c r="V13" i="7"/>
  <c r="V30" i="7"/>
  <c r="V21" i="7"/>
  <c r="V15" i="7"/>
  <c r="V31" i="7"/>
  <c r="V16" i="7"/>
  <c r="V32" i="7"/>
  <c r="V19" i="7"/>
  <c r="V35" i="7"/>
  <c r="V20" i="7"/>
  <c r="V36" i="7"/>
  <c r="V23" i="7"/>
  <c r="V39" i="7"/>
  <c r="V24" i="7"/>
  <c r="V27" i="7"/>
  <c r="V12" i="7"/>
  <c r="V28" i="7"/>
  <c r="E42" i="7"/>
  <c r="W39" i="7"/>
  <c r="W16" i="7"/>
  <c r="W32" i="7"/>
  <c r="W20" i="7"/>
  <c r="W36" i="7"/>
  <c r="W25" i="7"/>
  <c r="W41" i="7"/>
  <c r="W14" i="7"/>
  <c r="W30" i="7"/>
  <c r="W23" i="7"/>
  <c r="W24" i="7"/>
  <c r="W40" i="7"/>
  <c r="W13" i="7"/>
  <c r="W12" i="7"/>
  <c r="W28" i="7"/>
  <c r="W17" i="7"/>
  <c r="W33" i="7"/>
  <c r="W22" i="7"/>
  <c r="W38" i="7"/>
  <c r="W15" i="7"/>
  <c r="W31" i="7"/>
  <c r="W21" i="7"/>
  <c r="W26" i="7"/>
  <c r="W35" i="7"/>
  <c r="W29" i="7"/>
  <c r="W34" i="7"/>
  <c r="W37" i="7"/>
  <c r="W19" i="7"/>
  <c r="W18" i="7"/>
  <c r="W27" i="7"/>
  <c r="E25" i="13" l="1"/>
  <c r="E2" i="13"/>
  <c r="F13" i="13"/>
  <c r="L13" i="13" s="1"/>
  <c r="F23" i="13"/>
  <c r="F15" i="13"/>
  <c r="L15" i="13" s="1"/>
  <c r="F14" i="13"/>
  <c r="L14" i="13" s="1"/>
  <c r="F17" i="13"/>
  <c r="L17" i="13" s="1"/>
  <c r="F20" i="13"/>
  <c r="L20" i="13" s="1"/>
  <c r="F19" i="13"/>
  <c r="L19" i="13" s="1"/>
  <c r="F21" i="13"/>
  <c r="F16" i="13"/>
  <c r="L16" i="13" s="1"/>
  <c r="F18" i="13"/>
  <c r="L18" i="13" s="1"/>
  <c r="F22" i="13"/>
  <c r="AU52" i="10"/>
  <c r="AT60" i="10"/>
  <c r="R60" i="10"/>
  <c r="L60" i="10"/>
  <c r="W42" i="10"/>
  <c r="X42" i="10"/>
  <c r="AU45" i="7" a="1"/>
  <c r="AU45" i="7" s="1"/>
  <c r="X52" i="10" a="1"/>
  <c r="W52" i="7" a="1"/>
  <c r="W55" i="7" s="1"/>
  <c r="W52" i="10" a="1"/>
  <c r="V52" i="7" a="1"/>
  <c r="V55" i="7" s="1"/>
  <c r="V52" i="10" a="1"/>
  <c r="V42" i="10"/>
  <c r="E54" i="10"/>
  <c r="E52" i="10"/>
  <c r="E59" i="10"/>
  <c r="E57" i="10"/>
  <c r="E55" i="10"/>
  <c r="E53" i="10"/>
  <c r="E58" i="10"/>
  <c r="E56" i="10"/>
  <c r="AT60" i="7"/>
  <c r="AU60" i="7" s="1"/>
  <c r="F53" i="10"/>
  <c r="F55" i="10"/>
  <c r="F58" i="10"/>
  <c r="F56" i="10"/>
  <c r="F54" i="10"/>
  <c r="F52" i="10"/>
  <c r="F57" i="10"/>
  <c r="F59" i="10"/>
  <c r="X52" i="7" a="1"/>
  <c r="X57" i="7" s="1"/>
  <c r="R60" i="7"/>
  <c r="E56" i="7"/>
  <c r="E54" i="7"/>
  <c r="E52" i="7"/>
  <c r="E59" i="7"/>
  <c r="E58" i="7"/>
  <c r="E53" i="7"/>
  <c r="E55" i="7"/>
  <c r="E57" i="7"/>
  <c r="F59" i="7"/>
  <c r="F57" i="7"/>
  <c r="F55" i="7"/>
  <c r="F53" i="7"/>
  <c r="F56" i="7"/>
  <c r="F58" i="7"/>
  <c r="F52" i="7"/>
  <c r="F54" i="7"/>
  <c r="L60" i="7"/>
  <c r="BR35" i="8"/>
  <c r="BR35" i="6"/>
  <c r="BQ9" i="9"/>
  <c r="BR9" i="9" s="1"/>
  <c r="BQ13" i="9"/>
  <c r="BR13" i="9" s="1"/>
  <c r="BQ32" i="9"/>
  <c r="BR32" i="9" s="1"/>
  <c r="BQ18" i="9"/>
  <c r="BR18" i="9" s="1"/>
  <c r="BQ20" i="9"/>
  <c r="BR20" i="9" s="1"/>
  <c r="BQ24" i="9"/>
  <c r="BR24" i="9" s="1"/>
  <c r="BQ27" i="9"/>
  <c r="BR27" i="9" s="1"/>
  <c r="BQ19" i="9"/>
  <c r="BR19" i="9" s="1"/>
  <c r="BQ17" i="9"/>
  <c r="BR17" i="9" s="1"/>
  <c r="BQ22" i="9"/>
  <c r="BR22" i="9" s="1"/>
  <c r="BQ34" i="9"/>
  <c r="BR34" i="9" s="1"/>
  <c r="BQ29" i="9"/>
  <c r="BR29" i="9" s="1"/>
  <c r="BQ31" i="9"/>
  <c r="BR31" i="9" s="1"/>
  <c r="BQ14" i="9"/>
  <c r="BR14" i="9" s="1"/>
  <c r="BQ7" i="9"/>
  <c r="BR7" i="9" s="1"/>
  <c r="BQ5" i="9"/>
  <c r="BR5" i="9" s="1"/>
  <c r="BQ11" i="9"/>
  <c r="BR11" i="9" s="1"/>
  <c r="BQ16" i="9"/>
  <c r="BR16" i="9" s="1"/>
  <c r="BQ15" i="9"/>
  <c r="BR15" i="9" s="1"/>
  <c r="BQ12" i="9"/>
  <c r="BR12" i="9" s="1"/>
  <c r="BQ26" i="9"/>
  <c r="BR26" i="9" s="1"/>
  <c r="BQ30" i="9"/>
  <c r="BR30" i="9" s="1"/>
  <c r="BQ25" i="9"/>
  <c r="BR25" i="9" s="1"/>
  <c r="BQ10" i="9"/>
  <c r="BR10" i="9" s="1"/>
  <c r="BQ23" i="9"/>
  <c r="BR23" i="9" s="1"/>
  <c r="BQ21" i="9"/>
  <c r="BR21" i="9" s="1"/>
  <c r="BQ28" i="9"/>
  <c r="BR28" i="9" s="1"/>
  <c r="BQ6" i="9"/>
  <c r="BR6" i="9" s="1"/>
  <c r="BQ33" i="9"/>
  <c r="BR33" i="9" s="1"/>
  <c r="W42" i="7"/>
  <c r="V42" i="7"/>
  <c r="X42" i="7"/>
  <c r="L21" i="13" l="1"/>
  <c r="W53" i="7"/>
  <c r="W59" i="7"/>
  <c r="W57" i="7"/>
  <c r="W52" i="7"/>
  <c r="V54" i="7"/>
  <c r="V53" i="7"/>
  <c r="V52" i="7"/>
  <c r="W58" i="7"/>
  <c r="W56" i="7"/>
  <c r="V56" i="7"/>
  <c r="V57" i="7"/>
  <c r="W54" i="7"/>
  <c r="V59" i="7"/>
  <c r="V58" i="7"/>
  <c r="F60" i="10"/>
  <c r="V54" i="10"/>
  <c r="V52" i="10"/>
  <c r="V59" i="10"/>
  <c r="V57" i="10"/>
  <c r="V55" i="10"/>
  <c r="V53" i="10"/>
  <c r="V58" i="10"/>
  <c r="V56" i="10"/>
  <c r="X52" i="10"/>
  <c r="X54" i="10"/>
  <c r="X57" i="10"/>
  <c r="X59" i="10"/>
  <c r="X53" i="10"/>
  <c r="X55" i="10"/>
  <c r="X56" i="10"/>
  <c r="X58" i="10"/>
  <c r="E60" i="10"/>
  <c r="W53" i="10"/>
  <c r="W55" i="10"/>
  <c r="W58" i="10"/>
  <c r="W56" i="10"/>
  <c r="W54" i="10"/>
  <c r="W52" i="10"/>
  <c r="W57" i="10"/>
  <c r="W59" i="10"/>
  <c r="AU60" i="10"/>
  <c r="AU45" i="10" a="1"/>
  <c r="AU45" i="10" s="1"/>
  <c r="X53" i="7"/>
  <c r="X56" i="7"/>
  <c r="X59" i="7"/>
  <c r="F60" i="7"/>
  <c r="X55" i="7"/>
  <c r="X52" i="7"/>
  <c r="X54" i="7"/>
  <c r="X58" i="7"/>
  <c r="E60" i="7"/>
  <c r="BR35" i="9"/>
  <c r="W60" i="7" l="1"/>
  <c r="V60" i="7"/>
  <c r="X60" i="10"/>
  <c r="W60" i="10"/>
  <c r="V60" i="10"/>
  <c r="X60" i="7"/>
</calcChain>
</file>

<file path=xl/comments1.xml><?xml version="1.0" encoding="utf-8"?>
<comments xmlns="http://schemas.openxmlformats.org/spreadsheetml/2006/main">
  <authors>
    <author>Melamed, Michael</author>
  </authors>
  <commentList>
    <comment ref="I12" authorId="0">
      <text>
        <r>
          <rPr>
            <b/>
            <sz val="9"/>
            <color indexed="81"/>
            <rFont val="Tahoma"/>
            <family val="2"/>
          </rPr>
          <t>do not delete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<sst xmlns="http://schemas.openxmlformats.org/spreadsheetml/2006/main" count="1989" uniqueCount="183">
  <si>
    <t>date</t>
  </si>
  <si>
    <t>dur</t>
  </si>
  <si>
    <t>Actual</t>
  </si>
  <si>
    <t>Fitted</t>
  </si>
  <si>
    <t>cvxty</t>
  </si>
  <si>
    <t>1y</t>
  </si>
  <si>
    <t>2y</t>
  </si>
  <si>
    <t>mat</t>
  </si>
  <si>
    <t>3y</t>
  </si>
  <si>
    <t>5y</t>
  </si>
  <si>
    <t>yld</t>
  </si>
  <si>
    <t>7y</t>
  </si>
  <si>
    <t>10y</t>
  </si>
  <si>
    <t>20y</t>
  </si>
  <si>
    <t>30y</t>
  </si>
  <si>
    <t>base_price</t>
  </si>
  <si>
    <t>shock_up</t>
  </si>
  <si>
    <t>shock_down</t>
  </si>
  <si>
    <t>big_shock_up</t>
  </si>
  <si>
    <t>Periods per year</t>
  </si>
  <si>
    <t>big_shock_down</t>
  </si>
  <si>
    <t>Duration</t>
  </si>
  <si>
    <t>CashFlow</t>
  </si>
  <si>
    <t>Tenor</t>
  </si>
  <si>
    <t>Month</t>
  </si>
  <si>
    <t>Year</t>
  </si>
  <si>
    <t>ZeroCpn</t>
  </si>
  <si>
    <t>ParCpn</t>
  </si>
  <si>
    <t>Swp</t>
  </si>
  <si>
    <t>DF</t>
  </si>
  <si>
    <t>Shock_up</t>
  </si>
  <si>
    <t>Shock_down</t>
  </si>
  <si>
    <t>1yFwd</t>
  </si>
  <si>
    <t>Shock Tenor</t>
  </si>
  <si>
    <t>4y</t>
  </si>
  <si>
    <t>6y</t>
  </si>
  <si>
    <t>8y</t>
  </si>
  <si>
    <t>9y</t>
  </si>
  <si>
    <t>11y</t>
  </si>
  <si>
    <t>12y</t>
  </si>
  <si>
    <t>13y</t>
  </si>
  <si>
    <t>14y</t>
  </si>
  <si>
    <t>15y</t>
  </si>
  <si>
    <t>16y</t>
  </si>
  <si>
    <t>17y</t>
  </si>
  <si>
    <t>18y</t>
  </si>
  <si>
    <t>19y</t>
  </si>
  <si>
    <t>21y</t>
  </si>
  <si>
    <t>22y</t>
  </si>
  <si>
    <t>23y</t>
  </si>
  <si>
    <t>24y</t>
  </si>
  <si>
    <t>25y</t>
  </si>
  <si>
    <t>26y</t>
  </si>
  <si>
    <t>27y</t>
  </si>
  <si>
    <t>28y</t>
  </si>
  <si>
    <t>29y</t>
  </si>
  <si>
    <t>31y</t>
  </si>
  <si>
    <t>32y</t>
  </si>
  <si>
    <t>33y</t>
  </si>
  <si>
    <t>34y</t>
  </si>
  <si>
    <t>35y</t>
  </si>
  <si>
    <t>36y</t>
  </si>
  <si>
    <t>37y</t>
  </si>
  <si>
    <t>38y</t>
  </si>
  <si>
    <t>39y</t>
  </si>
  <si>
    <t>40y</t>
  </si>
  <si>
    <t>41y</t>
  </si>
  <si>
    <t>42y</t>
  </si>
  <si>
    <t>43y</t>
  </si>
  <si>
    <t>44y</t>
  </si>
  <si>
    <t>45y</t>
  </si>
  <si>
    <t>46y</t>
  </si>
  <si>
    <t>47y</t>
  </si>
  <si>
    <t>48y</t>
  </si>
  <si>
    <t>49y</t>
  </si>
  <si>
    <t>50y</t>
  </si>
  <si>
    <t>shock</t>
  </si>
  <si>
    <t>Shocked DF</t>
  </si>
  <si>
    <t>Shocked ZC</t>
  </si>
  <si>
    <t>Shocked FC</t>
  </si>
  <si>
    <t>Shocked PC</t>
  </si>
  <si>
    <t>10y Par Bond</t>
  </si>
  <si>
    <t>10y Zero</t>
  </si>
  <si>
    <t>ZC</t>
  </si>
  <si>
    <t>FC</t>
  </si>
  <si>
    <t>Sensitivity of PC bond to FC shocks</t>
  </si>
  <si>
    <t>Bond Maturity</t>
  </si>
  <si>
    <t>coupon</t>
  </si>
  <si>
    <t>Price</t>
  </si>
  <si>
    <t>Forward Tenor shock</t>
  </si>
  <si>
    <t>x</t>
  </si>
  <si>
    <t>DV10</t>
  </si>
  <si>
    <t>Total</t>
  </si>
  <si>
    <t>FC pattern (10bps)</t>
  </si>
  <si>
    <t>Par Bond Notional</t>
  </si>
  <si>
    <t>Net</t>
  </si>
  <si>
    <t>Par Bond/Swap Notional</t>
  </si>
  <si>
    <t>Rider Fees</t>
  </si>
  <si>
    <t>Rider Claims</t>
  </si>
  <si>
    <t>Net Rider</t>
  </si>
  <si>
    <t>Rider Net</t>
  </si>
  <si>
    <t>FC KRD</t>
  </si>
  <si>
    <t>FC KRD (10bps)</t>
  </si>
  <si>
    <t>Zero Tenor shock</t>
  </si>
  <si>
    <t>Sensitivity of PC bond to ZC shocks</t>
  </si>
  <si>
    <t>Sensitivity of PC bond to PC shocks</t>
  </si>
  <si>
    <t>Par Tenor shock</t>
  </si>
  <si>
    <t>ZC KRD</t>
  </si>
  <si>
    <t>PC KRD</t>
  </si>
  <si>
    <t>ZC KRD (10bps)</t>
  </si>
  <si>
    <t>PC KRD (10bps)</t>
  </si>
  <si>
    <t>5-into-5</t>
  </si>
  <si>
    <t>5-into-10</t>
  </si>
  <si>
    <t>Notional</t>
  </si>
  <si>
    <t>RMS</t>
  </si>
  <si>
    <t>Hedge Instruments</t>
  </si>
  <si>
    <t>min/max notional</t>
  </si>
  <si>
    <t>min/max KRD mismatch</t>
  </si>
  <si>
    <t>start</t>
  </si>
  <si>
    <t>end</t>
  </si>
  <si>
    <t>tenor</t>
  </si>
  <si>
    <t>Date</t>
  </si>
  <si>
    <t>1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</si>
  <si>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</si>
  <si>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</si>
  <si>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</si>
  <si>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</si>
  <si>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</si>
  <si>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</si>
  <si>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</si>
  <si>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</si>
  <si>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</si>
  <si>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</si>
  <si>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Vols</t>
  </si>
  <si>
    <t>mean</t>
  </si>
  <si>
    <t>stdev</t>
  </si>
  <si>
    <t>count</t>
  </si>
  <si>
    <t>Vols p.a.</t>
  </si>
  <si>
    <t>Corrs</t>
  </si>
  <si>
    <t>Vol</t>
  </si>
  <si>
    <t>Basis A</t>
  </si>
  <si>
    <t>KRD</t>
  </si>
  <si>
    <t>Basis B</t>
  </si>
  <si>
    <t>Transformation</t>
  </si>
  <si>
    <t>check</t>
  </si>
  <si>
    <t>Original</t>
  </si>
  <si>
    <t>Reconstructed</t>
  </si>
  <si>
    <t>Rho</t>
  </si>
  <si>
    <t>Rho (DV 100 bps)</t>
  </si>
  <si>
    <t>Term</t>
  </si>
  <si>
    <t>Rho Weight</t>
  </si>
  <si>
    <t>DV100</t>
  </si>
  <si>
    <t>VALIC</t>
  </si>
  <si>
    <t>USL</t>
  </si>
  <si>
    <t>AGL</t>
  </si>
  <si>
    <t>ML</t>
  </si>
  <si>
    <t>GMAB</t>
  </si>
  <si>
    <t>VIX</t>
  </si>
  <si>
    <t>DAP</t>
  </si>
  <si>
    <t>L&amp;R</t>
  </si>
  <si>
    <t>0-1</t>
  </si>
  <si>
    <t>1-2</t>
  </si>
  <si>
    <t>2-3</t>
  </si>
  <si>
    <t>3-5</t>
  </si>
  <si>
    <t>5-7</t>
  </si>
  <si>
    <t>7-10</t>
  </si>
  <si>
    <t>10-15</t>
  </si>
  <si>
    <t>15-20</t>
  </si>
  <si>
    <t>20-25</t>
  </si>
  <si>
    <t>25+</t>
  </si>
  <si>
    <t>Fee</t>
  </si>
  <si>
    <t>Claim</t>
  </si>
  <si>
    <t>Length</t>
  </si>
  <si>
    <t>in $ millions</t>
  </si>
  <si>
    <t>List</t>
  </si>
  <si>
    <t>MRM Rho (in $mm)</t>
  </si>
  <si>
    <t>Block</t>
  </si>
  <si>
    <t>Par Notional (ERM)</t>
  </si>
  <si>
    <t>Total Rho Miscalc</t>
  </si>
  <si>
    <t>Par Rho</t>
  </si>
  <si>
    <t>20-30</t>
  </si>
  <si>
    <t>Forw. Rho</t>
  </si>
  <si>
    <t>rho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</si>
</sst>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0_);_(* \(#,##0.0000\);_(* &quot;-&quot;??_);_(@_)"/>
    <numFmt numFmtId="165" formatCode="_(* #,##0.00000_);_(* \(#,##0.00000\);_(* &quot;-&quot;??_);_(@_)"/>
    <numFmt numFmtId="166" formatCode="_(* #,##0_);_(* \(#,##0\);_(* &quot;-&quot;??_);_(@_)"/>
    <numFmt numFmtId="167" formatCode="0.0000"/>
    <numFmt numFmtId="168" formatCode="_(* #,##0.0_);_(* \(#,##0.0\);_(* &quot;-&quot;??_);_(@_)"/>
    <numFmt numFmtId="169" formatCode="0.0%"/>
  </numFmts>
  <fonts count="35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sz val="10"/>
      <name val="Times New Roman"/>
      <family val="1"/>
    </font>
    <font>
      <sz val="10"/>
      <color indexed="8"/>
      <name val="MS Sans Serif"/>
      <family val="2"/>
    </font>
    <font>
      <sz val="10"/>
      <color theme="1"/>
      <name val="arial"/>
      <family val="2"/>
    </font>
    <font>
      <b/>
      <sz val="20"/>
      <color rgb="FF002060"/>
      <name val="Arial"/>
      <family val="2"/>
    </font>
    <font>
      <b/>
      <sz val="11"/>
      <color theme="1"/>
      <name val="Calibri"/>
      <family val="2"/>
      <scheme val="minor"/>
    </font>
    <font>
      <sz val="10"/>
      <color rgb="FFFF0000"/>
      <name val="Arial"/>
      <family val="2"/>
    </font>
    <font>
      <b/>
      <sz val="1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62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0"/>
      <color indexed="8"/>
      <name val="Arial"/>
      <family val="2"/>
    </font>
    <font>
      <b/>
      <sz val="10"/>
      <color rgb="FFFF0000"/>
      <name val="Arial"/>
      <family val="2"/>
    </font>
  </fonts>
  <fills count="30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D7D7D7"/>
        <bgColor indexed="64"/>
      </patternFill>
    </fill>
    <fill>
      <patternFill patternType="solid">
        <fgColor rgb="FFF7F7F7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7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44"/>
      </patternFill>
    </fill>
    <fill>
      <patternFill patternType="solid">
        <fgColor indexed="49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45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2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99"/>
        <bgColor indexed="64"/>
      </patternFill>
    </fill>
  </fills>
  <borders count="2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57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2" fillId="0" borderId="0"/>
    <xf numFmtId="0" fontId="3" fillId="0" borderId="0"/>
    <xf numFmtId="0" fontId="3" fillId="0" borderId="0"/>
    <xf numFmtId="0" fontId="7" fillId="0" borderId="0"/>
    <xf numFmtId="0" fontId="8" fillId="0" borderId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6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13" borderId="0" applyNumberFormat="0" applyBorder="0" applyAlignment="0" applyProtection="0"/>
    <xf numFmtId="0" fontId="16" fillId="11" borderId="0" applyNumberFormat="0" applyBorder="0" applyAlignment="0" applyProtection="0"/>
    <xf numFmtId="0" fontId="16" fillId="14" borderId="0" applyNumberFormat="0" applyBorder="0" applyAlignment="0" applyProtection="0"/>
    <xf numFmtId="0" fontId="16" fillId="13" borderId="0" applyNumberFormat="0" applyBorder="0" applyAlignment="0" applyProtection="0"/>
    <xf numFmtId="0" fontId="16" fillId="15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15" borderId="0" applyNumberFormat="0" applyBorder="0" applyAlignment="0" applyProtection="0"/>
    <xf numFmtId="0" fontId="16" fillId="17" borderId="0" applyNumberFormat="0" applyBorder="0" applyAlignment="0" applyProtection="0"/>
    <xf numFmtId="0" fontId="16" fillId="16" borderId="0" applyNumberFormat="0" applyBorder="0" applyAlignment="0" applyProtection="0"/>
    <xf numFmtId="0" fontId="17" fillId="18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15" borderId="0" applyNumberFormat="0" applyBorder="0" applyAlignment="0" applyProtection="0"/>
    <xf numFmtId="0" fontId="17" fillId="18" borderId="0" applyNumberFormat="0" applyBorder="0" applyAlignment="0" applyProtection="0"/>
    <xf numFmtId="0" fontId="17" fillId="12" borderId="0" applyNumberFormat="0" applyBorder="0" applyAlignment="0" applyProtection="0"/>
    <xf numFmtId="0" fontId="17" fillId="18" borderId="0" applyNumberFormat="0" applyBorder="0" applyAlignment="0" applyProtection="0"/>
    <xf numFmtId="0" fontId="17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7" fillId="18" borderId="0" applyNumberFormat="0" applyBorder="0" applyAlignment="0" applyProtection="0"/>
    <xf numFmtId="0" fontId="17" fillId="22" borderId="0" applyNumberFormat="0" applyBorder="0" applyAlignment="0" applyProtection="0"/>
    <xf numFmtId="0" fontId="18" fillId="23" borderId="0" applyNumberFormat="0" applyBorder="0" applyAlignment="0" applyProtection="0"/>
    <xf numFmtId="0" fontId="19" fillId="24" borderId="14" applyNumberFormat="0" applyAlignment="0" applyProtection="0"/>
    <xf numFmtId="0" fontId="20" fillId="25" borderId="15" applyNumberFormat="0" applyAlignment="0" applyProtection="0"/>
    <xf numFmtId="44" fontId="3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22" fillId="26" borderId="0" applyNumberFormat="0" applyBorder="0" applyAlignment="0" applyProtection="0"/>
    <xf numFmtId="0" fontId="23" fillId="0" borderId="16" applyNumberFormat="0" applyFill="0" applyAlignment="0" applyProtection="0"/>
    <xf numFmtId="0" fontId="24" fillId="0" borderId="17" applyNumberFormat="0" applyFill="0" applyAlignment="0" applyProtection="0"/>
    <xf numFmtId="0" fontId="25" fillId="0" borderId="18" applyNumberFormat="0" applyFill="0" applyAlignment="0" applyProtection="0"/>
    <xf numFmtId="0" fontId="25" fillId="0" borderId="0" applyNumberFormat="0" applyFill="0" applyBorder="0" applyAlignment="0" applyProtection="0"/>
    <xf numFmtId="0" fontId="26" fillId="16" borderId="14" applyNumberFormat="0" applyAlignment="0" applyProtection="0"/>
    <xf numFmtId="0" fontId="27" fillId="0" borderId="19" applyNumberFormat="0" applyFill="0" applyAlignment="0" applyProtection="0"/>
    <xf numFmtId="0" fontId="28" fillId="16" borderId="0" applyNumberFormat="0" applyBorder="0" applyAlignment="0" applyProtection="0"/>
    <xf numFmtId="0" fontId="3" fillId="13" borderId="20" applyNumberFormat="0" applyFont="0" applyAlignment="0" applyProtection="0"/>
    <xf numFmtId="0" fontId="29" fillId="24" borderId="21" applyNumberFormat="0" applyAlignment="0" applyProtection="0"/>
    <xf numFmtId="9" fontId="3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22" applyNumberFormat="0" applyFill="0" applyAlignment="0" applyProtection="0"/>
    <xf numFmtId="0" fontId="32" fillId="0" borderId="0" applyNumberFormat="0" applyFill="0" applyBorder="0" applyAlignment="0" applyProtection="0"/>
    <xf numFmtId="0" fontId="1" fillId="0" borderId="0"/>
  </cellStyleXfs>
  <cellXfs count="96">
    <xf numFmtId="0" fontId="0" fillId="0" borderId="0" xfId="0"/>
    <xf numFmtId="0" fontId="3" fillId="0" borderId="0" xfId="0" applyFont="1"/>
    <xf numFmtId="14" fontId="0" fillId="0" borderId="0" xfId="0" applyNumberFormat="1"/>
    <xf numFmtId="164" fontId="0" fillId="0" borderId="0" xfId="1" applyNumberFormat="1" applyFont="1"/>
    <xf numFmtId="10" fontId="0" fillId="0" borderId="0" xfId="2" applyNumberFormat="1" applyFont="1"/>
    <xf numFmtId="43" fontId="0" fillId="0" borderId="0" xfId="1" applyFont="1"/>
    <xf numFmtId="165" fontId="0" fillId="0" borderId="0" xfId="1" applyNumberFormat="1" applyFont="1"/>
    <xf numFmtId="164" fontId="0" fillId="0" borderId="0" xfId="0" applyNumberFormat="1"/>
    <xf numFmtId="10" fontId="4" fillId="2" borderId="0" xfId="2" applyNumberFormat="1" applyFont="1" applyFill="1"/>
    <xf numFmtId="10" fontId="5" fillId="2" borderId="0" xfId="2" applyNumberFormat="1" applyFont="1" applyFill="1"/>
    <xf numFmtId="166" fontId="0" fillId="0" borderId="0" xfId="1" applyNumberFormat="1" applyFont="1"/>
    <xf numFmtId="10" fontId="0" fillId="0" borderId="0" xfId="0" applyNumberFormat="1"/>
    <xf numFmtId="166" fontId="0" fillId="0" borderId="0" xfId="0" applyNumberFormat="1"/>
    <xf numFmtId="2" fontId="0" fillId="0" borderId="0" xfId="0" applyNumberFormat="1"/>
    <xf numFmtId="167" fontId="0" fillId="0" borderId="0" xfId="0" applyNumberFormat="1"/>
    <xf numFmtId="166" fontId="0" fillId="3" borderId="0" xfId="0" applyNumberFormat="1" applyFill="1"/>
    <xf numFmtId="0" fontId="3" fillId="0" borderId="0" xfId="0" applyFont="1" applyAlignment="1">
      <alignment wrapText="1"/>
    </xf>
    <xf numFmtId="166" fontId="0" fillId="0" borderId="7" xfId="0" applyNumberFormat="1" applyBorder="1"/>
    <xf numFmtId="43" fontId="0" fillId="0" borderId="0" xfId="0" applyNumberFormat="1"/>
    <xf numFmtId="0" fontId="3" fillId="0" borderId="0" xfId="0" applyFont="1" applyFill="1" applyBorder="1"/>
    <xf numFmtId="43" fontId="0" fillId="3" borderId="0" xfId="0" applyNumberFormat="1" applyFill="1"/>
    <xf numFmtId="43" fontId="0" fillId="0" borderId="0" xfId="1" applyNumberFormat="1" applyFont="1"/>
    <xf numFmtId="43" fontId="0" fillId="0" borderId="7" xfId="0" applyNumberFormat="1" applyBorder="1"/>
    <xf numFmtId="166" fontId="0" fillId="0" borderId="0" xfId="1" applyNumberFormat="1" applyFont="1" applyFill="1"/>
    <xf numFmtId="166" fontId="0" fillId="0" borderId="7" xfId="1" applyNumberFormat="1" applyFont="1" applyFill="1" applyBorder="1"/>
    <xf numFmtId="166" fontId="0" fillId="0" borderId="0" xfId="1" applyNumberFormat="1" applyFont="1" applyFill="1" applyBorder="1"/>
    <xf numFmtId="166" fontId="11" fillId="4" borderId="0" xfId="1" applyNumberFormat="1" applyFont="1" applyFill="1"/>
    <xf numFmtId="11" fontId="0" fillId="0" borderId="0" xfId="0" applyNumberFormat="1"/>
    <xf numFmtId="0" fontId="12" fillId="0" borderId="0" xfId="0" applyFont="1" applyAlignment="1">
      <alignment horizontal="center"/>
    </xf>
    <xf numFmtId="0" fontId="12" fillId="5" borderId="0" xfId="0" applyFont="1" applyFill="1" applyAlignment="1">
      <alignment horizontal="left" vertical="center" wrapText="1"/>
    </xf>
    <xf numFmtId="14" fontId="3" fillId="6" borderId="0" xfId="0" applyNumberFormat="1" applyFont="1" applyFill="1" applyAlignment="1">
      <alignment vertical="top" wrapText="1"/>
    </xf>
    <xf numFmtId="0" fontId="3" fillId="6" borderId="0" xfId="0" applyFont="1" applyFill="1" applyAlignment="1">
      <alignment vertical="top" wrapText="1"/>
    </xf>
    <xf numFmtId="14" fontId="3" fillId="0" borderId="0" xfId="0" applyNumberFormat="1" applyFont="1" applyAlignment="1">
      <alignment vertical="top" wrapText="1"/>
    </xf>
    <xf numFmtId="0" fontId="3" fillId="0" borderId="0" xfId="0" applyFont="1" applyAlignment="1">
      <alignment vertical="top" wrapText="1"/>
    </xf>
    <xf numFmtId="9" fontId="0" fillId="0" borderId="0" xfId="2" applyFont="1"/>
    <xf numFmtId="0" fontId="10" fillId="0" borderId="9" xfId="11" applyFont="1" applyBorder="1"/>
    <xf numFmtId="0" fontId="1" fillId="0" borderId="0" xfId="11"/>
    <xf numFmtId="43" fontId="0" fillId="0" borderId="0" xfId="12" applyFont="1"/>
    <xf numFmtId="43" fontId="1" fillId="0" borderId="0" xfId="11" applyNumberFormat="1"/>
    <xf numFmtId="43" fontId="0" fillId="7" borderId="0" xfId="12" applyFont="1" applyFill="1" applyBorder="1"/>
    <xf numFmtId="0" fontId="0" fillId="0" borderId="0" xfId="0" applyAlignment="1">
      <alignment horizontal="center"/>
    </xf>
    <xf numFmtId="0" fontId="12" fillId="0" borderId="10" xfId="0" applyFont="1" applyBorder="1" applyAlignment="1">
      <alignment horizontal="center"/>
    </xf>
    <xf numFmtId="0" fontId="12" fillId="8" borderId="10" xfId="0" applyFont="1" applyFill="1" applyBorder="1" applyAlignment="1">
      <alignment horizontal="center"/>
    </xf>
    <xf numFmtId="0" fontId="12" fillId="10" borderId="10" xfId="0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3" fontId="0" fillId="0" borderId="10" xfId="0" applyNumberFormat="1" applyBorder="1"/>
    <xf numFmtId="3" fontId="0" fillId="8" borderId="10" xfId="0" applyNumberFormat="1" applyFill="1" applyBorder="1"/>
    <xf numFmtId="3" fontId="12" fillId="0" borderId="10" xfId="0" applyNumberFormat="1" applyFont="1" applyBorder="1"/>
    <xf numFmtId="0" fontId="12" fillId="0" borderId="0" xfId="0" applyFont="1"/>
    <xf numFmtId="0" fontId="12" fillId="9" borderId="0" xfId="5" applyFont="1" applyFill="1"/>
    <xf numFmtId="0" fontId="15" fillId="0" borderId="0" xfId="5" applyFont="1" applyAlignment="1">
      <alignment horizontal="center"/>
    </xf>
    <xf numFmtId="0" fontId="3" fillId="0" borderId="0" xfId="5"/>
    <xf numFmtId="166" fontId="3" fillId="0" borderId="0" xfId="1" applyNumberFormat="1" applyFont="1"/>
    <xf numFmtId="166" fontId="3" fillId="0" borderId="0" xfId="5" applyNumberFormat="1"/>
    <xf numFmtId="166" fontId="15" fillId="0" borderId="0" xfId="1" applyNumberFormat="1" applyFont="1"/>
    <xf numFmtId="0" fontId="3" fillId="0" borderId="0" xfId="5" applyAlignment="1">
      <alignment horizontal="center"/>
    </xf>
    <xf numFmtId="166" fontId="15" fillId="0" borderId="0" xfId="1" applyNumberFormat="1" applyFont="1" applyFill="1"/>
    <xf numFmtId="9" fontId="15" fillId="0" borderId="0" xfId="2" applyNumberFormat="1" applyFont="1"/>
    <xf numFmtId="0" fontId="12" fillId="0" borderId="0" xfId="5" applyFont="1" applyAlignment="1">
      <alignment horizontal="center"/>
    </xf>
    <xf numFmtId="0" fontId="33" fillId="0" borderId="0" xfId="5" applyFont="1" applyAlignment="1">
      <alignment horizontal="center"/>
    </xf>
    <xf numFmtId="166" fontId="33" fillId="0" borderId="0" xfId="1" applyNumberFormat="1" applyFont="1"/>
    <xf numFmtId="0" fontId="0" fillId="9" borderId="0" xfId="0" applyFill="1"/>
    <xf numFmtId="168" fontId="0" fillId="0" borderId="10" xfId="1" applyNumberFormat="1" applyFont="1" applyBorder="1"/>
    <xf numFmtId="0" fontId="12" fillId="8" borderId="0" xfId="0" applyFont="1" applyFill="1" applyAlignment="1">
      <alignment horizontal="center"/>
    </xf>
    <xf numFmtId="166" fontId="0" fillId="7" borderId="0" xfId="1" applyNumberFormat="1" applyFont="1" applyFill="1"/>
    <xf numFmtId="9" fontId="0" fillId="10" borderId="10" xfId="2" applyFont="1" applyFill="1" applyBorder="1" applyAlignment="1">
      <alignment horizontal="center"/>
    </xf>
    <xf numFmtId="9" fontId="0" fillId="28" borderId="10" xfId="2" applyFont="1" applyFill="1" applyBorder="1" applyAlignment="1">
      <alignment horizontal="center"/>
    </xf>
    <xf numFmtId="0" fontId="3" fillId="0" borderId="24" xfId="5" applyFont="1" applyBorder="1" applyAlignment="1">
      <alignment horizontal="center"/>
    </xf>
    <xf numFmtId="0" fontId="3" fillId="0" borderId="25" xfId="5" applyFont="1" applyBorder="1" applyAlignment="1">
      <alignment horizontal="center"/>
    </xf>
    <xf numFmtId="0" fontId="3" fillId="0" borderId="11" xfId="5" applyFont="1" applyBorder="1" applyAlignment="1">
      <alignment horizontal="center"/>
    </xf>
    <xf numFmtId="0" fontId="12" fillId="27" borderId="10" xfId="0" applyFont="1" applyFill="1" applyBorder="1" applyAlignment="1">
      <alignment horizontal="center"/>
    </xf>
    <xf numFmtId="9" fontId="12" fillId="10" borderId="10" xfId="2" applyFont="1" applyFill="1" applyBorder="1" applyAlignment="1">
      <alignment horizontal="center"/>
    </xf>
    <xf numFmtId="0" fontId="34" fillId="0" borderId="0" xfId="0" applyFont="1" applyAlignment="1">
      <alignment horizontal="center"/>
    </xf>
    <xf numFmtId="14" fontId="34" fillId="0" borderId="0" xfId="0" applyNumberFormat="1" applyFont="1" applyFill="1"/>
    <xf numFmtId="0" fontId="11" fillId="0" borderId="0" xfId="0" applyFont="1" applyAlignment="1">
      <alignment horizontal="center"/>
    </xf>
    <xf numFmtId="0" fontId="11" fillId="0" borderId="0" xfId="5" applyFont="1" applyAlignment="1">
      <alignment horizontal="center"/>
    </xf>
    <xf numFmtId="169" fontId="34" fillId="29" borderId="0" xfId="2" applyNumberFormat="1" applyFont="1" applyFill="1"/>
    <xf numFmtId="0" fontId="34" fillId="29" borderId="0" xfId="0" applyFont="1" applyFill="1"/>
    <xf numFmtId="9" fontId="0" fillId="0" borderId="0" xfId="0" applyNumberFormat="1"/>
    <xf numFmtId="0" fontId="3" fillId="0" borderId="0" xfId="0" quotePrefix="1" applyFont="1"/>
    <xf numFmtId="4" fontId="0" fillId="0" borderId="0" xfId="0" applyNumberFormat="1"/>
    <xf numFmtId="166" fontId="15" fillId="4" borderId="0" xfId="1" applyNumberFormat="1" applyFont="1" applyFill="1"/>
    <xf numFmtId="3" fontId="0" fillId="0" borderId="0" xfId="0" applyNumberFormat="1"/>
    <xf numFmtId="169" fontId="0" fillId="0" borderId="0" xfId="2" applyNumberFormat="1" applyFont="1"/>
    <xf numFmtId="4" fontId="12" fillId="9" borderId="10" xfId="0" applyNumberFormat="1" applyFont="1" applyFill="1" applyBorder="1" applyAlignment="1">
      <alignment horizontal="center"/>
    </xf>
    <xf numFmtId="4" fontId="12" fillId="8" borderId="10" xfId="0" applyNumberFormat="1" applyFont="1" applyFill="1" applyBorder="1"/>
    <xf numFmtId="0" fontId="9" fillId="0" borderId="1" xfId="0" applyFont="1" applyBorder="1" applyAlignment="1">
      <alignment horizontal="center" vertical="center" textRotation="90" wrapText="1"/>
    </xf>
    <xf numFmtId="0" fontId="9" fillId="0" borderId="2" xfId="0" applyFont="1" applyBorder="1" applyAlignment="1">
      <alignment horizontal="center" vertical="center" textRotation="90" wrapText="1"/>
    </xf>
    <xf numFmtId="0" fontId="9" fillId="0" borderId="3" xfId="0" applyFont="1" applyBorder="1" applyAlignment="1">
      <alignment horizontal="center" vertical="center" textRotation="90" wrapText="1"/>
    </xf>
    <xf numFmtId="0" fontId="9" fillId="0" borderId="4" xfId="0" applyFont="1" applyBorder="1" applyAlignment="1">
      <alignment horizontal="left" wrapText="1"/>
    </xf>
    <xf numFmtId="0" fontId="9" fillId="0" borderId="5" xfId="0" applyFont="1" applyBorder="1" applyAlignment="1">
      <alignment horizontal="left" wrapText="1"/>
    </xf>
    <xf numFmtId="0" fontId="9" fillId="0" borderId="6" xfId="0" applyFont="1" applyBorder="1" applyAlignment="1">
      <alignment horizontal="left" wrapText="1"/>
    </xf>
    <xf numFmtId="0" fontId="9" fillId="0" borderId="8" xfId="0" applyFont="1" applyBorder="1" applyAlignment="1">
      <alignment horizontal="center" wrapText="1"/>
    </xf>
    <xf numFmtId="0" fontId="12" fillId="0" borderId="12" xfId="0" applyFont="1" applyBorder="1" applyAlignment="1">
      <alignment horizontal="center"/>
    </xf>
    <xf numFmtId="0" fontId="12" fillId="0" borderId="23" xfId="0" applyFont="1" applyBorder="1" applyAlignment="1">
      <alignment horizontal="center"/>
    </xf>
    <xf numFmtId="0" fontId="12" fillId="0" borderId="13" xfId="0" applyFont="1" applyBorder="1" applyAlignment="1">
      <alignment horizontal="center"/>
    </xf>
  </cellXfs>
  <cellStyles count="57">
    <cellStyle name="20% - Accent1 2" xfId="13"/>
    <cellStyle name="20% - Accent2 2" xfId="14"/>
    <cellStyle name="20% - Accent3 2" xfId="15"/>
    <cellStyle name="20% - Accent4 2" xfId="16"/>
    <cellStyle name="20% - Accent5 2" xfId="17"/>
    <cellStyle name="20% - Accent6 2" xfId="18"/>
    <cellStyle name="40% - Accent1 2" xfId="19"/>
    <cellStyle name="40% - Accent2 2" xfId="20"/>
    <cellStyle name="40% - Accent3 2" xfId="21"/>
    <cellStyle name="40% - Accent4 2" xfId="22"/>
    <cellStyle name="40% - Accent5 2" xfId="23"/>
    <cellStyle name="40% - Accent6 2" xfId="24"/>
    <cellStyle name="60% - Accent1 2" xfId="25"/>
    <cellStyle name="60% - Accent2 2" xfId="26"/>
    <cellStyle name="60% - Accent3 2" xfId="27"/>
    <cellStyle name="60% - Accent4 2" xfId="28"/>
    <cellStyle name="60% - Accent5 2" xfId="29"/>
    <cellStyle name="60% - Accent6 2" xfId="30"/>
    <cellStyle name="Accent1 2" xfId="31"/>
    <cellStyle name="Accent2 2" xfId="32"/>
    <cellStyle name="Accent3 2" xfId="33"/>
    <cellStyle name="Accent4 2" xfId="34"/>
    <cellStyle name="Accent5 2" xfId="35"/>
    <cellStyle name="Accent6 2" xfId="36"/>
    <cellStyle name="Bad 2" xfId="37"/>
    <cellStyle name="Calculation 2" xfId="38"/>
    <cellStyle name="Check Cell 2" xfId="39"/>
    <cellStyle name="Comma" xfId="1" builtinId="3"/>
    <cellStyle name="Comma 2" xfId="3"/>
    <cellStyle name="Comma 3" xfId="12"/>
    <cellStyle name="Currency 2" xfId="40"/>
    <cellStyle name="Explanatory Text 2" xfId="41"/>
    <cellStyle name="Good 2" xfId="42"/>
    <cellStyle name="Heading 1 2" xfId="43"/>
    <cellStyle name="Heading 2 2" xfId="44"/>
    <cellStyle name="Heading 3 2" xfId="45"/>
    <cellStyle name="Heading 4 2" xfId="46"/>
    <cellStyle name="Input 2" xfId="47"/>
    <cellStyle name="Linked Cell 2" xfId="48"/>
    <cellStyle name="Neutral 2" xfId="49"/>
    <cellStyle name="Normal" xfId="0" builtinId="0"/>
    <cellStyle name="Normal 2" xfId="4"/>
    <cellStyle name="Normal 2 2" xfId="5"/>
    <cellStyle name="Normal 2 3" xfId="56"/>
    <cellStyle name="Normal 3" xfId="6"/>
    <cellStyle name="Normal 4" xfId="7"/>
    <cellStyle name="Normal 5" xfId="8"/>
    <cellStyle name="Normal 6" xfId="11"/>
    <cellStyle name="Note 2" xfId="50"/>
    <cellStyle name="Output 2" xfId="51"/>
    <cellStyle name="Percent" xfId="2" builtinId="5"/>
    <cellStyle name="Percent 2" xfId="9"/>
    <cellStyle name="Percent 2 2" xfId="52"/>
    <cellStyle name="Percent 6" xfId="10"/>
    <cellStyle name="Title 2" xfId="53"/>
    <cellStyle name="Total 2" xfId="54"/>
    <cellStyle name="Warning Text 2" xfId="55"/>
  </cellStyles>
  <dxfs count="0"/>
  <tableStyles count="0" defaultTableStyle="TableStyleMedium2" defaultPivotStyle="PivotStyleLight16"/>
  <colors>
    <mruColors>
      <color rgb="FFFFFF99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'Curve construction'!$E$19</c:f>
              <c:strCache>
                <c:ptCount val="1"/>
                <c:pt idx="0">
                  <c:v>1yFwd</c:v>
                </c:pt>
              </c:strCache>
            </c:strRef>
          </c:tx>
          <c:marker>
            <c:symbol val="none"/>
          </c:marker>
          <c:xVal>
            <c:numRef>
              <c:f>'Curve construction'!$D$20:$D$70</c:f>
              <c:numCache>
                <c:formatCode>_(* #,##0.00_);_(* \(#,##0.00\);_(* "-"??_);_(@_)</c:formatCode>
                <c:ptCount val="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</c:numCache>
            </c:numRef>
          </c:xVal>
          <c:yVal>
            <c:numRef>
              <c:f>'Curve construction'!$E$20:$E$70</c:f>
              <c:numCache>
                <c:formatCode>0.00%</c:formatCode>
                <c:ptCount val="51"/>
                <c:pt idx="1">
                  <c:v>4.9579993427422003E-3</c:v>
                </c:pt>
                <c:pt idx="2">
                  <c:v>1.0273160562722858E-2</c:v>
                </c:pt>
                <c:pt idx="3">
                  <c:v>1.4681686869266693E-2</c:v>
                </c:pt>
                <c:pt idx="4">
                  <c:v>1.8429487249160548E-2</c:v>
                </c:pt>
                <c:pt idx="5">
                  <c:v>2.2177287629054403E-2</c:v>
                </c:pt>
                <c:pt idx="6">
                  <c:v>2.426416933885751E-2</c:v>
                </c:pt>
                <c:pt idx="7">
                  <c:v>2.6351051048660618E-2</c:v>
                </c:pt>
                <c:pt idx="8">
                  <c:v>2.7292372773700443E-2</c:v>
                </c:pt>
                <c:pt idx="9">
                  <c:v>2.8233694498740268E-2</c:v>
                </c:pt>
                <c:pt idx="10">
                  <c:v>2.9175016223780093E-2</c:v>
                </c:pt>
                <c:pt idx="11">
                  <c:v>2.9251331709649935E-2</c:v>
                </c:pt>
                <c:pt idx="12">
                  <c:v>2.9327647195519776E-2</c:v>
                </c:pt>
                <c:pt idx="13">
                  <c:v>2.9403962681389617E-2</c:v>
                </c:pt>
                <c:pt idx="14">
                  <c:v>2.9480278167259458E-2</c:v>
                </c:pt>
                <c:pt idx="15">
                  <c:v>2.95565936531293E-2</c:v>
                </c:pt>
                <c:pt idx="16">
                  <c:v>2.9632909138999138E-2</c:v>
                </c:pt>
                <c:pt idx="17">
                  <c:v>2.9709224624868979E-2</c:v>
                </c:pt>
                <c:pt idx="18">
                  <c:v>2.978554011073882E-2</c:v>
                </c:pt>
                <c:pt idx="19">
                  <c:v>2.9861855596608661E-2</c:v>
                </c:pt>
                <c:pt idx="20">
                  <c:v>2.9938171082478503E-2</c:v>
                </c:pt>
                <c:pt idx="21">
                  <c:v>2.9698979349237313E-2</c:v>
                </c:pt>
                <c:pt idx="22">
                  <c:v>2.9459787615996123E-2</c:v>
                </c:pt>
                <c:pt idx="23">
                  <c:v>2.9220595882754934E-2</c:v>
                </c:pt>
                <c:pt idx="24">
                  <c:v>2.8981404149513744E-2</c:v>
                </c:pt>
                <c:pt idx="25">
                  <c:v>2.8742212416272554E-2</c:v>
                </c:pt>
                <c:pt idx="26">
                  <c:v>2.8503020683031361E-2</c:v>
                </c:pt>
                <c:pt idx="27">
                  <c:v>2.8263828949790171E-2</c:v>
                </c:pt>
                <c:pt idx="28">
                  <c:v>2.8024637216548982E-2</c:v>
                </c:pt>
                <c:pt idx="29">
                  <c:v>2.7785445483307792E-2</c:v>
                </c:pt>
                <c:pt idx="30">
                  <c:v>2.7546253750066602E-2</c:v>
                </c:pt>
                <c:pt idx="31">
                  <c:v>2.7546253750066602E-2</c:v>
                </c:pt>
                <c:pt idx="32">
                  <c:v>2.7546253750066602E-2</c:v>
                </c:pt>
                <c:pt idx="33">
                  <c:v>2.7546253750066602E-2</c:v>
                </c:pt>
                <c:pt idx="34">
                  <c:v>2.7546253750066602E-2</c:v>
                </c:pt>
                <c:pt idx="35">
                  <c:v>2.7546253750066602E-2</c:v>
                </c:pt>
                <c:pt idx="36">
                  <c:v>2.7546253750066602E-2</c:v>
                </c:pt>
                <c:pt idx="37">
                  <c:v>2.7546253750066602E-2</c:v>
                </c:pt>
                <c:pt idx="38">
                  <c:v>2.7546253750066602E-2</c:v>
                </c:pt>
                <c:pt idx="39">
                  <c:v>2.7546253750066602E-2</c:v>
                </c:pt>
                <c:pt idx="40">
                  <c:v>2.7546253750066602E-2</c:v>
                </c:pt>
                <c:pt idx="41">
                  <c:v>2.7546253750066602E-2</c:v>
                </c:pt>
                <c:pt idx="42">
                  <c:v>2.7546253750066602E-2</c:v>
                </c:pt>
                <c:pt idx="43">
                  <c:v>2.7546253750066602E-2</c:v>
                </c:pt>
                <c:pt idx="44">
                  <c:v>2.7546253750066602E-2</c:v>
                </c:pt>
                <c:pt idx="45">
                  <c:v>2.7546253750066602E-2</c:v>
                </c:pt>
                <c:pt idx="46">
                  <c:v>2.7546253750066602E-2</c:v>
                </c:pt>
                <c:pt idx="47">
                  <c:v>2.7546253750066602E-2</c:v>
                </c:pt>
                <c:pt idx="48">
                  <c:v>2.7546253750066602E-2</c:v>
                </c:pt>
                <c:pt idx="49">
                  <c:v>2.7546253750066602E-2</c:v>
                </c:pt>
                <c:pt idx="50">
                  <c:v>2.7546253750066602E-2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'Curve construction'!$F$19</c:f>
              <c:strCache>
                <c:ptCount val="1"/>
                <c:pt idx="0">
                  <c:v>ZeroCpn</c:v>
                </c:pt>
              </c:strCache>
            </c:strRef>
          </c:tx>
          <c:marker>
            <c:symbol val="none"/>
          </c:marker>
          <c:xVal>
            <c:numRef>
              <c:f>'Curve construction'!$D$20:$D$70</c:f>
              <c:numCache>
                <c:formatCode>_(* #,##0.00_);_(* \(#,##0.00\);_(* "-"??_);_(@_)</c:formatCode>
                <c:ptCount val="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</c:numCache>
            </c:numRef>
          </c:xVal>
          <c:yVal>
            <c:numRef>
              <c:f>'Curve construction'!$F$20:$F$70</c:f>
              <c:numCache>
                <c:formatCode>0.00%</c:formatCode>
                <c:ptCount val="51"/>
                <c:pt idx="1">
                  <c:v>4.9579993427422003E-3</c:v>
                </c:pt>
                <c:pt idx="2">
                  <c:v>7.6120752694377458E-3</c:v>
                </c:pt>
                <c:pt idx="3">
                  <c:v>9.9631225368863596E-3</c:v>
                </c:pt>
                <c:pt idx="4">
                  <c:v>1.2073092418667164E-2</c:v>
                </c:pt>
                <c:pt idx="5">
                  <c:v>1.408590931802034E-2</c:v>
                </c:pt>
                <c:pt idx="6">
                  <c:v>1.5775234890357703E-2</c:v>
                </c:pt>
                <c:pt idx="7">
                  <c:v>1.727936741875391E-2</c:v>
                </c:pt>
                <c:pt idx="8">
                  <c:v>1.8525636162112225E-2</c:v>
                </c:pt>
                <c:pt idx="9">
                  <c:v>1.9599767055807016E-2</c:v>
                </c:pt>
                <c:pt idx="10">
                  <c:v>2.0553269345918501E-2</c:v>
                </c:pt>
                <c:pt idx="11">
                  <c:v>2.1340955468778899E-2</c:v>
                </c:pt>
                <c:pt idx="12">
                  <c:v>2.2004139551208279E-2</c:v>
                </c:pt>
                <c:pt idx="13">
                  <c:v>2.2571463304398298E-2</c:v>
                </c:pt>
                <c:pt idx="14">
                  <c:v>2.3063408771548888E-2</c:v>
                </c:pt>
                <c:pt idx="15">
                  <c:v>2.3495010863940236E-2</c:v>
                </c:pt>
                <c:pt idx="16">
                  <c:v>2.3877555276747842E-2</c:v>
                </c:pt>
                <c:pt idx="17">
                  <c:v>2.4219678570839731E-2</c:v>
                </c:pt>
                <c:pt idx="18">
                  <c:v>2.4528102386994766E-2</c:v>
                </c:pt>
                <c:pt idx="19">
                  <c:v>2.4808136297844285E-2</c:v>
                </c:pt>
                <c:pt idx="20">
                  <c:v>2.5064030110022895E-2</c:v>
                </c:pt>
                <c:pt idx="21">
                  <c:v>2.5284268146121391E-2</c:v>
                </c:pt>
                <c:pt idx="22">
                  <c:v>2.5473696551359781E-2</c:v>
                </c:pt>
                <c:pt idx="23">
                  <c:v>2.5636321214761448E-2</c:v>
                </c:pt>
                <c:pt idx="24">
                  <c:v>2.5775482314008391E-2</c:v>
                </c:pt>
                <c:pt idx="25">
                  <c:v>2.589398708647539E-2</c:v>
                </c:pt>
                <c:pt idx="26">
                  <c:v>2.5994212043023213E-2</c:v>
                </c:pt>
                <c:pt idx="27">
                  <c:v>2.6078182526303229E-2</c:v>
                </c:pt>
                <c:pt idx="28">
                  <c:v>2.6147635263322089E-2</c:v>
                </c:pt>
                <c:pt idx="29">
                  <c:v>2.6204068007217751E-2</c:v>
                </c:pt>
                <c:pt idx="30">
                  <c:v>2.6248779273757128E-2</c:v>
                </c:pt>
                <c:pt idx="31">
                  <c:v>2.6290607706037195E-2</c:v>
                </c:pt>
                <c:pt idx="32">
                  <c:v>2.6329823409664055E-2</c:v>
                </c:pt>
                <c:pt idx="33">
                  <c:v>2.6366663768981669E-2</c:v>
                </c:pt>
                <c:pt idx="34">
                  <c:v>2.6401338256338391E-2</c:v>
                </c:pt>
                <c:pt idx="35">
                  <c:v>2.6434032417354203E-2</c:v>
                </c:pt>
                <c:pt idx="36">
                  <c:v>2.6464911192326968E-2</c:v>
                </c:pt>
                <c:pt idx="37">
                  <c:v>2.6494121699308204E-2</c:v>
                </c:pt>
                <c:pt idx="38">
                  <c:v>2.6521795577965301E-2</c:v>
                </c:pt>
                <c:pt idx="39">
                  <c:v>2.654805097302515E-2</c:v>
                </c:pt>
                <c:pt idx="40">
                  <c:v>2.6572994220341428E-2</c:v>
                </c:pt>
                <c:pt idx="41">
                  <c:v>2.659672128633539E-2</c:v>
                </c:pt>
                <c:pt idx="42">
                  <c:v>2.661931900189507E-2</c:v>
                </c:pt>
                <c:pt idx="43">
                  <c:v>2.6640866124177709E-2</c:v>
                </c:pt>
                <c:pt idx="44">
                  <c:v>2.6661434253683725E-2</c:v>
                </c:pt>
                <c:pt idx="45">
                  <c:v>2.6681088629106231E-2</c:v>
                </c:pt>
                <c:pt idx="46">
                  <c:v>2.6699888818546347E-2</c:v>
                </c:pt>
                <c:pt idx="47">
                  <c:v>2.6717889322524391E-2</c:v>
                </c:pt>
                <c:pt idx="48">
                  <c:v>2.6735140101644683E-2</c:v>
                </c:pt>
                <c:pt idx="49">
                  <c:v>2.6751687039672456E-2</c:v>
                </c:pt>
                <c:pt idx="50">
                  <c:v>2.676757235106364E-2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'Curve construction'!$G$19</c:f>
              <c:strCache>
                <c:ptCount val="1"/>
                <c:pt idx="0">
                  <c:v>ParCpn</c:v>
                </c:pt>
              </c:strCache>
            </c:strRef>
          </c:tx>
          <c:marker>
            <c:symbol val="none"/>
          </c:marker>
          <c:xVal>
            <c:numRef>
              <c:f>'Curve construction'!$D$20:$D$70</c:f>
              <c:numCache>
                <c:formatCode>_(* #,##0.00_);_(* \(#,##0.00\);_(* "-"??_);_(@_)</c:formatCode>
                <c:ptCount val="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</c:numCache>
            </c:numRef>
          </c:xVal>
          <c:yVal>
            <c:numRef>
              <c:f>'Curve construction'!$G$20:$G$70</c:f>
              <c:numCache>
                <c:formatCode>0.00%</c:formatCode>
                <c:ptCount val="51"/>
                <c:pt idx="1">
                  <c:v>4.9579993427422003E-3</c:v>
                </c:pt>
                <c:pt idx="2">
                  <c:v>7.6019988370660896E-3</c:v>
                </c:pt>
                <c:pt idx="3">
                  <c:v>9.9310064912098341E-3</c:v>
                </c:pt>
                <c:pt idx="4">
                  <c:v>1.2005927607784126E-2</c:v>
                </c:pt>
                <c:pt idx="5">
                  <c:v>1.3966995678537528E-2</c:v>
                </c:pt>
                <c:pt idx="6">
                  <c:v>1.5598233020917632E-2</c:v>
                </c:pt>
                <c:pt idx="7">
                  <c:v>1.7035999772022511E-2</c:v>
                </c:pt>
                <c:pt idx="8">
                  <c:v>1.8217208317391105E-2</c:v>
                </c:pt>
                <c:pt idx="9">
                  <c:v>1.9226110920492472E-2</c:v>
                </c:pt>
                <c:pt idx="10">
                  <c:v>2.0113000259366545E-2</c:v>
                </c:pt>
                <c:pt idx="11">
                  <c:v>2.0841392878877298E-2</c:v>
                </c:pt>
                <c:pt idx="12">
                  <c:v>2.1451308003888007E-2</c:v>
                </c:pt>
                <c:pt idx="13">
                  <c:v>2.1970310852081891E-2</c:v>
                </c:pt>
                <c:pt idx="14">
                  <c:v>2.241800759765546E-2</c:v>
                </c:pt>
                <c:pt idx="15">
                  <c:v>2.2808724601812887E-2</c:v>
                </c:pt>
                <c:pt idx="16">
                  <c:v>2.3153173640012858E-2</c:v>
                </c:pt>
                <c:pt idx="17">
                  <c:v>2.3459524289022812E-2</c:v>
                </c:pt>
                <c:pt idx="18">
                  <c:v>2.373411591605485E-2</c:v>
                </c:pt>
                <c:pt idx="19">
                  <c:v>2.3981943080712713E-2</c:v>
                </c:pt>
                <c:pt idx="20">
                  <c:v>2.4206994240916303E-2</c:v>
                </c:pt>
                <c:pt idx="21">
                  <c:v>2.4401386184934641E-2</c:v>
                </c:pt>
                <c:pt idx="22">
                  <c:v>2.4569526394085335E-2</c:v>
                </c:pt>
                <c:pt idx="23">
                  <c:v>2.4715038247630144E-2</c:v>
                </c:pt>
                <c:pt idx="24">
                  <c:v>2.4840927416708476E-2</c:v>
                </c:pt>
                <c:pt idx="25">
                  <c:v>2.4949707614967051E-2</c:v>
                </c:pt>
                <c:pt idx="26">
                  <c:v>2.5043496835235154E-2</c:v>
                </c:pt>
                <c:pt idx="27">
                  <c:v>2.5124091849775706E-2</c:v>
                </c:pt>
                <c:pt idx="28">
                  <c:v>2.5193026494271104E-2</c:v>
                </c:pt>
                <c:pt idx="29">
                  <c:v>2.5251617709610843E-2</c:v>
                </c:pt>
                <c:pt idx="30">
                  <c:v>2.5301002240137295E-2</c:v>
                </c:pt>
                <c:pt idx="31">
                  <c:v>2.5347063783359363E-2</c:v>
                </c:pt>
                <c:pt idx="32">
                  <c:v>2.5390111441334195E-2</c:v>
                </c:pt>
                <c:pt idx="33">
                  <c:v>2.5430417238038041E-2</c:v>
                </c:pt>
                <c:pt idx="34">
                  <c:v>2.5468221519462274E-2</c:v>
                </c:pt>
                <c:pt idx="35">
                  <c:v>2.5503737436586349E-2</c:v>
                </c:pt>
                <c:pt idx="36">
                  <c:v>2.553715468794325E-2</c:v>
                </c:pt>
                <c:pt idx="37">
                  <c:v>2.5568642660621997E-2</c:v>
                </c:pt>
                <c:pt idx="38">
                  <c:v>2.559835307957032E-2</c:v>
                </c:pt>
                <c:pt idx="39">
                  <c:v>2.5626422252715251E-2</c:v>
                </c:pt>
                <c:pt idx="40">
                  <c:v>2.5652972982055242E-2</c:v>
                </c:pt>
                <c:pt idx="41">
                  <c:v>2.5678116197301686E-2</c:v>
                </c:pt>
                <c:pt idx="42">
                  <c:v>2.5701952357951779E-2</c:v>
                </c:pt>
                <c:pt idx="43">
                  <c:v>2.5724572661203787E-2</c:v>
                </c:pt>
                <c:pt idx="44">
                  <c:v>2.5746060086375689E-2</c:v>
                </c:pt>
                <c:pt idx="45">
                  <c:v>2.5766490301075057E-2</c:v>
                </c:pt>
                <c:pt idx="46">
                  <c:v>2.5785932450009021E-2</c:v>
                </c:pt>
                <c:pt idx="47">
                  <c:v>2.5804449843792734E-2</c:v>
                </c:pt>
                <c:pt idx="48">
                  <c:v>2.5822100562240498E-2</c:v>
                </c:pt>
                <c:pt idx="49">
                  <c:v>2.5838937984275143E-2</c:v>
                </c:pt>
                <c:pt idx="50">
                  <c:v>2.5855011254662785E-2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'Curve construction'!$H$19</c:f>
              <c:strCache>
                <c:ptCount val="1"/>
                <c:pt idx="0">
                  <c:v>Swp</c:v>
                </c:pt>
              </c:strCache>
            </c:strRef>
          </c:tx>
          <c:marker>
            <c:symbol val="none"/>
          </c:marker>
          <c:xVal>
            <c:numRef>
              <c:f>'Curve construction'!$D$20:$D$70</c:f>
              <c:numCache>
                <c:formatCode>_(* #,##0.00_);_(* \(#,##0.00\);_(* "-"??_);_(@_)</c:formatCode>
                <c:ptCount val="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</c:numCache>
            </c:numRef>
          </c:xVal>
          <c:yVal>
            <c:numRef>
              <c:f>'Curve construction'!$H$20:$H$70</c:f>
              <c:numCache>
                <c:formatCode>0.00%</c:formatCode>
                <c:ptCount val="51"/>
                <c:pt idx="1">
                  <c:v>4.9579993427422003E-3</c:v>
                </c:pt>
                <c:pt idx="2">
                  <c:v>7.6019988370660549E-3</c:v>
                </c:pt>
                <c:pt idx="3">
                  <c:v>9.9310064912098272E-3</c:v>
                </c:pt>
                <c:pt idx="4">
                  <c:v>1.2005927607784239E-2</c:v>
                </c:pt>
                <c:pt idx="5">
                  <c:v>1.3966995678537585E-2</c:v>
                </c:pt>
                <c:pt idx="6">
                  <c:v>1.5598233020917665E-2</c:v>
                </c:pt>
                <c:pt idx="7">
                  <c:v>1.7035999772022588E-2</c:v>
                </c:pt>
                <c:pt idx="8">
                  <c:v>1.8217208317391136E-2</c:v>
                </c:pt>
                <c:pt idx="9">
                  <c:v>1.9226110920492524E-2</c:v>
                </c:pt>
                <c:pt idx="10">
                  <c:v>2.0113000259366624E-2</c:v>
                </c:pt>
                <c:pt idx="11">
                  <c:v>2.0841392878877325E-2</c:v>
                </c:pt>
                <c:pt idx="12">
                  <c:v>2.1451308003887993E-2</c:v>
                </c:pt>
                <c:pt idx="13">
                  <c:v>2.1970310852081818E-2</c:v>
                </c:pt>
                <c:pt idx="14">
                  <c:v>2.2418007597655294E-2</c:v>
                </c:pt>
                <c:pt idx="15">
                  <c:v>2.2808724601812758E-2</c:v>
                </c:pt>
                <c:pt idx="16">
                  <c:v>2.3153173640012702E-2</c:v>
                </c:pt>
                <c:pt idx="17">
                  <c:v>2.3459524289022728E-2</c:v>
                </c:pt>
                <c:pt idx="18">
                  <c:v>2.3734115916054687E-2</c:v>
                </c:pt>
                <c:pt idx="19">
                  <c:v>2.3981943080712564E-2</c:v>
                </c:pt>
                <c:pt idx="20">
                  <c:v>2.4206994240916182E-2</c:v>
                </c:pt>
                <c:pt idx="21">
                  <c:v>2.4401386184934541E-2</c:v>
                </c:pt>
                <c:pt idx="22">
                  <c:v>2.4569526394085238E-2</c:v>
                </c:pt>
                <c:pt idx="23">
                  <c:v>2.4715038247630054E-2</c:v>
                </c:pt>
                <c:pt idx="24">
                  <c:v>2.4840927416708378E-2</c:v>
                </c:pt>
                <c:pt idx="25">
                  <c:v>2.4949707614966985E-2</c:v>
                </c:pt>
                <c:pt idx="26">
                  <c:v>2.504349683523514E-2</c:v>
                </c:pt>
                <c:pt idx="27">
                  <c:v>2.5124091849775668E-2</c:v>
                </c:pt>
                <c:pt idx="28">
                  <c:v>2.519302649427101E-2</c:v>
                </c:pt>
                <c:pt idx="29">
                  <c:v>2.5251617709610805E-2</c:v>
                </c:pt>
                <c:pt idx="30">
                  <c:v>2.5301002240137236E-2</c:v>
                </c:pt>
                <c:pt idx="31">
                  <c:v>2.5347063783359377E-2</c:v>
                </c:pt>
                <c:pt idx="32">
                  <c:v>2.5390111441334282E-2</c:v>
                </c:pt>
                <c:pt idx="33">
                  <c:v>2.543041723803818E-2</c:v>
                </c:pt>
                <c:pt idx="34">
                  <c:v>2.5468221519462469E-2</c:v>
                </c:pt>
                <c:pt idx="35">
                  <c:v>2.5503737436586529E-2</c:v>
                </c:pt>
                <c:pt idx="36">
                  <c:v>2.553715468794341E-2</c:v>
                </c:pt>
                <c:pt idx="37">
                  <c:v>2.5568642660622084E-2</c:v>
                </c:pt>
                <c:pt idx="38">
                  <c:v>2.5598353079570455E-2</c:v>
                </c:pt>
                <c:pt idx="39">
                  <c:v>2.5626422252715348E-2</c:v>
                </c:pt>
                <c:pt idx="40">
                  <c:v>2.5652972982055308E-2</c:v>
                </c:pt>
                <c:pt idx="41">
                  <c:v>2.5678116197301794E-2</c:v>
                </c:pt>
                <c:pt idx="42">
                  <c:v>2.570195235795187E-2</c:v>
                </c:pt>
                <c:pt idx="43">
                  <c:v>2.5724572661203853E-2</c:v>
                </c:pt>
                <c:pt idx="44">
                  <c:v>2.5746060086375734E-2</c:v>
                </c:pt>
                <c:pt idx="45">
                  <c:v>2.5766490301075043E-2</c:v>
                </c:pt>
                <c:pt idx="46">
                  <c:v>2.5785932450008962E-2</c:v>
                </c:pt>
                <c:pt idx="47">
                  <c:v>2.5804449843792637E-2</c:v>
                </c:pt>
                <c:pt idx="48">
                  <c:v>2.5822100562240352E-2</c:v>
                </c:pt>
                <c:pt idx="49">
                  <c:v>2.5838937984275036E-2</c:v>
                </c:pt>
                <c:pt idx="50">
                  <c:v>2.5855011254662708E-2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602048"/>
        <c:axId val="391929856"/>
      </c:scatterChart>
      <c:valAx>
        <c:axId val="381602048"/>
        <c:scaling>
          <c:orientation val="minMax"/>
          <c:max val="5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crossAx val="391929856"/>
        <c:crosses val="autoZero"/>
        <c:crossBetween val="midCat"/>
        <c:majorUnit val="10"/>
        <c:minorUnit val="2"/>
      </c:valAx>
      <c:valAx>
        <c:axId val="391929856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3816020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'Curve construction'!$BT$19</c:f>
              <c:strCache>
                <c:ptCount val="1"/>
                <c:pt idx="0">
                  <c:v>Rider Fees</c:v>
                </c:pt>
              </c:strCache>
            </c:strRef>
          </c:tx>
          <c:invertIfNegative val="0"/>
          <c:val>
            <c:numRef>
              <c:f>'Curve construction'!$BT$20:$BT$70</c:f>
              <c:numCache>
                <c:formatCode>_(* #,##0.00_);_(* \(#,##0.00\);_(* "-"??_);_(@_)</c:formatCode>
                <c:ptCount val="51"/>
                <c:pt idx="1">
                  <c:v>409.36537653899092</c:v>
                </c:pt>
                <c:pt idx="2">
                  <c:v>335.16002301781964</c:v>
                </c:pt>
                <c:pt idx="3">
                  <c:v>274.40581804701321</c:v>
                </c:pt>
                <c:pt idx="4">
                  <c:v>224.66448205861079</c:v>
                </c:pt>
                <c:pt idx="5">
                  <c:v>183.93972058572118</c:v>
                </c:pt>
                <c:pt idx="6">
                  <c:v>150.59710595610107</c:v>
                </c:pt>
                <c:pt idx="7">
                  <c:v>123.29848197080325</c:v>
                </c:pt>
                <c:pt idx="8">
                  <c:v>100.9482589973277</c:v>
                </c:pt>
                <c:pt idx="9">
                  <c:v>82.649444110793269</c:v>
                </c:pt>
                <c:pt idx="10">
                  <c:v>67.667641618306348</c:v>
                </c:pt>
                <c:pt idx="11">
                  <c:v>55.401579181166937</c:v>
                </c:pt>
                <c:pt idx="12">
                  <c:v>45.358976644706253</c:v>
                </c:pt>
                <c:pt idx="13">
                  <c:v>37.13678910716694</c:v>
                </c:pt>
                <c:pt idx="14">
                  <c:v>30.405031312608987</c:v>
                </c:pt>
                <c:pt idx="15">
                  <c:v>24.893534183931973</c:v>
                </c:pt>
                <c:pt idx="16">
                  <c:v>20.381101989183104</c:v>
                </c:pt>
                <c:pt idx="17">
                  <c:v>16.686634980163038</c:v>
                </c:pt>
                <c:pt idx="18">
                  <c:v>13.66186122364628</c:v>
                </c:pt>
                <c:pt idx="19">
                  <c:v>11.1853859280828</c:v>
                </c:pt>
                <c:pt idx="20">
                  <c:v>9.1578194443670888</c:v>
                </c:pt>
                <c:pt idx="21">
                  <c:v>7.4977884102388517</c:v>
                </c:pt>
                <c:pt idx="22">
                  <c:v>6.1386699515342178</c:v>
                </c:pt>
                <c:pt idx="23">
                  <c:v>5.0259178723167928</c:v>
                </c:pt>
                <c:pt idx="24">
                  <c:v>4.1148735245100152</c:v>
                </c:pt>
                <c:pt idx="25">
                  <c:v>3.3689734995427334</c:v>
                </c:pt>
                <c:pt idx="26">
                  <c:v>2.7582822103803859</c:v>
                </c:pt>
                <c:pt idx="27">
                  <c:v>2.2582904713063328</c:v>
                </c:pt>
                <c:pt idx="28">
                  <c:v>1.848931858241466</c:v>
                </c:pt>
                <c:pt idx="29">
                  <c:v>1.5137773726879076</c:v>
                </c:pt>
                <c:pt idx="30">
                  <c:v>1.2393760883331792</c:v>
                </c:pt>
                <c:pt idx="31">
                  <c:v>1.014715318147867</c:v>
                </c:pt>
                <c:pt idx="32">
                  <c:v>0.83077863658696693</c:v>
                </c:pt>
                <c:pt idx="33">
                  <c:v>0.68018401877394696</c:v>
                </c:pt>
                <c:pt idx="34">
                  <c:v>0.55688757392240162</c:v>
                </c:pt>
                <c:pt idx="35">
                  <c:v>0.45594098277725814</c:v>
                </c:pt>
                <c:pt idx="36">
                  <c:v>0.3732929041883396</c:v>
                </c:pt>
                <c:pt idx="37">
                  <c:v>0.30562638056478614</c:v>
                </c:pt>
                <c:pt idx="38">
                  <c:v>0.25022571672030541</c:v>
                </c:pt>
                <c:pt idx="39">
                  <c:v>0.20486748948989342</c:v>
                </c:pt>
                <c:pt idx="40">
                  <c:v>0.16773131395125593</c:v>
                </c:pt>
                <c:pt idx="41">
                  <c:v>0.13732678498607126</c:v>
                </c:pt>
                <c:pt idx="42">
                  <c:v>0.1124336620894241</c:v>
                </c:pt>
                <c:pt idx="43">
                  <c:v>9.2052896833789602E-2</c:v>
                </c:pt>
                <c:pt idx="44">
                  <c:v>7.5366537547738255E-2</c:v>
                </c:pt>
                <c:pt idx="45">
                  <c:v>6.1704902043339782E-2</c:v>
                </c:pt>
                <c:pt idx="46">
                  <c:v>5.0519700918546712E-2</c:v>
                </c:pt>
                <c:pt idx="47">
                  <c:v>4.1362032778316113E-2</c:v>
                </c:pt>
                <c:pt idx="48">
                  <c:v>3.3864368245426948E-2</c:v>
                </c:pt>
                <c:pt idx="49">
                  <c:v>2.7725799716088472E-2</c:v>
                </c:pt>
                <c:pt idx="50">
                  <c:v>2.2699964881242426E-2</c:v>
                </c:pt>
              </c:numCache>
            </c:numRef>
          </c:val>
        </c:ser>
        <c:ser>
          <c:idx val="1"/>
          <c:order val="1"/>
          <c:tx>
            <c:strRef>
              <c:f>'Curve construction'!$BU$19</c:f>
              <c:strCache>
                <c:ptCount val="1"/>
                <c:pt idx="0">
                  <c:v>Rider Claims</c:v>
                </c:pt>
              </c:strCache>
            </c:strRef>
          </c:tx>
          <c:invertIfNegative val="0"/>
          <c:val>
            <c:numRef>
              <c:f>'Curve construction'!$BU$20:$BU$70</c:f>
              <c:numCache>
                <c:formatCode>_(* #,##0.00_);_(* \(#,##0.00\);_(* "-"??_);_(@_)</c:formatCode>
                <c:ptCount val="51"/>
                <c:pt idx="1">
                  <c:v>9.6958019690941578E-3</c:v>
                </c:pt>
                <c:pt idx="2">
                  <c:v>8.1181955952407875E-2</c:v>
                </c:pt>
                <c:pt idx="3">
                  <c:v>0.52937285060025818</c:v>
                </c:pt>
                <c:pt idx="4">
                  <c:v>2.6883771622546382</c:v>
                </c:pt>
                <c:pt idx="5">
                  <c:v>10.632737936864595</c:v>
                </c:pt>
                <c:pt idx="6">
                  <c:v>32.751138543260275</c:v>
                </c:pt>
                <c:pt idx="7">
                  <c:v>78.565897100720633</c:v>
                </c:pt>
                <c:pt idx="8">
                  <c:v>146.78041965045728</c:v>
                </c:pt>
                <c:pt idx="9">
                  <c:v>213.5642504254721</c:v>
                </c:pt>
                <c:pt idx="10">
                  <c:v>242</c:v>
                </c:pt>
                <c:pt idx="11">
                  <c:v>240.79301996462911</c:v>
                </c:pt>
                <c:pt idx="12">
                  <c:v>237.20807894023477</c:v>
                </c:pt>
                <c:pt idx="13">
                  <c:v>231.35139060361018</c:v>
                </c:pt>
                <c:pt idx="14">
                  <c:v>223.39415582556586</c:v>
                </c:pt>
                <c:pt idx="15">
                  <c:v>213.5642504254721</c:v>
                </c:pt>
                <c:pt idx="16">
                  <c:v>202.13539116152782</c:v>
                </c:pt>
                <c:pt idx="17">
                  <c:v>189.41449825453208</c:v>
                </c:pt>
                <c:pt idx="18">
                  <c:v>175.72806697183319</c:v>
                </c:pt>
                <c:pt idx="19">
                  <c:v>161.40838822775081</c:v>
                </c:pt>
                <c:pt idx="20">
                  <c:v>146.78041965045728</c:v>
                </c:pt>
                <c:pt idx="21">
                  <c:v>132.15001124680967</c:v>
                </c:pt>
                <c:pt idx="22">
                  <c:v>117.79404594231315</c:v>
                </c:pt>
                <c:pt idx="23">
                  <c:v>103.95288068699887</c:v>
                </c:pt>
                <c:pt idx="24">
                  <c:v>90.825285922038702</c:v>
                </c:pt>
                <c:pt idx="25">
                  <c:v>78.565897100720633</c:v>
                </c:pt>
                <c:pt idx="26">
                  <c:v>67.285026709672962</c:v>
                </c:pt>
                <c:pt idx="27">
                  <c:v>57.050550526518983</c:v>
                </c:pt>
                <c:pt idx="28">
                  <c:v>47.891485178234745</c:v>
                </c:pt>
                <c:pt idx="29">
                  <c:v>39.802818491671488</c:v>
                </c:pt>
                <c:pt idx="30">
                  <c:v>32.751138543260275</c:v>
                </c:pt>
                <c:pt idx="31">
                  <c:v>26.680627123685422</c:v>
                </c:pt>
                <c:pt idx="32">
                  <c:v>21.519031425171484</c:v>
                </c:pt>
                <c:pt idx="33">
                  <c:v>17.183295604992157</c:v>
                </c:pt>
                <c:pt idx="34">
                  <c:v>13.584612605860361</c:v>
                </c:pt>
                <c:pt idx="35">
                  <c:v>10.632737936864595</c:v>
                </c:pt>
                <c:pt idx="36">
                  <c:v>8.2394840457730378</c:v>
                </c:pt>
                <c:pt idx="37">
                  <c:v>6.3213811846482102</c:v>
                </c:pt>
                <c:pt idx="38">
                  <c:v>4.8015449281376119</c:v>
                </c:pt>
                <c:pt idx="39">
                  <c:v>3.6108302287144176</c:v>
                </c:pt>
                <c:pt idx="40">
                  <c:v>2.6883771622546382</c:v>
                </c:pt>
                <c:pt idx="41">
                  <c:v>1.981665645478526</c:v>
                </c:pt>
                <c:pt idx="42">
                  <c:v>1.4461975405914369</c:v>
                </c:pt>
                <c:pt idx="43">
                  <c:v>1.0449172818472057</c:v>
                </c:pt>
                <c:pt idx="44">
                  <c:v>0.74746912879329874</c:v>
                </c:pt>
                <c:pt idx="45">
                  <c:v>0.52937285060025818</c:v>
                </c:pt>
                <c:pt idx="46">
                  <c:v>0.37118218439652007</c:v>
                </c:pt>
                <c:pt idx="47">
                  <c:v>0.25767342927363657</c:v>
                </c:pt>
                <c:pt idx="48">
                  <c:v>0.1770961853690744</c:v>
                </c:pt>
                <c:pt idx="49">
                  <c:v>0.12050521200379229</c:v>
                </c:pt>
                <c:pt idx="50">
                  <c:v>8.1181955952407875E-2</c:v>
                </c:pt>
              </c:numCache>
            </c:numRef>
          </c:val>
        </c:ser>
        <c:ser>
          <c:idx val="2"/>
          <c:order val="2"/>
          <c:tx>
            <c:strRef>
              <c:f>'Curve construction'!$BV$19</c:f>
              <c:strCache>
                <c:ptCount val="1"/>
                <c:pt idx="0">
                  <c:v>Net</c:v>
                </c:pt>
              </c:strCache>
            </c:strRef>
          </c:tx>
          <c:invertIfNegative val="0"/>
          <c:val>
            <c:numRef>
              <c:f>'Curve construction'!$BV$20:$BV$70</c:f>
              <c:numCache>
                <c:formatCode>_(* #,##0.00_);_(* \(#,##0.00\);_(* "-"??_);_(@_)</c:formatCode>
                <c:ptCount val="51"/>
                <c:pt idx="1">
                  <c:v>409.35568073702183</c:v>
                </c:pt>
                <c:pt idx="2">
                  <c:v>335.07884106186725</c:v>
                </c:pt>
                <c:pt idx="3">
                  <c:v>273.87644519641293</c:v>
                </c:pt>
                <c:pt idx="4">
                  <c:v>221.97610489635616</c:v>
                </c:pt>
                <c:pt idx="5">
                  <c:v>173.30698264885658</c:v>
                </c:pt>
                <c:pt idx="6">
                  <c:v>117.84596741284079</c:v>
                </c:pt>
                <c:pt idx="7">
                  <c:v>44.732584870082619</c:v>
                </c:pt>
                <c:pt idx="8">
                  <c:v>-45.832160653129577</c:v>
                </c:pt>
                <c:pt idx="9">
                  <c:v>-130.91480631467883</c:v>
                </c:pt>
                <c:pt idx="10">
                  <c:v>-174.33235838169367</c:v>
                </c:pt>
                <c:pt idx="11">
                  <c:v>-185.39144078346217</c:v>
                </c:pt>
                <c:pt idx="12">
                  <c:v>-191.84910229552852</c:v>
                </c:pt>
                <c:pt idx="13">
                  <c:v>-194.21460149644324</c:v>
                </c:pt>
                <c:pt idx="14">
                  <c:v>-192.98912451295686</c:v>
                </c:pt>
                <c:pt idx="15">
                  <c:v>-188.67071624154013</c:v>
                </c:pt>
                <c:pt idx="16">
                  <c:v>-181.75428917234473</c:v>
                </c:pt>
                <c:pt idx="17">
                  <c:v>-172.72786327436904</c:v>
                </c:pt>
                <c:pt idx="18">
                  <c:v>-162.06620574818692</c:v>
                </c:pt>
                <c:pt idx="19">
                  <c:v>-150.223002299668</c:v>
                </c:pt>
                <c:pt idx="20">
                  <c:v>-137.6226002060902</c:v>
                </c:pt>
                <c:pt idx="21">
                  <c:v>-124.65222283657081</c:v>
                </c:pt>
                <c:pt idx="22">
                  <c:v>-111.65537599077894</c:v>
                </c:pt>
                <c:pt idx="23">
                  <c:v>-98.926962814682071</c:v>
                </c:pt>
                <c:pt idx="24">
                  <c:v>-86.710412397528685</c:v>
                </c:pt>
                <c:pt idx="25">
                  <c:v>-75.1969236011779</c:v>
                </c:pt>
                <c:pt idx="26">
                  <c:v>-64.526744499292576</c:v>
                </c:pt>
                <c:pt idx="27">
                  <c:v>-54.792260055212651</c:v>
                </c:pt>
                <c:pt idx="28">
                  <c:v>-46.042553319993281</c:v>
                </c:pt>
                <c:pt idx="29">
                  <c:v>-38.289041118983583</c:v>
                </c:pt>
                <c:pt idx="30">
                  <c:v>-31.511762454927094</c:v>
                </c:pt>
                <c:pt idx="31">
                  <c:v>-25.665911805537554</c:v>
                </c:pt>
                <c:pt idx="32">
                  <c:v>-20.688252788584517</c:v>
                </c:pt>
                <c:pt idx="33">
                  <c:v>-16.503111586218211</c:v>
                </c:pt>
                <c:pt idx="34">
                  <c:v>-13.02772503193796</c:v>
                </c:pt>
                <c:pt idx="35">
                  <c:v>-10.176796954087337</c:v>
                </c:pt>
                <c:pt idx="36">
                  <c:v>-7.8661911415846983</c:v>
                </c:pt>
                <c:pt idx="37">
                  <c:v>-6.0157548040834241</c:v>
                </c:pt>
                <c:pt idx="38">
                  <c:v>-4.5513192114173062</c:v>
                </c:pt>
                <c:pt idx="39">
                  <c:v>-3.405962739224524</c:v>
                </c:pt>
                <c:pt idx="40">
                  <c:v>-2.5206458483033822</c:v>
                </c:pt>
                <c:pt idx="41">
                  <c:v>-1.8443388604924547</c:v>
                </c:pt>
                <c:pt idx="42">
                  <c:v>-1.3337638785020127</c:v>
                </c:pt>
                <c:pt idx="43">
                  <c:v>-0.95286438501341608</c:v>
                </c:pt>
                <c:pt idx="44">
                  <c:v>-0.67210259124556049</c:v>
                </c:pt>
                <c:pt idx="45">
                  <c:v>-0.4676679485569184</c:v>
                </c:pt>
                <c:pt idx="46">
                  <c:v>-0.32066248347797333</c:v>
                </c:pt>
                <c:pt idx="47">
                  <c:v>-0.21631139649532044</c:v>
                </c:pt>
                <c:pt idx="48">
                  <c:v>-0.14323181712364746</c:v>
                </c:pt>
                <c:pt idx="49">
                  <c:v>-9.2779412287703811E-2</c:v>
                </c:pt>
                <c:pt idx="50">
                  <c:v>-5.8481991071165446E-2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95927936"/>
        <c:axId val="395929856"/>
      </c:barChart>
      <c:catAx>
        <c:axId val="395927936"/>
        <c:scaling>
          <c:orientation val="minMax"/>
        </c:scaling>
        <c:delete val="0"/>
        <c:axPos val="b"/>
        <c:majorTickMark val="out"/>
        <c:minorTickMark val="none"/>
        <c:tickLblPos val="nextTo"/>
        <c:crossAx val="395929856"/>
        <c:crosses val="autoZero"/>
        <c:auto val="1"/>
        <c:lblAlgn val="ctr"/>
        <c:lblOffset val="100"/>
        <c:noMultiLvlLbl val="0"/>
      </c:catAx>
      <c:valAx>
        <c:axId val="3959298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959279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'KRD mapping'!$D$4</c:f>
              <c:strCache>
                <c:ptCount val="1"/>
                <c:pt idx="0">
                  <c:v>12m</c:v>
                </c:pt>
              </c:strCache>
            </c:strRef>
          </c:tx>
          <c:marker>
            <c:symbol val="none"/>
          </c:marker>
          <c:cat>
            <c:strRef>
              <c:f>'KRD mapping'!$E$3:$NA$3</c:f>
              <c:strCache>
                <c:ptCount val="361"/>
                <c:pt idx="0">
                  <c:v>0m</c:v>
                </c:pt>
                <c:pt idx="1">
                  <c:v>1m</c:v>
                </c:pt>
                <c:pt idx="2">
                  <c:v>2m</c:v>
                </c:pt>
                <c:pt idx="3">
                  <c:v>3m</c:v>
                </c:pt>
                <c:pt idx="4">
                  <c:v>4m</c:v>
                </c:pt>
                <c:pt idx="5">
                  <c:v>5m</c:v>
                </c:pt>
                <c:pt idx="6">
                  <c:v>6m</c:v>
                </c:pt>
                <c:pt idx="7">
                  <c:v>7m</c:v>
                </c:pt>
                <c:pt idx="8">
                  <c:v>8m</c:v>
                </c:pt>
                <c:pt idx="9">
                  <c:v>9m</c:v>
                </c:pt>
                <c:pt idx="10">
                  <c:v>10m</c:v>
                </c:pt>
                <c:pt idx="11">
                  <c:v>11m</c:v>
                </c:pt>
                <c:pt idx="12">
                  <c:v>12m</c:v>
                </c:pt>
                <c:pt idx="13">
                  <c:v>13m</c:v>
                </c:pt>
                <c:pt idx="14">
                  <c:v>14m</c:v>
                </c:pt>
                <c:pt idx="15">
                  <c:v>15m</c:v>
                </c:pt>
                <c:pt idx="16">
                  <c:v>16m</c:v>
                </c:pt>
                <c:pt idx="17">
                  <c:v>17m</c:v>
                </c:pt>
                <c:pt idx="18">
                  <c:v>18m</c:v>
                </c:pt>
                <c:pt idx="19">
                  <c:v>19m</c:v>
                </c:pt>
                <c:pt idx="20">
                  <c:v>20m</c:v>
                </c:pt>
                <c:pt idx="21">
                  <c:v>21m</c:v>
                </c:pt>
                <c:pt idx="22">
                  <c:v>22m</c:v>
                </c:pt>
                <c:pt idx="23">
                  <c:v>23m</c:v>
                </c:pt>
                <c:pt idx="24">
                  <c:v>24m</c:v>
                </c:pt>
                <c:pt idx="25">
                  <c:v>25m</c:v>
                </c:pt>
                <c:pt idx="26">
                  <c:v>26m</c:v>
                </c:pt>
                <c:pt idx="27">
                  <c:v>27m</c:v>
                </c:pt>
                <c:pt idx="28">
                  <c:v>28m</c:v>
                </c:pt>
                <c:pt idx="29">
                  <c:v>29m</c:v>
                </c:pt>
                <c:pt idx="30">
                  <c:v>30m</c:v>
                </c:pt>
                <c:pt idx="31">
                  <c:v>31m</c:v>
                </c:pt>
                <c:pt idx="32">
                  <c:v>32m</c:v>
                </c:pt>
                <c:pt idx="33">
                  <c:v>33m</c:v>
                </c:pt>
                <c:pt idx="34">
                  <c:v>34m</c:v>
                </c:pt>
                <c:pt idx="35">
                  <c:v>35m</c:v>
                </c:pt>
                <c:pt idx="36">
                  <c:v>36m</c:v>
                </c:pt>
                <c:pt idx="37">
                  <c:v>37m</c:v>
                </c:pt>
                <c:pt idx="38">
                  <c:v>38m</c:v>
                </c:pt>
                <c:pt idx="39">
                  <c:v>39m</c:v>
                </c:pt>
                <c:pt idx="40">
                  <c:v>40m</c:v>
                </c:pt>
                <c:pt idx="41">
                  <c:v>41m</c:v>
                </c:pt>
                <c:pt idx="42">
                  <c:v>42m</c:v>
                </c:pt>
                <c:pt idx="43">
                  <c:v>43m</c:v>
                </c:pt>
                <c:pt idx="44">
                  <c:v>44m</c:v>
                </c:pt>
                <c:pt idx="45">
                  <c:v>45m</c:v>
                </c:pt>
                <c:pt idx="46">
                  <c:v>46m</c:v>
                </c:pt>
                <c:pt idx="47">
                  <c:v>47m</c:v>
                </c:pt>
                <c:pt idx="48">
                  <c:v>48m</c:v>
                </c:pt>
                <c:pt idx="49">
                  <c:v>49m</c:v>
                </c:pt>
                <c:pt idx="50">
                  <c:v>50m</c:v>
                </c:pt>
                <c:pt idx="51">
                  <c:v>51m</c:v>
                </c:pt>
                <c:pt idx="52">
                  <c:v>52m</c:v>
                </c:pt>
                <c:pt idx="53">
                  <c:v>53m</c:v>
                </c:pt>
                <c:pt idx="54">
                  <c:v>54m</c:v>
                </c:pt>
                <c:pt idx="55">
                  <c:v>55m</c:v>
                </c:pt>
                <c:pt idx="56">
                  <c:v>56m</c:v>
                </c:pt>
                <c:pt idx="57">
                  <c:v>57m</c:v>
                </c:pt>
                <c:pt idx="58">
                  <c:v>58m</c:v>
                </c:pt>
                <c:pt idx="59">
                  <c:v>59m</c:v>
                </c:pt>
                <c:pt idx="60">
                  <c:v>60m</c:v>
                </c:pt>
                <c:pt idx="61">
                  <c:v>61m</c:v>
                </c:pt>
                <c:pt idx="62">
                  <c:v>62m</c:v>
                </c:pt>
                <c:pt idx="63">
                  <c:v>63m</c:v>
                </c:pt>
                <c:pt idx="64">
                  <c:v>64m</c:v>
                </c:pt>
                <c:pt idx="65">
                  <c:v>65m</c:v>
                </c:pt>
                <c:pt idx="66">
                  <c:v>66m</c:v>
                </c:pt>
                <c:pt idx="67">
                  <c:v>67m</c:v>
                </c:pt>
                <c:pt idx="68">
                  <c:v>68m</c:v>
                </c:pt>
                <c:pt idx="69">
                  <c:v>69m</c:v>
                </c:pt>
                <c:pt idx="70">
                  <c:v>70m</c:v>
                </c:pt>
                <c:pt idx="71">
                  <c:v>71m</c:v>
                </c:pt>
                <c:pt idx="72">
                  <c:v>72m</c:v>
                </c:pt>
                <c:pt idx="73">
                  <c:v>73m</c:v>
                </c:pt>
                <c:pt idx="74">
                  <c:v>74m</c:v>
                </c:pt>
                <c:pt idx="75">
                  <c:v>75m</c:v>
                </c:pt>
                <c:pt idx="76">
                  <c:v>76m</c:v>
                </c:pt>
                <c:pt idx="77">
                  <c:v>77m</c:v>
                </c:pt>
                <c:pt idx="78">
                  <c:v>78m</c:v>
                </c:pt>
                <c:pt idx="79">
                  <c:v>79m</c:v>
                </c:pt>
                <c:pt idx="80">
                  <c:v>80m</c:v>
                </c:pt>
                <c:pt idx="81">
                  <c:v>81m</c:v>
                </c:pt>
                <c:pt idx="82">
                  <c:v>82m</c:v>
                </c:pt>
                <c:pt idx="83">
                  <c:v>83m</c:v>
                </c:pt>
                <c:pt idx="84">
                  <c:v>84m</c:v>
                </c:pt>
                <c:pt idx="85">
                  <c:v>85m</c:v>
                </c:pt>
                <c:pt idx="86">
                  <c:v>86m</c:v>
                </c:pt>
                <c:pt idx="87">
                  <c:v>87m</c:v>
                </c:pt>
                <c:pt idx="88">
                  <c:v>88m</c:v>
                </c:pt>
                <c:pt idx="89">
                  <c:v>89m</c:v>
                </c:pt>
                <c:pt idx="90">
                  <c:v>90m</c:v>
                </c:pt>
                <c:pt idx="91">
                  <c:v>91m</c:v>
                </c:pt>
                <c:pt idx="92">
                  <c:v>92m</c:v>
                </c:pt>
                <c:pt idx="93">
                  <c:v>93m</c:v>
                </c:pt>
                <c:pt idx="94">
                  <c:v>94m</c:v>
                </c:pt>
                <c:pt idx="95">
                  <c:v>95m</c:v>
                </c:pt>
                <c:pt idx="96">
                  <c:v>96m</c:v>
                </c:pt>
                <c:pt idx="97">
                  <c:v>97m</c:v>
                </c:pt>
                <c:pt idx="98">
                  <c:v>98m</c:v>
                </c:pt>
                <c:pt idx="99">
                  <c:v>99m</c:v>
                </c:pt>
                <c:pt idx="100">
                  <c:v>100m</c:v>
                </c:pt>
                <c:pt idx="101">
                  <c:v>101m</c:v>
                </c:pt>
                <c:pt idx="102">
                  <c:v>102m</c:v>
                </c:pt>
                <c:pt idx="103">
                  <c:v>103m</c:v>
                </c:pt>
                <c:pt idx="104">
                  <c:v>104m</c:v>
                </c:pt>
                <c:pt idx="105">
                  <c:v>105m</c:v>
                </c:pt>
                <c:pt idx="106">
                  <c:v>106m</c:v>
                </c:pt>
                <c:pt idx="107">
                  <c:v>107m</c:v>
                </c:pt>
                <c:pt idx="108">
                  <c:v>108m</c:v>
                </c:pt>
                <c:pt idx="109">
                  <c:v>109m</c:v>
                </c:pt>
                <c:pt idx="110">
                  <c:v>110m</c:v>
                </c:pt>
                <c:pt idx="111">
                  <c:v>111m</c:v>
                </c:pt>
                <c:pt idx="112">
                  <c:v>112m</c:v>
                </c:pt>
                <c:pt idx="113">
                  <c:v>113m</c:v>
                </c:pt>
                <c:pt idx="114">
                  <c:v>114m</c:v>
                </c:pt>
                <c:pt idx="115">
                  <c:v>115m</c:v>
                </c:pt>
                <c:pt idx="116">
                  <c:v>116m</c:v>
                </c:pt>
                <c:pt idx="117">
                  <c:v>117m</c:v>
                </c:pt>
                <c:pt idx="118">
                  <c:v>118m</c:v>
                </c:pt>
                <c:pt idx="119">
                  <c:v>119m</c:v>
                </c:pt>
                <c:pt idx="120">
                  <c:v>120m</c:v>
                </c:pt>
                <c:pt idx="121">
                  <c:v>121m</c:v>
                </c:pt>
                <c:pt idx="122">
                  <c:v>122m</c:v>
                </c:pt>
                <c:pt idx="123">
                  <c:v>123m</c:v>
                </c:pt>
                <c:pt idx="124">
                  <c:v>124m</c:v>
                </c:pt>
                <c:pt idx="125">
                  <c:v>125m</c:v>
                </c:pt>
                <c:pt idx="126">
                  <c:v>126m</c:v>
                </c:pt>
                <c:pt idx="127">
                  <c:v>127m</c:v>
                </c:pt>
                <c:pt idx="128">
                  <c:v>128m</c:v>
                </c:pt>
                <c:pt idx="129">
                  <c:v>129m</c:v>
                </c:pt>
                <c:pt idx="130">
                  <c:v>130m</c:v>
                </c:pt>
                <c:pt idx="131">
                  <c:v>131m</c:v>
                </c:pt>
                <c:pt idx="132">
                  <c:v>132m</c:v>
                </c:pt>
                <c:pt idx="133">
                  <c:v>133m</c:v>
                </c:pt>
                <c:pt idx="134">
                  <c:v>134m</c:v>
                </c:pt>
                <c:pt idx="135">
                  <c:v>135m</c:v>
                </c:pt>
                <c:pt idx="136">
                  <c:v>136m</c:v>
                </c:pt>
                <c:pt idx="137">
                  <c:v>137m</c:v>
                </c:pt>
                <c:pt idx="138">
                  <c:v>138m</c:v>
                </c:pt>
                <c:pt idx="139">
                  <c:v>139m</c:v>
                </c:pt>
                <c:pt idx="140">
                  <c:v>140m</c:v>
                </c:pt>
                <c:pt idx="141">
                  <c:v>141m</c:v>
                </c:pt>
                <c:pt idx="142">
                  <c:v>142m</c:v>
                </c:pt>
                <c:pt idx="143">
                  <c:v>143m</c:v>
                </c:pt>
                <c:pt idx="144">
                  <c:v>144m</c:v>
                </c:pt>
                <c:pt idx="145">
                  <c:v>145m</c:v>
                </c:pt>
                <c:pt idx="146">
                  <c:v>146m</c:v>
                </c:pt>
                <c:pt idx="147">
                  <c:v>147m</c:v>
                </c:pt>
                <c:pt idx="148">
                  <c:v>148m</c:v>
                </c:pt>
                <c:pt idx="149">
                  <c:v>149m</c:v>
                </c:pt>
                <c:pt idx="150">
                  <c:v>150m</c:v>
                </c:pt>
                <c:pt idx="151">
                  <c:v>151m</c:v>
                </c:pt>
                <c:pt idx="152">
                  <c:v>152m</c:v>
                </c:pt>
                <c:pt idx="153">
                  <c:v>153m</c:v>
                </c:pt>
                <c:pt idx="154">
                  <c:v>154m</c:v>
                </c:pt>
                <c:pt idx="155">
                  <c:v>155m</c:v>
                </c:pt>
                <c:pt idx="156">
                  <c:v>156m</c:v>
                </c:pt>
                <c:pt idx="157">
                  <c:v>157m</c:v>
                </c:pt>
                <c:pt idx="158">
                  <c:v>158m</c:v>
                </c:pt>
                <c:pt idx="159">
                  <c:v>159m</c:v>
                </c:pt>
                <c:pt idx="160">
                  <c:v>160m</c:v>
                </c:pt>
                <c:pt idx="161">
                  <c:v>161m</c:v>
                </c:pt>
                <c:pt idx="162">
                  <c:v>162m</c:v>
                </c:pt>
                <c:pt idx="163">
                  <c:v>163m</c:v>
                </c:pt>
                <c:pt idx="164">
                  <c:v>164m</c:v>
                </c:pt>
                <c:pt idx="165">
                  <c:v>165m</c:v>
                </c:pt>
                <c:pt idx="166">
                  <c:v>166m</c:v>
                </c:pt>
                <c:pt idx="167">
                  <c:v>167m</c:v>
                </c:pt>
                <c:pt idx="168">
                  <c:v>168m</c:v>
                </c:pt>
                <c:pt idx="169">
                  <c:v>169m</c:v>
                </c:pt>
                <c:pt idx="170">
                  <c:v>170m</c:v>
                </c:pt>
                <c:pt idx="171">
                  <c:v>171m</c:v>
                </c:pt>
                <c:pt idx="172">
                  <c:v>172m</c:v>
                </c:pt>
                <c:pt idx="173">
                  <c:v>173m</c:v>
                </c:pt>
                <c:pt idx="174">
                  <c:v>174m</c:v>
                </c:pt>
                <c:pt idx="175">
                  <c:v>175m</c:v>
                </c:pt>
                <c:pt idx="176">
                  <c:v>176m</c:v>
                </c:pt>
                <c:pt idx="177">
                  <c:v>177m</c:v>
                </c:pt>
                <c:pt idx="178">
                  <c:v>178m</c:v>
                </c:pt>
                <c:pt idx="179">
                  <c:v>179m</c:v>
                </c:pt>
                <c:pt idx="180">
                  <c:v>180m</c:v>
                </c:pt>
                <c:pt idx="181">
                  <c:v>181m</c:v>
                </c:pt>
                <c:pt idx="182">
                  <c:v>182m</c:v>
                </c:pt>
                <c:pt idx="183">
                  <c:v>183m</c:v>
                </c:pt>
                <c:pt idx="184">
                  <c:v>184m</c:v>
                </c:pt>
                <c:pt idx="185">
                  <c:v>185m</c:v>
                </c:pt>
                <c:pt idx="186">
                  <c:v>186m</c:v>
                </c:pt>
                <c:pt idx="187">
                  <c:v>187m</c:v>
                </c:pt>
                <c:pt idx="188">
                  <c:v>188m</c:v>
                </c:pt>
                <c:pt idx="189">
                  <c:v>189m</c:v>
                </c:pt>
                <c:pt idx="190">
                  <c:v>190m</c:v>
                </c:pt>
                <c:pt idx="191">
                  <c:v>191m</c:v>
                </c:pt>
                <c:pt idx="192">
                  <c:v>192m</c:v>
                </c:pt>
                <c:pt idx="193">
                  <c:v>193m</c:v>
                </c:pt>
                <c:pt idx="194">
                  <c:v>194m</c:v>
                </c:pt>
                <c:pt idx="195">
                  <c:v>195m</c:v>
                </c:pt>
                <c:pt idx="196">
                  <c:v>196m</c:v>
                </c:pt>
                <c:pt idx="197">
                  <c:v>197m</c:v>
                </c:pt>
                <c:pt idx="198">
                  <c:v>198m</c:v>
                </c:pt>
                <c:pt idx="199">
                  <c:v>199m</c:v>
                </c:pt>
                <c:pt idx="200">
                  <c:v>200m</c:v>
                </c:pt>
                <c:pt idx="201">
                  <c:v>201m</c:v>
                </c:pt>
                <c:pt idx="202">
                  <c:v>202m</c:v>
                </c:pt>
                <c:pt idx="203">
                  <c:v>203m</c:v>
                </c:pt>
                <c:pt idx="204">
                  <c:v>204m</c:v>
                </c:pt>
                <c:pt idx="205">
                  <c:v>205m</c:v>
                </c:pt>
                <c:pt idx="206">
                  <c:v>206m</c:v>
                </c:pt>
                <c:pt idx="207">
                  <c:v>207m</c:v>
                </c:pt>
                <c:pt idx="208">
                  <c:v>208m</c:v>
                </c:pt>
                <c:pt idx="209">
                  <c:v>209m</c:v>
                </c:pt>
                <c:pt idx="210">
                  <c:v>210m</c:v>
                </c:pt>
                <c:pt idx="211">
                  <c:v>211m</c:v>
                </c:pt>
                <c:pt idx="212">
                  <c:v>212m</c:v>
                </c:pt>
                <c:pt idx="213">
                  <c:v>213m</c:v>
                </c:pt>
                <c:pt idx="214">
                  <c:v>214m</c:v>
                </c:pt>
                <c:pt idx="215">
                  <c:v>215m</c:v>
                </c:pt>
                <c:pt idx="216">
                  <c:v>216m</c:v>
                </c:pt>
                <c:pt idx="217">
                  <c:v>217m</c:v>
                </c:pt>
                <c:pt idx="218">
                  <c:v>218m</c:v>
                </c:pt>
                <c:pt idx="219">
                  <c:v>219m</c:v>
                </c:pt>
                <c:pt idx="220">
                  <c:v>220m</c:v>
                </c:pt>
                <c:pt idx="221">
                  <c:v>221m</c:v>
                </c:pt>
                <c:pt idx="222">
                  <c:v>222m</c:v>
                </c:pt>
                <c:pt idx="223">
                  <c:v>223m</c:v>
                </c:pt>
                <c:pt idx="224">
                  <c:v>224m</c:v>
                </c:pt>
                <c:pt idx="225">
                  <c:v>225m</c:v>
                </c:pt>
                <c:pt idx="226">
                  <c:v>226m</c:v>
                </c:pt>
                <c:pt idx="227">
                  <c:v>227m</c:v>
                </c:pt>
                <c:pt idx="228">
                  <c:v>228m</c:v>
                </c:pt>
                <c:pt idx="229">
                  <c:v>229m</c:v>
                </c:pt>
                <c:pt idx="230">
                  <c:v>230m</c:v>
                </c:pt>
                <c:pt idx="231">
                  <c:v>231m</c:v>
                </c:pt>
                <c:pt idx="232">
                  <c:v>232m</c:v>
                </c:pt>
                <c:pt idx="233">
                  <c:v>233m</c:v>
                </c:pt>
                <c:pt idx="234">
                  <c:v>234m</c:v>
                </c:pt>
                <c:pt idx="235">
                  <c:v>235m</c:v>
                </c:pt>
                <c:pt idx="236">
                  <c:v>236m</c:v>
                </c:pt>
                <c:pt idx="237">
                  <c:v>237m</c:v>
                </c:pt>
                <c:pt idx="238">
                  <c:v>238m</c:v>
                </c:pt>
                <c:pt idx="239">
                  <c:v>239m</c:v>
                </c:pt>
                <c:pt idx="240">
                  <c:v>240m</c:v>
                </c:pt>
                <c:pt idx="241">
                  <c:v>241m</c:v>
                </c:pt>
                <c:pt idx="242">
                  <c:v>242m</c:v>
                </c:pt>
                <c:pt idx="243">
                  <c:v>243m</c:v>
                </c:pt>
                <c:pt idx="244">
                  <c:v>244m</c:v>
                </c:pt>
                <c:pt idx="245">
                  <c:v>245m</c:v>
                </c:pt>
                <c:pt idx="246">
                  <c:v>246m</c:v>
                </c:pt>
                <c:pt idx="247">
                  <c:v>247m</c:v>
                </c:pt>
                <c:pt idx="248">
                  <c:v>248m</c:v>
                </c:pt>
                <c:pt idx="249">
                  <c:v>249m</c:v>
                </c:pt>
                <c:pt idx="250">
                  <c:v>250m</c:v>
                </c:pt>
                <c:pt idx="251">
                  <c:v>251m</c:v>
                </c:pt>
                <c:pt idx="252">
                  <c:v>252m</c:v>
                </c:pt>
                <c:pt idx="253">
                  <c:v>253m</c:v>
                </c:pt>
                <c:pt idx="254">
                  <c:v>254m</c:v>
                </c:pt>
                <c:pt idx="255">
                  <c:v>255m</c:v>
                </c:pt>
                <c:pt idx="256">
                  <c:v>256m</c:v>
                </c:pt>
                <c:pt idx="257">
                  <c:v>257m</c:v>
                </c:pt>
                <c:pt idx="258">
                  <c:v>258m</c:v>
                </c:pt>
                <c:pt idx="259">
                  <c:v>259m</c:v>
                </c:pt>
                <c:pt idx="260">
                  <c:v>260m</c:v>
                </c:pt>
                <c:pt idx="261">
                  <c:v>261m</c:v>
                </c:pt>
                <c:pt idx="262">
                  <c:v>262m</c:v>
                </c:pt>
                <c:pt idx="263">
                  <c:v>263m</c:v>
                </c:pt>
                <c:pt idx="264">
                  <c:v>264m</c:v>
                </c:pt>
                <c:pt idx="265">
                  <c:v>265m</c:v>
                </c:pt>
                <c:pt idx="266">
                  <c:v>266m</c:v>
                </c:pt>
                <c:pt idx="267">
                  <c:v>267m</c:v>
                </c:pt>
                <c:pt idx="268">
                  <c:v>268m</c:v>
                </c:pt>
                <c:pt idx="269">
                  <c:v>269m</c:v>
                </c:pt>
                <c:pt idx="270">
                  <c:v>270m</c:v>
                </c:pt>
                <c:pt idx="271">
                  <c:v>271m</c:v>
                </c:pt>
                <c:pt idx="272">
                  <c:v>272m</c:v>
                </c:pt>
                <c:pt idx="273">
                  <c:v>273m</c:v>
                </c:pt>
                <c:pt idx="274">
                  <c:v>274m</c:v>
                </c:pt>
                <c:pt idx="275">
                  <c:v>275m</c:v>
                </c:pt>
                <c:pt idx="276">
                  <c:v>276m</c:v>
                </c:pt>
                <c:pt idx="277">
                  <c:v>277m</c:v>
                </c:pt>
                <c:pt idx="278">
                  <c:v>278m</c:v>
                </c:pt>
                <c:pt idx="279">
                  <c:v>279m</c:v>
                </c:pt>
                <c:pt idx="280">
                  <c:v>280m</c:v>
                </c:pt>
                <c:pt idx="281">
                  <c:v>281m</c:v>
                </c:pt>
                <c:pt idx="282">
                  <c:v>282m</c:v>
                </c:pt>
                <c:pt idx="283">
                  <c:v>283m</c:v>
                </c:pt>
                <c:pt idx="284">
                  <c:v>284m</c:v>
                </c:pt>
                <c:pt idx="285">
                  <c:v>285m</c:v>
                </c:pt>
                <c:pt idx="286">
                  <c:v>286m</c:v>
                </c:pt>
                <c:pt idx="287">
                  <c:v>287m</c:v>
                </c:pt>
                <c:pt idx="288">
                  <c:v>288m</c:v>
                </c:pt>
                <c:pt idx="289">
                  <c:v>289m</c:v>
                </c:pt>
                <c:pt idx="290">
                  <c:v>290m</c:v>
                </c:pt>
                <c:pt idx="291">
                  <c:v>291m</c:v>
                </c:pt>
                <c:pt idx="292">
                  <c:v>292m</c:v>
                </c:pt>
                <c:pt idx="293">
                  <c:v>293m</c:v>
                </c:pt>
                <c:pt idx="294">
                  <c:v>294m</c:v>
                </c:pt>
                <c:pt idx="295">
                  <c:v>295m</c:v>
                </c:pt>
                <c:pt idx="296">
                  <c:v>296m</c:v>
                </c:pt>
                <c:pt idx="297">
                  <c:v>297m</c:v>
                </c:pt>
                <c:pt idx="298">
                  <c:v>298m</c:v>
                </c:pt>
                <c:pt idx="299">
                  <c:v>299m</c:v>
                </c:pt>
                <c:pt idx="300">
                  <c:v>300m</c:v>
                </c:pt>
                <c:pt idx="301">
                  <c:v>301m</c:v>
                </c:pt>
                <c:pt idx="302">
                  <c:v>302m</c:v>
                </c:pt>
                <c:pt idx="303">
                  <c:v>303m</c:v>
                </c:pt>
                <c:pt idx="304">
                  <c:v>304m</c:v>
                </c:pt>
                <c:pt idx="305">
                  <c:v>305m</c:v>
                </c:pt>
                <c:pt idx="306">
                  <c:v>306m</c:v>
                </c:pt>
                <c:pt idx="307">
                  <c:v>307m</c:v>
                </c:pt>
                <c:pt idx="308">
                  <c:v>308m</c:v>
                </c:pt>
                <c:pt idx="309">
                  <c:v>309m</c:v>
                </c:pt>
                <c:pt idx="310">
                  <c:v>310m</c:v>
                </c:pt>
                <c:pt idx="311">
                  <c:v>311m</c:v>
                </c:pt>
                <c:pt idx="312">
                  <c:v>312m</c:v>
                </c:pt>
                <c:pt idx="313">
                  <c:v>313m</c:v>
                </c:pt>
                <c:pt idx="314">
                  <c:v>314m</c:v>
                </c:pt>
                <c:pt idx="315">
                  <c:v>315m</c:v>
                </c:pt>
                <c:pt idx="316">
                  <c:v>316m</c:v>
                </c:pt>
                <c:pt idx="317">
                  <c:v>317m</c:v>
                </c:pt>
                <c:pt idx="318">
                  <c:v>318m</c:v>
                </c:pt>
                <c:pt idx="319">
                  <c:v>319m</c:v>
                </c:pt>
                <c:pt idx="320">
                  <c:v>320m</c:v>
                </c:pt>
                <c:pt idx="321">
                  <c:v>321m</c:v>
                </c:pt>
                <c:pt idx="322">
                  <c:v>322m</c:v>
                </c:pt>
                <c:pt idx="323">
                  <c:v>323m</c:v>
                </c:pt>
                <c:pt idx="324">
                  <c:v>324m</c:v>
                </c:pt>
                <c:pt idx="325">
                  <c:v>325m</c:v>
                </c:pt>
                <c:pt idx="326">
                  <c:v>326m</c:v>
                </c:pt>
                <c:pt idx="327">
                  <c:v>327m</c:v>
                </c:pt>
                <c:pt idx="328">
                  <c:v>328m</c:v>
                </c:pt>
                <c:pt idx="329">
                  <c:v>329m</c:v>
                </c:pt>
                <c:pt idx="330">
                  <c:v>330m</c:v>
                </c:pt>
                <c:pt idx="331">
                  <c:v>331m</c:v>
                </c:pt>
                <c:pt idx="332">
                  <c:v>332m</c:v>
                </c:pt>
                <c:pt idx="333">
                  <c:v>333m</c:v>
                </c:pt>
                <c:pt idx="334">
                  <c:v>334m</c:v>
                </c:pt>
                <c:pt idx="335">
                  <c:v>335m</c:v>
                </c:pt>
                <c:pt idx="336">
                  <c:v>336m</c:v>
                </c:pt>
                <c:pt idx="337">
                  <c:v>337m</c:v>
                </c:pt>
                <c:pt idx="338">
                  <c:v>338m</c:v>
                </c:pt>
                <c:pt idx="339">
                  <c:v>339m</c:v>
                </c:pt>
                <c:pt idx="340">
                  <c:v>340m</c:v>
                </c:pt>
                <c:pt idx="341">
                  <c:v>341m</c:v>
                </c:pt>
                <c:pt idx="342">
                  <c:v>342m</c:v>
                </c:pt>
                <c:pt idx="343">
                  <c:v>343m</c:v>
                </c:pt>
                <c:pt idx="344">
                  <c:v>344m</c:v>
                </c:pt>
                <c:pt idx="345">
                  <c:v>345m</c:v>
                </c:pt>
                <c:pt idx="346">
                  <c:v>346m</c:v>
                </c:pt>
                <c:pt idx="347">
                  <c:v>347m</c:v>
                </c:pt>
                <c:pt idx="348">
                  <c:v>348m</c:v>
                </c:pt>
                <c:pt idx="349">
                  <c:v>349m</c:v>
                </c:pt>
                <c:pt idx="350">
                  <c:v>350m</c:v>
                </c:pt>
                <c:pt idx="351">
                  <c:v>351m</c:v>
                </c:pt>
                <c:pt idx="352">
                  <c:v>352m</c:v>
                </c:pt>
                <c:pt idx="353">
                  <c:v>353m</c:v>
                </c:pt>
                <c:pt idx="354">
                  <c:v>354m</c:v>
                </c:pt>
                <c:pt idx="355">
                  <c:v>355m</c:v>
                </c:pt>
                <c:pt idx="356">
                  <c:v>356m</c:v>
                </c:pt>
                <c:pt idx="357">
                  <c:v>357m</c:v>
                </c:pt>
                <c:pt idx="358">
                  <c:v>358m</c:v>
                </c:pt>
                <c:pt idx="359">
                  <c:v>359m</c:v>
                </c:pt>
                <c:pt idx="360">
                  <c:v>360m</c:v>
                </c:pt>
              </c:strCache>
            </c:strRef>
          </c:cat>
          <c:val>
            <c:numRef>
              <c:f>'KRD mapping'!$E$4:$NA$4</c:f>
              <c:numCache>
                <c:formatCode>_(* #,##0.00_);_(* \(#,##0.00\);_(* "-"??_);_(@_)</c:formatCode>
                <c:ptCount val="36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0.91666666666666663</c:v>
                </c:pt>
                <c:pt idx="14">
                  <c:v>0.83333333333333337</c:v>
                </c:pt>
                <c:pt idx="15">
                  <c:v>0.75</c:v>
                </c:pt>
                <c:pt idx="16">
                  <c:v>0.66666666666666674</c:v>
                </c:pt>
                <c:pt idx="17">
                  <c:v>0.58333333333333326</c:v>
                </c:pt>
                <c:pt idx="18">
                  <c:v>0.5</c:v>
                </c:pt>
                <c:pt idx="19">
                  <c:v>0.41666666666666663</c:v>
                </c:pt>
                <c:pt idx="20">
                  <c:v>0.33333333333333337</c:v>
                </c:pt>
                <c:pt idx="21">
                  <c:v>0.25</c:v>
                </c:pt>
                <c:pt idx="22">
                  <c:v>0.16666666666666663</c:v>
                </c:pt>
                <c:pt idx="23">
                  <c:v>8.333333333333337E-2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'KRD mapping'!$D$5</c:f>
              <c:strCache>
                <c:ptCount val="1"/>
                <c:pt idx="0">
                  <c:v>2y</c:v>
                </c:pt>
              </c:strCache>
            </c:strRef>
          </c:tx>
          <c:marker>
            <c:symbol val="none"/>
          </c:marker>
          <c:cat>
            <c:strRef>
              <c:f>'KRD mapping'!$E$3:$NA$3</c:f>
              <c:strCache>
                <c:ptCount val="361"/>
                <c:pt idx="0">
                  <c:v>0m</c:v>
                </c:pt>
                <c:pt idx="1">
                  <c:v>1m</c:v>
                </c:pt>
                <c:pt idx="2">
                  <c:v>2m</c:v>
                </c:pt>
                <c:pt idx="3">
                  <c:v>3m</c:v>
                </c:pt>
                <c:pt idx="4">
                  <c:v>4m</c:v>
                </c:pt>
                <c:pt idx="5">
                  <c:v>5m</c:v>
                </c:pt>
                <c:pt idx="6">
                  <c:v>6m</c:v>
                </c:pt>
                <c:pt idx="7">
                  <c:v>7m</c:v>
                </c:pt>
                <c:pt idx="8">
                  <c:v>8m</c:v>
                </c:pt>
                <c:pt idx="9">
                  <c:v>9m</c:v>
                </c:pt>
                <c:pt idx="10">
                  <c:v>10m</c:v>
                </c:pt>
                <c:pt idx="11">
                  <c:v>11m</c:v>
                </c:pt>
                <c:pt idx="12">
                  <c:v>12m</c:v>
                </c:pt>
                <c:pt idx="13">
                  <c:v>13m</c:v>
                </c:pt>
                <c:pt idx="14">
                  <c:v>14m</c:v>
                </c:pt>
                <c:pt idx="15">
                  <c:v>15m</c:v>
                </c:pt>
                <c:pt idx="16">
                  <c:v>16m</c:v>
                </c:pt>
                <c:pt idx="17">
                  <c:v>17m</c:v>
                </c:pt>
                <c:pt idx="18">
                  <c:v>18m</c:v>
                </c:pt>
                <c:pt idx="19">
                  <c:v>19m</c:v>
                </c:pt>
                <c:pt idx="20">
                  <c:v>20m</c:v>
                </c:pt>
                <c:pt idx="21">
                  <c:v>21m</c:v>
                </c:pt>
                <c:pt idx="22">
                  <c:v>22m</c:v>
                </c:pt>
                <c:pt idx="23">
                  <c:v>23m</c:v>
                </c:pt>
                <c:pt idx="24">
                  <c:v>24m</c:v>
                </c:pt>
                <c:pt idx="25">
                  <c:v>25m</c:v>
                </c:pt>
                <c:pt idx="26">
                  <c:v>26m</c:v>
                </c:pt>
                <c:pt idx="27">
                  <c:v>27m</c:v>
                </c:pt>
                <c:pt idx="28">
                  <c:v>28m</c:v>
                </c:pt>
                <c:pt idx="29">
                  <c:v>29m</c:v>
                </c:pt>
                <c:pt idx="30">
                  <c:v>30m</c:v>
                </c:pt>
                <c:pt idx="31">
                  <c:v>31m</c:v>
                </c:pt>
                <c:pt idx="32">
                  <c:v>32m</c:v>
                </c:pt>
                <c:pt idx="33">
                  <c:v>33m</c:v>
                </c:pt>
                <c:pt idx="34">
                  <c:v>34m</c:v>
                </c:pt>
                <c:pt idx="35">
                  <c:v>35m</c:v>
                </c:pt>
                <c:pt idx="36">
                  <c:v>36m</c:v>
                </c:pt>
                <c:pt idx="37">
                  <c:v>37m</c:v>
                </c:pt>
                <c:pt idx="38">
                  <c:v>38m</c:v>
                </c:pt>
                <c:pt idx="39">
                  <c:v>39m</c:v>
                </c:pt>
                <c:pt idx="40">
                  <c:v>40m</c:v>
                </c:pt>
                <c:pt idx="41">
                  <c:v>41m</c:v>
                </c:pt>
                <c:pt idx="42">
                  <c:v>42m</c:v>
                </c:pt>
                <c:pt idx="43">
                  <c:v>43m</c:v>
                </c:pt>
                <c:pt idx="44">
                  <c:v>44m</c:v>
                </c:pt>
                <c:pt idx="45">
                  <c:v>45m</c:v>
                </c:pt>
                <c:pt idx="46">
                  <c:v>46m</c:v>
                </c:pt>
                <c:pt idx="47">
                  <c:v>47m</c:v>
                </c:pt>
                <c:pt idx="48">
                  <c:v>48m</c:v>
                </c:pt>
                <c:pt idx="49">
                  <c:v>49m</c:v>
                </c:pt>
                <c:pt idx="50">
                  <c:v>50m</c:v>
                </c:pt>
                <c:pt idx="51">
                  <c:v>51m</c:v>
                </c:pt>
                <c:pt idx="52">
                  <c:v>52m</c:v>
                </c:pt>
                <c:pt idx="53">
                  <c:v>53m</c:v>
                </c:pt>
                <c:pt idx="54">
                  <c:v>54m</c:v>
                </c:pt>
                <c:pt idx="55">
                  <c:v>55m</c:v>
                </c:pt>
                <c:pt idx="56">
                  <c:v>56m</c:v>
                </c:pt>
                <c:pt idx="57">
                  <c:v>57m</c:v>
                </c:pt>
                <c:pt idx="58">
                  <c:v>58m</c:v>
                </c:pt>
                <c:pt idx="59">
                  <c:v>59m</c:v>
                </c:pt>
                <c:pt idx="60">
                  <c:v>60m</c:v>
                </c:pt>
                <c:pt idx="61">
                  <c:v>61m</c:v>
                </c:pt>
                <c:pt idx="62">
                  <c:v>62m</c:v>
                </c:pt>
                <c:pt idx="63">
                  <c:v>63m</c:v>
                </c:pt>
                <c:pt idx="64">
                  <c:v>64m</c:v>
                </c:pt>
                <c:pt idx="65">
                  <c:v>65m</c:v>
                </c:pt>
                <c:pt idx="66">
                  <c:v>66m</c:v>
                </c:pt>
                <c:pt idx="67">
                  <c:v>67m</c:v>
                </c:pt>
                <c:pt idx="68">
                  <c:v>68m</c:v>
                </c:pt>
                <c:pt idx="69">
                  <c:v>69m</c:v>
                </c:pt>
                <c:pt idx="70">
                  <c:v>70m</c:v>
                </c:pt>
                <c:pt idx="71">
                  <c:v>71m</c:v>
                </c:pt>
                <c:pt idx="72">
                  <c:v>72m</c:v>
                </c:pt>
                <c:pt idx="73">
                  <c:v>73m</c:v>
                </c:pt>
                <c:pt idx="74">
                  <c:v>74m</c:v>
                </c:pt>
                <c:pt idx="75">
                  <c:v>75m</c:v>
                </c:pt>
                <c:pt idx="76">
                  <c:v>76m</c:v>
                </c:pt>
                <c:pt idx="77">
                  <c:v>77m</c:v>
                </c:pt>
                <c:pt idx="78">
                  <c:v>78m</c:v>
                </c:pt>
                <c:pt idx="79">
                  <c:v>79m</c:v>
                </c:pt>
                <c:pt idx="80">
                  <c:v>80m</c:v>
                </c:pt>
                <c:pt idx="81">
                  <c:v>81m</c:v>
                </c:pt>
                <c:pt idx="82">
                  <c:v>82m</c:v>
                </c:pt>
                <c:pt idx="83">
                  <c:v>83m</c:v>
                </c:pt>
                <c:pt idx="84">
                  <c:v>84m</c:v>
                </c:pt>
                <c:pt idx="85">
                  <c:v>85m</c:v>
                </c:pt>
                <c:pt idx="86">
                  <c:v>86m</c:v>
                </c:pt>
                <c:pt idx="87">
                  <c:v>87m</c:v>
                </c:pt>
                <c:pt idx="88">
                  <c:v>88m</c:v>
                </c:pt>
                <c:pt idx="89">
                  <c:v>89m</c:v>
                </c:pt>
                <c:pt idx="90">
                  <c:v>90m</c:v>
                </c:pt>
                <c:pt idx="91">
                  <c:v>91m</c:v>
                </c:pt>
                <c:pt idx="92">
                  <c:v>92m</c:v>
                </c:pt>
                <c:pt idx="93">
                  <c:v>93m</c:v>
                </c:pt>
                <c:pt idx="94">
                  <c:v>94m</c:v>
                </c:pt>
                <c:pt idx="95">
                  <c:v>95m</c:v>
                </c:pt>
                <c:pt idx="96">
                  <c:v>96m</c:v>
                </c:pt>
                <c:pt idx="97">
                  <c:v>97m</c:v>
                </c:pt>
                <c:pt idx="98">
                  <c:v>98m</c:v>
                </c:pt>
                <c:pt idx="99">
                  <c:v>99m</c:v>
                </c:pt>
                <c:pt idx="100">
                  <c:v>100m</c:v>
                </c:pt>
                <c:pt idx="101">
                  <c:v>101m</c:v>
                </c:pt>
                <c:pt idx="102">
                  <c:v>102m</c:v>
                </c:pt>
                <c:pt idx="103">
                  <c:v>103m</c:v>
                </c:pt>
                <c:pt idx="104">
                  <c:v>104m</c:v>
                </c:pt>
                <c:pt idx="105">
                  <c:v>105m</c:v>
                </c:pt>
                <c:pt idx="106">
                  <c:v>106m</c:v>
                </c:pt>
                <c:pt idx="107">
                  <c:v>107m</c:v>
                </c:pt>
                <c:pt idx="108">
                  <c:v>108m</c:v>
                </c:pt>
                <c:pt idx="109">
                  <c:v>109m</c:v>
                </c:pt>
                <c:pt idx="110">
                  <c:v>110m</c:v>
                </c:pt>
                <c:pt idx="111">
                  <c:v>111m</c:v>
                </c:pt>
                <c:pt idx="112">
                  <c:v>112m</c:v>
                </c:pt>
                <c:pt idx="113">
                  <c:v>113m</c:v>
                </c:pt>
                <c:pt idx="114">
                  <c:v>114m</c:v>
                </c:pt>
                <c:pt idx="115">
                  <c:v>115m</c:v>
                </c:pt>
                <c:pt idx="116">
                  <c:v>116m</c:v>
                </c:pt>
                <c:pt idx="117">
                  <c:v>117m</c:v>
                </c:pt>
                <c:pt idx="118">
                  <c:v>118m</c:v>
                </c:pt>
                <c:pt idx="119">
                  <c:v>119m</c:v>
                </c:pt>
                <c:pt idx="120">
                  <c:v>120m</c:v>
                </c:pt>
                <c:pt idx="121">
                  <c:v>121m</c:v>
                </c:pt>
                <c:pt idx="122">
                  <c:v>122m</c:v>
                </c:pt>
                <c:pt idx="123">
                  <c:v>123m</c:v>
                </c:pt>
                <c:pt idx="124">
                  <c:v>124m</c:v>
                </c:pt>
                <c:pt idx="125">
                  <c:v>125m</c:v>
                </c:pt>
                <c:pt idx="126">
                  <c:v>126m</c:v>
                </c:pt>
                <c:pt idx="127">
                  <c:v>127m</c:v>
                </c:pt>
                <c:pt idx="128">
                  <c:v>128m</c:v>
                </c:pt>
                <c:pt idx="129">
                  <c:v>129m</c:v>
                </c:pt>
                <c:pt idx="130">
                  <c:v>130m</c:v>
                </c:pt>
                <c:pt idx="131">
                  <c:v>131m</c:v>
                </c:pt>
                <c:pt idx="132">
                  <c:v>132m</c:v>
                </c:pt>
                <c:pt idx="133">
                  <c:v>133m</c:v>
                </c:pt>
                <c:pt idx="134">
                  <c:v>134m</c:v>
                </c:pt>
                <c:pt idx="135">
                  <c:v>135m</c:v>
                </c:pt>
                <c:pt idx="136">
                  <c:v>136m</c:v>
                </c:pt>
                <c:pt idx="137">
                  <c:v>137m</c:v>
                </c:pt>
                <c:pt idx="138">
                  <c:v>138m</c:v>
                </c:pt>
                <c:pt idx="139">
                  <c:v>139m</c:v>
                </c:pt>
                <c:pt idx="140">
                  <c:v>140m</c:v>
                </c:pt>
                <c:pt idx="141">
                  <c:v>141m</c:v>
                </c:pt>
                <c:pt idx="142">
                  <c:v>142m</c:v>
                </c:pt>
                <c:pt idx="143">
                  <c:v>143m</c:v>
                </c:pt>
                <c:pt idx="144">
                  <c:v>144m</c:v>
                </c:pt>
                <c:pt idx="145">
                  <c:v>145m</c:v>
                </c:pt>
                <c:pt idx="146">
                  <c:v>146m</c:v>
                </c:pt>
                <c:pt idx="147">
                  <c:v>147m</c:v>
                </c:pt>
                <c:pt idx="148">
                  <c:v>148m</c:v>
                </c:pt>
                <c:pt idx="149">
                  <c:v>149m</c:v>
                </c:pt>
                <c:pt idx="150">
                  <c:v>150m</c:v>
                </c:pt>
                <c:pt idx="151">
                  <c:v>151m</c:v>
                </c:pt>
                <c:pt idx="152">
                  <c:v>152m</c:v>
                </c:pt>
                <c:pt idx="153">
                  <c:v>153m</c:v>
                </c:pt>
                <c:pt idx="154">
                  <c:v>154m</c:v>
                </c:pt>
                <c:pt idx="155">
                  <c:v>155m</c:v>
                </c:pt>
                <c:pt idx="156">
                  <c:v>156m</c:v>
                </c:pt>
                <c:pt idx="157">
                  <c:v>157m</c:v>
                </c:pt>
                <c:pt idx="158">
                  <c:v>158m</c:v>
                </c:pt>
                <c:pt idx="159">
                  <c:v>159m</c:v>
                </c:pt>
                <c:pt idx="160">
                  <c:v>160m</c:v>
                </c:pt>
                <c:pt idx="161">
                  <c:v>161m</c:v>
                </c:pt>
                <c:pt idx="162">
                  <c:v>162m</c:v>
                </c:pt>
                <c:pt idx="163">
                  <c:v>163m</c:v>
                </c:pt>
                <c:pt idx="164">
                  <c:v>164m</c:v>
                </c:pt>
                <c:pt idx="165">
                  <c:v>165m</c:v>
                </c:pt>
                <c:pt idx="166">
                  <c:v>166m</c:v>
                </c:pt>
                <c:pt idx="167">
                  <c:v>167m</c:v>
                </c:pt>
                <c:pt idx="168">
                  <c:v>168m</c:v>
                </c:pt>
                <c:pt idx="169">
                  <c:v>169m</c:v>
                </c:pt>
                <c:pt idx="170">
                  <c:v>170m</c:v>
                </c:pt>
                <c:pt idx="171">
                  <c:v>171m</c:v>
                </c:pt>
                <c:pt idx="172">
                  <c:v>172m</c:v>
                </c:pt>
                <c:pt idx="173">
                  <c:v>173m</c:v>
                </c:pt>
                <c:pt idx="174">
                  <c:v>174m</c:v>
                </c:pt>
                <c:pt idx="175">
                  <c:v>175m</c:v>
                </c:pt>
                <c:pt idx="176">
                  <c:v>176m</c:v>
                </c:pt>
                <c:pt idx="177">
                  <c:v>177m</c:v>
                </c:pt>
                <c:pt idx="178">
                  <c:v>178m</c:v>
                </c:pt>
                <c:pt idx="179">
                  <c:v>179m</c:v>
                </c:pt>
                <c:pt idx="180">
                  <c:v>180m</c:v>
                </c:pt>
                <c:pt idx="181">
                  <c:v>181m</c:v>
                </c:pt>
                <c:pt idx="182">
                  <c:v>182m</c:v>
                </c:pt>
                <c:pt idx="183">
                  <c:v>183m</c:v>
                </c:pt>
                <c:pt idx="184">
                  <c:v>184m</c:v>
                </c:pt>
                <c:pt idx="185">
                  <c:v>185m</c:v>
                </c:pt>
                <c:pt idx="186">
                  <c:v>186m</c:v>
                </c:pt>
                <c:pt idx="187">
                  <c:v>187m</c:v>
                </c:pt>
                <c:pt idx="188">
                  <c:v>188m</c:v>
                </c:pt>
                <c:pt idx="189">
                  <c:v>189m</c:v>
                </c:pt>
                <c:pt idx="190">
                  <c:v>190m</c:v>
                </c:pt>
                <c:pt idx="191">
                  <c:v>191m</c:v>
                </c:pt>
                <c:pt idx="192">
                  <c:v>192m</c:v>
                </c:pt>
                <c:pt idx="193">
                  <c:v>193m</c:v>
                </c:pt>
                <c:pt idx="194">
                  <c:v>194m</c:v>
                </c:pt>
                <c:pt idx="195">
                  <c:v>195m</c:v>
                </c:pt>
                <c:pt idx="196">
                  <c:v>196m</c:v>
                </c:pt>
                <c:pt idx="197">
                  <c:v>197m</c:v>
                </c:pt>
                <c:pt idx="198">
                  <c:v>198m</c:v>
                </c:pt>
                <c:pt idx="199">
                  <c:v>199m</c:v>
                </c:pt>
                <c:pt idx="200">
                  <c:v>200m</c:v>
                </c:pt>
                <c:pt idx="201">
                  <c:v>201m</c:v>
                </c:pt>
                <c:pt idx="202">
                  <c:v>202m</c:v>
                </c:pt>
                <c:pt idx="203">
                  <c:v>203m</c:v>
                </c:pt>
                <c:pt idx="204">
                  <c:v>204m</c:v>
                </c:pt>
                <c:pt idx="205">
                  <c:v>205m</c:v>
                </c:pt>
                <c:pt idx="206">
                  <c:v>206m</c:v>
                </c:pt>
                <c:pt idx="207">
                  <c:v>207m</c:v>
                </c:pt>
                <c:pt idx="208">
                  <c:v>208m</c:v>
                </c:pt>
                <c:pt idx="209">
                  <c:v>209m</c:v>
                </c:pt>
                <c:pt idx="210">
                  <c:v>210m</c:v>
                </c:pt>
                <c:pt idx="211">
                  <c:v>211m</c:v>
                </c:pt>
                <c:pt idx="212">
                  <c:v>212m</c:v>
                </c:pt>
                <c:pt idx="213">
                  <c:v>213m</c:v>
                </c:pt>
                <c:pt idx="214">
                  <c:v>214m</c:v>
                </c:pt>
                <c:pt idx="215">
                  <c:v>215m</c:v>
                </c:pt>
                <c:pt idx="216">
                  <c:v>216m</c:v>
                </c:pt>
                <c:pt idx="217">
                  <c:v>217m</c:v>
                </c:pt>
                <c:pt idx="218">
                  <c:v>218m</c:v>
                </c:pt>
                <c:pt idx="219">
                  <c:v>219m</c:v>
                </c:pt>
                <c:pt idx="220">
                  <c:v>220m</c:v>
                </c:pt>
                <c:pt idx="221">
                  <c:v>221m</c:v>
                </c:pt>
                <c:pt idx="222">
                  <c:v>222m</c:v>
                </c:pt>
                <c:pt idx="223">
                  <c:v>223m</c:v>
                </c:pt>
                <c:pt idx="224">
                  <c:v>224m</c:v>
                </c:pt>
                <c:pt idx="225">
                  <c:v>225m</c:v>
                </c:pt>
                <c:pt idx="226">
                  <c:v>226m</c:v>
                </c:pt>
                <c:pt idx="227">
                  <c:v>227m</c:v>
                </c:pt>
                <c:pt idx="228">
                  <c:v>228m</c:v>
                </c:pt>
                <c:pt idx="229">
                  <c:v>229m</c:v>
                </c:pt>
                <c:pt idx="230">
                  <c:v>230m</c:v>
                </c:pt>
                <c:pt idx="231">
                  <c:v>231m</c:v>
                </c:pt>
                <c:pt idx="232">
                  <c:v>232m</c:v>
                </c:pt>
                <c:pt idx="233">
                  <c:v>233m</c:v>
                </c:pt>
                <c:pt idx="234">
                  <c:v>234m</c:v>
                </c:pt>
                <c:pt idx="235">
                  <c:v>235m</c:v>
                </c:pt>
                <c:pt idx="236">
                  <c:v>236m</c:v>
                </c:pt>
                <c:pt idx="237">
                  <c:v>237m</c:v>
                </c:pt>
                <c:pt idx="238">
                  <c:v>238m</c:v>
                </c:pt>
                <c:pt idx="239">
                  <c:v>239m</c:v>
                </c:pt>
                <c:pt idx="240">
                  <c:v>240m</c:v>
                </c:pt>
                <c:pt idx="241">
                  <c:v>241m</c:v>
                </c:pt>
                <c:pt idx="242">
                  <c:v>242m</c:v>
                </c:pt>
                <c:pt idx="243">
                  <c:v>243m</c:v>
                </c:pt>
                <c:pt idx="244">
                  <c:v>244m</c:v>
                </c:pt>
                <c:pt idx="245">
                  <c:v>245m</c:v>
                </c:pt>
                <c:pt idx="246">
                  <c:v>246m</c:v>
                </c:pt>
                <c:pt idx="247">
                  <c:v>247m</c:v>
                </c:pt>
                <c:pt idx="248">
                  <c:v>248m</c:v>
                </c:pt>
                <c:pt idx="249">
                  <c:v>249m</c:v>
                </c:pt>
                <c:pt idx="250">
                  <c:v>250m</c:v>
                </c:pt>
                <c:pt idx="251">
                  <c:v>251m</c:v>
                </c:pt>
                <c:pt idx="252">
                  <c:v>252m</c:v>
                </c:pt>
                <c:pt idx="253">
                  <c:v>253m</c:v>
                </c:pt>
                <c:pt idx="254">
                  <c:v>254m</c:v>
                </c:pt>
                <c:pt idx="255">
                  <c:v>255m</c:v>
                </c:pt>
                <c:pt idx="256">
                  <c:v>256m</c:v>
                </c:pt>
                <c:pt idx="257">
                  <c:v>257m</c:v>
                </c:pt>
                <c:pt idx="258">
                  <c:v>258m</c:v>
                </c:pt>
                <c:pt idx="259">
                  <c:v>259m</c:v>
                </c:pt>
                <c:pt idx="260">
                  <c:v>260m</c:v>
                </c:pt>
                <c:pt idx="261">
                  <c:v>261m</c:v>
                </c:pt>
                <c:pt idx="262">
                  <c:v>262m</c:v>
                </c:pt>
                <c:pt idx="263">
                  <c:v>263m</c:v>
                </c:pt>
                <c:pt idx="264">
                  <c:v>264m</c:v>
                </c:pt>
                <c:pt idx="265">
                  <c:v>265m</c:v>
                </c:pt>
                <c:pt idx="266">
                  <c:v>266m</c:v>
                </c:pt>
                <c:pt idx="267">
                  <c:v>267m</c:v>
                </c:pt>
                <c:pt idx="268">
                  <c:v>268m</c:v>
                </c:pt>
                <c:pt idx="269">
                  <c:v>269m</c:v>
                </c:pt>
                <c:pt idx="270">
                  <c:v>270m</c:v>
                </c:pt>
                <c:pt idx="271">
                  <c:v>271m</c:v>
                </c:pt>
                <c:pt idx="272">
                  <c:v>272m</c:v>
                </c:pt>
                <c:pt idx="273">
                  <c:v>273m</c:v>
                </c:pt>
                <c:pt idx="274">
                  <c:v>274m</c:v>
                </c:pt>
                <c:pt idx="275">
                  <c:v>275m</c:v>
                </c:pt>
                <c:pt idx="276">
                  <c:v>276m</c:v>
                </c:pt>
                <c:pt idx="277">
                  <c:v>277m</c:v>
                </c:pt>
                <c:pt idx="278">
                  <c:v>278m</c:v>
                </c:pt>
                <c:pt idx="279">
                  <c:v>279m</c:v>
                </c:pt>
                <c:pt idx="280">
                  <c:v>280m</c:v>
                </c:pt>
                <c:pt idx="281">
                  <c:v>281m</c:v>
                </c:pt>
                <c:pt idx="282">
                  <c:v>282m</c:v>
                </c:pt>
                <c:pt idx="283">
                  <c:v>283m</c:v>
                </c:pt>
                <c:pt idx="284">
                  <c:v>284m</c:v>
                </c:pt>
                <c:pt idx="285">
                  <c:v>285m</c:v>
                </c:pt>
                <c:pt idx="286">
                  <c:v>286m</c:v>
                </c:pt>
                <c:pt idx="287">
                  <c:v>287m</c:v>
                </c:pt>
                <c:pt idx="288">
                  <c:v>288m</c:v>
                </c:pt>
                <c:pt idx="289">
                  <c:v>289m</c:v>
                </c:pt>
                <c:pt idx="290">
                  <c:v>290m</c:v>
                </c:pt>
                <c:pt idx="291">
                  <c:v>291m</c:v>
                </c:pt>
                <c:pt idx="292">
                  <c:v>292m</c:v>
                </c:pt>
                <c:pt idx="293">
                  <c:v>293m</c:v>
                </c:pt>
                <c:pt idx="294">
                  <c:v>294m</c:v>
                </c:pt>
                <c:pt idx="295">
                  <c:v>295m</c:v>
                </c:pt>
                <c:pt idx="296">
                  <c:v>296m</c:v>
                </c:pt>
                <c:pt idx="297">
                  <c:v>297m</c:v>
                </c:pt>
                <c:pt idx="298">
                  <c:v>298m</c:v>
                </c:pt>
                <c:pt idx="299">
                  <c:v>299m</c:v>
                </c:pt>
                <c:pt idx="300">
                  <c:v>300m</c:v>
                </c:pt>
                <c:pt idx="301">
                  <c:v>301m</c:v>
                </c:pt>
                <c:pt idx="302">
                  <c:v>302m</c:v>
                </c:pt>
                <c:pt idx="303">
                  <c:v>303m</c:v>
                </c:pt>
                <c:pt idx="304">
                  <c:v>304m</c:v>
                </c:pt>
                <c:pt idx="305">
                  <c:v>305m</c:v>
                </c:pt>
                <c:pt idx="306">
                  <c:v>306m</c:v>
                </c:pt>
                <c:pt idx="307">
                  <c:v>307m</c:v>
                </c:pt>
                <c:pt idx="308">
                  <c:v>308m</c:v>
                </c:pt>
                <c:pt idx="309">
                  <c:v>309m</c:v>
                </c:pt>
                <c:pt idx="310">
                  <c:v>310m</c:v>
                </c:pt>
                <c:pt idx="311">
                  <c:v>311m</c:v>
                </c:pt>
                <c:pt idx="312">
                  <c:v>312m</c:v>
                </c:pt>
                <c:pt idx="313">
                  <c:v>313m</c:v>
                </c:pt>
                <c:pt idx="314">
                  <c:v>314m</c:v>
                </c:pt>
                <c:pt idx="315">
                  <c:v>315m</c:v>
                </c:pt>
                <c:pt idx="316">
                  <c:v>316m</c:v>
                </c:pt>
                <c:pt idx="317">
                  <c:v>317m</c:v>
                </c:pt>
                <c:pt idx="318">
                  <c:v>318m</c:v>
                </c:pt>
                <c:pt idx="319">
                  <c:v>319m</c:v>
                </c:pt>
                <c:pt idx="320">
                  <c:v>320m</c:v>
                </c:pt>
                <c:pt idx="321">
                  <c:v>321m</c:v>
                </c:pt>
                <c:pt idx="322">
                  <c:v>322m</c:v>
                </c:pt>
                <c:pt idx="323">
                  <c:v>323m</c:v>
                </c:pt>
                <c:pt idx="324">
                  <c:v>324m</c:v>
                </c:pt>
                <c:pt idx="325">
                  <c:v>325m</c:v>
                </c:pt>
                <c:pt idx="326">
                  <c:v>326m</c:v>
                </c:pt>
                <c:pt idx="327">
                  <c:v>327m</c:v>
                </c:pt>
                <c:pt idx="328">
                  <c:v>328m</c:v>
                </c:pt>
                <c:pt idx="329">
                  <c:v>329m</c:v>
                </c:pt>
                <c:pt idx="330">
                  <c:v>330m</c:v>
                </c:pt>
                <c:pt idx="331">
                  <c:v>331m</c:v>
                </c:pt>
                <c:pt idx="332">
                  <c:v>332m</c:v>
                </c:pt>
                <c:pt idx="333">
                  <c:v>333m</c:v>
                </c:pt>
                <c:pt idx="334">
                  <c:v>334m</c:v>
                </c:pt>
                <c:pt idx="335">
                  <c:v>335m</c:v>
                </c:pt>
                <c:pt idx="336">
                  <c:v>336m</c:v>
                </c:pt>
                <c:pt idx="337">
                  <c:v>337m</c:v>
                </c:pt>
                <c:pt idx="338">
                  <c:v>338m</c:v>
                </c:pt>
                <c:pt idx="339">
                  <c:v>339m</c:v>
                </c:pt>
                <c:pt idx="340">
                  <c:v>340m</c:v>
                </c:pt>
                <c:pt idx="341">
                  <c:v>341m</c:v>
                </c:pt>
                <c:pt idx="342">
                  <c:v>342m</c:v>
                </c:pt>
                <c:pt idx="343">
                  <c:v>343m</c:v>
                </c:pt>
                <c:pt idx="344">
                  <c:v>344m</c:v>
                </c:pt>
                <c:pt idx="345">
                  <c:v>345m</c:v>
                </c:pt>
                <c:pt idx="346">
                  <c:v>346m</c:v>
                </c:pt>
                <c:pt idx="347">
                  <c:v>347m</c:v>
                </c:pt>
                <c:pt idx="348">
                  <c:v>348m</c:v>
                </c:pt>
                <c:pt idx="349">
                  <c:v>349m</c:v>
                </c:pt>
                <c:pt idx="350">
                  <c:v>350m</c:v>
                </c:pt>
                <c:pt idx="351">
                  <c:v>351m</c:v>
                </c:pt>
                <c:pt idx="352">
                  <c:v>352m</c:v>
                </c:pt>
                <c:pt idx="353">
                  <c:v>353m</c:v>
                </c:pt>
                <c:pt idx="354">
                  <c:v>354m</c:v>
                </c:pt>
                <c:pt idx="355">
                  <c:v>355m</c:v>
                </c:pt>
                <c:pt idx="356">
                  <c:v>356m</c:v>
                </c:pt>
                <c:pt idx="357">
                  <c:v>357m</c:v>
                </c:pt>
                <c:pt idx="358">
                  <c:v>358m</c:v>
                </c:pt>
                <c:pt idx="359">
                  <c:v>359m</c:v>
                </c:pt>
                <c:pt idx="360">
                  <c:v>360m</c:v>
                </c:pt>
              </c:strCache>
            </c:strRef>
          </c:cat>
          <c:val>
            <c:numRef>
              <c:f>'KRD mapping'!$E$5:$NA$5</c:f>
              <c:numCache>
                <c:formatCode>_(* #,##0.00_);_(* \(#,##0.00\);_(* "-"??_);_(@_)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8.3333333333333329E-2</c:v>
                </c:pt>
                <c:pt idx="14">
                  <c:v>0.16666666666666666</c:v>
                </c:pt>
                <c:pt idx="15">
                  <c:v>0.25</c:v>
                </c:pt>
                <c:pt idx="16">
                  <c:v>0.33333333333333331</c:v>
                </c:pt>
                <c:pt idx="17">
                  <c:v>0.41666666666666669</c:v>
                </c:pt>
                <c:pt idx="18">
                  <c:v>0.5</c:v>
                </c:pt>
                <c:pt idx="19">
                  <c:v>0.58333333333333337</c:v>
                </c:pt>
                <c:pt idx="20">
                  <c:v>0.66666666666666663</c:v>
                </c:pt>
                <c:pt idx="21">
                  <c:v>0.75</c:v>
                </c:pt>
                <c:pt idx="22">
                  <c:v>0.83333333333333337</c:v>
                </c:pt>
                <c:pt idx="23">
                  <c:v>0.91666666666666663</c:v>
                </c:pt>
                <c:pt idx="24">
                  <c:v>1</c:v>
                </c:pt>
                <c:pt idx="25">
                  <c:v>0.91666666666666663</c:v>
                </c:pt>
                <c:pt idx="26">
                  <c:v>0.83333333333333337</c:v>
                </c:pt>
                <c:pt idx="27">
                  <c:v>0.75</c:v>
                </c:pt>
                <c:pt idx="28">
                  <c:v>0.66666666666666674</c:v>
                </c:pt>
                <c:pt idx="29">
                  <c:v>0.58333333333333326</c:v>
                </c:pt>
                <c:pt idx="30">
                  <c:v>0.5</c:v>
                </c:pt>
                <c:pt idx="31">
                  <c:v>0.41666666666666663</c:v>
                </c:pt>
                <c:pt idx="32">
                  <c:v>0.33333333333333337</c:v>
                </c:pt>
                <c:pt idx="33">
                  <c:v>0.25</c:v>
                </c:pt>
                <c:pt idx="34">
                  <c:v>0.16666666666666663</c:v>
                </c:pt>
                <c:pt idx="35">
                  <c:v>8.333333333333337E-2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'KRD mapping'!$D$6</c:f>
              <c:strCache>
                <c:ptCount val="1"/>
                <c:pt idx="0">
                  <c:v>3y</c:v>
                </c:pt>
              </c:strCache>
            </c:strRef>
          </c:tx>
          <c:marker>
            <c:symbol val="none"/>
          </c:marker>
          <c:cat>
            <c:strRef>
              <c:f>'KRD mapping'!$E$3:$NA$3</c:f>
              <c:strCache>
                <c:ptCount val="361"/>
                <c:pt idx="0">
                  <c:v>0m</c:v>
                </c:pt>
                <c:pt idx="1">
                  <c:v>1m</c:v>
                </c:pt>
                <c:pt idx="2">
                  <c:v>2m</c:v>
                </c:pt>
                <c:pt idx="3">
                  <c:v>3m</c:v>
                </c:pt>
                <c:pt idx="4">
                  <c:v>4m</c:v>
                </c:pt>
                <c:pt idx="5">
                  <c:v>5m</c:v>
                </c:pt>
                <c:pt idx="6">
                  <c:v>6m</c:v>
                </c:pt>
                <c:pt idx="7">
                  <c:v>7m</c:v>
                </c:pt>
                <c:pt idx="8">
                  <c:v>8m</c:v>
                </c:pt>
                <c:pt idx="9">
                  <c:v>9m</c:v>
                </c:pt>
                <c:pt idx="10">
                  <c:v>10m</c:v>
                </c:pt>
                <c:pt idx="11">
                  <c:v>11m</c:v>
                </c:pt>
                <c:pt idx="12">
                  <c:v>12m</c:v>
                </c:pt>
                <c:pt idx="13">
                  <c:v>13m</c:v>
                </c:pt>
                <c:pt idx="14">
                  <c:v>14m</c:v>
                </c:pt>
                <c:pt idx="15">
                  <c:v>15m</c:v>
                </c:pt>
                <c:pt idx="16">
                  <c:v>16m</c:v>
                </c:pt>
                <c:pt idx="17">
                  <c:v>17m</c:v>
                </c:pt>
                <c:pt idx="18">
                  <c:v>18m</c:v>
                </c:pt>
                <c:pt idx="19">
                  <c:v>19m</c:v>
                </c:pt>
                <c:pt idx="20">
                  <c:v>20m</c:v>
                </c:pt>
                <c:pt idx="21">
                  <c:v>21m</c:v>
                </c:pt>
                <c:pt idx="22">
                  <c:v>22m</c:v>
                </c:pt>
                <c:pt idx="23">
                  <c:v>23m</c:v>
                </c:pt>
                <c:pt idx="24">
                  <c:v>24m</c:v>
                </c:pt>
                <c:pt idx="25">
                  <c:v>25m</c:v>
                </c:pt>
                <c:pt idx="26">
                  <c:v>26m</c:v>
                </c:pt>
                <c:pt idx="27">
                  <c:v>27m</c:v>
                </c:pt>
                <c:pt idx="28">
                  <c:v>28m</c:v>
                </c:pt>
                <c:pt idx="29">
                  <c:v>29m</c:v>
                </c:pt>
                <c:pt idx="30">
                  <c:v>30m</c:v>
                </c:pt>
                <c:pt idx="31">
                  <c:v>31m</c:v>
                </c:pt>
                <c:pt idx="32">
                  <c:v>32m</c:v>
                </c:pt>
                <c:pt idx="33">
                  <c:v>33m</c:v>
                </c:pt>
                <c:pt idx="34">
                  <c:v>34m</c:v>
                </c:pt>
                <c:pt idx="35">
                  <c:v>35m</c:v>
                </c:pt>
                <c:pt idx="36">
                  <c:v>36m</c:v>
                </c:pt>
                <c:pt idx="37">
                  <c:v>37m</c:v>
                </c:pt>
                <c:pt idx="38">
                  <c:v>38m</c:v>
                </c:pt>
                <c:pt idx="39">
                  <c:v>39m</c:v>
                </c:pt>
                <c:pt idx="40">
                  <c:v>40m</c:v>
                </c:pt>
                <c:pt idx="41">
                  <c:v>41m</c:v>
                </c:pt>
                <c:pt idx="42">
                  <c:v>42m</c:v>
                </c:pt>
                <c:pt idx="43">
                  <c:v>43m</c:v>
                </c:pt>
                <c:pt idx="44">
                  <c:v>44m</c:v>
                </c:pt>
                <c:pt idx="45">
                  <c:v>45m</c:v>
                </c:pt>
                <c:pt idx="46">
                  <c:v>46m</c:v>
                </c:pt>
                <c:pt idx="47">
                  <c:v>47m</c:v>
                </c:pt>
                <c:pt idx="48">
                  <c:v>48m</c:v>
                </c:pt>
                <c:pt idx="49">
                  <c:v>49m</c:v>
                </c:pt>
                <c:pt idx="50">
                  <c:v>50m</c:v>
                </c:pt>
                <c:pt idx="51">
                  <c:v>51m</c:v>
                </c:pt>
                <c:pt idx="52">
                  <c:v>52m</c:v>
                </c:pt>
                <c:pt idx="53">
                  <c:v>53m</c:v>
                </c:pt>
                <c:pt idx="54">
                  <c:v>54m</c:v>
                </c:pt>
                <c:pt idx="55">
                  <c:v>55m</c:v>
                </c:pt>
                <c:pt idx="56">
                  <c:v>56m</c:v>
                </c:pt>
                <c:pt idx="57">
                  <c:v>57m</c:v>
                </c:pt>
                <c:pt idx="58">
                  <c:v>58m</c:v>
                </c:pt>
                <c:pt idx="59">
                  <c:v>59m</c:v>
                </c:pt>
                <c:pt idx="60">
                  <c:v>60m</c:v>
                </c:pt>
                <c:pt idx="61">
                  <c:v>61m</c:v>
                </c:pt>
                <c:pt idx="62">
                  <c:v>62m</c:v>
                </c:pt>
                <c:pt idx="63">
                  <c:v>63m</c:v>
                </c:pt>
                <c:pt idx="64">
                  <c:v>64m</c:v>
                </c:pt>
                <c:pt idx="65">
                  <c:v>65m</c:v>
                </c:pt>
                <c:pt idx="66">
                  <c:v>66m</c:v>
                </c:pt>
                <c:pt idx="67">
                  <c:v>67m</c:v>
                </c:pt>
                <c:pt idx="68">
                  <c:v>68m</c:v>
                </c:pt>
                <c:pt idx="69">
                  <c:v>69m</c:v>
                </c:pt>
                <c:pt idx="70">
                  <c:v>70m</c:v>
                </c:pt>
                <c:pt idx="71">
                  <c:v>71m</c:v>
                </c:pt>
                <c:pt idx="72">
                  <c:v>72m</c:v>
                </c:pt>
                <c:pt idx="73">
                  <c:v>73m</c:v>
                </c:pt>
                <c:pt idx="74">
                  <c:v>74m</c:v>
                </c:pt>
                <c:pt idx="75">
                  <c:v>75m</c:v>
                </c:pt>
                <c:pt idx="76">
                  <c:v>76m</c:v>
                </c:pt>
                <c:pt idx="77">
                  <c:v>77m</c:v>
                </c:pt>
                <c:pt idx="78">
                  <c:v>78m</c:v>
                </c:pt>
                <c:pt idx="79">
                  <c:v>79m</c:v>
                </c:pt>
                <c:pt idx="80">
                  <c:v>80m</c:v>
                </c:pt>
                <c:pt idx="81">
                  <c:v>81m</c:v>
                </c:pt>
                <c:pt idx="82">
                  <c:v>82m</c:v>
                </c:pt>
                <c:pt idx="83">
                  <c:v>83m</c:v>
                </c:pt>
                <c:pt idx="84">
                  <c:v>84m</c:v>
                </c:pt>
                <c:pt idx="85">
                  <c:v>85m</c:v>
                </c:pt>
                <c:pt idx="86">
                  <c:v>86m</c:v>
                </c:pt>
                <c:pt idx="87">
                  <c:v>87m</c:v>
                </c:pt>
                <c:pt idx="88">
                  <c:v>88m</c:v>
                </c:pt>
                <c:pt idx="89">
                  <c:v>89m</c:v>
                </c:pt>
                <c:pt idx="90">
                  <c:v>90m</c:v>
                </c:pt>
                <c:pt idx="91">
                  <c:v>91m</c:v>
                </c:pt>
                <c:pt idx="92">
                  <c:v>92m</c:v>
                </c:pt>
                <c:pt idx="93">
                  <c:v>93m</c:v>
                </c:pt>
                <c:pt idx="94">
                  <c:v>94m</c:v>
                </c:pt>
                <c:pt idx="95">
                  <c:v>95m</c:v>
                </c:pt>
                <c:pt idx="96">
                  <c:v>96m</c:v>
                </c:pt>
                <c:pt idx="97">
                  <c:v>97m</c:v>
                </c:pt>
                <c:pt idx="98">
                  <c:v>98m</c:v>
                </c:pt>
                <c:pt idx="99">
                  <c:v>99m</c:v>
                </c:pt>
                <c:pt idx="100">
                  <c:v>100m</c:v>
                </c:pt>
                <c:pt idx="101">
                  <c:v>101m</c:v>
                </c:pt>
                <c:pt idx="102">
                  <c:v>102m</c:v>
                </c:pt>
                <c:pt idx="103">
                  <c:v>103m</c:v>
                </c:pt>
                <c:pt idx="104">
                  <c:v>104m</c:v>
                </c:pt>
                <c:pt idx="105">
                  <c:v>105m</c:v>
                </c:pt>
                <c:pt idx="106">
                  <c:v>106m</c:v>
                </c:pt>
                <c:pt idx="107">
                  <c:v>107m</c:v>
                </c:pt>
                <c:pt idx="108">
                  <c:v>108m</c:v>
                </c:pt>
                <c:pt idx="109">
                  <c:v>109m</c:v>
                </c:pt>
                <c:pt idx="110">
                  <c:v>110m</c:v>
                </c:pt>
                <c:pt idx="111">
                  <c:v>111m</c:v>
                </c:pt>
                <c:pt idx="112">
                  <c:v>112m</c:v>
                </c:pt>
                <c:pt idx="113">
                  <c:v>113m</c:v>
                </c:pt>
                <c:pt idx="114">
                  <c:v>114m</c:v>
                </c:pt>
                <c:pt idx="115">
                  <c:v>115m</c:v>
                </c:pt>
                <c:pt idx="116">
                  <c:v>116m</c:v>
                </c:pt>
                <c:pt idx="117">
                  <c:v>117m</c:v>
                </c:pt>
                <c:pt idx="118">
                  <c:v>118m</c:v>
                </c:pt>
                <c:pt idx="119">
                  <c:v>119m</c:v>
                </c:pt>
                <c:pt idx="120">
                  <c:v>120m</c:v>
                </c:pt>
                <c:pt idx="121">
                  <c:v>121m</c:v>
                </c:pt>
                <c:pt idx="122">
                  <c:v>122m</c:v>
                </c:pt>
                <c:pt idx="123">
                  <c:v>123m</c:v>
                </c:pt>
                <c:pt idx="124">
                  <c:v>124m</c:v>
                </c:pt>
                <c:pt idx="125">
                  <c:v>125m</c:v>
                </c:pt>
                <c:pt idx="126">
                  <c:v>126m</c:v>
                </c:pt>
                <c:pt idx="127">
                  <c:v>127m</c:v>
                </c:pt>
                <c:pt idx="128">
                  <c:v>128m</c:v>
                </c:pt>
                <c:pt idx="129">
                  <c:v>129m</c:v>
                </c:pt>
                <c:pt idx="130">
                  <c:v>130m</c:v>
                </c:pt>
                <c:pt idx="131">
                  <c:v>131m</c:v>
                </c:pt>
                <c:pt idx="132">
                  <c:v>132m</c:v>
                </c:pt>
                <c:pt idx="133">
                  <c:v>133m</c:v>
                </c:pt>
                <c:pt idx="134">
                  <c:v>134m</c:v>
                </c:pt>
                <c:pt idx="135">
                  <c:v>135m</c:v>
                </c:pt>
                <c:pt idx="136">
                  <c:v>136m</c:v>
                </c:pt>
                <c:pt idx="137">
                  <c:v>137m</c:v>
                </c:pt>
                <c:pt idx="138">
                  <c:v>138m</c:v>
                </c:pt>
                <c:pt idx="139">
                  <c:v>139m</c:v>
                </c:pt>
                <c:pt idx="140">
                  <c:v>140m</c:v>
                </c:pt>
                <c:pt idx="141">
                  <c:v>141m</c:v>
                </c:pt>
                <c:pt idx="142">
                  <c:v>142m</c:v>
                </c:pt>
                <c:pt idx="143">
                  <c:v>143m</c:v>
                </c:pt>
                <c:pt idx="144">
                  <c:v>144m</c:v>
                </c:pt>
                <c:pt idx="145">
                  <c:v>145m</c:v>
                </c:pt>
                <c:pt idx="146">
                  <c:v>146m</c:v>
                </c:pt>
                <c:pt idx="147">
                  <c:v>147m</c:v>
                </c:pt>
                <c:pt idx="148">
                  <c:v>148m</c:v>
                </c:pt>
                <c:pt idx="149">
                  <c:v>149m</c:v>
                </c:pt>
                <c:pt idx="150">
                  <c:v>150m</c:v>
                </c:pt>
                <c:pt idx="151">
                  <c:v>151m</c:v>
                </c:pt>
                <c:pt idx="152">
                  <c:v>152m</c:v>
                </c:pt>
                <c:pt idx="153">
                  <c:v>153m</c:v>
                </c:pt>
                <c:pt idx="154">
                  <c:v>154m</c:v>
                </c:pt>
                <c:pt idx="155">
                  <c:v>155m</c:v>
                </c:pt>
                <c:pt idx="156">
                  <c:v>156m</c:v>
                </c:pt>
                <c:pt idx="157">
                  <c:v>157m</c:v>
                </c:pt>
                <c:pt idx="158">
                  <c:v>158m</c:v>
                </c:pt>
                <c:pt idx="159">
                  <c:v>159m</c:v>
                </c:pt>
                <c:pt idx="160">
                  <c:v>160m</c:v>
                </c:pt>
                <c:pt idx="161">
                  <c:v>161m</c:v>
                </c:pt>
                <c:pt idx="162">
                  <c:v>162m</c:v>
                </c:pt>
                <c:pt idx="163">
                  <c:v>163m</c:v>
                </c:pt>
                <c:pt idx="164">
                  <c:v>164m</c:v>
                </c:pt>
                <c:pt idx="165">
                  <c:v>165m</c:v>
                </c:pt>
                <c:pt idx="166">
                  <c:v>166m</c:v>
                </c:pt>
                <c:pt idx="167">
                  <c:v>167m</c:v>
                </c:pt>
                <c:pt idx="168">
                  <c:v>168m</c:v>
                </c:pt>
                <c:pt idx="169">
                  <c:v>169m</c:v>
                </c:pt>
                <c:pt idx="170">
                  <c:v>170m</c:v>
                </c:pt>
                <c:pt idx="171">
                  <c:v>171m</c:v>
                </c:pt>
                <c:pt idx="172">
                  <c:v>172m</c:v>
                </c:pt>
                <c:pt idx="173">
                  <c:v>173m</c:v>
                </c:pt>
                <c:pt idx="174">
                  <c:v>174m</c:v>
                </c:pt>
                <c:pt idx="175">
                  <c:v>175m</c:v>
                </c:pt>
                <c:pt idx="176">
                  <c:v>176m</c:v>
                </c:pt>
                <c:pt idx="177">
                  <c:v>177m</c:v>
                </c:pt>
                <c:pt idx="178">
                  <c:v>178m</c:v>
                </c:pt>
                <c:pt idx="179">
                  <c:v>179m</c:v>
                </c:pt>
                <c:pt idx="180">
                  <c:v>180m</c:v>
                </c:pt>
                <c:pt idx="181">
                  <c:v>181m</c:v>
                </c:pt>
                <c:pt idx="182">
                  <c:v>182m</c:v>
                </c:pt>
                <c:pt idx="183">
                  <c:v>183m</c:v>
                </c:pt>
                <c:pt idx="184">
                  <c:v>184m</c:v>
                </c:pt>
                <c:pt idx="185">
                  <c:v>185m</c:v>
                </c:pt>
                <c:pt idx="186">
                  <c:v>186m</c:v>
                </c:pt>
                <c:pt idx="187">
                  <c:v>187m</c:v>
                </c:pt>
                <c:pt idx="188">
                  <c:v>188m</c:v>
                </c:pt>
                <c:pt idx="189">
                  <c:v>189m</c:v>
                </c:pt>
                <c:pt idx="190">
                  <c:v>190m</c:v>
                </c:pt>
                <c:pt idx="191">
                  <c:v>191m</c:v>
                </c:pt>
                <c:pt idx="192">
                  <c:v>192m</c:v>
                </c:pt>
                <c:pt idx="193">
                  <c:v>193m</c:v>
                </c:pt>
                <c:pt idx="194">
                  <c:v>194m</c:v>
                </c:pt>
                <c:pt idx="195">
                  <c:v>195m</c:v>
                </c:pt>
                <c:pt idx="196">
                  <c:v>196m</c:v>
                </c:pt>
                <c:pt idx="197">
                  <c:v>197m</c:v>
                </c:pt>
                <c:pt idx="198">
                  <c:v>198m</c:v>
                </c:pt>
                <c:pt idx="199">
                  <c:v>199m</c:v>
                </c:pt>
                <c:pt idx="200">
                  <c:v>200m</c:v>
                </c:pt>
                <c:pt idx="201">
                  <c:v>201m</c:v>
                </c:pt>
                <c:pt idx="202">
                  <c:v>202m</c:v>
                </c:pt>
                <c:pt idx="203">
                  <c:v>203m</c:v>
                </c:pt>
                <c:pt idx="204">
                  <c:v>204m</c:v>
                </c:pt>
                <c:pt idx="205">
                  <c:v>205m</c:v>
                </c:pt>
                <c:pt idx="206">
                  <c:v>206m</c:v>
                </c:pt>
                <c:pt idx="207">
                  <c:v>207m</c:v>
                </c:pt>
                <c:pt idx="208">
                  <c:v>208m</c:v>
                </c:pt>
                <c:pt idx="209">
                  <c:v>209m</c:v>
                </c:pt>
                <c:pt idx="210">
                  <c:v>210m</c:v>
                </c:pt>
                <c:pt idx="211">
                  <c:v>211m</c:v>
                </c:pt>
                <c:pt idx="212">
                  <c:v>212m</c:v>
                </c:pt>
                <c:pt idx="213">
                  <c:v>213m</c:v>
                </c:pt>
                <c:pt idx="214">
                  <c:v>214m</c:v>
                </c:pt>
                <c:pt idx="215">
                  <c:v>215m</c:v>
                </c:pt>
                <c:pt idx="216">
                  <c:v>216m</c:v>
                </c:pt>
                <c:pt idx="217">
                  <c:v>217m</c:v>
                </c:pt>
                <c:pt idx="218">
                  <c:v>218m</c:v>
                </c:pt>
                <c:pt idx="219">
                  <c:v>219m</c:v>
                </c:pt>
                <c:pt idx="220">
                  <c:v>220m</c:v>
                </c:pt>
                <c:pt idx="221">
                  <c:v>221m</c:v>
                </c:pt>
                <c:pt idx="222">
                  <c:v>222m</c:v>
                </c:pt>
                <c:pt idx="223">
                  <c:v>223m</c:v>
                </c:pt>
                <c:pt idx="224">
                  <c:v>224m</c:v>
                </c:pt>
                <c:pt idx="225">
                  <c:v>225m</c:v>
                </c:pt>
                <c:pt idx="226">
                  <c:v>226m</c:v>
                </c:pt>
                <c:pt idx="227">
                  <c:v>227m</c:v>
                </c:pt>
                <c:pt idx="228">
                  <c:v>228m</c:v>
                </c:pt>
                <c:pt idx="229">
                  <c:v>229m</c:v>
                </c:pt>
                <c:pt idx="230">
                  <c:v>230m</c:v>
                </c:pt>
                <c:pt idx="231">
                  <c:v>231m</c:v>
                </c:pt>
                <c:pt idx="232">
                  <c:v>232m</c:v>
                </c:pt>
                <c:pt idx="233">
                  <c:v>233m</c:v>
                </c:pt>
                <c:pt idx="234">
                  <c:v>234m</c:v>
                </c:pt>
                <c:pt idx="235">
                  <c:v>235m</c:v>
                </c:pt>
                <c:pt idx="236">
                  <c:v>236m</c:v>
                </c:pt>
                <c:pt idx="237">
                  <c:v>237m</c:v>
                </c:pt>
                <c:pt idx="238">
                  <c:v>238m</c:v>
                </c:pt>
                <c:pt idx="239">
                  <c:v>239m</c:v>
                </c:pt>
                <c:pt idx="240">
                  <c:v>240m</c:v>
                </c:pt>
                <c:pt idx="241">
                  <c:v>241m</c:v>
                </c:pt>
                <c:pt idx="242">
                  <c:v>242m</c:v>
                </c:pt>
                <c:pt idx="243">
                  <c:v>243m</c:v>
                </c:pt>
                <c:pt idx="244">
                  <c:v>244m</c:v>
                </c:pt>
                <c:pt idx="245">
                  <c:v>245m</c:v>
                </c:pt>
                <c:pt idx="246">
                  <c:v>246m</c:v>
                </c:pt>
                <c:pt idx="247">
                  <c:v>247m</c:v>
                </c:pt>
                <c:pt idx="248">
                  <c:v>248m</c:v>
                </c:pt>
                <c:pt idx="249">
                  <c:v>249m</c:v>
                </c:pt>
                <c:pt idx="250">
                  <c:v>250m</c:v>
                </c:pt>
                <c:pt idx="251">
                  <c:v>251m</c:v>
                </c:pt>
                <c:pt idx="252">
                  <c:v>252m</c:v>
                </c:pt>
                <c:pt idx="253">
                  <c:v>253m</c:v>
                </c:pt>
                <c:pt idx="254">
                  <c:v>254m</c:v>
                </c:pt>
                <c:pt idx="255">
                  <c:v>255m</c:v>
                </c:pt>
                <c:pt idx="256">
                  <c:v>256m</c:v>
                </c:pt>
                <c:pt idx="257">
                  <c:v>257m</c:v>
                </c:pt>
                <c:pt idx="258">
                  <c:v>258m</c:v>
                </c:pt>
                <c:pt idx="259">
                  <c:v>259m</c:v>
                </c:pt>
                <c:pt idx="260">
                  <c:v>260m</c:v>
                </c:pt>
                <c:pt idx="261">
                  <c:v>261m</c:v>
                </c:pt>
                <c:pt idx="262">
                  <c:v>262m</c:v>
                </c:pt>
                <c:pt idx="263">
                  <c:v>263m</c:v>
                </c:pt>
                <c:pt idx="264">
                  <c:v>264m</c:v>
                </c:pt>
                <c:pt idx="265">
                  <c:v>265m</c:v>
                </c:pt>
                <c:pt idx="266">
                  <c:v>266m</c:v>
                </c:pt>
                <c:pt idx="267">
                  <c:v>267m</c:v>
                </c:pt>
                <c:pt idx="268">
                  <c:v>268m</c:v>
                </c:pt>
                <c:pt idx="269">
                  <c:v>269m</c:v>
                </c:pt>
                <c:pt idx="270">
                  <c:v>270m</c:v>
                </c:pt>
                <c:pt idx="271">
                  <c:v>271m</c:v>
                </c:pt>
                <c:pt idx="272">
                  <c:v>272m</c:v>
                </c:pt>
                <c:pt idx="273">
                  <c:v>273m</c:v>
                </c:pt>
                <c:pt idx="274">
                  <c:v>274m</c:v>
                </c:pt>
                <c:pt idx="275">
                  <c:v>275m</c:v>
                </c:pt>
                <c:pt idx="276">
                  <c:v>276m</c:v>
                </c:pt>
                <c:pt idx="277">
                  <c:v>277m</c:v>
                </c:pt>
                <c:pt idx="278">
                  <c:v>278m</c:v>
                </c:pt>
                <c:pt idx="279">
                  <c:v>279m</c:v>
                </c:pt>
                <c:pt idx="280">
                  <c:v>280m</c:v>
                </c:pt>
                <c:pt idx="281">
                  <c:v>281m</c:v>
                </c:pt>
                <c:pt idx="282">
                  <c:v>282m</c:v>
                </c:pt>
                <c:pt idx="283">
                  <c:v>283m</c:v>
                </c:pt>
                <c:pt idx="284">
                  <c:v>284m</c:v>
                </c:pt>
                <c:pt idx="285">
                  <c:v>285m</c:v>
                </c:pt>
                <c:pt idx="286">
                  <c:v>286m</c:v>
                </c:pt>
                <c:pt idx="287">
                  <c:v>287m</c:v>
                </c:pt>
                <c:pt idx="288">
                  <c:v>288m</c:v>
                </c:pt>
                <c:pt idx="289">
                  <c:v>289m</c:v>
                </c:pt>
                <c:pt idx="290">
                  <c:v>290m</c:v>
                </c:pt>
                <c:pt idx="291">
                  <c:v>291m</c:v>
                </c:pt>
                <c:pt idx="292">
                  <c:v>292m</c:v>
                </c:pt>
                <c:pt idx="293">
                  <c:v>293m</c:v>
                </c:pt>
                <c:pt idx="294">
                  <c:v>294m</c:v>
                </c:pt>
                <c:pt idx="295">
                  <c:v>295m</c:v>
                </c:pt>
                <c:pt idx="296">
                  <c:v>296m</c:v>
                </c:pt>
                <c:pt idx="297">
                  <c:v>297m</c:v>
                </c:pt>
                <c:pt idx="298">
                  <c:v>298m</c:v>
                </c:pt>
                <c:pt idx="299">
                  <c:v>299m</c:v>
                </c:pt>
                <c:pt idx="300">
                  <c:v>300m</c:v>
                </c:pt>
                <c:pt idx="301">
                  <c:v>301m</c:v>
                </c:pt>
                <c:pt idx="302">
                  <c:v>302m</c:v>
                </c:pt>
                <c:pt idx="303">
                  <c:v>303m</c:v>
                </c:pt>
                <c:pt idx="304">
                  <c:v>304m</c:v>
                </c:pt>
                <c:pt idx="305">
                  <c:v>305m</c:v>
                </c:pt>
                <c:pt idx="306">
                  <c:v>306m</c:v>
                </c:pt>
                <c:pt idx="307">
                  <c:v>307m</c:v>
                </c:pt>
                <c:pt idx="308">
                  <c:v>308m</c:v>
                </c:pt>
                <c:pt idx="309">
                  <c:v>309m</c:v>
                </c:pt>
                <c:pt idx="310">
                  <c:v>310m</c:v>
                </c:pt>
                <c:pt idx="311">
                  <c:v>311m</c:v>
                </c:pt>
                <c:pt idx="312">
                  <c:v>312m</c:v>
                </c:pt>
                <c:pt idx="313">
                  <c:v>313m</c:v>
                </c:pt>
                <c:pt idx="314">
                  <c:v>314m</c:v>
                </c:pt>
                <c:pt idx="315">
                  <c:v>315m</c:v>
                </c:pt>
                <c:pt idx="316">
                  <c:v>316m</c:v>
                </c:pt>
                <c:pt idx="317">
                  <c:v>317m</c:v>
                </c:pt>
                <c:pt idx="318">
                  <c:v>318m</c:v>
                </c:pt>
                <c:pt idx="319">
                  <c:v>319m</c:v>
                </c:pt>
                <c:pt idx="320">
                  <c:v>320m</c:v>
                </c:pt>
                <c:pt idx="321">
                  <c:v>321m</c:v>
                </c:pt>
                <c:pt idx="322">
                  <c:v>322m</c:v>
                </c:pt>
                <c:pt idx="323">
                  <c:v>323m</c:v>
                </c:pt>
                <c:pt idx="324">
                  <c:v>324m</c:v>
                </c:pt>
                <c:pt idx="325">
                  <c:v>325m</c:v>
                </c:pt>
                <c:pt idx="326">
                  <c:v>326m</c:v>
                </c:pt>
                <c:pt idx="327">
                  <c:v>327m</c:v>
                </c:pt>
                <c:pt idx="328">
                  <c:v>328m</c:v>
                </c:pt>
                <c:pt idx="329">
                  <c:v>329m</c:v>
                </c:pt>
                <c:pt idx="330">
                  <c:v>330m</c:v>
                </c:pt>
                <c:pt idx="331">
                  <c:v>331m</c:v>
                </c:pt>
                <c:pt idx="332">
                  <c:v>332m</c:v>
                </c:pt>
                <c:pt idx="333">
                  <c:v>333m</c:v>
                </c:pt>
                <c:pt idx="334">
                  <c:v>334m</c:v>
                </c:pt>
                <c:pt idx="335">
                  <c:v>335m</c:v>
                </c:pt>
                <c:pt idx="336">
                  <c:v>336m</c:v>
                </c:pt>
                <c:pt idx="337">
                  <c:v>337m</c:v>
                </c:pt>
                <c:pt idx="338">
                  <c:v>338m</c:v>
                </c:pt>
                <c:pt idx="339">
                  <c:v>339m</c:v>
                </c:pt>
                <c:pt idx="340">
                  <c:v>340m</c:v>
                </c:pt>
                <c:pt idx="341">
                  <c:v>341m</c:v>
                </c:pt>
                <c:pt idx="342">
                  <c:v>342m</c:v>
                </c:pt>
                <c:pt idx="343">
                  <c:v>343m</c:v>
                </c:pt>
                <c:pt idx="344">
                  <c:v>344m</c:v>
                </c:pt>
                <c:pt idx="345">
                  <c:v>345m</c:v>
                </c:pt>
                <c:pt idx="346">
                  <c:v>346m</c:v>
                </c:pt>
                <c:pt idx="347">
                  <c:v>347m</c:v>
                </c:pt>
                <c:pt idx="348">
                  <c:v>348m</c:v>
                </c:pt>
                <c:pt idx="349">
                  <c:v>349m</c:v>
                </c:pt>
                <c:pt idx="350">
                  <c:v>350m</c:v>
                </c:pt>
                <c:pt idx="351">
                  <c:v>351m</c:v>
                </c:pt>
                <c:pt idx="352">
                  <c:v>352m</c:v>
                </c:pt>
                <c:pt idx="353">
                  <c:v>353m</c:v>
                </c:pt>
                <c:pt idx="354">
                  <c:v>354m</c:v>
                </c:pt>
                <c:pt idx="355">
                  <c:v>355m</c:v>
                </c:pt>
                <c:pt idx="356">
                  <c:v>356m</c:v>
                </c:pt>
                <c:pt idx="357">
                  <c:v>357m</c:v>
                </c:pt>
                <c:pt idx="358">
                  <c:v>358m</c:v>
                </c:pt>
                <c:pt idx="359">
                  <c:v>359m</c:v>
                </c:pt>
                <c:pt idx="360">
                  <c:v>360m</c:v>
                </c:pt>
              </c:strCache>
            </c:strRef>
          </c:cat>
          <c:val>
            <c:numRef>
              <c:f>'KRD mapping'!$E$6:$NA$6</c:f>
              <c:numCache>
                <c:formatCode>_(* #,##0.00_);_(* \(#,##0.00\);_(* "-"??_);_(@_)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8.3333333333333329E-2</c:v>
                </c:pt>
                <c:pt idx="26">
                  <c:v>0.16666666666666666</c:v>
                </c:pt>
                <c:pt idx="27">
                  <c:v>0.25</c:v>
                </c:pt>
                <c:pt idx="28">
                  <c:v>0.33333333333333331</c:v>
                </c:pt>
                <c:pt idx="29">
                  <c:v>0.41666666666666669</c:v>
                </c:pt>
                <c:pt idx="30">
                  <c:v>0.5</c:v>
                </c:pt>
                <c:pt idx="31">
                  <c:v>0.58333333333333337</c:v>
                </c:pt>
                <c:pt idx="32">
                  <c:v>0.66666666666666663</c:v>
                </c:pt>
                <c:pt idx="33">
                  <c:v>0.75</c:v>
                </c:pt>
                <c:pt idx="34">
                  <c:v>0.83333333333333337</c:v>
                </c:pt>
                <c:pt idx="35">
                  <c:v>0.91666666666666663</c:v>
                </c:pt>
                <c:pt idx="36">
                  <c:v>1</c:v>
                </c:pt>
                <c:pt idx="37">
                  <c:v>0.91666666666666663</c:v>
                </c:pt>
                <c:pt idx="38">
                  <c:v>0.83333333333333337</c:v>
                </c:pt>
                <c:pt idx="39">
                  <c:v>0.75</c:v>
                </c:pt>
                <c:pt idx="40">
                  <c:v>0.66666666666666674</c:v>
                </c:pt>
                <c:pt idx="41">
                  <c:v>0.58333333333333326</c:v>
                </c:pt>
                <c:pt idx="42">
                  <c:v>0.5</c:v>
                </c:pt>
                <c:pt idx="43">
                  <c:v>0.41666666666666663</c:v>
                </c:pt>
                <c:pt idx="44">
                  <c:v>0.33333333333333337</c:v>
                </c:pt>
                <c:pt idx="45">
                  <c:v>0.25</c:v>
                </c:pt>
                <c:pt idx="46">
                  <c:v>0.16666666666666663</c:v>
                </c:pt>
                <c:pt idx="47">
                  <c:v>8.333333333333337E-2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'KRD mapping'!$D$7</c:f>
              <c:strCache>
                <c:ptCount val="1"/>
                <c:pt idx="0">
                  <c:v>4y</c:v>
                </c:pt>
              </c:strCache>
            </c:strRef>
          </c:tx>
          <c:marker>
            <c:symbol val="none"/>
          </c:marker>
          <c:cat>
            <c:strRef>
              <c:f>'KRD mapping'!$E$3:$NA$3</c:f>
              <c:strCache>
                <c:ptCount val="361"/>
                <c:pt idx="0">
                  <c:v>0m</c:v>
                </c:pt>
                <c:pt idx="1">
                  <c:v>1m</c:v>
                </c:pt>
                <c:pt idx="2">
                  <c:v>2m</c:v>
                </c:pt>
                <c:pt idx="3">
                  <c:v>3m</c:v>
                </c:pt>
                <c:pt idx="4">
                  <c:v>4m</c:v>
                </c:pt>
                <c:pt idx="5">
                  <c:v>5m</c:v>
                </c:pt>
                <c:pt idx="6">
                  <c:v>6m</c:v>
                </c:pt>
                <c:pt idx="7">
                  <c:v>7m</c:v>
                </c:pt>
                <c:pt idx="8">
                  <c:v>8m</c:v>
                </c:pt>
                <c:pt idx="9">
                  <c:v>9m</c:v>
                </c:pt>
                <c:pt idx="10">
                  <c:v>10m</c:v>
                </c:pt>
                <c:pt idx="11">
                  <c:v>11m</c:v>
                </c:pt>
                <c:pt idx="12">
                  <c:v>12m</c:v>
                </c:pt>
                <c:pt idx="13">
                  <c:v>13m</c:v>
                </c:pt>
                <c:pt idx="14">
                  <c:v>14m</c:v>
                </c:pt>
                <c:pt idx="15">
                  <c:v>15m</c:v>
                </c:pt>
                <c:pt idx="16">
                  <c:v>16m</c:v>
                </c:pt>
                <c:pt idx="17">
                  <c:v>17m</c:v>
                </c:pt>
                <c:pt idx="18">
                  <c:v>18m</c:v>
                </c:pt>
                <c:pt idx="19">
                  <c:v>19m</c:v>
                </c:pt>
                <c:pt idx="20">
                  <c:v>20m</c:v>
                </c:pt>
                <c:pt idx="21">
                  <c:v>21m</c:v>
                </c:pt>
                <c:pt idx="22">
                  <c:v>22m</c:v>
                </c:pt>
                <c:pt idx="23">
                  <c:v>23m</c:v>
                </c:pt>
                <c:pt idx="24">
                  <c:v>24m</c:v>
                </c:pt>
                <c:pt idx="25">
                  <c:v>25m</c:v>
                </c:pt>
                <c:pt idx="26">
                  <c:v>26m</c:v>
                </c:pt>
                <c:pt idx="27">
                  <c:v>27m</c:v>
                </c:pt>
                <c:pt idx="28">
                  <c:v>28m</c:v>
                </c:pt>
                <c:pt idx="29">
                  <c:v>29m</c:v>
                </c:pt>
                <c:pt idx="30">
                  <c:v>30m</c:v>
                </c:pt>
                <c:pt idx="31">
                  <c:v>31m</c:v>
                </c:pt>
                <c:pt idx="32">
                  <c:v>32m</c:v>
                </c:pt>
                <c:pt idx="33">
                  <c:v>33m</c:v>
                </c:pt>
                <c:pt idx="34">
                  <c:v>34m</c:v>
                </c:pt>
                <c:pt idx="35">
                  <c:v>35m</c:v>
                </c:pt>
                <c:pt idx="36">
                  <c:v>36m</c:v>
                </c:pt>
                <c:pt idx="37">
                  <c:v>37m</c:v>
                </c:pt>
                <c:pt idx="38">
                  <c:v>38m</c:v>
                </c:pt>
                <c:pt idx="39">
                  <c:v>39m</c:v>
                </c:pt>
                <c:pt idx="40">
                  <c:v>40m</c:v>
                </c:pt>
                <c:pt idx="41">
                  <c:v>41m</c:v>
                </c:pt>
                <c:pt idx="42">
                  <c:v>42m</c:v>
                </c:pt>
                <c:pt idx="43">
                  <c:v>43m</c:v>
                </c:pt>
                <c:pt idx="44">
                  <c:v>44m</c:v>
                </c:pt>
                <c:pt idx="45">
                  <c:v>45m</c:v>
                </c:pt>
                <c:pt idx="46">
                  <c:v>46m</c:v>
                </c:pt>
                <c:pt idx="47">
                  <c:v>47m</c:v>
                </c:pt>
                <c:pt idx="48">
                  <c:v>48m</c:v>
                </c:pt>
                <c:pt idx="49">
                  <c:v>49m</c:v>
                </c:pt>
                <c:pt idx="50">
                  <c:v>50m</c:v>
                </c:pt>
                <c:pt idx="51">
                  <c:v>51m</c:v>
                </c:pt>
                <c:pt idx="52">
                  <c:v>52m</c:v>
                </c:pt>
                <c:pt idx="53">
                  <c:v>53m</c:v>
                </c:pt>
                <c:pt idx="54">
                  <c:v>54m</c:v>
                </c:pt>
                <c:pt idx="55">
                  <c:v>55m</c:v>
                </c:pt>
                <c:pt idx="56">
                  <c:v>56m</c:v>
                </c:pt>
                <c:pt idx="57">
                  <c:v>57m</c:v>
                </c:pt>
                <c:pt idx="58">
                  <c:v>58m</c:v>
                </c:pt>
                <c:pt idx="59">
                  <c:v>59m</c:v>
                </c:pt>
                <c:pt idx="60">
                  <c:v>60m</c:v>
                </c:pt>
                <c:pt idx="61">
                  <c:v>61m</c:v>
                </c:pt>
                <c:pt idx="62">
                  <c:v>62m</c:v>
                </c:pt>
                <c:pt idx="63">
                  <c:v>63m</c:v>
                </c:pt>
                <c:pt idx="64">
                  <c:v>64m</c:v>
                </c:pt>
                <c:pt idx="65">
                  <c:v>65m</c:v>
                </c:pt>
                <c:pt idx="66">
                  <c:v>66m</c:v>
                </c:pt>
                <c:pt idx="67">
                  <c:v>67m</c:v>
                </c:pt>
                <c:pt idx="68">
                  <c:v>68m</c:v>
                </c:pt>
                <c:pt idx="69">
                  <c:v>69m</c:v>
                </c:pt>
                <c:pt idx="70">
                  <c:v>70m</c:v>
                </c:pt>
                <c:pt idx="71">
                  <c:v>71m</c:v>
                </c:pt>
                <c:pt idx="72">
                  <c:v>72m</c:v>
                </c:pt>
                <c:pt idx="73">
                  <c:v>73m</c:v>
                </c:pt>
                <c:pt idx="74">
                  <c:v>74m</c:v>
                </c:pt>
                <c:pt idx="75">
                  <c:v>75m</c:v>
                </c:pt>
                <c:pt idx="76">
                  <c:v>76m</c:v>
                </c:pt>
                <c:pt idx="77">
                  <c:v>77m</c:v>
                </c:pt>
                <c:pt idx="78">
                  <c:v>78m</c:v>
                </c:pt>
                <c:pt idx="79">
                  <c:v>79m</c:v>
                </c:pt>
                <c:pt idx="80">
                  <c:v>80m</c:v>
                </c:pt>
                <c:pt idx="81">
                  <c:v>81m</c:v>
                </c:pt>
                <c:pt idx="82">
                  <c:v>82m</c:v>
                </c:pt>
                <c:pt idx="83">
                  <c:v>83m</c:v>
                </c:pt>
                <c:pt idx="84">
                  <c:v>84m</c:v>
                </c:pt>
                <c:pt idx="85">
                  <c:v>85m</c:v>
                </c:pt>
                <c:pt idx="86">
                  <c:v>86m</c:v>
                </c:pt>
                <c:pt idx="87">
                  <c:v>87m</c:v>
                </c:pt>
                <c:pt idx="88">
                  <c:v>88m</c:v>
                </c:pt>
                <c:pt idx="89">
                  <c:v>89m</c:v>
                </c:pt>
                <c:pt idx="90">
                  <c:v>90m</c:v>
                </c:pt>
                <c:pt idx="91">
                  <c:v>91m</c:v>
                </c:pt>
                <c:pt idx="92">
                  <c:v>92m</c:v>
                </c:pt>
                <c:pt idx="93">
                  <c:v>93m</c:v>
                </c:pt>
                <c:pt idx="94">
                  <c:v>94m</c:v>
                </c:pt>
                <c:pt idx="95">
                  <c:v>95m</c:v>
                </c:pt>
                <c:pt idx="96">
                  <c:v>96m</c:v>
                </c:pt>
                <c:pt idx="97">
                  <c:v>97m</c:v>
                </c:pt>
                <c:pt idx="98">
                  <c:v>98m</c:v>
                </c:pt>
                <c:pt idx="99">
                  <c:v>99m</c:v>
                </c:pt>
                <c:pt idx="100">
                  <c:v>100m</c:v>
                </c:pt>
                <c:pt idx="101">
                  <c:v>101m</c:v>
                </c:pt>
                <c:pt idx="102">
                  <c:v>102m</c:v>
                </c:pt>
                <c:pt idx="103">
                  <c:v>103m</c:v>
                </c:pt>
                <c:pt idx="104">
                  <c:v>104m</c:v>
                </c:pt>
                <c:pt idx="105">
                  <c:v>105m</c:v>
                </c:pt>
                <c:pt idx="106">
                  <c:v>106m</c:v>
                </c:pt>
                <c:pt idx="107">
                  <c:v>107m</c:v>
                </c:pt>
                <c:pt idx="108">
                  <c:v>108m</c:v>
                </c:pt>
                <c:pt idx="109">
                  <c:v>109m</c:v>
                </c:pt>
                <c:pt idx="110">
                  <c:v>110m</c:v>
                </c:pt>
                <c:pt idx="111">
                  <c:v>111m</c:v>
                </c:pt>
                <c:pt idx="112">
                  <c:v>112m</c:v>
                </c:pt>
                <c:pt idx="113">
                  <c:v>113m</c:v>
                </c:pt>
                <c:pt idx="114">
                  <c:v>114m</c:v>
                </c:pt>
                <c:pt idx="115">
                  <c:v>115m</c:v>
                </c:pt>
                <c:pt idx="116">
                  <c:v>116m</c:v>
                </c:pt>
                <c:pt idx="117">
                  <c:v>117m</c:v>
                </c:pt>
                <c:pt idx="118">
                  <c:v>118m</c:v>
                </c:pt>
                <c:pt idx="119">
                  <c:v>119m</c:v>
                </c:pt>
                <c:pt idx="120">
                  <c:v>120m</c:v>
                </c:pt>
                <c:pt idx="121">
                  <c:v>121m</c:v>
                </c:pt>
                <c:pt idx="122">
                  <c:v>122m</c:v>
                </c:pt>
                <c:pt idx="123">
                  <c:v>123m</c:v>
                </c:pt>
                <c:pt idx="124">
                  <c:v>124m</c:v>
                </c:pt>
                <c:pt idx="125">
                  <c:v>125m</c:v>
                </c:pt>
                <c:pt idx="126">
                  <c:v>126m</c:v>
                </c:pt>
                <c:pt idx="127">
                  <c:v>127m</c:v>
                </c:pt>
                <c:pt idx="128">
                  <c:v>128m</c:v>
                </c:pt>
                <c:pt idx="129">
                  <c:v>129m</c:v>
                </c:pt>
                <c:pt idx="130">
                  <c:v>130m</c:v>
                </c:pt>
                <c:pt idx="131">
                  <c:v>131m</c:v>
                </c:pt>
                <c:pt idx="132">
                  <c:v>132m</c:v>
                </c:pt>
                <c:pt idx="133">
                  <c:v>133m</c:v>
                </c:pt>
                <c:pt idx="134">
                  <c:v>134m</c:v>
                </c:pt>
                <c:pt idx="135">
                  <c:v>135m</c:v>
                </c:pt>
                <c:pt idx="136">
                  <c:v>136m</c:v>
                </c:pt>
                <c:pt idx="137">
                  <c:v>137m</c:v>
                </c:pt>
                <c:pt idx="138">
                  <c:v>138m</c:v>
                </c:pt>
                <c:pt idx="139">
                  <c:v>139m</c:v>
                </c:pt>
                <c:pt idx="140">
                  <c:v>140m</c:v>
                </c:pt>
                <c:pt idx="141">
                  <c:v>141m</c:v>
                </c:pt>
                <c:pt idx="142">
                  <c:v>142m</c:v>
                </c:pt>
                <c:pt idx="143">
                  <c:v>143m</c:v>
                </c:pt>
                <c:pt idx="144">
                  <c:v>144m</c:v>
                </c:pt>
                <c:pt idx="145">
                  <c:v>145m</c:v>
                </c:pt>
                <c:pt idx="146">
                  <c:v>146m</c:v>
                </c:pt>
                <c:pt idx="147">
                  <c:v>147m</c:v>
                </c:pt>
                <c:pt idx="148">
                  <c:v>148m</c:v>
                </c:pt>
                <c:pt idx="149">
                  <c:v>149m</c:v>
                </c:pt>
                <c:pt idx="150">
                  <c:v>150m</c:v>
                </c:pt>
                <c:pt idx="151">
                  <c:v>151m</c:v>
                </c:pt>
                <c:pt idx="152">
                  <c:v>152m</c:v>
                </c:pt>
                <c:pt idx="153">
                  <c:v>153m</c:v>
                </c:pt>
                <c:pt idx="154">
                  <c:v>154m</c:v>
                </c:pt>
                <c:pt idx="155">
                  <c:v>155m</c:v>
                </c:pt>
                <c:pt idx="156">
                  <c:v>156m</c:v>
                </c:pt>
                <c:pt idx="157">
                  <c:v>157m</c:v>
                </c:pt>
                <c:pt idx="158">
                  <c:v>158m</c:v>
                </c:pt>
                <c:pt idx="159">
                  <c:v>159m</c:v>
                </c:pt>
                <c:pt idx="160">
                  <c:v>160m</c:v>
                </c:pt>
                <c:pt idx="161">
                  <c:v>161m</c:v>
                </c:pt>
                <c:pt idx="162">
                  <c:v>162m</c:v>
                </c:pt>
                <c:pt idx="163">
                  <c:v>163m</c:v>
                </c:pt>
                <c:pt idx="164">
                  <c:v>164m</c:v>
                </c:pt>
                <c:pt idx="165">
                  <c:v>165m</c:v>
                </c:pt>
                <c:pt idx="166">
                  <c:v>166m</c:v>
                </c:pt>
                <c:pt idx="167">
                  <c:v>167m</c:v>
                </c:pt>
                <c:pt idx="168">
                  <c:v>168m</c:v>
                </c:pt>
                <c:pt idx="169">
                  <c:v>169m</c:v>
                </c:pt>
                <c:pt idx="170">
                  <c:v>170m</c:v>
                </c:pt>
                <c:pt idx="171">
                  <c:v>171m</c:v>
                </c:pt>
                <c:pt idx="172">
                  <c:v>172m</c:v>
                </c:pt>
                <c:pt idx="173">
                  <c:v>173m</c:v>
                </c:pt>
                <c:pt idx="174">
                  <c:v>174m</c:v>
                </c:pt>
                <c:pt idx="175">
                  <c:v>175m</c:v>
                </c:pt>
                <c:pt idx="176">
                  <c:v>176m</c:v>
                </c:pt>
                <c:pt idx="177">
                  <c:v>177m</c:v>
                </c:pt>
                <c:pt idx="178">
                  <c:v>178m</c:v>
                </c:pt>
                <c:pt idx="179">
                  <c:v>179m</c:v>
                </c:pt>
                <c:pt idx="180">
                  <c:v>180m</c:v>
                </c:pt>
                <c:pt idx="181">
                  <c:v>181m</c:v>
                </c:pt>
                <c:pt idx="182">
                  <c:v>182m</c:v>
                </c:pt>
                <c:pt idx="183">
                  <c:v>183m</c:v>
                </c:pt>
                <c:pt idx="184">
                  <c:v>184m</c:v>
                </c:pt>
                <c:pt idx="185">
                  <c:v>185m</c:v>
                </c:pt>
                <c:pt idx="186">
                  <c:v>186m</c:v>
                </c:pt>
                <c:pt idx="187">
                  <c:v>187m</c:v>
                </c:pt>
                <c:pt idx="188">
                  <c:v>188m</c:v>
                </c:pt>
                <c:pt idx="189">
                  <c:v>189m</c:v>
                </c:pt>
                <c:pt idx="190">
                  <c:v>190m</c:v>
                </c:pt>
                <c:pt idx="191">
                  <c:v>191m</c:v>
                </c:pt>
                <c:pt idx="192">
                  <c:v>192m</c:v>
                </c:pt>
                <c:pt idx="193">
                  <c:v>193m</c:v>
                </c:pt>
                <c:pt idx="194">
                  <c:v>194m</c:v>
                </c:pt>
                <c:pt idx="195">
                  <c:v>195m</c:v>
                </c:pt>
                <c:pt idx="196">
                  <c:v>196m</c:v>
                </c:pt>
                <c:pt idx="197">
                  <c:v>197m</c:v>
                </c:pt>
                <c:pt idx="198">
                  <c:v>198m</c:v>
                </c:pt>
                <c:pt idx="199">
                  <c:v>199m</c:v>
                </c:pt>
                <c:pt idx="200">
                  <c:v>200m</c:v>
                </c:pt>
                <c:pt idx="201">
                  <c:v>201m</c:v>
                </c:pt>
                <c:pt idx="202">
                  <c:v>202m</c:v>
                </c:pt>
                <c:pt idx="203">
                  <c:v>203m</c:v>
                </c:pt>
                <c:pt idx="204">
                  <c:v>204m</c:v>
                </c:pt>
                <c:pt idx="205">
                  <c:v>205m</c:v>
                </c:pt>
                <c:pt idx="206">
                  <c:v>206m</c:v>
                </c:pt>
                <c:pt idx="207">
                  <c:v>207m</c:v>
                </c:pt>
                <c:pt idx="208">
                  <c:v>208m</c:v>
                </c:pt>
                <c:pt idx="209">
                  <c:v>209m</c:v>
                </c:pt>
                <c:pt idx="210">
                  <c:v>210m</c:v>
                </c:pt>
                <c:pt idx="211">
                  <c:v>211m</c:v>
                </c:pt>
                <c:pt idx="212">
                  <c:v>212m</c:v>
                </c:pt>
                <c:pt idx="213">
                  <c:v>213m</c:v>
                </c:pt>
                <c:pt idx="214">
                  <c:v>214m</c:v>
                </c:pt>
                <c:pt idx="215">
                  <c:v>215m</c:v>
                </c:pt>
                <c:pt idx="216">
                  <c:v>216m</c:v>
                </c:pt>
                <c:pt idx="217">
                  <c:v>217m</c:v>
                </c:pt>
                <c:pt idx="218">
                  <c:v>218m</c:v>
                </c:pt>
                <c:pt idx="219">
                  <c:v>219m</c:v>
                </c:pt>
                <c:pt idx="220">
                  <c:v>220m</c:v>
                </c:pt>
                <c:pt idx="221">
                  <c:v>221m</c:v>
                </c:pt>
                <c:pt idx="222">
                  <c:v>222m</c:v>
                </c:pt>
                <c:pt idx="223">
                  <c:v>223m</c:v>
                </c:pt>
                <c:pt idx="224">
                  <c:v>224m</c:v>
                </c:pt>
                <c:pt idx="225">
                  <c:v>225m</c:v>
                </c:pt>
                <c:pt idx="226">
                  <c:v>226m</c:v>
                </c:pt>
                <c:pt idx="227">
                  <c:v>227m</c:v>
                </c:pt>
                <c:pt idx="228">
                  <c:v>228m</c:v>
                </c:pt>
                <c:pt idx="229">
                  <c:v>229m</c:v>
                </c:pt>
                <c:pt idx="230">
                  <c:v>230m</c:v>
                </c:pt>
                <c:pt idx="231">
                  <c:v>231m</c:v>
                </c:pt>
                <c:pt idx="232">
                  <c:v>232m</c:v>
                </c:pt>
                <c:pt idx="233">
                  <c:v>233m</c:v>
                </c:pt>
                <c:pt idx="234">
                  <c:v>234m</c:v>
                </c:pt>
                <c:pt idx="235">
                  <c:v>235m</c:v>
                </c:pt>
                <c:pt idx="236">
                  <c:v>236m</c:v>
                </c:pt>
                <c:pt idx="237">
                  <c:v>237m</c:v>
                </c:pt>
                <c:pt idx="238">
                  <c:v>238m</c:v>
                </c:pt>
                <c:pt idx="239">
                  <c:v>239m</c:v>
                </c:pt>
                <c:pt idx="240">
                  <c:v>240m</c:v>
                </c:pt>
                <c:pt idx="241">
                  <c:v>241m</c:v>
                </c:pt>
                <c:pt idx="242">
                  <c:v>242m</c:v>
                </c:pt>
                <c:pt idx="243">
                  <c:v>243m</c:v>
                </c:pt>
                <c:pt idx="244">
                  <c:v>244m</c:v>
                </c:pt>
                <c:pt idx="245">
                  <c:v>245m</c:v>
                </c:pt>
                <c:pt idx="246">
                  <c:v>246m</c:v>
                </c:pt>
                <c:pt idx="247">
                  <c:v>247m</c:v>
                </c:pt>
                <c:pt idx="248">
                  <c:v>248m</c:v>
                </c:pt>
                <c:pt idx="249">
                  <c:v>249m</c:v>
                </c:pt>
                <c:pt idx="250">
                  <c:v>250m</c:v>
                </c:pt>
                <c:pt idx="251">
                  <c:v>251m</c:v>
                </c:pt>
                <c:pt idx="252">
                  <c:v>252m</c:v>
                </c:pt>
                <c:pt idx="253">
                  <c:v>253m</c:v>
                </c:pt>
                <c:pt idx="254">
                  <c:v>254m</c:v>
                </c:pt>
                <c:pt idx="255">
                  <c:v>255m</c:v>
                </c:pt>
                <c:pt idx="256">
                  <c:v>256m</c:v>
                </c:pt>
                <c:pt idx="257">
                  <c:v>257m</c:v>
                </c:pt>
                <c:pt idx="258">
                  <c:v>258m</c:v>
                </c:pt>
                <c:pt idx="259">
                  <c:v>259m</c:v>
                </c:pt>
                <c:pt idx="260">
                  <c:v>260m</c:v>
                </c:pt>
                <c:pt idx="261">
                  <c:v>261m</c:v>
                </c:pt>
                <c:pt idx="262">
                  <c:v>262m</c:v>
                </c:pt>
                <c:pt idx="263">
                  <c:v>263m</c:v>
                </c:pt>
                <c:pt idx="264">
                  <c:v>264m</c:v>
                </c:pt>
                <c:pt idx="265">
                  <c:v>265m</c:v>
                </c:pt>
                <c:pt idx="266">
                  <c:v>266m</c:v>
                </c:pt>
                <c:pt idx="267">
                  <c:v>267m</c:v>
                </c:pt>
                <c:pt idx="268">
                  <c:v>268m</c:v>
                </c:pt>
                <c:pt idx="269">
                  <c:v>269m</c:v>
                </c:pt>
                <c:pt idx="270">
                  <c:v>270m</c:v>
                </c:pt>
                <c:pt idx="271">
                  <c:v>271m</c:v>
                </c:pt>
                <c:pt idx="272">
                  <c:v>272m</c:v>
                </c:pt>
                <c:pt idx="273">
                  <c:v>273m</c:v>
                </c:pt>
                <c:pt idx="274">
                  <c:v>274m</c:v>
                </c:pt>
                <c:pt idx="275">
                  <c:v>275m</c:v>
                </c:pt>
                <c:pt idx="276">
                  <c:v>276m</c:v>
                </c:pt>
                <c:pt idx="277">
                  <c:v>277m</c:v>
                </c:pt>
                <c:pt idx="278">
                  <c:v>278m</c:v>
                </c:pt>
                <c:pt idx="279">
                  <c:v>279m</c:v>
                </c:pt>
                <c:pt idx="280">
                  <c:v>280m</c:v>
                </c:pt>
                <c:pt idx="281">
                  <c:v>281m</c:v>
                </c:pt>
                <c:pt idx="282">
                  <c:v>282m</c:v>
                </c:pt>
                <c:pt idx="283">
                  <c:v>283m</c:v>
                </c:pt>
                <c:pt idx="284">
                  <c:v>284m</c:v>
                </c:pt>
                <c:pt idx="285">
                  <c:v>285m</c:v>
                </c:pt>
                <c:pt idx="286">
                  <c:v>286m</c:v>
                </c:pt>
                <c:pt idx="287">
                  <c:v>287m</c:v>
                </c:pt>
                <c:pt idx="288">
                  <c:v>288m</c:v>
                </c:pt>
                <c:pt idx="289">
                  <c:v>289m</c:v>
                </c:pt>
                <c:pt idx="290">
                  <c:v>290m</c:v>
                </c:pt>
                <c:pt idx="291">
                  <c:v>291m</c:v>
                </c:pt>
                <c:pt idx="292">
                  <c:v>292m</c:v>
                </c:pt>
                <c:pt idx="293">
                  <c:v>293m</c:v>
                </c:pt>
                <c:pt idx="294">
                  <c:v>294m</c:v>
                </c:pt>
                <c:pt idx="295">
                  <c:v>295m</c:v>
                </c:pt>
                <c:pt idx="296">
                  <c:v>296m</c:v>
                </c:pt>
                <c:pt idx="297">
                  <c:v>297m</c:v>
                </c:pt>
                <c:pt idx="298">
                  <c:v>298m</c:v>
                </c:pt>
                <c:pt idx="299">
                  <c:v>299m</c:v>
                </c:pt>
                <c:pt idx="300">
                  <c:v>300m</c:v>
                </c:pt>
                <c:pt idx="301">
                  <c:v>301m</c:v>
                </c:pt>
                <c:pt idx="302">
                  <c:v>302m</c:v>
                </c:pt>
                <c:pt idx="303">
                  <c:v>303m</c:v>
                </c:pt>
                <c:pt idx="304">
                  <c:v>304m</c:v>
                </c:pt>
                <c:pt idx="305">
                  <c:v>305m</c:v>
                </c:pt>
                <c:pt idx="306">
                  <c:v>306m</c:v>
                </c:pt>
                <c:pt idx="307">
                  <c:v>307m</c:v>
                </c:pt>
                <c:pt idx="308">
                  <c:v>308m</c:v>
                </c:pt>
                <c:pt idx="309">
                  <c:v>309m</c:v>
                </c:pt>
                <c:pt idx="310">
                  <c:v>310m</c:v>
                </c:pt>
                <c:pt idx="311">
                  <c:v>311m</c:v>
                </c:pt>
                <c:pt idx="312">
                  <c:v>312m</c:v>
                </c:pt>
                <c:pt idx="313">
                  <c:v>313m</c:v>
                </c:pt>
                <c:pt idx="314">
                  <c:v>314m</c:v>
                </c:pt>
                <c:pt idx="315">
                  <c:v>315m</c:v>
                </c:pt>
                <c:pt idx="316">
                  <c:v>316m</c:v>
                </c:pt>
                <c:pt idx="317">
                  <c:v>317m</c:v>
                </c:pt>
                <c:pt idx="318">
                  <c:v>318m</c:v>
                </c:pt>
                <c:pt idx="319">
                  <c:v>319m</c:v>
                </c:pt>
                <c:pt idx="320">
                  <c:v>320m</c:v>
                </c:pt>
                <c:pt idx="321">
                  <c:v>321m</c:v>
                </c:pt>
                <c:pt idx="322">
                  <c:v>322m</c:v>
                </c:pt>
                <c:pt idx="323">
                  <c:v>323m</c:v>
                </c:pt>
                <c:pt idx="324">
                  <c:v>324m</c:v>
                </c:pt>
                <c:pt idx="325">
                  <c:v>325m</c:v>
                </c:pt>
                <c:pt idx="326">
                  <c:v>326m</c:v>
                </c:pt>
                <c:pt idx="327">
                  <c:v>327m</c:v>
                </c:pt>
                <c:pt idx="328">
                  <c:v>328m</c:v>
                </c:pt>
                <c:pt idx="329">
                  <c:v>329m</c:v>
                </c:pt>
                <c:pt idx="330">
                  <c:v>330m</c:v>
                </c:pt>
                <c:pt idx="331">
                  <c:v>331m</c:v>
                </c:pt>
                <c:pt idx="332">
                  <c:v>332m</c:v>
                </c:pt>
                <c:pt idx="333">
                  <c:v>333m</c:v>
                </c:pt>
                <c:pt idx="334">
                  <c:v>334m</c:v>
                </c:pt>
                <c:pt idx="335">
                  <c:v>335m</c:v>
                </c:pt>
                <c:pt idx="336">
                  <c:v>336m</c:v>
                </c:pt>
                <c:pt idx="337">
                  <c:v>337m</c:v>
                </c:pt>
                <c:pt idx="338">
                  <c:v>338m</c:v>
                </c:pt>
                <c:pt idx="339">
                  <c:v>339m</c:v>
                </c:pt>
                <c:pt idx="340">
                  <c:v>340m</c:v>
                </c:pt>
                <c:pt idx="341">
                  <c:v>341m</c:v>
                </c:pt>
                <c:pt idx="342">
                  <c:v>342m</c:v>
                </c:pt>
                <c:pt idx="343">
                  <c:v>343m</c:v>
                </c:pt>
                <c:pt idx="344">
                  <c:v>344m</c:v>
                </c:pt>
                <c:pt idx="345">
                  <c:v>345m</c:v>
                </c:pt>
                <c:pt idx="346">
                  <c:v>346m</c:v>
                </c:pt>
                <c:pt idx="347">
                  <c:v>347m</c:v>
                </c:pt>
                <c:pt idx="348">
                  <c:v>348m</c:v>
                </c:pt>
                <c:pt idx="349">
                  <c:v>349m</c:v>
                </c:pt>
                <c:pt idx="350">
                  <c:v>350m</c:v>
                </c:pt>
                <c:pt idx="351">
                  <c:v>351m</c:v>
                </c:pt>
                <c:pt idx="352">
                  <c:v>352m</c:v>
                </c:pt>
                <c:pt idx="353">
                  <c:v>353m</c:v>
                </c:pt>
                <c:pt idx="354">
                  <c:v>354m</c:v>
                </c:pt>
                <c:pt idx="355">
                  <c:v>355m</c:v>
                </c:pt>
                <c:pt idx="356">
                  <c:v>356m</c:v>
                </c:pt>
                <c:pt idx="357">
                  <c:v>357m</c:v>
                </c:pt>
                <c:pt idx="358">
                  <c:v>358m</c:v>
                </c:pt>
                <c:pt idx="359">
                  <c:v>359m</c:v>
                </c:pt>
                <c:pt idx="360">
                  <c:v>360m</c:v>
                </c:pt>
              </c:strCache>
            </c:strRef>
          </c:cat>
          <c:val>
            <c:numRef>
              <c:f>'KRD mapping'!$E$7:$NA$7</c:f>
              <c:numCache>
                <c:formatCode>_(* #,##0.00_);_(* \(#,##0.00\);_(* "-"??_);_(@_)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8.3333333333333329E-2</c:v>
                </c:pt>
                <c:pt idx="38">
                  <c:v>0.16666666666666666</c:v>
                </c:pt>
                <c:pt idx="39">
                  <c:v>0.25</c:v>
                </c:pt>
                <c:pt idx="40">
                  <c:v>0.33333333333333331</c:v>
                </c:pt>
                <c:pt idx="41">
                  <c:v>0.41666666666666669</c:v>
                </c:pt>
                <c:pt idx="42">
                  <c:v>0.5</c:v>
                </c:pt>
                <c:pt idx="43">
                  <c:v>0.58333333333333337</c:v>
                </c:pt>
                <c:pt idx="44">
                  <c:v>0.66666666666666663</c:v>
                </c:pt>
                <c:pt idx="45">
                  <c:v>0.75</c:v>
                </c:pt>
                <c:pt idx="46">
                  <c:v>0.83333333333333337</c:v>
                </c:pt>
                <c:pt idx="47">
                  <c:v>0.91666666666666663</c:v>
                </c:pt>
                <c:pt idx="48">
                  <c:v>1</c:v>
                </c:pt>
                <c:pt idx="49">
                  <c:v>0.91666666666666663</c:v>
                </c:pt>
                <c:pt idx="50">
                  <c:v>0.83333333333333337</c:v>
                </c:pt>
                <c:pt idx="51">
                  <c:v>0.75</c:v>
                </c:pt>
                <c:pt idx="52">
                  <c:v>0.66666666666666674</c:v>
                </c:pt>
                <c:pt idx="53">
                  <c:v>0.58333333333333326</c:v>
                </c:pt>
                <c:pt idx="54">
                  <c:v>0.5</c:v>
                </c:pt>
                <c:pt idx="55">
                  <c:v>0.41666666666666663</c:v>
                </c:pt>
                <c:pt idx="56">
                  <c:v>0.33333333333333337</c:v>
                </c:pt>
                <c:pt idx="57">
                  <c:v>0.25</c:v>
                </c:pt>
                <c:pt idx="58">
                  <c:v>0.16666666666666663</c:v>
                </c:pt>
                <c:pt idx="59">
                  <c:v>8.333333333333337E-2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'KRD mapping'!$D$8</c:f>
              <c:strCache>
                <c:ptCount val="1"/>
                <c:pt idx="0">
                  <c:v>5y</c:v>
                </c:pt>
              </c:strCache>
            </c:strRef>
          </c:tx>
          <c:marker>
            <c:symbol val="none"/>
          </c:marker>
          <c:cat>
            <c:strRef>
              <c:f>'KRD mapping'!$E$3:$NA$3</c:f>
              <c:strCache>
                <c:ptCount val="361"/>
                <c:pt idx="0">
                  <c:v>0m</c:v>
                </c:pt>
                <c:pt idx="1">
                  <c:v>1m</c:v>
                </c:pt>
                <c:pt idx="2">
                  <c:v>2m</c:v>
                </c:pt>
                <c:pt idx="3">
                  <c:v>3m</c:v>
                </c:pt>
                <c:pt idx="4">
                  <c:v>4m</c:v>
                </c:pt>
                <c:pt idx="5">
                  <c:v>5m</c:v>
                </c:pt>
                <c:pt idx="6">
                  <c:v>6m</c:v>
                </c:pt>
                <c:pt idx="7">
                  <c:v>7m</c:v>
                </c:pt>
                <c:pt idx="8">
                  <c:v>8m</c:v>
                </c:pt>
                <c:pt idx="9">
                  <c:v>9m</c:v>
                </c:pt>
                <c:pt idx="10">
                  <c:v>10m</c:v>
                </c:pt>
                <c:pt idx="11">
                  <c:v>11m</c:v>
                </c:pt>
                <c:pt idx="12">
                  <c:v>12m</c:v>
                </c:pt>
                <c:pt idx="13">
                  <c:v>13m</c:v>
                </c:pt>
                <c:pt idx="14">
                  <c:v>14m</c:v>
                </c:pt>
                <c:pt idx="15">
                  <c:v>15m</c:v>
                </c:pt>
                <c:pt idx="16">
                  <c:v>16m</c:v>
                </c:pt>
                <c:pt idx="17">
                  <c:v>17m</c:v>
                </c:pt>
                <c:pt idx="18">
                  <c:v>18m</c:v>
                </c:pt>
                <c:pt idx="19">
                  <c:v>19m</c:v>
                </c:pt>
                <c:pt idx="20">
                  <c:v>20m</c:v>
                </c:pt>
                <c:pt idx="21">
                  <c:v>21m</c:v>
                </c:pt>
                <c:pt idx="22">
                  <c:v>22m</c:v>
                </c:pt>
                <c:pt idx="23">
                  <c:v>23m</c:v>
                </c:pt>
                <c:pt idx="24">
                  <c:v>24m</c:v>
                </c:pt>
                <c:pt idx="25">
                  <c:v>25m</c:v>
                </c:pt>
                <c:pt idx="26">
                  <c:v>26m</c:v>
                </c:pt>
                <c:pt idx="27">
                  <c:v>27m</c:v>
                </c:pt>
                <c:pt idx="28">
                  <c:v>28m</c:v>
                </c:pt>
                <c:pt idx="29">
                  <c:v>29m</c:v>
                </c:pt>
                <c:pt idx="30">
                  <c:v>30m</c:v>
                </c:pt>
                <c:pt idx="31">
                  <c:v>31m</c:v>
                </c:pt>
                <c:pt idx="32">
                  <c:v>32m</c:v>
                </c:pt>
                <c:pt idx="33">
                  <c:v>33m</c:v>
                </c:pt>
                <c:pt idx="34">
                  <c:v>34m</c:v>
                </c:pt>
                <c:pt idx="35">
                  <c:v>35m</c:v>
                </c:pt>
                <c:pt idx="36">
                  <c:v>36m</c:v>
                </c:pt>
                <c:pt idx="37">
                  <c:v>37m</c:v>
                </c:pt>
                <c:pt idx="38">
                  <c:v>38m</c:v>
                </c:pt>
                <c:pt idx="39">
                  <c:v>39m</c:v>
                </c:pt>
                <c:pt idx="40">
                  <c:v>40m</c:v>
                </c:pt>
                <c:pt idx="41">
                  <c:v>41m</c:v>
                </c:pt>
                <c:pt idx="42">
                  <c:v>42m</c:v>
                </c:pt>
                <c:pt idx="43">
                  <c:v>43m</c:v>
                </c:pt>
                <c:pt idx="44">
                  <c:v>44m</c:v>
                </c:pt>
                <c:pt idx="45">
                  <c:v>45m</c:v>
                </c:pt>
                <c:pt idx="46">
                  <c:v>46m</c:v>
                </c:pt>
                <c:pt idx="47">
                  <c:v>47m</c:v>
                </c:pt>
                <c:pt idx="48">
                  <c:v>48m</c:v>
                </c:pt>
                <c:pt idx="49">
                  <c:v>49m</c:v>
                </c:pt>
                <c:pt idx="50">
                  <c:v>50m</c:v>
                </c:pt>
                <c:pt idx="51">
                  <c:v>51m</c:v>
                </c:pt>
                <c:pt idx="52">
                  <c:v>52m</c:v>
                </c:pt>
                <c:pt idx="53">
                  <c:v>53m</c:v>
                </c:pt>
                <c:pt idx="54">
                  <c:v>54m</c:v>
                </c:pt>
                <c:pt idx="55">
                  <c:v>55m</c:v>
                </c:pt>
                <c:pt idx="56">
                  <c:v>56m</c:v>
                </c:pt>
                <c:pt idx="57">
                  <c:v>57m</c:v>
                </c:pt>
                <c:pt idx="58">
                  <c:v>58m</c:v>
                </c:pt>
                <c:pt idx="59">
                  <c:v>59m</c:v>
                </c:pt>
                <c:pt idx="60">
                  <c:v>60m</c:v>
                </c:pt>
                <c:pt idx="61">
                  <c:v>61m</c:v>
                </c:pt>
                <c:pt idx="62">
                  <c:v>62m</c:v>
                </c:pt>
                <c:pt idx="63">
                  <c:v>63m</c:v>
                </c:pt>
                <c:pt idx="64">
                  <c:v>64m</c:v>
                </c:pt>
                <c:pt idx="65">
                  <c:v>65m</c:v>
                </c:pt>
                <c:pt idx="66">
                  <c:v>66m</c:v>
                </c:pt>
                <c:pt idx="67">
                  <c:v>67m</c:v>
                </c:pt>
                <c:pt idx="68">
                  <c:v>68m</c:v>
                </c:pt>
                <c:pt idx="69">
                  <c:v>69m</c:v>
                </c:pt>
                <c:pt idx="70">
                  <c:v>70m</c:v>
                </c:pt>
                <c:pt idx="71">
                  <c:v>71m</c:v>
                </c:pt>
                <c:pt idx="72">
                  <c:v>72m</c:v>
                </c:pt>
                <c:pt idx="73">
                  <c:v>73m</c:v>
                </c:pt>
                <c:pt idx="74">
                  <c:v>74m</c:v>
                </c:pt>
                <c:pt idx="75">
                  <c:v>75m</c:v>
                </c:pt>
                <c:pt idx="76">
                  <c:v>76m</c:v>
                </c:pt>
                <c:pt idx="77">
                  <c:v>77m</c:v>
                </c:pt>
                <c:pt idx="78">
                  <c:v>78m</c:v>
                </c:pt>
                <c:pt idx="79">
                  <c:v>79m</c:v>
                </c:pt>
                <c:pt idx="80">
                  <c:v>80m</c:v>
                </c:pt>
                <c:pt idx="81">
                  <c:v>81m</c:v>
                </c:pt>
                <c:pt idx="82">
                  <c:v>82m</c:v>
                </c:pt>
                <c:pt idx="83">
                  <c:v>83m</c:v>
                </c:pt>
                <c:pt idx="84">
                  <c:v>84m</c:v>
                </c:pt>
                <c:pt idx="85">
                  <c:v>85m</c:v>
                </c:pt>
                <c:pt idx="86">
                  <c:v>86m</c:v>
                </c:pt>
                <c:pt idx="87">
                  <c:v>87m</c:v>
                </c:pt>
                <c:pt idx="88">
                  <c:v>88m</c:v>
                </c:pt>
                <c:pt idx="89">
                  <c:v>89m</c:v>
                </c:pt>
                <c:pt idx="90">
                  <c:v>90m</c:v>
                </c:pt>
                <c:pt idx="91">
                  <c:v>91m</c:v>
                </c:pt>
                <c:pt idx="92">
                  <c:v>92m</c:v>
                </c:pt>
                <c:pt idx="93">
                  <c:v>93m</c:v>
                </c:pt>
                <c:pt idx="94">
                  <c:v>94m</c:v>
                </c:pt>
                <c:pt idx="95">
                  <c:v>95m</c:v>
                </c:pt>
                <c:pt idx="96">
                  <c:v>96m</c:v>
                </c:pt>
                <c:pt idx="97">
                  <c:v>97m</c:v>
                </c:pt>
                <c:pt idx="98">
                  <c:v>98m</c:v>
                </c:pt>
                <c:pt idx="99">
                  <c:v>99m</c:v>
                </c:pt>
                <c:pt idx="100">
                  <c:v>100m</c:v>
                </c:pt>
                <c:pt idx="101">
                  <c:v>101m</c:v>
                </c:pt>
                <c:pt idx="102">
                  <c:v>102m</c:v>
                </c:pt>
                <c:pt idx="103">
                  <c:v>103m</c:v>
                </c:pt>
                <c:pt idx="104">
                  <c:v>104m</c:v>
                </c:pt>
                <c:pt idx="105">
                  <c:v>105m</c:v>
                </c:pt>
                <c:pt idx="106">
                  <c:v>106m</c:v>
                </c:pt>
                <c:pt idx="107">
                  <c:v>107m</c:v>
                </c:pt>
                <c:pt idx="108">
                  <c:v>108m</c:v>
                </c:pt>
                <c:pt idx="109">
                  <c:v>109m</c:v>
                </c:pt>
                <c:pt idx="110">
                  <c:v>110m</c:v>
                </c:pt>
                <c:pt idx="111">
                  <c:v>111m</c:v>
                </c:pt>
                <c:pt idx="112">
                  <c:v>112m</c:v>
                </c:pt>
                <c:pt idx="113">
                  <c:v>113m</c:v>
                </c:pt>
                <c:pt idx="114">
                  <c:v>114m</c:v>
                </c:pt>
                <c:pt idx="115">
                  <c:v>115m</c:v>
                </c:pt>
                <c:pt idx="116">
                  <c:v>116m</c:v>
                </c:pt>
                <c:pt idx="117">
                  <c:v>117m</c:v>
                </c:pt>
                <c:pt idx="118">
                  <c:v>118m</c:v>
                </c:pt>
                <c:pt idx="119">
                  <c:v>119m</c:v>
                </c:pt>
                <c:pt idx="120">
                  <c:v>120m</c:v>
                </c:pt>
                <c:pt idx="121">
                  <c:v>121m</c:v>
                </c:pt>
                <c:pt idx="122">
                  <c:v>122m</c:v>
                </c:pt>
                <c:pt idx="123">
                  <c:v>123m</c:v>
                </c:pt>
                <c:pt idx="124">
                  <c:v>124m</c:v>
                </c:pt>
                <c:pt idx="125">
                  <c:v>125m</c:v>
                </c:pt>
                <c:pt idx="126">
                  <c:v>126m</c:v>
                </c:pt>
                <c:pt idx="127">
                  <c:v>127m</c:v>
                </c:pt>
                <c:pt idx="128">
                  <c:v>128m</c:v>
                </c:pt>
                <c:pt idx="129">
                  <c:v>129m</c:v>
                </c:pt>
                <c:pt idx="130">
                  <c:v>130m</c:v>
                </c:pt>
                <c:pt idx="131">
                  <c:v>131m</c:v>
                </c:pt>
                <c:pt idx="132">
                  <c:v>132m</c:v>
                </c:pt>
                <c:pt idx="133">
                  <c:v>133m</c:v>
                </c:pt>
                <c:pt idx="134">
                  <c:v>134m</c:v>
                </c:pt>
                <c:pt idx="135">
                  <c:v>135m</c:v>
                </c:pt>
                <c:pt idx="136">
                  <c:v>136m</c:v>
                </c:pt>
                <c:pt idx="137">
                  <c:v>137m</c:v>
                </c:pt>
                <c:pt idx="138">
                  <c:v>138m</c:v>
                </c:pt>
                <c:pt idx="139">
                  <c:v>139m</c:v>
                </c:pt>
                <c:pt idx="140">
                  <c:v>140m</c:v>
                </c:pt>
                <c:pt idx="141">
                  <c:v>141m</c:v>
                </c:pt>
                <c:pt idx="142">
                  <c:v>142m</c:v>
                </c:pt>
                <c:pt idx="143">
                  <c:v>143m</c:v>
                </c:pt>
                <c:pt idx="144">
                  <c:v>144m</c:v>
                </c:pt>
                <c:pt idx="145">
                  <c:v>145m</c:v>
                </c:pt>
                <c:pt idx="146">
                  <c:v>146m</c:v>
                </c:pt>
                <c:pt idx="147">
                  <c:v>147m</c:v>
                </c:pt>
                <c:pt idx="148">
                  <c:v>148m</c:v>
                </c:pt>
                <c:pt idx="149">
                  <c:v>149m</c:v>
                </c:pt>
                <c:pt idx="150">
                  <c:v>150m</c:v>
                </c:pt>
                <c:pt idx="151">
                  <c:v>151m</c:v>
                </c:pt>
                <c:pt idx="152">
                  <c:v>152m</c:v>
                </c:pt>
                <c:pt idx="153">
                  <c:v>153m</c:v>
                </c:pt>
                <c:pt idx="154">
                  <c:v>154m</c:v>
                </c:pt>
                <c:pt idx="155">
                  <c:v>155m</c:v>
                </c:pt>
                <c:pt idx="156">
                  <c:v>156m</c:v>
                </c:pt>
                <c:pt idx="157">
                  <c:v>157m</c:v>
                </c:pt>
                <c:pt idx="158">
                  <c:v>158m</c:v>
                </c:pt>
                <c:pt idx="159">
                  <c:v>159m</c:v>
                </c:pt>
                <c:pt idx="160">
                  <c:v>160m</c:v>
                </c:pt>
                <c:pt idx="161">
                  <c:v>161m</c:v>
                </c:pt>
                <c:pt idx="162">
                  <c:v>162m</c:v>
                </c:pt>
                <c:pt idx="163">
                  <c:v>163m</c:v>
                </c:pt>
                <c:pt idx="164">
                  <c:v>164m</c:v>
                </c:pt>
                <c:pt idx="165">
                  <c:v>165m</c:v>
                </c:pt>
                <c:pt idx="166">
                  <c:v>166m</c:v>
                </c:pt>
                <c:pt idx="167">
                  <c:v>167m</c:v>
                </c:pt>
                <c:pt idx="168">
                  <c:v>168m</c:v>
                </c:pt>
                <c:pt idx="169">
                  <c:v>169m</c:v>
                </c:pt>
                <c:pt idx="170">
                  <c:v>170m</c:v>
                </c:pt>
                <c:pt idx="171">
                  <c:v>171m</c:v>
                </c:pt>
                <c:pt idx="172">
                  <c:v>172m</c:v>
                </c:pt>
                <c:pt idx="173">
                  <c:v>173m</c:v>
                </c:pt>
                <c:pt idx="174">
                  <c:v>174m</c:v>
                </c:pt>
                <c:pt idx="175">
                  <c:v>175m</c:v>
                </c:pt>
                <c:pt idx="176">
                  <c:v>176m</c:v>
                </c:pt>
                <c:pt idx="177">
                  <c:v>177m</c:v>
                </c:pt>
                <c:pt idx="178">
                  <c:v>178m</c:v>
                </c:pt>
                <c:pt idx="179">
                  <c:v>179m</c:v>
                </c:pt>
                <c:pt idx="180">
                  <c:v>180m</c:v>
                </c:pt>
                <c:pt idx="181">
                  <c:v>181m</c:v>
                </c:pt>
                <c:pt idx="182">
                  <c:v>182m</c:v>
                </c:pt>
                <c:pt idx="183">
                  <c:v>183m</c:v>
                </c:pt>
                <c:pt idx="184">
                  <c:v>184m</c:v>
                </c:pt>
                <c:pt idx="185">
                  <c:v>185m</c:v>
                </c:pt>
                <c:pt idx="186">
                  <c:v>186m</c:v>
                </c:pt>
                <c:pt idx="187">
                  <c:v>187m</c:v>
                </c:pt>
                <c:pt idx="188">
                  <c:v>188m</c:v>
                </c:pt>
                <c:pt idx="189">
                  <c:v>189m</c:v>
                </c:pt>
                <c:pt idx="190">
                  <c:v>190m</c:v>
                </c:pt>
                <c:pt idx="191">
                  <c:v>191m</c:v>
                </c:pt>
                <c:pt idx="192">
                  <c:v>192m</c:v>
                </c:pt>
                <c:pt idx="193">
                  <c:v>193m</c:v>
                </c:pt>
                <c:pt idx="194">
                  <c:v>194m</c:v>
                </c:pt>
                <c:pt idx="195">
                  <c:v>195m</c:v>
                </c:pt>
                <c:pt idx="196">
                  <c:v>196m</c:v>
                </c:pt>
                <c:pt idx="197">
                  <c:v>197m</c:v>
                </c:pt>
                <c:pt idx="198">
                  <c:v>198m</c:v>
                </c:pt>
                <c:pt idx="199">
                  <c:v>199m</c:v>
                </c:pt>
                <c:pt idx="200">
                  <c:v>200m</c:v>
                </c:pt>
                <c:pt idx="201">
                  <c:v>201m</c:v>
                </c:pt>
                <c:pt idx="202">
                  <c:v>202m</c:v>
                </c:pt>
                <c:pt idx="203">
                  <c:v>203m</c:v>
                </c:pt>
                <c:pt idx="204">
                  <c:v>204m</c:v>
                </c:pt>
                <c:pt idx="205">
                  <c:v>205m</c:v>
                </c:pt>
                <c:pt idx="206">
                  <c:v>206m</c:v>
                </c:pt>
                <c:pt idx="207">
                  <c:v>207m</c:v>
                </c:pt>
                <c:pt idx="208">
                  <c:v>208m</c:v>
                </c:pt>
                <c:pt idx="209">
                  <c:v>209m</c:v>
                </c:pt>
                <c:pt idx="210">
                  <c:v>210m</c:v>
                </c:pt>
                <c:pt idx="211">
                  <c:v>211m</c:v>
                </c:pt>
                <c:pt idx="212">
                  <c:v>212m</c:v>
                </c:pt>
                <c:pt idx="213">
                  <c:v>213m</c:v>
                </c:pt>
                <c:pt idx="214">
                  <c:v>214m</c:v>
                </c:pt>
                <c:pt idx="215">
                  <c:v>215m</c:v>
                </c:pt>
                <c:pt idx="216">
                  <c:v>216m</c:v>
                </c:pt>
                <c:pt idx="217">
                  <c:v>217m</c:v>
                </c:pt>
                <c:pt idx="218">
                  <c:v>218m</c:v>
                </c:pt>
                <c:pt idx="219">
                  <c:v>219m</c:v>
                </c:pt>
                <c:pt idx="220">
                  <c:v>220m</c:v>
                </c:pt>
                <c:pt idx="221">
                  <c:v>221m</c:v>
                </c:pt>
                <c:pt idx="222">
                  <c:v>222m</c:v>
                </c:pt>
                <c:pt idx="223">
                  <c:v>223m</c:v>
                </c:pt>
                <c:pt idx="224">
                  <c:v>224m</c:v>
                </c:pt>
                <c:pt idx="225">
                  <c:v>225m</c:v>
                </c:pt>
                <c:pt idx="226">
                  <c:v>226m</c:v>
                </c:pt>
                <c:pt idx="227">
                  <c:v>227m</c:v>
                </c:pt>
                <c:pt idx="228">
                  <c:v>228m</c:v>
                </c:pt>
                <c:pt idx="229">
                  <c:v>229m</c:v>
                </c:pt>
                <c:pt idx="230">
                  <c:v>230m</c:v>
                </c:pt>
                <c:pt idx="231">
                  <c:v>231m</c:v>
                </c:pt>
                <c:pt idx="232">
                  <c:v>232m</c:v>
                </c:pt>
                <c:pt idx="233">
                  <c:v>233m</c:v>
                </c:pt>
                <c:pt idx="234">
                  <c:v>234m</c:v>
                </c:pt>
                <c:pt idx="235">
                  <c:v>235m</c:v>
                </c:pt>
                <c:pt idx="236">
                  <c:v>236m</c:v>
                </c:pt>
                <c:pt idx="237">
                  <c:v>237m</c:v>
                </c:pt>
                <c:pt idx="238">
                  <c:v>238m</c:v>
                </c:pt>
                <c:pt idx="239">
                  <c:v>239m</c:v>
                </c:pt>
                <c:pt idx="240">
                  <c:v>240m</c:v>
                </c:pt>
                <c:pt idx="241">
                  <c:v>241m</c:v>
                </c:pt>
                <c:pt idx="242">
                  <c:v>242m</c:v>
                </c:pt>
                <c:pt idx="243">
                  <c:v>243m</c:v>
                </c:pt>
                <c:pt idx="244">
                  <c:v>244m</c:v>
                </c:pt>
                <c:pt idx="245">
                  <c:v>245m</c:v>
                </c:pt>
                <c:pt idx="246">
                  <c:v>246m</c:v>
                </c:pt>
                <c:pt idx="247">
                  <c:v>247m</c:v>
                </c:pt>
                <c:pt idx="248">
                  <c:v>248m</c:v>
                </c:pt>
                <c:pt idx="249">
                  <c:v>249m</c:v>
                </c:pt>
                <c:pt idx="250">
                  <c:v>250m</c:v>
                </c:pt>
                <c:pt idx="251">
                  <c:v>251m</c:v>
                </c:pt>
                <c:pt idx="252">
                  <c:v>252m</c:v>
                </c:pt>
                <c:pt idx="253">
                  <c:v>253m</c:v>
                </c:pt>
                <c:pt idx="254">
                  <c:v>254m</c:v>
                </c:pt>
                <c:pt idx="255">
                  <c:v>255m</c:v>
                </c:pt>
                <c:pt idx="256">
                  <c:v>256m</c:v>
                </c:pt>
                <c:pt idx="257">
                  <c:v>257m</c:v>
                </c:pt>
                <c:pt idx="258">
                  <c:v>258m</c:v>
                </c:pt>
                <c:pt idx="259">
                  <c:v>259m</c:v>
                </c:pt>
                <c:pt idx="260">
                  <c:v>260m</c:v>
                </c:pt>
                <c:pt idx="261">
                  <c:v>261m</c:v>
                </c:pt>
                <c:pt idx="262">
                  <c:v>262m</c:v>
                </c:pt>
                <c:pt idx="263">
                  <c:v>263m</c:v>
                </c:pt>
                <c:pt idx="264">
                  <c:v>264m</c:v>
                </c:pt>
                <c:pt idx="265">
                  <c:v>265m</c:v>
                </c:pt>
                <c:pt idx="266">
                  <c:v>266m</c:v>
                </c:pt>
                <c:pt idx="267">
                  <c:v>267m</c:v>
                </c:pt>
                <c:pt idx="268">
                  <c:v>268m</c:v>
                </c:pt>
                <c:pt idx="269">
                  <c:v>269m</c:v>
                </c:pt>
                <c:pt idx="270">
                  <c:v>270m</c:v>
                </c:pt>
                <c:pt idx="271">
                  <c:v>271m</c:v>
                </c:pt>
                <c:pt idx="272">
                  <c:v>272m</c:v>
                </c:pt>
                <c:pt idx="273">
                  <c:v>273m</c:v>
                </c:pt>
                <c:pt idx="274">
                  <c:v>274m</c:v>
                </c:pt>
                <c:pt idx="275">
                  <c:v>275m</c:v>
                </c:pt>
                <c:pt idx="276">
                  <c:v>276m</c:v>
                </c:pt>
                <c:pt idx="277">
                  <c:v>277m</c:v>
                </c:pt>
                <c:pt idx="278">
                  <c:v>278m</c:v>
                </c:pt>
                <c:pt idx="279">
                  <c:v>279m</c:v>
                </c:pt>
                <c:pt idx="280">
                  <c:v>280m</c:v>
                </c:pt>
                <c:pt idx="281">
                  <c:v>281m</c:v>
                </c:pt>
                <c:pt idx="282">
                  <c:v>282m</c:v>
                </c:pt>
                <c:pt idx="283">
                  <c:v>283m</c:v>
                </c:pt>
                <c:pt idx="284">
                  <c:v>284m</c:v>
                </c:pt>
                <c:pt idx="285">
                  <c:v>285m</c:v>
                </c:pt>
                <c:pt idx="286">
                  <c:v>286m</c:v>
                </c:pt>
                <c:pt idx="287">
                  <c:v>287m</c:v>
                </c:pt>
                <c:pt idx="288">
                  <c:v>288m</c:v>
                </c:pt>
                <c:pt idx="289">
                  <c:v>289m</c:v>
                </c:pt>
                <c:pt idx="290">
                  <c:v>290m</c:v>
                </c:pt>
                <c:pt idx="291">
                  <c:v>291m</c:v>
                </c:pt>
                <c:pt idx="292">
                  <c:v>292m</c:v>
                </c:pt>
                <c:pt idx="293">
                  <c:v>293m</c:v>
                </c:pt>
                <c:pt idx="294">
                  <c:v>294m</c:v>
                </c:pt>
                <c:pt idx="295">
                  <c:v>295m</c:v>
                </c:pt>
                <c:pt idx="296">
                  <c:v>296m</c:v>
                </c:pt>
                <c:pt idx="297">
                  <c:v>297m</c:v>
                </c:pt>
                <c:pt idx="298">
                  <c:v>298m</c:v>
                </c:pt>
                <c:pt idx="299">
                  <c:v>299m</c:v>
                </c:pt>
                <c:pt idx="300">
                  <c:v>300m</c:v>
                </c:pt>
                <c:pt idx="301">
                  <c:v>301m</c:v>
                </c:pt>
                <c:pt idx="302">
                  <c:v>302m</c:v>
                </c:pt>
                <c:pt idx="303">
                  <c:v>303m</c:v>
                </c:pt>
                <c:pt idx="304">
                  <c:v>304m</c:v>
                </c:pt>
                <c:pt idx="305">
                  <c:v>305m</c:v>
                </c:pt>
                <c:pt idx="306">
                  <c:v>306m</c:v>
                </c:pt>
                <c:pt idx="307">
                  <c:v>307m</c:v>
                </c:pt>
                <c:pt idx="308">
                  <c:v>308m</c:v>
                </c:pt>
                <c:pt idx="309">
                  <c:v>309m</c:v>
                </c:pt>
                <c:pt idx="310">
                  <c:v>310m</c:v>
                </c:pt>
                <c:pt idx="311">
                  <c:v>311m</c:v>
                </c:pt>
                <c:pt idx="312">
                  <c:v>312m</c:v>
                </c:pt>
                <c:pt idx="313">
                  <c:v>313m</c:v>
                </c:pt>
                <c:pt idx="314">
                  <c:v>314m</c:v>
                </c:pt>
                <c:pt idx="315">
                  <c:v>315m</c:v>
                </c:pt>
                <c:pt idx="316">
                  <c:v>316m</c:v>
                </c:pt>
                <c:pt idx="317">
                  <c:v>317m</c:v>
                </c:pt>
                <c:pt idx="318">
                  <c:v>318m</c:v>
                </c:pt>
                <c:pt idx="319">
                  <c:v>319m</c:v>
                </c:pt>
                <c:pt idx="320">
                  <c:v>320m</c:v>
                </c:pt>
                <c:pt idx="321">
                  <c:v>321m</c:v>
                </c:pt>
                <c:pt idx="322">
                  <c:v>322m</c:v>
                </c:pt>
                <c:pt idx="323">
                  <c:v>323m</c:v>
                </c:pt>
                <c:pt idx="324">
                  <c:v>324m</c:v>
                </c:pt>
                <c:pt idx="325">
                  <c:v>325m</c:v>
                </c:pt>
                <c:pt idx="326">
                  <c:v>326m</c:v>
                </c:pt>
                <c:pt idx="327">
                  <c:v>327m</c:v>
                </c:pt>
                <c:pt idx="328">
                  <c:v>328m</c:v>
                </c:pt>
                <c:pt idx="329">
                  <c:v>329m</c:v>
                </c:pt>
                <c:pt idx="330">
                  <c:v>330m</c:v>
                </c:pt>
                <c:pt idx="331">
                  <c:v>331m</c:v>
                </c:pt>
                <c:pt idx="332">
                  <c:v>332m</c:v>
                </c:pt>
                <c:pt idx="333">
                  <c:v>333m</c:v>
                </c:pt>
                <c:pt idx="334">
                  <c:v>334m</c:v>
                </c:pt>
                <c:pt idx="335">
                  <c:v>335m</c:v>
                </c:pt>
                <c:pt idx="336">
                  <c:v>336m</c:v>
                </c:pt>
                <c:pt idx="337">
                  <c:v>337m</c:v>
                </c:pt>
                <c:pt idx="338">
                  <c:v>338m</c:v>
                </c:pt>
                <c:pt idx="339">
                  <c:v>339m</c:v>
                </c:pt>
                <c:pt idx="340">
                  <c:v>340m</c:v>
                </c:pt>
                <c:pt idx="341">
                  <c:v>341m</c:v>
                </c:pt>
                <c:pt idx="342">
                  <c:v>342m</c:v>
                </c:pt>
                <c:pt idx="343">
                  <c:v>343m</c:v>
                </c:pt>
                <c:pt idx="344">
                  <c:v>344m</c:v>
                </c:pt>
                <c:pt idx="345">
                  <c:v>345m</c:v>
                </c:pt>
                <c:pt idx="346">
                  <c:v>346m</c:v>
                </c:pt>
                <c:pt idx="347">
                  <c:v>347m</c:v>
                </c:pt>
                <c:pt idx="348">
                  <c:v>348m</c:v>
                </c:pt>
                <c:pt idx="349">
                  <c:v>349m</c:v>
                </c:pt>
                <c:pt idx="350">
                  <c:v>350m</c:v>
                </c:pt>
                <c:pt idx="351">
                  <c:v>351m</c:v>
                </c:pt>
                <c:pt idx="352">
                  <c:v>352m</c:v>
                </c:pt>
                <c:pt idx="353">
                  <c:v>353m</c:v>
                </c:pt>
                <c:pt idx="354">
                  <c:v>354m</c:v>
                </c:pt>
                <c:pt idx="355">
                  <c:v>355m</c:v>
                </c:pt>
                <c:pt idx="356">
                  <c:v>356m</c:v>
                </c:pt>
                <c:pt idx="357">
                  <c:v>357m</c:v>
                </c:pt>
                <c:pt idx="358">
                  <c:v>358m</c:v>
                </c:pt>
                <c:pt idx="359">
                  <c:v>359m</c:v>
                </c:pt>
                <c:pt idx="360">
                  <c:v>360m</c:v>
                </c:pt>
              </c:strCache>
            </c:strRef>
          </c:cat>
          <c:val>
            <c:numRef>
              <c:f>'KRD mapping'!$E$8:$NA$8</c:f>
              <c:numCache>
                <c:formatCode>_(* #,##0.00_);_(* \(#,##0.00\);_(* "-"??_);_(@_)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8.3333333333333329E-2</c:v>
                </c:pt>
                <c:pt idx="50">
                  <c:v>0.16666666666666666</c:v>
                </c:pt>
                <c:pt idx="51">
                  <c:v>0.25</c:v>
                </c:pt>
                <c:pt idx="52">
                  <c:v>0.33333333333333331</c:v>
                </c:pt>
                <c:pt idx="53">
                  <c:v>0.41666666666666669</c:v>
                </c:pt>
                <c:pt idx="54">
                  <c:v>0.5</c:v>
                </c:pt>
                <c:pt idx="55">
                  <c:v>0.58333333333333337</c:v>
                </c:pt>
                <c:pt idx="56">
                  <c:v>0.66666666666666663</c:v>
                </c:pt>
                <c:pt idx="57">
                  <c:v>0.75</c:v>
                </c:pt>
                <c:pt idx="58">
                  <c:v>0.83333333333333337</c:v>
                </c:pt>
                <c:pt idx="59">
                  <c:v>0.91666666666666663</c:v>
                </c:pt>
                <c:pt idx="60">
                  <c:v>1</c:v>
                </c:pt>
                <c:pt idx="61">
                  <c:v>0.91666666666666663</c:v>
                </c:pt>
                <c:pt idx="62">
                  <c:v>0.83333333333333337</c:v>
                </c:pt>
                <c:pt idx="63">
                  <c:v>0.75</c:v>
                </c:pt>
                <c:pt idx="64">
                  <c:v>0.66666666666666674</c:v>
                </c:pt>
                <c:pt idx="65">
                  <c:v>0.58333333333333326</c:v>
                </c:pt>
                <c:pt idx="66">
                  <c:v>0.5</c:v>
                </c:pt>
                <c:pt idx="67">
                  <c:v>0.41666666666666663</c:v>
                </c:pt>
                <c:pt idx="68">
                  <c:v>0.33333333333333337</c:v>
                </c:pt>
                <c:pt idx="69">
                  <c:v>0.25</c:v>
                </c:pt>
                <c:pt idx="70">
                  <c:v>0.16666666666666663</c:v>
                </c:pt>
                <c:pt idx="71">
                  <c:v>8.333333333333337E-2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'KRD mapping'!$D$9</c:f>
              <c:strCache>
                <c:ptCount val="1"/>
                <c:pt idx="0">
                  <c:v>6y</c:v>
                </c:pt>
              </c:strCache>
            </c:strRef>
          </c:tx>
          <c:marker>
            <c:symbol val="none"/>
          </c:marker>
          <c:cat>
            <c:strRef>
              <c:f>'KRD mapping'!$E$3:$NA$3</c:f>
              <c:strCache>
                <c:ptCount val="361"/>
                <c:pt idx="0">
                  <c:v>0m</c:v>
                </c:pt>
                <c:pt idx="1">
                  <c:v>1m</c:v>
                </c:pt>
                <c:pt idx="2">
                  <c:v>2m</c:v>
                </c:pt>
                <c:pt idx="3">
                  <c:v>3m</c:v>
                </c:pt>
                <c:pt idx="4">
                  <c:v>4m</c:v>
                </c:pt>
                <c:pt idx="5">
                  <c:v>5m</c:v>
                </c:pt>
                <c:pt idx="6">
                  <c:v>6m</c:v>
                </c:pt>
                <c:pt idx="7">
                  <c:v>7m</c:v>
                </c:pt>
                <c:pt idx="8">
                  <c:v>8m</c:v>
                </c:pt>
                <c:pt idx="9">
                  <c:v>9m</c:v>
                </c:pt>
                <c:pt idx="10">
                  <c:v>10m</c:v>
                </c:pt>
                <c:pt idx="11">
                  <c:v>11m</c:v>
                </c:pt>
                <c:pt idx="12">
                  <c:v>12m</c:v>
                </c:pt>
                <c:pt idx="13">
                  <c:v>13m</c:v>
                </c:pt>
                <c:pt idx="14">
                  <c:v>14m</c:v>
                </c:pt>
                <c:pt idx="15">
                  <c:v>15m</c:v>
                </c:pt>
                <c:pt idx="16">
                  <c:v>16m</c:v>
                </c:pt>
                <c:pt idx="17">
                  <c:v>17m</c:v>
                </c:pt>
                <c:pt idx="18">
                  <c:v>18m</c:v>
                </c:pt>
                <c:pt idx="19">
                  <c:v>19m</c:v>
                </c:pt>
                <c:pt idx="20">
                  <c:v>20m</c:v>
                </c:pt>
                <c:pt idx="21">
                  <c:v>21m</c:v>
                </c:pt>
                <c:pt idx="22">
                  <c:v>22m</c:v>
                </c:pt>
                <c:pt idx="23">
                  <c:v>23m</c:v>
                </c:pt>
                <c:pt idx="24">
                  <c:v>24m</c:v>
                </c:pt>
                <c:pt idx="25">
                  <c:v>25m</c:v>
                </c:pt>
                <c:pt idx="26">
                  <c:v>26m</c:v>
                </c:pt>
                <c:pt idx="27">
                  <c:v>27m</c:v>
                </c:pt>
                <c:pt idx="28">
                  <c:v>28m</c:v>
                </c:pt>
                <c:pt idx="29">
                  <c:v>29m</c:v>
                </c:pt>
                <c:pt idx="30">
                  <c:v>30m</c:v>
                </c:pt>
                <c:pt idx="31">
                  <c:v>31m</c:v>
                </c:pt>
                <c:pt idx="32">
                  <c:v>32m</c:v>
                </c:pt>
                <c:pt idx="33">
                  <c:v>33m</c:v>
                </c:pt>
                <c:pt idx="34">
                  <c:v>34m</c:v>
                </c:pt>
                <c:pt idx="35">
                  <c:v>35m</c:v>
                </c:pt>
                <c:pt idx="36">
                  <c:v>36m</c:v>
                </c:pt>
                <c:pt idx="37">
                  <c:v>37m</c:v>
                </c:pt>
                <c:pt idx="38">
                  <c:v>38m</c:v>
                </c:pt>
                <c:pt idx="39">
                  <c:v>39m</c:v>
                </c:pt>
                <c:pt idx="40">
                  <c:v>40m</c:v>
                </c:pt>
                <c:pt idx="41">
                  <c:v>41m</c:v>
                </c:pt>
                <c:pt idx="42">
                  <c:v>42m</c:v>
                </c:pt>
                <c:pt idx="43">
                  <c:v>43m</c:v>
                </c:pt>
                <c:pt idx="44">
                  <c:v>44m</c:v>
                </c:pt>
                <c:pt idx="45">
                  <c:v>45m</c:v>
                </c:pt>
                <c:pt idx="46">
                  <c:v>46m</c:v>
                </c:pt>
                <c:pt idx="47">
                  <c:v>47m</c:v>
                </c:pt>
                <c:pt idx="48">
                  <c:v>48m</c:v>
                </c:pt>
                <c:pt idx="49">
                  <c:v>49m</c:v>
                </c:pt>
                <c:pt idx="50">
                  <c:v>50m</c:v>
                </c:pt>
                <c:pt idx="51">
                  <c:v>51m</c:v>
                </c:pt>
                <c:pt idx="52">
                  <c:v>52m</c:v>
                </c:pt>
                <c:pt idx="53">
                  <c:v>53m</c:v>
                </c:pt>
                <c:pt idx="54">
                  <c:v>54m</c:v>
                </c:pt>
                <c:pt idx="55">
                  <c:v>55m</c:v>
                </c:pt>
                <c:pt idx="56">
                  <c:v>56m</c:v>
                </c:pt>
                <c:pt idx="57">
                  <c:v>57m</c:v>
                </c:pt>
                <c:pt idx="58">
                  <c:v>58m</c:v>
                </c:pt>
                <c:pt idx="59">
                  <c:v>59m</c:v>
                </c:pt>
                <c:pt idx="60">
                  <c:v>60m</c:v>
                </c:pt>
                <c:pt idx="61">
                  <c:v>61m</c:v>
                </c:pt>
                <c:pt idx="62">
                  <c:v>62m</c:v>
                </c:pt>
                <c:pt idx="63">
                  <c:v>63m</c:v>
                </c:pt>
                <c:pt idx="64">
                  <c:v>64m</c:v>
                </c:pt>
                <c:pt idx="65">
                  <c:v>65m</c:v>
                </c:pt>
                <c:pt idx="66">
                  <c:v>66m</c:v>
                </c:pt>
                <c:pt idx="67">
                  <c:v>67m</c:v>
                </c:pt>
                <c:pt idx="68">
                  <c:v>68m</c:v>
                </c:pt>
                <c:pt idx="69">
                  <c:v>69m</c:v>
                </c:pt>
                <c:pt idx="70">
                  <c:v>70m</c:v>
                </c:pt>
                <c:pt idx="71">
                  <c:v>71m</c:v>
                </c:pt>
                <c:pt idx="72">
                  <c:v>72m</c:v>
                </c:pt>
                <c:pt idx="73">
                  <c:v>73m</c:v>
                </c:pt>
                <c:pt idx="74">
                  <c:v>74m</c:v>
                </c:pt>
                <c:pt idx="75">
                  <c:v>75m</c:v>
                </c:pt>
                <c:pt idx="76">
                  <c:v>76m</c:v>
                </c:pt>
                <c:pt idx="77">
                  <c:v>77m</c:v>
                </c:pt>
                <c:pt idx="78">
                  <c:v>78m</c:v>
                </c:pt>
                <c:pt idx="79">
                  <c:v>79m</c:v>
                </c:pt>
                <c:pt idx="80">
                  <c:v>80m</c:v>
                </c:pt>
                <c:pt idx="81">
                  <c:v>81m</c:v>
                </c:pt>
                <c:pt idx="82">
                  <c:v>82m</c:v>
                </c:pt>
                <c:pt idx="83">
                  <c:v>83m</c:v>
                </c:pt>
                <c:pt idx="84">
                  <c:v>84m</c:v>
                </c:pt>
                <c:pt idx="85">
                  <c:v>85m</c:v>
                </c:pt>
                <c:pt idx="86">
                  <c:v>86m</c:v>
                </c:pt>
                <c:pt idx="87">
                  <c:v>87m</c:v>
                </c:pt>
                <c:pt idx="88">
                  <c:v>88m</c:v>
                </c:pt>
                <c:pt idx="89">
                  <c:v>89m</c:v>
                </c:pt>
                <c:pt idx="90">
                  <c:v>90m</c:v>
                </c:pt>
                <c:pt idx="91">
                  <c:v>91m</c:v>
                </c:pt>
                <c:pt idx="92">
                  <c:v>92m</c:v>
                </c:pt>
                <c:pt idx="93">
                  <c:v>93m</c:v>
                </c:pt>
                <c:pt idx="94">
                  <c:v>94m</c:v>
                </c:pt>
                <c:pt idx="95">
                  <c:v>95m</c:v>
                </c:pt>
                <c:pt idx="96">
                  <c:v>96m</c:v>
                </c:pt>
                <c:pt idx="97">
                  <c:v>97m</c:v>
                </c:pt>
                <c:pt idx="98">
                  <c:v>98m</c:v>
                </c:pt>
                <c:pt idx="99">
                  <c:v>99m</c:v>
                </c:pt>
                <c:pt idx="100">
                  <c:v>100m</c:v>
                </c:pt>
                <c:pt idx="101">
                  <c:v>101m</c:v>
                </c:pt>
                <c:pt idx="102">
                  <c:v>102m</c:v>
                </c:pt>
                <c:pt idx="103">
                  <c:v>103m</c:v>
                </c:pt>
                <c:pt idx="104">
                  <c:v>104m</c:v>
                </c:pt>
                <c:pt idx="105">
                  <c:v>105m</c:v>
                </c:pt>
                <c:pt idx="106">
                  <c:v>106m</c:v>
                </c:pt>
                <c:pt idx="107">
                  <c:v>107m</c:v>
                </c:pt>
                <c:pt idx="108">
                  <c:v>108m</c:v>
                </c:pt>
                <c:pt idx="109">
                  <c:v>109m</c:v>
                </c:pt>
                <c:pt idx="110">
                  <c:v>110m</c:v>
                </c:pt>
                <c:pt idx="111">
                  <c:v>111m</c:v>
                </c:pt>
                <c:pt idx="112">
                  <c:v>112m</c:v>
                </c:pt>
                <c:pt idx="113">
                  <c:v>113m</c:v>
                </c:pt>
                <c:pt idx="114">
                  <c:v>114m</c:v>
                </c:pt>
                <c:pt idx="115">
                  <c:v>115m</c:v>
                </c:pt>
                <c:pt idx="116">
                  <c:v>116m</c:v>
                </c:pt>
                <c:pt idx="117">
                  <c:v>117m</c:v>
                </c:pt>
                <c:pt idx="118">
                  <c:v>118m</c:v>
                </c:pt>
                <c:pt idx="119">
                  <c:v>119m</c:v>
                </c:pt>
                <c:pt idx="120">
                  <c:v>120m</c:v>
                </c:pt>
                <c:pt idx="121">
                  <c:v>121m</c:v>
                </c:pt>
                <c:pt idx="122">
                  <c:v>122m</c:v>
                </c:pt>
                <c:pt idx="123">
                  <c:v>123m</c:v>
                </c:pt>
                <c:pt idx="124">
                  <c:v>124m</c:v>
                </c:pt>
                <c:pt idx="125">
                  <c:v>125m</c:v>
                </c:pt>
                <c:pt idx="126">
                  <c:v>126m</c:v>
                </c:pt>
                <c:pt idx="127">
                  <c:v>127m</c:v>
                </c:pt>
                <c:pt idx="128">
                  <c:v>128m</c:v>
                </c:pt>
                <c:pt idx="129">
                  <c:v>129m</c:v>
                </c:pt>
                <c:pt idx="130">
                  <c:v>130m</c:v>
                </c:pt>
                <c:pt idx="131">
                  <c:v>131m</c:v>
                </c:pt>
                <c:pt idx="132">
                  <c:v>132m</c:v>
                </c:pt>
                <c:pt idx="133">
                  <c:v>133m</c:v>
                </c:pt>
                <c:pt idx="134">
                  <c:v>134m</c:v>
                </c:pt>
                <c:pt idx="135">
                  <c:v>135m</c:v>
                </c:pt>
                <c:pt idx="136">
                  <c:v>136m</c:v>
                </c:pt>
                <c:pt idx="137">
                  <c:v>137m</c:v>
                </c:pt>
                <c:pt idx="138">
                  <c:v>138m</c:v>
                </c:pt>
                <c:pt idx="139">
                  <c:v>139m</c:v>
                </c:pt>
                <c:pt idx="140">
                  <c:v>140m</c:v>
                </c:pt>
                <c:pt idx="141">
                  <c:v>141m</c:v>
                </c:pt>
                <c:pt idx="142">
                  <c:v>142m</c:v>
                </c:pt>
                <c:pt idx="143">
                  <c:v>143m</c:v>
                </c:pt>
                <c:pt idx="144">
                  <c:v>144m</c:v>
                </c:pt>
                <c:pt idx="145">
                  <c:v>145m</c:v>
                </c:pt>
                <c:pt idx="146">
                  <c:v>146m</c:v>
                </c:pt>
                <c:pt idx="147">
                  <c:v>147m</c:v>
                </c:pt>
                <c:pt idx="148">
                  <c:v>148m</c:v>
                </c:pt>
                <c:pt idx="149">
                  <c:v>149m</c:v>
                </c:pt>
                <c:pt idx="150">
                  <c:v>150m</c:v>
                </c:pt>
                <c:pt idx="151">
                  <c:v>151m</c:v>
                </c:pt>
                <c:pt idx="152">
                  <c:v>152m</c:v>
                </c:pt>
                <c:pt idx="153">
                  <c:v>153m</c:v>
                </c:pt>
                <c:pt idx="154">
                  <c:v>154m</c:v>
                </c:pt>
                <c:pt idx="155">
                  <c:v>155m</c:v>
                </c:pt>
                <c:pt idx="156">
                  <c:v>156m</c:v>
                </c:pt>
                <c:pt idx="157">
                  <c:v>157m</c:v>
                </c:pt>
                <c:pt idx="158">
                  <c:v>158m</c:v>
                </c:pt>
                <c:pt idx="159">
                  <c:v>159m</c:v>
                </c:pt>
                <c:pt idx="160">
                  <c:v>160m</c:v>
                </c:pt>
                <c:pt idx="161">
                  <c:v>161m</c:v>
                </c:pt>
                <c:pt idx="162">
                  <c:v>162m</c:v>
                </c:pt>
                <c:pt idx="163">
                  <c:v>163m</c:v>
                </c:pt>
                <c:pt idx="164">
                  <c:v>164m</c:v>
                </c:pt>
                <c:pt idx="165">
                  <c:v>165m</c:v>
                </c:pt>
                <c:pt idx="166">
                  <c:v>166m</c:v>
                </c:pt>
                <c:pt idx="167">
                  <c:v>167m</c:v>
                </c:pt>
                <c:pt idx="168">
                  <c:v>168m</c:v>
                </c:pt>
                <c:pt idx="169">
                  <c:v>169m</c:v>
                </c:pt>
                <c:pt idx="170">
                  <c:v>170m</c:v>
                </c:pt>
                <c:pt idx="171">
                  <c:v>171m</c:v>
                </c:pt>
                <c:pt idx="172">
                  <c:v>172m</c:v>
                </c:pt>
                <c:pt idx="173">
                  <c:v>173m</c:v>
                </c:pt>
                <c:pt idx="174">
                  <c:v>174m</c:v>
                </c:pt>
                <c:pt idx="175">
                  <c:v>175m</c:v>
                </c:pt>
                <c:pt idx="176">
                  <c:v>176m</c:v>
                </c:pt>
                <c:pt idx="177">
                  <c:v>177m</c:v>
                </c:pt>
                <c:pt idx="178">
                  <c:v>178m</c:v>
                </c:pt>
                <c:pt idx="179">
                  <c:v>179m</c:v>
                </c:pt>
                <c:pt idx="180">
                  <c:v>180m</c:v>
                </c:pt>
                <c:pt idx="181">
                  <c:v>181m</c:v>
                </c:pt>
                <c:pt idx="182">
                  <c:v>182m</c:v>
                </c:pt>
                <c:pt idx="183">
                  <c:v>183m</c:v>
                </c:pt>
                <c:pt idx="184">
                  <c:v>184m</c:v>
                </c:pt>
                <c:pt idx="185">
                  <c:v>185m</c:v>
                </c:pt>
                <c:pt idx="186">
                  <c:v>186m</c:v>
                </c:pt>
                <c:pt idx="187">
                  <c:v>187m</c:v>
                </c:pt>
                <c:pt idx="188">
                  <c:v>188m</c:v>
                </c:pt>
                <c:pt idx="189">
                  <c:v>189m</c:v>
                </c:pt>
                <c:pt idx="190">
                  <c:v>190m</c:v>
                </c:pt>
                <c:pt idx="191">
                  <c:v>191m</c:v>
                </c:pt>
                <c:pt idx="192">
                  <c:v>192m</c:v>
                </c:pt>
                <c:pt idx="193">
                  <c:v>193m</c:v>
                </c:pt>
                <c:pt idx="194">
                  <c:v>194m</c:v>
                </c:pt>
                <c:pt idx="195">
                  <c:v>195m</c:v>
                </c:pt>
                <c:pt idx="196">
                  <c:v>196m</c:v>
                </c:pt>
                <c:pt idx="197">
                  <c:v>197m</c:v>
                </c:pt>
                <c:pt idx="198">
                  <c:v>198m</c:v>
                </c:pt>
                <c:pt idx="199">
                  <c:v>199m</c:v>
                </c:pt>
                <c:pt idx="200">
                  <c:v>200m</c:v>
                </c:pt>
                <c:pt idx="201">
                  <c:v>201m</c:v>
                </c:pt>
                <c:pt idx="202">
                  <c:v>202m</c:v>
                </c:pt>
                <c:pt idx="203">
                  <c:v>203m</c:v>
                </c:pt>
                <c:pt idx="204">
                  <c:v>204m</c:v>
                </c:pt>
                <c:pt idx="205">
                  <c:v>205m</c:v>
                </c:pt>
                <c:pt idx="206">
                  <c:v>206m</c:v>
                </c:pt>
                <c:pt idx="207">
                  <c:v>207m</c:v>
                </c:pt>
                <c:pt idx="208">
                  <c:v>208m</c:v>
                </c:pt>
                <c:pt idx="209">
                  <c:v>209m</c:v>
                </c:pt>
                <c:pt idx="210">
                  <c:v>210m</c:v>
                </c:pt>
                <c:pt idx="211">
                  <c:v>211m</c:v>
                </c:pt>
                <c:pt idx="212">
                  <c:v>212m</c:v>
                </c:pt>
                <c:pt idx="213">
                  <c:v>213m</c:v>
                </c:pt>
                <c:pt idx="214">
                  <c:v>214m</c:v>
                </c:pt>
                <c:pt idx="215">
                  <c:v>215m</c:v>
                </c:pt>
                <c:pt idx="216">
                  <c:v>216m</c:v>
                </c:pt>
                <c:pt idx="217">
                  <c:v>217m</c:v>
                </c:pt>
                <c:pt idx="218">
                  <c:v>218m</c:v>
                </c:pt>
                <c:pt idx="219">
                  <c:v>219m</c:v>
                </c:pt>
                <c:pt idx="220">
                  <c:v>220m</c:v>
                </c:pt>
                <c:pt idx="221">
                  <c:v>221m</c:v>
                </c:pt>
                <c:pt idx="222">
                  <c:v>222m</c:v>
                </c:pt>
                <c:pt idx="223">
                  <c:v>223m</c:v>
                </c:pt>
                <c:pt idx="224">
                  <c:v>224m</c:v>
                </c:pt>
                <c:pt idx="225">
                  <c:v>225m</c:v>
                </c:pt>
                <c:pt idx="226">
                  <c:v>226m</c:v>
                </c:pt>
                <c:pt idx="227">
                  <c:v>227m</c:v>
                </c:pt>
                <c:pt idx="228">
                  <c:v>228m</c:v>
                </c:pt>
                <c:pt idx="229">
                  <c:v>229m</c:v>
                </c:pt>
                <c:pt idx="230">
                  <c:v>230m</c:v>
                </c:pt>
                <c:pt idx="231">
                  <c:v>231m</c:v>
                </c:pt>
                <c:pt idx="232">
                  <c:v>232m</c:v>
                </c:pt>
                <c:pt idx="233">
                  <c:v>233m</c:v>
                </c:pt>
                <c:pt idx="234">
                  <c:v>234m</c:v>
                </c:pt>
                <c:pt idx="235">
                  <c:v>235m</c:v>
                </c:pt>
                <c:pt idx="236">
                  <c:v>236m</c:v>
                </c:pt>
                <c:pt idx="237">
                  <c:v>237m</c:v>
                </c:pt>
                <c:pt idx="238">
                  <c:v>238m</c:v>
                </c:pt>
                <c:pt idx="239">
                  <c:v>239m</c:v>
                </c:pt>
                <c:pt idx="240">
                  <c:v>240m</c:v>
                </c:pt>
                <c:pt idx="241">
                  <c:v>241m</c:v>
                </c:pt>
                <c:pt idx="242">
                  <c:v>242m</c:v>
                </c:pt>
                <c:pt idx="243">
                  <c:v>243m</c:v>
                </c:pt>
                <c:pt idx="244">
                  <c:v>244m</c:v>
                </c:pt>
                <c:pt idx="245">
                  <c:v>245m</c:v>
                </c:pt>
                <c:pt idx="246">
                  <c:v>246m</c:v>
                </c:pt>
                <c:pt idx="247">
                  <c:v>247m</c:v>
                </c:pt>
                <c:pt idx="248">
                  <c:v>248m</c:v>
                </c:pt>
                <c:pt idx="249">
                  <c:v>249m</c:v>
                </c:pt>
                <c:pt idx="250">
                  <c:v>250m</c:v>
                </c:pt>
                <c:pt idx="251">
                  <c:v>251m</c:v>
                </c:pt>
                <c:pt idx="252">
                  <c:v>252m</c:v>
                </c:pt>
                <c:pt idx="253">
                  <c:v>253m</c:v>
                </c:pt>
                <c:pt idx="254">
                  <c:v>254m</c:v>
                </c:pt>
                <c:pt idx="255">
                  <c:v>255m</c:v>
                </c:pt>
                <c:pt idx="256">
                  <c:v>256m</c:v>
                </c:pt>
                <c:pt idx="257">
                  <c:v>257m</c:v>
                </c:pt>
                <c:pt idx="258">
                  <c:v>258m</c:v>
                </c:pt>
                <c:pt idx="259">
                  <c:v>259m</c:v>
                </c:pt>
                <c:pt idx="260">
                  <c:v>260m</c:v>
                </c:pt>
                <c:pt idx="261">
                  <c:v>261m</c:v>
                </c:pt>
                <c:pt idx="262">
                  <c:v>262m</c:v>
                </c:pt>
                <c:pt idx="263">
                  <c:v>263m</c:v>
                </c:pt>
                <c:pt idx="264">
                  <c:v>264m</c:v>
                </c:pt>
                <c:pt idx="265">
                  <c:v>265m</c:v>
                </c:pt>
                <c:pt idx="266">
                  <c:v>266m</c:v>
                </c:pt>
                <c:pt idx="267">
                  <c:v>267m</c:v>
                </c:pt>
                <c:pt idx="268">
                  <c:v>268m</c:v>
                </c:pt>
                <c:pt idx="269">
                  <c:v>269m</c:v>
                </c:pt>
                <c:pt idx="270">
                  <c:v>270m</c:v>
                </c:pt>
                <c:pt idx="271">
                  <c:v>271m</c:v>
                </c:pt>
                <c:pt idx="272">
                  <c:v>272m</c:v>
                </c:pt>
                <c:pt idx="273">
                  <c:v>273m</c:v>
                </c:pt>
                <c:pt idx="274">
                  <c:v>274m</c:v>
                </c:pt>
                <c:pt idx="275">
                  <c:v>275m</c:v>
                </c:pt>
                <c:pt idx="276">
                  <c:v>276m</c:v>
                </c:pt>
                <c:pt idx="277">
                  <c:v>277m</c:v>
                </c:pt>
                <c:pt idx="278">
                  <c:v>278m</c:v>
                </c:pt>
                <c:pt idx="279">
                  <c:v>279m</c:v>
                </c:pt>
                <c:pt idx="280">
                  <c:v>280m</c:v>
                </c:pt>
                <c:pt idx="281">
                  <c:v>281m</c:v>
                </c:pt>
                <c:pt idx="282">
                  <c:v>282m</c:v>
                </c:pt>
                <c:pt idx="283">
                  <c:v>283m</c:v>
                </c:pt>
                <c:pt idx="284">
                  <c:v>284m</c:v>
                </c:pt>
                <c:pt idx="285">
                  <c:v>285m</c:v>
                </c:pt>
                <c:pt idx="286">
                  <c:v>286m</c:v>
                </c:pt>
                <c:pt idx="287">
                  <c:v>287m</c:v>
                </c:pt>
                <c:pt idx="288">
                  <c:v>288m</c:v>
                </c:pt>
                <c:pt idx="289">
                  <c:v>289m</c:v>
                </c:pt>
                <c:pt idx="290">
                  <c:v>290m</c:v>
                </c:pt>
                <c:pt idx="291">
                  <c:v>291m</c:v>
                </c:pt>
                <c:pt idx="292">
                  <c:v>292m</c:v>
                </c:pt>
                <c:pt idx="293">
                  <c:v>293m</c:v>
                </c:pt>
                <c:pt idx="294">
                  <c:v>294m</c:v>
                </c:pt>
                <c:pt idx="295">
                  <c:v>295m</c:v>
                </c:pt>
                <c:pt idx="296">
                  <c:v>296m</c:v>
                </c:pt>
                <c:pt idx="297">
                  <c:v>297m</c:v>
                </c:pt>
                <c:pt idx="298">
                  <c:v>298m</c:v>
                </c:pt>
                <c:pt idx="299">
                  <c:v>299m</c:v>
                </c:pt>
                <c:pt idx="300">
                  <c:v>300m</c:v>
                </c:pt>
                <c:pt idx="301">
                  <c:v>301m</c:v>
                </c:pt>
                <c:pt idx="302">
                  <c:v>302m</c:v>
                </c:pt>
                <c:pt idx="303">
                  <c:v>303m</c:v>
                </c:pt>
                <c:pt idx="304">
                  <c:v>304m</c:v>
                </c:pt>
                <c:pt idx="305">
                  <c:v>305m</c:v>
                </c:pt>
                <c:pt idx="306">
                  <c:v>306m</c:v>
                </c:pt>
                <c:pt idx="307">
                  <c:v>307m</c:v>
                </c:pt>
                <c:pt idx="308">
                  <c:v>308m</c:v>
                </c:pt>
                <c:pt idx="309">
                  <c:v>309m</c:v>
                </c:pt>
                <c:pt idx="310">
                  <c:v>310m</c:v>
                </c:pt>
                <c:pt idx="311">
                  <c:v>311m</c:v>
                </c:pt>
                <c:pt idx="312">
                  <c:v>312m</c:v>
                </c:pt>
                <c:pt idx="313">
                  <c:v>313m</c:v>
                </c:pt>
                <c:pt idx="314">
                  <c:v>314m</c:v>
                </c:pt>
                <c:pt idx="315">
                  <c:v>315m</c:v>
                </c:pt>
                <c:pt idx="316">
                  <c:v>316m</c:v>
                </c:pt>
                <c:pt idx="317">
                  <c:v>317m</c:v>
                </c:pt>
                <c:pt idx="318">
                  <c:v>318m</c:v>
                </c:pt>
                <c:pt idx="319">
                  <c:v>319m</c:v>
                </c:pt>
                <c:pt idx="320">
                  <c:v>320m</c:v>
                </c:pt>
                <c:pt idx="321">
                  <c:v>321m</c:v>
                </c:pt>
                <c:pt idx="322">
                  <c:v>322m</c:v>
                </c:pt>
                <c:pt idx="323">
                  <c:v>323m</c:v>
                </c:pt>
                <c:pt idx="324">
                  <c:v>324m</c:v>
                </c:pt>
                <c:pt idx="325">
                  <c:v>325m</c:v>
                </c:pt>
                <c:pt idx="326">
                  <c:v>326m</c:v>
                </c:pt>
                <c:pt idx="327">
                  <c:v>327m</c:v>
                </c:pt>
                <c:pt idx="328">
                  <c:v>328m</c:v>
                </c:pt>
                <c:pt idx="329">
                  <c:v>329m</c:v>
                </c:pt>
                <c:pt idx="330">
                  <c:v>330m</c:v>
                </c:pt>
                <c:pt idx="331">
                  <c:v>331m</c:v>
                </c:pt>
                <c:pt idx="332">
                  <c:v>332m</c:v>
                </c:pt>
                <c:pt idx="333">
                  <c:v>333m</c:v>
                </c:pt>
                <c:pt idx="334">
                  <c:v>334m</c:v>
                </c:pt>
                <c:pt idx="335">
                  <c:v>335m</c:v>
                </c:pt>
                <c:pt idx="336">
                  <c:v>336m</c:v>
                </c:pt>
                <c:pt idx="337">
                  <c:v>337m</c:v>
                </c:pt>
                <c:pt idx="338">
                  <c:v>338m</c:v>
                </c:pt>
                <c:pt idx="339">
                  <c:v>339m</c:v>
                </c:pt>
                <c:pt idx="340">
                  <c:v>340m</c:v>
                </c:pt>
                <c:pt idx="341">
                  <c:v>341m</c:v>
                </c:pt>
                <c:pt idx="342">
                  <c:v>342m</c:v>
                </c:pt>
                <c:pt idx="343">
                  <c:v>343m</c:v>
                </c:pt>
                <c:pt idx="344">
                  <c:v>344m</c:v>
                </c:pt>
                <c:pt idx="345">
                  <c:v>345m</c:v>
                </c:pt>
                <c:pt idx="346">
                  <c:v>346m</c:v>
                </c:pt>
                <c:pt idx="347">
                  <c:v>347m</c:v>
                </c:pt>
                <c:pt idx="348">
                  <c:v>348m</c:v>
                </c:pt>
                <c:pt idx="349">
                  <c:v>349m</c:v>
                </c:pt>
                <c:pt idx="350">
                  <c:v>350m</c:v>
                </c:pt>
                <c:pt idx="351">
                  <c:v>351m</c:v>
                </c:pt>
                <c:pt idx="352">
                  <c:v>352m</c:v>
                </c:pt>
                <c:pt idx="353">
                  <c:v>353m</c:v>
                </c:pt>
                <c:pt idx="354">
                  <c:v>354m</c:v>
                </c:pt>
                <c:pt idx="355">
                  <c:v>355m</c:v>
                </c:pt>
                <c:pt idx="356">
                  <c:v>356m</c:v>
                </c:pt>
                <c:pt idx="357">
                  <c:v>357m</c:v>
                </c:pt>
                <c:pt idx="358">
                  <c:v>358m</c:v>
                </c:pt>
                <c:pt idx="359">
                  <c:v>359m</c:v>
                </c:pt>
                <c:pt idx="360">
                  <c:v>360m</c:v>
                </c:pt>
              </c:strCache>
            </c:strRef>
          </c:cat>
          <c:val>
            <c:numRef>
              <c:f>'KRD mapping'!$E$9:$NA$9</c:f>
              <c:numCache>
                <c:formatCode>_(* #,##0.00_);_(* \(#,##0.00\);_(* "-"??_);_(@_)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8.3333333333333329E-2</c:v>
                </c:pt>
                <c:pt idx="62">
                  <c:v>0.16666666666666666</c:v>
                </c:pt>
                <c:pt idx="63">
                  <c:v>0.25</c:v>
                </c:pt>
                <c:pt idx="64">
                  <c:v>0.33333333333333331</c:v>
                </c:pt>
                <c:pt idx="65">
                  <c:v>0.41666666666666669</c:v>
                </c:pt>
                <c:pt idx="66">
                  <c:v>0.5</c:v>
                </c:pt>
                <c:pt idx="67">
                  <c:v>0.58333333333333337</c:v>
                </c:pt>
                <c:pt idx="68">
                  <c:v>0.66666666666666663</c:v>
                </c:pt>
                <c:pt idx="69">
                  <c:v>0.75</c:v>
                </c:pt>
                <c:pt idx="70">
                  <c:v>0.83333333333333337</c:v>
                </c:pt>
                <c:pt idx="71">
                  <c:v>0.91666666666666663</c:v>
                </c:pt>
                <c:pt idx="72">
                  <c:v>1</c:v>
                </c:pt>
                <c:pt idx="73">
                  <c:v>0.91666666666666663</c:v>
                </c:pt>
                <c:pt idx="74">
                  <c:v>0.83333333333333337</c:v>
                </c:pt>
                <c:pt idx="75">
                  <c:v>0.75</c:v>
                </c:pt>
                <c:pt idx="76">
                  <c:v>0.66666666666666674</c:v>
                </c:pt>
                <c:pt idx="77">
                  <c:v>0.58333333333333326</c:v>
                </c:pt>
                <c:pt idx="78">
                  <c:v>0.5</c:v>
                </c:pt>
                <c:pt idx="79">
                  <c:v>0.41666666666666663</c:v>
                </c:pt>
                <c:pt idx="80">
                  <c:v>0.33333333333333337</c:v>
                </c:pt>
                <c:pt idx="81">
                  <c:v>0.25</c:v>
                </c:pt>
                <c:pt idx="82">
                  <c:v>0.16666666666666663</c:v>
                </c:pt>
                <c:pt idx="83">
                  <c:v>8.333333333333337E-2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'KRD mapping'!$D$10</c:f>
              <c:strCache>
                <c:ptCount val="1"/>
                <c:pt idx="0">
                  <c:v>7y</c:v>
                </c:pt>
              </c:strCache>
            </c:strRef>
          </c:tx>
          <c:marker>
            <c:symbol val="none"/>
          </c:marker>
          <c:cat>
            <c:strRef>
              <c:f>'KRD mapping'!$E$3:$NA$3</c:f>
              <c:strCache>
                <c:ptCount val="361"/>
                <c:pt idx="0">
                  <c:v>0m</c:v>
                </c:pt>
                <c:pt idx="1">
                  <c:v>1m</c:v>
                </c:pt>
                <c:pt idx="2">
                  <c:v>2m</c:v>
                </c:pt>
                <c:pt idx="3">
                  <c:v>3m</c:v>
                </c:pt>
                <c:pt idx="4">
                  <c:v>4m</c:v>
                </c:pt>
                <c:pt idx="5">
                  <c:v>5m</c:v>
                </c:pt>
                <c:pt idx="6">
                  <c:v>6m</c:v>
                </c:pt>
                <c:pt idx="7">
                  <c:v>7m</c:v>
                </c:pt>
                <c:pt idx="8">
                  <c:v>8m</c:v>
                </c:pt>
                <c:pt idx="9">
                  <c:v>9m</c:v>
                </c:pt>
                <c:pt idx="10">
                  <c:v>10m</c:v>
                </c:pt>
                <c:pt idx="11">
                  <c:v>11m</c:v>
                </c:pt>
                <c:pt idx="12">
                  <c:v>12m</c:v>
                </c:pt>
                <c:pt idx="13">
                  <c:v>13m</c:v>
                </c:pt>
                <c:pt idx="14">
                  <c:v>14m</c:v>
                </c:pt>
                <c:pt idx="15">
                  <c:v>15m</c:v>
                </c:pt>
                <c:pt idx="16">
                  <c:v>16m</c:v>
                </c:pt>
                <c:pt idx="17">
                  <c:v>17m</c:v>
                </c:pt>
                <c:pt idx="18">
                  <c:v>18m</c:v>
                </c:pt>
                <c:pt idx="19">
                  <c:v>19m</c:v>
                </c:pt>
                <c:pt idx="20">
                  <c:v>20m</c:v>
                </c:pt>
                <c:pt idx="21">
                  <c:v>21m</c:v>
                </c:pt>
                <c:pt idx="22">
                  <c:v>22m</c:v>
                </c:pt>
                <c:pt idx="23">
                  <c:v>23m</c:v>
                </c:pt>
                <c:pt idx="24">
                  <c:v>24m</c:v>
                </c:pt>
                <c:pt idx="25">
                  <c:v>25m</c:v>
                </c:pt>
                <c:pt idx="26">
                  <c:v>26m</c:v>
                </c:pt>
                <c:pt idx="27">
                  <c:v>27m</c:v>
                </c:pt>
                <c:pt idx="28">
                  <c:v>28m</c:v>
                </c:pt>
                <c:pt idx="29">
                  <c:v>29m</c:v>
                </c:pt>
                <c:pt idx="30">
                  <c:v>30m</c:v>
                </c:pt>
                <c:pt idx="31">
                  <c:v>31m</c:v>
                </c:pt>
                <c:pt idx="32">
                  <c:v>32m</c:v>
                </c:pt>
                <c:pt idx="33">
                  <c:v>33m</c:v>
                </c:pt>
                <c:pt idx="34">
                  <c:v>34m</c:v>
                </c:pt>
                <c:pt idx="35">
                  <c:v>35m</c:v>
                </c:pt>
                <c:pt idx="36">
                  <c:v>36m</c:v>
                </c:pt>
                <c:pt idx="37">
                  <c:v>37m</c:v>
                </c:pt>
                <c:pt idx="38">
                  <c:v>38m</c:v>
                </c:pt>
                <c:pt idx="39">
                  <c:v>39m</c:v>
                </c:pt>
                <c:pt idx="40">
                  <c:v>40m</c:v>
                </c:pt>
                <c:pt idx="41">
                  <c:v>41m</c:v>
                </c:pt>
                <c:pt idx="42">
                  <c:v>42m</c:v>
                </c:pt>
                <c:pt idx="43">
                  <c:v>43m</c:v>
                </c:pt>
                <c:pt idx="44">
                  <c:v>44m</c:v>
                </c:pt>
                <c:pt idx="45">
                  <c:v>45m</c:v>
                </c:pt>
                <c:pt idx="46">
                  <c:v>46m</c:v>
                </c:pt>
                <c:pt idx="47">
                  <c:v>47m</c:v>
                </c:pt>
                <c:pt idx="48">
                  <c:v>48m</c:v>
                </c:pt>
                <c:pt idx="49">
                  <c:v>49m</c:v>
                </c:pt>
                <c:pt idx="50">
                  <c:v>50m</c:v>
                </c:pt>
                <c:pt idx="51">
                  <c:v>51m</c:v>
                </c:pt>
                <c:pt idx="52">
                  <c:v>52m</c:v>
                </c:pt>
                <c:pt idx="53">
                  <c:v>53m</c:v>
                </c:pt>
                <c:pt idx="54">
                  <c:v>54m</c:v>
                </c:pt>
                <c:pt idx="55">
                  <c:v>55m</c:v>
                </c:pt>
                <c:pt idx="56">
                  <c:v>56m</c:v>
                </c:pt>
                <c:pt idx="57">
                  <c:v>57m</c:v>
                </c:pt>
                <c:pt idx="58">
                  <c:v>58m</c:v>
                </c:pt>
                <c:pt idx="59">
                  <c:v>59m</c:v>
                </c:pt>
                <c:pt idx="60">
                  <c:v>60m</c:v>
                </c:pt>
                <c:pt idx="61">
                  <c:v>61m</c:v>
                </c:pt>
                <c:pt idx="62">
                  <c:v>62m</c:v>
                </c:pt>
                <c:pt idx="63">
                  <c:v>63m</c:v>
                </c:pt>
                <c:pt idx="64">
                  <c:v>64m</c:v>
                </c:pt>
                <c:pt idx="65">
                  <c:v>65m</c:v>
                </c:pt>
                <c:pt idx="66">
                  <c:v>66m</c:v>
                </c:pt>
                <c:pt idx="67">
                  <c:v>67m</c:v>
                </c:pt>
                <c:pt idx="68">
                  <c:v>68m</c:v>
                </c:pt>
                <c:pt idx="69">
                  <c:v>69m</c:v>
                </c:pt>
                <c:pt idx="70">
                  <c:v>70m</c:v>
                </c:pt>
                <c:pt idx="71">
                  <c:v>71m</c:v>
                </c:pt>
                <c:pt idx="72">
                  <c:v>72m</c:v>
                </c:pt>
                <c:pt idx="73">
                  <c:v>73m</c:v>
                </c:pt>
                <c:pt idx="74">
                  <c:v>74m</c:v>
                </c:pt>
                <c:pt idx="75">
                  <c:v>75m</c:v>
                </c:pt>
                <c:pt idx="76">
                  <c:v>76m</c:v>
                </c:pt>
                <c:pt idx="77">
                  <c:v>77m</c:v>
                </c:pt>
                <c:pt idx="78">
                  <c:v>78m</c:v>
                </c:pt>
                <c:pt idx="79">
                  <c:v>79m</c:v>
                </c:pt>
                <c:pt idx="80">
                  <c:v>80m</c:v>
                </c:pt>
                <c:pt idx="81">
                  <c:v>81m</c:v>
                </c:pt>
                <c:pt idx="82">
                  <c:v>82m</c:v>
                </c:pt>
                <c:pt idx="83">
                  <c:v>83m</c:v>
                </c:pt>
                <c:pt idx="84">
                  <c:v>84m</c:v>
                </c:pt>
                <c:pt idx="85">
                  <c:v>85m</c:v>
                </c:pt>
                <c:pt idx="86">
                  <c:v>86m</c:v>
                </c:pt>
                <c:pt idx="87">
                  <c:v>87m</c:v>
                </c:pt>
                <c:pt idx="88">
                  <c:v>88m</c:v>
                </c:pt>
                <c:pt idx="89">
                  <c:v>89m</c:v>
                </c:pt>
                <c:pt idx="90">
                  <c:v>90m</c:v>
                </c:pt>
                <c:pt idx="91">
                  <c:v>91m</c:v>
                </c:pt>
                <c:pt idx="92">
                  <c:v>92m</c:v>
                </c:pt>
                <c:pt idx="93">
                  <c:v>93m</c:v>
                </c:pt>
                <c:pt idx="94">
                  <c:v>94m</c:v>
                </c:pt>
                <c:pt idx="95">
                  <c:v>95m</c:v>
                </c:pt>
                <c:pt idx="96">
                  <c:v>96m</c:v>
                </c:pt>
                <c:pt idx="97">
                  <c:v>97m</c:v>
                </c:pt>
                <c:pt idx="98">
                  <c:v>98m</c:v>
                </c:pt>
                <c:pt idx="99">
                  <c:v>99m</c:v>
                </c:pt>
                <c:pt idx="100">
                  <c:v>100m</c:v>
                </c:pt>
                <c:pt idx="101">
                  <c:v>101m</c:v>
                </c:pt>
                <c:pt idx="102">
                  <c:v>102m</c:v>
                </c:pt>
                <c:pt idx="103">
                  <c:v>103m</c:v>
                </c:pt>
                <c:pt idx="104">
                  <c:v>104m</c:v>
                </c:pt>
                <c:pt idx="105">
                  <c:v>105m</c:v>
                </c:pt>
                <c:pt idx="106">
                  <c:v>106m</c:v>
                </c:pt>
                <c:pt idx="107">
                  <c:v>107m</c:v>
                </c:pt>
                <c:pt idx="108">
                  <c:v>108m</c:v>
                </c:pt>
                <c:pt idx="109">
                  <c:v>109m</c:v>
                </c:pt>
                <c:pt idx="110">
                  <c:v>110m</c:v>
                </c:pt>
                <c:pt idx="111">
                  <c:v>111m</c:v>
                </c:pt>
                <c:pt idx="112">
                  <c:v>112m</c:v>
                </c:pt>
                <c:pt idx="113">
                  <c:v>113m</c:v>
                </c:pt>
                <c:pt idx="114">
                  <c:v>114m</c:v>
                </c:pt>
                <c:pt idx="115">
                  <c:v>115m</c:v>
                </c:pt>
                <c:pt idx="116">
                  <c:v>116m</c:v>
                </c:pt>
                <c:pt idx="117">
                  <c:v>117m</c:v>
                </c:pt>
                <c:pt idx="118">
                  <c:v>118m</c:v>
                </c:pt>
                <c:pt idx="119">
                  <c:v>119m</c:v>
                </c:pt>
                <c:pt idx="120">
                  <c:v>120m</c:v>
                </c:pt>
                <c:pt idx="121">
                  <c:v>121m</c:v>
                </c:pt>
                <c:pt idx="122">
                  <c:v>122m</c:v>
                </c:pt>
                <c:pt idx="123">
                  <c:v>123m</c:v>
                </c:pt>
                <c:pt idx="124">
                  <c:v>124m</c:v>
                </c:pt>
                <c:pt idx="125">
                  <c:v>125m</c:v>
                </c:pt>
                <c:pt idx="126">
                  <c:v>126m</c:v>
                </c:pt>
                <c:pt idx="127">
                  <c:v>127m</c:v>
                </c:pt>
                <c:pt idx="128">
                  <c:v>128m</c:v>
                </c:pt>
                <c:pt idx="129">
                  <c:v>129m</c:v>
                </c:pt>
                <c:pt idx="130">
                  <c:v>130m</c:v>
                </c:pt>
                <c:pt idx="131">
                  <c:v>131m</c:v>
                </c:pt>
                <c:pt idx="132">
                  <c:v>132m</c:v>
                </c:pt>
                <c:pt idx="133">
                  <c:v>133m</c:v>
                </c:pt>
                <c:pt idx="134">
                  <c:v>134m</c:v>
                </c:pt>
                <c:pt idx="135">
                  <c:v>135m</c:v>
                </c:pt>
                <c:pt idx="136">
                  <c:v>136m</c:v>
                </c:pt>
                <c:pt idx="137">
                  <c:v>137m</c:v>
                </c:pt>
                <c:pt idx="138">
                  <c:v>138m</c:v>
                </c:pt>
                <c:pt idx="139">
                  <c:v>139m</c:v>
                </c:pt>
                <c:pt idx="140">
                  <c:v>140m</c:v>
                </c:pt>
                <c:pt idx="141">
                  <c:v>141m</c:v>
                </c:pt>
                <c:pt idx="142">
                  <c:v>142m</c:v>
                </c:pt>
                <c:pt idx="143">
                  <c:v>143m</c:v>
                </c:pt>
                <c:pt idx="144">
                  <c:v>144m</c:v>
                </c:pt>
                <c:pt idx="145">
                  <c:v>145m</c:v>
                </c:pt>
                <c:pt idx="146">
                  <c:v>146m</c:v>
                </c:pt>
                <c:pt idx="147">
                  <c:v>147m</c:v>
                </c:pt>
                <c:pt idx="148">
                  <c:v>148m</c:v>
                </c:pt>
                <c:pt idx="149">
                  <c:v>149m</c:v>
                </c:pt>
                <c:pt idx="150">
                  <c:v>150m</c:v>
                </c:pt>
                <c:pt idx="151">
                  <c:v>151m</c:v>
                </c:pt>
                <c:pt idx="152">
                  <c:v>152m</c:v>
                </c:pt>
                <c:pt idx="153">
                  <c:v>153m</c:v>
                </c:pt>
                <c:pt idx="154">
                  <c:v>154m</c:v>
                </c:pt>
                <c:pt idx="155">
                  <c:v>155m</c:v>
                </c:pt>
                <c:pt idx="156">
                  <c:v>156m</c:v>
                </c:pt>
                <c:pt idx="157">
                  <c:v>157m</c:v>
                </c:pt>
                <c:pt idx="158">
                  <c:v>158m</c:v>
                </c:pt>
                <c:pt idx="159">
                  <c:v>159m</c:v>
                </c:pt>
                <c:pt idx="160">
                  <c:v>160m</c:v>
                </c:pt>
                <c:pt idx="161">
                  <c:v>161m</c:v>
                </c:pt>
                <c:pt idx="162">
                  <c:v>162m</c:v>
                </c:pt>
                <c:pt idx="163">
                  <c:v>163m</c:v>
                </c:pt>
                <c:pt idx="164">
                  <c:v>164m</c:v>
                </c:pt>
                <c:pt idx="165">
                  <c:v>165m</c:v>
                </c:pt>
                <c:pt idx="166">
                  <c:v>166m</c:v>
                </c:pt>
                <c:pt idx="167">
                  <c:v>167m</c:v>
                </c:pt>
                <c:pt idx="168">
                  <c:v>168m</c:v>
                </c:pt>
                <c:pt idx="169">
                  <c:v>169m</c:v>
                </c:pt>
                <c:pt idx="170">
                  <c:v>170m</c:v>
                </c:pt>
                <c:pt idx="171">
                  <c:v>171m</c:v>
                </c:pt>
                <c:pt idx="172">
                  <c:v>172m</c:v>
                </c:pt>
                <c:pt idx="173">
                  <c:v>173m</c:v>
                </c:pt>
                <c:pt idx="174">
                  <c:v>174m</c:v>
                </c:pt>
                <c:pt idx="175">
                  <c:v>175m</c:v>
                </c:pt>
                <c:pt idx="176">
                  <c:v>176m</c:v>
                </c:pt>
                <c:pt idx="177">
                  <c:v>177m</c:v>
                </c:pt>
                <c:pt idx="178">
                  <c:v>178m</c:v>
                </c:pt>
                <c:pt idx="179">
                  <c:v>179m</c:v>
                </c:pt>
                <c:pt idx="180">
                  <c:v>180m</c:v>
                </c:pt>
                <c:pt idx="181">
                  <c:v>181m</c:v>
                </c:pt>
                <c:pt idx="182">
                  <c:v>182m</c:v>
                </c:pt>
                <c:pt idx="183">
                  <c:v>183m</c:v>
                </c:pt>
                <c:pt idx="184">
                  <c:v>184m</c:v>
                </c:pt>
                <c:pt idx="185">
                  <c:v>185m</c:v>
                </c:pt>
                <c:pt idx="186">
                  <c:v>186m</c:v>
                </c:pt>
                <c:pt idx="187">
                  <c:v>187m</c:v>
                </c:pt>
                <c:pt idx="188">
                  <c:v>188m</c:v>
                </c:pt>
                <c:pt idx="189">
                  <c:v>189m</c:v>
                </c:pt>
                <c:pt idx="190">
                  <c:v>190m</c:v>
                </c:pt>
                <c:pt idx="191">
                  <c:v>191m</c:v>
                </c:pt>
                <c:pt idx="192">
                  <c:v>192m</c:v>
                </c:pt>
                <c:pt idx="193">
                  <c:v>193m</c:v>
                </c:pt>
                <c:pt idx="194">
                  <c:v>194m</c:v>
                </c:pt>
                <c:pt idx="195">
                  <c:v>195m</c:v>
                </c:pt>
                <c:pt idx="196">
                  <c:v>196m</c:v>
                </c:pt>
                <c:pt idx="197">
                  <c:v>197m</c:v>
                </c:pt>
                <c:pt idx="198">
                  <c:v>198m</c:v>
                </c:pt>
                <c:pt idx="199">
                  <c:v>199m</c:v>
                </c:pt>
                <c:pt idx="200">
                  <c:v>200m</c:v>
                </c:pt>
                <c:pt idx="201">
                  <c:v>201m</c:v>
                </c:pt>
                <c:pt idx="202">
                  <c:v>202m</c:v>
                </c:pt>
                <c:pt idx="203">
                  <c:v>203m</c:v>
                </c:pt>
                <c:pt idx="204">
                  <c:v>204m</c:v>
                </c:pt>
                <c:pt idx="205">
                  <c:v>205m</c:v>
                </c:pt>
                <c:pt idx="206">
                  <c:v>206m</c:v>
                </c:pt>
                <c:pt idx="207">
                  <c:v>207m</c:v>
                </c:pt>
                <c:pt idx="208">
                  <c:v>208m</c:v>
                </c:pt>
                <c:pt idx="209">
                  <c:v>209m</c:v>
                </c:pt>
                <c:pt idx="210">
                  <c:v>210m</c:v>
                </c:pt>
                <c:pt idx="211">
                  <c:v>211m</c:v>
                </c:pt>
                <c:pt idx="212">
                  <c:v>212m</c:v>
                </c:pt>
                <c:pt idx="213">
                  <c:v>213m</c:v>
                </c:pt>
                <c:pt idx="214">
                  <c:v>214m</c:v>
                </c:pt>
                <c:pt idx="215">
                  <c:v>215m</c:v>
                </c:pt>
                <c:pt idx="216">
                  <c:v>216m</c:v>
                </c:pt>
                <c:pt idx="217">
                  <c:v>217m</c:v>
                </c:pt>
                <c:pt idx="218">
                  <c:v>218m</c:v>
                </c:pt>
                <c:pt idx="219">
                  <c:v>219m</c:v>
                </c:pt>
                <c:pt idx="220">
                  <c:v>220m</c:v>
                </c:pt>
                <c:pt idx="221">
                  <c:v>221m</c:v>
                </c:pt>
                <c:pt idx="222">
                  <c:v>222m</c:v>
                </c:pt>
                <c:pt idx="223">
                  <c:v>223m</c:v>
                </c:pt>
                <c:pt idx="224">
                  <c:v>224m</c:v>
                </c:pt>
                <c:pt idx="225">
                  <c:v>225m</c:v>
                </c:pt>
                <c:pt idx="226">
                  <c:v>226m</c:v>
                </c:pt>
                <c:pt idx="227">
                  <c:v>227m</c:v>
                </c:pt>
                <c:pt idx="228">
                  <c:v>228m</c:v>
                </c:pt>
                <c:pt idx="229">
                  <c:v>229m</c:v>
                </c:pt>
                <c:pt idx="230">
                  <c:v>230m</c:v>
                </c:pt>
                <c:pt idx="231">
                  <c:v>231m</c:v>
                </c:pt>
                <c:pt idx="232">
                  <c:v>232m</c:v>
                </c:pt>
                <c:pt idx="233">
                  <c:v>233m</c:v>
                </c:pt>
                <c:pt idx="234">
                  <c:v>234m</c:v>
                </c:pt>
                <c:pt idx="235">
                  <c:v>235m</c:v>
                </c:pt>
                <c:pt idx="236">
                  <c:v>236m</c:v>
                </c:pt>
                <c:pt idx="237">
                  <c:v>237m</c:v>
                </c:pt>
                <c:pt idx="238">
                  <c:v>238m</c:v>
                </c:pt>
                <c:pt idx="239">
                  <c:v>239m</c:v>
                </c:pt>
                <c:pt idx="240">
                  <c:v>240m</c:v>
                </c:pt>
                <c:pt idx="241">
                  <c:v>241m</c:v>
                </c:pt>
                <c:pt idx="242">
                  <c:v>242m</c:v>
                </c:pt>
                <c:pt idx="243">
                  <c:v>243m</c:v>
                </c:pt>
                <c:pt idx="244">
                  <c:v>244m</c:v>
                </c:pt>
                <c:pt idx="245">
                  <c:v>245m</c:v>
                </c:pt>
                <c:pt idx="246">
                  <c:v>246m</c:v>
                </c:pt>
                <c:pt idx="247">
                  <c:v>247m</c:v>
                </c:pt>
                <c:pt idx="248">
                  <c:v>248m</c:v>
                </c:pt>
                <c:pt idx="249">
                  <c:v>249m</c:v>
                </c:pt>
                <c:pt idx="250">
                  <c:v>250m</c:v>
                </c:pt>
                <c:pt idx="251">
                  <c:v>251m</c:v>
                </c:pt>
                <c:pt idx="252">
                  <c:v>252m</c:v>
                </c:pt>
                <c:pt idx="253">
                  <c:v>253m</c:v>
                </c:pt>
                <c:pt idx="254">
                  <c:v>254m</c:v>
                </c:pt>
                <c:pt idx="255">
                  <c:v>255m</c:v>
                </c:pt>
                <c:pt idx="256">
                  <c:v>256m</c:v>
                </c:pt>
                <c:pt idx="257">
                  <c:v>257m</c:v>
                </c:pt>
                <c:pt idx="258">
                  <c:v>258m</c:v>
                </c:pt>
                <c:pt idx="259">
                  <c:v>259m</c:v>
                </c:pt>
                <c:pt idx="260">
                  <c:v>260m</c:v>
                </c:pt>
                <c:pt idx="261">
                  <c:v>261m</c:v>
                </c:pt>
                <c:pt idx="262">
                  <c:v>262m</c:v>
                </c:pt>
                <c:pt idx="263">
                  <c:v>263m</c:v>
                </c:pt>
                <c:pt idx="264">
                  <c:v>264m</c:v>
                </c:pt>
                <c:pt idx="265">
                  <c:v>265m</c:v>
                </c:pt>
                <c:pt idx="266">
                  <c:v>266m</c:v>
                </c:pt>
                <c:pt idx="267">
                  <c:v>267m</c:v>
                </c:pt>
                <c:pt idx="268">
                  <c:v>268m</c:v>
                </c:pt>
                <c:pt idx="269">
                  <c:v>269m</c:v>
                </c:pt>
                <c:pt idx="270">
                  <c:v>270m</c:v>
                </c:pt>
                <c:pt idx="271">
                  <c:v>271m</c:v>
                </c:pt>
                <c:pt idx="272">
                  <c:v>272m</c:v>
                </c:pt>
                <c:pt idx="273">
                  <c:v>273m</c:v>
                </c:pt>
                <c:pt idx="274">
                  <c:v>274m</c:v>
                </c:pt>
                <c:pt idx="275">
                  <c:v>275m</c:v>
                </c:pt>
                <c:pt idx="276">
                  <c:v>276m</c:v>
                </c:pt>
                <c:pt idx="277">
                  <c:v>277m</c:v>
                </c:pt>
                <c:pt idx="278">
                  <c:v>278m</c:v>
                </c:pt>
                <c:pt idx="279">
                  <c:v>279m</c:v>
                </c:pt>
                <c:pt idx="280">
                  <c:v>280m</c:v>
                </c:pt>
                <c:pt idx="281">
                  <c:v>281m</c:v>
                </c:pt>
                <c:pt idx="282">
                  <c:v>282m</c:v>
                </c:pt>
                <c:pt idx="283">
                  <c:v>283m</c:v>
                </c:pt>
                <c:pt idx="284">
                  <c:v>284m</c:v>
                </c:pt>
                <c:pt idx="285">
                  <c:v>285m</c:v>
                </c:pt>
                <c:pt idx="286">
                  <c:v>286m</c:v>
                </c:pt>
                <c:pt idx="287">
                  <c:v>287m</c:v>
                </c:pt>
                <c:pt idx="288">
                  <c:v>288m</c:v>
                </c:pt>
                <c:pt idx="289">
                  <c:v>289m</c:v>
                </c:pt>
                <c:pt idx="290">
                  <c:v>290m</c:v>
                </c:pt>
                <c:pt idx="291">
                  <c:v>291m</c:v>
                </c:pt>
                <c:pt idx="292">
                  <c:v>292m</c:v>
                </c:pt>
                <c:pt idx="293">
                  <c:v>293m</c:v>
                </c:pt>
                <c:pt idx="294">
                  <c:v>294m</c:v>
                </c:pt>
                <c:pt idx="295">
                  <c:v>295m</c:v>
                </c:pt>
                <c:pt idx="296">
                  <c:v>296m</c:v>
                </c:pt>
                <c:pt idx="297">
                  <c:v>297m</c:v>
                </c:pt>
                <c:pt idx="298">
                  <c:v>298m</c:v>
                </c:pt>
                <c:pt idx="299">
                  <c:v>299m</c:v>
                </c:pt>
                <c:pt idx="300">
                  <c:v>300m</c:v>
                </c:pt>
                <c:pt idx="301">
                  <c:v>301m</c:v>
                </c:pt>
                <c:pt idx="302">
                  <c:v>302m</c:v>
                </c:pt>
                <c:pt idx="303">
                  <c:v>303m</c:v>
                </c:pt>
                <c:pt idx="304">
                  <c:v>304m</c:v>
                </c:pt>
                <c:pt idx="305">
                  <c:v>305m</c:v>
                </c:pt>
                <c:pt idx="306">
                  <c:v>306m</c:v>
                </c:pt>
                <c:pt idx="307">
                  <c:v>307m</c:v>
                </c:pt>
                <c:pt idx="308">
                  <c:v>308m</c:v>
                </c:pt>
                <c:pt idx="309">
                  <c:v>309m</c:v>
                </c:pt>
                <c:pt idx="310">
                  <c:v>310m</c:v>
                </c:pt>
                <c:pt idx="311">
                  <c:v>311m</c:v>
                </c:pt>
                <c:pt idx="312">
                  <c:v>312m</c:v>
                </c:pt>
                <c:pt idx="313">
                  <c:v>313m</c:v>
                </c:pt>
                <c:pt idx="314">
                  <c:v>314m</c:v>
                </c:pt>
                <c:pt idx="315">
                  <c:v>315m</c:v>
                </c:pt>
                <c:pt idx="316">
                  <c:v>316m</c:v>
                </c:pt>
                <c:pt idx="317">
                  <c:v>317m</c:v>
                </c:pt>
                <c:pt idx="318">
                  <c:v>318m</c:v>
                </c:pt>
                <c:pt idx="319">
                  <c:v>319m</c:v>
                </c:pt>
                <c:pt idx="320">
                  <c:v>320m</c:v>
                </c:pt>
                <c:pt idx="321">
                  <c:v>321m</c:v>
                </c:pt>
                <c:pt idx="322">
                  <c:v>322m</c:v>
                </c:pt>
                <c:pt idx="323">
                  <c:v>323m</c:v>
                </c:pt>
                <c:pt idx="324">
                  <c:v>324m</c:v>
                </c:pt>
                <c:pt idx="325">
                  <c:v>325m</c:v>
                </c:pt>
                <c:pt idx="326">
                  <c:v>326m</c:v>
                </c:pt>
                <c:pt idx="327">
                  <c:v>327m</c:v>
                </c:pt>
                <c:pt idx="328">
                  <c:v>328m</c:v>
                </c:pt>
                <c:pt idx="329">
                  <c:v>329m</c:v>
                </c:pt>
                <c:pt idx="330">
                  <c:v>330m</c:v>
                </c:pt>
                <c:pt idx="331">
                  <c:v>331m</c:v>
                </c:pt>
                <c:pt idx="332">
                  <c:v>332m</c:v>
                </c:pt>
                <c:pt idx="333">
                  <c:v>333m</c:v>
                </c:pt>
                <c:pt idx="334">
                  <c:v>334m</c:v>
                </c:pt>
                <c:pt idx="335">
                  <c:v>335m</c:v>
                </c:pt>
                <c:pt idx="336">
                  <c:v>336m</c:v>
                </c:pt>
                <c:pt idx="337">
                  <c:v>337m</c:v>
                </c:pt>
                <c:pt idx="338">
                  <c:v>338m</c:v>
                </c:pt>
                <c:pt idx="339">
                  <c:v>339m</c:v>
                </c:pt>
                <c:pt idx="340">
                  <c:v>340m</c:v>
                </c:pt>
                <c:pt idx="341">
                  <c:v>341m</c:v>
                </c:pt>
                <c:pt idx="342">
                  <c:v>342m</c:v>
                </c:pt>
                <c:pt idx="343">
                  <c:v>343m</c:v>
                </c:pt>
                <c:pt idx="344">
                  <c:v>344m</c:v>
                </c:pt>
                <c:pt idx="345">
                  <c:v>345m</c:v>
                </c:pt>
                <c:pt idx="346">
                  <c:v>346m</c:v>
                </c:pt>
                <c:pt idx="347">
                  <c:v>347m</c:v>
                </c:pt>
                <c:pt idx="348">
                  <c:v>348m</c:v>
                </c:pt>
                <c:pt idx="349">
                  <c:v>349m</c:v>
                </c:pt>
                <c:pt idx="350">
                  <c:v>350m</c:v>
                </c:pt>
                <c:pt idx="351">
                  <c:v>351m</c:v>
                </c:pt>
                <c:pt idx="352">
                  <c:v>352m</c:v>
                </c:pt>
                <c:pt idx="353">
                  <c:v>353m</c:v>
                </c:pt>
                <c:pt idx="354">
                  <c:v>354m</c:v>
                </c:pt>
                <c:pt idx="355">
                  <c:v>355m</c:v>
                </c:pt>
                <c:pt idx="356">
                  <c:v>356m</c:v>
                </c:pt>
                <c:pt idx="357">
                  <c:v>357m</c:v>
                </c:pt>
                <c:pt idx="358">
                  <c:v>358m</c:v>
                </c:pt>
                <c:pt idx="359">
                  <c:v>359m</c:v>
                </c:pt>
                <c:pt idx="360">
                  <c:v>360m</c:v>
                </c:pt>
              </c:strCache>
            </c:strRef>
          </c:cat>
          <c:val>
            <c:numRef>
              <c:f>'KRD mapping'!$E$10:$NA$10</c:f>
              <c:numCache>
                <c:formatCode>_(* #,##0.00_);_(* \(#,##0.00\);_(* "-"??_);_(@_)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8.3333333333333329E-2</c:v>
                </c:pt>
                <c:pt idx="74">
                  <c:v>0.16666666666666666</c:v>
                </c:pt>
                <c:pt idx="75">
                  <c:v>0.25</c:v>
                </c:pt>
                <c:pt idx="76">
                  <c:v>0.33333333333333331</c:v>
                </c:pt>
                <c:pt idx="77">
                  <c:v>0.41666666666666669</c:v>
                </c:pt>
                <c:pt idx="78">
                  <c:v>0.5</c:v>
                </c:pt>
                <c:pt idx="79">
                  <c:v>0.58333333333333337</c:v>
                </c:pt>
                <c:pt idx="80">
                  <c:v>0.66666666666666663</c:v>
                </c:pt>
                <c:pt idx="81">
                  <c:v>0.75</c:v>
                </c:pt>
                <c:pt idx="82">
                  <c:v>0.83333333333333337</c:v>
                </c:pt>
                <c:pt idx="83">
                  <c:v>0.91666666666666663</c:v>
                </c:pt>
                <c:pt idx="84">
                  <c:v>1</c:v>
                </c:pt>
                <c:pt idx="85">
                  <c:v>0.91666666666666663</c:v>
                </c:pt>
                <c:pt idx="86">
                  <c:v>0.83333333333333337</c:v>
                </c:pt>
                <c:pt idx="87">
                  <c:v>0.75</c:v>
                </c:pt>
                <c:pt idx="88">
                  <c:v>0.66666666666666674</c:v>
                </c:pt>
                <c:pt idx="89">
                  <c:v>0.58333333333333326</c:v>
                </c:pt>
                <c:pt idx="90">
                  <c:v>0.5</c:v>
                </c:pt>
                <c:pt idx="91">
                  <c:v>0.41666666666666663</c:v>
                </c:pt>
                <c:pt idx="92">
                  <c:v>0.33333333333333337</c:v>
                </c:pt>
                <c:pt idx="93">
                  <c:v>0.25</c:v>
                </c:pt>
                <c:pt idx="94">
                  <c:v>0.16666666666666663</c:v>
                </c:pt>
                <c:pt idx="95">
                  <c:v>8.333333333333337E-2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'KRD mapping'!$D$11</c:f>
              <c:strCache>
                <c:ptCount val="1"/>
                <c:pt idx="0">
                  <c:v>8y</c:v>
                </c:pt>
              </c:strCache>
            </c:strRef>
          </c:tx>
          <c:marker>
            <c:symbol val="none"/>
          </c:marker>
          <c:cat>
            <c:strRef>
              <c:f>'KRD mapping'!$E$3:$NA$3</c:f>
              <c:strCache>
                <c:ptCount val="361"/>
                <c:pt idx="0">
                  <c:v>0m</c:v>
                </c:pt>
                <c:pt idx="1">
                  <c:v>1m</c:v>
                </c:pt>
                <c:pt idx="2">
                  <c:v>2m</c:v>
                </c:pt>
                <c:pt idx="3">
                  <c:v>3m</c:v>
                </c:pt>
                <c:pt idx="4">
                  <c:v>4m</c:v>
                </c:pt>
                <c:pt idx="5">
                  <c:v>5m</c:v>
                </c:pt>
                <c:pt idx="6">
                  <c:v>6m</c:v>
                </c:pt>
                <c:pt idx="7">
                  <c:v>7m</c:v>
                </c:pt>
                <c:pt idx="8">
                  <c:v>8m</c:v>
                </c:pt>
                <c:pt idx="9">
                  <c:v>9m</c:v>
                </c:pt>
                <c:pt idx="10">
                  <c:v>10m</c:v>
                </c:pt>
                <c:pt idx="11">
                  <c:v>11m</c:v>
                </c:pt>
                <c:pt idx="12">
                  <c:v>12m</c:v>
                </c:pt>
                <c:pt idx="13">
                  <c:v>13m</c:v>
                </c:pt>
                <c:pt idx="14">
                  <c:v>14m</c:v>
                </c:pt>
                <c:pt idx="15">
                  <c:v>15m</c:v>
                </c:pt>
                <c:pt idx="16">
                  <c:v>16m</c:v>
                </c:pt>
                <c:pt idx="17">
                  <c:v>17m</c:v>
                </c:pt>
                <c:pt idx="18">
                  <c:v>18m</c:v>
                </c:pt>
                <c:pt idx="19">
                  <c:v>19m</c:v>
                </c:pt>
                <c:pt idx="20">
                  <c:v>20m</c:v>
                </c:pt>
                <c:pt idx="21">
                  <c:v>21m</c:v>
                </c:pt>
                <c:pt idx="22">
                  <c:v>22m</c:v>
                </c:pt>
                <c:pt idx="23">
                  <c:v>23m</c:v>
                </c:pt>
                <c:pt idx="24">
                  <c:v>24m</c:v>
                </c:pt>
                <c:pt idx="25">
                  <c:v>25m</c:v>
                </c:pt>
                <c:pt idx="26">
                  <c:v>26m</c:v>
                </c:pt>
                <c:pt idx="27">
                  <c:v>27m</c:v>
                </c:pt>
                <c:pt idx="28">
                  <c:v>28m</c:v>
                </c:pt>
                <c:pt idx="29">
                  <c:v>29m</c:v>
                </c:pt>
                <c:pt idx="30">
                  <c:v>30m</c:v>
                </c:pt>
                <c:pt idx="31">
                  <c:v>31m</c:v>
                </c:pt>
                <c:pt idx="32">
                  <c:v>32m</c:v>
                </c:pt>
                <c:pt idx="33">
                  <c:v>33m</c:v>
                </c:pt>
                <c:pt idx="34">
                  <c:v>34m</c:v>
                </c:pt>
                <c:pt idx="35">
                  <c:v>35m</c:v>
                </c:pt>
                <c:pt idx="36">
                  <c:v>36m</c:v>
                </c:pt>
                <c:pt idx="37">
                  <c:v>37m</c:v>
                </c:pt>
                <c:pt idx="38">
                  <c:v>38m</c:v>
                </c:pt>
                <c:pt idx="39">
                  <c:v>39m</c:v>
                </c:pt>
                <c:pt idx="40">
                  <c:v>40m</c:v>
                </c:pt>
                <c:pt idx="41">
                  <c:v>41m</c:v>
                </c:pt>
                <c:pt idx="42">
                  <c:v>42m</c:v>
                </c:pt>
                <c:pt idx="43">
                  <c:v>43m</c:v>
                </c:pt>
                <c:pt idx="44">
                  <c:v>44m</c:v>
                </c:pt>
                <c:pt idx="45">
                  <c:v>45m</c:v>
                </c:pt>
                <c:pt idx="46">
                  <c:v>46m</c:v>
                </c:pt>
                <c:pt idx="47">
                  <c:v>47m</c:v>
                </c:pt>
                <c:pt idx="48">
                  <c:v>48m</c:v>
                </c:pt>
                <c:pt idx="49">
                  <c:v>49m</c:v>
                </c:pt>
                <c:pt idx="50">
                  <c:v>50m</c:v>
                </c:pt>
                <c:pt idx="51">
                  <c:v>51m</c:v>
                </c:pt>
                <c:pt idx="52">
                  <c:v>52m</c:v>
                </c:pt>
                <c:pt idx="53">
                  <c:v>53m</c:v>
                </c:pt>
                <c:pt idx="54">
                  <c:v>54m</c:v>
                </c:pt>
                <c:pt idx="55">
                  <c:v>55m</c:v>
                </c:pt>
                <c:pt idx="56">
                  <c:v>56m</c:v>
                </c:pt>
                <c:pt idx="57">
                  <c:v>57m</c:v>
                </c:pt>
                <c:pt idx="58">
                  <c:v>58m</c:v>
                </c:pt>
                <c:pt idx="59">
                  <c:v>59m</c:v>
                </c:pt>
                <c:pt idx="60">
                  <c:v>60m</c:v>
                </c:pt>
                <c:pt idx="61">
                  <c:v>61m</c:v>
                </c:pt>
                <c:pt idx="62">
                  <c:v>62m</c:v>
                </c:pt>
                <c:pt idx="63">
                  <c:v>63m</c:v>
                </c:pt>
                <c:pt idx="64">
                  <c:v>64m</c:v>
                </c:pt>
                <c:pt idx="65">
                  <c:v>65m</c:v>
                </c:pt>
                <c:pt idx="66">
                  <c:v>66m</c:v>
                </c:pt>
                <c:pt idx="67">
                  <c:v>67m</c:v>
                </c:pt>
                <c:pt idx="68">
                  <c:v>68m</c:v>
                </c:pt>
                <c:pt idx="69">
                  <c:v>69m</c:v>
                </c:pt>
                <c:pt idx="70">
                  <c:v>70m</c:v>
                </c:pt>
                <c:pt idx="71">
                  <c:v>71m</c:v>
                </c:pt>
                <c:pt idx="72">
                  <c:v>72m</c:v>
                </c:pt>
                <c:pt idx="73">
                  <c:v>73m</c:v>
                </c:pt>
                <c:pt idx="74">
                  <c:v>74m</c:v>
                </c:pt>
                <c:pt idx="75">
                  <c:v>75m</c:v>
                </c:pt>
                <c:pt idx="76">
                  <c:v>76m</c:v>
                </c:pt>
                <c:pt idx="77">
                  <c:v>77m</c:v>
                </c:pt>
                <c:pt idx="78">
                  <c:v>78m</c:v>
                </c:pt>
                <c:pt idx="79">
                  <c:v>79m</c:v>
                </c:pt>
                <c:pt idx="80">
                  <c:v>80m</c:v>
                </c:pt>
                <c:pt idx="81">
                  <c:v>81m</c:v>
                </c:pt>
                <c:pt idx="82">
                  <c:v>82m</c:v>
                </c:pt>
                <c:pt idx="83">
                  <c:v>83m</c:v>
                </c:pt>
                <c:pt idx="84">
                  <c:v>84m</c:v>
                </c:pt>
                <c:pt idx="85">
                  <c:v>85m</c:v>
                </c:pt>
                <c:pt idx="86">
                  <c:v>86m</c:v>
                </c:pt>
                <c:pt idx="87">
                  <c:v>87m</c:v>
                </c:pt>
                <c:pt idx="88">
                  <c:v>88m</c:v>
                </c:pt>
                <c:pt idx="89">
                  <c:v>89m</c:v>
                </c:pt>
                <c:pt idx="90">
                  <c:v>90m</c:v>
                </c:pt>
                <c:pt idx="91">
                  <c:v>91m</c:v>
                </c:pt>
                <c:pt idx="92">
                  <c:v>92m</c:v>
                </c:pt>
                <c:pt idx="93">
                  <c:v>93m</c:v>
                </c:pt>
                <c:pt idx="94">
                  <c:v>94m</c:v>
                </c:pt>
                <c:pt idx="95">
                  <c:v>95m</c:v>
                </c:pt>
                <c:pt idx="96">
                  <c:v>96m</c:v>
                </c:pt>
                <c:pt idx="97">
                  <c:v>97m</c:v>
                </c:pt>
                <c:pt idx="98">
                  <c:v>98m</c:v>
                </c:pt>
                <c:pt idx="99">
                  <c:v>99m</c:v>
                </c:pt>
                <c:pt idx="100">
                  <c:v>100m</c:v>
                </c:pt>
                <c:pt idx="101">
                  <c:v>101m</c:v>
                </c:pt>
                <c:pt idx="102">
                  <c:v>102m</c:v>
                </c:pt>
                <c:pt idx="103">
                  <c:v>103m</c:v>
                </c:pt>
                <c:pt idx="104">
                  <c:v>104m</c:v>
                </c:pt>
                <c:pt idx="105">
                  <c:v>105m</c:v>
                </c:pt>
                <c:pt idx="106">
                  <c:v>106m</c:v>
                </c:pt>
                <c:pt idx="107">
                  <c:v>107m</c:v>
                </c:pt>
                <c:pt idx="108">
                  <c:v>108m</c:v>
                </c:pt>
                <c:pt idx="109">
                  <c:v>109m</c:v>
                </c:pt>
                <c:pt idx="110">
                  <c:v>110m</c:v>
                </c:pt>
                <c:pt idx="111">
                  <c:v>111m</c:v>
                </c:pt>
                <c:pt idx="112">
                  <c:v>112m</c:v>
                </c:pt>
                <c:pt idx="113">
                  <c:v>113m</c:v>
                </c:pt>
                <c:pt idx="114">
                  <c:v>114m</c:v>
                </c:pt>
                <c:pt idx="115">
                  <c:v>115m</c:v>
                </c:pt>
                <c:pt idx="116">
                  <c:v>116m</c:v>
                </c:pt>
                <c:pt idx="117">
                  <c:v>117m</c:v>
                </c:pt>
                <c:pt idx="118">
                  <c:v>118m</c:v>
                </c:pt>
                <c:pt idx="119">
                  <c:v>119m</c:v>
                </c:pt>
                <c:pt idx="120">
                  <c:v>120m</c:v>
                </c:pt>
                <c:pt idx="121">
                  <c:v>121m</c:v>
                </c:pt>
                <c:pt idx="122">
                  <c:v>122m</c:v>
                </c:pt>
                <c:pt idx="123">
                  <c:v>123m</c:v>
                </c:pt>
                <c:pt idx="124">
                  <c:v>124m</c:v>
                </c:pt>
                <c:pt idx="125">
                  <c:v>125m</c:v>
                </c:pt>
                <c:pt idx="126">
                  <c:v>126m</c:v>
                </c:pt>
                <c:pt idx="127">
                  <c:v>127m</c:v>
                </c:pt>
                <c:pt idx="128">
                  <c:v>128m</c:v>
                </c:pt>
                <c:pt idx="129">
                  <c:v>129m</c:v>
                </c:pt>
                <c:pt idx="130">
                  <c:v>130m</c:v>
                </c:pt>
                <c:pt idx="131">
                  <c:v>131m</c:v>
                </c:pt>
                <c:pt idx="132">
                  <c:v>132m</c:v>
                </c:pt>
                <c:pt idx="133">
                  <c:v>133m</c:v>
                </c:pt>
                <c:pt idx="134">
                  <c:v>134m</c:v>
                </c:pt>
                <c:pt idx="135">
                  <c:v>135m</c:v>
                </c:pt>
                <c:pt idx="136">
                  <c:v>136m</c:v>
                </c:pt>
                <c:pt idx="137">
                  <c:v>137m</c:v>
                </c:pt>
                <c:pt idx="138">
                  <c:v>138m</c:v>
                </c:pt>
                <c:pt idx="139">
                  <c:v>139m</c:v>
                </c:pt>
                <c:pt idx="140">
                  <c:v>140m</c:v>
                </c:pt>
                <c:pt idx="141">
                  <c:v>141m</c:v>
                </c:pt>
                <c:pt idx="142">
                  <c:v>142m</c:v>
                </c:pt>
                <c:pt idx="143">
                  <c:v>143m</c:v>
                </c:pt>
                <c:pt idx="144">
                  <c:v>144m</c:v>
                </c:pt>
                <c:pt idx="145">
                  <c:v>145m</c:v>
                </c:pt>
                <c:pt idx="146">
                  <c:v>146m</c:v>
                </c:pt>
                <c:pt idx="147">
                  <c:v>147m</c:v>
                </c:pt>
                <c:pt idx="148">
                  <c:v>148m</c:v>
                </c:pt>
                <c:pt idx="149">
                  <c:v>149m</c:v>
                </c:pt>
                <c:pt idx="150">
                  <c:v>150m</c:v>
                </c:pt>
                <c:pt idx="151">
                  <c:v>151m</c:v>
                </c:pt>
                <c:pt idx="152">
                  <c:v>152m</c:v>
                </c:pt>
                <c:pt idx="153">
                  <c:v>153m</c:v>
                </c:pt>
                <c:pt idx="154">
                  <c:v>154m</c:v>
                </c:pt>
                <c:pt idx="155">
                  <c:v>155m</c:v>
                </c:pt>
                <c:pt idx="156">
                  <c:v>156m</c:v>
                </c:pt>
                <c:pt idx="157">
                  <c:v>157m</c:v>
                </c:pt>
                <c:pt idx="158">
                  <c:v>158m</c:v>
                </c:pt>
                <c:pt idx="159">
                  <c:v>159m</c:v>
                </c:pt>
                <c:pt idx="160">
                  <c:v>160m</c:v>
                </c:pt>
                <c:pt idx="161">
                  <c:v>161m</c:v>
                </c:pt>
                <c:pt idx="162">
                  <c:v>162m</c:v>
                </c:pt>
                <c:pt idx="163">
                  <c:v>163m</c:v>
                </c:pt>
                <c:pt idx="164">
                  <c:v>164m</c:v>
                </c:pt>
                <c:pt idx="165">
                  <c:v>165m</c:v>
                </c:pt>
                <c:pt idx="166">
                  <c:v>166m</c:v>
                </c:pt>
                <c:pt idx="167">
                  <c:v>167m</c:v>
                </c:pt>
                <c:pt idx="168">
                  <c:v>168m</c:v>
                </c:pt>
                <c:pt idx="169">
                  <c:v>169m</c:v>
                </c:pt>
                <c:pt idx="170">
                  <c:v>170m</c:v>
                </c:pt>
                <c:pt idx="171">
                  <c:v>171m</c:v>
                </c:pt>
                <c:pt idx="172">
                  <c:v>172m</c:v>
                </c:pt>
                <c:pt idx="173">
                  <c:v>173m</c:v>
                </c:pt>
                <c:pt idx="174">
                  <c:v>174m</c:v>
                </c:pt>
                <c:pt idx="175">
                  <c:v>175m</c:v>
                </c:pt>
                <c:pt idx="176">
                  <c:v>176m</c:v>
                </c:pt>
                <c:pt idx="177">
                  <c:v>177m</c:v>
                </c:pt>
                <c:pt idx="178">
                  <c:v>178m</c:v>
                </c:pt>
                <c:pt idx="179">
                  <c:v>179m</c:v>
                </c:pt>
                <c:pt idx="180">
                  <c:v>180m</c:v>
                </c:pt>
                <c:pt idx="181">
                  <c:v>181m</c:v>
                </c:pt>
                <c:pt idx="182">
                  <c:v>182m</c:v>
                </c:pt>
                <c:pt idx="183">
                  <c:v>183m</c:v>
                </c:pt>
                <c:pt idx="184">
                  <c:v>184m</c:v>
                </c:pt>
                <c:pt idx="185">
                  <c:v>185m</c:v>
                </c:pt>
                <c:pt idx="186">
                  <c:v>186m</c:v>
                </c:pt>
                <c:pt idx="187">
                  <c:v>187m</c:v>
                </c:pt>
                <c:pt idx="188">
                  <c:v>188m</c:v>
                </c:pt>
                <c:pt idx="189">
                  <c:v>189m</c:v>
                </c:pt>
                <c:pt idx="190">
                  <c:v>190m</c:v>
                </c:pt>
                <c:pt idx="191">
                  <c:v>191m</c:v>
                </c:pt>
                <c:pt idx="192">
                  <c:v>192m</c:v>
                </c:pt>
                <c:pt idx="193">
                  <c:v>193m</c:v>
                </c:pt>
                <c:pt idx="194">
                  <c:v>194m</c:v>
                </c:pt>
                <c:pt idx="195">
                  <c:v>195m</c:v>
                </c:pt>
                <c:pt idx="196">
                  <c:v>196m</c:v>
                </c:pt>
                <c:pt idx="197">
                  <c:v>197m</c:v>
                </c:pt>
                <c:pt idx="198">
                  <c:v>198m</c:v>
                </c:pt>
                <c:pt idx="199">
                  <c:v>199m</c:v>
                </c:pt>
                <c:pt idx="200">
                  <c:v>200m</c:v>
                </c:pt>
                <c:pt idx="201">
                  <c:v>201m</c:v>
                </c:pt>
                <c:pt idx="202">
                  <c:v>202m</c:v>
                </c:pt>
                <c:pt idx="203">
                  <c:v>203m</c:v>
                </c:pt>
                <c:pt idx="204">
                  <c:v>204m</c:v>
                </c:pt>
                <c:pt idx="205">
                  <c:v>205m</c:v>
                </c:pt>
                <c:pt idx="206">
                  <c:v>206m</c:v>
                </c:pt>
                <c:pt idx="207">
                  <c:v>207m</c:v>
                </c:pt>
                <c:pt idx="208">
                  <c:v>208m</c:v>
                </c:pt>
                <c:pt idx="209">
                  <c:v>209m</c:v>
                </c:pt>
                <c:pt idx="210">
                  <c:v>210m</c:v>
                </c:pt>
                <c:pt idx="211">
                  <c:v>211m</c:v>
                </c:pt>
                <c:pt idx="212">
                  <c:v>212m</c:v>
                </c:pt>
                <c:pt idx="213">
                  <c:v>213m</c:v>
                </c:pt>
                <c:pt idx="214">
                  <c:v>214m</c:v>
                </c:pt>
                <c:pt idx="215">
                  <c:v>215m</c:v>
                </c:pt>
                <c:pt idx="216">
                  <c:v>216m</c:v>
                </c:pt>
                <c:pt idx="217">
                  <c:v>217m</c:v>
                </c:pt>
                <c:pt idx="218">
                  <c:v>218m</c:v>
                </c:pt>
                <c:pt idx="219">
                  <c:v>219m</c:v>
                </c:pt>
                <c:pt idx="220">
                  <c:v>220m</c:v>
                </c:pt>
                <c:pt idx="221">
                  <c:v>221m</c:v>
                </c:pt>
                <c:pt idx="222">
                  <c:v>222m</c:v>
                </c:pt>
                <c:pt idx="223">
                  <c:v>223m</c:v>
                </c:pt>
                <c:pt idx="224">
                  <c:v>224m</c:v>
                </c:pt>
                <c:pt idx="225">
                  <c:v>225m</c:v>
                </c:pt>
                <c:pt idx="226">
                  <c:v>226m</c:v>
                </c:pt>
                <c:pt idx="227">
                  <c:v>227m</c:v>
                </c:pt>
                <c:pt idx="228">
                  <c:v>228m</c:v>
                </c:pt>
                <c:pt idx="229">
                  <c:v>229m</c:v>
                </c:pt>
                <c:pt idx="230">
                  <c:v>230m</c:v>
                </c:pt>
                <c:pt idx="231">
                  <c:v>231m</c:v>
                </c:pt>
                <c:pt idx="232">
                  <c:v>232m</c:v>
                </c:pt>
                <c:pt idx="233">
                  <c:v>233m</c:v>
                </c:pt>
                <c:pt idx="234">
                  <c:v>234m</c:v>
                </c:pt>
                <c:pt idx="235">
                  <c:v>235m</c:v>
                </c:pt>
                <c:pt idx="236">
                  <c:v>236m</c:v>
                </c:pt>
                <c:pt idx="237">
                  <c:v>237m</c:v>
                </c:pt>
                <c:pt idx="238">
                  <c:v>238m</c:v>
                </c:pt>
                <c:pt idx="239">
                  <c:v>239m</c:v>
                </c:pt>
                <c:pt idx="240">
                  <c:v>240m</c:v>
                </c:pt>
                <c:pt idx="241">
                  <c:v>241m</c:v>
                </c:pt>
                <c:pt idx="242">
                  <c:v>242m</c:v>
                </c:pt>
                <c:pt idx="243">
                  <c:v>243m</c:v>
                </c:pt>
                <c:pt idx="244">
                  <c:v>244m</c:v>
                </c:pt>
                <c:pt idx="245">
                  <c:v>245m</c:v>
                </c:pt>
                <c:pt idx="246">
                  <c:v>246m</c:v>
                </c:pt>
                <c:pt idx="247">
                  <c:v>247m</c:v>
                </c:pt>
                <c:pt idx="248">
                  <c:v>248m</c:v>
                </c:pt>
                <c:pt idx="249">
                  <c:v>249m</c:v>
                </c:pt>
                <c:pt idx="250">
                  <c:v>250m</c:v>
                </c:pt>
                <c:pt idx="251">
                  <c:v>251m</c:v>
                </c:pt>
                <c:pt idx="252">
                  <c:v>252m</c:v>
                </c:pt>
                <c:pt idx="253">
                  <c:v>253m</c:v>
                </c:pt>
                <c:pt idx="254">
                  <c:v>254m</c:v>
                </c:pt>
                <c:pt idx="255">
                  <c:v>255m</c:v>
                </c:pt>
                <c:pt idx="256">
                  <c:v>256m</c:v>
                </c:pt>
                <c:pt idx="257">
                  <c:v>257m</c:v>
                </c:pt>
                <c:pt idx="258">
                  <c:v>258m</c:v>
                </c:pt>
                <c:pt idx="259">
                  <c:v>259m</c:v>
                </c:pt>
                <c:pt idx="260">
                  <c:v>260m</c:v>
                </c:pt>
                <c:pt idx="261">
                  <c:v>261m</c:v>
                </c:pt>
                <c:pt idx="262">
                  <c:v>262m</c:v>
                </c:pt>
                <c:pt idx="263">
                  <c:v>263m</c:v>
                </c:pt>
                <c:pt idx="264">
                  <c:v>264m</c:v>
                </c:pt>
                <c:pt idx="265">
                  <c:v>265m</c:v>
                </c:pt>
                <c:pt idx="266">
                  <c:v>266m</c:v>
                </c:pt>
                <c:pt idx="267">
                  <c:v>267m</c:v>
                </c:pt>
                <c:pt idx="268">
                  <c:v>268m</c:v>
                </c:pt>
                <c:pt idx="269">
                  <c:v>269m</c:v>
                </c:pt>
                <c:pt idx="270">
                  <c:v>270m</c:v>
                </c:pt>
                <c:pt idx="271">
                  <c:v>271m</c:v>
                </c:pt>
                <c:pt idx="272">
                  <c:v>272m</c:v>
                </c:pt>
                <c:pt idx="273">
                  <c:v>273m</c:v>
                </c:pt>
                <c:pt idx="274">
                  <c:v>274m</c:v>
                </c:pt>
                <c:pt idx="275">
                  <c:v>275m</c:v>
                </c:pt>
                <c:pt idx="276">
                  <c:v>276m</c:v>
                </c:pt>
                <c:pt idx="277">
                  <c:v>277m</c:v>
                </c:pt>
                <c:pt idx="278">
                  <c:v>278m</c:v>
                </c:pt>
                <c:pt idx="279">
                  <c:v>279m</c:v>
                </c:pt>
                <c:pt idx="280">
                  <c:v>280m</c:v>
                </c:pt>
                <c:pt idx="281">
                  <c:v>281m</c:v>
                </c:pt>
                <c:pt idx="282">
                  <c:v>282m</c:v>
                </c:pt>
                <c:pt idx="283">
                  <c:v>283m</c:v>
                </c:pt>
                <c:pt idx="284">
                  <c:v>284m</c:v>
                </c:pt>
                <c:pt idx="285">
                  <c:v>285m</c:v>
                </c:pt>
                <c:pt idx="286">
                  <c:v>286m</c:v>
                </c:pt>
                <c:pt idx="287">
                  <c:v>287m</c:v>
                </c:pt>
                <c:pt idx="288">
                  <c:v>288m</c:v>
                </c:pt>
                <c:pt idx="289">
                  <c:v>289m</c:v>
                </c:pt>
                <c:pt idx="290">
                  <c:v>290m</c:v>
                </c:pt>
                <c:pt idx="291">
                  <c:v>291m</c:v>
                </c:pt>
                <c:pt idx="292">
                  <c:v>292m</c:v>
                </c:pt>
                <c:pt idx="293">
                  <c:v>293m</c:v>
                </c:pt>
                <c:pt idx="294">
                  <c:v>294m</c:v>
                </c:pt>
                <c:pt idx="295">
                  <c:v>295m</c:v>
                </c:pt>
                <c:pt idx="296">
                  <c:v>296m</c:v>
                </c:pt>
                <c:pt idx="297">
                  <c:v>297m</c:v>
                </c:pt>
                <c:pt idx="298">
                  <c:v>298m</c:v>
                </c:pt>
                <c:pt idx="299">
                  <c:v>299m</c:v>
                </c:pt>
                <c:pt idx="300">
                  <c:v>300m</c:v>
                </c:pt>
                <c:pt idx="301">
                  <c:v>301m</c:v>
                </c:pt>
                <c:pt idx="302">
                  <c:v>302m</c:v>
                </c:pt>
                <c:pt idx="303">
                  <c:v>303m</c:v>
                </c:pt>
                <c:pt idx="304">
                  <c:v>304m</c:v>
                </c:pt>
                <c:pt idx="305">
                  <c:v>305m</c:v>
                </c:pt>
                <c:pt idx="306">
                  <c:v>306m</c:v>
                </c:pt>
                <c:pt idx="307">
                  <c:v>307m</c:v>
                </c:pt>
                <c:pt idx="308">
                  <c:v>308m</c:v>
                </c:pt>
                <c:pt idx="309">
                  <c:v>309m</c:v>
                </c:pt>
                <c:pt idx="310">
                  <c:v>310m</c:v>
                </c:pt>
                <c:pt idx="311">
                  <c:v>311m</c:v>
                </c:pt>
                <c:pt idx="312">
                  <c:v>312m</c:v>
                </c:pt>
                <c:pt idx="313">
                  <c:v>313m</c:v>
                </c:pt>
                <c:pt idx="314">
                  <c:v>314m</c:v>
                </c:pt>
                <c:pt idx="315">
                  <c:v>315m</c:v>
                </c:pt>
                <c:pt idx="316">
                  <c:v>316m</c:v>
                </c:pt>
                <c:pt idx="317">
                  <c:v>317m</c:v>
                </c:pt>
                <c:pt idx="318">
                  <c:v>318m</c:v>
                </c:pt>
                <c:pt idx="319">
                  <c:v>319m</c:v>
                </c:pt>
                <c:pt idx="320">
                  <c:v>320m</c:v>
                </c:pt>
                <c:pt idx="321">
                  <c:v>321m</c:v>
                </c:pt>
                <c:pt idx="322">
                  <c:v>322m</c:v>
                </c:pt>
                <c:pt idx="323">
                  <c:v>323m</c:v>
                </c:pt>
                <c:pt idx="324">
                  <c:v>324m</c:v>
                </c:pt>
                <c:pt idx="325">
                  <c:v>325m</c:v>
                </c:pt>
                <c:pt idx="326">
                  <c:v>326m</c:v>
                </c:pt>
                <c:pt idx="327">
                  <c:v>327m</c:v>
                </c:pt>
                <c:pt idx="328">
                  <c:v>328m</c:v>
                </c:pt>
                <c:pt idx="329">
                  <c:v>329m</c:v>
                </c:pt>
                <c:pt idx="330">
                  <c:v>330m</c:v>
                </c:pt>
                <c:pt idx="331">
                  <c:v>331m</c:v>
                </c:pt>
                <c:pt idx="332">
                  <c:v>332m</c:v>
                </c:pt>
                <c:pt idx="333">
                  <c:v>333m</c:v>
                </c:pt>
                <c:pt idx="334">
                  <c:v>334m</c:v>
                </c:pt>
                <c:pt idx="335">
                  <c:v>335m</c:v>
                </c:pt>
                <c:pt idx="336">
                  <c:v>336m</c:v>
                </c:pt>
                <c:pt idx="337">
                  <c:v>337m</c:v>
                </c:pt>
                <c:pt idx="338">
                  <c:v>338m</c:v>
                </c:pt>
                <c:pt idx="339">
                  <c:v>339m</c:v>
                </c:pt>
                <c:pt idx="340">
                  <c:v>340m</c:v>
                </c:pt>
                <c:pt idx="341">
                  <c:v>341m</c:v>
                </c:pt>
                <c:pt idx="342">
                  <c:v>342m</c:v>
                </c:pt>
                <c:pt idx="343">
                  <c:v>343m</c:v>
                </c:pt>
                <c:pt idx="344">
                  <c:v>344m</c:v>
                </c:pt>
                <c:pt idx="345">
                  <c:v>345m</c:v>
                </c:pt>
                <c:pt idx="346">
                  <c:v>346m</c:v>
                </c:pt>
                <c:pt idx="347">
                  <c:v>347m</c:v>
                </c:pt>
                <c:pt idx="348">
                  <c:v>348m</c:v>
                </c:pt>
                <c:pt idx="349">
                  <c:v>349m</c:v>
                </c:pt>
                <c:pt idx="350">
                  <c:v>350m</c:v>
                </c:pt>
                <c:pt idx="351">
                  <c:v>351m</c:v>
                </c:pt>
                <c:pt idx="352">
                  <c:v>352m</c:v>
                </c:pt>
                <c:pt idx="353">
                  <c:v>353m</c:v>
                </c:pt>
                <c:pt idx="354">
                  <c:v>354m</c:v>
                </c:pt>
                <c:pt idx="355">
                  <c:v>355m</c:v>
                </c:pt>
                <c:pt idx="356">
                  <c:v>356m</c:v>
                </c:pt>
                <c:pt idx="357">
                  <c:v>357m</c:v>
                </c:pt>
                <c:pt idx="358">
                  <c:v>358m</c:v>
                </c:pt>
                <c:pt idx="359">
                  <c:v>359m</c:v>
                </c:pt>
                <c:pt idx="360">
                  <c:v>360m</c:v>
                </c:pt>
              </c:strCache>
            </c:strRef>
          </c:cat>
          <c:val>
            <c:numRef>
              <c:f>'KRD mapping'!$E$11:$NA$11</c:f>
              <c:numCache>
                <c:formatCode>_(* #,##0.00_);_(* \(#,##0.00\);_(* "-"??_);_(@_)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8.3333333333333329E-2</c:v>
                </c:pt>
                <c:pt idx="86">
                  <c:v>0.16666666666666666</c:v>
                </c:pt>
                <c:pt idx="87">
                  <c:v>0.25</c:v>
                </c:pt>
                <c:pt idx="88">
                  <c:v>0.33333333333333331</c:v>
                </c:pt>
                <c:pt idx="89">
                  <c:v>0.41666666666666669</c:v>
                </c:pt>
                <c:pt idx="90">
                  <c:v>0.5</c:v>
                </c:pt>
                <c:pt idx="91">
                  <c:v>0.58333333333333337</c:v>
                </c:pt>
                <c:pt idx="92">
                  <c:v>0.66666666666666663</c:v>
                </c:pt>
                <c:pt idx="93">
                  <c:v>0.75</c:v>
                </c:pt>
                <c:pt idx="94">
                  <c:v>0.83333333333333337</c:v>
                </c:pt>
                <c:pt idx="95">
                  <c:v>0.91666666666666663</c:v>
                </c:pt>
                <c:pt idx="96">
                  <c:v>1</c:v>
                </c:pt>
                <c:pt idx="97">
                  <c:v>0.91666666666666663</c:v>
                </c:pt>
                <c:pt idx="98">
                  <c:v>0.83333333333333337</c:v>
                </c:pt>
                <c:pt idx="99">
                  <c:v>0.75</c:v>
                </c:pt>
                <c:pt idx="100">
                  <c:v>0.66666666666666674</c:v>
                </c:pt>
                <c:pt idx="101">
                  <c:v>0.58333333333333326</c:v>
                </c:pt>
                <c:pt idx="102">
                  <c:v>0.5</c:v>
                </c:pt>
                <c:pt idx="103">
                  <c:v>0.41666666666666663</c:v>
                </c:pt>
                <c:pt idx="104">
                  <c:v>0.33333333333333337</c:v>
                </c:pt>
                <c:pt idx="105">
                  <c:v>0.25</c:v>
                </c:pt>
                <c:pt idx="106">
                  <c:v>0.16666666666666663</c:v>
                </c:pt>
                <c:pt idx="107">
                  <c:v>8.333333333333337E-2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'KRD mapping'!$D$12</c:f>
              <c:strCache>
                <c:ptCount val="1"/>
                <c:pt idx="0">
                  <c:v>9y</c:v>
                </c:pt>
              </c:strCache>
            </c:strRef>
          </c:tx>
          <c:marker>
            <c:symbol val="none"/>
          </c:marker>
          <c:cat>
            <c:strRef>
              <c:f>'KRD mapping'!$E$3:$NA$3</c:f>
              <c:strCache>
                <c:ptCount val="361"/>
                <c:pt idx="0">
                  <c:v>0m</c:v>
                </c:pt>
                <c:pt idx="1">
                  <c:v>1m</c:v>
                </c:pt>
                <c:pt idx="2">
                  <c:v>2m</c:v>
                </c:pt>
                <c:pt idx="3">
                  <c:v>3m</c:v>
                </c:pt>
                <c:pt idx="4">
                  <c:v>4m</c:v>
                </c:pt>
                <c:pt idx="5">
                  <c:v>5m</c:v>
                </c:pt>
                <c:pt idx="6">
                  <c:v>6m</c:v>
                </c:pt>
                <c:pt idx="7">
                  <c:v>7m</c:v>
                </c:pt>
                <c:pt idx="8">
                  <c:v>8m</c:v>
                </c:pt>
                <c:pt idx="9">
                  <c:v>9m</c:v>
                </c:pt>
                <c:pt idx="10">
                  <c:v>10m</c:v>
                </c:pt>
                <c:pt idx="11">
                  <c:v>11m</c:v>
                </c:pt>
                <c:pt idx="12">
                  <c:v>12m</c:v>
                </c:pt>
                <c:pt idx="13">
                  <c:v>13m</c:v>
                </c:pt>
                <c:pt idx="14">
                  <c:v>14m</c:v>
                </c:pt>
                <c:pt idx="15">
                  <c:v>15m</c:v>
                </c:pt>
                <c:pt idx="16">
                  <c:v>16m</c:v>
                </c:pt>
                <c:pt idx="17">
                  <c:v>17m</c:v>
                </c:pt>
                <c:pt idx="18">
                  <c:v>18m</c:v>
                </c:pt>
                <c:pt idx="19">
                  <c:v>19m</c:v>
                </c:pt>
                <c:pt idx="20">
                  <c:v>20m</c:v>
                </c:pt>
                <c:pt idx="21">
                  <c:v>21m</c:v>
                </c:pt>
                <c:pt idx="22">
                  <c:v>22m</c:v>
                </c:pt>
                <c:pt idx="23">
                  <c:v>23m</c:v>
                </c:pt>
                <c:pt idx="24">
                  <c:v>24m</c:v>
                </c:pt>
                <c:pt idx="25">
                  <c:v>25m</c:v>
                </c:pt>
                <c:pt idx="26">
                  <c:v>26m</c:v>
                </c:pt>
                <c:pt idx="27">
                  <c:v>27m</c:v>
                </c:pt>
                <c:pt idx="28">
                  <c:v>28m</c:v>
                </c:pt>
                <c:pt idx="29">
                  <c:v>29m</c:v>
                </c:pt>
                <c:pt idx="30">
                  <c:v>30m</c:v>
                </c:pt>
                <c:pt idx="31">
                  <c:v>31m</c:v>
                </c:pt>
                <c:pt idx="32">
                  <c:v>32m</c:v>
                </c:pt>
                <c:pt idx="33">
                  <c:v>33m</c:v>
                </c:pt>
                <c:pt idx="34">
                  <c:v>34m</c:v>
                </c:pt>
                <c:pt idx="35">
                  <c:v>35m</c:v>
                </c:pt>
                <c:pt idx="36">
                  <c:v>36m</c:v>
                </c:pt>
                <c:pt idx="37">
                  <c:v>37m</c:v>
                </c:pt>
                <c:pt idx="38">
                  <c:v>38m</c:v>
                </c:pt>
                <c:pt idx="39">
                  <c:v>39m</c:v>
                </c:pt>
                <c:pt idx="40">
                  <c:v>40m</c:v>
                </c:pt>
                <c:pt idx="41">
                  <c:v>41m</c:v>
                </c:pt>
                <c:pt idx="42">
                  <c:v>42m</c:v>
                </c:pt>
                <c:pt idx="43">
                  <c:v>43m</c:v>
                </c:pt>
                <c:pt idx="44">
                  <c:v>44m</c:v>
                </c:pt>
                <c:pt idx="45">
                  <c:v>45m</c:v>
                </c:pt>
                <c:pt idx="46">
                  <c:v>46m</c:v>
                </c:pt>
                <c:pt idx="47">
                  <c:v>47m</c:v>
                </c:pt>
                <c:pt idx="48">
                  <c:v>48m</c:v>
                </c:pt>
                <c:pt idx="49">
                  <c:v>49m</c:v>
                </c:pt>
                <c:pt idx="50">
                  <c:v>50m</c:v>
                </c:pt>
                <c:pt idx="51">
                  <c:v>51m</c:v>
                </c:pt>
                <c:pt idx="52">
                  <c:v>52m</c:v>
                </c:pt>
                <c:pt idx="53">
                  <c:v>53m</c:v>
                </c:pt>
                <c:pt idx="54">
                  <c:v>54m</c:v>
                </c:pt>
                <c:pt idx="55">
                  <c:v>55m</c:v>
                </c:pt>
                <c:pt idx="56">
                  <c:v>56m</c:v>
                </c:pt>
                <c:pt idx="57">
                  <c:v>57m</c:v>
                </c:pt>
                <c:pt idx="58">
                  <c:v>58m</c:v>
                </c:pt>
                <c:pt idx="59">
                  <c:v>59m</c:v>
                </c:pt>
                <c:pt idx="60">
                  <c:v>60m</c:v>
                </c:pt>
                <c:pt idx="61">
                  <c:v>61m</c:v>
                </c:pt>
                <c:pt idx="62">
                  <c:v>62m</c:v>
                </c:pt>
                <c:pt idx="63">
                  <c:v>63m</c:v>
                </c:pt>
                <c:pt idx="64">
                  <c:v>64m</c:v>
                </c:pt>
                <c:pt idx="65">
                  <c:v>65m</c:v>
                </c:pt>
                <c:pt idx="66">
                  <c:v>66m</c:v>
                </c:pt>
                <c:pt idx="67">
                  <c:v>67m</c:v>
                </c:pt>
                <c:pt idx="68">
                  <c:v>68m</c:v>
                </c:pt>
                <c:pt idx="69">
                  <c:v>69m</c:v>
                </c:pt>
                <c:pt idx="70">
                  <c:v>70m</c:v>
                </c:pt>
                <c:pt idx="71">
                  <c:v>71m</c:v>
                </c:pt>
                <c:pt idx="72">
                  <c:v>72m</c:v>
                </c:pt>
                <c:pt idx="73">
                  <c:v>73m</c:v>
                </c:pt>
                <c:pt idx="74">
                  <c:v>74m</c:v>
                </c:pt>
                <c:pt idx="75">
                  <c:v>75m</c:v>
                </c:pt>
                <c:pt idx="76">
                  <c:v>76m</c:v>
                </c:pt>
                <c:pt idx="77">
                  <c:v>77m</c:v>
                </c:pt>
                <c:pt idx="78">
                  <c:v>78m</c:v>
                </c:pt>
                <c:pt idx="79">
                  <c:v>79m</c:v>
                </c:pt>
                <c:pt idx="80">
                  <c:v>80m</c:v>
                </c:pt>
                <c:pt idx="81">
                  <c:v>81m</c:v>
                </c:pt>
                <c:pt idx="82">
                  <c:v>82m</c:v>
                </c:pt>
                <c:pt idx="83">
                  <c:v>83m</c:v>
                </c:pt>
                <c:pt idx="84">
                  <c:v>84m</c:v>
                </c:pt>
                <c:pt idx="85">
                  <c:v>85m</c:v>
                </c:pt>
                <c:pt idx="86">
                  <c:v>86m</c:v>
                </c:pt>
                <c:pt idx="87">
                  <c:v>87m</c:v>
                </c:pt>
                <c:pt idx="88">
                  <c:v>88m</c:v>
                </c:pt>
                <c:pt idx="89">
                  <c:v>89m</c:v>
                </c:pt>
                <c:pt idx="90">
                  <c:v>90m</c:v>
                </c:pt>
                <c:pt idx="91">
                  <c:v>91m</c:v>
                </c:pt>
                <c:pt idx="92">
                  <c:v>92m</c:v>
                </c:pt>
                <c:pt idx="93">
                  <c:v>93m</c:v>
                </c:pt>
                <c:pt idx="94">
                  <c:v>94m</c:v>
                </c:pt>
                <c:pt idx="95">
                  <c:v>95m</c:v>
                </c:pt>
                <c:pt idx="96">
                  <c:v>96m</c:v>
                </c:pt>
                <c:pt idx="97">
                  <c:v>97m</c:v>
                </c:pt>
                <c:pt idx="98">
                  <c:v>98m</c:v>
                </c:pt>
                <c:pt idx="99">
                  <c:v>99m</c:v>
                </c:pt>
                <c:pt idx="100">
                  <c:v>100m</c:v>
                </c:pt>
                <c:pt idx="101">
                  <c:v>101m</c:v>
                </c:pt>
                <c:pt idx="102">
                  <c:v>102m</c:v>
                </c:pt>
                <c:pt idx="103">
                  <c:v>103m</c:v>
                </c:pt>
                <c:pt idx="104">
                  <c:v>104m</c:v>
                </c:pt>
                <c:pt idx="105">
                  <c:v>105m</c:v>
                </c:pt>
                <c:pt idx="106">
                  <c:v>106m</c:v>
                </c:pt>
                <c:pt idx="107">
                  <c:v>107m</c:v>
                </c:pt>
                <c:pt idx="108">
                  <c:v>108m</c:v>
                </c:pt>
                <c:pt idx="109">
                  <c:v>109m</c:v>
                </c:pt>
                <c:pt idx="110">
                  <c:v>110m</c:v>
                </c:pt>
                <c:pt idx="111">
                  <c:v>111m</c:v>
                </c:pt>
                <c:pt idx="112">
                  <c:v>112m</c:v>
                </c:pt>
                <c:pt idx="113">
                  <c:v>113m</c:v>
                </c:pt>
                <c:pt idx="114">
                  <c:v>114m</c:v>
                </c:pt>
                <c:pt idx="115">
                  <c:v>115m</c:v>
                </c:pt>
                <c:pt idx="116">
                  <c:v>116m</c:v>
                </c:pt>
                <c:pt idx="117">
                  <c:v>117m</c:v>
                </c:pt>
                <c:pt idx="118">
                  <c:v>118m</c:v>
                </c:pt>
                <c:pt idx="119">
                  <c:v>119m</c:v>
                </c:pt>
                <c:pt idx="120">
                  <c:v>120m</c:v>
                </c:pt>
                <c:pt idx="121">
                  <c:v>121m</c:v>
                </c:pt>
                <c:pt idx="122">
                  <c:v>122m</c:v>
                </c:pt>
                <c:pt idx="123">
                  <c:v>123m</c:v>
                </c:pt>
                <c:pt idx="124">
                  <c:v>124m</c:v>
                </c:pt>
                <c:pt idx="125">
                  <c:v>125m</c:v>
                </c:pt>
                <c:pt idx="126">
                  <c:v>126m</c:v>
                </c:pt>
                <c:pt idx="127">
                  <c:v>127m</c:v>
                </c:pt>
                <c:pt idx="128">
                  <c:v>128m</c:v>
                </c:pt>
                <c:pt idx="129">
                  <c:v>129m</c:v>
                </c:pt>
                <c:pt idx="130">
                  <c:v>130m</c:v>
                </c:pt>
                <c:pt idx="131">
                  <c:v>131m</c:v>
                </c:pt>
                <c:pt idx="132">
                  <c:v>132m</c:v>
                </c:pt>
                <c:pt idx="133">
                  <c:v>133m</c:v>
                </c:pt>
                <c:pt idx="134">
                  <c:v>134m</c:v>
                </c:pt>
                <c:pt idx="135">
                  <c:v>135m</c:v>
                </c:pt>
                <c:pt idx="136">
                  <c:v>136m</c:v>
                </c:pt>
                <c:pt idx="137">
                  <c:v>137m</c:v>
                </c:pt>
                <c:pt idx="138">
                  <c:v>138m</c:v>
                </c:pt>
                <c:pt idx="139">
                  <c:v>139m</c:v>
                </c:pt>
                <c:pt idx="140">
                  <c:v>140m</c:v>
                </c:pt>
                <c:pt idx="141">
                  <c:v>141m</c:v>
                </c:pt>
                <c:pt idx="142">
                  <c:v>142m</c:v>
                </c:pt>
                <c:pt idx="143">
                  <c:v>143m</c:v>
                </c:pt>
                <c:pt idx="144">
                  <c:v>144m</c:v>
                </c:pt>
                <c:pt idx="145">
                  <c:v>145m</c:v>
                </c:pt>
                <c:pt idx="146">
                  <c:v>146m</c:v>
                </c:pt>
                <c:pt idx="147">
                  <c:v>147m</c:v>
                </c:pt>
                <c:pt idx="148">
                  <c:v>148m</c:v>
                </c:pt>
                <c:pt idx="149">
                  <c:v>149m</c:v>
                </c:pt>
                <c:pt idx="150">
                  <c:v>150m</c:v>
                </c:pt>
                <c:pt idx="151">
                  <c:v>151m</c:v>
                </c:pt>
                <c:pt idx="152">
                  <c:v>152m</c:v>
                </c:pt>
                <c:pt idx="153">
                  <c:v>153m</c:v>
                </c:pt>
                <c:pt idx="154">
                  <c:v>154m</c:v>
                </c:pt>
                <c:pt idx="155">
                  <c:v>155m</c:v>
                </c:pt>
                <c:pt idx="156">
                  <c:v>156m</c:v>
                </c:pt>
                <c:pt idx="157">
                  <c:v>157m</c:v>
                </c:pt>
                <c:pt idx="158">
                  <c:v>158m</c:v>
                </c:pt>
                <c:pt idx="159">
                  <c:v>159m</c:v>
                </c:pt>
                <c:pt idx="160">
                  <c:v>160m</c:v>
                </c:pt>
                <c:pt idx="161">
                  <c:v>161m</c:v>
                </c:pt>
                <c:pt idx="162">
                  <c:v>162m</c:v>
                </c:pt>
                <c:pt idx="163">
                  <c:v>163m</c:v>
                </c:pt>
                <c:pt idx="164">
                  <c:v>164m</c:v>
                </c:pt>
                <c:pt idx="165">
                  <c:v>165m</c:v>
                </c:pt>
                <c:pt idx="166">
                  <c:v>166m</c:v>
                </c:pt>
                <c:pt idx="167">
                  <c:v>167m</c:v>
                </c:pt>
                <c:pt idx="168">
                  <c:v>168m</c:v>
                </c:pt>
                <c:pt idx="169">
                  <c:v>169m</c:v>
                </c:pt>
                <c:pt idx="170">
                  <c:v>170m</c:v>
                </c:pt>
                <c:pt idx="171">
                  <c:v>171m</c:v>
                </c:pt>
                <c:pt idx="172">
                  <c:v>172m</c:v>
                </c:pt>
                <c:pt idx="173">
                  <c:v>173m</c:v>
                </c:pt>
                <c:pt idx="174">
                  <c:v>174m</c:v>
                </c:pt>
                <c:pt idx="175">
                  <c:v>175m</c:v>
                </c:pt>
                <c:pt idx="176">
                  <c:v>176m</c:v>
                </c:pt>
                <c:pt idx="177">
                  <c:v>177m</c:v>
                </c:pt>
                <c:pt idx="178">
                  <c:v>178m</c:v>
                </c:pt>
                <c:pt idx="179">
                  <c:v>179m</c:v>
                </c:pt>
                <c:pt idx="180">
                  <c:v>180m</c:v>
                </c:pt>
                <c:pt idx="181">
                  <c:v>181m</c:v>
                </c:pt>
                <c:pt idx="182">
                  <c:v>182m</c:v>
                </c:pt>
                <c:pt idx="183">
                  <c:v>183m</c:v>
                </c:pt>
                <c:pt idx="184">
                  <c:v>184m</c:v>
                </c:pt>
                <c:pt idx="185">
                  <c:v>185m</c:v>
                </c:pt>
                <c:pt idx="186">
                  <c:v>186m</c:v>
                </c:pt>
                <c:pt idx="187">
                  <c:v>187m</c:v>
                </c:pt>
                <c:pt idx="188">
                  <c:v>188m</c:v>
                </c:pt>
                <c:pt idx="189">
                  <c:v>189m</c:v>
                </c:pt>
                <c:pt idx="190">
                  <c:v>190m</c:v>
                </c:pt>
                <c:pt idx="191">
                  <c:v>191m</c:v>
                </c:pt>
                <c:pt idx="192">
                  <c:v>192m</c:v>
                </c:pt>
                <c:pt idx="193">
                  <c:v>193m</c:v>
                </c:pt>
                <c:pt idx="194">
                  <c:v>194m</c:v>
                </c:pt>
                <c:pt idx="195">
                  <c:v>195m</c:v>
                </c:pt>
                <c:pt idx="196">
                  <c:v>196m</c:v>
                </c:pt>
                <c:pt idx="197">
                  <c:v>197m</c:v>
                </c:pt>
                <c:pt idx="198">
                  <c:v>198m</c:v>
                </c:pt>
                <c:pt idx="199">
                  <c:v>199m</c:v>
                </c:pt>
                <c:pt idx="200">
                  <c:v>200m</c:v>
                </c:pt>
                <c:pt idx="201">
                  <c:v>201m</c:v>
                </c:pt>
                <c:pt idx="202">
                  <c:v>202m</c:v>
                </c:pt>
                <c:pt idx="203">
                  <c:v>203m</c:v>
                </c:pt>
                <c:pt idx="204">
                  <c:v>204m</c:v>
                </c:pt>
                <c:pt idx="205">
                  <c:v>205m</c:v>
                </c:pt>
                <c:pt idx="206">
                  <c:v>206m</c:v>
                </c:pt>
                <c:pt idx="207">
                  <c:v>207m</c:v>
                </c:pt>
                <c:pt idx="208">
                  <c:v>208m</c:v>
                </c:pt>
                <c:pt idx="209">
                  <c:v>209m</c:v>
                </c:pt>
                <c:pt idx="210">
                  <c:v>210m</c:v>
                </c:pt>
                <c:pt idx="211">
                  <c:v>211m</c:v>
                </c:pt>
                <c:pt idx="212">
                  <c:v>212m</c:v>
                </c:pt>
                <c:pt idx="213">
                  <c:v>213m</c:v>
                </c:pt>
                <c:pt idx="214">
                  <c:v>214m</c:v>
                </c:pt>
                <c:pt idx="215">
                  <c:v>215m</c:v>
                </c:pt>
                <c:pt idx="216">
                  <c:v>216m</c:v>
                </c:pt>
                <c:pt idx="217">
                  <c:v>217m</c:v>
                </c:pt>
                <c:pt idx="218">
                  <c:v>218m</c:v>
                </c:pt>
                <c:pt idx="219">
                  <c:v>219m</c:v>
                </c:pt>
                <c:pt idx="220">
                  <c:v>220m</c:v>
                </c:pt>
                <c:pt idx="221">
                  <c:v>221m</c:v>
                </c:pt>
                <c:pt idx="222">
                  <c:v>222m</c:v>
                </c:pt>
                <c:pt idx="223">
                  <c:v>223m</c:v>
                </c:pt>
                <c:pt idx="224">
                  <c:v>224m</c:v>
                </c:pt>
                <c:pt idx="225">
                  <c:v>225m</c:v>
                </c:pt>
                <c:pt idx="226">
                  <c:v>226m</c:v>
                </c:pt>
                <c:pt idx="227">
                  <c:v>227m</c:v>
                </c:pt>
                <c:pt idx="228">
                  <c:v>228m</c:v>
                </c:pt>
                <c:pt idx="229">
                  <c:v>229m</c:v>
                </c:pt>
                <c:pt idx="230">
                  <c:v>230m</c:v>
                </c:pt>
                <c:pt idx="231">
                  <c:v>231m</c:v>
                </c:pt>
                <c:pt idx="232">
                  <c:v>232m</c:v>
                </c:pt>
                <c:pt idx="233">
                  <c:v>233m</c:v>
                </c:pt>
                <c:pt idx="234">
                  <c:v>234m</c:v>
                </c:pt>
                <c:pt idx="235">
                  <c:v>235m</c:v>
                </c:pt>
                <c:pt idx="236">
                  <c:v>236m</c:v>
                </c:pt>
                <c:pt idx="237">
                  <c:v>237m</c:v>
                </c:pt>
                <c:pt idx="238">
                  <c:v>238m</c:v>
                </c:pt>
                <c:pt idx="239">
                  <c:v>239m</c:v>
                </c:pt>
                <c:pt idx="240">
                  <c:v>240m</c:v>
                </c:pt>
                <c:pt idx="241">
                  <c:v>241m</c:v>
                </c:pt>
                <c:pt idx="242">
                  <c:v>242m</c:v>
                </c:pt>
                <c:pt idx="243">
                  <c:v>243m</c:v>
                </c:pt>
                <c:pt idx="244">
                  <c:v>244m</c:v>
                </c:pt>
                <c:pt idx="245">
                  <c:v>245m</c:v>
                </c:pt>
                <c:pt idx="246">
                  <c:v>246m</c:v>
                </c:pt>
                <c:pt idx="247">
                  <c:v>247m</c:v>
                </c:pt>
                <c:pt idx="248">
                  <c:v>248m</c:v>
                </c:pt>
                <c:pt idx="249">
                  <c:v>249m</c:v>
                </c:pt>
                <c:pt idx="250">
                  <c:v>250m</c:v>
                </c:pt>
                <c:pt idx="251">
                  <c:v>251m</c:v>
                </c:pt>
                <c:pt idx="252">
                  <c:v>252m</c:v>
                </c:pt>
                <c:pt idx="253">
                  <c:v>253m</c:v>
                </c:pt>
                <c:pt idx="254">
                  <c:v>254m</c:v>
                </c:pt>
                <c:pt idx="255">
                  <c:v>255m</c:v>
                </c:pt>
                <c:pt idx="256">
                  <c:v>256m</c:v>
                </c:pt>
                <c:pt idx="257">
                  <c:v>257m</c:v>
                </c:pt>
                <c:pt idx="258">
                  <c:v>258m</c:v>
                </c:pt>
                <c:pt idx="259">
                  <c:v>259m</c:v>
                </c:pt>
                <c:pt idx="260">
                  <c:v>260m</c:v>
                </c:pt>
                <c:pt idx="261">
                  <c:v>261m</c:v>
                </c:pt>
                <c:pt idx="262">
                  <c:v>262m</c:v>
                </c:pt>
                <c:pt idx="263">
                  <c:v>263m</c:v>
                </c:pt>
                <c:pt idx="264">
                  <c:v>264m</c:v>
                </c:pt>
                <c:pt idx="265">
                  <c:v>265m</c:v>
                </c:pt>
                <c:pt idx="266">
                  <c:v>266m</c:v>
                </c:pt>
                <c:pt idx="267">
                  <c:v>267m</c:v>
                </c:pt>
                <c:pt idx="268">
                  <c:v>268m</c:v>
                </c:pt>
                <c:pt idx="269">
                  <c:v>269m</c:v>
                </c:pt>
                <c:pt idx="270">
                  <c:v>270m</c:v>
                </c:pt>
                <c:pt idx="271">
                  <c:v>271m</c:v>
                </c:pt>
                <c:pt idx="272">
                  <c:v>272m</c:v>
                </c:pt>
                <c:pt idx="273">
                  <c:v>273m</c:v>
                </c:pt>
                <c:pt idx="274">
                  <c:v>274m</c:v>
                </c:pt>
                <c:pt idx="275">
                  <c:v>275m</c:v>
                </c:pt>
                <c:pt idx="276">
                  <c:v>276m</c:v>
                </c:pt>
                <c:pt idx="277">
                  <c:v>277m</c:v>
                </c:pt>
                <c:pt idx="278">
                  <c:v>278m</c:v>
                </c:pt>
                <c:pt idx="279">
                  <c:v>279m</c:v>
                </c:pt>
                <c:pt idx="280">
                  <c:v>280m</c:v>
                </c:pt>
                <c:pt idx="281">
                  <c:v>281m</c:v>
                </c:pt>
                <c:pt idx="282">
                  <c:v>282m</c:v>
                </c:pt>
                <c:pt idx="283">
                  <c:v>283m</c:v>
                </c:pt>
                <c:pt idx="284">
                  <c:v>284m</c:v>
                </c:pt>
                <c:pt idx="285">
                  <c:v>285m</c:v>
                </c:pt>
                <c:pt idx="286">
                  <c:v>286m</c:v>
                </c:pt>
                <c:pt idx="287">
                  <c:v>287m</c:v>
                </c:pt>
                <c:pt idx="288">
                  <c:v>288m</c:v>
                </c:pt>
                <c:pt idx="289">
                  <c:v>289m</c:v>
                </c:pt>
                <c:pt idx="290">
                  <c:v>290m</c:v>
                </c:pt>
                <c:pt idx="291">
                  <c:v>291m</c:v>
                </c:pt>
                <c:pt idx="292">
                  <c:v>292m</c:v>
                </c:pt>
                <c:pt idx="293">
                  <c:v>293m</c:v>
                </c:pt>
                <c:pt idx="294">
                  <c:v>294m</c:v>
                </c:pt>
                <c:pt idx="295">
                  <c:v>295m</c:v>
                </c:pt>
                <c:pt idx="296">
                  <c:v>296m</c:v>
                </c:pt>
                <c:pt idx="297">
                  <c:v>297m</c:v>
                </c:pt>
                <c:pt idx="298">
                  <c:v>298m</c:v>
                </c:pt>
                <c:pt idx="299">
                  <c:v>299m</c:v>
                </c:pt>
                <c:pt idx="300">
                  <c:v>300m</c:v>
                </c:pt>
                <c:pt idx="301">
                  <c:v>301m</c:v>
                </c:pt>
                <c:pt idx="302">
                  <c:v>302m</c:v>
                </c:pt>
                <c:pt idx="303">
                  <c:v>303m</c:v>
                </c:pt>
                <c:pt idx="304">
                  <c:v>304m</c:v>
                </c:pt>
                <c:pt idx="305">
                  <c:v>305m</c:v>
                </c:pt>
                <c:pt idx="306">
                  <c:v>306m</c:v>
                </c:pt>
                <c:pt idx="307">
                  <c:v>307m</c:v>
                </c:pt>
                <c:pt idx="308">
                  <c:v>308m</c:v>
                </c:pt>
                <c:pt idx="309">
                  <c:v>309m</c:v>
                </c:pt>
                <c:pt idx="310">
                  <c:v>310m</c:v>
                </c:pt>
                <c:pt idx="311">
                  <c:v>311m</c:v>
                </c:pt>
                <c:pt idx="312">
                  <c:v>312m</c:v>
                </c:pt>
                <c:pt idx="313">
                  <c:v>313m</c:v>
                </c:pt>
                <c:pt idx="314">
                  <c:v>314m</c:v>
                </c:pt>
                <c:pt idx="315">
                  <c:v>315m</c:v>
                </c:pt>
                <c:pt idx="316">
                  <c:v>316m</c:v>
                </c:pt>
                <c:pt idx="317">
                  <c:v>317m</c:v>
                </c:pt>
                <c:pt idx="318">
                  <c:v>318m</c:v>
                </c:pt>
                <c:pt idx="319">
                  <c:v>319m</c:v>
                </c:pt>
                <c:pt idx="320">
                  <c:v>320m</c:v>
                </c:pt>
                <c:pt idx="321">
                  <c:v>321m</c:v>
                </c:pt>
                <c:pt idx="322">
                  <c:v>322m</c:v>
                </c:pt>
                <c:pt idx="323">
                  <c:v>323m</c:v>
                </c:pt>
                <c:pt idx="324">
                  <c:v>324m</c:v>
                </c:pt>
                <c:pt idx="325">
                  <c:v>325m</c:v>
                </c:pt>
                <c:pt idx="326">
                  <c:v>326m</c:v>
                </c:pt>
                <c:pt idx="327">
                  <c:v>327m</c:v>
                </c:pt>
                <c:pt idx="328">
                  <c:v>328m</c:v>
                </c:pt>
                <c:pt idx="329">
                  <c:v>329m</c:v>
                </c:pt>
                <c:pt idx="330">
                  <c:v>330m</c:v>
                </c:pt>
                <c:pt idx="331">
                  <c:v>331m</c:v>
                </c:pt>
                <c:pt idx="332">
                  <c:v>332m</c:v>
                </c:pt>
                <c:pt idx="333">
                  <c:v>333m</c:v>
                </c:pt>
                <c:pt idx="334">
                  <c:v>334m</c:v>
                </c:pt>
                <c:pt idx="335">
                  <c:v>335m</c:v>
                </c:pt>
                <c:pt idx="336">
                  <c:v>336m</c:v>
                </c:pt>
                <c:pt idx="337">
                  <c:v>337m</c:v>
                </c:pt>
                <c:pt idx="338">
                  <c:v>338m</c:v>
                </c:pt>
                <c:pt idx="339">
                  <c:v>339m</c:v>
                </c:pt>
                <c:pt idx="340">
                  <c:v>340m</c:v>
                </c:pt>
                <c:pt idx="341">
                  <c:v>341m</c:v>
                </c:pt>
                <c:pt idx="342">
                  <c:v>342m</c:v>
                </c:pt>
                <c:pt idx="343">
                  <c:v>343m</c:v>
                </c:pt>
                <c:pt idx="344">
                  <c:v>344m</c:v>
                </c:pt>
                <c:pt idx="345">
                  <c:v>345m</c:v>
                </c:pt>
                <c:pt idx="346">
                  <c:v>346m</c:v>
                </c:pt>
                <c:pt idx="347">
                  <c:v>347m</c:v>
                </c:pt>
                <c:pt idx="348">
                  <c:v>348m</c:v>
                </c:pt>
                <c:pt idx="349">
                  <c:v>349m</c:v>
                </c:pt>
                <c:pt idx="350">
                  <c:v>350m</c:v>
                </c:pt>
                <c:pt idx="351">
                  <c:v>351m</c:v>
                </c:pt>
                <c:pt idx="352">
                  <c:v>352m</c:v>
                </c:pt>
                <c:pt idx="353">
                  <c:v>353m</c:v>
                </c:pt>
                <c:pt idx="354">
                  <c:v>354m</c:v>
                </c:pt>
                <c:pt idx="355">
                  <c:v>355m</c:v>
                </c:pt>
                <c:pt idx="356">
                  <c:v>356m</c:v>
                </c:pt>
                <c:pt idx="357">
                  <c:v>357m</c:v>
                </c:pt>
                <c:pt idx="358">
                  <c:v>358m</c:v>
                </c:pt>
                <c:pt idx="359">
                  <c:v>359m</c:v>
                </c:pt>
                <c:pt idx="360">
                  <c:v>360m</c:v>
                </c:pt>
              </c:strCache>
            </c:strRef>
          </c:cat>
          <c:val>
            <c:numRef>
              <c:f>'KRD mapping'!$E$12:$NA$12</c:f>
              <c:numCache>
                <c:formatCode>_(* #,##0.00_);_(* \(#,##0.00\);_(* "-"??_);_(@_)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8.3333333333333329E-2</c:v>
                </c:pt>
                <c:pt idx="98">
                  <c:v>0.16666666666666666</c:v>
                </c:pt>
                <c:pt idx="99">
                  <c:v>0.25</c:v>
                </c:pt>
                <c:pt idx="100">
                  <c:v>0.33333333333333331</c:v>
                </c:pt>
                <c:pt idx="101">
                  <c:v>0.41666666666666669</c:v>
                </c:pt>
                <c:pt idx="102">
                  <c:v>0.5</c:v>
                </c:pt>
                <c:pt idx="103">
                  <c:v>0.58333333333333337</c:v>
                </c:pt>
                <c:pt idx="104">
                  <c:v>0.66666666666666663</c:v>
                </c:pt>
                <c:pt idx="105">
                  <c:v>0.75</c:v>
                </c:pt>
                <c:pt idx="106">
                  <c:v>0.83333333333333337</c:v>
                </c:pt>
                <c:pt idx="107">
                  <c:v>0.91666666666666663</c:v>
                </c:pt>
                <c:pt idx="108">
                  <c:v>1</c:v>
                </c:pt>
                <c:pt idx="109">
                  <c:v>0.91666666666666663</c:v>
                </c:pt>
                <c:pt idx="110">
                  <c:v>0.83333333333333337</c:v>
                </c:pt>
                <c:pt idx="111">
                  <c:v>0.75</c:v>
                </c:pt>
                <c:pt idx="112">
                  <c:v>0.66666666666666674</c:v>
                </c:pt>
                <c:pt idx="113">
                  <c:v>0.58333333333333326</c:v>
                </c:pt>
                <c:pt idx="114">
                  <c:v>0.5</c:v>
                </c:pt>
                <c:pt idx="115">
                  <c:v>0.41666666666666663</c:v>
                </c:pt>
                <c:pt idx="116">
                  <c:v>0.33333333333333337</c:v>
                </c:pt>
                <c:pt idx="117">
                  <c:v>0.25</c:v>
                </c:pt>
                <c:pt idx="118">
                  <c:v>0.16666666666666663</c:v>
                </c:pt>
                <c:pt idx="119">
                  <c:v>8.333333333333337E-2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'KRD mapping'!$D$13</c:f>
              <c:strCache>
                <c:ptCount val="1"/>
                <c:pt idx="0">
                  <c:v>10y</c:v>
                </c:pt>
              </c:strCache>
            </c:strRef>
          </c:tx>
          <c:marker>
            <c:symbol val="none"/>
          </c:marker>
          <c:cat>
            <c:strRef>
              <c:f>'KRD mapping'!$E$3:$NA$3</c:f>
              <c:strCache>
                <c:ptCount val="361"/>
                <c:pt idx="0">
                  <c:v>0m</c:v>
                </c:pt>
                <c:pt idx="1">
                  <c:v>1m</c:v>
                </c:pt>
                <c:pt idx="2">
                  <c:v>2m</c:v>
                </c:pt>
                <c:pt idx="3">
                  <c:v>3m</c:v>
                </c:pt>
                <c:pt idx="4">
                  <c:v>4m</c:v>
                </c:pt>
                <c:pt idx="5">
                  <c:v>5m</c:v>
                </c:pt>
                <c:pt idx="6">
                  <c:v>6m</c:v>
                </c:pt>
                <c:pt idx="7">
                  <c:v>7m</c:v>
                </c:pt>
                <c:pt idx="8">
                  <c:v>8m</c:v>
                </c:pt>
                <c:pt idx="9">
                  <c:v>9m</c:v>
                </c:pt>
                <c:pt idx="10">
                  <c:v>10m</c:v>
                </c:pt>
                <c:pt idx="11">
                  <c:v>11m</c:v>
                </c:pt>
                <c:pt idx="12">
                  <c:v>12m</c:v>
                </c:pt>
                <c:pt idx="13">
                  <c:v>13m</c:v>
                </c:pt>
                <c:pt idx="14">
                  <c:v>14m</c:v>
                </c:pt>
                <c:pt idx="15">
                  <c:v>15m</c:v>
                </c:pt>
                <c:pt idx="16">
                  <c:v>16m</c:v>
                </c:pt>
                <c:pt idx="17">
                  <c:v>17m</c:v>
                </c:pt>
                <c:pt idx="18">
                  <c:v>18m</c:v>
                </c:pt>
                <c:pt idx="19">
                  <c:v>19m</c:v>
                </c:pt>
                <c:pt idx="20">
                  <c:v>20m</c:v>
                </c:pt>
                <c:pt idx="21">
                  <c:v>21m</c:v>
                </c:pt>
                <c:pt idx="22">
                  <c:v>22m</c:v>
                </c:pt>
                <c:pt idx="23">
                  <c:v>23m</c:v>
                </c:pt>
                <c:pt idx="24">
                  <c:v>24m</c:v>
                </c:pt>
                <c:pt idx="25">
                  <c:v>25m</c:v>
                </c:pt>
                <c:pt idx="26">
                  <c:v>26m</c:v>
                </c:pt>
                <c:pt idx="27">
                  <c:v>27m</c:v>
                </c:pt>
                <c:pt idx="28">
                  <c:v>28m</c:v>
                </c:pt>
                <c:pt idx="29">
                  <c:v>29m</c:v>
                </c:pt>
                <c:pt idx="30">
                  <c:v>30m</c:v>
                </c:pt>
                <c:pt idx="31">
                  <c:v>31m</c:v>
                </c:pt>
                <c:pt idx="32">
                  <c:v>32m</c:v>
                </c:pt>
                <c:pt idx="33">
                  <c:v>33m</c:v>
                </c:pt>
                <c:pt idx="34">
                  <c:v>34m</c:v>
                </c:pt>
                <c:pt idx="35">
                  <c:v>35m</c:v>
                </c:pt>
                <c:pt idx="36">
                  <c:v>36m</c:v>
                </c:pt>
                <c:pt idx="37">
                  <c:v>37m</c:v>
                </c:pt>
                <c:pt idx="38">
                  <c:v>38m</c:v>
                </c:pt>
                <c:pt idx="39">
                  <c:v>39m</c:v>
                </c:pt>
                <c:pt idx="40">
                  <c:v>40m</c:v>
                </c:pt>
                <c:pt idx="41">
                  <c:v>41m</c:v>
                </c:pt>
                <c:pt idx="42">
                  <c:v>42m</c:v>
                </c:pt>
                <c:pt idx="43">
                  <c:v>43m</c:v>
                </c:pt>
                <c:pt idx="44">
                  <c:v>44m</c:v>
                </c:pt>
                <c:pt idx="45">
                  <c:v>45m</c:v>
                </c:pt>
                <c:pt idx="46">
                  <c:v>46m</c:v>
                </c:pt>
                <c:pt idx="47">
                  <c:v>47m</c:v>
                </c:pt>
                <c:pt idx="48">
                  <c:v>48m</c:v>
                </c:pt>
                <c:pt idx="49">
                  <c:v>49m</c:v>
                </c:pt>
                <c:pt idx="50">
                  <c:v>50m</c:v>
                </c:pt>
                <c:pt idx="51">
                  <c:v>51m</c:v>
                </c:pt>
                <c:pt idx="52">
                  <c:v>52m</c:v>
                </c:pt>
                <c:pt idx="53">
                  <c:v>53m</c:v>
                </c:pt>
                <c:pt idx="54">
                  <c:v>54m</c:v>
                </c:pt>
                <c:pt idx="55">
                  <c:v>55m</c:v>
                </c:pt>
                <c:pt idx="56">
                  <c:v>56m</c:v>
                </c:pt>
                <c:pt idx="57">
                  <c:v>57m</c:v>
                </c:pt>
                <c:pt idx="58">
                  <c:v>58m</c:v>
                </c:pt>
                <c:pt idx="59">
                  <c:v>59m</c:v>
                </c:pt>
                <c:pt idx="60">
                  <c:v>60m</c:v>
                </c:pt>
                <c:pt idx="61">
                  <c:v>61m</c:v>
                </c:pt>
                <c:pt idx="62">
                  <c:v>62m</c:v>
                </c:pt>
                <c:pt idx="63">
                  <c:v>63m</c:v>
                </c:pt>
                <c:pt idx="64">
                  <c:v>64m</c:v>
                </c:pt>
                <c:pt idx="65">
                  <c:v>65m</c:v>
                </c:pt>
                <c:pt idx="66">
                  <c:v>66m</c:v>
                </c:pt>
                <c:pt idx="67">
                  <c:v>67m</c:v>
                </c:pt>
                <c:pt idx="68">
                  <c:v>68m</c:v>
                </c:pt>
                <c:pt idx="69">
                  <c:v>69m</c:v>
                </c:pt>
                <c:pt idx="70">
                  <c:v>70m</c:v>
                </c:pt>
                <c:pt idx="71">
                  <c:v>71m</c:v>
                </c:pt>
                <c:pt idx="72">
                  <c:v>72m</c:v>
                </c:pt>
                <c:pt idx="73">
                  <c:v>73m</c:v>
                </c:pt>
                <c:pt idx="74">
                  <c:v>74m</c:v>
                </c:pt>
                <c:pt idx="75">
                  <c:v>75m</c:v>
                </c:pt>
                <c:pt idx="76">
                  <c:v>76m</c:v>
                </c:pt>
                <c:pt idx="77">
                  <c:v>77m</c:v>
                </c:pt>
                <c:pt idx="78">
                  <c:v>78m</c:v>
                </c:pt>
                <c:pt idx="79">
                  <c:v>79m</c:v>
                </c:pt>
                <c:pt idx="80">
                  <c:v>80m</c:v>
                </c:pt>
                <c:pt idx="81">
                  <c:v>81m</c:v>
                </c:pt>
                <c:pt idx="82">
                  <c:v>82m</c:v>
                </c:pt>
                <c:pt idx="83">
                  <c:v>83m</c:v>
                </c:pt>
                <c:pt idx="84">
                  <c:v>84m</c:v>
                </c:pt>
                <c:pt idx="85">
                  <c:v>85m</c:v>
                </c:pt>
                <c:pt idx="86">
                  <c:v>86m</c:v>
                </c:pt>
                <c:pt idx="87">
                  <c:v>87m</c:v>
                </c:pt>
                <c:pt idx="88">
                  <c:v>88m</c:v>
                </c:pt>
                <c:pt idx="89">
                  <c:v>89m</c:v>
                </c:pt>
                <c:pt idx="90">
                  <c:v>90m</c:v>
                </c:pt>
                <c:pt idx="91">
                  <c:v>91m</c:v>
                </c:pt>
                <c:pt idx="92">
                  <c:v>92m</c:v>
                </c:pt>
                <c:pt idx="93">
                  <c:v>93m</c:v>
                </c:pt>
                <c:pt idx="94">
                  <c:v>94m</c:v>
                </c:pt>
                <c:pt idx="95">
                  <c:v>95m</c:v>
                </c:pt>
                <c:pt idx="96">
                  <c:v>96m</c:v>
                </c:pt>
                <c:pt idx="97">
                  <c:v>97m</c:v>
                </c:pt>
                <c:pt idx="98">
                  <c:v>98m</c:v>
                </c:pt>
                <c:pt idx="99">
                  <c:v>99m</c:v>
                </c:pt>
                <c:pt idx="100">
                  <c:v>100m</c:v>
                </c:pt>
                <c:pt idx="101">
                  <c:v>101m</c:v>
                </c:pt>
                <c:pt idx="102">
                  <c:v>102m</c:v>
                </c:pt>
                <c:pt idx="103">
                  <c:v>103m</c:v>
                </c:pt>
                <c:pt idx="104">
                  <c:v>104m</c:v>
                </c:pt>
                <c:pt idx="105">
                  <c:v>105m</c:v>
                </c:pt>
                <c:pt idx="106">
                  <c:v>106m</c:v>
                </c:pt>
                <c:pt idx="107">
                  <c:v>107m</c:v>
                </c:pt>
                <c:pt idx="108">
                  <c:v>108m</c:v>
                </c:pt>
                <c:pt idx="109">
                  <c:v>109m</c:v>
                </c:pt>
                <c:pt idx="110">
                  <c:v>110m</c:v>
                </c:pt>
                <c:pt idx="111">
                  <c:v>111m</c:v>
                </c:pt>
                <c:pt idx="112">
                  <c:v>112m</c:v>
                </c:pt>
                <c:pt idx="113">
                  <c:v>113m</c:v>
                </c:pt>
                <c:pt idx="114">
                  <c:v>114m</c:v>
                </c:pt>
                <c:pt idx="115">
                  <c:v>115m</c:v>
                </c:pt>
                <c:pt idx="116">
                  <c:v>116m</c:v>
                </c:pt>
                <c:pt idx="117">
                  <c:v>117m</c:v>
                </c:pt>
                <c:pt idx="118">
                  <c:v>118m</c:v>
                </c:pt>
                <c:pt idx="119">
                  <c:v>119m</c:v>
                </c:pt>
                <c:pt idx="120">
                  <c:v>120m</c:v>
                </c:pt>
                <c:pt idx="121">
                  <c:v>121m</c:v>
                </c:pt>
                <c:pt idx="122">
                  <c:v>122m</c:v>
                </c:pt>
                <c:pt idx="123">
                  <c:v>123m</c:v>
                </c:pt>
                <c:pt idx="124">
                  <c:v>124m</c:v>
                </c:pt>
                <c:pt idx="125">
                  <c:v>125m</c:v>
                </c:pt>
                <c:pt idx="126">
                  <c:v>126m</c:v>
                </c:pt>
                <c:pt idx="127">
                  <c:v>127m</c:v>
                </c:pt>
                <c:pt idx="128">
                  <c:v>128m</c:v>
                </c:pt>
                <c:pt idx="129">
                  <c:v>129m</c:v>
                </c:pt>
                <c:pt idx="130">
                  <c:v>130m</c:v>
                </c:pt>
                <c:pt idx="131">
                  <c:v>131m</c:v>
                </c:pt>
                <c:pt idx="132">
                  <c:v>132m</c:v>
                </c:pt>
                <c:pt idx="133">
                  <c:v>133m</c:v>
                </c:pt>
                <c:pt idx="134">
                  <c:v>134m</c:v>
                </c:pt>
                <c:pt idx="135">
                  <c:v>135m</c:v>
                </c:pt>
                <c:pt idx="136">
                  <c:v>136m</c:v>
                </c:pt>
                <c:pt idx="137">
                  <c:v>137m</c:v>
                </c:pt>
                <c:pt idx="138">
                  <c:v>138m</c:v>
                </c:pt>
                <c:pt idx="139">
                  <c:v>139m</c:v>
                </c:pt>
                <c:pt idx="140">
                  <c:v>140m</c:v>
                </c:pt>
                <c:pt idx="141">
                  <c:v>141m</c:v>
                </c:pt>
                <c:pt idx="142">
                  <c:v>142m</c:v>
                </c:pt>
                <c:pt idx="143">
                  <c:v>143m</c:v>
                </c:pt>
                <c:pt idx="144">
                  <c:v>144m</c:v>
                </c:pt>
                <c:pt idx="145">
                  <c:v>145m</c:v>
                </c:pt>
                <c:pt idx="146">
                  <c:v>146m</c:v>
                </c:pt>
                <c:pt idx="147">
                  <c:v>147m</c:v>
                </c:pt>
                <c:pt idx="148">
                  <c:v>148m</c:v>
                </c:pt>
                <c:pt idx="149">
                  <c:v>149m</c:v>
                </c:pt>
                <c:pt idx="150">
                  <c:v>150m</c:v>
                </c:pt>
                <c:pt idx="151">
                  <c:v>151m</c:v>
                </c:pt>
                <c:pt idx="152">
                  <c:v>152m</c:v>
                </c:pt>
                <c:pt idx="153">
                  <c:v>153m</c:v>
                </c:pt>
                <c:pt idx="154">
                  <c:v>154m</c:v>
                </c:pt>
                <c:pt idx="155">
                  <c:v>155m</c:v>
                </c:pt>
                <c:pt idx="156">
                  <c:v>156m</c:v>
                </c:pt>
                <c:pt idx="157">
                  <c:v>157m</c:v>
                </c:pt>
                <c:pt idx="158">
                  <c:v>158m</c:v>
                </c:pt>
                <c:pt idx="159">
                  <c:v>159m</c:v>
                </c:pt>
                <c:pt idx="160">
                  <c:v>160m</c:v>
                </c:pt>
                <c:pt idx="161">
                  <c:v>161m</c:v>
                </c:pt>
                <c:pt idx="162">
                  <c:v>162m</c:v>
                </c:pt>
                <c:pt idx="163">
                  <c:v>163m</c:v>
                </c:pt>
                <c:pt idx="164">
                  <c:v>164m</c:v>
                </c:pt>
                <c:pt idx="165">
                  <c:v>165m</c:v>
                </c:pt>
                <c:pt idx="166">
                  <c:v>166m</c:v>
                </c:pt>
                <c:pt idx="167">
                  <c:v>167m</c:v>
                </c:pt>
                <c:pt idx="168">
                  <c:v>168m</c:v>
                </c:pt>
                <c:pt idx="169">
                  <c:v>169m</c:v>
                </c:pt>
                <c:pt idx="170">
                  <c:v>170m</c:v>
                </c:pt>
                <c:pt idx="171">
                  <c:v>171m</c:v>
                </c:pt>
                <c:pt idx="172">
                  <c:v>172m</c:v>
                </c:pt>
                <c:pt idx="173">
                  <c:v>173m</c:v>
                </c:pt>
                <c:pt idx="174">
                  <c:v>174m</c:v>
                </c:pt>
                <c:pt idx="175">
                  <c:v>175m</c:v>
                </c:pt>
                <c:pt idx="176">
                  <c:v>176m</c:v>
                </c:pt>
                <c:pt idx="177">
                  <c:v>177m</c:v>
                </c:pt>
                <c:pt idx="178">
                  <c:v>178m</c:v>
                </c:pt>
                <c:pt idx="179">
                  <c:v>179m</c:v>
                </c:pt>
                <c:pt idx="180">
                  <c:v>180m</c:v>
                </c:pt>
                <c:pt idx="181">
                  <c:v>181m</c:v>
                </c:pt>
                <c:pt idx="182">
                  <c:v>182m</c:v>
                </c:pt>
                <c:pt idx="183">
                  <c:v>183m</c:v>
                </c:pt>
                <c:pt idx="184">
                  <c:v>184m</c:v>
                </c:pt>
                <c:pt idx="185">
                  <c:v>185m</c:v>
                </c:pt>
                <c:pt idx="186">
                  <c:v>186m</c:v>
                </c:pt>
                <c:pt idx="187">
                  <c:v>187m</c:v>
                </c:pt>
                <c:pt idx="188">
                  <c:v>188m</c:v>
                </c:pt>
                <c:pt idx="189">
                  <c:v>189m</c:v>
                </c:pt>
                <c:pt idx="190">
                  <c:v>190m</c:v>
                </c:pt>
                <c:pt idx="191">
                  <c:v>191m</c:v>
                </c:pt>
                <c:pt idx="192">
                  <c:v>192m</c:v>
                </c:pt>
                <c:pt idx="193">
                  <c:v>193m</c:v>
                </c:pt>
                <c:pt idx="194">
                  <c:v>194m</c:v>
                </c:pt>
                <c:pt idx="195">
                  <c:v>195m</c:v>
                </c:pt>
                <c:pt idx="196">
                  <c:v>196m</c:v>
                </c:pt>
                <c:pt idx="197">
                  <c:v>197m</c:v>
                </c:pt>
                <c:pt idx="198">
                  <c:v>198m</c:v>
                </c:pt>
                <c:pt idx="199">
                  <c:v>199m</c:v>
                </c:pt>
                <c:pt idx="200">
                  <c:v>200m</c:v>
                </c:pt>
                <c:pt idx="201">
                  <c:v>201m</c:v>
                </c:pt>
                <c:pt idx="202">
                  <c:v>202m</c:v>
                </c:pt>
                <c:pt idx="203">
                  <c:v>203m</c:v>
                </c:pt>
                <c:pt idx="204">
                  <c:v>204m</c:v>
                </c:pt>
                <c:pt idx="205">
                  <c:v>205m</c:v>
                </c:pt>
                <c:pt idx="206">
                  <c:v>206m</c:v>
                </c:pt>
                <c:pt idx="207">
                  <c:v>207m</c:v>
                </c:pt>
                <c:pt idx="208">
                  <c:v>208m</c:v>
                </c:pt>
                <c:pt idx="209">
                  <c:v>209m</c:v>
                </c:pt>
                <c:pt idx="210">
                  <c:v>210m</c:v>
                </c:pt>
                <c:pt idx="211">
                  <c:v>211m</c:v>
                </c:pt>
                <c:pt idx="212">
                  <c:v>212m</c:v>
                </c:pt>
                <c:pt idx="213">
                  <c:v>213m</c:v>
                </c:pt>
                <c:pt idx="214">
                  <c:v>214m</c:v>
                </c:pt>
                <c:pt idx="215">
                  <c:v>215m</c:v>
                </c:pt>
                <c:pt idx="216">
                  <c:v>216m</c:v>
                </c:pt>
                <c:pt idx="217">
                  <c:v>217m</c:v>
                </c:pt>
                <c:pt idx="218">
                  <c:v>218m</c:v>
                </c:pt>
                <c:pt idx="219">
                  <c:v>219m</c:v>
                </c:pt>
                <c:pt idx="220">
                  <c:v>220m</c:v>
                </c:pt>
                <c:pt idx="221">
                  <c:v>221m</c:v>
                </c:pt>
                <c:pt idx="222">
                  <c:v>222m</c:v>
                </c:pt>
                <c:pt idx="223">
                  <c:v>223m</c:v>
                </c:pt>
                <c:pt idx="224">
                  <c:v>224m</c:v>
                </c:pt>
                <c:pt idx="225">
                  <c:v>225m</c:v>
                </c:pt>
                <c:pt idx="226">
                  <c:v>226m</c:v>
                </c:pt>
                <c:pt idx="227">
                  <c:v>227m</c:v>
                </c:pt>
                <c:pt idx="228">
                  <c:v>228m</c:v>
                </c:pt>
                <c:pt idx="229">
                  <c:v>229m</c:v>
                </c:pt>
                <c:pt idx="230">
                  <c:v>230m</c:v>
                </c:pt>
                <c:pt idx="231">
                  <c:v>231m</c:v>
                </c:pt>
                <c:pt idx="232">
                  <c:v>232m</c:v>
                </c:pt>
                <c:pt idx="233">
                  <c:v>233m</c:v>
                </c:pt>
                <c:pt idx="234">
                  <c:v>234m</c:v>
                </c:pt>
                <c:pt idx="235">
                  <c:v>235m</c:v>
                </c:pt>
                <c:pt idx="236">
                  <c:v>236m</c:v>
                </c:pt>
                <c:pt idx="237">
                  <c:v>237m</c:v>
                </c:pt>
                <c:pt idx="238">
                  <c:v>238m</c:v>
                </c:pt>
                <c:pt idx="239">
                  <c:v>239m</c:v>
                </c:pt>
                <c:pt idx="240">
                  <c:v>240m</c:v>
                </c:pt>
                <c:pt idx="241">
                  <c:v>241m</c:v>
                </c:pt>
                <c:pt idx="242">
                  <c:v>242m</c:v>
                </c:pt>
                <c:pt idx="243">
                  <c:v>243m</c:v>
                </c:pt>
                <c:pt idx="244">
                  <c:v>244m</c:v>
                </c:pt>
                <c:pt idx="245">
                  <c:v>245m</c:v>
                </c:pt>
                <c:pt idx="246">
                  <c:v>246m</c:v>
                </c:pt>
                <c:pt idx="247">
                  <c:v>247m</c:v>
                </c:pt>
                <c:pt idx="248">
                  <c:v>248m</c:v>
                </c:pt>
                <c:pt idx="249">
                  <c:v>249m</c:v>
                </c:pt>
                <c:pt idx="250">
                  <c:v>250m</c:v>
                </c:pt>
                <c:pt idx="251">
                  <c:v>251m</c:v>
                </c:pt>
                <c:pt idx="252">
                  <c:v>252m</c:v>
                </c:pt>
                <c:pt idx="253">
                  <c:v>253m</c:v>
                </c:pt>
                <c:pt idx="254">
                  <c:v>254m</c:v>
                </c:pt>
                <c:pt idx="255">
                  <c:v>255m</c:v>
                </c:pt>
                <c:pt idx="256">
                  <c:v>256m</c:v>
                </c:pt>
                <c:pt idx="257">
                  <c:v>257m</c:v>
                </c:pt>
                <c:pt idx="258">
                  <c:v>258m</c:v>
                </c:pt>
                <c:pt idx="259">
                  <c:v>259m</c:v>
                </c:pt>
                <c:pt idx="260">
                  <c:v>260m</c:v>
                </c:pt>
                <c:pt idx="261">
                  <c:v>261m</c:v>
                </c:pt>
                <c:pt idx="262">
                  <c:v>262m</c:v>
                </c:pt>
                <c:pt idx="263">
                  <c:v>263m</c:v>
                </c:pt>
                <c:pt idx="264">
                  <c:v>264m</c:v>
                </c:pt>
                <c:pt idx="265">
                  <c:v>265m</c:v>
                </c:pt>
                <c:pt idx="266">
                  <c:v>266m</c:v>
                </c:pt>
                <c:pt idx="267">
                  <c:v>267m</c:v>
                </c:pt>
                <c:pt idx="268">
                  <c:v>268m</c:v>
                </c:pt>
                <c:pt idx="269">
                  <c:v>269m</c:v>
                </c:pt>
                <c:pt idx="270">
                  <c:v>270m</c:v>
                </c:pt>
                <c:pt idx="271">
                  <c:v>271m</c:v>
                </c:pt>
                <c:pt idx="272">
                  <c:v>272m</c:v>
                </c:pt>
                <c:pt idx="273">
                  <c:v>273m</c:v>
                </c:pt>
                <c:pt idx="274">
                  <c:v>274m</c:v>
                </c:pt>
                <c:pt idx="275">
                  <c:v>275m</c:v>
                </c:pt>
                <c:pt idx="276">
                  <c:v>276m</c:v>
                </c:pt>
                <c:pt idx="277">
                  <c:v>277m</c:v>
                </c:pt>
                <c:pt idx="278">
                  <c:v>278m</c:v>
                </c:pt>
                <c:pt idx="279">
                  <c:v>279m</c:v>
                </c:pt>
                <c:pt idx="280">
                  <c:v>280m</c:v>
                </c:pt>
                <c:pt idx="281">
                  <c:v>281m</c:v>
                </c:pt>
                <c:pt idx="282">
                  <c:v>282m</c:v>
                </c:pt>
                <c:pt idx="283">
                  <c:v>283m</c:v>
                </c:pt>
                <c:pt idx="284">
                  <c:v>284m</c:v>
                </c:pt>
                <c:pt idx="285">
                  <c:v>285m</c:v>
                </c:pt>
                <c:pt idx="286">
                  <c:v>286m</c:v>
                </c:pt>
                <c:pt idx="287">
                  <c:v>287m</c:v>
                </c:pt>
                <c:pt idx="288">
                  <c:v>288m</c:v>
                </c:pt>
                <c:pt idx="289">
                  <c:v>289m</c:v>
                </c:pt>
                <c:pt idx="290">
                  <c:v>290m</c:v>
                </c:pt>
                <c:pt idx="291">
                  <c:v>291m</c:v>
                </c:pt>
                <c:pt idx="292">
                  <c:v>292m</c:v>
                </c:pt>
                <c:pt idx="293">
                  <c:v>293m</c:v>
                </c:pt>
                <c:pt idx="294">
                  <c:v>294m</c:v>
                </c:pt>
                <c:pt idx="295">
                  <c:v>295m</c:v>
                </c:pt>
                <c:pt idx="296">
                  <c:v>296m</c:v>
                </c:pt>
                <c:pt idx="297">
                  <c:v>297m</c:v>
                </c:pt>
                <c:pt idx="298">
                  <c:v>298m</c:v>
                </c:pt>
                <c:pt idx="299">
                  <c:v>299m</c:v>
                </c:pt>
                <c:pt idx="300">
                  <c:v>300m</c:v>
                </c:pt>
                <c:pt idx="301">
                  <c:v>301m</c:v>
                </c:pt>
                <c:pt idx="302">
                  <c:v>302m</c:v>
                </c:pt>
                <c:pt idx="303">
                  <c:v>303m</c:v>
                </c:pt>
                <c:pt idx="304">
                  <c:v>304m</c:v>
                </c:pt>
                <c:pt idx="305">
                  <c:v>305m</c:v>
                </c:pt>
                <c:pt idx="306">
                  <c:v>306m</c:v>
                </c:pt>
                <c:pt idx="307">
                  <c:v>307m</c:v>
                </c:pt>
                <c:pt idx="308">
                  <c:v>308m</c:v>
                </c:pt>
                <c:pt idx="309">
                  <c:v>309m</c:v>
                </c:pt>
                <c:pt idx="310">
                  <c:v>310m</c:v>
                </c:pt>
                <c:pt idx="311">
                  <c:v>311m</c:v>
                </c:pt>
                <c:pt idx="312">
                  <c:v>312m</c:v>
                </c:pt>
                <c:pt idx="313">
                  <c:v>313m</c:v>
                </c:pt>
                <c:pt idx="314">
                  <c:v>314m</c:v>
                </c:pt>
                <c:pt idx="315">
                  <c:v>315m</c:v>
                </c:pt>
                <c:pt idx="316">
                  <c:v>316m</c:v>
                </c:pt>
                <c:pt idx="317">
                  <c:v>317m</c:v>
                </c:pt>
                <c:pt idx="318">
                  <c:v>318m</c:v>
                </c:pt>
                <c:pt idx="319">
                  <c:v>319m</c:v>
                </c:pt>
                <c:pt idx="320">
                  <c:v>320m</c:v>
                </c:pt>
                <c:pt idx="321">
                  <c:v>321m</c:v>
                </c:pt>
                <c:pt idx="322">
                  <c:v>322m</c:v>
                </c:pt>
                <c:pt idx="323">
                  <c:v>323m</c:v>
                </c:pt>
                <c:pt idx="324">
                  <c:v>324m</c:v>
                </c:pt>
                <c:pt idx="325">
                  <c:v>325m</c:v>
                </c:pt>
                <c:pt idx="326">
                  <c:v>326m</c:v>
                </c:pt>
                <c:pt idx="327">
                  <c:v>327m</c:v>
                </c:pt>
                <c:pt idx="328">
                  <c:v>328m</c:v>
                </c:pt>
                <c:pt idx="329">
                  <c:v>329m</c:v>
                </c:pt>
                <c:pt idx="330">
                  <c:v>330m</c:v>
                </c:pt>
                <c:pt idx="331">
                  <c:v>331m</c:v>
                </c:pt>
                <c:pt idx="332">
                  <c:v>332m</c:v>
                </c:pt>
                <c:pt idx="333">
                  <c:v>333m</c:v>
                </c:pt>
                <c:pt idx="334">
                  <c:v>334m</c:v>
                </c:pt>
                <c:pt idx="335">
                  <c:v>335m</c:v>
                </c:pt>
                <c:pt idx="336">
                  <c:v>336m</c:v>
                </c:pt>
                <c:pt idx="337">
                  <c:v>337m</c:v>
                </c:pt>
                <c:pt idx="338">
                  <c:v>338m</c:v>
                </c:pt>
                <c:pt idx="339">
                  <c:v>339m</c:v>
                </c:pt>
                <c:pt idx="340">
                  <c:v>340m</c:v>
                </c:pt>
                <c:pt idx="341">
                  <c:v>341m</c:v>
                </c:pt>
                <c:pt idx="342">
                  <c:v>342m</c:v>
                </c:pt>
                <c:pt idx="343">
                  <c:v>343m</c:v>
                </c:pt>
                <c:pt idx="344">
                  <c:v>344m</c:v>
                </c:pt>
                <c:pt idx="345">
                  <c:v>345m</c:v>
                </c:pt>
                <c:pt idx="346">
                  <c:v>346m</c:v>
                </c:pt>
                <c:pt idx="347">
                  <c:v>347m</c:v>
                </c:pt>
                <c:pt idx="348">
                  <c:v>348m</c:v>
                </c:pt>
                <c:pt idx="349">
                  <c:v>349m</c:v>
                </c:pt>
                <c:pt idx="350">
                  <c:v>350m</c:v>
                </c:pt>
                <c:pt idx="351">
                  <c:v>351m</c:v>
                </c:pt>
                <c:pt idx="352">
                  <c:v>352m</c:v>
                </c:pt>
                <c:pt idx="353">
                  <c:v>353m</c:v>
                </c:pt>
                <c:pt idx="354">
                  <c:v>354m</c:v>
                </c:pt>
                <c:pt idx="355">
                  <c:v>355m</c:v>
                </c:pt>
                <c:pt idx="356">
                  <c:v>356m</c:v>
                </c:pt>
                <c:pt idx="357">
                  <c:v>357m</c:v>
                </c:pt>
                <c:pt idx="358">
                  <c:v>358m</c:v>
                </c:pt>
                <c:pt idx="359">
                  <c:v>359m</c:v>
                </c:pt>
                <c:pt idx="360">
                  <c:v>360m</c:v>
                </c:pt>
              </c:strCache>
            </c:strRef>
          </c:cat>
          <c:val>
            <c:numRef>
              <c:f>'KRD mapping'!$E$13:$NA$13</c:f>
              <c:numCache>
                <c:formatCode>_(* #,##0.00_);_(* \(#,##0.00\);_(* "-"??_);_(@_)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8.3333333333333329E-2</c:v>
                </c:pt>
                <c:pt idx="110">
                  <c:v>0.16666666666666666</c:v>
                </c:pt>
                <c:pt idx="111">
                  <c:v>0.25</c:v>
                </c:pt>
                <c:pt idx="112">
                  <c:v>0.33333333333333331</c:v>
                </c:pt>
                <c:pt idx="113">
                  <c:v>0.41666666666666669</c:v>
                </c:pt>
                <c:pt idx="114">
                  <c:v>0.5</c:v>
                </c:pt>
                <c:pt idx="115">
                  <c:v>0.58333333333333337</c:v>
                </c:pt>
                <c:pt idx="116">
                  <c:v>0.66666666666666663</c:v>
                </c:pt>
                <c:pt idx="117">
                  <c:v>0.75</c:v>
                </c:pt>
                <c:pt idx="118">
                  <c:v>0.83333333333333337</c:v>
                </c:pt>
                <c:pt idx="119">
                  <c:v>0.91666666666666663</c:v>
                </c:pt>
                <c:pt idx="120">
                  <c:v>1</c:v>
                </c:pt>
                <c:pt idx="121">
                  <c:v>0.91666666666666663</c:v>
                </c:pt>
                <c:pt idx="122">
                  <c:v>0.83333333333333337</c:v>
                </c:pt>
                <c:pt idx="123">
                  <c:v>0.75</c:v>
                </c:pt>
                <c:pt idx="124">
                  <c:v>0.66666666666666674</c:v>
                </c:pt>
                <c:pt idx="125">
                  <c:v>0.58333333333333326</c:v>
                </c:pt>
                <c:pt idx="126">
                  <c:v>0.5</c:v>
                </c:pt>
                <c:pt idx="127">
                  <c:v>0.41666666666666663</c:v>
                </c:pt>
                <c:pt idx="128">
                  <c:v>0.33333333333333337</c:v>
                </c:pt>
                <c:pt idx="129">
                  <c:v>0.25</c:v>
                </c:pt>
                <c:pt idx="130">
                  <c:v>0.16666666666666663</c:v>
                </c:pt>
                <c:pt idx="131">
                  <c:v>8.333333333333337E-2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'KRD mapping'!$D$14</c:f>
              <c:strCache>
                <c:ptCount val="1"/>
                <c:pt idx="0">
                  <c:v>11y</c:v>
                </c:pt>
              </c:strCache>
            </c:strRef>
          </c:tx>
          <c:marker>
            <c:symbol val="none"/>
          </c:marker>
          <c:cat>
            <c:strRef>
              <c:f>'KRD mapping'!$E$3:$NA$3</c:f>
              <c:strCache>
                <c:ptCount val="361"/>
                <c:pt idx="0">
                  <c:v>0m</c:v>
                </c:pt>
                <c:pt idx="1">
                  <c:v>1m</c:v>
                </c:pt>
                <c:pt idx="2">
                  <c:v>2m</c:v>
                </c:pt>
                <c:pt idx="3">
                  <c:v>3m</c:v>
                </c:pt>
                <c:pt idx="4">
                  <c:v>4m</c:v>
                </c:pt>
                <c:pt idx="5">
                  <c:v>5m</c:v>
                </c:pt>
                <c:pt idx="6">
                  <c:v>6m</c:v>
                </c:pt>
                <c:pt idx="7">
                  <c:v>7m</c:v>
                </c:pt>
                <c:pt idx="8">
                  <c:v>8m</c:v>
                </c:pt>
                <c:pt idx="9">
                  <c:v>9m</c:v>
                </c:pt>
                <c:pt idx="10">
                  <c:v>10m</c:v>
                </c:pt>
                <c:pt idx="11">
                  <c:v>11m</c:v>
                </c:pt>
                <c:pt idx="12">
                  <c:v>12m</c:v>
                </c:pt>
                <c:pt idx="13">
                  <c:v>13m</c:v>
                </c:pt>
                <c:pt idx="14">
                  <c:v>14m</c:v>
                </c:pt>
                <c:pt idx="15">
                  <c:v>15m</c:v>
                </c:pt>
                <c:pt idx="16">
                  <c:v>16m</c:v>
                </c:pt>
                <c:pt idx="17">
                  <c:v>17m</c:v>
                </c:pt>
                <c:pt idx="18">
                  <c:v>18m</c:v>
                </c:pt>
                <c:pt idx="19">
                  <c:v>19m</c:v>
                </c:pt>
                <c:pt idx="20">
                  <c:v>20m</c:v>
                </c:pt>
                <c:pt idx="21">
                  <c:v>21m</c:v>
                </c:pt>
                <c:pt idx="22">
                  <c:v>22m</c:v>
                </c:pt>
                <c:pt idx="23">
                  <c:v>23m</c:v>
                </c:pt>
                <c:pt idx="24">
                  <c:v>24m</c:v>
                </c:pt>
                <c:pt idx="25">
                  <c:v>25m</c:v>
                </c:pt>
                <c:pt idx="26">
                  <c:v>26m</c:v>
                </c:pt>
                <c:pt idx="27">
                  <c:v>27m</c:v>
                </c:pt>
                <c:pt idx="28">
                  <c:v>28m</c:v>
                </c:pt>
                <c:pt idx="29">
                  <c:v>29m</c:v>
                </c:pt>
                <c:pt idx="30">
                  <c:v>30m</c:v>
                </c:pt>
                <c:pt idx="31">
                  <c:v>31m</c:v>
                </c:pt>
                <c:pt idx="32">
                  <c:v>32m</c:v>
                </c:pt>
                <c:pt idx="33">
                  <c:v>33m</c:v>
                </c:pt>
                <c:pt idx="34">
                  <c:v>34m</c:v>
                </c:pt>
                <c:pt idx="35">
                  <c:v>35m</c:v>
                </c:pt>
                <c:pt idx="36">
                  <c:v>36m</c:v>
                </c:pt>
                <c:pt idx="37">
                  <c:v>37m</c:v>
                </c:pt>
                <c:pt idx="38">
                  <c:v>38m</c:v>
                </c:pt>
                <c:pt idx="39">
                  <c:v>39m</c:v>
                </c:pt>
                <c:pt idx="40">
                  <c:v>40m</c:v>
                </c:pt>
                <c:pt idx="41">
                  <c:v>41m</c:v>
                </c:pt>
                <c:pt idx="42">
                  <c:v>42m</c:v>
                </c:pt>
                <c:pt idx="43">
                  <c:v>43m</c:v>
                </c:pt>
                <c:pt idx="44">
                  <c:v>44m</c:v>
                </c:pt>
                <c:pt idx="45">
                  <c:v>45m</c:v>
                </c:pt>
                <c:pt idx="46">
                  <c:v>46m</c:v>
                </c:pt>
                <c:pt idx="47">
                  <c:v>47m</c:v>
                </c:pt>
                <c:pt idx="48">
                  <c:v>48m</c:v>
                </c:pt>
                <c:pt idx="49">
                  <c:v>49m</c:v>
                </c:pt>
                <c:pt idx="50">
                  <c:v>50m</c:v>
                </c:pt>
                <c:pt idx="51">
                  <c:v>51m</c:v>
                </c:pt>
                <c:pt idx="52">
                  <c:v>52m</c:v>
                </c:pt>
                <c:pt idx="53">
                  <c:v>53m</c:v>
                </c:pt>
                <c:pt idx="54">
                  <c:v>54m</c:v>
                </c:pt>
                <c:pt idx="55">
                  <c:v>55m</c:v>
                </c:pt>
                <c:pt idx="56">
                  <c:v>56m</c:v>
                </c:pt>
                <c:pt idx="57">
                  <c:v>57m</c:v>
                </c:pt>
                <c:pt idx="58">
                  <c:v>58m</c:v>
                </c:pt>
                <c:pt idx="59">
                  <c:v>59m</c:v>
                </c:pt>
                <c:pt idx="60">
                  <c:v>60m</c:v>
                </c:pt>
                <c:pt idx="61">
                  <c:v>61m</c:v>
                </c:pt>
                <c:pt idx="62">
                  <c:v>62m</c:v>
                </c:pt>
                <c:pt idx="63">
                  <c:v>63m</c:v>
                </c:pt>
                <c:pt idx="64">
                  <c:v>64m</c:v>
                </c:pt>
                <c:pt idx="65">
                  <c:v>65m</c:v>
                </c:pt>
                <c:pt idx="66">
                  <c:v>66m</c:v>
                </c:pt>
                <c:pt idx="67">
                  <c:v>67m</c:v>
                </c:pt>
                <c:pt idx="68">
                  <c:v>68m</c:v>
                </c:pt>
                <c:pt idx="69">
                  <c:v>69m</c:v>
                </c:pt>
                <c:pt idx="70">
                  <c:v>70m</c:v>
                </c:pt>
                <c:pt idx="71">
                  <c:v>71m</c:v>
                </c:pt>
                <c:pt idx="72">
                  <c:v>72m</c:v>
                </c:pt>
                <c:pt idx="73">
                  <c:v>73m</c:v>
                </c:pt>
                <c:pt idx="74">
                  <c:v>74m</c:v>
                </c:pt>
                <c:pt idx="75">
                  <c:v>75m</c:v>
                </c:pt>
                <c:pt idx="76">
                  <c:v>76m</c:v>
                </c:pt>
                <c:pt idx="77">
                  <c:v>77m</c:v>
                </c:pt>
                <c:pt idx="78">
                  <c:v>78m</c:v>
                </c:pt>
                <c:pt idx="79">
                  <c:v>79m</c:v>
                </c:pt>
                <c:pt idx="80">
                  <c:v>80m</c:v>
                </c:pt>
                <c:pt idx="81">
                  <c:v>81m</c:v>
                </c:pt>
                <c:pt idx="82">
                  <c:v>82m</c:v>
                </c:pt>
                <c:pt idx="83">
                  <c:v>83m</c:v>
                </c:pt>
                <c:pt idx="84">
                  <c:v>84m</c:v>
                </c:pt>
                <c:pt idx="85">
                  <c:v>85m</c:v>
                </c:pt>
                <c:pt idx="86">
                  <c:v>86m</c:v>
                </c:pt>
                <c:pt idx="87">
                  <c:v>87m</c:v>
                </c:pt>
                <c:pt idx="88">
                  <c:v>88m</c:v>
                </c:pt>
                <c:pt idx="89">
                  <c:v>89m</c:v>
                </c:pt>
                <c:pt idx="90">
                  <c:v>90m</c:v>
                </c:pt>
                <c:pt idx="91">
                  <c:v>91m</c:v>
                </c:pt>
                <c:pt idx="92">
                  <c:v>92m</c:v>
                </c:pt>
                <c:pt idx="93">
                  <c:v>93m</c:v>
                </c:pt>
                <c:pt idx="94">
                  <c:v>94m</c:v>
                </c:pt>
                <c:pt idx="95">
                  <c:v>95m</c:v>
                </c:pt>
                <c:pt idx="96">
                  <c:v>96m</c:v>
                </c:pt>
                <c:pt idx="97">
                  <c:v>97m</c:v>
                </c:pt>
                <c:pt idx="98">
                  <c:v>98m</c:v>
                </c:pt>
                <c:pt idx="99">
                  <c:v>99m</c:v>
                </c:pt>
                <c:pt idx="100">
                  <c:v>100m</c:v>
                </c:pt>
                <c:pt idx="101">
                  <c:v>101m</c:v>
                </c:pt>
                <c:pt idx="102">
                  <c:v>102m</c:v>
                </c:pt>
                <c:pt idx="103">
                  <c:v>103m</c:v>
                </c:pt>
                <c:pt idx="104">
                  <c:v>104m</c:v>
                </c:pt>
                <c:pt idx="105">
                  <c:v>105m</c:v>
                </c:pt>
                <c:pt idx="106">
                  <c:v>106m</c:v>
                </c:pt>
                <c:pt idx="107">
                  <c:v>107m</c:v>
                </c:pt>
                <c:pt idx="108">
                  <c:v>108m</c:v>
                </c:pt>
                <c:pt idx="109">
                  <c:v>109m</c:v>
                </c:pt>
                <c:pt idx="110">
                  <c:v>110m</c:v>
                </c:pt>
                <c:pt idx="111">
                  <c:v>111m</c:v>
                </c:pt>
                <c:pt idx="112">
                  <c:v>112m</c:v>
                </c:pt>
                <c:pt idx="113">
                  <c:v>113m</c:v>
                </c:pt>
                <c:pt idx="114">
                  <c:v>114m</c:v>
                </c:pt>
                <c:pt idx="115">
                  <c:v>115m</c:v>
                </c:pt>
                <c:pt idx="116">
                  <c:v>116m</c:v>
                </c:pt>
                <c:pt idx="117">
                  <c:v>117m</c:v>
                </c:pt>
                <c:pt idx="118">
                  <c:v>118m</c:v>
                </c:pt>
                <c:pt idx="119">
                  <c:v>119m</c:v>
                </c:pt>
                <c:pt idx="120">
                  <c:v>120m</c:v>
                </c:pt>
                <c:pt idx="121">
                  <c:v>121m</c:v>
                </c:pt>
                <c:pt idx="122">
                  <c:v>122m</c:v>
                </c:pt>
                <c:pt idx="123">
                  <c:v>123m</c:v>
                </c:pt>
                <c:pt idx="124">
                  <c:v>124m</c:v>
                </c:pt>
                <c:pt idx="125">
                  <c:v>125m</c:v>
                </c:pt>
                <c:pt idx="126">
                  <c:v>126m</c:v>
                </c:pt>
                <c:pt idx="127">
                  <c:v>127m</c:v>
                </c:pt>
                <c:pt idx="128">
                  <c:v>128m</c:v>
                </c:pt>
                <c:pt idx="129">
                  <c:v>129m</c:v>
                </c:pt>
                <c:pt idx="130">
                  <c:v>130m</c:v>
                </c:pt>
                <c:pt idx="131">
                  <c:v>131m</c:v>
                </c:pt>
                <c:pt idx="132">
                  <c:v>132m</c:v>
                </c:pt>
                <c:pt idx="133">
                  <c:v>133m</c:v>
                </c:pt>
                <c:pt idx="134">
                  <c:v>134m</c:v>
                </c:pt>
                <c:pt idx="135">
                  <c:v>135m</c:v>
                </c:pt>
                <c:pt idx="136">
                  <c:v>136m</c:v>
                </c:pt>
                <c:pt idx="137">
                  <c:v>137m</c:v>
                </c:pt>
                <c:pt idx="138">
                  <c:v>138m</c:v>
                </c:pt>
                <c:pt idx="139">
                  <c:v>139m</c:v>
                </c:pt>
                <c:pt idx="140">
                  <c:v>140m</c:v>
                </c:pt>
                <c:pt idx="141">
                  <c:v>141m</c:v>
                </c:pt>
                <c:pt idx="142">
                  <c:v>142m</c:v>
                </c:pt>
                <c:pt idx="143">
                  <c:v>143m</c:v>
                </c:pt>
                <c:pt idx="144">
                  <c:v>144m</c:v>
                </c:pt>
                <c:pt idx="145">
                  <c:v>145m</c:v>
                </c:pt>
                <c:pt idx="146">
                  <c:v>146m</c:v>
                </c:pt>
                <c:pt idx="147">
                  <c:v>147m</c:v>
                </c:pt>
                <c:pt idx="148">
                  <c:v>148m</c:v>
                </c:pt>
                <c:pt idx="149">
                  <c:v>149m</c:v>
                </c:pt>
                <c:pt idx="150">
                  <c:v>150m</c:v>
                </c:pt>
                <c:pt idx="151">
                  <c:v>151m</c:v>
                </c:pt>
                <c:pt idx="152">
                  <c:v>152m</c:v>
                </c:pt>
                <c:pt idx="153">
                  <c:v>153m</c:v>
                </c:pt>
                <c:pt idx="154">
                  <c:v>154m</c:v>
                </c:pt>
                <c:pt idx="155">
                  <c:v>155m</c:v>
                </c:pt>
                <c:pt idx="156">
                  <c:v>156m</c:v>
                </c:pt>
                <c:pt idx="157">
                  <c:v>157m</c:v>
                </c:pt>
                <c:pt idx="158">
                  <c:v>158m</c:v>
                </c:pt>
                <c:pt idx="159">
                  <c:v>159m</c:v>
                </c:pt>
                <c:pt idx="160">
                  <c:v>160m</c:v>
                </c:pt>
                <c:pt idx="161">
                  <c:v>161m</c:v>
                </c:pt>
                <c:pt idx="162">
                  <c:v>162m</c:v>
                </c:pt>
                <c:pt idx="163">
                  <c:v>163m</c:v>
                </c:pt>
                <c:pt idx="164">
                  <c:v>164m</c:v>
                </c:pt>
                <c:pt idx="165">
                  <c:v>165m</c:v>
                </c:pt>
                <c:pt idx="166">
                  <c:v>166m</c:v>
                </c:pt>
                <c:pt idx="167">
                  <c:v>167m</c:v>
                </c:pt>
                <c:pt idx="168">
                  <c:v>168m</c:v>
                </c:pt>
                <c:pt idx="169">
                  <c:v>169m</c:v>
                </c:pt>
                <c:pt idx="170">
                  <c:v>170m</c:v>
                </c:pt>
                <c:pt idx="171">
                  <c:v>171m</c:v>
                </c:pt>
                <c:pt idx="172">
                  <c:v>172m</c:v>
                </c:pt>
                <c:pt idx="173">
                  <c:v>173m</c:v>
                </c:pt>
                <c:pt idx="174">
                  <c:v>174m</c:v>
                </c:pt>
                <c:pt idx="175">
                  <c:v>175m</c:v>
                </c:pt>
                <c:pt idx="176">
                  <c:v>176m</c:v>
                </c:pt>
                <c:pt idx="177">
                  <c:v>177m</c:v>
                </c:pt>
                <c:pt idx="178">
                  <c:v>178m</c:v>
                </c:pt>
                <c:pt idx="179">
                  <c:v>179m</c:v>
                </c:pt>
                <c:pt idx="180">
                  <c:v>180m</c:v>
                </c:pt>
                <c:pt idx="181">
                  <c:v>181m</c:v>
                </c:pt>
                <c:pt idx="182">
                  <c:v>182m</c:v>
                </c:pt>
                <c:pt idx="183">
                  <c:v>183m</c:v>
                </c:pt>
                <c:pt idx="184">
                  <c:v>184m</c:v>
                </c:pt>
                <c:pt idx="185">
                  <c:v>185m</c:v>
                </c:pt>
                <c:pt idx="186">
                  <c:v>186m</c:v>
                </c:pt>
                <c:pt idx="187">
                  <c:v>187m</c:v>
                </c:pt>
                <c:pt idx="188">
                  <c:v>188m</c:v>
                </c:pt>
                <c:pt idx="189">
                  <c:v>189m</c:v>
                </c:pt>
                <c:pt idx="190">
                  <c:v>190m</c:v>
                </c:pt>
                <c:pt idx="191">
                  <c:v>191m</c:v>
                </c:pt>
                <c:pt idx="192">
                  <c:v>192m</c:v>
                </c:pt>
                <c:pt idx="193">
                  <c:v>193m</c:v>
                </c:pt>
                <c:pt idx="194">
                  <c:v>194m</c:v>
                </c:pt>
                <c:pt idx="195">
                  <c:v>195m</c:v>
                </c:pt>
                <c:pt idx="196">
                  <c:v>196m</c:v>
                </c:pt>
                <c:pt idx="197">
                  <c:v>197m</c:v>
                </c:pt>
                <c:pt idx="198">
                  <c:v>198m</c:v>
                </c:pt>
                <c:pt idx="199">
                  <c:v>199m</c:v>
                </c:pt>
                <c:pt idx="200">
                  <c:v>200m</c:v>
                </c:pt>
                <c:pt idx="201">
                  <c:v>201m</c:v>
                </c:pt>
                <c:pt idx="202">
                  <c:v>202m</c:v>
                </c:pt>
                <c:pt idx="203">
                  <c:v>203m</c:v>
                </c:pt>
                <c:pt idx="204">
                  <c:v>204m</c:v>
                </c:pt>
                <c:pt idx="205">
                  <c:v>205m</c:v>
                </c:pt>
                <c:pt idx="206">
                  <c:v>206m</c:v>
                </c:pt>
                <c:pt idx="207">
                  <c:v>207m</c:v>
                </c:pt>
                <c:pt idx="208">
                  <c:v>208m</c:v>
                </c:pt>
                <c:pt idx="209">
                  <c:v>209m</c:v>
                </c:pt>
                <c:pt idx="210">
                  <c:v>210m</c:v>
                </c:pt>
                <c:pt idx="211">
                  <c:v>211m</c:v>
                </c:pt>
                <c:pt idx="212">
                  <c:v>212m</c:v>
                </c:pt>
                <c:pt idx="213">
                  <c:v>213m</c:v>
                </c:pt>
                <c:pt idx="214">
                  <c:v>214m</c:v>
                </c:pt>
                <c:pt idx="215">
                  <c:v>215m</c:v>
                </c:pt>
                <c:pt idx="216">
                  <c:v>216m</c:v>
                </c:pt>
                <c:pt idx="217">
                  <c:v>217m</c:v>
                </c:pt>
                <c:pt idx="218">
                  <c:v>218m</c:v>
                </c:pt>
                <c:pt idx="219">
                  <c:v>219m</c:v>
                </c:pt>
                <c:pt idx="220">
                  <c:v>220m</c:v>
                </c:pt>
                <c:pt idx="221">
                  <c:v>221m</c:v>
                </c:pt>
                <c:pt idx="222">
                  <c:v>222m</c:v>
                </c:pt>
                <c:pt idx="223">
                  <c:v>223m</c:v>
                </c:pt>
                <c:pt idx="224">
                  <c:v>224m</c:v>
                </c:pt>
                <c:pt idx="225">
                  <c:v>225m</c:v>
                </c:pt>
                <c:pt idx="226">
                  <c:v>226m</c:v>
                </c:pt>
                <c:pt idx="227">
                  <c:v>227m</c:v>
                </c:pt>
                <c:pt idx="228">
                  <c:v>228m</c:v>
                </c:pt>
                <c:pt idx="229">
                  <c:v>229m</c:v>
                </c:pt>
                <c:pt idx="230">
                  <c:v>230m</c:v>
                </c:pt>
                <c:pt idx="231">
                  <c:v>231m</c:v>
                </c:pt>
                <c:pt idx="232">
                  <c:v>232m</c:v>
                </c:pt>
                <c:pt idx="233">
                  <c:v>233m</c:v>
                </c:pt>
                <c:pt idx="234">
                  <c:v>234m</c:v>
                </c:pt>
                <c:pt idx="235">
                  <c:v>235m</c:v>
                </c:pt>
                <c:pt idx="236">
                  <c:v>236m</c:v>
                </c:pt>
                <c:pt idx="237">
                  <c:v>237m</c:v>
                </c:pt>
                <c:pt idx="238">
                  <c:v>238m</c:v>
                </c:pt>
                <c:pt idx="239">
                  <c:v>239m</c:v>
                </c:pt>
                <c:pt idx="240">
                  <c:v>240m</c:v>
                </c:pt>
                <c:pt idx="241">
                  <c:v>241m</c:v>
                </c:pt>
                <c:pt idx="242">
                  <c:v>242m</c:v>
                </c:pt>
                <c:pt idx="243">
                  <c:v>243m</c:v>
                </c:pt>
                <c:pt idx="244">
                  <c:v>244m</c:v>
                </c:pt>
                <c:pt idx="245">
                  <c:v>245m</c:v>
                </c:pt>
                <c:pt idx="246">
                  <c:v>246m</c:v>
                </c:pt>
                <c:pt idx="247">
                  <c:v>247m</c:v>
                </c:pt>
                <c:pt idx="248">
                  <c:v>248m</c:v>
                </c:pt>
                <c:pt idx="249">
                  <c:v>249m</c:v>
                </c:pt>
                <c:pt idx="250">
                  <c:v>250m</c:v>
                </c:pt>
                <c:pt idx="251">
                  <c:v>251m</c:v>
                </c:pt>
                <c:pt idx="252">
                  <c:v>252m</c:v>
                </c:pt>
                <c:pt idx="253">
                  <c:v>253m</c:v>
                </c:pt>
                <c:pt idx="254">
                  <c:v>254m</c:v>
                </c:pt>
                <c:pt idx="255">
                  <c:v>255m</c:v>
                </c:pt>
                <c:pt idx="256">
                  <c:v>256m</c:v>
                </c:pt>
                <c:pt idx="257">
                  <c:v>257m</c:v>
                </c:pt>
                <c:pt idx="258">
                  <c:v>258m</c:v>
                </c:pt>
                <c:pt idx="259">
                  <c:v>259m</c:v>
                </c:pt>
                <c:pt idx="260">
                  <c:v>260m</c:v>
                </c:pt>
                <c:pt idx="261">
                  <c:v>261m</c:v>
                </c:pt>
                <c:pt idx="262">
                  <c:v>262m</c:v>
                </c:pt>
                <c:pt idx="263">
                  <c:v>263m</c:v>
                </c:pt>
                <c:pt idx="264">
                  <c:v>264m</c:v>
                </c:pt>
                <c:pt idx="265">
                  <c:v>265m</c:v>
                </c:pt>
                <c:pt idx="266">
                  <c:v>266m</c:v>
                </c:pt>
                <c:pt idx="267">
                  <c:v>267m</c:v>
                </c:pt>
                <c:pt idx="268">
                  <c:v>268m</c:v>
                </c:pt>
                <c:pt idx="269">
                  <c:v>269m</c:v>
                </c:pt>
                <c:pt idx="270">
                  <c:v>270m</c:v>
                </c:pt>
                <c:pt idx="271">
                  <c:v>271m</c:v>
                </c:pt>
                <c:pt idx="272">
                  <c:v>272m</c:v>
                </c:pt>
                <c:pt idx="273">
                  <c:v>273m</c:v>
                </c:pt>
                <c:pt idx="274">
                  <c:v>274m</c:v>
                </c:pt>
                <c:pt idx="275">
                  <c:v>275m</c:v>
                </c:pt>
                <c:pt idx="276">
                  <c:v>276m</c:v>
                </c:pt>
                <c:pt idx="277">
                  <c:v>277m</c:v>
                </c:pt>
                <c:pt idx="278">
                  <c:v>278m</c:v>
                </c:pt>
                <c:pt idx="279">
                  <c:v>279m</c:v>
                </c:pt>
                <c:pt idx="280">
                  <c:v>280m</c:v>
                </c:pt>
                <c:pt idx="281">
                  <c:v>281m</c:v>
                </c:pt>
                <c:pt idx="282">
                  <c:v>282m</c:v>
                </c:pt>
                <c:pt idx="283">
                  <c:v>283m</c:v>
                </c:pt>
                <c:pt idx="284">
                  <c:v>284m</c:v>
                </c:pt>
                <c:pt idx="285">
                  <c:v>285m</c:v>
                </c:pt>
                <c:pt idx="286">
                  <c:v>286m</c:v>
                </c:pt>
                <c:pt idx="287">
                  <c:v>287m</c:v>
                </c:pt>
                <c:pt idx="288">
                  <c:v>288m</c:v>
                </c:pt>
                <c:pt idx="289">
                  <c:v>289m</c:v>
                </c:pt>
                <c:pt idx="290">
                  <c:v>290m</c:v>
                </c:pt>
                <c:pt idx="291">
                  <c:v>291m</c:v>
                </c:pt>
                <c:pt idx="292">
                  <c:v>292m</c:v>
                </c:pt>
                <c:pt idx="293">
                  <c:v>293m</c:v>
                </c:pt>
                <c:pt idx="294">
                  <c:v>294m</c:v>
                </c:pt>
                <c:pt idx="295">
                  <c:v>295m</c:v>
                </c:pt>
                <c:pt idx="296">
                  <c:v>296m</c:v>
                </c:pt>
                <c:pt idx="297">
                  <c:v>297m</c:v>
                </c:pt>
                <c:pt idx="298">
                  <c:v>298m</c:v>
                </c:pt>
                <c:pt idx="299">
                  <c:v>299m</c:v>
                </c:pt>
                <c:pt idx="300">
                  <c:v>300m</c:v>
                </c:pt>
                <c:pt idx="301">
                  <c:v>301m</c:v>
                </c:pt>
                <c:pt idx="302">
                  <c:v>302m</c:v>
                </c:pt>
                <c:pt idx="303">
                  <c:v>303m</c:v>
                </c:pt>
                <c:pt idx="304">
                  <c:v>304m</c:v>
                </c:pt>
                <c:pt idx="305">
                  <c:v>305m</c:v>
                </c:pt>
                <c:pt idx="306">
                  <c:v>306m</c:v>
                </c:pt>
                <c:pt idx="307">
                  <c:v>307m</c:v>
                </c:pt>
                <c:pt idx="308">
                  <c:v>308m</c:v>
                </c:pt>
                <c:pt idx="309">
                  <c:v>309m</c:v>
                </c:pt>
                <c:pt idx="310">
                  <c:v>310m</c:v>
                </c:pt>
                <c:pt idx="311">
                  <c:v>311m</c:v>
                </c:pt>
                <c:pt idx="312">
                  <c:v>312m</c:v>
                </c:pt>
                <c:pt idx="313">
                  <c:v>313m</c:v>
                </c:pt>
                <c:pt idx="314">
                  <c:v>314m</c:v>
                </c:pt>
                <c:pt idx="315">
                  <c:v>315m</c:v>
                </c:pt>
                <c:pt idx="316">
                  <c:v>316m</c:v>
                </c:pt>
                <c:pt idx="317">
                  <c:v>317m</c:v>
                </c:pt>
                <c:pt idx="318">
                  <c:v>318m</c:v>
                </c:pt>
                <c:pt idx="319">
                  <c:v>319m</c:v>
                </c:pt>
                <c:pt idx="320">
                  <c:v>320m</c:v>
                </c:pt>
                <c:pt idx="321">
                  <c:v>321m</c:v>
                </c:pt>
                <c:pt idx="322">
                  <c:v>322m</c:v>
                </c:pt>
                <c:pt idx="323">
                  <c:v>323m</c:v>
                </c:pt>
                <c:pt idx="324">
                  <c:v>324m</c:v>
                </c:pt>
                <c:pt idx="325">
                  <c:v>325m</c:v>
                </c:pt>
                <c:pt idx="326">
                  <c:v>326m</c:v>
                </c:pt>
                <c:pt idx="327">
                  <c:v>327m</c:v>
                </c:pt>
                <c:pt idx="328">
                  <c:v>328m</c:v>
                </c:pt>
                <c:pt idx="329">
                  <c:v>329m</c:v>
                </c:pt>
                <c:pt idx="330">
                  <c:v>330m</c:v>
                </c:pt>
                <c:pt idx="331">
                  <c:v>331m</c:v>
                </c:pt>
                <c:pt idx="332">
                  <c:v>332m</c:v>
                </c:pt>
                <c:pt idx="333">
                  <c:v>333m</c:v>
                </c:pt>
                <c:pt idx="334">
                  <c:v>334m</c:v>
                </c:pt>
                <c:pt idx="335">
                  <c:v>335m</c:v>
                </c:pt>
                <c:pt idx="336">
                  <c:v>336m</c:v>
                </c:pt>
                <c:pt idx="337">
                  <c:v>337m</c:v>
                </c:pt>
                <c:pt idx="338">
                  <c:v>338m</c:v>
                </c:pt>
                <c:pt idx="339">
                  <c:v>339m</c:v>
                </c:pt>
                <c:pt idx="340">
                  <c:v>340m</c:v>
                </c:pt>
                <c:pt idx="341">
                  <c:v>341m</c:v>
                </c:pt>
                <c:pt idx="342">
                  <c:v>342m</c:v>
                </c:pt>
                <c:pt idx="343">
                  <c:v>343m</c:v>
                </c:pt>
                <c:pt idx="344">
                  <c:v>344m</c:v>
                </c:pt>
                <c:pt idx="345">
                  <c:v>345m</c:v>
                </c:pt>
                <c:pt idx="346">
                  <c:v>346m</c:v>
                </c:pt>
                <c:pt idx="347">
                  <c:v>347m</c:v>
                </c:pt>
                <c:pt idx="348">
                  <c:v>348m</c:v>
                </c:pt>
                <c:pt idx="349">
                  <c:v>349m</c:v>
                </c:pt>
                <c:pt idx="350">
                  <c:v>350m</c:v>
                </c:pt>
                <c:pt idx="351">
                  <c:v>351m</c:v>
                </c:pt>
                <c:pt idx="352">
                  <c:v>352m</c:v>
                </c:pt>
                <c:pt idx="353">
                  <c:v>353m</c:v>
                </c:pt>
                <c:pt idx="354">
                  <c:v>354m</c:v>
                </c:pt>
                <c:pt idx="355">
                  <c:v>355m</c:v>
                </c:pt>
                <c:pt idx="356">
                  <c:v>356m</c:v>
                </c:pt>
                <c:pt idx="357">
                  <c:v>357m</c:v>
                </c:pt>
                <c:pt idx="358">
                  <c:v>358m</c:v>
                </c:pt>
                <c:pt idx="359">
                  <c:v>359m</c:v>
                </c:pt>
                <c:pt idx="360">
                  <c:v>360m</c:v>
                </c:pt>
              </c:strCache>
            </c:strRef>
          </c:cat>
          <c:val>
            <c:numRef>
              <c:f>'KRD mapping'!$E$14:$NA$14</c:f>
              <c:numCache>
                <c:formatCode>_(* #,##0.00_);_(* \(#,##0.00\);_(* "-"??_);_(@_)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8.3333333333333329E-2</c:v>
                </c:pt>
                <c:pt idx="122">
                  <c:v>0.16666666666666666</c:v>
                </c:pt>
                <c:pt idx="123">
                  <c:v>0.25</c:v>
                </c:pt>
                <c:pt idx="124">
                  <c:v>0.33333333333333331</c:v>
                </c:pt>
                <c:pt idx="125">
                  <c:v>0.41666666666666669</c:v>
                </c:pt>
                <c:pt idx="126">
                  <c:v>0.5</c:v>
                </c:pt>
                <c:pt idx="127">
                  <c:v>0.58333333333333337</c:v>
                </c:pt>
                <c:pt idx="128">
                  <c:v>0.66666666666666663</c:v>
                </c:pt>
                <c:pt idx="129">
                  <c:v>0.75</c:v>
                </c:pt>
                <c:pt idx="130">
                  <c:v>0.83333333333333337</c:v>
                </c:pt>
                <c:pt idx="131">
                  <c:v>0.91666666666666663</c:v>
                </c:pt>
                <c:pt idx="132">
                  <c:v>1</c:v>
                </c:pt>
                <c:pt idx="133">
                  <c:v>0.91666666666666663</c:v>
                </c:pt>
                <c:pt idx="134">
                  <c:v>0.83333333333333337</c:v>
                </c:pt>
                <c:pt idx="135">
                  <c:v>0.75</c:v>
                </c:pt>
                <c:pt idx="136">
                  <c:v>0.66666666666666674</c:v>
                </c:pt>
                <c:pt idx="137">
                  <c:v>0.58333333333333326</c:v>
                </c:pt>
                <c:pt idx="138">
                  <c:v>0.5</c:v>
                </c:pt>
                <c:pt idx="139">
                  <c:v>0.41666666666666663</c:v>
                </c:pt>
                <c:pt idx="140">
                  <c:v>0.33333333333333337</c:v>
                </c:pt>
                <c:pt idx="141">
                  <c:v>0.25</c:v>
                </c:pt>
                <c:pt idx="142">
                  <c:v>0.16666666666666663</c:v>
                </c:pt>
                <c:pt idx="143">
                  <c:v>8.333333333333337E-2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'KRD mapping'!$D$15</c:f>
              <c:strCache>
                <c:ptCount val="1"/>
                <c:pt idx="0">
                  <c:v>12y</c:v>
                </c:pt>
              </c:strCache>
            </c:strRef>
          </c:tx>
          <c:marker>
            <c:symbol val="none"/>
          </c:marker>
          <c:cat>
            <c:strRef>
              <c:f>'KRD mapping'!$E$3:$NA$3</c:f>
              <c:strCache>
                <c:ptCount val="361"/>
                <c:pt idx="0">
                  <c:v>0m</c:v>
                </c:pt>
                <c:pt idx="1">
                  <c:v>1m</c:v>
                </c:pt>
                <c:pt idx="2">
                  <c:v>2m</c:v>
                </c:pt>
                <c:pt idx="3">
                  <c:v>3m</c:v>
                </c:pt>
                <c:pt idx="4">
                  <c:v>4m</c:v>
                </c:pt>
                <c:pt idx="5">
                  <c:v>5m</c:v>
                </c:pt>
                <c:pt idx="6">
                  <c:v>6m</c:v>
                </c:pt>
                <c:pt idx="7">
                  <c:v>7m</c:v>
                </c:pt>
                <c:pt idx="8">
                  <c:v>8m</c:v>
                </c:pt>
                <c:pt idx="9">
                  <c:v>9m</c:v>
                </c:pt>
                <c:pt idx="10">
                  <c:v>10m</c:v>
                </c:pt>
                <c:pt idx="11">
                  <c:v>11m</c:v>
                </c:pt>
                <c:pt idx="12">
                  <c:v>12m</c:v>
                </c:pt>
                <c:pt idx="13">
                  <c:v>13m</c:v>
                </c:pt>
                <c:pt idx="14">
                  <c:v>14m</c:v>
                </c:pt>
                <c:pt idx="15">
                  <c:v>15m</c:v>
                </c:pt>
                <c:pt idx="16">
                  <c:v>16m</c:v>
                </c:pt>
                <c:pt idx="17">
                  <c:v>17m</c:v>
                </c:pt>
                <c:pt idx="18">
                  <c:v>18m</c:v>
                </c:pt>
                <c:pt idx="19">
                  <c:v>19m</c:v>
                </c:pt>
                <c:pt idx="20">
                  <c:v>20m</c:v>
                </c:pt>
                <c:pt idx="21">
                  <c:v>21m</c:v>
                </c:pt>
                <c:pt idx="22">
                  <c:v>22m</c:v>
                </c:pt>
                <c:pt idx="23">
                  <c:v>23m</c:v>
                </c:pt>
                <c:pt idx="24">
                  <c:v>24m</c:v>
                </c:pt>
                <c:pt idx="25">
                  <c:v>25m</c:v>
                </c:pt>
                <c:pt idx="26">
                  <c:v>26m</c:v>
                </c:pt>
                <c:pt idx="27">
                  <c:v>27m</c:v>
                </c:pt>
                <c:pt idx="28">
                  <c:v>28m</c:v>
                </c:pt>
                <c:pt idx="29">
                  <c:v>29m</c:v>
                </c:pt>
                <c:pt idx="30">
                  <c:v>30m</c:v>
                </c:pt>
                <c:pt idx="31">
                  <c:v>31m</c:v>
                </c:pt>
                <c:pt idx="32">
                  <c:v>32m</c:v>
                </c:pt>
                <c:pt idx="33">
                  <c:v>33m</c:v>
                </c:pt>
                <c:pt idx="34">
                  <c:v>34m</c:v>
                </c:pt>
                <c:pt idx="35">
                  <c:v>35m</c:v>
                </c:pt>
                <c:pt idx="36">
                  <c:v>36m</c:v>
                </c:pt>
                <c:pt idx="37">
                  <c:v>37m</c:v>
                </c:pt>
                <c:pt idx="38">
                  <c:v>38m</c:v>
                </c:pt>
                <c:pt idx="39">
                  <c:v>39m</c:v>
                </c:pt>
                <c:pt idx="40">
                  <c:v>40m</c:v>
                </c:pt>
                <c:pt idx="41">
                  <c:v>41m</c:v>
                </c:pt>
                <c:pt idx="42">
                  <c:v>42m</c:v>
                </c:pt>
                <c:pt idx="43">
                  <c:v>43m</c:v>
                </c:pt>
                <c:pt idx="44">
                  <c:v>44m</c:v>
                </c:pt>
                <c:pt idx="45">
                  <c:v>45m</c:v>
                </c:pt>
                <c:pt idx="46">
                  <c:v>46m</c:v>
                </c:pt>
                <c:pt idx="47">
                  <c:v>47m</c:v>
                </c:pt>
                <c:pt idx="48">
                  <c:v>48m</c:v>
                </c:pt>
                <c:pt idx="49">
                  <c:v>49m</c:v>
                </c:pt>
                <c:pt idx="50">
                  <c:v>50m</c:v>
                </c:pt>
                <c:pt idx="51">
                  <c:v>51m</c:v>
                </c:pt>
                <c:pt idx="52">
                  <c:v>52m</c:v>
                </c:pt>
                <c:pt idx="53">
                  <c:v>53m</c:v>
                </c:pt>
                <c:pt idx="54">
                  <c:v>54m</c:v>
                </c:pt>
                <c:pt idx="55">
                  <c:v>55m</c:v>
                </c:pt>
                <c:pt idx="56">
                  <c:v>56m</c:v>
                </c:pt>
                <c:pt idx="57">
                  <c:v>57m</c:v>
                </c:pt>
                <c:pt idx="58">
                  <c:v>58m</c:v>
                </c:pt>
                <c:pt idx="59">
                  <c:v>59m</c:v>
                </c:pt>
                <c:pt idx="60">
                  <c:v>60m</c:v>
                </c:pt>
                <c:pt idx="61">
                  <c:v>61m</c:v>
                </c:pt>
                <c:pt idx="62">
                  <c:v>62m</c:v>
                </c:pt>
                <c:pt idx="63">
                  <c:v>63m</c:v>
                </c:pt>
                <c:pt idx="64">
                  <c:v>64m</c:v>
                </c:pt>
                <c:pt idx="65">
                  <c:v>65m</c:v>
                </c:pt>
                <c:pt idx="66">
                  <c:v>66m</c:v>
                </c:pt>
                <c:pt idx="67">
                  <c:v>67m</c:v>
                </c:pt>
                <c:pt idx="68">
                  <c:v>68m</c:v>
                </c:pt>
                <c:pt idx="69">
                  <c:v>69m</c:v>
                </c:pt>
                <c:pt idx="70">
                  <c:v>70m</c:v>
                </c:pt>
                <c:pt idx="71">
                  <c:v>71m</c:v>
                </c:pt>
                <c:pt idx="72">
                  <c:v>72m</c:v>
                </c:pt>
                <c:pt idx="73">
                  <c:v>73m</c:v>
                </c:pt>
                <c:pt idx="74">
                  <c:v>74m</c:v>
                </c:pt>
                <c:pt idx="75">
                  <c:v>75m</c:v>
                </c:pt>
                <c:pt idx="76">
                  <c:v>76m</c:v>
                </c:pt>
                <c:pt idx="77">
                  <c:v>77m</c:v>
                </c:pt>
                <c:pt idx="78">
                  <c:v>78m</c:v>
                </c:pt>
                <c:pt idx="79">
                  <c:v>79m</c:v>
                </c:pt>
                <c:pt idx="80">
                  <c:v>80m</c:v>
                </c:pt>
                <c:pt idx="81">
                  <c:v>81m</c:v>
                </c:pt>
                <c:pt idx="82">
                  <c:v>82m</c:v>
                </c:pt>
                <c:pt idx="83">
                  <c:v>83m</c:v>
                </c:pt>
                <c:pt idx="84">
                  <c:v>84m</c:v>
                </c:pt>
                <c:pt idx="85">
                  <c:v>85m</c:v>
                </c:pt>
                <c:pt idx="86">
                  <c:v>86m</c:v>
                </c:pt>
                <c:pt idx="87">
                  <c:v>87m</c:v>
                </c:pt>
                <c:pt idx="88">
                  <c:v>88m</c:v>
                </c:pt>
                <c:pt idx="89">
                  <c:v>89m</c:v>
                </c:pt>
                <c:pt idx="90">
                  <c:v>90m</c:v>
                </c:pt>
                <c:pt idx="91">
                  <c:v>91m</c:v>
                </c:pt>
                <c:pt idx="92">
                  <c:v>92m</c:v>
                </c:pt>
                <c:pt idx="93">
                  <c:v>93m</c:v>
                </c:pt>
                <c:pt idx="94">
                  <c:v>94m</c:v>
                </c:pt>
                <c:pt idx="95">
                  <c:v>95m</c:v>
                </c:pt>
                <c:pt idx="96">
                  <c:v>96m</c:v>
                </c:pt>
                <c:pt idx="97">
                  <c:v>97m</c:v>
                </c:pt>
                <c:pt idx="98">
                  <c:v>98m</c:v>
                </c:pt>
                <c:pt idx="99">
                  <c:v>99m</c:v>
                </c:pt>
                <c:pt idx="100">
                  <c:v>100m</c:v>
                </c:pt>
                <c:pt idx="101">
                  <c:v>101m</c:v>
                </c:pt>
                <c:pt idx="102">
                  <c:v>102m</c:v>
                </c:pt>
                <c:pt idx="103">
                  <c:v>103m</c:v>
                </c:pt>
                <c:pt idx="104">
                  <c:v>104m</c:v>
                </c:pt>
                <c:pt idx="105">
                  <c:v>105m</c:v>
                </c:pt>
                <c:pt idx="106">
                  <c:v>106m</c:v>
                </c:pt>
                <c:pt idx="107">
                  <c:v>107m</c:v>
                </c:pt>
                <c:pt idx="108">
                  <c:v>108m</c:v>
                </c:pt>
                <c:pt idx="109">
                  <c:v>109m</c:v>
                </c:pt>
                <c:pt idx="110">
                  <c:v>110m</c:v>
                </c:pt>
                <c:pt idx="111">
                  <c:v>111m</c:v>
                </c:pt>
                <c:pt idx="112">
                  <c:v>112m</c:v>
                </c:pt>
                <c:pt idx="113">
                  <c:v>113m</c:v>
                </c:pt>
                <c:pt idx="114">
                  <c:v>114m</c:v>
                </c:pt>
                <c:pt idx="115">
                  <c:v>115m</c:v>
                </c:pt>
                <c:pt idx="116">
                  <c:v>116m</c:v>
                </c:pt>
                <c:pt idx="117">
                  <c:v>117m</c:v>
                </c:pt>
                <c:pt idx="118">
                  <c:v>118m</c:v>
                </c:pt>
                <c:pt idx="119">
                  <c:v>119m</c:v>
                </c:pt>
                <c:pt idx="120">
                  <c:v>120m</c:v>
                </c:pt>
                <c:pt idx="121">
                  <c:v>121m</c:v>
                </c:pt>
                <c:pt idx="122">
                  <c:v>122m</c:v>
                </c:pt>
                <c:pt idx="123">
                  <c:v>123m</c:v>
                </c:pt>
                <c:pt idx="124">
                  <c:v>124m</c:v>
                </c:pt>
                <c:pt idx="125">
                  <c:v>125m</c:v>
                </c:pt>
                <c:pt idx="126">
                  <c:v>126m</c:v>
                </c:pt>
                <c:pt idx="127">
                  <c:v>127m</c:v>
                </c:pt>
                <c:pt idx="128">
                  <c:v>128m</c:v>
                </c:pt>
                <c:pt idx="129">
                  <c:v>129m</c:v>
                </c:pt>
                <c:pt idx="130">
                  <c:v>130m</c:v>
                </c:pt>
                <c:pt idx="131">
                  <c:v>131m</c:v>
                </c:pt>
                <c:pt idx="132">
                  <c:v>132m</c:v>
                </c:pt>
                <c:pt idx="133">
                  <c:v>133m</c:v>
                </c:pt>
                <c:pt idx="134">
                  <c:v>134m</c:v>
                </c:pt>
                <c:pt idx="135">
                  <c:v>135m</c:v>
                </c:pt>
                <c:pt idx="136">
                  <c:v>136m</c:v>
                </c:pt>
                <c:pt idx="137">
                  <c:v>137m</c:v>
                </c:pt>
                <c:pt idx="138">
                  <c:v>138m</c:v>
                </c:pt>
                <c:pt idx="139">
                  <c:v>139m</c:v>
                </c:pt>
                <c:pt idx="140">
                  <c:v>140m</c:v>
                </c:pt>
                <c:pt idx="141">
                  <c:v>141m</c:v>
                </c:pt>
                <c:pt idx="142">
                  <c:v>142m</c:v>
                </c:pt>
                <c:pt idx="143">
                  <c:v>143m</c:v>
                </c:pt>
                <c:pt idx="144">
                  <c:v>144m</c:v>
                </c:pt>
                <c:pt idx="145">
                  <c:v>145m</c:v>
                </c:pt>
                <c:pt idx="146">
                  <c:v>146m</c:v>
                </c:pt>
                <c:pt idx="147">
                  <c:v>147m</c:v>
                </c:pt>
                <c:pt idx="148">
                  <c:v>148m</c:v>
                </c:pt>
                <c:pt idx="149">
                  <c:v>149m</c:v>
                </c:pt>
                <c:pt idx="150">
                  <c:v>150m</c:v>
                </c:pt>
                <c:pt idx="151">
                  <c:v>151m</c:v>
                </c:pt>
                <c:pt idx="152">
                  <c:v>152m</c:v>
                </c:pt>
                <c:pt idx="153">
                  <c:v>153m</c:v>
                </c:pt>
                <c:pt idx="154">
                  <c:v>154m</c:v>
                </c:pt>
                <c:pt idx="155">
                  <c:v>155m</c:v>
                </c:pt>
                <c:pt idx="156">
                  <c:v>156m</c:v>
                </c:pt>
                <c:pt idx="157">
                  <c:v>157m</c:v>
                </c:pt>
                <c:pt idx="158">
                  <c:v>158m</c:v>
                </c:pt>
                <c:pt idx="159">
                  <c:v>159m</c:v>
                </c:pt>
                <c:pt idx="160">
                  <c:v>160m</c:v>
                </c:pt>
                <c:pt idx="161">
                  <c:v>161m</c:v>
                </c:pt>
                <c:pt idx="162">
                  <c:v>162m</c:v>
                </c:pt>
                <c:pt idx="163">
                  <c:v>163m</c:v>
                </c:pt>
                <c:pt idx="164">
                  <c:v>164m</c:v>
                </c:pt>
                <c:pt idx="165">
                  <c:v>165m</c:v>
                </c:pt>
                <c:pt idx="166">
                  <c:v>166m</c:v>
                </c:pt>
                <c:pt idx="167">
                  <c:v>167m</c:v>
                </c:pt>
                <c:pt idx="168">
                  <c:v>168m</c:v>
                </c:pt>
                <c:pt idx="169">
                  <c:v>169m</c:v>
                </c:pt>
                <c:pt idx="170">
                  <c:v>170m</c:v>
                </c:pt>
                <c:pt idx="171">
                  <c:v>171m</c:v>
                </c:pt>
                <c:pt idx="172">
                  <c:v>172m</c:v>
                </c:pt>
                <c:pt idx="173">
                  <c:v>173m</c:v>
                </c:pt>
                <c:pt idx="174">
                  <c:v>174m</c:v>
                </c:pt>
                <c:pt idx="175">
                  <c:v>175m</c:v>
                </c:pt>
                <c:pt idx="176">
                  <c:v>176m</c:v>
                </c:pt>
                <c:pt idx="177">
                  <c:v>177m</c:v>
                </c:pt>
                <c:pt idx="178">
                  <c:v>178m</c:v>
                </c:pt>
                <c:pt idx="179">
                  <c:v>179m</c:v>
                </c:pt>
                <c:pt idx="180">
                  <c:v>180m</c:v>
                </c:pt>
                <c:pt idx="181">
                  <c:v>181m</c:v>
                </c:pt>
                <c:pt idx="182">
                  <c:v>182m</c:v>
                </c:pt>
                <c:pt idx="183">
                  <c:v>183m</c:v>
                </c:pt>
                <c:pt idx="184">
                  <c:v>184m</c:v>
                </c:pt>
                <c:pt idx="185">
                  <c:v>185m</c:v>
                </c:pt>
                <c:pt idx="186">
                  <c:v>186m</c:v>
                </c:pt>
                <c:pt idx="187">
                  <c:v>187m</c:v>
                </c:pt>
                <c:pt idx="188">
                  <c:v>188m</c:v>
                </c:pt>
                <c:pt idx="189">
                  <c:v>189m</c:v>
                </c:pt>
                <c:pt idx="190">
                  <c:v>190m</c:v>
                </c:pt>
                <c:pt idx="191">
                  <c:v>191m</c:v>
                </c:pt>
                <c:pt idx="192">
                  <c:v>192m</c:v>
                </c:pt>
                <c:pt idx="193">
                  <c:v>193m</c:v>
                </c:pt>
                <c:pt idx="194">
                  <c:v>194m</c:v>
                </c:pt>
                <c:pt idx="195">
                  <c:v>195m</c:v>
                </c:pt>
                <c:pt idx="196">
                  <c:v>196m</c:v>
                </c:pt>
                <c:pt idx="197">
                  <c:v>197m</c:v>
                </c:pt>
                <c:pt idx="198">
                  <c:v>198m</c:v>
                </c:pt>
                <c:pt idx="199">
                  <c:v>199m</c:v>
                </c:pt>
                <c:pt idx="200">
                  <c:v>200m</c:v>
                </c:pt>
                <c:pt idx="201">
                  <c:v>201m</c:v>
                </c:pt>
                <c:pt idx="202">
                  <c:v>202m</c:v>
                </c:pt>
                <c:pt idx="203">
                  <c:v>203m</c:v>
                </c:pt>
                <c:pt idx="204">
                  <c:v>204m</c:v>
                </c:pt>
                <c:pt idx="205">
                  <c:v>205m</c:v>
                </c:pt>
                <c:pt idx="206">
                  <c:v>206m</c:v>
                </c:pt>
                <c:pt idx="207">
                  <c:v>207m</c:v>
                </c:pt>
                <c:pt idx="208">
                  <c:v>208m</c:v>
                </c:pt>
                <c:pt idx="209">
                  <c:v>209m</c:v>
                </c:pt>
                <c:pt idx="210">
                  <c:v>210m</c:v>
                </c:pt>
                <c:pt idx="211">
                  <c:v>211m</c:v>
                </c:pt>
                <c:pt idx="212">
                  <c:v>212m</c:v>
                </c:pt>
                <c:pt idx="213">
                  <c:v>213m</c:v>
                </c:pt>
                <c:pt idx="214">
                  <c:v>214m</c:v>
                </c:pt>
                <c:pt idx="215">
                  <c:v>215m</c:v>
                </c:pt>
                <c:pt idx="216">
                  <c:v>216m</c:v>
                </c:pt>
                <c:pt idx="217">
                  <c:v>217m</c:v>
                </c:pt>
                <c:pt idx="218">
                  <c:v>218m</c:v>
                </c:pt>
                <c:pt idx="219">
                  <c:v>219m</c:v>
                </c:pt>
                <c:pt idx="220">
                  <c:v>220m</c:v>
                </c:pt>
                <c:pt idx="221">
                  <c:v>221m</c:v>
                </c:pt>
                <c:pt idx="222">
                  <c:v>222m</c:v>
                </c:pt>
                <c:pt idx="223">
                  <c:v>223m</c:v>
                </c:pt>
                <c:pt idx="224">
                  <c:v>224m</c:v>
                </c:pt>
                <c:pt idx="225">
                  <c:v>225m</c:v>
                </c:pt>
                <c:pt idx="226">
                  <c:v>226m</c:v>
                </c:pt>
                <c:pt idx="227">
                  <c:v>227m</c:v>
                </c:pt>
                <c:pt idx="228">
                  <c:v>228m</c:v>
                </c:pt>
                <c:pt idx="229">
                  <c:v>229m</c:v>
                </c:pt>
                <c:pt idx="230">
                  <c:v>230m</c:v>
                </c:pt>
                <c:pt idx="231">
                  <c:v>231m</c:v>
                </c:pt>
                <c:pt idx="232">
                  <c:v>232m</c:v>
                </c:pt>
                <c:pt idx="233">
                  <c:v>233m</c:v>
                </c:pt>
                <c:pt idx="234">
                  <c:v>234m</c:v>
                </c:pt>
                <c:pt idx="235">
                  <c:v>235m</c:v>
                </c:pt>
                <c:pt idx="236">
                  <c:v>236m</c:v>
                </c:pt>
                <c:pt idx="237">
                  <c:v>237m</c:v>
                </c:pt>
                <c:pt idx="238">
                  <c:v>238m</c:v>
                </c:pt>
                <c:pt idx="239">
                  <c:v>239m</c:v>
                </c:pt>
                <c:pt idx="240">
                  <c:v>240m</c:v>
                </c:pt>
                <c:pt idx="241">
                  <c:v>241m</c:v>
                </c:pt>
                <c:pt idx="242">
                  <c:v>242m</c:v>
                </c:pt>
                <c:pt idx="243">
                  <c:v>243m</c:v>
                </c:pt>
                <c:pt idx="244">
                  <c:v>244m</c:v>
                </c:pt>
                <c:pt idx="245">
                  <c:v>245m</c:v>
                </c:pt>
                <c:pt idx="246">
                  <c:v>246m</c:v>
                </c:pt>
                <c:pt idx="247">
                  <c:v>247m</c:v>
                </c:pt>
                <c:pt idx="248">
                  <c:v>248m</c:v>
                </c:pt>
                <c:pt idx="249">
                  <c:v>249m</c:v>
                </c:pt>
                <c:pt idx="250">
                  <c:v>250m</c:v>
                </c:pt>
                <c:pt idx="251">
                  <c:v>251m</c:v>
                </c:pt>
                <c:pt idx="252">
                  <c:v>252m</c:v>
                </c:pt>
                <c:pt idx="253">
                  <c:v>253m</c:v>
                </c:pt>
                <c:pt idx="254">
                  <c:v>254m</c:v>
                </c:pt>
                <c:pt idx="255">
                  <c:v>255m</c:v>
                </c:pt>
                <c:pt idx="256">
                  <c:v>256m</c:v>
                </c:pt>
                <c:pt idx="257">
                  <c:v>257m</c:v>
                </c:pt>
                <c:pt idx="258">
                  <c:v>258m</c:v>
                </c:pt>
                <c:pt idx="259">
                  <c:v>259m</c:v>
                </c:pt>
                <c:pt idx="260">
                  <c:v>260m</c:v>
                </c:pt>
                <c:pt idx="261">
                  <c:v>261m</c:v>
                </c:pt>
                <c:pt idx="262">
                  <c:v>262m</c:v>
                </c:pt>
                <c:pt idx="263">
                  <c:v>263m</c:v>
                </c:pt>
                <c:pt idx="264">
                  <c:v>264m</c:v>
                </c:pt>
                <c:pt idx="265">
                  <c:v>265m</c:v>
                </c:pt>
                <c:pt idx="266">
                  <c:v>266m</c:v>
                </c:pt>
                <c:pt idx="267">
                  <c:v>267m</c:v>
                </c:pt>
                <c:pt idx="268">
                  <c:v>268m</c:v>
                </c:pt>
                <c:pt idx="269">
                  <c:v>269m</c:v>
                </c:pt>
                <c:pt idx="270">
                  <c:v>270m</c:v>
                </c:pt>
                <c:pt idx="271">
                  <c:v>271m</c:v>
                </c:pt>
                <c:pt idx="272">
                  <c:v>272m</c:v>
                </c:pt>
                <c:pt idx="273">
                  <c:v>273m</c:v>
                </c:pt>
                <c:pt idx="274">
                  <c:v>274m</c:v>
                </c:pt>
                <c:pt idx="275">
                  <c:v>275m</c:v>
                </c:pt>
                <c:pt idx="276">
                  <c:v>276m</c:v>
                </c:pt>
                <c:pt idx="277">
                  <c:v>277m</c:v>
                </c:pt>
                <c:pt idx="278">
                  <c:v>278m</c:v>
                </c:pt>
                <c:pt idx="279">
                  <c:v>279m</c:v>
                </c:pt>
                <c:pt idx="280">
                  <c:v>280m</c:v>
                </c:pt>
                <c:pt idx="281">
                  <c:v>281m</c:v>
                </c:pt>
                <c:pt idx="282">
                  <c:v>282m</c:v>
                </c:pt>
                <c:pt idx="283">
                  <c:v>283m</c:v>
                </c:pt>
                <c:pt idx="284">
                  <c:v>284m</c:v>
                </c:pt>
                <c:pt idx="285">
                  <c:v>285m</c:v>
                </c:pt>
                <c:pt idx="286">
                  <c:v>286m</c:v>
                </c:pt>
                <c:pt idx="287">
                  <c:v>287m</c:v>
                </c:pt>
                <c:pt idx="288">
                  <c:v>288m</c:v>
                </c:pt>
                <c:pt idx="289">
                  <c:v>289m</c:v>
                </c:pt>
                <c:pt idx="290">
                  <c:v>290m</c:v>
                </c:pt>
                <c:pt idx="291">
                  <c:v>291m</c:v>
                </c:pt>
                <c:pt idx="292">
                  <c:v>292m</c:v>
                </c:pt>
                <c:pt idx="293">
                  <c:v>293m</c:v>
                </c:pt>
                <c:pt idx="294">
                  <c:v>294m</c:v>
                </c:pt>
                <c:pt idx="295">
                  <c:v>295m</c:v>
                </c:pt>
                <c:pt idx="296">
                  <c:v>296m</c:v>
                </c:pt>
                <c:pt idx="297">
                  <c:v>297m</c:v>
                </c:pt>
                <c:pt idx="298">
                  <c:v>298m</c:v>
                </c:pt>
                <c:pt idx="299">
                  <c:v>299m</c:v>
                </c:pt>
                <c:pt idx="300">
                  <c:v>300m</c:v>
                </c:pt>
                <c:pt idx="301">
                  <c:v>301m</c:v>
                </c:pt>
                <c:pt idx="302">
                  <c:v>302m</c:v>
                </c:pt>
                <c:pt idx="303">
                  <c:v>303m</c:v>
                </c:pt>
                <c:pt idx="304">
                  <c:v>304m</c:v>
                </c:pt>
                <c:pt idx="305">
                  <c:v>305m</c:v>
                </c:pt>
                <c:pt idx="306">
                  <c:v>306m</c:v>
                </c:pt>
                <c:pt idx="307">
                  <c:v>307m</c:v>
                </c:pt>
                <c:pt idx="308">
                  <c:v>308m</c:v>
                </c:pt>
                <c:pt idx="309">
                  <c:v>309m</c:v>
                </c:pt>
                <c:pt idx="310">
                  <c:v>310m</c:v>
                </c:pt>
                <c:pt idx="311">
                  <c:v>311m</c:v>
                </c:pt>
                <c:pt idx="312">
                  <c:v>312m</c:v>
                </c:pt>
                <c:pt idx="313">
                  <c:v>313m</c:v>
                </c:pt>
                <c:pt idx="314">
                  <c:v>314m</c:v>
                </c:pt>
                <c:pt idx="315">
                  <c:v>315m</c:v>
                </c:pt>
                <c:pt idx="316">
                  <c:v>316m</c:v>
                </c:pt>
                <c:pt idx="317">
                  <c:v>317m</c:v>
                </c:pt>
                <c:pt idx="318">
                  <c:v>318m</c:v>
                </c:pt>
                <c:pt idx="319">
                  <c:v>319m</c:v>
                </c:pt>
                <c:pt idx="320">
                  <c:v>320m</c:v>
                </c:pt>
                <c:pt idx="321">
                  <c:v>321m</c:v>
                </c:pt>
                <c:pt idx="322">
                  <c:v>322m</c:v>
                </c:pt>
                <c:pt idx="323">
                  <c:v>323m</c:v>
                </c:pt>
                <c:pt idx="324">
                  <c:v>324m</c:v>
                </c:pt>
                <c:pt idx="325">
                  <c:v>325m</c:v>
                </c:pt>
                <c:pt idx="326">
                  <c:v>326m</c:v>
                </c:pt>
                <c:pt idx="327">
                  <c:v>327m</c:v>
                </c:pt>
                <c:pt idx="328">
                  <c:v>328m</c:v>
                </c:pt>
                <c:pt idx="329">
                  <c:v>329m</c:v>
                </c:pt>
                <c:pt idx="330">
                  <c:v>330m</c:v>
                </c:pt>
                <c:pt idx="331">
                  <c:v>331m</c:v>
                </c:pt>
                <c:pt idx="332">
                  <c:v>332m</c:v>
                </c:pt>
                <c:pt idx="333">
                  <c:v>333m</c:v>
                </c:pt>
                <c:pt idx="334">
                  <c:v>334m</c:v>
                </c:pt>
                <c:pt idx="335">
                  <c:v>335m</c:v>
                </c:pt>
                <c:pt idx="336">
                  <c:v>336m</c:v>
                </c:pt>
                <c:pt idx="337">
                  <c:v>337m</c:v>
                </c:pt>
                <c:pt idx="338">
                  <c:v>338m</c:v>
                </c:pt>
                <c:pt idx="339">
                  <c:v>339m</c:v>
                </c:pt>
                <c:pt idx="340">
                  <c:v>340m</c:v>
                </c:pt>
                <c:pt idx="341">
                  <c:v>341m</c:v>
                </c:pt>
                <c:pt idx="342">
                  <c:v>342m</c:v>
                </c:pt>
                <c:pt idx="343">
                  <c:v>343m</c:v>
                </c:pt>
                <c:pt idx="344">
                  <c:v>344m</c:v>
                </c:pt>
                <c:pt idx="345">
                  <c:v>345m</c:v>
                </c:pt>
                <c:pt idx="346">
                  <c:v>346m</c:v>
                </c:pt>
                <c:pt idx="347">
                  <c:v>347m</c:v>
                </c:pt>
                <c:pt idx="348">
                  <c:v>348m</c:v>
                </c:pt>
                <c:pt idx="349">
                  <c:v>349m</c:v>
                </c:pt>
                <c:pt idx="350">
                  <c:v>350m</c:v>
                </c:pt>
                <c:pt idx="351">
                  <c:v>351m</c:v>
                </c:pt>
                <c:pt idx="352">
                  <c:v>352m</c:v>
                </c:pt>
                <c:pt idx="353">
                  <c:v>353m</c:v>
                </c:pt>
                <c:pt idx="354">
                  <c:v>354m</c:v>
                </c:pt>
                <c:pt idx="355">
                  <c:v>355m</c:v>
                </c:pt>
                <c:pt idx="356">
                  <c:v>356m</c:v>
                </c:pt>
                <c:pt idx="357">
                  <c:v>357m</c:v>
                </c:pt>
                <c:pt idx="358">
                  <c:v>358m</c:v>
                </c:pt>
                <c:pt idx="359">
                  <c:v>359m</c:v>
                </c:pt>
                <c:pt idx="360">
                  <c:v>360m</c:v>
                </c:pt>
              </c:strCache>
            </c:strRef>
          </c:cat>
          <c:val>
            <c:numRef>
              <c:f>'KRD mapping'!$E$15:$NA$15</c:f>
              <c:numCache>
                <c:formatCode>_(* #,##0.00_);_(* \(#,##0.00\);_(* "-"??_);_(@_)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8.3333333333333329E-2</c:v>
                </c:pt>
                <c:pt idx="134">
                  <c:v>0.16666666666666666</c:v>
                </c:pt>
                <c:pt idx="135">
                  <c:v>0.25</c:v>
                </c:pt>
                <c:pt idx="136">
                  <c:v>0.33333333333333331</c:v>
                </c:pt>
                <c:pt idx="137">
                  <c:v>0.41666666666666669</c:v>
                </c:pt>
                <c:pt idx="138">
                  <c:v>0.5</c:v>
                </c:pt>
                <c:pt idx="139">
                  <c:v>0.58333333333333337</c:v>
                </c:pt>
                <c:pt idx="140">
                  <c:v>0.66666666666666663</c:v>
                </c:pt>
                <c:pt idx="141">
                  <c:v>0.75</c:v>
                </c:pt>
                <c:pt idx="142">
                  <c:v>0.83333333333333337</c:v>
                </c:pt>
                <c:pt idx="143">
                  <c:v>0.91666666666666663</c:v>
                </c:pt>
                <c:pt idx="144">
                  <c:v>1</c:v>
                </c:pt>
                <c:pt idx="145">
                  <c:v>0.91666666666666663</c:v>
                </c:pt>
                <c:pt idx="146">
                  <c:v>0.83333333333333337</c:v>
                </c:pt>
                <c:pt idx="147">
                  <c:v>0.75</c:v>
                </c:pt>
                <c:pt idx="148">
                  <c:v>0.66666666666666674</c:v>
                </c:pt>
                <c:pt idx="149">
                  <c:v>0.58333333333333326</c:v>
                </c:pt>
                <c:pt idx="150">
                  <c:v>0.5</c:v>
                </c:pt>
                <c:pt idx="151">
                  <c:v>0.41666666666666663</c:v>
                </c:pt>
                <c:pt idx="152">
                  <c:v>0.33333333333333337</c:v>
                </c:pt>
                <c:pt idx="153">
                  <c:v>0.25</c:v>
                </c:pt>
                <c:pt idx="154">
                  <c:v>0.16666666666666663</c:v>
                </c:pt>
                <c:pt idx="155">
                  <c:v>8.333333333333337E-2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'KRD mapping'!$D$16</c:f>
              <c:strCache>
                <c:ptCount val="1"/>
                <c:pt idx="0">
                  <c:v>13y</c:v>
                </c:pt>
              </c:strCache>
            </c:strRef>
          </c:tx>
          <c:marker>
            <c:symbol val="none"/>
          </c:marker>
          <c:cat>
            <c:strRef>
              <c:f>'KRD mapping'!$E$3:$NA$3</c:f>
              <c:strCache>
                <c:ptCount val="361"/>
                <c:pt idx="0">
                  <c:v>0m</c:v>
                </c:pt>
                <c:pt idx="1">
                  <c:v>1m</c:v>
                </c:pt>
                <c:pt idx="2">
                  <c:v>2m</c:v>
                </c:pt>
                <c:pt idx="3">
                  <c:v>3m</c:v>
                </c:pt>
                <c:pt idx="4">
                  <c:v>4m</c:v>
                </c:pt>
                <c:pt idx="5">
                  <c:v>5m</c:v>
                </c:pt>
                <c:pt idx="6">
                  <c:v>6m</c:v>
                </c:pt>
                <c:pt idx="7">
                  <c:v>7m</c:v>
                </c:pt>
                <c:pt idx="8">
                  <c:v>8m</c:v>
                </c:pt>
                <c:pt idx="9">
                  <c:v>9m</c:v>
                </c:pt>
                <c:pt idx="10">
                  <c:v>10m</c:v>
                </c:pt>
                <c:pt idx="11">
                  <c:v>11m</c:v>
                </c:pt>
                <c:pt idx="12">
                  <c:v>12m</c:v>
                </c:pt>
                <c:pt idx="13">
                  <c:v>13m</c:v>
                </c:pt>
                <c:pt idx="14">
                  <c:v>14m</c:v>
                </c:pt>
                <c:pt idx="15">
                  <c:v>15m</c:v>
                </c:pt>
                <c:pt idx="16">
                  <c:v>16m</c:v>
                </c:pt>
                <c:pt idx="17">
                  <c:v>17m</c:v>
                </c:pt>
                <c:pt idx="18">
                  <c:v>18m</c:v>
                </c:pt>
                <c:pt idx="19">
                  <c:v>19m</c:v>
                </c:pt>
                <c:pt idx="20">
                  <c:v>20m</c:v>
                </c:pt>
                <c:pt idx="21">
                  <c:v>21m</c:v>
                </c:pt>
                <c:pt idx="22">
                  <c:v>22m</c:v>
                </c:pt>
                <c:pt idx="23">
                  <c:v>23m</c:v>
                </c:pt>
                <c:pt idx="24">
                  <c:v>24m</c:v>
                </c:pt>
                <c:pt idx="25">
                  <c:v>25m</c:v>
                </c:pt>
                <c:pt idx="26">
                  <c:v>26m</c:v>
                </c:pt>
                <c:pt idx="27">
                  <c:v>27m</c:v>
                </c:pt>
                <c:pt idx="28">
                  <c:v>28m</c:v>
                </c:pt>
                <c:pt idx="29">
                  <c:v>29m</c:v>
                </c:pt>
                <c:pt idx="30">
                  <c:v>30m</c:v>
                </c:pt>
                <c:pt idx="31">
                  <c:v>31m</c:v>
                </c:pt>
                <c:pt idx="32">
                  <c:v>32m</c:v>
                </c:pt>
                <c:pt idx="33">
                  <c:v>33m</c:v>
                </c:pt>
                <c:pt idx="34">
                  <c:v>34m</c:v>
                </c:pt>
                <c:pt idx="35">
                  <c:v>35m</c:v>
                </c:pt>
                <c:pt idx="36">
                  <c:v>36m</c:v>
                </c:pt>
                <c:pt idx="37">
                  <c:v>37m</c:v>
                </c:pt>
                <c:pt idx="38">
                  <c:v>38m</c:v>
                </c:pt>
                <c:pt idx="39">
                  <c:v>39m</c:v>
                </c:pt>
                <c:pt idx="40">
                  <c:v>40m</c:v>
                </c:pt>
                <c:pt idx="41">
                  <c:v>41m</c:v>
                </c:pt>
                <c:pt idx="42">
                  <c:v>42m</c:v>
                </c:pt>
                <c:pt idx="43">
                  <c:v>43m</c:v>
                </c:pt>
                <c:pt idx="44">
                  <c:v>44m</c:v>
                </c:pt>
                <c:pt idx="45">
                  <c:v>45m</c:v>
                </c:pt>
                <c:pt idx="46">
                  <c:v>46m</c:v>
                </c:pt>
                <c:pt idx="47">
                  <c:v>47m</c:v>
                </c:pt>
                <c:pt idx="48">
                  <c:v>48m</c:v>
                </c:pt>
                <c:pt idx="49">
                  <c:v>49m</c:v>
                </c:pt>
                <c:pt idx="50">
                  <c:v>50m</c:v>
                </c:pt>
                <c:pt idx="51">
                  <c:v>51m</c:v>
                </c:pt>
                <c:pt idx="52">
                  <c:v>52m</c:v>
                </c:pt>
                <c:pt idx="53">
                  <c:v>53m</c:v>
                </c:pt>
                <c:pt idx="54">
                  <c:v>54m</c:v>
                </c:pt>
                <c:pt idx="55">
                  <c:v>55m</c:v>
                </c:pt>
                <c:pt idx="56">
                  <c:v>56m</c:v>
                </c:pt>
                <c:pt idx="57">
                  <c:v>57m</c:v>
                </c:pt>
                <c:pt idx="58">
                  <c:v>58m</c:v>
                </c:pt>
                <c:pt idx="59">
                  <c:v>59m</c:v>
                </c:pt>
                <c:pt idx="60">
                  <c:v>60m</c:v>
                </c:pt>
                <c:pt idx="61">
                  <c:v>61m</c:v>
                </c:pt>
                <c:pt idx="62">
                  <c:v>62m</c:v>
                </c:pt>
                <c:pt idx="63">
                  <c:v>63m</c:v>
                </c:pt>
                <c:pt idx="64">
                  <c:v>64m</c:v>
                </c:pt>
                <c:pt idx="65">
                  <c:v>65m</c:v>
                </c:pt>
                <c:pt idx="66">
                  <c:v>66m</c:v>
                </c:pt>
                <c:pt idx="67">
                  <c:v>67m</c:v>
                </c:pt>
                <c:pt idx="68">
                  <c:v>68m</c:v>
                </c:pt>
                <c:pt idx="69">
                  <c:v>69m</c:v>
                </c:pt>
                <c:pt idx="70">
                  <c:v>70m</c:v>
                </c:pt>
                <c:pt idx="71">
                  <c:v>71m</c:v>
                </c:pt>
                <c:pt idx="72">
                  <c:v>72m</c:v>
                </c:pt>
                <c:pt idx="73">
                  <c:v>73m</c:v>
                </c:pt>
                <c:pt idx="74">
                  <c:v>74m</c:v>
                </c:pt>
                <c:pt idx="75">
                  <c:v>75m</c:v>
                </c:pt>
                <c:pt idx="76">
                  <c:v>76m</c:v>
                </c:pt>
                <c:pt idx="77">
                  <c:v>77m</c:v>
                </c:pt>
                <c:pt idx="78">
                  <c:v>78m</c:v>
                </c:pt>
                <c:pt idx="79">
                  <c:v>79m</c:v>
                </c:pt>
                <c:pt idx="80">
                  <c:v>80m</c:v>
                </c:pt>
                <c:pt idx="81">
                  <c:v>81m</c:v>
                </c:pt>
                <c:pt idx="82">
                  <c:v>82m</c:v>
                </c:pt>
                <c:pt idx="83">
                  <c:v>83m</c:v>
                </c:pt>
                <c:pt idx="84">
                  <c:v>84m</c:v>
                </c:pt>
                <c:pt idx="85">
                  <c:v>85m</c:v>
                </c:pt>
                <c:pt idx="86">
                  <c:v>86m</c:v>
                </c:pt>
                <c:pt idx="87">
                  <c:v>87m</c:v>
                </c:pt>
                <c:pt idx="88">
                  <c:v>88m</c:v>
                </c:pt>
                <c:pt idx="89">
                  <c:v>89m</c:v>
                </c:pt>
                <c:pt idx="90">
                  <c:v>90m</c:v>
                </c:pt>
                <c:pt idx="91">
                  <c:v>91m</c:v>
                </c:pt>
                <c:pt idx="92">
                  <c:v>92m</c:v>
                </c:pt>
                <c:pt idx="93">
                  <c:v>93m</c:v>
                </c:pt>
                <c:pt idx="94">
                  <c:v>94m</c:v>
                </c:pt>
                <c:pt idx="95">
                  <c:v>95m</c:v>
                </c:pt>
                <c:pt idx="96">
                  <c:v>96m</c:v>
                </c:pt>
                <c:pt idx="97">
                  <c:v>97m</c:v>
                </c:pt>
                <c:pt idx="98">
                  <c:v>98m</c:v>
                </c:pt>
                <c:pt idx="99">
                  <c:v>99m</c:v>
                </c:pt>
                <c:pt idx="100">
                  <c:v>100m</c:v>
                </c:pt>
                <c:pt idx="101">
                  <c:v>101m</c:v>
                </c:pt>
                <c:pt idx="102">
                  <c:v>102m</c:v>
                </c:pt>
                <c:pt idx="103">
                  <c:v>103m</c:v>
                </c:pt>
                <c:pt idx="104">
                  <c:v>104m</c:v>
                </c:pt>
                <c:pt idx="105">
                  <c:v>105m</c:v>
                </c:pt>
                <c:pt idx="106">
                  <c:v>106m</c:v>
                </c:pt>
                <c:pt idx="107">
                  <c:v>107m</c:v>
                </c:pt>
                <c:pt idx="108">
                  <c:v>108m</c:v>
                </c:pt>
                <c:pt idx="109">
                  <c:v>109m</c:v>
                </c:pt>
                <c:pt idx="110">
                  <c:v>110m</c:v>
                </c:pt>
                <c:pt idx="111">
                  <c:v>111m</c:v>
                </c:pt>
                <c:pt idx="112">
                  <c:v>112m</c:v>
                </c:pt>
                <c:pt idx="113">
                  <c:v>113m</c:v>
                </c:pt>
                <c:pt idx="114">
                  <c:v>114m</c:v>
                </c:pt>
                <c:pt idx="115">
                  <c:v>115m</c:v>
                </c:pt>
                <c:pt idx="116">
                  <c:v>116m</c:v>
                </c:pt>
                <c:pt idx="117">
                  <c:v>117m</c:v>
                </c:pt>
                <c:pt idx="118">
                  <c:v>118m</c:v>
                </c:pt>
                <c:pt idx="119">
                  <c:v>119m</c:v>
                </c:pt>
                <c:pt idx="120">
                  <c:v>120m</c:v>
                </c:pt>
                <c:pt idx="121">
                  <c:v>121m</c:v>
                </c:pt>
                <c:pt idx="122">
                  <c:v>122m</c:v>
                </c:pt>
                <c:pt idx="123">
                  <c:v>123m</c:v>
                </c:pt>
                <c:pt idx="124">
                  <c:v>124m</c:v>
                </c:pt>
                <c:pt idx="125">
                  <c:v>125m</c:v>
                </c:pt>
                <c:pt idx="126">
                  <c:v>126m</c:v>
                </c:pt>
                <c:pt idx="127">
                  <c:v>127m</c:v>
                </c:pt>
                <c:pt idx="128">
                  <c:v>128m</c:v>
                </c:pt>
                <c:pt idx="129">
                  <c:v>129m</c:v>
                </c:pt>
                <c:pt idx="130">
                  <c:v>130m</c:v>
                </c:pt>
                <c:pt idx="131">
                  <c:v>131m</c:v>
                </c:pt>
                <c:pt idx="132">
                  <c:v>132m</c:v>
                </c:pt>
                <c:pt idx="133">
                  <c:v>133m</c:v>
                </c:pt>
                <c:pt idx="134">
                  <c:v>134m</c:v>
                </c:pt>
                <c:pt idx="135">
                  <c:v>135m</c:v>
                </c:pt>
                <c:pt idx="136">
                  <c:v>136m</c:v>
                </c:pt>
                <c:pt idx="137">
                  <c:v>137m</c:v>
                </c:pt>
                <c:pt idx="138">
                  <c:v>138m</c:v>
                </c:pt>
                <c:pt idx="139">
                  <c:v>139m</c:v>
                </c:pt>
                <c:pt idx="140">
                  <c:v>140m</c:v>
                </c:pt>
                <c:pt idx="141">
                  <c:v>141m</c:v>
                </c:pt>
                <c:pt idx="142">
                  <c:v>142m</c:v>
                </c:pt>
                <c:pt idx="143">
                  <c:v>143m</c:v>
                </c:pt>
                <c:pt idx="144">
                  <c:v>144m</c:v>
                </c:pt>
                <c:pt idx="145">
                  <c:v>145m</c:v>
                </c:pt>
                <c:pt idx="146">
                  <c:v>146m</c:v>
                </c:pt>
                <c:pt idx="147">
                  <c:v>147m</c:v>
                </c:pt>
                <c:pt idx="148">
                  <c:v>148m</c:v>
                </c:pt>
                <c:pt idx="149">
                  <c:v>149m</c:v>
                </c:pt>
                <c:pt idx="150">
                  <c:v>150m</c:v>
                </c:pt>
                <c:pt idx="151">
                  <c:v>151m</c:v>
                </c:pt>
                <c:pt idx="152">
                  <c:v>152m</c:v>
                </c:pt>
                <c:pt idx="153">
                  <c:v>153m</c:v>
                </c:pt>
                <c:pt idx="154">
                  <c:v>154m</c:v>
                </c:pt>
                <c:pt idx="155">
                  <c:v>155m</c:v>
                </c:pt>
                <c:pt idx="156">
                  <c:v>156m</c:v>
                </c:pt>
                <c:pt idx="157">
                  <c:v>157m</c:v>
                </c:pt>
                <c:pt idx="158">
                  <c:v>158m</c:v>
                </c:pt>
                <c:pt idx="159">
                  <c:v>159m</c:v>
                </c:pt>
                <c:pt idx="160">
                  <c:v>160m</c:v>
                </c:pt>
                <c:pt idx="161">
                  <c:v>161m</c:v>
                </c:pt>
                <c:pt idx="162">
                  <c:v>162m</c:v>
                </c:pt>
                <c:pt idx="163">
                  <c:v>163m</c:v>
                </c:pt>
                <c:pt idx="164">
                  <c:v>164m</c:v>
                </c:pt>
                <c:pt idx="165">
                  <c:v>165m</c:v>
                </c:pt>
                <c:pt idx="166">
                  <c:v>166m</c:v>
                </c:pt>
                <c:pt idx="167">
                  <c:v>167m</c:v>
                </c:pt>
                <c:pt idx="168">
                  <c:v>168m</c:v>
                </c:pt>
                <c:pt idx="169">
                  <c:v>169m</c:v>
                </c:pt>
                <c:pt idx="170">
                  <c:v>170m</c:v>
                </c:pt>
                <c:pt idx="171">
                  <c:v>171m</c:v>
                </c:pt>
                <c:pt idx="172">
                  <c:v>172m</c:v>
                </c:pt>
                <c:pt idx="173">
                  <c:v>173m</c:v>
                </c:pt>
                <c:pt idx="174">
                  <c:v>174m</c:v>
                </c:pt>
                <c:pt idx="175">
                  <c:v>175m</c:v>
                </c:pt>
                <c:pt idx="176">
                  <c:v>176m</c:v>
                </c:pt>
                <c:pt idx="177">
                  <c:v>177m</c:v>
                </c:pt>
                <c:pt idx="178">
                  <c:v>178m</c:v>
                </c:pt>
                <c:pt idx="179">
                  <c:v>179m</c:v>
                </c:pt>
                <c:pt idx="180">
                  <c:v>180m</c:v>
                </c:pt>
                <c:pt idx="181">
                  <c:v>181m</c:v>
                </c:pt>
                <c:pt idx="182">
                  <c:v>182m</c:v>
                </c:pt>
                <c:pt idx="183">
                  <c:v>183m</c:v>
                </c:pt>
                <c:pt idx="184">
                  <c:v>184m</c:v>
                </c:pt>
                <c:pt idx="185">
                  <c:v>185m</c:v>
                </c:pt>
                <c:pt idx="186">
                  <c:v>186m</c:v>
                </c:pt>
                <c:pt idx="187">
                  <c:v>187m</c:v>
                </c:pt>
                <c:pt idx="188">
                  <c:v>188m</c:v>
                </c:pt>
                <c:pt idx="189">
                  <c:v>189m</c:v>
                </c:pt>
                <c:pt idx="190">
                  <c:v>190m</c:v>
                </c:pt>
                <c:pt idx="191">
                  <c:v>191m</c:v>
                </c:pt>
                <c:pt idx="192">
                  <c:v>192m</c:v>
                </c:pt>
                <c:pt idx="193">
                  <c:v>193m</c:v>
                </c:pt>
                <c:pt idx="194">
                  <c:v>194m</c:v>
                </c:pt>
                <c:pt idx="195">
                  <c:v>195m</c:v>
                </c:pt>
                <c:pt idx="196">
                  <c:v>196m</c:v>
                </c:pt>
                <c:pt idx="197">
                  <c:v>197m</c:v>
                </c:pt>
                <c:pt idx="198">
                  <c:v>198m</c:v>
                </c:pt>
                <c:pt idx="199">
                  <c:v>199m</c:v>
                </c:pt>
                <c:pt idx="200">
                  <c:v>200m</c:v>
                </c:pt>
                <c:pt idx="201">
                  <c:v>201m</c:v>
                </c:pt>
                <c:pt idx="202">
                  <c:v>202m</c:v>
                </c:pt>
                <c:pt idx="203">
                  <c:v>203m</c:v>
                </c:pt>
                <c:pt idx="204">
                  <c:v>204m</c:v>
                </c:pt>
                <c:pt idx="205">
                  <c:v>205m</c:v>
                </c:pt>
                <c:pt idx="206">
                  <c:v>206m</c:v>
                </c:pt>
                <c:pt idx="207">
                  <c:v>207m</c:v>
                </c:pt>
                <c:pt idx="208">
                  <c:v>208m</c:v>
                </c:pt>
                <c:pt idx="209">
                  <c:v>209m</c:v>
                </c:pt>
                <c:pt idx="210">
                  <c:v>210m</c:v>
                </c:pt>
                <c:pt idx="211">
                  <c:v>211m</c:v>
                </c:pt>
                <c:pt idx="212">
                  <c:v>212m</c:v>
                </c:pt>
                <c:pt idx="213">
                  <c:v>213m</c:v>
                </c:pt>
                <c:pt idx="214">
                  <c:v>214m</c:v>
                </c:pt>
                <c:pt idx="215">
                  <c:v>215m</c:v>
                </c:pt>
                <c:pt idx="216">
                  <c:v>216m</c:v>
                </c:pt>
                <c:pt idx="217">
                  <c:v>217m</c:v>
                </c:pt>
                <c:pt idx="218">
                  <c:v>218m</c:v>
                </c:pt>
                <c:pt idx="219">
                  <c:v>219m</c:v>
                </c:pt>
                <c:pt idx="220">
                  <c:v>220m</c:v>
                </c:pt>
                <c:pt idx="221">
                  <c:v>221m</c:v>
                </c:pt>
                <c:pt idx="222">
                  <c:v>222m</c:v>
                </c:pt>
                <c:pt idx="223">
                  <c:v>223m</c:v>
                </c:pt>
                <c:pt idx="224">
                  <c:v>224m</c:v>
                </c:pt>
                <c:pt idx="225">
                  <c:v>225m</c:v>
                </c:pt>
                <c:pt idx="226">
                  <c:v>226m</c:v>
                </c:pt>
                <c:pt idx="227">
                  <c:v>227m</c:v>
                </c:pt>
                <c:pt idx="228">
                  <c:v>228m</c:v>
                </c:pt>
                <c:pt idx="229">
                  <c:v>229m</c:v>
                </c:pt>
                <c:pt idx="230">
                  <c:v>230m</c:v>
                </c:pt>
                <c:pt idx="231">
                  <c:v>231m</c:v>
                </c:pt>
                <c:pt idx="232">
                  <c:v>232m</c:v>
                </c:pt>
                <c:pt idx="233">
                  <c:v>233m</c:v>
                </c:pt>
                <c:pt idx="234">
                  <c:v>234m</c:v>
                </c:pt>
                <c:pt idx="235">
                  <c:v>235m</c:v>
                </c:pt>
                <c:pt idx="236">
                  <c:v>236m</c:v>
                </c:pt>
                <c:pt idx="237">
                  <c:v>237m</c:v>
                </c:pt>
                <c:pt idx="238">
                  <c:v>238m</c:v>
                </c:pt>
                <c:pt idx="239">
                  <c:v>239m</c:v>
                </c:pt>
                <c:pt idx="240">
                  <c:v>240m</c:v>
                </c:pt>
                <c:pt idx="241">
                  <c:v>241m</c:v>
                </c:pt>
                <c:pt idx="242">
                  <c:v>242m</c:v>
                </c:pt>
                <c:pt idx="243">
                  <c:v>243m</c:v>
                </c:pt>
                <c:pt idx="244">
                  <c:v>244m</c:v>
                </c:pt>
                <c:pt idx="245">
                  <c:v>245m</c:v>
                </c:pt>
                <c:pt idx="246">
                  <c:v>246m</c:v>
                </c:pt>
                <c:pt idx="247">
                  <c:v>247m</c:v>
                </c:pt>
                <c:pt idx="248">
                  <c:v>248m</c:v>
                </c:pt>
                <c:pt idx="249">
                  <c:v>249m</c:v>
                </c:pt>
                <c:pt idx="250">
                  <c:v>250m</c:v>
                </c:pt>
                <c:pt idx="251">
                  <c:v>251m</c:v>
                </c:pt>
                <c:pt idx="252">
                  <c:v>252m</c:v>
                </c:pt>
                <c:pt idx="253">
                  <c:v>253m</c:v>
                </c:pt>
                <c:pt idx="254">
                  <c:v>254m</c:v>
                </c:pt>
                <c:pt idx="255">
                  <c:v>255m</c:v>
                </c:pt>
                <c:pt idx="256">
                  <c:v>256m</c:v>
                </c:pt>
                <c:pt idx="257">
                  <c:v>257m</c:v>
                </c:pt>
                <c:pt idx="258">
                  <c:v>258m</c:v>
                </c:pt>
                <c:pt idx="259">
                  <c:v>259m</c:v>
                </c:pt>
                <c:pt idx="260">
                  <c:v>260m</c:v>
                </c:pt>
                <c:pt idx="261">
                  <c:v>261m</c:v>
                </c:pt>
                <c:pt idx="262">
                  <c:v>262m</c:v>
                </c:pt>
                <c:pt idx="263">
                  <c:v>263m</c:v>
                </c:pt>
                <c:pt idx="264">
                  <c:v>264m</c:v>
                </c:pt>
                <c:pt idx="265">
                  <c:v>265m</c:v>
                </c:pt>
                <c:pt idx="266">
                  <c:v>266m</c:v>
                </c:pt>
                <c:pt idx="267">
                  <c:v>267m</c:v>
                </c:pt>
                <c:pt idx="268">
                  <c:v>268m</c:v>
                </c:pt>
                <c:pt idx="269">
                  <c:v>269m</c:v>
                </c:pt>
                <c:pt idx="270">
                  <c:v>270m</c:v>
                </c:pt>
                <c:pt idx="271">
                  <c:v>271m</c:v>
                </c:pt>
                <c:pt idx="272">
                  <c:v>272m</c:v>
                </c:pt>
                <c:pt idx="273">
                  <c:v>273m</c:v>
                </c:pt>
                <c:pt idx="274">
                  <c:v>274m</c:v>
                </c:pt>
                <c:pt idx="275">
                  <c:v>275m</c:v>
                </c:pt>
                <c:pt idx="276">
                  <c:v>276m</c:v>
                </c:pt>
                <c:pt idx="277">
                  <c:v>277m</c:v>
                </c:pt>
                <c:pt idx="278">
                  <c:v>278m</c:v>
                </c:pt>
                <c:pt idx="279">
                  <c:v>279m</c:v>
                </c:pt>
                <c:pt idx="280">
                  <c:v>280m</c:v>
                </c:pt>
                <c:pt idx="281">
                  <c:v>281m</c:v>
                </c:pt>
                <c:pt idx="282">
                  <c:v>282m</c:v>
                </c:pt>
                <c:pt idx="283">
                  <c:v>283m</c:v>
                </c:pt>
                <c:pt idx="284">
                  <c:v>284m</c:v>
                </c:pt>
                <c:pt idx="285">
                  <c:v>285m</c:v>
                </c:pt>
                <c:pt idx="286">
                  <c:v>286m</c:v>
                </c:pt>
                <c:pt idx="287">
                  <c:v>287m</c:v>
                </c:pt>
                <c:pt idx="288">
                  <c:v>288m</c:v>
                </c:pt>
                <c:pt idx="289">
                  <c:v>289m</c:v>
                </c:pt>
                <c:pt idx="290">
                  <c:v>290m</c:v>
                </c:pt>
                <c:pt idx="291">
                  <c:v>291m</c:v>
                </c:pt>
                <c:pt idx="292">
                  <c:v>292m</c:v>
                </c:pt>
                <c:pt idx="293">
                  <c:v>293m</c:v>
                </c:pt>
                <c:pt idx="294">
                  <c:v>294m</c:v>
                </c:pt>
                <c:pt idx="295">
                  <c:v>295m</c:v>
                </c:pt>
                <c:pt idx="296">
                  <c:v>296m</c:v>
                </c:pt>
                <c:pt idx="297">
                  <c:v>297m</c:v>
                </c:pt>
                <c:pt idx="298">
                  <c:v>298m</c:v>
                </c:pt>
                <c:pt idx="299">
                  <c:v>299m</c:v>
                </c:pt>
                <c:pt idx="300">
                  <c:v>300m</c:v>
                </c:pt>
                <c:pt idx="301">
                  <c:v>301m</c:v>
                </c:pt>
                <c:pt idx="302">
                  <c:v>302m</c:v>
                </c:pt>
                <c:pt idx="303">
                  <c:v>303m</c:v>
                </c:pt>
                <c:pt idx="304">
                  <c:v>304m</c:v>
                </c:pt>
                <c:pt idx="305">
                  <c:v>305m</c:v>
                </c:pt>
                <c:pt idx="306">
                  <c:v>306m</c:v>
                </c:pt>
                <c:pt idx="307">
                  <c:v>307m</c:v>
                </c:pt>
                <c:pt idx="308">
                  <c:v>308m</c:v>
                </c:pt>
                <c:pt idx="309">
                  <c:v>309m</c:v>
                </c:pt>
                <c:pt idx="310">
                  <c:v>310m</c:v>
                </c:pt>
                <c:pt idx="311">
                  <c:v>311m</c:v>
                </c:pt>
                <c:pt idx="312">
                  <c:v>312m</c:v>
                </c:pt>
                <c:pt idx="313">
                  <c:v>313m</c:v>
                </c:pt>
                <c:pt idx="314">
                  <c:v>314m</c:v>
                </c:pt>
                <c:pt idx="315">
                  <c:v>315m</c:v>
                </c:pt>
                <c:pt idx="316">
                  <c:v>316m</c:v>
                </c:pt>
                <c:pt idx="317">
                  <c:v>317m</c:v>
                </c:pt>
                <c:pt idx="318">
                  <c:v>318m</c:v>
                </c:pt>
                <c:pt idx="319">
                  <c:v>319m</c:v>
                </c:pt>
                <c:pt idx="320">
                  <c:v>320m</c:v>
                </c:pt>
                <c:pt idx="321">
                  <c:v>321m</c:v>
                </c:pt>
                <c:pt idx="322">
                  <c:v>322m</c:v>
                </c:pt>
                <c:pt idx="323">
                  <c:v>323m</c:v>
                </c:pt>
                <c:pt idx="324">
                  <c:v>324m</c:v>
                </c:pt>
                <c:pt idx="325">
                  <c:v>325m</c:v>
                </c:pt>
                <c:pt idx="326">
                  <c:v>326m</c:v>
                </c:pt>
                <c:pt idx="327">
                  <c:v>327m</c:v>
                </c:pt>
                <c:pt idx="328">
                  <c:v>328m</c:v>
                </c:pt>
                <c:pt idx="329">
                  <c:v>329m</c:v>
                </c:pt>
                <c:pt idx="330">
                  <c:v>330m</c:v>
                </c:pt>
                <c:pt idx="331">
                  <c:v>331m</c:v>
                </c:pt>
                <c:pt idx="332">
                  <c:v>332m</c:v>
                </c:pt>
                <c:pt idx="333">
                  <c:v>333m</c:v>
                </c:pt>
                <c:pt idx="334">
                  <c:v>334m</c:v>
                </c:pt>
                <c:pt idx="335">
                  <c:v>335m</c:v>
                </c:pt>
                <c:pt idx="336">
                  <c:v>336m</c:v>
                </c:pt>
                <c:pt idx="337">
                  <c:v>337m</c:v>
                </c:pt>
                <c:pt idx="338">
                  <c:v>338m</c:v>
                </c:pt>
                <c:pt idx="339">
                  <c:v>339m</c:v>
                </c:pt>
                <c:pt idx="340">
                  <c:v>340m</c:v>
                </c:pt>
                <c:pt idx="341">
                  <c:v>341m</c:v>
                </c:pt>
                <c:pt idx="342">
                  <c:v>342m</c:v>
                </c:pt>
                <c:pt idx="343">
                  <c:v>343m</c:v>
                </c:pt>
                <c:pt idx="344">
                  <c:v>344m</c:v>
                </c:pt>
                <c:pt idx="345">
                  <c:v>345m</c:v>
                </c:pt>
                <c:pt idx="346">
                  <c:v>346m</c:v>
                </c:pt>
                <c:pt idx="347">
                  <c:v>347m</c:v>
                </c:pt>
                <c:pt idx="348">
                  <c:v>348m</c:v>
                </c:pt>
                <c:pt idx="349">
                  <c:v>349m</c:v>
                </c:pt>
                <c:pt idx="350">
                  <c:v>350m</c:v>
                </c:pt>
                <c:pt idx="351">
                  <c:v>351m</c:v>
                </c:pt>
                <c:pt idx="352">
                  <c:v>352m</c:v>
                </c:pt>
                <c:pt idx="353">
                  <c:v>353m</c:v>
                </c:pt>
                <c:pt idx="354">
                  <c:v>354m</c:v>
                </c:pt>
                <c:pt idx="355">
                  <c:v>355m</c:v>
                </c:pt>
                <c:pt idx="356">
                  <c:v>356m</c:v>
                </c:pt>
                <c:pt idx="357">
                  <c:v>357m</c:v>
                </c:pt>
                <c:pt idx="358">
                  <c:v>358m</c:v>
                </c:pt>
                <c:pt idx="359">
                  <c:v>359m</c:v>
                </c:pt>
                <c:pt idx="360">
                  <c:v>360m</c:v>
                </c:pt>
              </c:strCache>
            </c:strRef>
          </c:cat>
          <c:val>
            <c:numRef>
              <c:f>'KRD mapping'!$E$16:$NA$16</c:f>
              <c:numCache>
                <c:formatCode>_(* #,##0.00_);_(* \(#,##0.00\);_(* "-"??_);_(@_)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8.3333333333333329E-2</c:v>
                </c:pt>
                <c:pt idx="146">
                  <c:v>0.16666666666666666</c:v>
                </c:pt>
                <c:pt idx="147">
                  <c:v>0.25</c:v>
                </c:pt>
                <c:pt idx="148">
                  <c:v>0.33333333333333331</c:v>
                </c:pt>
                <c:pt idx="149">
                  <c:v>0.41666666666666669</c:v>
                </c:pt>
                <c:pt idx="150">
                  <c:v>0.5</c:v>
                </c:pt>
                <c:pt idx="151">
                  <c:v>0.58333333333333337</c:v>
                </c:pt>
                <c:pt idx="152">
                  <c:v>0.66666666666666663</c:v>
                </c:pt>
                <c:pt idx="153">
                  <c:v>0.75</c:v>
                </c:pt>
                <c:pt idx="154">
                  <c:v>0.83333333333333337</c:v>
                </c:pt>
                <c:pt idx="155">
                  <c:v>0.91666666666666663</c:v>
                </c:pt>
                <c:pt idx="156">
                  <c:v>1</c:v>
                </c:pt>
                <c:pt idx="157">
                  <c:v>0.91666666666666663</c:v>
                </c:pt>
                <c:pt idx="158">
                  <c:v>0.83333333333333337</c:v>
                </c:pt>
                <c:pt idx="159">
                  <c:v>0.75</c:v>
                </c:pt>
                <c:pt idx="160">
                  <c:v>0.66666666666666674</c:v>
                </c:pt>
                <c:pt idx="161">
                  <c:v>0.58333333333333326</c:v>
                </c:pt>
                <c:pt idx="162">
                  <c:v>0.5</c:v>
                </c:pt>
                <c:pt idx="163">
                  <c:v>0.41666666666666663</c:v>
                </c:pt>
                <c:pt idx="164">
                  <c:v>0.33333333333333337</c:v>
                </c:pt>
                <c:pt idx="165">
                  <c:v>0.25</c:v>
                </c:pt>
                <c:pt idx="166">
                  <c:v>0.16666666666666663</c:v>
                </c:pt>
                <c:pt idx="167">
                  <c:v>8.333333333333337E-2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'KRD mapping'!$D$17</c:f>
              <c:strCache>
                <c:ptCount val="1"/>
                <c:pt idx="0">
                  <c:v>14y</c:v>
                </c:pt>
              </c:strCache>
            </c:strRef>
          </c:tx>
          <c:marker>
            <c:symbol val="none"/>
          </c:marker>
          <c:cat>
            <c:strRef>
              <c:f>'KRD mapping'!$E$3:$NA$3</c:f>
              <c:strCache>
                <c:ptCount val="361"/>
                <c:pt idx="0">
                  <c:v>0m</c:v>
                </c:pt>
                <c:pt idx="1">
                  <c:v>1m</c:v>
                </c:pt>
                <c:pt idx="2">
                  <c:v>2m</c:v>
                </c:pt>
                <c:pt idx="3">
                  <c:v>3m</c:v>
                </c:pt>
                <c:pt idx="4">
                  <c:v>4m</c:v>
                </c:pt>
                <c:pt idx="5">
                  <c:v>5m</c:v>
                </c:pt>
                <c:pt idx="6">
                  <c:v>6m</c:v>
                </c:pt>
                <c:pt idx="7">
                  <c:v>7m</c:v>
                </c:pt>
                <c:pt idx="8">
                  <c:v>8m</c:v>
                </c:pt>
                <c:pt idx="9">
                  <c:v>9m</c:v>
                </c:pt>
                <c:pt idx="10">
                  <c:v>10m</c:v>
                </c:pt>
                <c:pt idx="11">
                  <c:v>11m</c:v>
                </c:pt>
                <c:pt idx="12">
                  <c:v>12m</c:v>
                </c:pt>
                <c:pt idx="13">
                  <c:v>13m</c:v>
                </c:pt>
                <c:pt idx="14">
                  <c:v>14m</c:v>
                </c:pt>
                <c:pt idx="15">
                  <c:v>15m</c:v>
                </c:pt>
                <c:pt idx="16">
                  <c:v>16m</c:v>
                </c:pt>
                <c:pt idx="17">
                  <c:v>17m</c:v>
                </c:pt>
                <c:pt idx="18">
                  <c:v>18m</c:v>
                </c:pt>
                <c:pt idx="19">
                  <c:v>19m</c:v>
                </c:pt>
                <c:pt idx="20">
                  <c:v>20m</c:v>
                </c:pt>
                <c:pt idx="21">
                  <c:v>21m</c:v>
                </c:pt>
                <c:pt idx="22">
                  <c:v>22m</c:v>
                </c:pt>
                <c:pt idx="23">
                  <c:v>23m</c:v>
                </c:pt>
                <c:pt idx="24">
                  <c:v>24m</c:v>
                </c:pt>
                <c:pt idx="25">
                  <c:v>25m</c:v>
                </c:pt>
                <c:pt idx="26">
                  <c:v>26m</c:v>
                </c:pt>
                <c:pt idx="27">
                  <c:v>27m</c:v>
                </c:pt>
                <c:pt idx="28">
                  <c:v>28m</c:v>
                </c:pt>
                <c:pt idx="29">
                  <c:v>29m</c:v>
                </c:pt>
                <c:pt idx="30">
                  <c:v>30m</c:v>
                </c:pt>
                <c:pt idx="31">
                  <c:v>31m</c:v>
                </c:pt>
                <c:pt idx="32">
                  <c:v>32m</c:v>
                </c:pt>
                <c:pt idx="33">
                  <c:v>33m</c:v>
                </c:pt>
                <c:pt idx="34">
                  <c:v>34m</c:v>
                </c:pt>
                <c:pt idx="35">
                  <c:v>35m</c:v>
                </c:pt>
                <c:pt idx="36">
                  <c:v>36m</c:v>
                </c:pt>
                <c:pt idx="37">
                  <c:v>37m</c:v>
                </c:pt>
                <c:pt idx="38">
                  <c:v>38m</c:v>
                </c:pt>
                <c:pt idx="39">
                  <c:v>39m</c:v>
                </c:pt>
                <c:pt idx="40">
                  <c:v>40m</c:v>
                </c:pt>
                <c:pt idx="41">
                  <c:v>41m</c:v>
                </c:pt>
                <c:pt idx="42">
                  <c:v>42m</c:v>
                </c:pt>
                <c:pt idx="43">
                  <c:v>43m</c:v>
                </c:pt>
                <c:pt idx="44">
                  <c:v>44m</c:v>
                </c:pt>
                <c:pt idx="45">
                  <c:v>45m</c:v>
                </c:pt>
                <c:pt idx="46">
                  <c:v>46m</c:v>
                </c:pt>
                <c:pt idx="47">
                  <c:v>47m</c:v>
                </c:pt>
                <c:pt idx="48">
                  <c:v>48m</c:v>
                </c:pt>
                <c:pt idx="49">
                  <c:v>49m</c:v>
                </c:pt>
                <c:pt idx="50">
                  <c:v>50m</c:v>
                </c:pt>
                <c:pt idx="51">
                  <c:v>51m</c:v>
                </c:pt>
                <c:pt idx="52">
                  <c:v>52m</c:v>
                </c:pt>
                <c:pt idx="53">
                  <c:v>53m</c:v>
                </c:pt>
                <c:pt idx="54">
                  <c:v>54m</c:v>
                </c:pt>
                <c:pt idx="55">
                  <c:v>55m</c:v>
                </c:pt>
                <c:pt idx="56">
                  <c:v>56m</c:v>
                </c:pt>
                <c:pt idx="57">
                  <c:v>57m</c:v>
                </c:pt>
                <c:pt idx="58">
                  <c:v>58m</c:v>
                </c:pt>
                <c:pt idx="59">
                  <c:v>59m</c:v>
                </c:pt>
                <c:pt idx="60">
                  <c:v>60m</c:v>
                </c:pt>
                <c:pt idx="61">
                  <c:v>61m</c:v>
                </c:pt>
                <c:pt idx="62">
                  <c:v>62m</c:v>
                </c:pt>
                <c:pt idx="63">
                  <c:v>63m</c:v>
                </c:pt>
                <c:pt idx="64">
                  <c:v>64m</c:v>
                </c:pt>
                <c:pt idx="65">
                  <c:v>65m</c:v>
                </c:pt>
                <c:pt idx="66">
                  <c:v>66m</c:v>
                </c:pt>
                <c:pt idx="67">
                  <c:v>67m</c:v>
                </c:pt>
                <c:pt idx="68">
                  <c:v>68m</c:v>
                </c:pt>
                <c:pt idx="69">
                  <c:v>69m</c:v>
                </c:pt>
                <c:pt idx="70">
                  <c:v>70m</c:v>
                </c:pt>
                <c:pt idx="71">
                  <c:v>71m</c:v>
                </c:pt>
                <c:pt idx="72">
                  <c:v>72m</c:v>
                </c:pt>
                <c:pt idx="73">
                  <c:v>73m</c:v>
                </c:pt>
                <c:pt idx="74">
                  <c:v>74m</c:v>
                </c:pt>
                <c:pt idx="75">
                  <c:v>75m</c:v>
                </c:pt>
                <c:pt idx="76">
                  <c:v>76m</c:v>
                </c:pt>
                <c:pt idx="77">
                  <c:v>77m</c:v>
                </c:pt>
                <c:pt idx="78">
                  <c:v>78m</c:v>
                </c:pt>
                <c:pt idx="79">
                  <c:v>79m</c:v>
                </c:pt>
                <c:pt idx="80">
                  <c:v>80m</c:v>
                </c:pt>
                <c:pt idx="81">
                  <c:v>81m</c:v>
                </c:pt>
                <c:pt idx="82">
                  <c:v>82m</c:v>
                </c:pt>
                <c:pt idx="83">
                  <c:v>83m</c:v>
                </c:pt>
                <c:pt idx="84">
                  <c:v>84m</c:v>
                </c:pt>
                <c:pt idx="85">
                  <c:v>85m</c:v>
                </c:pt>
                <c:pt idx="86">
                  <c:v>86m</c:v>
                </c:pt>
                <c:pt idx="87">
                  <c:v>87m</c:v>
                </c:pt>
                <c:pt idx="88">
                  <c:v>88m</c:v>
                </c:pt>
                <c:pt idx="89">
                  <c:v>89m</c:v>
                </c:pt>
                <c:pt idx="90">
                  <c:v>90m</c:v>
                </c:pt>
                <c:pt idx="91">
                  <c:v>91m</c:v>
                </c:pt>
                <c:pt idx="92">
                  <c:v>92m</c:v>
                </c:pt>
                <c:pt idx="93">
                  <c:v>93m</c:v>
                </c:pt>
                <c:pt idx="94">
                  <c:v>94m</c:v>
                </c:pt>
                <c:pt idx="95">
                  <c:v>95m</c:v>
                </c:pt>
                <c:pt idx="96">
                  <c:v>96m</c:v>
                </c:pt>
                <c:pt idx="97">
                  <c:v>97m</c:v>
                </c:pt>
                <c:pt idx="98">
                  <c:v>98m</c:v>
                </c:pt>
                <c:pt idx="99">
                  <c:v>99m</c:v>
                </c:pt>
                <c:pt idx="100">
                  <c:v>100m</c:v>
                </c:pt>
                <c:pt idx="101">
                  <c:v>101m</c:v>
                </c:pt>
                <c:pt idx="102">
                  <c:v>102m</c:v>
                </c:pt>
                <c:pt idx="103">
                  <c:v>103m</c:v>
                </c:pt>
                <c:pt idx="104">
                  <c:v>104m</c:v>
                </c:pt>
                <c:pt idx="105">
                  <c:v>105m</c:v>
                </c:pt>
                <c:pt idx="106">
                  <c:v>106m</c:v>
                </c:pt>
                <c:pt idx="107">
                  <c:v>107m</c:v>
                </c:pt>
                <c:pt idx="108">
                  <c:v>108m</c:v>
                </c:pt>
                <c:pt idx="109">
                  <c:v>109m</c:v>
                </c:pt>
                <c:pt idx="110">
                  <c:v>110m</c:v>
                </c:pt>
                <c:pt idx="111">
                  <c:v>111m</c:v>
                </c:pt>
                <c:pt idx="112">
                  <c:v>112m</c:v>
                </c:pt>
                <c:pt idx="113">
                  <c:v>113m</c:v>
                </c:pt>
                <c:pt idx="114">
                  <c:v>114m</c:v>
                </c:pt>
                <c:pt idx="115">
                  <c:v>115m</c:v>
                </c:pt>
                <c:pt idx="116">
                  <c:v>116m</c:v>
                </c:pt>
                <c:pt idx="117">
                  <c:v>117m</c:v>
                </c:pt>
                <c:pt idx="118">
                  <c:v>118m</c:v>
                </c:pt>
                <c:pt idx="119">
                  <c:v>119m</c:v>
                </c:pt>
                <c:pt idx="120">
                  <c:v>120m</c:v>
                </c:pt>
                <c:pt idx="121">
                  <c:v>121m</c:v>
                </c:pt>
                <c:pt idx="122">
                  <c:v>122m</c:v>
                </c:pt>
                <c:pt idx="123">
                  <c:v>123m</c:v>
                </c:pt>
                <c:pt idx="124">
                  <c:v>124m</c:v>
                </c:pt>
                <c:pt idx="125">
                  <c:v>125m</c:v>
                </c:pt>
                <c:pt idx="126">
                  <c:v>126m</c:v>
                </c:pt>
                <c:pt idx="127">
                  <c:v>127m</c:v>
                </c:pt>
                <c:pt idx="128">
                  <c:v>128m</c:v>
                </c:pt>
                <c:pt idx="129">
                  <c:v>129m</c:v>
                </c:pt>
                <c:pt idx="130">
                  <c:v>130m</c:v>
                </c:pt>
                <c:pt idx="131">
                  <c:v>131m</c:v>
                </c:pt>
                <c:pt idx="132">
                  <c:v>132m</c:v>
                </c:pt>
                <c:pt idx="133">
                  <c:v>133m</c:v>
                </c:pt>
                <c:pt idx="134">
                  <c:v>134m</c:v>
                </c:pt>
                <c:pt idx="135">
                  <c:v>135m</c:v>
                </c:pt>
                <c:pt idx="136">
                  <c:v>136m</c:v>
                </c:pt>
                <c:pt idx="137">
                  <c:v>137m</c:v>
                </c:pt>
                <c:pt idx="138">
                  <c:v>138m</c:v>
                </c:pt>
                <c:pt idx="139">
                  <c:v>139m</c:v>
                </c:pt>
                <c:pt idx="140">
                  <c:v>140m</c:v>
                </c:pt>
                <c:pt idx="141">
                  <c:v>141m</c:v>
                </c:pt>
                <c:pt idx="142">
                  <c:v>142m</c:v>
                </c:pt>
                <c:pt idx="143">
                  <c:v>143m</c:v>
                </c:pt>
                <c:pt idx="144">
                  <c:v>144m</c:v>
                </c:pt>
                <c:pt idx="145">
                  <c:v>145m</c:v>
                </c:pt>
                <c:pt idx="146">
                  <c:v>146m</c:v>
                </c:pt>
                <c:pt idx="147">
                  <c:v>147m</c:v>
                </c:pt>
                <c:pt idx="148">
                  <c:v>148m</c:v>
                </c:pt>
                <c:pt idx="149">
                  <c:v>149m</c:v>
                </c:pt>
                <c:pt idx="150">
                  <c:v>150m</c:v>
                </c:pt>
                <c:pt idx="151">
                  <c:v>151m</c:v>
                </c:pt>
                <c:pt idx="152">
                  <c:v>152m</c:v>
                </c:pt>
                <c:pt idx="153">
                  <c:v>153m</c:v>
                </c:pt>
                <c:pt idx="154">
                  <c:v>154m</c:v>
                </c:pt>
                <c:pt idx="155">
                  <c:v>155m</c:v>
                </c:pt>
                <c:pt idx="156">
                  <c:v>156m</c:v>
                </c:pt>
                <c:pt idx="157">
                  <c:v>157m</c:v>
                </c:pt>
                <c:pt idx="158">
                  <c:v>158m</c:v>
                </c:pt>
                <c:pt idx="159">
                  <c:v>159m</c:v>
                </c:pt>
                <c:pt idx="160">
                  <c:v>160m</c:v>
                </c:pt>
                <c:pt idx="161">
                  <c:v>161m</c:v>
                </c:pt>
                <c:pt idx="162">
                  <c:v>162m</c:v>
                </c:pt>
                <c:pt idx="163">
                  <c:v>163m</c:v>
                </c:pt>
                <c:pt idx="164">
                  <c:v>164m</c:v>
                </c:pt>
                <c:pt idx="165">
                  <c:v>165m</c:v>
                </c:pt>
                <c:pt idx="166">
                  <c:v>166m</c:v>
                </c:pt>
                <c:pt idx="167">
                  <c:v>167m</c:v>
                </c:pt>
                <c:pt idx="168">
                  <c:v>168m</c:v>
                </c:pt>
                <c:pt idx="169">
                  <c:v>169m</c:v>
                </c:pt>
                <c:pt idx="170">
                  <c:v>170m</c:v>
                </c:pt>
                <c:pt idx="171">
                  <c:v>171m</c:v>
                </c:pt>
                <c:pt idx="172">
                  <c:v>172m</c:v>
                </c:pt>
                <c:pt idx="173">
                  <c:v>173m</c:v>
                </c:pt>
                <c:pt idx="174">
                  <c:v>174m</c:v>
                </c:pt>
                <c:pt idx="175">
                  <c:v>175m</c:v>
                </c:pt>
                <c:pt idx="176">
                  <c:v>176m</c:v>
                </c:pt>
                <c:pt idx="177">
                  <c:v>177m</c:v>
                </c:pt>
                <c:pt idx="178">
                  <c:v>178m</c:v>
                </c:pt>
                <c:pt idx="179">
                  <c:v>179m</c:v>
                </c:pt>
                <c:pt idx="180">
                  <c:v>180m</c:v>
                </c:pt>
                <c:pt idx="181">
                  <c:v>181m</c:v>
                </c:pt>
                <c:pt idx="182">
                  <c:v>182m</c:v>
                </c:pt>
                <c:pt idx="183">
                  <c:v>183m</c:v>
                </c:pt>
                <c:pt idx="184">
                  <c:v>184m</c:v>
                </c:pt>
                <c:pt idx="185">
                  <c:v>185m</c:v>
                </c:pt>
                <c:pt idx="186">
                  <c:v>186m</c:v>
                </c:pt>
                <c:pt idx="187">
                  <c:v>187m</c:v>
                </c:pt>
                <c:pt idx="188">
                  <c:v>188m</c:v>
                </c:pt>
                <c:pt idx="189">
                  <c:v>189m</c:v>
                </c:pt>
                <c:pt idx="190">
                  <c:v>190m</c:v>
                </c:pt>
                <c:pt idx="191">
                  <c:v>191m</c:v>
                </c:pt>
                <c:pt idx="192">
                  <c:v>192m</c:v>
                </c:pt>
                <c:pt idx="193">
                  <c:v>193m</c:v>
                </c:pt>
                <c:pt idx="194">
                  <c:v>194m</c:v>
                </c:pt>
                <c:pt idx="195">
                  <c:v>195m</c:v>
                </c:pt>
                <c:pt idx="196">
                  <c:v>196m</c:v>
                </c:pt>
                <c:pt idx="197">
                  <c:v>197m</c:v>
                </c:pt>
                <c:pt idx="198">
                  <c:v>198m</c:v>
                </c:pt>
                <c:pt idx="199">
                  <c:v>199m</c:v>
                </c:pt>
                <c:pt idx="200">
                  <c:v>200m</c:v>
                </c:pt>
                <c:pt idx="201">
                  <c:v>201m</c:v>
                </c:pt>
                <c:pt idx="202">
                  <c:v>202m</c:v>
                </c:pt>
                <c:pt idx="203">
                  <c:v>203m</c:v>
                </c:pt>
                <c:pt idx="204">
                  <c:v>204m</c:v>
                </c:pt>
                <c:pt idx="205">
                  <c:v>205m</c:v>
                </c:pt>
                <c:pt idx="206">
                  <c:v>206m</c:v>
                </c:pt>
                <c:pt idx="207">
                  <c:v>207m</c:v>
                </c:pt>
                <c:pt idx="208">
                  <c:v>208m</c:v>
                </c:pt>
                <c:pt idx="209">
                  <c:v>209m</c:v>
                </c:pt>
                <c:pt idx="210">
                  <c:v>210m</c:v>
                </c:pt>
                <c:pt idx="211">
                  <c:v>211m</c:v>
                </c:pt>
                <c:pt idx="212">
                  <c:v>212m</c:v>
                </c:pt>
                <c:pt idx="213">
                  <c:v>213m</c:v>
                </c:pt>
                <c:pt idx="214">
                  <c:v>214m</c:v>
                </c:pt>
                <c:pt idx="215">
                  <c:v>215m</c:v>
                </c:pt>
                <c:pt idx="216">
                  <c:v>216m</c:v>
                </c:pt>
                <c:pt idx="217">
                  <c:v>217m</c:v>
                </c:pt>
                <c:pt idx="218">
                  <c:v>218m</c:v>
                </c:pt>
                <c:pt idx="219">
                  <c:v>219m</c:v>
                </c:pt>
                <c:pt idx="220">
                  <c:v>220m</c:v>
                </c:pt>
                <c:pt idx="221">
                  <c:v>221m</c:v>
                </c:pt>
                <c:pt idx="222">
                  <c:v>222m</c:v>
                </c:pt>
                <c:pt idx="223">
                  <c:v>223m</c:v>
                </c:pt>
                <c:pt idx="224">
                  <c:v>224m</c:v>
                </c:pt>
                <c:pt idx="225">
                  <c:v>225m</c:v>
                </c:pt>
                <c:pt idx="226">
                  <c:v>226m</c:v>
                </c:pt>
                <c:pt idx="227">
                  <c:v>227m</c:v>
                </c:pt>
                <c:pt idx="228">
                  <c:v>228m</c:v>
                </c:pt>
                <c:pt idx="229">
                  <c:v>229m</c:v>
                </c:pt>
                <c:pt idx="230">
                  <c:v>230m</c:v>
                </c:pt>
                <c:pt idx="231">
                  <c:v>231m</c:v>
                </c:pt>
                <c:pt idx="232">
                  <c:v>232m</c:v>
                </c:pt>
                <c:pt idx="233">
                  <c:v>233m</c:v>
                </c:pt>
                <c:pt idx="234">
                  <c:v>234m</c:v>
                </c:pt>
                <c:pt idx="235">
                  <c:v>235m</c:v>
                </c:pt>
                <c:pt idx="236">
                  <c:v>236m</c:v>
                </c:pt>
                <c:pt idx="237">
                  <c:v>237m</c:v>
                </c:pt>
                <c:pt idx="238">
                  <c:v>238m</c:v>
                </c:pt>
                <c:pt idx="239">
                  <c:v>239m</c:v>
                </c:pt>
                <c:pt idx="240">
                  <c:v>240m</c:v>
                </c:pt>
                <c:pt idx="241">
                  <c:v>241m</c:v>
                </c:pt>
                <c:pt idx="242">
                  <c:v>242m</c:v>
                </c:pt>
                <c:pt idx="243">
                  <c:v>243m</c:v>
                </c:pt>
                <c:pt idx="244">
                  <c:v>244m</c:v>
                </c:pt>
                <c:pt idx="245">
                  <c:v>245m</c:v>
                </c:pt>
                <c:pt idx="246">
                  <c:v>246m</c:v>
                </c:pt>
                <c:pt idx="247">
                  <c:v>247m</c:v>
                </c:pt>
                <c:pt idx="248">
                  <c:v>248m</c:v>
                </c:pt>
                <c:pt idx="249">
                  <c:v>249m</c:v>
                </c:pt>
                <c:pt idx="250">
                  <c:v>250m</c:v>
                </c:pt>
                <c:pt idx="251">
                  <c:v>251m</c:v>
                </c:pt>
                <c:pt idx="252">
                  <c:v>252m</c:v>
                </c:pt>
                <c:pt idx="253">
                  <c:v>253m</c:v>
                </c:pt>
                <c:pt idx="254">
                  <c:v>254m</c:v>
                </c:pt>
                <c:pt idx="255">
                  <c:v>255m</c:v>
                </c:pt>
                <c:pt idx="256">
                  <c:v>256m</c:v>
                </c:pt>
                <c:pt idx="257">
                  <c:v>257m</c:v>
                </c:pt>
                <c:pt idx="258">
                  <c:v>258m</c:v>
                </c:pt>
                <c:pt idx="259">
                  <c:v>259m</c:v>
                </c:pt>
                <c:pt idx="260">
                  <c:v>260m</c:v>
                </c:pt>
                <c:pt idx="261">
                  <c:v>261m</c:v>
                </c:pt>
                <c:pt idx="262">
                  <c:v>262m</c:v>
                </c:pt>
                <c:pt idx="263">
                  <c:v>263m</c:v>
                </c:pt>
                <c:pt idx="264">
                  <c:v>264m</c:v>
                </c:pt>
                <c:pt idx="265">
                  <c:v>265m</c:v>
                </c:pt>
                <c:pt idx="266">
                  <c:v>266m</c:v>
                </c:pt>
                <c:pt idx="267">
                  <c:v>267m</c:v>
                </c:pt>
                <c:pt idx="268">
                  <c:v>268m</c:v>
                </c:pt>
                <c:pt idx="269">
                  <c:v>269m</c:v>
                </c:pt>
                <c:pt idx="270">
                  <c:v>270m</c:v>
                </c:pt>
                <c:pt idx="271">
                  <c:v>271m</c:v>
                </c:pt>
                <c:pt idx="272">
                  <c:v>272m</c:v>
                </c:pt>
                <c:pt idx="273">
                  <c:v>273m</c:v>
                </c:pt>
                <c:pt idx="274">
                  <c:v>274m</c:v>
                </c:pt>
                <c:pt idx="275">
                  <c:v>275m</c:v>
                </c:pt>
                <c:pt idx="276">
                  <c:v>276m</c:v>
                </c:pt>
                <c:pt idx="277">
                  <c:v>277m</c:v>
                </c:pt>
                <c:pt idx="278">
                  <c:v>278m</c:v>
                </c:pt>
                <c:pt idx="279">
                  <c:v>279m</c:v>
                </c:pt>
                <c:pt idx="280">
                  <c:v>280m</c:v>
                </c:pt>
                <c:pt idx="281">
                  <c:v>281m</c:v>
                </c:pt>
                <c:pt idx="282">
                  <c:v>282m</c:v>
                </c:pt>
                <c:pt idx="283">
                  <c:v>283m</c:v>
                </c:pt>
                <c:pt idx="284">
                  <c:v>284m</c:v>
                </c:pt>
                <c:pt idx="285">
                  <c:v>285m</c:v>
                </c:pt>
                <c:pt idx="286">
                  <c:v>286m</c:v>
                </c:pt>
                <c:pt idx="287">
                  <c:v>287m</c:v>
                </c:pt>
                <c:pt idx="288">
                  <c:v>288m</c:v>
                </c:pt>
                <c:pt idx="289">
                  <c:v>289m</c:v>
                </c:pt>
                <c:pt idx="290">
                  <c:v>290m</c:v>
                </c:pt>
                <c:pt idx="291">
                  <c:v>291m</c:v>
                </c:pt>
                <c:pt idx="292">
                  <c:v>292m</c:v>
                </c:pt>
                <c:pt idx="293">
                  <c:v>293m</c:v>
                </c:pt>
                <c:pt idx="294">
                  <c:v>294m</c:v>
                </c:pt>
                <c:pt idx="295">
                  <c:v>295m</c:v>
                </c:pt>
                <c:pt idx="296">
                  <c:v>296m</c:v>
                </c:pt>
                <c:pt idx="297">
                  <c:v>297m</c:v>
                </c:pt>
                <c:pt idx="298">
                  <c:v>298m</c:v>
                </c:pt>
                <c:pt idx="299">
                  <c:v>299m</c:v>
                </c:pt>
                <c:pt idx="300">
                  <c:v>300m</c:v>
                </c:pt>
                <c:pt idx="301">
                  <c:v>301m</c:v>
                </c:pt>
                <c:pt idx="302">
                  <c:v>302m</c:v>
                </c:pt>
                <c:pt idx="303">
                  <c:v>303m</c:v>
                </c:pt>
                <c:pt idx="304">
                  <c:v>304m</c:v>
                </c:pt>
                <c:pt idx="305">
                  <c:v>305m</c:v>
                </c:pt>
                <c:pt idx="306">
                  <c:v>306m</c:v>
                </c:pt>
                <c:pt idx="307">
                  <c:v>307m</c:v>
                </c:pt>
                <c:pt idx="308">
                  <c:v>308m</c:v>
                </c:pt>
                <c:pt idx="309">
                  <c:v>309m</c:v>
                </c:pt>
                <c:pt idx="310">
                  <c:v>310m</c:v>
                </c:pt>
                <c:pt idx="311">
                  <c:v>311m</c:v>
                </c:pt>
                <c:pt idx="312">
                  <c:v>312m</c:v>
                </c:pt>
                <c:pt idx="313">
                  <c:v>313m</c:v>
                </c:pt>
                <c:pt idx="314">
                  <c:v>314m</c:v>
                </c:pt>
                <c:pt idx="315">
                  <c:v>315m</c:v>
                </c:pt>
                <c:pt idx="316">
                  <c:v>316m</c:v>
                </c:pt>
                <c:pt idx="317">
                  <c:v>317m</c:v>
                </c:pt>
                <c:pt idx="318">
                  <c:v>318m</c:v>
                </c:pt>
                <c:pt idx="319">
                  <c:v>319m</c:v>
                </c:pt>
                <c:pt idx="320">
                  <c:v>320m</c:v>
                </c:pt>
                <c:pt idx="321">
                  <c:v>321m</c:v>
                </c:pt>
                <c:pt idx="322">
                  <c:v>322m</c:v>
                </c:pt>
                <c:pt idx="323">
                  <c:v>323m</c:v>
                </c:pt>
                <c:pt idx="324">
                  <c:v>324m</c:v>
                </c:pt>
                <c:pt idx="325">
                  <c:v>325m</c:v>
                </c:pt>
                <c:pt idx="326">
                  <c:v>326m</c:v>
                </c:pt>
                <c:pt idx="327">
                  <c:v>327m</c:v>
                </c:pt>
                <c:pt idx="328">
                  <c:v>328m</c:v>
                </c:pt>
                <c:pt idx="329">
                  <c:v>329m</c:v>
                </c:pt>
                <c:pt idx="330">
                  <c:v>330m</c:v>
                </c:pt>
                <c:pt idx="331">
                  <c:v>331m</c:v>
                </c:pt>
                <c:pt idx="332">
                  <c:v>332m</c:v>
                </c:pt>
                <c:pt idx="333">
                  <c:v>333m</c:v>
                </c:pt>
                <c:pt idx="334">
                  <c:v>334m</c:v>
                </c:pt>
                <c:pt idx="335">
                  <c:v>335m</c:v>
                </c:pt>
                <c:pt idx="336">
                  <c:v>336m</c:v>
                </c:pt>
                <c:pt idx="337">
                  <c:v>337m</c:v>
                </c:pt>
                <c:pt idx="338">
                  <c:v>338m</c:v>
                </c:pt>
                <c:pt idx="339">
                  <c:v>339m</c:v>
                </c:pt>
                <c:pt idx="340">
                  <c:v>340m</c:v>
                </c:pt>
                <c:pt idx="341">
                  <c:v>341m</c:v>
                </c:pt>
                <c:pt idx="342">
                  <c:v>342m</c:v>
                </c:pt>
                <c:pt idx="343">
                  <c:v>343m</c:v>
                </c:pt>
                <c:pt idx="344">
                  <c:v>344m</c:v>
                </c:pt>
                <c:pt idx="345">
                  <c:v>345m</c:v>
                </c:pt>
                <c:pt idx="346">
                  <c:v>346m</c:v>
                </c:pt>
                <c:pt idx="347">
                  <c:v>347m</c:v>
                </c:pt>
                <c:pt idx="348">
                  <c:v>348m</c:v>
                </c:pt>
                <c:pt idx="349">
                  <c:v>349m</c:v>
                </c:pt>
                <c:pt idx="350">
                  <c:v>350m</c:v>
                </c:pt>
                <c:pt idx="351">
                  <c:v>351m</c:v>
                </c:pt>
                <c:pt idx="352">
                  <c:v>352m</c:v>
                </c:pt>
                <c:pt idx="353">
                  <c:v>353m</c:v>
                </c:pt>
                <c:pt idx="354">
                  <c:v>354m</c:v>
                </c:pt>
                <c:pt idx="355">
                  <c:v>355m</c:v>
                </c:pt>
                <c:pt idx="356">
                  <c:v>356m</c:v>
                </c:pt>
                <c:pt idx="357">
                  <c:v>357m</c:v>
                </c:pt>
                <c:pt idx="358">
                  <c:v>358m</c:v>
                </c:pt>
                <c:pt idx="359">
                  <c:v>359m</c:v>
                </c:pt>
                <c:pt idx="360">
                  <c:v>360m</c:v>
                </c:pt>
              </c:strCache>
            </c:strRef>
          </c:cat>
          <c:val>
            <c:numRef>
              <c:f>'KRD mapping'!$E$17:$NA$17</c:f>
              <c:numCache>
                <c:formatCode>_(* #,##0.00_);_(* \(#,##0.00\);_(* "-"??_);_(@_)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8.3333333333333329E-2</c:v>
                </c:pt>
                <c:pt idx="158">
                  <c:v>0.16666666666666666</c:v>
                </c:pt>
                <c:pt idx="159">
                  <c:v>0.25</c:v>
                </c:pt>
                <c:pt idx="160">
                  <c:v>0.33333333333333331</c:v>
                </c:pt>
                <c:pt idx="161">
                  <c:v>0.41666666666666669</c:v>
                </c:pt>
                <c:pt idx="162">
                  <c:v>0.5</c:v>
                </c:pt>
                <c:pt idx="163">
                  <c:v>0.58333333333333337</c:v>
                </c:pt>
                <c:pt idx="164">
                  <c:v>0.66666666666666663</c:v>
                </c:pt>
                <c:pt idx="165">
                  <c:v>0.75</c:v>
                </c:pt>
                <c:pt idx="166">
                  <c:v>0.83333333333333337</c:v>
                </c:pt>
                <c:pt idx="167">
                  <c:v>0.91666666666666663</c:v>
                </c:pt>
                <c:pt idx="168">
                  <c:v>1</c:v>
                </c:pt>
                <c:pt idx="169">
                  <c:v>0.91666666666666663</c:v>
                </c:pt>
                <c:pt idx="170">
                  <c:v>0.83333333333333337</c:v>
                </c:pt>
                <c:pt idx="171">
                  <c:v>0.75</c:v>
                </c:pt>
                <c:pt idx="172">
                  <c:v>0.66666666666666674</c:v>
                </c:pt>
                <c:pt idx="173">
                  <c:v>0.58333333333333326</c:v>
                </c:pt>
                <c:pt idx="174">
                  <c:v>0.5</c:v>
                </c:pt>
                <c:pt idx="175">
                  <c:v>0.41666666666666663</c:v>
                </c:pt>
                <c:pt idx="176">
                  <c:v>0.33333333333333337</c:v>
                </c:pt>
                <c:pt idx="177">
                  <c:v>0.25</c:v>
                </c:pt>
                <c:pt idx="178">
                  <c:v>0.16666666666666663</c:v>
                </c:pt>
                <c:pt idx="179">
                  <c:v>8.333333333333337E-2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'KRD mapping'!$D$18</c:f>
              <c:strCache>
                <c:ptCount val="1"/>
                <c:pt idx="0">
                  <c:v>15y</c:v>
                </c:pt>
              </c:strCache>
            </c:strRef>
          </c:tx>
          <c:marker>
            <c:symbol val="none"/>
          </c:marker>
          <c:cat>
            <c:strRef>
              <c:f>'KRD mapping'!$E$3:$NA$3</c:f>
              <c:strCache>
                <c:ptCount val="361"/>
                <c:pt idx="0">
                  <c:v>0m</c:v>
                </c:pt>
                <c:pt idx="1">
                  <c:v>1m</c:v>
                </c:pt>
                <c:pt idx="2">
                  <c:v>2m</c:v>
                </c:pt>
                <c:pt idx="3">
                  <c:v>3m</c:v>
                </c:pt>
                <c:pt idx="4">
                  <c:v>4m</c:v>
                </c:pt>
                <c:pt idx="5">
                  <c:v>5m</c:v>
                </c:pt>
                <c:pt idx="6">
                  <c:v>6m</c:v>
                </c:pt>
                <c:pt idx="7">
                  <c:v>7m</c:v>
                </c:pt>
                <c:pt idx="8">
                  <c:v>8m</c:v>
                </c:pt>
                <c:pt idx="9">
                  <c:v>9m</c:v>
                </c:pt>
                <c:pt idx="10">
                  <c:v>10m</c:v>
                </c:pt>
                <c:pt idx="11">
                  <c:v>11m</c:v>
                </c:pt>
                <c:pt idx="12">
                  <c:v>12m</c:v>
                </c:pt>
                <c:pt idx="13">
                  <c:v>13m</c:v>
                </c:pt>
                <c:pt idx="14">
                  <c:v>14m</c:v>
                </c:pt>
                <c:pt idx="15">
                  <c:v>15m</c:v>
                </c:pt>
                <c:pt idx="16">
                  <c:v>16m</c:v>
                </c:pt>
                <c:pt idx="17">
                  <c:v>17m</c:v>
                </c:pt>
                <c:pt idx="18">
                  <c:v>18m</c:v>
                </c:pt>
                <c:pt idx="19">
                  <c:v>19m</c:v>
                </c:pt>
                <c:pt idx="20">
                  <c:v>20m</c:v>
                </c:pt>
                <c:pt idx="21">
                  <c:v>21m</c:v>
                </c:pt>
                <c:pt idx="22">
                  <c:v>22m</c:v>
                </c:pt>
                <c:pt idx="23">
                  <c:v>23m</c:v>
                </c:pt>
                <c:pt idx="24">
                  <c:v>24m</c:v>
                </c:pt>
                <c:pt idx="25">
                  <c:v>25m</c:v>
                </c:pt>
                <c:pt idx="26">
                  <c:v>26m</c:v>
                </c:pt>
                <c:pt idx="27">
                  <c:v>27m</c:v>
                </c:pt>
                <c:pt idx="28">
                  <c:v>28m</c:v>
                </c:pt>
                <c:pt idx="29">
                  <c:v>29m</c:v>
                </c:pt>
                <c:pt idx="30">
                  <c:v>30m</c:v>
                </c:pt>
                <c:pt idx="31">
                  <c:v>31m</c:v>
                </c:pt>
                <c:pt idx="32">
                  <c:v>32m</c:v>
                </c:pt>
                <c:pt idx="33">
                  <c:v>33m</c:v>
                </c:pt>
                <c:pt idx="34">
                  <c:v>34m</c:v>
                </c:pt>
                <c:pt idx="35">
                  <c:v>35m</c:v>
                </c:pt>
                <c:pt idx="36">
                  <c:v>36m</c:v>
                </c:pt>
                <c:pt idx="37">
                  <c:v>37m</c:v>
                </c:pt>
                <c:pt idx="38">
                  <c:v>38m</c:v>
                </c:pt>
                <c:pt idx="39">
                  <c:v>39m</c:v>
                </c:pt>
                <c:pt idx="40">
                  <c:v>40m</c:v>
                </c:pt>
                <c:pt idx="41">
                  <c:v>41m</c:v>
                </c:pt>
                <c:pt idx="42">
                  <c:v>42m</c:v>
                </c:pt>
                <c:pt idx="43">
                  <c:v>43m</c:v>
                </c:pt>
                <c:pt idx="44">
                  <c:v>44m</c:v>
                </c:pt>
                <c:pt idx="45">
                  <c:v>45m</c:v>
                </c:pt>
                <c:pt idx="46">
                  <c:v>46m</c:v>
                </c:pt>
                <c:pt idx="47">
                  <c:v>47m</c:v>
                </c:pt>
                <c:pt idx="48">
                  <c:v>48m</c:v>
                </c:pt>
                <c:pt idx="49">
                  <c:v>49m</c:v>
                </c:pt>
                <c:pt idx="50">
                  <c:v>50m</c:v>
                </c:pt>
                <c:pt idx="51">
                  <c:v>51m</c:v>
                </c:pt>
                <c:pt idx="52">
                  <c:v>52m</c:v>
                </c:pt>
                <c:pt idx="53">
                  <c:v>53m</c:v>
                </c:pt>
                <c:pt idx="54">
                  <c:v>54m</c:v>
                </c:pt>
                <c:pt idx="55">
                  <c:v>55m</c:v>
                </c:pt>
                <c:pt idx="56">
                  <c:v>56m</c:v>
                </c:pt>
                <c:pt idx="57">
                  <c:v>57m</c:v>
                </c:pt>
                <c:pt idx="58">
                  <c:v>58m</c:v>
                </c:pt>
                <c:pt idx="59">
                  <c:v>59m</c:v>
                </c:pt>
                <c:pt idx="60">
                  <c:v>60m</c:v>
                </c:pt>
                <c:pt idx="61">
                  <c:v>61m</c:v>
                </c:pt>
                <c:pt idx="62">
                  <c:v>62m</c:v>
                </c:pt>
                <c:pt idx="63">
                  <c:v>63m</c:v>
                </c:pt>
                <c:pt idx="64">
                  <c:v>64m</c:v>
                </c:pt>
                <c:pt idx="65">
                  <c:v>65m</c:v>
                </c:pt>
                <c:pt idx="66">
                  <c:v>66m</c:v>
                </c:pt>
                <c:pt idx="67">
                  <c:v>67m</c:v>
                </c:pt>
                <c:pt idx="68">
                  <c:v>68m</c:v>
                </c:pt>
                <c:pt idx="69">
                  <c:v>69m</c:v>
                </c:pt>
                <c:pt idx="70">
                  <c:v>70m</c:v>
                </c:pt>
                <c:pt idx="71">
                  <c:v>71m</c:v>
                </c:pt>
                <c:pt idx="72">
                  <c:v>72m</c:v>
                </c:pt>
                <c:pt idx="73">
                  <c:v>73m</c:v>
                </c:pt>
                <c:pt idx="74">
                  <c:v>74m</c:v>
                </c:pt>
                <c:pt idx="75">
                  <c:v>75m</c:v>
                </c:pt>
                <c:pt idx="76">
                  <c:v>76m</c:v>
                </c:pt>
                <c:pt idx="77">
                  <c:v>77m</c:v>
                </c:pt>
                <c:pt idx="78">
                  <c:v>78m</c:v>
                </c:pt>
                <c:pt idx="79">
                  <c:v>79m</c:v>
                </c:pt>
                <c:pt idx="80">
                  <c:v>80m</c:v>
                </c:pt>
                <c:pt idx="81">
                  <c:v>81m</c:v>
                </c:pt>
                <c:pt idx="82">
                  <c:v>82m</c:v>
                </c:pt>
                <c:pt idx="83">
                  <c:v>83m</c:v>
                </c:pt>
                <c:pt idx="84">
                  <c:v>84m</c:v>
                </c:pt>
                <c:pt idx="85">
                  <c:v>85m</c:v>
                </c:pt>
                <c:pt idx="86">
                  <c:v>86m</c:v>
                </c:pt>
                <c:pt idx="87">
                  <c:v>87m</c:v>
                </c:pt>
                <c:pt idx="88">
                  <c:v>88m</c:v>
                </c:pt>
                <c:pt idx="89">
                  <c:v>89m</c:v>
                </c:pt>
                <c:pt idx="90">
                  <c:v>90m</c:v>
                </c:pt>
                <c:pt idx="91">
                  <c:v>91m</c:v>
                </c:pt>
                <c:pt idx="92">
                  <c:v>92m</c:v>
                </c:pt>
                <c:pt idx="93">
                  <c:v>93m</c:v>
                </c:pt>
                <c:pt idx="94">
                  <c:v>94m</c:v>
                </c:pt>
                <c:pt idx="95">
                  <c:v>95m</c:v>
                </c:pt>
                <c:pt idx="96">
                  <c:v>96m</c:v>
                </c:pt>
                <c:pt idx="97">
                  <c:v>97m</c:v>
                </c:pt>
                <c:pt idx="98">
                  <c:v>98m</c:v>
                </c:pt>
                <c:pt idx="99">
                  <c:v>99m</c:v>
                </c:pt>
                <c:pt idx="100">
                  <c:v>100m</c:v>
                </c:pt>
                <c:pt idx="101">
                  <c:v>101m</c:v>
                </c:pt>
                <c:pt idx="102">
                  <c:v>102m</c:v>
                </c:pt>
                <c:pt idx="103">
                  <c:v>103m</c:v>
                </c:pt>
                <c:pt idx="104">
                  <c:v>104m</c:v>
                </c:pt>
                <c:pt idx="105">
                  <c:v>105m</c:v>
                </c:pt>
                <c:pt idx="106">
                  <c:v>106m</c:v>
                </c:pt>
                <c:pt idx="107">
                  <c:v>107m</c:v>
                </c:pt>
                <c:pt idx="108">
                  <c:v>108m</c:v>
                </c:pt>
                <c:pt idx="109">
                  <c:v>109m</c:v>
                </c:pt>
                <c:pt idx="110">
                  <c:v>110m</c:v>
                </c:pt>
                <c:pt idx="111">
                  <c:v>111m</c:v>
                </c:pt>
                <c:pt idx="112">
                  <c:v>112m</c:v>
                </c:pt>
                <c:pt idx="113">
                  <c:v>113m</c:v>
                </c:pt>
                <c:pt idx="114">
                  <c:v>114m</c:v>
                </c:pt>
                <c:pt idx="115">
                  <c:v>115m</c:v>
                </c:pt>
                <c:pt idx="116">
                  <c:v>116m</c:v>
                </c:pt>
                <c:pt idx="117">
                  <c:v>117m</c:v>
                </c:pt>
                <c:pt idx="118">
                  <c:v>118m</c:v>
                </c:pt>
                <c:pt idx="119">
                  <c:v>119m</c:v>
                </c:pt>
                <c:pt idx="120">
                  <c:v>120m</c:v>
                </c:pt>
                <c:pt idx="121">
                  <c:v>121m</c:v>
                </c:pt>
                <c:pt idx="122">
                  <c:v>122m</c:v>
                </c:pt>
                <c:pt idx="123">
                  <c:v>123m</c:v>
                </c:pt>
                <c:pt idx="124">
                  <c:v>124m</c:v>
                </c:pt>
                <c:pt idx="125">
                  <c:v>125m</c:v>
                </c:pt>
                <c:pt idx="126">
                  <c:v>126m</c:v>
                </c:pt>
                <c:pt idx="127">
                  <c:v>127m</c:v>
                </c:pt>
                <c:pt idx="128">
                  <c:v>128m</c:v>
                </c:pt>
                <c:pt idx="129">
                  <c:v>129m</c:v>
                </c:pt>
                <c:pt idx="130">
                  <c:v>130m</c:v>
                </c:pt>
                <c:pt idx="131">
                  <c:v>131m</c:v>
                </c:pt>
                <c:pt idx="132">
                  <c:v>132m</c:v>
                </c:pt>
                <c:pt idx="133">
                  <c:v>133m</c:v>
                </c:pt>
                <c:pt idx="134">
                  <c:v>134m</c:v>
                </c:pt>
                <c:pt idx="135">
                  <c:v>135m</c:v>
                </c:pt>
                <c:pt idx="136">
                  <c:v>136m</c:v>
                </c:pt>
                <c:pt idx="137">
                  <c:v>137m</c:v>
                </c:pt>
                <c:pt idx="138">
                  <c:v>138m</c:v>
                </c:pt>
                <c:pt idx="139">
                  <c:v>139m</c:v>
                </c:pt>
                <c:pt idx="140">
                  <c:v>140m</c:v>
                </c:pt>
                <c:pt idx="141">
                  <c:v>141m</c:v>
                </c:pt>
                <c:pt idx="142">
                  <c:v>142m</c:v>
                </c:pt>
                <c:pt idx="143">
                  <c:v>143m</c:v>
                </c:pt>
                <c:pt idx="144">
                  <c:v>144m</c:v>
                </c:pt>
                <c:pt idx="145">
                  <c:v>145m</c:v>
                </c:pt>
                <c:pt idx="146">
                  <c:v>146m</c:v>
                </c:pt>
                <c:pt idx="147">
                  <c:v>147m</c:v>
                </c:pt>
                <c:pt idx="148">
                  <c:v>148m</c:v>
                </c:pt>
                <c:pt idx="149">
                  <c:v>149m</c:v>
                </c:pt>
                <c:pt idx="150">
                  <c:v>150m</c:v>
                </c:pt>
                <c:pt idx="151">
                  <c:v>151m</c:v>
                </c:pt>
                <c:pt idx="152">
                  <c:v>152m</c:v>
                </c:pt>
                <c:pt idx="153">
                  <c:v>153m</c:v>
                </c:pt>
                <c:pt idx="154">
                  <c:v>154m</c:v>
                </c:pt>
                <c:pt idx="155">
                  <c:v>155m</c:v>
                </c:pt>
                <c:pt idx="156">
                  <c:v>156m</c:v>
                </c:pt>
                <c:pt idx="157">
                  <c:v>157m</c:v>
                </c:pt>
                <c:pt idx="158">
                  <c:v>158m</c:v>
                </c:pt>
                <c:pt idx="159">
                  <c:v>159m</c:v>
                </c:pt>
                <c:pt idx="160">
                  <c:v>160m</c:v>
                </c:pt>
                <c:pt idx="161">
                  <c:v>161m</c:v>
                </c:pt>
                <c:pt idx="162">
                  <c:v>162m</c:v>
                </c:pt>
                <c:pt idx="163">
                  <c:v>163m</c:v>
                </c:pt>
                <c:pt idx="164">
                  <c:v>164m</c:v>
                </c:pt>
                <c:pt idx="165">
                  <c:v>165m</c:v>
                </c:pt>
                <c:pt idx="166">
                  <c:v>166m</c:v>
                </c:pt>
                <c:pt idx="167">
                  <c:v>167m</c:v>
                </c:pt>
                <c:pt idx="168">
                  <c:v>168m</c:v>
                </c:pt>
                <c:pt idx="169">
                  <c:v>169m</c:v>
                </c:pt>
                <c:pt idx="170">
                  <c:v>170m</c:v>
                </c:pt>
                <c:pt idx="171">
                  <c:v>171m</c:v>
                </c:pt>
                <c:pt idx="172">
                  <c:v>172m</c:v>
                </c:pt>
                <c:pt idx="173">
                  <c:v>173m</c:v>
                </c:pt>
                <c:pt idx="174">
                  <c:v>174m</c:v>
                </c:pt>
                <c:pt idx="175">
                  <c:v>175m</c:v>
                </c:pt>
                <c:pt idx="176">
                  <c:v>176m</c:v>
                </c:pt>
                <c:pt idx="177">
                  <c:v>177m</c:v>
                </c:pt>
                <c:pt idx="178">
                  <c:v>178m</c:v>
                </c:pt>
                <c:pt idx="179">
                  <c:v>179m</c:v>
                </c:pt>
                <c:pt idx="180">
                  <c:v>180m</c:v>
                </c:pt>
                <c:pt idx="181">
                  <c:v>181m</c:v>
                </c:pt>
                <c:pt idx="182">
                  <c:v>182m</c:v>
                </c:pt>
                <c:pt idx="183">
                  <c:v>183m</c:v>
                </c:pt>
                <c:pt idx="184">
                  <c:v>184m</c:v>
                </c:pt>
                <c:pt idx="185">
                  <c:v>185m</c:v>
                </c:pt>
                <c:pt idx="186">
                  <c:v>186m</c:v>
                </c:pt>
                <c:pt idx="187">
                  <c:v>187m</c:v>
                </c:pt>
                <c:pt idx="188">
                  <c:v>188m</c:v>
                </c:pt>
                <c:pt idx="189">
                  <c:v>189m</c:v>
                </c:pt>
                <c:pt idx="190">
                  <c:v>190m</c:v>
                </c:pt>
                <c:pt idx="191">
                  <c:v>191m</c:v>
                </c:pt>
                <c:pt idx="192">
                  <c:v>192m</c:v>
                </c:pt>
                <c:pt idx="193">
                  <c:v>193m</c:v>
                </c:pt>
                <c:pt idx="194">
                  <c:v>194m</c:v>
                </c:pt>
                <c:pt idx="195">
                  <c:v>195m</c:v>
                </c:pt>
                <c:pt idx="196">
                  <c:v>196m</c:v>
                </c:pt>
                <c:pt idx="197">
                  <c:v>197m</c:v>
                </c:pt>
                <c:pt idx="198">
                  <c:v>198m</c:v>
                </c:pt>
                <c:pt idx="199">
                  <c:v>199m</c:v>
                </c:pt>
                <c:pt idx="200">
                  <c:v>200m</c:v>
                </c:pt>
                <c:pt idx="201">
                  <c:v>201m</c:v>
                </c:pt>
                <c:pt idx="202">
                  <c:v>202m</c:v>
                </c:pt>
                <c:pt idx="203">
                  <c:v>203m</c:v>
                </c:pt>
                <c:pt idx="204">
                  <c:v>204m</c:v>
                </c:pt>
                <c:pt idx="205">
                  <c:v>205m</c:v>
                </c:pt>
                <c:pt idx="206">
                  <c:v>206m</c:v>
                </c:pt>
                <c:pt idx="207">
                  <c:v>207m</c:v>
                </c:pt>
                <c:pt idx="208">
                  <c:v>208m</c:v>
                </c:pt>
                <c:pt idx="209">
                  <c:v>209m</c:v>
                </c:pt>
                <c:pt idx="210">
                  <c:v>210m</c:v>
                </c:pt>
                <c:pt idx="211">
                  <c:v>211m</c:v>
                </c:pt>
                <c:pt idx="212">
                  <c:v>212m</c:v>
                </c:pt>
                <c:pt idx="213">
                  <c:v>213m</c:v>
                </c:pt>
                <c:pt idx="214">
                  <c:v>214m</c:v>
                </c:pt>
                <c:pt idx="215">
                  <c:v>215m</c:v>
                </c:pt>
                <c:pt idx="216">
                  <c:v>216m</c:v>
                </c:pt>
                <c:pt idx="217">
                  <c:v>217m</c:v>
                </c:pt>
                <c:pt idx="218">
                  <c:v>218m</c:v>
                </c:pt>
                <c:pt idx="219">
                  <c:v>219m</c:v>
                </c:pt>
                <c:pt idx="220">
                  <c:v>220m</c:v>
                </c:pt>
                <c:pt idx="221">
                  <c:v>221m</c:v>
                </c:pt>
                <c:pt idx="222">
                  <c:v>222m</c:v>
                </c:pt>
                <c:pt idx="223">
                  <c:v>223m</c:v>
                </c:pt>
                <c:pt idx="224">
                  <c:v>224m</c:v>
                </c:pt>
                <c:pt idx="225">
                  <c:v>225m</c:v>
                </c:pt>
                <c:pt idx="226">
                  <c:v>226m</c:v>
                </c:pt>
                <c:pt idx="227">
                  <c:v>227m</c:v>
                </c:pt>
                <c:pt idx="228">
                  <c:v>228m</c:v>
                </c:pt>
                <c:pt idx="229">
                  <c:v>229m</c:v>
                </c:pt>
                <c:pt idx="230">
                  <c:v>230m</c:v>
                </c:pt>
                <c:pt idx="231">
                  <c:v>231m</c:v>
                </c:pt>
                <c:pt idx="232">
                  <c:v>232m</c:v>
                </c:pt>
                <c:pt idx="233">
                  <c:v>233m</c:v>
                </c:pt>
                <c:pt idx="234">
                  <c:v>234m</c:v>
                </c:pt>
                <c:pt idx="235">
                  <c:v>235m</c:v>
                </c:pt>
                <c:pt idx="236">
                  <c:v>236m</c:v>
                </c:pt>
                <c:pt idx="237">
                  <c:v>237m</c:v>
                </c:pt>
                <c:pt idx="238">
                  <c:v>238m</c:v>
                </c:pt>
                <c:pt idx="239">
                  <c:v>239m</c:v>
                </c:pt>
                <c:pt idx="240">
                  <c:v>240m</c:v>
                </c:pt>
                <c:pt idx="241">
                  <c:v>241m</c:v>
                </c:pt>
                <c:pt idx="242">
                  <c:v>242m</c:v>
                </c:pt>
                <c:pt idx="243">
                  <c:v>243m</c:v>
                </c:pt>
                <c:pt idx="244">
                  <c:v>244m</c:v>
                </c:pt>
                <c:pt idx="245">
                  <c:v>245m</c:v>
                </c:pt>
                <c:pt idx="246">
                  <c:v>246m</c:v>
                </c:pt>
                <c:pt idx="247">
                  <c:v>247m</c:v>
                </c:pt>
                <c:pt idx="248">
                  <c:v>248m</c:v>
                </c:pt>
                <c:pt idx="249">
                  <c:v>249m</c:v>
                </c:pt>
                <c:pt idx="250">
                  <c:v>250m</c:v>
                </c:pt>
                <c:pt idx="251">
                  <c:v>251m</c:v>
                </c:pt>
                <c:pt idx="252">
                  <c:v>252m</c:v>
                </c:pt>
                <c:pt idx="253">
                  <c:v>253m</c:v>
                </c:pt>
                <c:pt idx="254">
                  <c:v>254m</c:v>
                </c:pt>
                <c:pt idx="255">
                  <c:v>255m</c:v>
                </c:pt>
                <c:pt idx="256">
                  <c:v>256m</c:v>
                </c:pt>
                <c:pt idx="257">
                  <c:v>257m</c:v>
                </c:pt>
                <c:pt idx="258">
                  <c:v>258m</c:v>
                </c:pt>
                <c:pt idx="259">
                  <c:v>259m</c:v>
                </c:pt>
                <c:pt idx="260">
                  <c:v>260m</c:v>
                </c:pt>
                <c:pt idx="261">
                  <c:v>261m</c:v>
                </c:pt>
                <c:pt idx="262">
                  <c:v>262m</c:v>
                </c:pt>
                <c:pt idx="263">
                  <c:v>263m</c:v>
                </c:pt>
                <c:pt idx="264">
                  <c:v>264m</c:v>
                </c:pt>
                <c:pt idx="265">
                  <c:v>265m</c:v>
                </c:pt>
                <c:pt idx="266">
                  <c:v>266m</c:v>
                </c:pt>
                <c:pt idx="267">
                  <c:v>267m</c:v>
                </c:pt>
                <c:pt idx="268">
                  <c:v>268m</c:v>
                </c:pt>
                <c:pt idx="269">
                  <c:v>269m</c:v>
                </c:pt>
                <c:pt idx="270">
                  <c:v>270m</c:v>
                </c:pt>
                <c:pt idx="271">
                  <c:v>271m</c:v>
                </c:pt>
                <c:pt idx="272">
                  <c:v>272m</c:v>
                </c:pt>
                <c:pt idx="273">
                  <c:v>273m</c:v>
                </c:pt>
                <c:pt idx="274">
                  <c:v>274m</c:v>
                </c:pt>
                <c:pt idx="275">
                  <c:v>275m</c:v>
                </c:pt>
                <c:pt idx="276">
                  <c:v>276m</c:v>
                </c:pt>
                <c:pt idx="277">
                  <c:v>277m</c:v>
                </c:pt>
                <c:pt idx="278">
                  <c:v>278m</c:v>
                </c:pt>
                <c:pt idx="279">
                  <c:v>279m</c:v>
                </c:pt>
                <c:pt idx="280">
                  <c:v>280m</c:v>
                </c:pt>
                <c:pt idx="281">
                  <c:v>281m</c:v>
                </c:pt>
                <c:pt idx="282">
                  <c:v>282m</c:v>
                </c:pt>
                <c:pt idx="283">
                  <c:v>283m</c:v>
                </c:pt>
                <c:pt idx="284">
                  <c:v>284m</c:v>
                </c:pt>
                <c:pt idx="285">
                  <c:v>285m</c:v>
                </c:pt>
                <c:pt idx="286">
                  <c:v>286m</c:v>
                </c:pt>
                <c:pt idx="287">
                  <c:v>287m</c:v>
                </c:pt>
                <c:pt idx="288">
                  <c:v>288m</c:v>
                </c:pt>
                <c:pt idx="289">
                  <c:v>289m</c:v>
                </c:pt>
                <c:pt idx="290">
                  <c:v>290m</c:v>
                </c:pt>
                <c:pt idx="291">
                  <c:v>291m</c:v>
                </c:pt>
                <c:pt idx="292">
                  <c:v>292m</c:v>
                </c:pt>
                <c:pt idx="293">
                  <c:v>293m</c:v>
                </c:pt>
                <c:pt idx="294">
                  <c:v>294m</c:v>
                </c:pt>
                <c:pt idx="295">
                  <c:v>295m</c:v>
                </c:pt>
                <c:pt idx="296">
                  <c:v>296m</c:v>
                </c:pt>
                <c:pt idx="297">
                  <c:v>297m</c:v>
                </c:pt>
                <c:pt idx="298">
                  <c:v>298m</c:v>
                </c:pt>
                <c:pt idx="299">
                  <c:v>299m</c:v>
                </c:pt>
                <c:pt idx="300">
                  <c:v>300m</c:v>
                </c:pt>
                <c:pt idx="301">
                  <c:v>301m</c:v>
                </c:pt>
                <c:pt idx="302">
                  <c:v>302m</c:v>
                </c:pt>
                <c:pt idx="303">
                  <c:v>303m</c:v>
                </c:pt>
                <c:pt idx="304">
                  <c:v>304m</c:v>
                </c:pt>
                <c:pt idx="305">
                  <c:v>305m</c:v>
                </c:pt>
                <c:pt idx="306">
                  <c:v>306m</c:v>
                </c:pt>
                <c:pt idx="307">
                  <c:v>307m</c:v>
                </c:pt>
                <c:pt idx="308">
                  <c:v>308m</c:v>
                </c:pt>
                <c:pt idx="309">
                  <c:v>309m</c:v>
                </c:pt>
                <c:pt idx="310">
                  <c:v>310m</c:v>
                </c:pt>
                <c:pt idx="311">
                  <c:v>311m</c:v>
                </c:pt>
                <c:pt idx="312">
                  <c:v>312m</c:v>
                </c:pt>
                <c:pt idx="313">
                  <c:v>313m</c:v>
                </c:pt>
                <c:pt idx="314">
                  <c:v>314m</c:v>
                </c:pt>
                <c:pt idx="315">
                  <c:v>315m</c:v>
                </c:pt>
                <c:pt idx="316">
                  <c:v>316m</c:v>
                </c:pt>
                <c:pt idx="317">
                  <c:v>317m</c:v>
                </c:pt>
                <c:pt idx="318">
                  <c:v>318m</c:v>
                </c:pt>
                <c:pt idx="319">
                  <c:v>319m</c:v>
                </c:pt>
                <c:pt idx="320">
                  <c:v>320m</c:v>
                </c:pt>
                <c:pt idx="321">
                  <c:v>321m</c:v>
                </c:pt>
                <c:pt idx="322">
                  <c:v>322m</c:v>
                </c:pt>
                <c:pt idx="323">
                  <c:v>323m</c:v>
                </c:pt>
                <c:pt idx="324">
                  <c:v>324m</c:v>
                </c:pt>
                <c:pt idx="325">
                  <c:v>325m</c:v>
                </c:pt>
                <c:pt idx="326">
                  <c:v>326m</c:v>
                </c:pt>
                <c:pt idx="327">
                  <c:v>327m</c:v>
                </c:pt>
                <c:pt idx="328">
                  <c:v>328m</c:v>
                </c:pt>
                <c:pt idx="329">
                  <c:v>329m</c:v>
                </c:pt>
                <c:pt idx="330">
                  <c:v>330m</c:v>
                </c:pt>
                <c:pt idx="331">
                  <c:v>331m</c:v>
                </c:pt>
                <c:pt idx="332">
                  <c:v>332m</c:v>
                </c:pt>
                <c:pt idx="333">
                  <c:v>333m</c:v>
                </c:pt>
                <c:pt idx="334">
                  <c:v>334m</c:v>
                </c:pt>
                <c:pt idx="335">
                  <c:v>335m</c:v>
                </c:pt>
                <c:pt idx="336">
                  <c:v>336m</c:v>
                </c:pt>
                <c:pt idx="337">
                  <c:v>337m</c:v>
                </c:pt>
                <c:pt idx="338">
                  <c:v>338m</c:v>
                </c:pt>
                <c:pt idx="339">
                  <c:v>339m</c:v>
                </c:pt>
                <c:pt idx="340">
                  <c:v>340m</c:v>
                </c:pt>
                <c:pt idx="341">
                  <c:v>341m</c:v>
                </c:pt>
                <c:pt idx="342">
                  <c:v>342m</c:v>
                </c:pt>
                <c:pt idx="343">
                  <c:v>343m</c:v>
                </c:pt>
                <c:pt idx="344">
                  <c:v>344m</c:v>
                </c:pt>
                <c:pt idx="345">
                  <c:v>345m</c:v>
                </c:pt>
                <c:pt idx="346">
                  <c:v>346m</c:v>
                </c:pt>
                <c:pt idx="347">
                  <c:v>347m</c:v>
                </c:pt>
                <c:pt idx="348">
                  <c:v>348m</c:v>
                </c:pt>
                <c:pt idx="349">
                  <c:v>349m</c:v>
                </c:pt>
                <c:pt idx="350">
                  <c:v>350m</c:v>
                </c:pt>
                <c:pt idx="351">
                  <c:v>351m</c:v>
                </c:pt>
                <c:pt idx="352">
                  <c:v>352m</c:v>
                </c:pt>
                <c:pt idx="353">
                  <c:v>353m</c:v>
                </c:pt>
                <c:pt idx="354">
                  <c:v>354m</c:v>
                </c:pt>
                <c:pt idx="355">
                  <c:v>355m</c:v>
                </c:pt>
                <c:pt idx="356">
                  <c:v>356m</c:v>
                </c:pt>
                <c:pt idx="357">
                  <c:v>357m</c:v>
                </c:pt>
                <c:pt idx="358">
                  <c:v>358m</c:v>
                </c:pt>
                <c:pt idx="359">
                  <c:v>359m</c:v>
                </c:pt>
                <c:pt idx="360">
                  <c:v>360m</c:v>
                </c:pt>
              </c:strCache>
            </c:strRef>
          </c:cat>
          <c:val>
            <c:numRef>
              <c:f>'KRD mapping'!$E$18:$NA$18</c:f>
              <c:numCache>
                <c:formatCode>_(* #,##0.00_);_(* \(#,##0.00\);_(* "-"??_);_(@_)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8.3333333333333329E-2</c:v>
                </c:pt>
                <c:pt idx="170">
                  <c:v>0.16666666666666666</c:v>
                </c:pt>
                <c:pt idx="171">
                  <c:v>0.25</c:v>
                </c:pt>
                <c:pt idx="172">
                  <c:v>0.33333333333333331</c:v>
                </c:pt>
                <c:pt idx="173">
                  <c:v>0.41666666666666669</c:v>
                </c:pt>
                <c:pt idx="174">
                  <c:v>0.5</c:v>
                </c:pt>
                <c:pt idx="175">
                  <c:v>0.58333333333333337</c:v>
                </c:pt>
                <c:pt idx="176">
                  <c:v>0.66666666666666663</c:v>
                </c:pt>
                <c:pt idx="177">
                  <c:v>0.75</c:v>
                </c:pt>
                <c:pt idx="178">
                  <c:v>0.83333333333333337</c:v>
                </c:pt>
                <c:pt idx="179">
                  <c:v>0.91666666666666663</c:v>
                </c:pt>
                <c:pt idx="180">
                  <c:v>1</c:v>
                </c:pt>
                <c:pt idx="181">
                  <c:v>0.91666666666666663</c:v>
                </c:pt>
                <c:pt idx="182">
                  <c:v>0.83333333333333337</c:v>
                </c:pt>
                <c:pt idx="183">
                  <c:v>0.75</c:v>
                </c:pt>
                <c:pt idx="184">
                  <c:v>0.66666666666666674</c:v>
                </c:pt>
                <c:pt idx="185">
                  <c:v>0.58333333333333326</c:v>
                </c:pt>
                <c:pt idx="186">
                  <c:v>0.5</c:v>
                </c:pt>
                <c:pt idx="187">
                  <c:v>0.41666666666666663</c:v>
                </c:pt>
                <c:pt idx="188">
                  <c:v>0.33333333333333337</c:v>
                </c:pt>
                <c:pt idx="189">
                  <c:v>0.25</c:v>
                </c:pt>
                <c:pt idx="190">
                  <c:v>0.16666666666666663</c:v>
                </c:pt>
                <c:pt idx="191">
                  <c:v>8.333333333333337E-2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'KRD mapping'!$D$19</c:f>
              <c:strCache>
                <c:ptCount val="1"/>
                <c:pt idx="0">
                  <c:v>16y</c:v>
                </c:pt>
              </c:strCache>
            </c:strRef>
          </c:tx>
          <c:marker>
            <c:symbol val="none"/>
          </c:marker>
          <c:cat>
            <c:strRef>
              <c:f>'KRD mapping'!$E$3:$NA$3</c:f>
              <c:strCache>
                <c:ptCount val="361"/>
                <c:pt idx="0">
                  <c:v>0m</c:v>
                </c:pt>
                <c:pt idx="1">
                  <c:v>1m</c:v>
                </c:pt>
                <c:pt idx="2">
                  <c:v>2m</c:v>
                </c:pt>
                <c:pt idx="3">
                  <c:v>3m</c:v>
                </c:pt>
                <c:pt idx="4">
                  <c:v>4m</c:v>
                </c:pt>
                <c:pt idx="5">
                  <c:v>5m</c:v>
                </c:pt>
                <c:pt idx="6">
                  <c:v>6m</c:v>
                </c:pt>
                <c:pt idx="7">
                  <c:v>7m</c:v>
                </c:pt>
                <c:pt idx="8">
                  <c:v>8m</c:v>
                </c:pt>
                <c:pt idx="9">
                  <c:v>9m</c:v>
                </c:pt>
                <c:pt idx="10">
                  <c:v>10m</c:v>
                </c:pt>
                <c:pt idx="11">
                  <c:v>11m</c:v>
                </c:pt>
                <c:pt idx="12">
                  <c:v>12m</c:v>
                </c:pt>
                <c:pt idx="13">
                  <c:v>13m</c:v>
                </c:pt>
                <c:pt idx="14">
                  <c:v>14m</c:v>
                </c:pt>
                <c:pt idx="15">
                  <c:v>15m</c:v>
                </c:pt>
                <c:pt idx="16">
                  <c:v>16m</c:v>
                </c:pt>
                <c:pt idx="17">
                  <c:v>17m</c:v>
                </c:pt>
                <c:pt idx="18">
                  <c:v>18m</c:v>
                </c:pt>
                <c:pt idx="19">
                  <c:v>19m</c:v>
                </c:pt>
                <c:pt idx="20">
                  <c:v>20m</c:v>
                </c:pt>
                <c:pt idx="21">
                  <c:v>21m</c:v>
                </c:pt>
                <c:pt idx="22">
                  <c:v>22m</c:v>
                </c:pt>
                <c:pt idx="23">
                  <c:v>23m</c:v>
                </c:pt>
                <c:pt idx="24">
                  <c:v>24m</c:v>
                </c:pt>
                <c:pt idx="25">
                  <c:v>25m</c:v>
                </c:pt>
                <c:pt idx="26">
                  <c:v>26m</c:v>
                </c:pt>
                <c:pt idx="27">
                  <c:v>27m</c:v>
                </c:pt>
                <c:pt idx="28">
                  <c:v>28m</c:v>
                </c:pt>
                <c:pt idx="29">
                  <c:v>29m</c:v>
                </c:pt>
                <c:pt idx="30">
                  <c:v>30m</c:v>
                </c:pt>
                <c:pt idx="31">
                  <c:v>31m</c:v>
                </c:pt>
                <c:pt idx="32">
                  <c:v>32m</c:v>
                </c:pt>
                <c:pt idx="33">
                  <c:v>33m</c:v>
                </c:pt>
                <c:pt idx="34">
                  <c:v>34m</c:v>
                </c:pt>
                <c:pt idx="35">
                  <c:v>35m</c:v>
                </c:pt>
                <c:pt idx="36">
                  <c:v>36m</c:v>
                </c:pt>
                <c:pt idx="37">
                  <c:v>37m</c:v>
                </c:pt>
                <c:pt idx="38">
                  <c:v>38m</c:v>
                </c:pt>
                <c:pt idx="39">
                  <c:v>39m</c:v>
                </c:pt>
                <c:pt idx="40">
                  <c:v>40m</c:v>
                </c:pt>
                <c:pt idx="41">
                  <c:v>41m</c:v>
                </c:pt>
                <c:pt idx="42">
                  <c:v>42m</c:v>
                </c:pt>
                <c:pt idx="43">
                  <c:v>43m</c:v>
                </c:pt>
                <c:pt idx="44">
                  <c:v>44m</c:v>
                </c:pt>
                <c:pt idx="45">
                  <c:v>45m</c:v>
                </c:pt>
                <c:pt idx="46">
                  <c:v>46m</c:v>
                </c:pt>
                <c:pt idx="47">
                  <c:v>47m</c:v>
                </c:pt>
                <c:pt idx="48">
                  <c:v>48m</c:v>
                </c:pt>
                <c:pt idx="49">
                  <c:v>49m</c:v>
                </c:pt>
                <c:pt idx="50">
                  <c:v>50m</c:v>
                </c:pt>
                <c:pt idx="51">
                  <c:v>51m</c:v>
                </c:pt>
                <c:pt idx="52">
                  <c:v>52m</c:v>
                </c:pt>
                <c:pt idx="53">
                  <c:v>53m</c:v>
                </c:pt>
                <c:pt idx="54">
                  <c:v>54m</c:v>
                </c:pt>
                <c:pt idx="55">
                  <c:v>55m</c:v>
                </c:pt>
                <c:pt idx="56">
                  <c:v>56m</c:v>
                </c:pt>
                <c:pt idx="57">
                  <c:v>57m</c:v>
                </c:pt>
                <c:pt idx="58">
                  <c:v>58m</c:v>
                </c:pt>
                <c:pt idx="59">
                  <c:v>59m</c:v>
                </c:pt>
                <c:pt idx="60">
                  <c:v>60m</c:v>
                </c:pt>
                <c:pt idx="61">
                  <c:v>61m</c:v>
                </c:pt>
                <c:pt idx="62">
                  <c:v>62m</c:v>
                </c:pt>
                <c:pt idx="63">
                  <c:v>63m</c:v>
                </c:pt>
                <c:pt idx="64">
                  <c:v>64m</c:v>
                </c:pt>
                <c:pt idx="65">
                  <c:v>65m</c:v>
                </c:pt>
                <c:pt idx="66">
                  <c:v>66m</c:v>
                </c:pt>
                <c:pt idx="67">
                  <c:v>67m</c:v>
                </c:pt>
                <c:pt idx="68">
                  <c:v>68m</c:v>
                </c:pt>
                <c:pt idx="69">
                  <c:v>69m</c:v>
                </c:pt>
                <c:pt idx="70">
                  <c:v>70m</c:v>
                </c:pt>
                <c:pt idx="71">
                  <c:v>71m</c:v>
                </c:pt>
                <c:pt idx="72">
                  <c:v>72m</c:v>
                </c:pt>
                <c:pt idx="73">
                  <c:v>73m</c:v>
                </c:pt>
                <c:pt idx="74">
                  <c:v>74m</c:v>
                </c:pt>
                <c:pt idx="75">
                  <c:v>75m</c:v>
                </c:pt>
                <c:pt idx="76">
                  <c:v>76m</c:v>
                </c:pt>
                <c:pt idx="77">
                  <c:v>77m</c:v>
                </c:pt>
                <c:pt idx="78">
                  <c:v>78m</c:v>
                </c:pt>
                <c:pt idx="79">
                  <c:v>79m</c:v>
                </c:pt>
                <c:pt idx="80">
                  <c:v>80m</c:v>
                </c:pt>
                <c:pt idx="81">
                  <c:v>81m</c:v>
                </c:pt>
                <c:pt idx="82">
                  <c:v>82m</c:v>
                </c:pt>
                <c:pt idx="83">
                  <c:v>83m</c:v>
                </c:pt>
                <c:pt idx="84">
                  <c:v>84m</c:v>
                </c:pt>
                <c:pt idx="85">
                  <c:v>85m</c:v>
                </c:pt>
                <c:pt idx="86">
                  <c:v>86m</c:v>
                </c:pt>
                <c:pt idx="87">
                  <c:v>87m</c:v>
                </c:pt>
                <c:pt idx="88">
                  <c:v>88m</c:v>
                </c:pt>
                <c:pt idx="89">
                  <c:v>89m</c:v>
                </c:pt>
                <c:pt idx="90">
                  <c:v>90m</c:v>
                </c:pt>
                <c:pt idx="91">
                  <c:v>91m</c:v>
                </c:pt>
                <c:pt idx="92">
                  <c:v>92m</c:v>
                </c:pt>
                <c:pt idx="93">
                  <c:v>93m</c:v>
                </c:pt>
                <c:pt idx="94">
                  <c:v>94m</c:v>
                </c:pt>
                <c:pt idx="95">
                  <c:v>95m</c:v>
                </c:pt>
                <c:pt idx="96">
                  <c:v>96m</c:v>
                </c:pt>
                <c:pt idx="97">
                  <c:v>97m</c:v>
                </c:pt>
                <c:pt idx="98">
                  <c:v>98m</c:v>
                </c:pt>
                <c:pt idx="99">
                  <c:v>99m</c:v>
                </c:pt>
                <c:pt idx="100">
                  <c:v>100m</c:v>
                </c:pt>
                <c:pt idx="101">
                  <c:v>101m</c:v>
                </c:pt>
                <c:pt idx="102">
                  <c:v>102m</c:v>
                </c:pt>
                <c:pt idx="103">
                  <c:v>103m</c:v>
                </c:pt>
                <c:pt idx="104">
                  <c:v>104m</c:v>
                </c:pt>
                <c:pt idx="105">
                  <c:v>105m</c:v>
                </c:pt>
                <c:pt idx="106">
                  <c:v>106m</c:v>
                </c:pt>
                <c:pt idx="107">
                  <c:v>107m</c:v>
                </c:pt>
                <c:pt idx="108">
                  <c:v>108m</c:v>
                </c:pt>
                <c:pt idx="109">
                  <c:v>109m</c:v>
                </c:pt>
                <c:pt idx="110">
                  <c:v>110m</c:v>
                </c:pt>
                <c:pt idx="111">
                  <c:v>111m</c:v>
                </c:pt>
                <c:pt idx="112">
                  <c:v>112m</c:v>
                </c:pt>
                <c:pt idx="113">
                  <c:v>113m</c:v>
                </c:pt>
                <c:pt idx="114">
                  <c:v>114m</c:v>
                </c:pt>
                <c:pt idx="115">
                  <c:v>115m</c:v>
                </c:pt>
                <c:pt idx="116">
                  <c:v>116m</c:v>
                </c:pt>
                <c:pt idx="117">
                  <c:v>117m</c:v>
                </c:pt>
                <c:pt idx="118">
                  <c:v>118m</c:v>
                </c:pt>
                <c:pt idx="119">
                  <c:v>119m</c:v>
                </c:pt>
                <c:pt idx="120">
                  <c:v>120m</c:v>
                </c:pt>
                <c:pt idx="121">
                  <c:v>121m</c:v>
                </c:pt>
                <c:pt idx="122">
                  <c:v>122m</c:v>
                </c:pt>
                <c:pt idx="123">
                  <c:v>123m</c:v>
                </c:pt>
                <c:pt idx="124">
                  <c:v>124m</c:v>
                </c:pt>
                <c:pt idx="125">
                  <c:v>125m</c:v>
                </c:pt>
                <c:pt idx="126">
                  <c:v>126m</c:v>
                </c:pt>
                <c:pt idx="127">
                  <c:v>127m</c:v>
                </c:pt>
                <c:pt idx="128">
                  <c:v>128m</c:v>
                </c:pt>
                <c:pt idx="129">
                  <c:v>129m</c:v>
                </c:pt>
                <c:pt idx="130">
                  <c:v>130m</c:v>
                </c:pt>
                <c:pt idx="131">
                  <c:v>131m</c:v>
                </c:pt>
                <c:pt idx="132">
                  <c:v>132m</c:v>
                </c:pt>
                <c:pt idx="133">
                  <c:v>133m</c:v>
                </c:pt>
                <c:pt idx="134">
                  <c:v>134m</c:v>
                </c:pt>
                <c:pt idx="135">
                  <c:v>135m</c:v>
                </c:pt>
                <c:pt idx="136">
                  <c:v>136m</c:v>
                </c:pt>
                <c:pt idx="137">
                  <c:v>137m</c:v>
                </c:pt>
                <c:pt idx="138">
                  <c:v>138m</c:v>
                </c:pt>
                <c:pt idx="139">
                  <c:v>139m</c:v>
                </c:pt>
                <c:pt idx="140">
                  <c:v>140m</c:v>
                </c:pt>
                <c:pt idx="141">
                  <c:v>141m</c:v>
                </c:pt>
                <c:pt idx="142">
                  <c:v>142m</c:v>
                </c:pt>
                <c:pt idx="143">
                  <c:v>143m</c:v>
                </c:pt>
                <c:pt idx="144">
                  <c:v>144m</c:v>
                </c:pt>
                <c:pt idx="145">
                  <c:v>145m</c:v>
                </c:pt>
                <c:pt idx="146">
                  <c:v>146m</c:v>
                </c:pt>
                <c:pt idx="147">
                  <c:v>147m</c:v>
                </c:pt>
                <c:pt idx="148">
                  <c:v>148m</c:v>
                </c:pt>
                <c:pt idx="149">
                  <c:v>149m</c:v>
                </c:pt>
                <c:pt idx="150">
                  <c:v>150m</c:v>
                </c:pt>
                <c:pt idx="151">
                  <c:v>151m</c:v>
                </c:pt>
                <c:pt idx="152">
                  <c:v>152m</c:v>
                </c:pt>
                <c:pt idx="153">
                  <c:v>153m</c:v>
                </c:pt>
                <c:pt idx="154">
                  <c:v>154m</c:v>
                </c:pt>
                <c:pt idx="155">
                  <c:v>155m</c:v>
                </c:pt>
                <c:pt idx="156">
                  <c:v>156m</c:v>
                </c:pt>
                <c:pt idx="157">
                  <c:v>157m</c:v>
                </c:pt>
                <c:pt idx="158">
                  <c:v>158m</c:v>
                </c:pt>
                <c:pt idx="159">
                  <c:v>159m</c:v>
                </c:pt>
                <c:pt idx="160">
                  <c:v>160m</c:v>
                </c:pt>
                <c:pt idx="161">
                  <c:v>161m</c:v>
                </c:pt>
                <c:pt idx="162">
                  <c:v>162m</c:v>
                </c:pt>
                <c:pt idx="163">
                  <c:v>163m</c:v>
                </c:pt>
                <c:pt idx="164">
                  <c:v>164m</c:v>
                </c:pt>
                <c:pt idx="165">
                  <c:v>165m</c:v>
                </c:pt>
                <c:pt idx="166">
                  <c:v>166m</c:v>
                </c:pt>
                <c:pt idx="167">
                  <c:v>167m</c:v>
                </c:pt>
                <c:pt idx="168">
                  <c:v>168m</c:v>
                </c:pt>
                <c:pt idx="169">
                  <c:v>169m</c:v>
                </c:pt>
                <c:pt idx="170">
                  <c:v>170m</c:v>
                </c:pt>
                <c:pt idx="171">
                  <c:v>171m</c:v>
                </c:pt>
                <c:pt idx="172">
                  <c:v>172m</c:v>
                </c:pt>
                <c:pt idx="173">
                  <c:v>173m</c:v>
                </c:pt>
                <c:pt idx="174">
                  <c:v>174m</c:v>
                </c:pt>
                <c:pt idx="175">
                  <c:v>175m</c:v>
                </c:pt>
                <c:pt idx="176">
                  <c:v>176m</c:v>
                </c:pt>
                <c:pt idx="177">
                  <c:v>177m</c:v>
                </c:pt>
                <c:pt idx="178">
                  <c:v>178m</c:v>
                </c:pt>
                <c:pt idx="179">
                  <c:v>179m</c:v>
                </c:pt>
                <c:pt idx="180">
                  <c:v>180m</c:v>
                </c:pt>
                <c:pt idx="181">
                  <c:v>181m</c:v>
                </c:pt>
                <c:pt idx="182">
                  <c:v>182m</c:v>
                </c:pt>
                <c:pt idx="183">
                  <c:v>183m</c:v>
                </c:pt>
                <c:pt idx="184">
                  <c:v>184m</c:v>
                </c:pt>
                <c:pt idx="185">
                  <c:v>185m</c:v>
                </c:pt>
                <c:pt idx="186">
                  <c:v>186m</c:v>
                </c:pt>
                <c:pt idx="187">
                  <c:v>187m</c:v>
                </c:pt>
                <c:pt idx="188">
                  <c:v>188m</c:v>
                </c:pt>
                <c:pt idx="189">
                  <c:v>189m</c:v>
                </c:pt>
                <c:pt idx="190">
                  <c:v>190m</c:v>
                </c:pt>
                <c:pt idx="191">
                  <c:v>191m</c:v>
                </c:pt>
                <c:pt idx="192">
                  <c:v>192m</c:v>
                </c:pt>
                <c:pt idx="193">
                  <c:v>193m</c:v>
                </c:pt>
                <c:pt idx="194">
                  <c:v>194m</c:v>
                </c:pt>
                <c:pt idx="195">
                  <c:v>195m</c:v>
                </c:pt>
                <c:pt idx="196">
                  <c:v>196m</c:v>
                </c:pt>
                <c:pt idx="197">
                  <c:v>197m</c:v>
                </c:pt>
                <c:pt idx="198">
                  <c:v>198m</c:v>
                </c:pt>
                <c:pt idx="199">
                  <c:v>199m</c:v>
                </c:pt>
                <c:pt idx="200">
                  <c:v>200m</c:v>
                </c:pt>
                <c:pt idx="201">
                  <c:v>201m</c:v>
                </c:pt>
                <c:pt idx="202">
                  <c:v>202m</c:v>
                </c:pt>
                <c:pt idx="203">
                  <c:v>203m</c:v>
                </c:pt>
                <c:pt idx="204">
                  <c:v>204m</c:v>
                </c:pt>
                <c:pt idx="205">
                  <c:v>205m</c:v>
                </c:pt>
                <c:pt idx="206">
                  <c:v>206m</c:v>
                </c:pt>
                <c:pt idx="207">
                  <c:v>207m</c:v>
                </c:pt>
                <c:pt idx="208">
                  <c:v>208m</c:v>
                </c:pt>
                <c:pt idx="209">
                  <c:v>209m</c:v>
                </c:pt>
                <c:pt idx="210">
                  <c:v>210m</c:v>
                </c:pt>
                <c:pt idx="211">
                  <c:v>211m</c:v>
                </c:pt>
                <c:pt idx="212">
                  <c:v>212m</c:v>
                </c:pt>
                <c:pt idx="213">
                  <c:v>213m</c:v>
                </c:pt>
                <c:pt idx="214">
                  <c:v>214m</c:v>
                </c:pt>
                <c:pt idx="215">
                  <c:v>215m</c:v>
                </c:pt>
                <c:pt idx="216">
                  <c:v>216m</c:v>
                </c:pt>
                <c:pt idx="217">
                  <c:v>217m</c:v>
                </c:pt>
                <c:pt idx="218">
                  <c:v>218m</c:v>
                </c:pt>
                <c:pt idx="219">
                  <c:v>219m</c:v>
                </c:pt>
                <c:pt idx="220">
                  <c:v>220m</c:v>
                </c:pt>
                <c:pt idx="221">
                  <c:v>221m</c:v>
                </c:pt>
                <c:pt idx="222">
                  <c:v>222m</c:v>
                </c:pt>
                <c:pt idx="223">
                  <c:v>223m</c:v>
                </c:pt>
                <c:pt idx="224">
                  <c:v>224m</c:v>
                </c:pt>
                <c:pt idx="225">
                  <c:v>225m</c:v>
                </c:pt>
                <c:pt idx="226">
                  <c:v>226m</c:v>
                </c:pt>
                <c:pt idx="227">
                  <c:v>227m</c:v>
                </c:pt>
                <c:pt idx="228">
                  <c:v>228m</c:v>
                </c:pt>
                <c:pt idx="229">
                  <c:v>229m</c:v>
                </c:pt>
                <c:pt idx="230">
                  <c:v>230m</c:v>
                </c:pt>
                <c:pt idx="231">
                  <c:v>231m</c:v>
                </c:pt>
                <c:pt idx="232">
                  <c:v>232m</c:v>
                </c:pt>
                <c:pt idx="233">
                  <c:v>233m</c:v>
                </c:pt>
                <c:pt idx="234">
                  <c:v>234m</c:v>
                </c:pt>
                <c:pt idx="235">
                  <c:v>235m</c:v>
                </c:pt>
                <c:pt idx="236">
                  <c:v>236m</c:v>
                </c:pt>
                <c:pt idx="237">
                  <c:v>237m</c:v>
                </c:pt>
                <c:pt idx="238">
                  <c:v>238m</c:v>
                </c:pt>
                <c:pt idx="239">
                  <c:v>239m</c:v>
                </c:pt>
                <c:pt idx="240">
                  <c:v>240m</c:v>
                </c:pt>
                <c:pt idx="241">
                  <c:v>241m</c:v>
                </c:pt>
                <c:pt idx="242">
                  <c:v>242m</c:v>
                </c:pt>
                <c:pt idx="243">
                  <c:v>243m</c:v>
                </c:pt>
                <c:pt idx="244">
                  <c:v>244m</c:v>
                </c:pt>
                <c:pt idx="245">
                  <c:v>245m</c:v>
                </c:pt>
                <c:pt idx="246">
                  <c:v>246m</c:v>
                </c:pt>
                <c:pt idx="247">
                  <c:v>247m</c:v>
                </c:pt>
                <c:pt idx="248">
                  <c:v>248m</c:v>
                </c:pt>
                <c:pt idx="249">
                  <c:v>249m</c:v>
                </c:pt>
                <c:pt idx="250">
                  <c:v>250m</c:v>
                </c:pt>
                <c:pt idx="251">
                  <c:v>251m</c:v>
                </c:pt>
                <c:pt idx="252">
                  <c:v>252m</c:v>
                </c:pt>
                <c:pt idx="253">
                  <c:v>253m</c:v>
                </c:pt>
                <c:pt idx="254">
                  <c:v>254m</c:v>
                </c:pt>
                <c:pt idx="255">
                  <c:v>255m</c:v>
                </c:pt>
                <c:pt idx="256">
                  <c:v>256m</c:v>
                </c:pt>
                <c:pt idx="257">
                  <c:v>257m</c:v>
                </c:pt>
                <c:pt idx="258">
                  <c:v>258m</c:v>
                </c:pt>
                <c:pt idx="259">
                  <c:v>259m</c:v>
                </c:pt>
                <c:pt idx="260">
                  <c:v>260m</c:v>
                </c:pt>
                <c:pt idx="261">
                  <c:v>261m</c:v>
                </c:pt>
                <c:pt idx="262">
                  <c:v>262m</c:v>
                </c:pt>
                <c:pt idx="263">
                  <c:v>263m</c:v>
                </c:pt>
                <c:pt idx="264">
                  <c:v>264m</c:v>
                </c:pt>
                <c:pt idx="265">
                  <c:v>265m</c:v>
                </c:pt>
                <c:pt idx="266">
                  <c:v>266m</c:v>
                </c:pt>
                <c:pt idx="267">
                  <c:v>267m</c:v>
                </c:pt>
                <c:pt idx="268">
                  <c:v>268m</c:v>
                </c:pt>
                <c:pt idx="269">
                  <c:v>269m</c:v>
                </c:pt>
                <c:pt idx="270">
                  <c:v>270m</c:v>
                </c:pt>
                <c:pt idx="271">
                  <c:v>271m</c:v>
                </c:pt>
                <c:pt idx="272">
                  <c:v>272m</c:v>
                </c:pt>
                <c:pt idx="273">
                  <c:v>273m</c:v>
                </c:pt>
                <c:pt idx="274">
                  <c:v>274m</c:v>
                </c:pt>
                <c:pt idx="275">
                  <c:v>275m</c:v>
                </c:pt>
                <c:pt idx="276">
                  <c:v>276m</c:v>
                </c:pt>
                <c:pt idx="277">
                  <c:v>277m</c:v>
                </c:pt>
                <c:pt idx="278">
                  <c:v>278m</c:v>
                </c:pt>
                <c:pt idx="279">
                  <c:v>279m</c:v>
                </c:pt>
                <c:pt idx="280">
                  <c:v>280m</c:v>
                </c:pt>
                <c:pt idx="281">
                  <c:v>281m</c:v>
                </c:pt>
                <c:pt idx="282">
                  <c:v>282m</c:v>
                </c:pt>
                <c:pt idx="283">
                  <c:v>283m</c:v>
                </c:pt>
                <c:pt idx="284">
                  <c:v>284m</c:v>
                </c:pt>
                <c:pt idx="285">
                  <c:v>285m</c:v>
                </c:pt>
                <c:pt idx="286">
                  <c:v>286m</c:v>
                </c:pt>
                <c:pt idx="287">
                  <c:v>287m</c:v>
                </c:pt>
                <c:pt idx="288">
                  <c:v>288m</c:v>
                </c:pt>
                <c:pt idx="289">
                  <c:v>289m</c:v>
                </c:pt>
                <c:pt idx="290">
                  <c:v>290m</c:v>
                </c:pt>
                <c:pt idx="291">
                  <c:v>291m</c:v>
                </c:pt>
                <c:pt idx="292">
                  <c:v>292m</c:v>
                </c:pt>
                <c:pt idx="293">
                  <c:v>293m</c:v>
                </c:pt>
                <c:pt idx="294">
                  <c:v>294m</c:v>
                </c:pt>
                <c:pt idx="295">
                  <c:v>295m</c:v>
                </c:pt>
                <c:pt idx="296">
                  <c:v>296m</c:v>
                </c:pt>
                <c:pt idx="297">
                  <c:v>297m</c:v>
                </c:pt>
                <c:pt idx="298">
                  <c:v>298m</c:v>
                </c:pt>
                <c:pt idx="299">
                  <c:v>299m</c:v>
                </c:pt>
                <c:pt idx="300">
                  <c:v>300m</c:v>
                </c:pt>
                <c:pt idx="301">
                  <c:v>301m</c:v>
                </c:pt>
                <c:pt idx="302">
                  <c:v>302m</c:v>
                </c:pt>
                <c:pt idx="303">
                  <c:v>303m</c:v>
                </c:pt>
                <c:pt idx="304">
                  <c:v>304m</c:v>
                </c:pt>
                <c:pt idx="305">
                  <c:v>305m</c:v>
                </c:pt>
                <c:pt idx="306">
                  <c:v>306m</c:v>
                </c:pt>
                <c:pt idx="307">
                  <c:v>307m</c:v>
                </c:pt>
                <c:pt idx="308">
                  <c:v>308m</c:v>
                </c:pt>
                <c:pt idx="309">
                  <c:v>309m</c:v>
                </c:pt>
                <c:pt idx="310">
                  <c:v>310m</c:v>
                </c:pt>
                <c:pt idx="311">
                  <c:v>311m</c:v>
                </c:pt>
                <c:pt idx="312">
                  <c:v>312m</c:v>
                </c:pt>
                <c:pt idx="313">
                  <c:v>313m</c:v>
                </c:pt>
                <c:pt idx="314">
                  <c:v>314m</c:v>
                </c:pt>
                <c:pt idx="315">
                  <c:v>315m</c:v>
                </c:pt>
                <c:pt idx="316">
                  <c:v>316m</c:v>
                </c:pt>
                <c:pt idx="317">
                  <c:v>317m</c:v>
                </c:pt>
                <c:pt idx="318">
                  <c:v>318m</c:v>
                </c:pt>
                <c:pt idx="319">
                  <c:v>319m</c:v>
                </c:pt>
                <c:pt idx="320">
                  <c:v>320m</c:v>
                </c:pt>
                <c:pt idx="321">
                  <c:v>321m</c:v>
                </c:pt>
                <c:pt idx="322">
                  <c:v>322m</c:v>
                </c:pt>
                <c:pt idx="323">
                  <c:v>323m</c:v>
                </c:pt>
                <c:pt idx="324">
                  <c:v>324m</c:v>
                </c:pt>
                <c:pt idx="325">
                  <c:v>325m</c:v>
                </c:pt>
                <c:pt idx="326">
                  <c:v>326m</c:v>
                </c:pt>
                <c:pt idx="327">
                  <c:v>327m</c:v>
                </c:pt>
                <c:pt idx="328">
                  <c:v>328m</c:v>
                </c:pt>
                <c:pt idx="329">
                  <c:v>329m</c:v>
                </c:pt>
                <c:pt idx="330">
                  <c:v>330m</c:v>
                </c:pt>
                <c:pt idx="331">
                  <c:v>331m</c:v>
                </c:pt>
                <c:pt idx="332">
                  <c:v>332m</c:v>
                </c:pt>
                <c:pt idx="333">
                  <c:v>333m</c:v>
                </c:pt>
                <c:pt idx="334">
                  <c:v>334m</c:v>
                </c:pt>
                <c:pt idx="335">
                  <c:v>335m</c:v>
                </c:pt>
                <c:pt idx="336">
                  <c:v>336m</c:v>
                </c:pt>
                <c:pt idx="337">
                  <c:v>337m</c:v>
                </c:pt>
                <c:pt idx="338">
                  <c:v>338m</c:v>
                </c:pt>
                <c:pt idx="339">
                  <c:v>339m</c:v>
                </c:pt>
                <c:pt idx="340">
                  <c:v>340m</c:v>
                </c:pt>
                <c:pt idx="341">
                  <c:v>341m</c:v>
                </c:pt>
                <c:pt idx="342">
                  <c:v>342m</c:v>
                </c:pt>
                <c:pt idx="343">
                  <c:v>343m</c:v>
                </c:pt>
                <c:pt idx="344">
                  <c:v>344m</c:v>
                </c:pt>
                <c:pt idx="345">
                  <c:v>345m</c:v>
                </c:pt>
                <c:pt idx="346">
                  <c:v>346m</c:v>
                </c:pt>
                <c:pt idx="347">
                  <c:v>347m</c:v>
                </c:pt>
                <c:pt idx="348">
                  <c:v>348m</c:v>
                </c:pt>
                <c:pt idx="349">
                  <c:v>349m</c:v>
                </c:pt>
                <c:pt idx="350">
                  <c:v>350m</c:v>
                </c:pt>
                <c:pt idx="351">
                  <c:v>351m</c:v>
                </c:pt>
                <c:pt idx="352">
                  <c:v>352m</c:v>
                </c:pt>
                <c:pt idx="353">
                  <c:v>353m</c:v>
                </c:pt>
                <c:pt idx="354">
                  <c:v>354m</c:v>
                </c:pt>
                <c:pt idx="355">
                  <c:v>355m</c:v>
                </c:pt>
                <c:pt idx="356">
                  <c:v>356m</c:v>
                </c:pt>
                <c:pt idx="357">
                  <c:v>357m</c:v>
                </c:pt>
                <c:pt idx="358">
                  <c:v>358m</c:v>
                </c:pt>
                <c:pt idx="359">
                  <c:v>359m</c:v>
                </c:pt>
                <c:pt idx="360">
                  <c:v>360m</c:v>
                </c:pt>
              </c:strCache>
            </c:strRef>
          </c:cat>
          <c:val>
            <c:numRef>
              <c:f>'KRD mapping'!$E$19:$NA$19</c:f>
              <c:numCache>
                <c:formatCode>_(* #,##0.00_);_(* \(#,##0.00\);_(* "-"??_);_(@_)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8.3333333333333329E-2</c:v>
                </c:pt>
                <c:pt idx="182">
                  <c:v>0.16666666666666666</c:v>
                </c:pt>
                <c:pt idx="183">
                  <c:v>0.25</c:v>
                </c:pt>
                <c:pt idx="184">
                  <c:v>0.33333333333333331</c:v>
                </c:pt>
                <c:pt idx="185">
                  <c:v>0.41666666666666669</c:v>
                </c:pt>
                <c:pt idx="186">
                  <c:v>0.5</c:v>
                </c:pt>
                <c:pt idx="187">
                  <c:v>0.58333333333333337</c:v>
                </c:pt>
                <c:pt idx="188">
                  <c:v>0.66666666666666663</c:v>
                </c:pt>
                <c:pt idx="189">
                  <c:v>0.75</c:v>
                </c:pt>
                <c:pt idx="190">
                  <c:v>0.83333333333333337</c:v>
                </c:pt>
                <c:pt idx="191">
                  <c:v>0.91666666666666663</c:v>
                </c:pt>
                <c:pt idx="192">
                  <c:v>1</c:v>
                </c:pt>
                <c:pt idx="193">
                  <c:v>0.91666666666666663</c:v>
                </c:pt>
                <c:pt idx="194">
                  <c:v>0.83333333333333337</c:v>
                </c:pt>
                <c:pt idx="195">
                  <c:v>0.75</c:v>
                </c:pt>
                <c:pt idx="196">
                  <c:v>0.66666666666666674</c:v>
                </c:pt>
                <c:pt idx="197">
                  <c:v>0.58333333333333326</c:v>
                </c:pt>
                <c:pt idx="198">
                  <c:v>0.5</c:v>
                </c:pt>
                <c:pt idx="199">
                  <c:v>0.41666666666666663</c:v>
                </c:pt>
                <c:pt idx="200">
                  <c:v>0.33333333333333337</c:v>
                </c:pt>
                <c:pt idx="201">
                  <c:v>0.25</c:v>
                </c:pt>
                <c:pt idx="202">
                  <c:v>0.16666666666666663</c:v>
                </c:pt>
                <c:pt idx="203">
                  <c:v>8.333333333333337E-2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'KRD mapping'!$D$20</c:f>
              <c:strCache>
                <c:ptCount val="1"/>
                <c:pt idx="0">
                  <c:v>17y</c:v>
                </c:pt>
              </c:strCache>
            </c:strRef>
          </c:tx>
          <c:marker>
            <c:symbol val="none"/>
          </c:marker>
          <c:cat>
            <c:strRef>
              <c:f>'KRD mapping'!$E$3:$NA$3</c:f>
              <c:strCache>
                <c:ptCount val="361"/>
                <c:pt idx="0">
                  <c:v>0m</c:v>
                </c:pt>
                <c:pt idx="1">
                  <c:v>1m</c:v>
                </c:pt>
                <c:pt idx="2">
                  <c:v>2m</c:v>
                </c:pt>
                <c:pt idx="3">
                  <c:v>3m</c:v>
                </c:pt>
                <c:pt idx="4">
                  <c:v>4m</c:v>
                </c:pt>
                <c:pt idx="5">
                  <c:v>5m</c:v>
                </c:pt>
                <c:pt idx="6">
                  <c:v>6m</c:v>
                </c:pt>
                <c:pt idx="7">
                  <c:v>7m</c:v>
                </c:pt>
                <c:pt idx="8">
                  <c:v>8m</c:v>
                </c:pt>
                <c:pt idx="9">
                  <c:v>9m</c:v>
                </c:pt>
                <c:pt idx="10">
                  <c:v>10m</c:v>
                </c:pt>
                <c:pt idx="11">
                  <c:v>11m</c:v>
                </c:pt>
                <c:pt idx="12">
                  <c:v>12m</c:v>
                </c:pt>
                <c:pt idx="13">
                  <c:v>13m</c:v>
                </c:pt>
                <c:pt idx="14">
                  <c:v>14m</c:v>
                </c:pt>
                <c:pt idx="15">
                  <c:v>15m</c:v>
                </c:pt>
                <c:pt idx="16">
                  <c:v>16m</c:v>
                </c:pt>
                <c:pt idx="17">
                  <c:v>17m</c:v>
                </c:pt>
                <c:pt idx="18">
                  <c:v>18m</c:v>
                </c:pt>
                <c:pt idx="19">
                  <c:v>19m</c:v>
                </c:pt>
                <c:pt idx="20">
                  <c:v>20m</c:v>
                </c:pt>
                <c:pt idx="21">
                  <c:v>21m</c:v>
                </c:pt>
                <c:pt idx="22">
                  <c:v>22m</c:v>
                </c:pt>
                <c:pt idx="23">
                  <c:v>23m</c:v>
                </c:pt>
                <c:pt idx="24">
                  <c:v>24m</c:v>
                </c:pt>
                <c:pt idx="25">
                  <c:v>25m</c:v>
                </c:pt>
                <c:pt idx="26">
                  <c:v>26m</c:v>
                </c:pt>
                <c:pt idx="27">
                  <c:v>27m</c:v>
                </c:pt>
                <c:pt idx="28">
                  <c:v>28m</c:v>
                </c:pt>
                <c:pt idx="29">
                  <c:v>29m</c:v>
                </c:pt>
                <c:pt idx="30">
                  <c:v>30m</c:v>
                </c:pt>
                <c:pt idx="31">
                  <c:v>31m</c:v>
                </c:pt>
                <c:pt idx="32">
                  <c:v>32m</c:v>
                </c:pt>
                <c:pt idx="33">
                  <c:v>33m</c:v>
                </c:pt>
                <c:pt idx="34">
                  <c:v>34m</c:v>
                </c:pt>
                <c:pt idx="35">
                  <c:v>35m</c:v>
                </c:pt>
                <c:pt idx="36">
                  <c:v>36m</c:v>
                </c:pt>
                <c:pt idx="37">
                  <c:v>37m</c:v>
                </c:pt>
                <c:pt idx="38">
                  <c:v>38m</c:v>
                </c:pt>
                <c:pt idx="39">
                  <c:v>39m</c:v>
                </c:pt>
                <c:pt idx="40">
                  <c:v>40m</c:v>
                </c:pt>
                <c:pt idx="41">
                  <c:v>41m</c:v>
                </c:pt>
                <c:pt idx="42">
                  <c:v>42m</c:v>
                </c:pt>
                <c:pt idx="43">
                  <c:v>43m</c:v>
                </c:pt>
                <c:pt idx="44">
                  <c:v>44m</c:v>
                </c:pt>
                <c:pt idx="45">
                  <c:v>45m</c:v>
                </c:pt>
                <c:pt idx="46">
                  <c:v>46m</c:v>
                </c:pt>
                <c:pt idx="47">
                  <c:v>47m</c:v>
                </c:pt>
                <c:pt idx="48">
                  <c:v>48m</c:v>
                </c:pt>
                <c:pt idx="49">
                  <c:v>49m</c:v>
                </c:pt>
                <c:pt idx="50">
                  <c:v>50m</c:v>
                </c:pt>
                <c:pt idx="51">
                  <c:v>51m</c:v>
                </c:pt>
                <c:pt idx="52">
                  <c:v>52m</c:v>
                </c:pt>
                <c:pt idx="53">
                  <c:v>53m</c:v>
                </c:pt>
                <c:pt idx="54">
                  <c:v>54m</c:v>
                </c:pt>
                <c:pt idx="55">
                  <c:v>55m</c:v>
                </c:pt>
                <c:pt idx="56">
                  <c:v>56m</c:v>
                </c:pt>
                <c:pt idx="57">
                  <c:v>57m</c:v>
                </c:pt>
                <c:pt idx="58">
                  <c:v>58m</c:v>
                </c:pt>
                <c:pt idx="59">
                  <c:v>59m</c:v>
                </c:pt>
                <c:pt idx="60">
                  <c:v>60m</c:v>
                </c:pt>
                <c:pt idx="61">
                  <c:v>61m</c:v>
                </c:pt>
                <c:pt idx="62">
                  <c:v>62m</c:v>
                </c:pt>
                <c:pt idx="63">
                  <c:v>63m</c:v>
                </c:pt>
                <c:pt idx="64">
                  <c:v>64m</c:v>
                </c:pt>
                <c:pt idx="65">
                  <c:v>65m</c:v>
                </c:pt>
                <c:pt idx="66">
                  <c:v>66m</c:v>
                </c:pt>
                <c:pt idx="67">
                  <c:v>67m</c:v>
                </c:pt>
                <c:pt idx="68">
                  <c:v>68m</c:v>
                </c:pt>
                <c:pt idx="69">
                  <c:v>69m</c:v>
                </c:pt>
                <c:pt idx="70">
                  <c:v>70m</c:v>
                </c:pt>
                <c:pt idx="71">
                  <c:v>71m</c:v>
                </c:pt>
                <c:pt idx="72">
                  <c:v>72m</c:v>
                </c:pt>
                <c:pt idx="73">
                  <c:v>73m</c:v>
                </c:pt>
                <c:pt idx="74">
                  <c:v>74m</c:v>
                </c:pt>
                <c:pt idx="75">
                  <c:v>75m</c:v>
                </c:pt>
                <c:pt idx="76">
                  <c:v>76m</c:v>
                </c:pt>
                <c:pt idx="77">
                  <c:v>77m</c:v>
                </c:pt>
                <c:pt idx="78">
                  <c:v>78m</c:v>
                </c:pt>
                <c:pt idx="79">
                  <c:v>79m</c:v>
                </c:pt>
                <c:pt idx="80">
                  <c:v>80m</c:v>
                </c:pt>
                <c:pt idx="81">
                  <c:v>81m</c:v>
                </c:pt>
                <c:pt idx="82">
                  <c:v>82m</c:v>
                </c:pt>
                <c:pt idx="83">
                  <c:v>83m</c:v>
                </c:pt>
                <c:pt idx="84">
                  <c:v>84m</c:v>
                </c:pt>
                <c:pt idx="85">
                  <c:v>85m</c:v>
                </c:pt>
                <c:pt idx="86">
                  <c:v>86m</c:v>
                </c:pt>
                <c:pt idx="87">
                  <c:v>87m</c:v>
                </c:pt>
                <c:pt idx="88">
                  <c:v>88m</c:v>
                </c:pt>
                <c:pt idx="89">
                  <c:v>89m</c:v>
                </c:pt>
                <c:pt idx="90">
                  <c:v>90m</c:v>
                </c:pt>
                <c:pt idx="91">
                  <c:v>91m</c:v>
                </c:pt>
                <c:pt idx="92">
                  <c:v>92m</c:v>
                </c:pt>
                <c:pt idx="93">
                  <c:v>93m</c:v>
                </c:pt>
                <c:pt idx="94">
                  <c:v>94m</c:v>
                </c:pt>
                <c:pt idx="95">
                  <c:v>95m</c:v>
                </c:pt>
                <c:pt idx="96">
                  <c:v>96m</c:v>
                </c:pt>
                <c:pt idx="97">
                  <c:v>97m</c:v>
                </c:pt>
                <c:pt idx="98">
                  <c:v>98m</c:v>
                </c:pt>
                <c:pt idx="99">
                  <c:v>99m</c:v>
                </c:pt>
                <c:pt idx="100">
                  <c:v>100m</c:v>
                </c:pt>
                <c:pt idx="101">
                  <c:v>101m</c:v>
                </c:pt>
                <c:pt idx="102">
                  <c:v>102m</c:v>
                </c:pt>
                <c:pt idx="103">
                  <c:v>103m</c:v>
                </c:pt>
                <c:pt idx="104">
                  <c:v>104m</c:v>
                </c:pt>
                <c:pt idx="105">
                  <c:v>105m</c:v>
                </c:pt>
                <c:pt idx="106">
                  <c:v>106m</c:v>
                </c:pt>
                <c:pt idx="107">
                  <c:v>107m</c:v>
                </c:pt>
                <c:pt idx="108">
                  <c:v>108m</c:v>
                </c:pt>
                <c:pt idx="109">
                  <c:v>109m</c:v>
                </c:pt>
                <c:pt idx="110">
                  <c:v>110m</c:v>
                </c:pt>
                <c:pt idx="111">
                  <c:v>111m</c:v>
                </c:pt>
                <c:pt idx="112">
                  <c:v>112m</c:v>
                </c:pt>
                <c:pt idx="113">
                  <c:v>113m</c:v>
                </c:pt>
                <c:pt idx="114">
                  <c:v>114m</c:v>
                </c:pt>
                <c:pt idx="115">
                  <c:v>115m</c:v>
                </c:pt>
                <c:pt idx="116">
                  <c:v>116m</c:v>
                </c:pt>
                <c:pt idx="117">
                  <c:v>117m</c:v>
                </c:pt>
                <c:pt idx="118">
                  <c:v>118m</c:v>
                </c:pt>
                <c:pt idx="119">
                  <c:v>119m</c:v>
                </c:pt>
                <c:pt idx="120">
                  <c:v>120m</c:v>
                </c:pt>
                <c:pt idx="121">
                  <c:v>121m</c:v>
                </c:pt>
                <c:pt idx="122">
                  <c:v>122m</c:v>
                </c:pt>
                <c:pt idx="123">
                  <c:v>123m</c:v>
                </c:pt>
                <c:pt idx="124">
                  <c:v>124m</c:v>
                </c:pt>
                <c:pt idx="125">
                  <c:v>125m</c:v>
                </c:pt>
                <c:pt idx="126">
                  <c:v>126m</c:v>
                </c:pt>
                <c:pt idx="127">
                  <c:v>127m</c:v>
                </c:pt>
                <c:pt idx="128">
                  <c:v>128m</c:v>
                </c:pt>
                <c:pt idx="129">
                  <c:v>129m</c:v>
                </c:pt>
                <c:pt idx="130">
                  <c:v>130m</c:v>
                </c:pt>
                <c:pt idx="131">
                  <c:v>131m</c:v>
                </c:pt>
                <c:pt idx="132">
                  <c:v>132m</c:v>
                </c:pt>
                <c:pt idx="133">
                  <c:v>133m</c:v>
                </c:pt>
                <c:pt idx="134">
                  <c:v>134m</c:v>
                </c:pt>
                <c:pt idx="135">
                  <c:v>135m</c:v>
                </c:pt>
                <c:pt idx="136">
                  <c:v>136m</c:v>
                </c:pt>
                <c:pt idx="137">
                  <c:v>137m</c:v>
                </c:pt>
                <c:pt idx="138">
                  <c:v>138m</c:v>
                </c:pt>
                <c:pt idx="139">
                  <c:v>139m</c:v>
                </c:pt>
                <c:pt idx="140">
                  <c:v>140m</c:v>
                </c:pt>
                <c:pt idx="141">
                  <c:v>141m</c:v>
                </c:pt>
                <c:pt idx="142">
                  <c:v>142m</c:v>
                </c:pt>
                <c:pt idx="143">
                  <c:v>143m</c:v>
                </c:pt>
                <c:pt idx="144">
                  <c:v>144m</c:v>
                </c:pt>
                <c:pt idx="145">
                  <c:v>145m</c:v>
                </c:pt>
                <c:pt idx="146">
                  <c:v>146m</c:v>
                </c:pt>
                <c:pt idx="147">
                  <c:v>147m</c:v>
                </c:pt>
                <c:pt idx="148">
                  <c:v>148m</c:v>
                </c:pt>
                <c:pt idx="149">
                  <c:v>149m</c:v>
                </c:pt>
                <c:pt idx="150">
                  <c:v>150m</c:v>
                </c:pt>
                <c:pt idx="151">
                  <c:v>151m</c:v>
                </c:pt>
                <c:pt idx="152">
                  <c:v>152m</c:v>
                </c:pt>
                <c:pt idx="153">
                  <c:v>153m</c:v>
                </c:pt>
                <c:pt idx="154">
                  <c:v>154m</c:v>
                </c:pt>
                <c:pt idx="155">
                  <c:v>155m</c:v>
                </c:pt>
                <c:pt idx="156">
                  <c:v>156m</c:v>
                </c:pt>
                <c:pt idx="157">
                  <c:v>157m</c:v>
                </c:pt>
                <c:pt idx="158">
                  <c:v>158m</c:v>
                </c:pt>
                <c:pt idx="159">
                  <c:v>159m</c:v>
                </c:pt>
                <c:pt idx="160">
                  <c:v>160m</c:v>
                </c:pt>
                <c:pt idx="161">
                  <c:v>161m</c:v>
                </c:pt>
                <c:pt idx="162">
                  <c:v>162m</c:v>
                </c:pt>
                <c:pt idx="163">
                  <c:v>163m</c:v>
                </c:pt>
                <c:pt idx="164">
                  <c:v>164m</c:v>
                </c:pt>
                <c:pt idx="165">
                  <c:v>165m</c:v>
                </c:pt>
                <c:pt idx="166">
                  <c:v>166m</c:v>
                </c:pt>
                <c:pt idx="167">
                  <c:v>167m</c:v>
                </c:pt>
                <c:pt idx="168">
                  <c:v>168m</c:v>
                </c:pt>
                <c:pt idx="169">
                  <c:v>169m</c:v>
                </c:pt>
                <c:pt idx="170">
                  <c:v>170m</c:v>
                </c:pt>
                <c:pt idx="171">
                  <c:v>171m</c:v>
                </c:pt>
                <c:pt idx="172">
                  <c:v>172m</c:v>
                </c:pt>
                <c:pt idx="173">
                  <c:v>173m</c:v>
                </c:pt>
                <c:pt idx="174">
                  <c:v>174m</c:v>
                </c:pt>
                <c:pt idx="175">
                  <c:v>175m</c:v>
                </c:pt>
                <c:pt idx="176">
                  <c:v>176m</c:v>
                </c:pt>
                <c:pt idx="177">
                  <c:v>177m</c:v>
                </c:pt>
                <c:pt idx="178">
                  <c:v>178m</c:v>
                </c:pt>
                <c:pt idx="179">
                  <c:v>179m</c:v>
                </c:pt>
                <c:pt idx="180">
                  <c:v>180m</c:v>
                </c:pt>
                <c:pt idx="181">
                  <c:v>181m</c:v>
                </c:pt>
                <c:pt idx="182">
                  <c:v>182m</c:v>
                </c:pt>
                <c:pt idx="183">
                  <c:v>183m</c:v>
                </c:pt>
                <c:pt idx="184">
                  <c:v>184m</c:v>
                </c:pt>
                <c:pt idx="185">
                  <c:v>185m</c:v>
                </c:pt>
                <c:pt idx="186">
                  <c:v>186m</c:v>
                </c:pt>
                <c:pt idx="187">
                  <c:v>187m</c:v>
                </c:pt>
                <c:pt idx="188">
                  <c:v>188m</c:v>
                </c:pt>
                <c:pt idx="189">
                  <c:v>189m</c:v>
                </c:pt>
                <c:pt idx="190">
                  <c:v>190m</c:v>
                </c:pt>
                <c:pt idx="191">
                  <c:v>191m</c:v>
                </c:pt>
                <c:pt idx="192">
                  <c:v>192m</c:v>
                </c:pt>
                <c:pt idx="193">
                  <c:v>193m</c:v>
                </c:pt>
                <c:pt idx="194">
                  <c:v>194m</c:v>
                </c:pt>
                <c:pt idx="195">
                  <c:v>195m</c:v>
                </c:pt>
                <c:pt idx="196">
                  <c:v>196m</c:v>
                </c:pt>
                <c:pt idx="197">
                  <c:v>197m</c:v>
                </c:pt>
                <c:pt idx="198">
                  <c:v>198m</c:v>
                </c:pt>
                <c:pt idx="199">
                  <c:v>199m</c:v>
                </c:pt>
                <c:pt idx="200">
                  <c:v>200m</c:v>
                </c:pt>
                <c:pt idx="201">
                  <c:v>201m</c:v>
                </c:pt>
                <c:pt idx="202">
                  <c:v>202m</c:v>
                </c:pt>
                <c:pt idx="203">
                  <c:v>203m</c:v>
                </c:pt>
                <c:pt idx="204">
                  <c:v>204m</c:v>
                </c:pt>
                <c:pt idx="205">
                  <c:v>205m</c:v>
                </c:pt>
                <c:pt idx="206">
                  <c:v>206m</c:v>
                </c:pt>
                <c:pt idx="207">
                  <c:v>207m</c:v>
                </c:pt>
                <c:pt idx="208">
                  <c:v>208m</c:v>
                </c:pt>
                <c:pt idx="209">
                  <c:v>209m</c:v>
                </c:pt>
                <c:pt idx="210">
                  <c:v>210m</c:v>
                </c:pt>
                <c:pt idx="211">
                  <c:v>211m</c:v>
                </c:pt>
                <c:pt idx="212">
                  <c:v>212m</c:v>
                </c:pt>
                <c:pt idx="213">
                  <c:v>213m</c:v>
                </c:pt>
                <c:pt idx="214">
                  <c:v>214m</c:v>
                </c:pt>
                <c:pt idx="215">
                  <c:v>215m</c:v>
                </c:pt>
                <c:pt idx="216">
                  <c:v>216m</c:v>
                </c:pt>
                <c:pt idx="217">
                  <c:v>217m</c:v>
                </c:pt>
                <c:pt idx="218">
                  <c:v>218m</c:v>
                </c:pt>
                <c:pt idx="219">
                  <c:v>219m</c:v>
                </c:pt>
                <c:pt idx="220">
                  <c:v>220m</c:v>
                </c:pt>
                <c:pt idx="221">
                  <c:v>221m</c:v>
                </c:pt>
                <c:pt idx="222">
                  <c:v>222m</c:v>
                </c:pt>
                <c:pt idx="223">
                  <c:v>223m</c:v>
                </c:pt>
                <c:pt idx="224">
                  <c:v>224m</c:v>
                </c:pt>
                <c:pt idx="225">
                  <c:v>225m</c:v>
                </c:pt>
                <c:pt idx="226">
                  <c:v>226m</c:v>
                </c:pt>
                <c:pt idx="227">
                  <c:v>227m</c:v>
                </c:pt>
                <c:pt idx="228">
                  <c:v>228m</c:v>
                </c:pt>
                <c:pt idx="229">
                  <c:v>229m</c:v>
                </c:pt>
                <c:pt idx="230">
                  <c:v>230m</c:v>
                </c:pt>
                <c:pt idx="231">
                  <c:v>231m</c:v>
                </c:pt>
                <c:pt idx="232">
                  <c:v>232m</c:v>
                </c:pt>
                <c:pt idx="233">
                  <c:v>233m</c:v>
                </c:pt>
                <c:pt idx="234">
                  <c:v>234m</c:v>
                </c:pt>
                <c:pt idx="235">
                  <c:v>235m</c:v>
                </c:pt>
                <c:pt idx="236">
                  <c:v>236m</c:v>
                </c:pt>
                <c:pt idx="237">
                  <c:v>237m</c:v>
                </c:pt>
                <c:pt idx="238">
                  <c:v>238m</c:v>
                </c:pt>
                <c:pt idx="239">
                  <c:v>239m</c:v>
                </c:pt>
                <c:pt idx="240">
                  <c:v>240m</c:v>
                </c:pt>
                <c:pt idx="241">
                  <c:v>241m</c:v>
                </c:pt>
                <c:pt idx="242">
                  <c:v>242m</c:v>
                </c:pt>
                <c:pt idx="243">
                  <c:v>243m</c:v>
                </c:pt>
                <c:pt idx="244">
                  <c:v>244m</c:v>
                </c:pt>
                <c:pt idx="245">
                  <c:v>245m</c:v>
                </c:pt>
                <c:pt idx="246">
                  <c:v>246m</c:v>
                </c:pt>
                <c:pt idx="247">
                  <c:v>247m</c:v>
                </c:pt>
                <c:pt idx="248">
                  <c:v>248m</c:v>
                </c:pt>
                <c:pt idx="249">
                  <c:v>249m</c:v>
                </c:pt>
                <c:pt idx="250">
                  <c:v>250m</c:v>
                </c:pt>
                <c:pt idx="251">
                  <c:v>251m</c:v>
                </c:pt>
                <c:pt idx="252">
                  <c:v>252m</c:v>
                </c:pt>
                <c:pt idx="253">
                  <c:v>253m</c:v>
                </c:pt>
                <c:pt idx="254">
                  <c:v>254m</c:v>
                </c:pt>
                <c:pt idx="255">
                  <c:v>255m</c:v>
                </c:pt>
                <c:pt idx="256">
                  <c:v>256m</c:v>
                </c:pt>
                <c:pt idx="257">
                  <c:v>257m</c:v>
                </c:pt>
                <c:pt idx="258">
                  <c:v>258m</c:v>
                </c:pt>
                <c:pt idx="259">
                  <c:v>259m</c:v>
                </c:pt>
                <c:pt idx="260">
                  <c:v>260m</c:v>
                </c:pt>
                <c:pt idx="261">
                  <c:v>261m</c:v>
                </c:pt>
                <c:pt idx="262">
                  <c:v>262m</c:v>
                </c:pt>
                <c:pt idx="263">
                  <c:v>263m</c:v>
                </c:pt>
                <c:pt idx="264">
                  <c:v>264m</c:v>
                </c:pt>
                <c:pt idx="265">
                  <c:v>265m</c:v>
                </c:pt>
                <c:pt idx="266">
                  <c:v>266m</c:v>
                </c:pt>
                <c:pt idx="267">
                  <c:v>267m</c:v>
                </c:pt>
                <c:pt idx="268">
                  <c:v>268m</c:v>
                </c:pt>
                <c:pt idx="269">
                  <c:v>269m</c:v>
                </c:pt>
                <c:pt idx="270">
                  <c:v>270m</c:v>
                </c:pt>
                <c:pt idx="271">
                  <c:v>271m</c:v>
                </c:pt>
                <c:pt idx="272">
                  <c:v>272m</c:v>
                </c:pt>
                <c:pt idx="273">
                  <c:v>273m</c:v>
                </c:pt>
                <c:pt idx="274">
                  <c:v>274m</c:v>
                </c:pt>
                <c:pt idx="275">
                  <c:v>275m</c:v>
                </c:pt>
                <c:pt idx="276">
                  <c:v>276m</c:v>
                </c:pt>
                <c:pt idx="277">
                  <c:v>277m</c:v>
                </c:pt>
                <c:pt idx="278">
                  <c:v>278m</c:v>
                </c:pt>
                <c:pt idx="279">
                  <c:v>279m</c:v>
                </c:pt>
                <c:pt idx="280">
                  <c:v>280m</c:v>
                </c:pt>
                <c:pt idx="281">
                  <c:v>281m</c:v>
                </c:pt>
                <c:pt idx="282">
                  <c:v>282m</c:v>
                </c:pt>
                <c:pt idx="283">
                  <c:v>283m</c:v>
                </c:pt>
                <c:pt idx="284">
                  <c:v>284m</c:v>
                </c:pt>
                <c:pt idx="285">
                  <c:v>285m</c:v>
                </c:pt>
                <c:pt idx="286">
                  <c:v>286m</c:v>
                </c:pt>
                <c:pt idx="287">
                  <c:v>287m</c:v>
                </c:pt>
                <c:pt idx="288">
                  <c:v>288m</c:v>
                </c:pt>
                <c:pt idx="289">
                  <c:v>289m</c:v>
                </c:pt>
                <c:pt idx="290">
                  <c:v>290m</c:v>
                </c:pt>
                <c:pt idx="291">
                  <c:v>291m</c:v>
                </c:pt>
                <c:pt idx="292">
                  <c:v>292m</c:v>
                </c:pt>
                <c:pt idx="293">
                  <c:v>293m</c:v>
                </c:pt>
                <c:pt idx="294">
                  <c:v>294m</c:v>
                </c:pt>
                <c:pt idx="295">
                  <c:v>295m</c:v>
                </c:pt>
                <c:pt idx="296">
                  <c:v>296m</c:v>
                </c:pt>
                <c:pt idx="297">
                  <c:v>297m</c:v>
                </c:pt>
                <c:pt idx="298">
                  <c:v>298m</c:v>
                </c:pt>
                <c:pt idx="299">
                  <c:v>299m</c:v>
                </c:pt>
                <c:pt idx="300">
                  <c:v>300m</c:v>
                </c:pt>
                <c:pt idx="301">
                  <c:v>301m</c:v>
                </c:pt>
                <c:pt idx="302">
                  <c:v>302m</c:v>
                </c:pt>
                <c:pt idx="303">
                  <c:v>303m</c:v>
                </c:pt>
                <c:pt idx="304">
                  <c:v>304m</c:v>
                </c:pt>
                <c:pt idx="305">
                  <c:v>305m</c:v>
                </c:pt>
                <c:pt idx="306">
                  <c:v>306m</c:v>
                </c:pt>
                <c:pt idx="307">
                  <c:v>307m</c:v>
                </c:pt>
                <c:pt idx="308">
                  <c:v>308m</c:v>
                </c:pt>
                <c:pt idx="309">
                  <c:v>309m</c:v>
                </c:pt>
                <c:pt idx="310">
                  <c:v>310m</c:v>
                </c:pt>
                <c:pt idx="311">
                  <c:v>311m</c:v>
                </c:pt>
                <c:pt idx="312">
                  <c:v>312m</c:v>
                </c:pt>
                <c:pt idx="313">
                  <c:v>313m</c:v>
                </c:pt>
                <c:pt idx="314">
                  <c:v>314m</c:v>
                </c:pt>
                <c:pt idx="315">
                  <c:v>315m</c:v>
                </c:pt>
                <c:pt idx="316">
                  <c:v>316m</c:v>
                </c:pt>
                <c:pt idx="317">
                  <c:v>317m</c:v>
                </c:pt>
                <c:pt idx="318">
                  <c:v>318m</c:v>
                </c:pt>
                <c:pt idx="319">
                  <c:v>319m</c:v>
                </c:pt>
                <c:pt idx="320">
                  <c:v>320m</c:v>
                </c:pt>
                <c:pt idx="321">
                  <c:v>321m</c:v>
                </c:pt>
                <c:pt idx="322">
                  <c:v>322m</c:v>
                </c:pt>
                <c:pt idx="323">
                  <c:v>323m</c:v>
                </c:pt>
                <c:pt idx="324">
                  <c:v>324m</c:v>
                </c:pt>
                <c:pt idx="325">
                  <c:v>325m</c:v>
                </c:pt>
                <c:pt idx="326">
                  <c:v>326m</c:v>
                </c:pt>
                <c:pt idx="327">
                  <c:v>327m</c:v>
                </c:pt>
                <c:pt idx="328">
                  <c:v>328m</c:v>
                </c:pt>
                <c:pt idx="329">
                  <c:v>329m</c:v>
                </c:pt>
                <c:pt idx="330">
                  <c:v>330m</c:v>
                </c:pt>
                <c:pt idx="331">
                  <c:v>331m</c:v>
                </c:pt>
                <c:pt idx="332">
                  <c:v>332m</c:v>
                </c:pt>
                <c:pt idx="333">
                  <c:v>333m</c:v>
                </c:pt>
                <c:pt idx="334">
                  <c:v>334m</c:v>
                </c:pt>
                <c:pt idx="335">
                  <c:v>335m</c:v>
                </c:pt>
                <c:pt idx="336">
                  <c:v>336m</c:v>
                </c:pt>
                <c:pt idx="337">
                  <c:v>337m</c:v>
                </c:pt>
                <c:pt idx="338">
                  <c:v>338m</c:v>
                </c:pt>
                <c:pt idx="339">
                  <c:v>339m</c:v>
                </c:pt>
                <c:pt idx="340">
                  <c:v>340m</c:v>
                </c:pt>
                <c:pt idx="341">
                  <c:v>341m</c:v>
                </c:pt>
                <c:pt idx="342">
                  <c:v>342m</c:v>
                </c:pt>
                <c:pt idx="343">
                  <c:v>343m</c:v>
                </c:pt>
                <c:pt idx="344">
                  <c:v>344m</c:v>
                </c:pt>
                <c:pt idx="345">
                  <c:v>345m</c:v>
                </c:pt>
                <c:pt idx="346">
                  <c:v>346m</c:v>
                </c:pt>
                <c:pt idx="347">
                  <c:v>347m</c:v>
                </c:pt>
                <c:pt idx="348">
                  <c:v>348m</c:v>
                </c:pt>
                <c:pt idx="349">
                  <c:v>349m</c:v>
                </c:pt>
                <c:pt idx="350">
                  <c:v>350m</c:v>
                </c:pt>
                <c:pt idx="351">
                  <c:v>351m</c:v>
                </c:pt>
                <c:pt idx="352">
                  <c:v>352m</c:v>
                </c:pt>
                <c:pt idx="353">
                  <c:v>353m</c:v>
                </c:pt>
                <c:pt idx="354">
                  <c:v>354m</c:v>
                </c:pt>
                <c:pt idx="355">
                  <c:v>355m</c:v>
                </c:pt>
                <c:pt idx="356">
                  <c:v>356m</c:v>
                </c:pt>
                <c:pt idx="357">
                  <c:v>357m</c:v>
                </c:pt>
                <c:pt idx="358">
                  <c:v>358m</c:v>
                </c:pt>
                <c:pt idx="359">
                  <c:v>359m</c:v>
                </c:pt>
                <c:pt idx="360">
                  <c:v>360m</c:v>
                </c:pt>
              </c:strCache>
            </c:strRef>
          </c:cat>
          <c:val>
            <c:numRef>
              <c:f>'KRD mapping'!$E$20:$NA$20</c:f>
              <c:numCache>
                <c:formatCode>_(* #,##0.00_);_(* \(#,##0.00\);_(* "-"??_);_(@_)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8.3333333333333329E-2</c:v>
                </c:pt>
                <c:pt idx="194">
                  <c:v>0.16666666666666666</c:v>
                </c:pt>
                <c:pt idx="195">
                  <c:v>0.25</c:v>
                </c:pt>
                <c:pt idx="196">
                  <c:v>0.33333333333333331</c:v>
                </c:pt>
                <c:pt idx="197">
                  <c:v>0.41666666666666669</c:v>
                </c:pt>
                <c:pt idx="198">
                  <c:v>0.5</c:v>
                </c:pt>
                <c:pt idx="199">
                  <c:v>0.58333333333333337</c:v>
                </c:pt>
                <c:pt idx="200">
                  <c:v>0.66666666666666663</c:v>
                </c:pt>
                <c:pt idx="201">
                  <c:v>0.75</c:v>
                </c:pt>
                <c:pt idx="202">
                  <c:v>0.83333333333333337</c:v>
                </c:pt>
                <c:pt idx="203">
                  <c:v>0.91666666666666663</c:v>
                </c:pt>
                <c:pt idx="204">
                  <c:v>1</c:v>
                </c:pt>
                <c:pt idx="205">
                  <c:v>0.91666666666666663</c:v>
                </c:pt>
                <c:pt idx="206">
                  <c:v>0.83333333333333337</c:v>
                </c:pt>
                <c:pt idx="207">
                  <c:v>0.75</c:v>
                </c:pt>
                <c:pt idx="208">
                  <c:v>0.66666666666666674</c:v>
                </c:pt>
                <c:pt idx="209">
                  <c:v>0.58333333333333326</c:v>
                </c:pt>
                <c:pt idx="210">
                  <c:v>0.5</c:v>
                </c:pt>
                <c:pt idx="211">
                  <c:v>0.41666666666666663</c:v>
                </c:pt>
                <c:pt idx="212">
                  <c:v>0.33333333333333337</c:v>
                </c:pt>
                <c:pt idx="213">
                  <c:v>0.25</c:v>
                </c:pt>
                <c:pt idx="214">
                  <c:v>0.16666666666666663</c:v>
                </c:pt>
                <c:pt idx="215">
                  <c:v>8.333333333333337E-2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'KRD mapping'!$D$21</c:f>
              <c:strCache>
                <c:ptCount val="1"/>
                <c:pt idx="0">
                  <c:v>18y</c:v>
                </c:pt>
              </c:strCache>
            </c:strRef>
          </c:tx>
          <c:marker>
            <c:symbol val="none"/>
          </c:marker>
          <c:cat>
            <c:strRef>
              <c:f>'KRD mapping'!$E$3:$NA$3</c:f>
              <c:strCache>
                <c:ptCount val="361"/>
                <c:pt idx="0">
                  <c:v>0m</c:v>
                </c:pt>
                <c:pt idx="1">
                  <c:v>1m</c:v>
                </c:pt>
                <c:pt idx="2">
                  <c:v>2m</c:v>
                </c:pt>
                <c:pt idx="3">
                  <c:v>3m</c:v>
                </c:pt>
                <c:pt idx="4">
                  <c:v>4m</c:v>
                </c:pt>
                <c:pt idx="5">
                  <c:v>5m</c:v>
                </c:pt>
                <c:pt idx="6">
                  <c:v>6m</c:v>
                </c:pt>
                <c:pt idx="7">
                  <c:v>7m</c:v>
                </c:pt>
                <c:pt idx="8">
                  <c:v>8m</c:v>
                </c:pt>
                <c:pt idx="9">
                  <c:v>9m</c:v>
                </c:pt>
                <c:pt idx="10">
                  <c:v>10m</c:v>
                </c:pt>
                <c:pt idx="11">
                  <c:v>11m</c:v>
                </c:pt>
                <c:pt idx="12">
                  <c:v>12m</c:v>
                </c:pt>
                <c:pt idx="13">
                  <c:v>13m</c:v>
                </c:pt>
                <c:pt idx="14">
                  <c:v>14m</c:v>
                </c:pt>
                <c:pt idx="15">
                  <c:v>15m</c:v>
                </c:pt>
                <c:pt idx="16">
                  <c:v>16m</c:v>
                </c:pt>
                <c:pt idx="17">
                  <c:v>17m</c:v>
                </c:pt>
                <c:pt idx="18">
                  <c:v>18m</c:v>
                </c:pt>
                <c:pt idx="19">
                  <c:v>19m</c:v>
                </c:pt>
                <c:pt idx="20">
                  <c:v>20m</c:v>
                </c:pt>
                <c:pt idx="21">
                  <c:v>21m</c:v>
                </c:pt>
                <c:pt idx="22">
                  <c:v>22m</c:v>
                </c:pt>
                <c:pt idx="23">
                  <c:v>23m</c:v>
                </c:pt>
                <c:pt idx="24">
                  <c:v>24m</c:v>
                </c:pt>
                <c:pt idx="25">
                  <c:v>25m</c:v>
                </c:pt>
                <c:pt idx="26">
                  <c:v>26m</c:v>
                </c:pt>
                <c:pt idx="27">
                  <c:v>27m</c:v>
                </c:pt>
                <c:pt idx="28">
                  <c:v>28m</c:v>
                </c:pt>
                <c:pt idx="29">
                  <c:v>29m</c:v>
                </c:pt>
                <c:pt idx="30">
                  <c:v>30m</c:v>
                </c:pt>
                <c:pt idx="31">
                  <c:v>31m</c:v>
                </c:pt>
                <c:pt idx="32">
                  <c:v>32m</c:v>
                </c:pt>
                <c:pt idx="33">
                  <c:v>33m</c:v>
                </c:pt>
                <c:pt idx="34">
                  <c:v>34m</c:v>
                </c:pt>
                <c:pt idx="35">
                  <c:v>35m</c:v>
                </c:pt>
                <c:pt idx="36">
                  <c:v>36m</c:v>
                </c:pt>
                <c:pt idx="37">
                  <c:v>37m</c:v>
                </c:pt>
                <c:pt idx="38">
                  <c:v>38m</c:v>
                </c:pt>
                <c:pt idx="39">
                  <c:v>39m</c:v>
                </c:pt>
                <c:pt idx="40">
                  <c:v>40m</c:v>
                </c:pt>
                <c:pt idx="41">
                  <c:v>41m</c:v>
                </c:pt>
                <c:pt idx="42">
                  <c:v>42m</c:v>
                </c:pt>
                <c:pt idx="43">
                  <c:v>43m</c:v>
                </c:pt>
                <c:pt idx="44">
                  <c:v>44m</c:v>
                </c:pt>
                <c:pt idx="45">
                  <c:v>45m</c:v>
                </c:pt>
                <c:pt idx="46">
                  <c:v>46m</c:v>
                </c:pt>
                <c:pt idx="47">
                  <c:v>47m</c:v>
                </c:pt>
                <c:pt idx="48">
                  <c:v>48m</c:v>
                </c:pt>
                <c:pt idx="49">
                  <c:v>49m</c:v>
                </c:pt>
                <c:pt idx="50">
                  <c:v>50m</c:v>
                </c:pt>
                <c:pt idx="51">
                  <c:v>51m</c:v>
                </c:pt>
                <c:pt idx="52">
                  <c:v>52m</c:v>
                </c:pt>
                <c:pt idx="53">
                  <c:v>53m</c:v>
                </c:pt>
                <c:pt idx="54">
                  <c:v>54m</c:v>
                </c:pt>
                <c:pt idx="55">
                  <c:v>55m</c:v>
                </c:pt>
                <c:pt idx="56">
                  <c:v>56m</c:v>
                </c:pt>
                <c:pt idx="57">
                  <c:v>57m</c:v>
                </c:pt>
                <c:pt idx="58">
                  <c:v>58m</c:v>
                </c:pt>
                <c:pt idx="59">
                  <c:v>59m</c:v>
                </c:pt>
                <c:pt idx="60">
                  <c:v>60m</c:v>
                </c:pt>
                <c:pt idx="61">
                  <c:v>61m</c:v>
                </c:pt>
                <c:pt idx="62">
                  <c:v>62m</c:v>
                </c:pt>
                <c:pt idx="63">
                  <c:v>63m</c:v>
                </c:pt>
                <c:pt idx="64">
                  <c:v>64m</c:v>
                </c:pt>
                <c:pt idx="65">
                  <c:v>65m</c:v>
                </c:pt>
                <c:pt idx="66">
                  <c:v>66m</c:v>
                </c:pt>
                <c:pt idx="67">
                  <c:v>67m</c:v>
                </c:pt>
                <c:pt idx="68">
                  <c:v>68m</c:v>
                </c:pt>
                <c:pt idx="69">
                  <c:v>69m</c:v>
                </c:pt>
                <c:pt idx="70">
                  <c:v>70m</c:v>
                </c:pt>
                <c:pt idx="71">
                  <c:v>71m</c:v>
                </c:pt>
                <c:pt idx="72">
                  <c:v>72m</c:v>
                </c:pt>
                <c:pt idx="73">
                  <c:v>73m</c:v>
                </c:pt>
                <c:pt idx="74">
                  <c:v>74m</c:v>
                </c:pt>
                <c:pt idx="75">
                  <c:v>75m</c:v>
                </c:pt>
                <c:pt idx="76">
                  <c:v>76m</c:v>
                </c:pt>
                <c:pt idx="77">
                  <c:v>77m</c:v>
                </c:pt>
                <c:pt idx="78">
                  <c:v>78m</c:v>
                </c:pt>
                <c:pt idx="79">
                  <c:v>79m</c:v>
                </c:pt>
                <c:pt idx="80">
                  <c:v>80m</c:v>
                </c:pt>
                <c:pt idx="81">
                  <c:v>81m</c:v>
                </c:pt>
                <c:pt idx="82">
                  <c:v>82m</c:v>
                </c:pt>
                <c:pt idx="83">
                  <c:v>83m</c:v>
                </c:pt>
                <c:pt idx="84">
                  <c:v>84m</c:v>
                </c:pt>
                <c:pt idx="85">
                  <c:v>85m</c:v>
                </c:pt>
                <c:pt idx="86">
                  <c:v>86m</c:v>
                </c:pt>
                <c:pt idx="87">
                  <c:v>87m</c:v>
                </c:pt>
                <c:pt idx="88">
                  <c:v>88m</c:v>
                </c:pt>
                <c:pt idx="89">
                  <c:v>89m</c:v>
                </c:pt>
                <c:pt idx="90">
                  <c:v>90m</c:v>
                </c:pt>
                <c:pt idx="91">
                  <c:v>91m</c:v>
                </c:pt>
                <c:pt idx="92">
                  <c:v>92m</c:v>
                </c:pt>
                <c:pt idx="93">
                  <c:v>93m</c:v>
                </c:pt>
                <c:pt idx="94">
                  <c:v>94m</c:v>
                </c:pt>
                <c:pt idx="95">
                  <c:v>95m</c:v>
                </c:pt>
                <c:pt idx="96">
                  <c:v>96m</c:v>
                </c:pt>
                <c:pt idx="97">
                  <c:v>97m</c:v>
                </c:pt>
                <c:pt idx="98">
                  <c:v>98m</c:v>
                </c:pt>
                <c:pt idx="99">
                  <c:v>99m</c:v>
                </c:pt>
                <c:pt idx="100">
                  <c:v>100m</c:v>
                </c:pt>
                <c:pt idx="101">
                  <c:v>101m</c:v>
                </c:pt>
                <c:pt idx="102">
                  <c:v>102m</c:v>
                </c:pt>
                <c:pt idx="103">
                  <c:v>103m</c:v>
                </c:pt>
                <c:pt idx="104">
                  <c:v>104m</c:v>
                </c:pt>
                <c:pt idx="105">
                  <c:v>105m</c:v>
                </c:pt>
                <c:pt idx="106">
                  <c:v>106m</c:v>
                </c:pt>
                <c:pt idx="107">
                  <c:v>107m</c:v>
                </c:pt>
                <c:pt idx="108">
                  <c:v>108m</c:v>
                </c:pt>
                <c:pt idx="109">
                  <c:v>109m</c:v>
                </c:pt>
                <c:pt idx="110">
                  <c:v>110m</c:v>
                </c:pt>
                <c:pt idx="111">
                  <c:v>111m</c:v>
                </c:pt>
                <c:pt idx="112">
                  <c:v>112m</c:v>
                </c:pt>
                <c:pt idx="113">
                  <c:v>113m</c:v>
                </c:pt>
                <c:pt idx="114">
                  <c:v>114m</c:v>
                </c:pt>
                <c:pt idx="115">
                  <c:v>115m</c:v>
                </c:pt>
                <c:pt idx="116">
                  <c:v>116m</c:v>
                </c:pt>
                <c:pt idx="117">
                  <c:v>117m</c:v>
                </c:pt>
                <c:pt idx="118">
                  <c:v>118m</c:v>
                </c:pt>
                <c:pt idx="119">
                  <c:v>119m</c:v>
                </c:pt>
                <c:pt idx="120">
                  <c:v>120m</c:v>
                </c:pt>
                <c:pt idx="121">
                  <c:v>121m</c:v>
                </c:pt>
                <c:pt idx="122">
                  <c:v>122m</c:v>
                </c:pt>
                <c:pt idx="123">
                  <c:v>123m</c:v>
                </c:pt>
                <c:pt idx="124">
                  <c:v>124m</c:v>
                </c:pt>
                <c:pt idx="125">
                  <c:v>125m</c:v>
                </c:pt>
                <c:pt idx="126">
                  <c:v>126m</c:v>
                </c:pt>
                <c:pt idx="127">
                  <c:v>127m</c:v>
                </c:pt>
                <c:pt idx="128">
                  <c:v>128m</c:v>
                </c:pt>
                <c:pt idx="129">
                  <c:v>129m</c:v>
                </c:pt>
                <c:pt idx="130">
                  <c:v>130m</c:v>
                </c:pt>
                <c:pt idx="131">
                  <c:v>131m</c:v>
                </c:pt>
                <c:pt idx="132">
                  <c:v>132m</c:v>
                </c:pt>
                <c:pt idx="133">
                  <c:v>133m</c:v>
                </c:pt>
                <c:pt idx="134">
                  <c:v>134m</c:v>
                </c:pt>
                <c:pt idx="135">
                  <c:v>135m</c:v>
                </c:pt>
                <c:pt idx="136">
                  <c:v>136m</c:v>
                </c:pt>
                <c:pt idx="137">
                  <c:v>137m</c:v>
                </c:pt>
                <c:pt idx="138">
                  <c:v>138m</c:v>
                </c:pt>
                <c:pt idx="139">
                  <c:v>139m</c:v>
                </c:pt>
                <c:pt idx="140">
                  <c:v>140m</c:v>
                </c:pt>
                <c:pt idx="141">
                  <c:v>141m</c:v>
                </c:pt>
                <c:pt idx="142">
                  <c:v>142m</c:v>
                </c:pt>
                <c:pt idx="143">
                  <c:v>143m</c:v>
                </c:pt>
                <c:pt idx="144">
                  <c:v>144m</c:v>
                </c:pt>
                <c:pt idx="145">
                  <c:v>145m</c:v>
                </c:pt>
                <c:pt idx="146">
                  <c:v>146m</c:v>
                </c:pt>
                <c:pt idx="147">
                  <c:v>147m</c:v>
                </c:pt>
                <c:pt idx="148">
                  <c:v>148m</c:v>
                </c:pt>
                <c:pt idx="149">
                  <c:v>149m</c:v>
                </c:pt>
                <c:pt idx="150">
                  <c:v>150m</c:v>
                </c:pt>
                <c:pt idx="151">
                  <c:v>151m</c:v>
                </c:pt>
                <c:pt idx="152">
                  <c:v>152m</c:v>
                </c:pt>
                <c:pt idx="153">
                  <c:v>153m</c:v>
                </c:pt>
                <c:pt idx="154">
                  <c:v>154m</c:v>
                </c:pt>
                <c:pt idx="155">
                  <c:v>155m</c:v>
                </c:pt>
                <c:pt idx="156">
                  <c:v>156m</c:v>
                </c:pt>
                <c:pt idx="157">
                  <c:v>157m</c:v>
                </c:pt>
                <c:pt idx="158">
                  <c:v>158m</c:v>
                </c:pt>
                <c:pt idx="159">
                  <c:v>159m</c:v>
                </c:pt>
                <c:pt idx="160">
                  <c:v>160m</c:v>
                </c:pt>
                <c:pt idx="161">
                  <c:v>161m</c:v>
                </c:pt>
                <c:pt idx="162">
                  <c:v>162m</c:v>
                </c:pt>
                <c:pt idx="163">
                  <c:v>163m</c:v>
                </c:pt>
                <c:pt idx="164">
                  <c:v>164m</c:v>
                </c:pt>
                <c:pt idx="165">
                  <c:v>165m</c:v>
                </c:pt>
                <c:pt idx="166">
                  <c:v>166m</c:v>
                </c:pt>
                <c:pt idx="167">
                  <c:v>167m</c:v>
                </c:pt>
                <c:pt idx="168">
                  <c:v>168m</c:v>
                </c:pt>
                <c:pt idx="169">
                  <c:v>169m</c:v>
                </c:pt>
                <c:pt idx="170">
                  <c:v>170m</c:v>
                </c:pt>
                <c:pt idx="171">
                  <c:v>171m</c:v>
                </c:pt>
                <c:pt idx="172">
                  <c:v>172m</c:v>
                </c:pt>
                <c:pt idx="173">
                  <c:v>173m</c:v>
                </c:pt>
                <c:pt idx="174">
                  <c:v>174m</c:v>
                </c:pt>
                <c:pt idx="175">
                  <c:v>175m</c:v>
                </c:pt>
                <c:pt idx="176">
                  <c:v>176m</c:v>
                </c:pt>
                <c:pt idx="177">
                  <c:v>177m</c:v>
                </c:pt>
                <c:pt idx="178">
                  <c:v>178m</c:v>
                </c:pt>
                <c:pt idx="179">
                  <c:v>179m</c:v>
                </c:pt>
                <c:pt idx="180">
                  <c:v>180m</c:v>
                </c:pt>
                <c:pt idx="181">
                  <c:v>181m</c:v>
                </c:pt>
                <c:pt idx="182">
                  <c:v>182m</c:v>
                </c:pt>
                <c:pt idx="183">
                  <c:v>183m</c:v>
                </c:pt>
                <c:pt idx="184">
                  <c:v>184m</c:v>
                </c:pt>
                <c:pt idx="185">
                  <c:v>185m</c:v>
                </c:pt>
                <c:pt idx="186">
                  <c:v>186m</c:v>
                </c:pt>
                <c:pt idx="187">
                  <c:v>187m</c:v>
                </c:pt>
                <c:pt idx="188">
                  <c:v>188m</c:v>
                </c:pt>
                <c:pt idx="189">
                  <c:v>189m</c:v>
                </c:pt>
                <c:pt idx="190">
                  <c:v>190m</c:v>
                </c:pt>
                <c:pt idx="191">
                  <c:v>191m</c:v>
                </c:pt>
                <c:pt idx="192">
                  <c:v>192m</c:v>
                </c:pt>
                <c:pt idx="193">
                  <c:v>193m</c:v>
                </c:pt>
                <c:pt idx="194">
                  <c:v>194m</c:v>
                </c:pt>
                <c:pt idx="195">
                  <c:v>195m</c:v>
                </c:pt>
                <c:pt idx="196">
                  <c:v>196m</c:v>
                </c:pt>
                <c:pt idx="197">
                  <c:v>197m</c:v>
                </c:pt>
                <c:pt idx="198">
                  <c:v>198m</c:v>
                </c:pt>
                <c:pt idx="199">
                  <c:v>199m</c:v>
                </c:pt>
                <c:pt idx="200">
                  <c:v>200m</c:v>
                </c:pt>
                <c:pt idx="201">
                  <c:v>201m</c:v>
                </c:pt>
                <c:pt idx="202">
                  <c:v>202m</c:v>
                </c:pt>
                <c:pt idx="203">
                  <c:v>203m</c:v>
                </c:pt>
                <c:pt idx="204">
                  <c:v>204m</c:v>
                </c:pt>
                <c:pt idx="205">
                  <c:v>205m</c:v>
                </c:pt>
                <c:pt idx="206">
                  <c:v>206m</c:v>
                </c:pt>
                <c:pt idx="207">
                  <c:v>207m</c:v>
                </c:pt>
                <c:pt idx="208">
                  <c:v>208m</c:v>
                </c:pt>
                <c:pt idx="209">
                  <c:v>209m</c:v>
                </c:pt>
                <c:pt idx="210">
                  <c:v>210m</c:v>
                </c:pt>
                <c:pt idx="211">
                  <c:v>211m</c:v>
                </c:pt>
                <c:pt idx="212">
                  <c:v>212m</c:v>
                </c:pt>
                <c:pt idx="213">
                  <c:v>213m</c:v>
                </c:pt>
                <c:pt idx="214">
                  <c:v>214m</c:v>
                </c:pt>
                <c:pt idx="215">
                  <c:v>215m</c:v>
                </c:pt>
                <c:pt idx="216">
                  <c:v>216m</c:v>
                </c:pt>
                <c:pt idx="217">
                  <c:v>217m</c:v>
                </c:pt>
                <c:pt idx="218">
                  <c:v>218m</c:v>
                </c:pt>
                <c:pt idx="219">
                  <c:v>219m</c:v>
                </c:pt>
                <c:pt idx="220">
                  <c:v>220m</c:v>
                </c:pt>
                <c:pt idx="221">
                  <c:v>221m</c:v>
                </c:pt>
                <c:pt idx="222">
                  <c:v>222m</c:v>
                </c:pt>
                <c:pt idx="223">
                  <c:v>223m</c:v>
                </c:pt>
                <c:pt idx="224">
                  <c:v>224m</c:v>
                </c:pt>
                <c:pt idx="225">
                  <c:v>225m</c:v>
                </c:pt>
                <c:pt idx="226">
                  <c:v>226m</c:v>
                </c:pt>
                <c:pt idx="227">
                  <c:v>227m</c:v>
                </c:pt>
                <c:pt idx="228">
                  <c:v>228m</c:v>
                </c:pt>
                <c:pt idx="229">
                  <c:v>229m</c:v>
                </c:pt>
                <c:pt idx="230">
                  <c:v>230m</c:v>
                </c:pt>
                <c:pt idx="231">
                  <c:v>231m</c:v>
                </c:pt>
                <c:pt idx="232">
                  <c:v>232m</c:v>
                </c:pt>
                <c:pt idx="233">
                  <c:v>233m</c:v>
                </c:pt>
                <c:pt idx="234">
                  <c:v>234m</c:v>
                </c:pt>
                <c:pt idx="235">
                  <c:v>235m</c:v>
                </c:pt>
                <c:pt idx="236">
                  <c:v>236m</c:v>
                </c:pt>
                <c:pt idx="237">
                  <c:v>237m</c:v>
                </c:pt>
                <c:pt idx="238">
                  <c:v>238m</c:v>
                </c:pt>
                <c:pt idx="239">
                  <c:v>239m</c:v>
                </c:pt>
                <c:pt idx="240">
                  <c:v>240m</c:v>
                </c:pt>
                <c:pt idx="241">
                  <c:v>241m</c:v>
                </c:pt>
                <c:pt idx="242">
                  <c:v>242m</c:v>
                </c:pt>
                <c:pt idx="243">
                  <c:v>243m</c:v>
                </c:pt>
                <c:pt idx="244">
                  <c:v>244m</c:v>
                </c:pt>
                <c:pt idx="245">
                  <c:v>245m</c:v>
                </c:pt>
                <c:pt idx="246">
                  <c:v>246m</c:v>
                </c:pt>
                <c:pt idx="247">
                  <c:v>247m</c:v>
                </c:pt>
                <c:pt idx="248">
                  <c:v>248m</c:v>
                </c:pt>
                <c:pt idx="249">
                  <c:v>249m</c:v>
                </c:pt>
                <c:pt idx="250">
                  <c:v>250m</c:v>
                </c:pt>
                <c:pt idx="251">
                  <c:v>251m</c:v>
                </c:pt>
                <c:pt idx="252">
                  <c:v>252m</c:v>
                </c:pt>
                <c:pt idx="253">
                  <c:v>253m</c:v>
                </c:pt>
                <c:pt idx="254">
                  <c:v>254m</c:v>
                </c:pt>
                <c:pt idx="255">
                  <c:v>255m</c:v>
                </c:pt>
                <c:pt idx="256">
                  <c:v>256m</c:v>
                </c:pt>
                <c:pt idx="257">
                  <c:v>257m</c:v>
                </c:pt>
                <c:pt idx="258">
                  <c:v>258m</c:v>
                </c:pt>
                <c:pt idx="259">
                  <c:v>259m</c:v>
                </c:pt>
                <c:pt idx="260">
                  <c:v>260m</c:v>
                </c:pt>
                <c:pt idx="261">
                  <c:v>261m</c:v>
                </c:pt>
                <c:pt idx="262">
                  <c:v>262m</c:v>
                </c:pt>
                <c:pt idx="263">
                  <c:v>263m</c:v>
                </c:pt>
                <c:pt idx="264">
                  <c:v>264m</c:v>
                </c:pt>
                <c:pt idx="265">
                  <c:v>265m</c:v>
                </c:pt>
                <c:pt idx="266">
                  <c:v>266m</c:v>
                </c:pt>
                <c:pt idx="267">
                  <c:v>267m</c:v>
                </c:pt>
                <c:pt idx="268">
                  <c:v>268m</c:v>
                </c:pt>
                <c:pt idx="269">
                  <c:v>269m</c:v>
                </c:pt>
                <c:pt idx="270">
                  <c:v>270m</c:v>
                </c:pt>
                <c:pt idx="271">
                  <c:v>271m</c:v>
                </c:pt>
                <c:pt idx="272">
                  <c:v>272m</c:v>
                </c:pt>
                <c:pt idx="273">
                  <c:v>273m</c:v>
                </c:pt>
                <c:pt idx="274">
                  <c:v>274m</c:v>
                </c:pt>
                <c:pt idx="275">
                  <c:v>275m</c:v>
                </c:pt>
                <c:pt idx="276">
                  <c:v>276m</c:v>
                </c:pt>
                <c:pt idx="277">
                  <c:v>277m</c:v>
                </c:pt>
                <c:pt idx="278">
                  <c:v>278m</c:v>
                </c:pt>
                <c:pt idx="279">
                  <c:v>279m</c:v>
                </c:pt>
                <c:pt idx="280">
                  <c:v>280m</c:v>
                </c:pt>
                <c:pt idx="281">
                  <c:v>281m</c:v>
                </c:pt>
                <c:pt idx="282">
                  <c:v>282m</c:v>
                </c:pt>
                <c:pt idx="283">
                  <c:v>283m</c:v>
                </c:pt>
                <c:pt idx="284">
                  <c:v>284m</c:v>
                </c:pt>
                <c:pt idx="285">
                  <c:v>285m</c:v>
                </c:pt>
                <c:pt idx="286">
                  <c:v>286m</c:v>
                </c:pt>
                <c:pt idx="287">
                  <c:v>287m</c:v>
                </c:pt>
                <c:pt idx="288">
                  <c:v>288m</c:v>
                </c:pt>
                <c:pt idx="289">
                  <c:v>289m</c:v>
                </c:pt>
                <c:pt idx="290">
                  <c:v>290m</c:v>
                </c:pt>
                <c:pt idx="291">
                  <c:v>291m</c:v>
                </c:pt>
                <c:pt idx="292">
                  <c:v>292m</c:v>
                </c:pt>
                <c:pt idx="293">
                  <c:v>293m</c:v>
                </c:pt>
                <c:pt idx="294">
                  <c:v>294m</c:v>
                </c:pt>
                <c:pt idx="295">
                  <c:v>295m</c:v>
                </c:pt>
                <c:pt idx="296">
                  <c:v>296m</c:v>
                </c:pt>
                <c:pt idx="297">
                  <c:v>297m</c:v>
                </c:pt>
                <c:pt idx="298">
                  <c:v>298m</c:v>
                </c:pt>
                <c:pt idx="299">
                  <c:v>299m</c:v>
                </c:pt>
                <c:pt idx="300">
                  <c:v>300m</c:v>
                </c:pt>
                <c:pt idx="301">
                  <c:v>301m</c:v>
                </c:pt>
                <c:pt idx="302">
                  <c:v>302m</c:v>
                </c:pt>
                <c:pt idx="303">
                  <c:v>303m</c:v>
                </c:pt>
                <c:pt idx="304">
                  <c:v>304m</c:v>
                </c:pt>
                <c:pt idx="305">
                  <c:v>305m</c:v>
                </c:pt>
                <c:pt idx="306">
                  <c:v>306m</c:v>
                </c:pt>
                <c:pt idx="307">
                  <c:v>307m</c:v>
                </c:pt>
                <c:pt idx="308">
                  <c:v>308m</c:v>
                </c:pt>
                <c:pt idx="309">
                  <c:v>309m</c:v>
                </c:pt>
                <c:pt idx="310">
                  <c:v>310m</c:v>
                </c:pt>
                <c:pt idx="311">
                  <c:v>311m</c:v>
                </c:pt>
                <c:pt idx="312">
                  <c:v>312m</c:v>
                </c:pt>
                <c:pt idx="313">
                  <c:v>313m</c:v>
                </c:pt>
                <c:pt idx="314">
                  <c:v>314m</c:v>
                </c:pt>
                <c:pt idx="315">
                  <c:v>315m</c:v>
                </c:pt>
                <c:pt idx="316">
                  <c:v>316m</c:v>
                </c:pt>
                <c:pt idx="317">
                  <c:v>317m</c:v>
                </c:pt>
                <c:pt idx="318">
                  <c:v>318m</c:v>
                </c:pt>
                <c:pt idx="319">
                  <c:v>319m</c:v>
                </c:pt>
                <c:pt idx="320">
                  <c:v>320m</c:v>
                </c:pt>
                <c:pt idx="321">
                  <c:v>321m</c:v>
                </c:pt>
                <c:pt idx="322">
                  <c:v>322m</c:v>
                </c:pt>
                <c:pt idx="323">
                  <c:v>323m</c:v>
                </c:pt>
                <c:pt idx="324">
                  <c:v>324m</c:v>
                </c:pt>
                <c:pt idx="325">
                  <c:v>325m</c:v>
                </c:pt>
                <c:pt idx="326">
                  <c:v>326m</c:v>
                </c:pt>
                <c:pt idx="327">
                  <c:v>327m</c:v>
                </c:pt>
                <c:pt idx="328">
                  <c:v>328m</c:v>
                </c:pt>
                <c:pt idx="329">
                  <c:v>329m</c:v>
                </c:pt>
                <c:pt idx="330">
                  <c:v>330m</c:v>
                </c:pt>
                <c:pt idx="331">
                  <c:v>331m</c:v>
                </c:pt>
                <c:pt idx="332">
                  <c:v>332m</c:v>
                </c:pt>
                <c:pt idx="333">
                  <c:v>333m</c:v>
                </c:pt>
                <c:pt idx="334">
                  <c:v>334m</c:v>
                </c:pt>
                <c:pt idx="335">
                  <c:v>335m</c:v>
                </c:pt>
                <c:pt idx="336">
                  <c:v>336m</c:v>
                </c:pt>
                <c:pt idx="337">
                  <c:v>337m</c:v>
                </c:pt>
                <c:pt idx="338">
                  <c:v>338m</c:v>
                </c:pt>
                <c:pt idx="339">
                  <c:v>339m</c:v>
                </c:pt>
                <c:pt idx="340">
                  <c:v>340m</c:v>
                </c:pt>
                <c:pt idx="341">
                  <c:v>341m</c:v>
                </c:pt>
                <c:pt idx="342">
                  <c:v>342m</c:v>
                </c:pt>
                <c:pt idx="343">
                  <c:v>343m</c:v>
                </c:pt>
                <c:pt idx="344">
                  <c:v>344m</c:v>
                </c:pt>
                <c:pt idx="345">
                  <c:v>345m</c:v>
                </c:pt>
                <c:pt idx="346">
                  <c:v>346m</c:v>
                </c:pt>
                <c:pt idx="347">
                  <c:v>347m</c:v>
                </c:pt>
                <c:pt idx="348">
                  <c:v>348m</c:v>
                </c:pt>
                <c:pt idx="349">
                  <c:v>349m</c:v>
                </c:pt>
                <c:pt idx="350">
                  <c:v>350m</c:v>
                </c:pt>
                <c:pt idx="351">
                  <c:v>351m</c:v>
                </c:pt>
                <c:pt idx="352">
                  <c:v>352m</c:v>
                </c:pt>
                <c:pt idx="353">
                  <c:v>353m</c:v>
                </c:pt>
                <c:pt idx="354">
                  <c:v>354m</c:v>
                </c:pt>
                <c:pt idx="355">
                  <c:v>355m</c:v>
                </c:pt>
                <c:pt idx="356">
                  <c:v>356m</c:v>
                </c:pt>
                <c:pt idx="357">
                  <c:v>357m</c:v>
                </c:pt>
                <c:pt idx="358">
                  <c:v>358m</c:v>
                </c:pt>
                <c:pt idx="359">
                  <c:v>359m</c:v>
                </c:pt>
                <c:pt idx="360">
                  <c:v>360m</c:v>
                </c:pt>
              </c:strCache>
            </c:strRef>
          </c:cat>
          <c:val>
            <c:numRef>
              <c:f>'KRD mapping'!$E$21:$NA$21</c:f>
              <c:numCache>
                <c:formatCode>_(* #,##0.00_);_(* \(#,##0.00\);_(* "-"??_);_(@_)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8.3333333333333329E-2</c:v>
                </c:pt>
                <c:pt idx="206">
                  <c:v>0.16666666666666666</c:v>
                </c:pt>
                <c:pt idx="207">
                  <c:v>0.25</c:v>
                </c:pt>
                <c:pt idx="208">
                  <c:v>0.33333333333333331</c:v>
                </c:pt>
                <c:pt idx="209">
                  <c:v>0.41666666666666669</c:v>
                </c:pt>
                <c:pt idx="210">
                  <c:v>0.5</c:v>
                </c:pt>
                <c:pt idx="211">
                  <c:v>0.58333333333333337</c:v>
                </c:pt>
                <c:pt idx="212">
                  <c:v>0.66666666666666663</c:v>
                </c:pt>
                <c:pt idx="213">
                  <c:v>0.75</c:v>
                </c:pt>
                <c:pt idx="214">
                  <c:v>0.83333333333333337</c:v>
                </c:pt>
                <c:pt idx="215">
                  <c:v>0.91666666666666663</c:v>
                </c:pt>
                <c:pt idx="216">
                  <c:v>1</c:v>
                </c:pt>
                <c:pt idx="217">
                  <c:v>0.91666666666666663</c:v>
                </c:pt>
                <c:pt idx="218">
                  <c:v>0.83333333333333337</c:v>
                </c:pt>
                <c:pt idx="219">
                  <c:v>0.75</c:v>
                </c:pt>
                <c:pt idx="220">
                  <c:v>0.66666666666666674</c:v>
                </c:pt>
                <c:pt idx="221">
                  <c:v>0.58333333333333326</c:v>
                </c:pt>
                <c:pt idx="222">
                  <c:v>0.5</c:v>
                </c:pt>
                <c:pt idx="223">
                  <c:v>0.41666666666666663</c:v>
                </c:pt>
                <c:pt idx="224">
                  <c:v>0.33333333333333337</c:v>
                </c:pt>
                <c:pt idx="225">
                  <c:v>0.25</c:v>
                </c:pt>
                <c:pt idx="226">
                  <c:v>0.16666666666666663</c:v>
                </c:pt>
                <c:pt idx="227">
                  <c:v>8.333333333333337E-2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'KRD mapping'!$D$22</c:f>
              <c:strCache>
                <c:ptCount val="1"/>
                <c:pt idx="0">
                  <c:v>19y</c:v>
                </c:pt>
              </c:strCache>
            </c:strRef>
          </c:tx>
          <c:marker>
            <c:symbol val="none"/>
          </c:marker>
          <c:cat>
            <c:strRef>
              <c:f>'KRD mapping'!$E$3:$NA$3</c:f>
              <c:strCache>
                <c:ptCount val="361"/>
                <c:pt idx="0">
                  <c:v>0m</c:v>
                </c:pt>
                <c:pt idx="1">
                  <c:v>1m</c:v>
                </c:pt>
                <c:pt idx="2">
                  <c:v>2m</c:v>
                </c:pt>
                <c:pt idx="3">
                  <c:v>3m</c:v>
                </c:pt>
                <c:pt idx="4">
                  <c:v>4m</c:v>
                </c:pt>
                <c:pt idx="5">
                  <c:v>5m</c:v>
                </c:pt>
                <c:pt idx="6">
                  <c:v>6m</c:v>
                </c:pt>
                <c:pt idx="7">
                  <c:v>7m</c:v>
                </c:pt>
                <c:pt idx="8">
                  <c:v>8m</c:v>
                </c:pt>
                <c:pt idx="9">
                  <c:v>9m</c:v>
                </c:pt>
                <c:pt idx="10">
                  <c:v>10m</c:v>
                </c:pt>
                <c:pt idx="11">
                  <c:v>11m</c:v>
                </c:pt>
                <c:pt idx="12">
                  <c:v>12m</c:v>
                </c:pt>
                <c:pt idx="13">
                  <c:v>13m</c:v>
                </c:pt>
                <c:pt idx="14">
                  <c:v>14m</c:v>
                </c:pt>
                <c:pt idx="15">
                  <c:v>15m</c:v>
                </c:pt>
                <c:pt idx="16">
                  <c:v>16m</c:v>
                </c:pt>
                <c:pt idx="17">
                  <c:v>17m</c:v>
                </c:pt>
                <c:pt idx="18">
                  <c:v>18m</c:v>
                </c:pt>
                <c:pt idx="19">
                  <c:v>19m</c:v>
                </c:pt>
                <c:pt idx="20">
                  <c:v>20m</c:v>
                </c:pt>
                <c:pt idx="21">
                  <c:v>21m</c:v>
                </c:pt>
                <c:pt idx="22">
                  <c:v>22m</c:v>
                </c:pt>
                <c:pt idx="23">
                  <c:v>23m</c:v>
                </c:pt>
                <c:pt idx="24">
                  <c:v>24m</c:v>
                </c:pt>
                <c:pt idx="25">
                  <c:v>25m</c:v>
                </c:pt>
                <c:pt idx="26">
                  <c:v>26m</c:v>
                </c:pt>
                <c:pt idx="27">
                  <c:v>27m</c:v>
                </c:pt>
                <c:pt idx="28">
                  <c:v>28m</c:v>
                </c:pt>
                <c:pt idx="29">
                  <c:v>29m</c:v>
                </c:pt>
                <c:pt idx="30">
                  <c:v>30m</c:v>
                </c:pt>
                <c:pt idx="31">
                  <c:v>31m</c:v>
                </c:pt>
                <c:pt idx="32">
                  <c:v>32m</c:v>
                </c:pt>
                <c:pt idx="33">
                  <c:v>33m</c:v>
                </c:pt>
                <c:pt idx="34">
                  <c:v>34m</c:v>
                </c:pt>
                <c:pt idx="35">
                  <c:v>35m</c:v>
                </c:pt>
                <c:pt idx="36">
                  <c:v>36m</c:v>
                </c:pt>
                <c:pt idx="37">
                  <c:v>37m</c:v>
                </c:pt>
                <c:pt idx="38">
                  <c:v>38m</c:v>
                </c:pt>
                <c:pt idx="39">
                  <c:v>39m</c:v>
                </c:pt>
                <c:pt idx="40">
                  <c:v>40m</c:v>
                </c:pt>
                <c:pt idx="41">
                  <c:v>41m</c:v>
                </c:pt>
                <c:pt idx="42">
                  <c:v>42m</c:v>
                </c:pt>
                <c:pt idx="43">
                  <c:v>43m</c:v>
                </c:pt>
                <c:pt idx="44">
                  <c:v>44m</c:v>
                </c:pt>
                <c:pt idx="45">
                  <c:v>45m</c:v>
                </c:pt>
                <c:pt idx="46">
                  <c:v>46m</c:v>
                </c:pt>
                <c:pt idx="47">
                  <c:v>47m</c:v>
                </c:pt>
                <c:pt idx="48">
                  <c:v>48m</c:v>
                </c:pt>
                <c:pt idx="49">
                  <c:v>49m</c:v>
                </c:pt>
                <c:pt idx="50">
                  <c:v>50m</c:v>
                </c:pt>
                <c:pt idx="51">
                  <c:v>51m</c:v>
                </c:pt>
                <c:pt idx="52">
                  <c:v>52m</c:v>
                </c:pt>
                <c:pt idx="53">
                  <c:v>53m</c:v>
                </c:pt>
                <c:pt idx="54">
                  <c:v>54m</c:v>
                </c:pt>
                <c:pt idx="55">
                  <c:v>55m</c:v>
                </c:pt>
                <c:pt idx="56">
                  <c:v>56m</c:v>
                </c:pt>
                <c:pt idx="57">
                  <c:v>57m</c:v>
                </c:pt>
                <c:pt idx="58">
                  <c:v>58m</c:v>
                </c:pt>
                <c:pt idx="59">
                  <c:v>59m</c:v>
                </c:pt>
                <c:pt idx="60">
                  <c:v>60m</c:v>
                </c:pt>
                <c:pt idx="61">
                  <c:v>61m</c:v>
                </c:pt>
                <c:pt idx="62">
                  <c:v>62m</c:v>
                </c:pt>
                <c:pt idx="63">
                  <c:v>63m</c:v>
                </c:pt>
                <c:pt idx="64">
                  <c:v>64m</c:v>
                </c:pt>
                <c:pt idx="65">
                  <c:v>65m</c:v>
                </c:pt>
                <c:pt idx="66">
                  <c:v>66m</c:v>
                </c:pt>
                <c:pt idx="67">
                  <c:v>67m</c:v>
                </c:pt>
                <c:pt idx="68">
                  <c:v>68m</c:v>
                </c:pt>
                <c:pt idx="69">
                  <c:v>69m</c:v>
                </c:pt>
                <c:pt idx="70">
                  <c:v>70m</c:v>
                </c:pt>
                <c:pt idx="71">
                  <c:v>71m</c:v>
                </c:pt>
                <c:pt idx="72">
                  <c:v>72m</c:v>
                </c:pt>
                <c:pt idx="73">
                  <c:v>73m</c:v>
                </c:pt>
                <c:pt idx="74">
                  <c:v>74m</c:v>
                </c:pt>
                <c:pt idx="75">
                  <c:v>75m</c:v>
                </c:pt>
                <c:pt idx="76">
                  <c:v>76m</c:v>
                </c:pt>
                <c:pt idx="77">
                  <c:v>77m</c:v>
                </c:pt>
                <c:pt idx="78">
                  <c:v>78m</c:v>
                </c:pt>
                <c:pt idx="79">
                  <c:v>79m</c:v>
                </c:pt>
                <c:pt idx="80">
                  <c:v>80m</c:v>
                </c:pt>
                <c:pt idx="81">
                  <c:v>81m</c:v>
                </c:pt>
                <c:pt idx="82">
                  <c:v>82m</c:v>
                </c:pt>
                <c:pt idx="83">
                  <c:v>83m</c:v>
                </c:pt>
                <c:pt idx="84">
                  <c:v>84m</c:v>
                </c:pt>
                <c:pt idx="85">
                  <c:v>85m</c:v>
                </c:pt>
                <c:pt idx="86">
                  <c:v>86m</c:v>
                </c:pt>
                <c:pt idx="87">
                  <c:v>87m</c:v>
                </c:pt>
                <c:pt idx="88">
                  <c:v>88m</c:v>
                </c:pt>
                <c:pt idx="89">
                  <c:v>89m</c:v>
                </c:pt>
                <c:pt idx="90">
                  <c:v>90m</c:v>
                </c:pt>
                <c:pt idx="91">
                  <c:v>91m</c:v>
                </c:pt>
                <c:pt idx="92">
                  <c:v>92m</c:v>
                </c:pt>
                <c:pt idx="93">
                  <c:v>93m</c:v>
                </c:pt>
                <c:pt idx="94">
                  <c:v>94m</c:v>
                </c:pt>
                <c:pt idx="95">
                  <c:v>95m</c:v>
                </c:pt>
                <c:pt idx="96">
                  <c:v>96m</c:v>
                </c:pt>
                <c:pt idx="97">
                  <c:v>97m</c:v>
                </c:pt>
                <c:pt idx="98">
                  <c:v>98m</c:v>
                </c:pt>
                <c:pt idx="99">
                  <c:v>99m</c:v>
                </c:pt>
                <c:pt idx="100">
                  <c:v>100m</c:v>
                </c:pt>
                <c:pt idx="101">
                  <c:v>101m</c:v>
                </c:pt>
                <c:pt idx="102">
                  <c:v>102m</c:v>
                </c:pt>
                <c:pt idx="103">
                  <c:v>103m</c:v>
                </c:pt>
                <c:pt idx="104">
                  <c:v>104m</c:v>
                </c:pt>
                <c:pt idx="105">
                  <c:v>105m</c:v>
                </c:pt>
                <c:pt idx="106">
                  <c:v>106m</c:v>
                </c:pt>
                <c:pt idx="107">
                  <c:v>107m</c:v>
                </c:pt>
                <c:pt idx="108">
                  <c:v>108m</c:v>
                </c:pt>
                <c:pt idx="109">
                  <c:v>109m</c:v>
                </c:pt>
                <c:pt idx="110">
                  <c:v>110m</c:v>
                </c:pt>
                <c:pt idx="111">
                  <c:v>111m</c:v>
                </c:pt>
                <c:pt idx="112">
                  <c:v>112m</c:v>
                </c:pt>
                <c:pt idx="113">
                  <c:v>113m</c:v>
                </c:pt>
                <c:pt idx="114">
                  <c:v>114m</c:v>
                </c:pt>
                <c:pt idx="115">
                  <c:v>115m</c:v>
                </c:pt>
                <c:pt idx="116">
                  <c:v>116m</c:v>
                </c:pt>
                <c:pt idx="117">
                  <c:v>117m</c:v>
                </c:pt>
                <c:pt idx="118">
                  <c:v>118m</c:v>
                </c:pt>
                <c:pt idx="119">
                  <c:v>119m</c:v>
                </c:pt>
                <c:pt idx="120">
                  <c:v>120m</c:v>
                </c:pt>
                <c:pt idx="121">
                  <c:v>121m</c:v>
                </c:pt>
                <c:pt idx="122">
                  <c:v>122m</c:v>
                </c:pt>
                <c:pt idx="123">
                  <c:v>123m</c:v>
                </c:pt>
                <c:pt idx="124">
                  <c:v>124m</c:v>
                </c:pt>
                <c:pt idx="125">
                  <c:v>125m</c:v>
                </c:pt>
                <c:pt idx="126">
                  <c:v>126m</c:v>
                </c:pt>
                <c:pt idx="127">
                  <c:v>127m</c:v>
                </c:pt>
                <c:pt idx="128">
                  <c:v>128m</c:v>
                </c:pt>
                <c:pt idx="129">
                  <c:v>129m</c:v>
                </c:pt>
                <c:pt idx="130">
                  <c:v>130m</c:v>
                </c:pt>
                <c:pt idx="131">
                  <c:v>131m</c:v>
                </c:pt>
                <c:pt idx="132">
                  <c:v>132m</c:v>
                </c:pt>
                <c:pt idx="133">
                  <c:v>133m</c:v>
                </c:pt>
                <c:pt idx="134">
                  <c:v>134m</c:v>
                </c:pt>
                <c:pt idx="135">
                  <c:v>135m</c:v>
                </c:pt>
                <c:pt idx="136">
                  <c:v>136m</c:v>
                </c:pt>
                <c:pt idx="137">
                  <c:v>137m</c:v>
                </c:pt>
                <c:pt idx="138">
                  <c:v>138m</c:v>
                </c:pt>
                <c:pt idx="139">
                  <c:v>139m</c:v>
                </c:pt>
                <c:pt idx="140">
                  <c:v>140m</c:v>
                </c:pt>
                <c:pt idx="141">
                  <c:v>141m</c:v>
                </c:pt>
                <c:pt idx="142">
                  <c:v>142m</c:v>
                </c:pt>
                <c:pt idx="143">
                  <c:v>143m</c:v>
                </c:pt>
                <c:pt idx="144">
                  <c:v>144m</c:v>
                </c:pt>
                <c:pt idx="145">
                  <c:v>145m</c:v>
                </c:pt>
                <c:pt idx="146">
                  <c:v>146m</c:v>
                </c:pt>
                <c:pt idx="147">
                  <c:v>147m</c:v>
                </c:pt>
                <c:pt idx="148">
                  <c:v>148m</c:v>
                </c:pt>
                <c:pt idx="149">
                  <c:v>149m</c:v>
                </c:pt>
                <c:pt idx="150">
                  <c:v>150m</c:v>
                </c:pt>
                <c:pt idx="151">
                  <c:v>151m</c:v>
                </c:pt>
                <c:pt idx="152">
                  <c:v>152m</c:v>
                </c:pt>
                <c:pt idx="153">
                  <c:v>153m</c:v>
                </c:pt>
                <c:pt idx="154">
                  <c:v>154m</c:v>
                </c:pt>
                <c:pt idx="155">
                  <c:v>155m</c:v>
                </c:pt>
                <c:pt idx="156">
                  <c:v>156m</c:v>
                </c:pt>
                <c:pt idx="157">
                  <c:v>157m</c:v>
                </c:pt>
                <c:pt idx="158">
                  <c:v>158m</c:v>
                </c:pt>
                <c:pt idx="159">
                  <c:v>159m</c:v>
                </c:pt>
                <c:pt idx="160">
                  <c:v>160m</c:v>
                </c:pt>
                <c:pt idx="161">
                  <c:v>161m</c:v>
                </c:pt>
                <c:pt idx="162">
                  <c:v>162m</c:v>
                </c:pt>
                <c:pt idx="163">
                  <c:v>163m</c:v>
                </c:pt>
                <c:pt idx="164">
                  <c:v>164m</c:v>
                </c:pt>
                <c:pt idx="165">
                  <c:v>165m</c:v>
                </c:pt>
                <c:pt idx="166">
                  <c:v>166m</c:v>
                </c:pt>
                <c:pt idx="167">
                  <c:v>167m</c:v>
                </c:pt>
                <c:pt idx="168">
                  <c:v>168m</c:v>
                </c:pt>
                <c:pt idx="169">
                  <c:v>169m</c:v>
                </c:pt>
                <c:pt idx="170">
                  <c:v>170m</c:v>
                </c:pt>
                <c:pt idx="171">
                  <c:v>171m</c:v>
                </c:pt>
                <c:pt idx="172">
                  <c:v>172m</c:v>
                </c:pt>
                <c:pt idx="173">
                  <c:v>173m</c:v>
                </c:pt>
                <c:pt idx="174">
                  <c:v>174m</c:v>
                </c:pt>
                <c:pt idx="175">
                  <c:v>175m</c:v>
                </c:pt>
                <c:pt idx="176">
                  <c:v>176m</c:v>
                </c:pt>
                <c:pt idx="177">
                  <c:v>177m</c:v>
                </c:pt>
                <c:pt idx="178">
                  <c:v>178m</c:v>
                </c:pt>
                <c:pt idx="179">
                  <c:v>179m</c:v>
                </c:pt>
                <c:pt idx="180">
                  <c:v>180m</c:v>
                </c:pt>
                <c:pt idx="181">
                  <c:v>181m</c:v>
                </c:pt>
                <c:pt idx="182">
                  <c:v>182m</c:v>
                </c:pt>
                <c:pt idx="183">
                  <c:v>183m</c:v>
                </c:pt>
                <c:pt idx="184">
                  <c:v>184m</c:v>
                </c:pt>
                <c:pt idx="185">
                  <c:v>185m</c:v>
                </c:pt>
                <c:pt idx="186">
                  <c:v>186m</c:v>
                </c:pt>
                <c:pt idx="187">
                  <c:v>187m</c:v>
                </c:pt>
                <c:pt idx="188">
                  <c:v>188m</c:v>
                </c:pt>
                <c:pt idx="189">
                  <c:v>189m</c:v>
                </c:pt>
                <c:pt idx="190">
                  <c:v>190m</c:v>
                </c:pt>
                <c:pt idx="191">
                  <c:v>191m</c:v>
                </c:pt>
                <c:pt idx="192">
                  <c:v>192m</c:v>
                </c:pt>
                <c:pt idx="193">
                  <c:v>193m</c:v>
                </c:pt>
                <c:pt idx="194">
                  <c:v>194m</c:v>
                </c:pt>
                <c:pt idx="195">
                  <c:v>195m</c:v>
                </c:pt>
                <c:pt idx="196">
                  <c:v>196m</c:v>
                </c:pt>
                <c:pt idx="197">
                  <c:v>197m</c:v>
                </c:pt>
                <c:pt idx="198">
                  <c:v>198m</c:v>
                </c:pt>
                <c:pt idx="199">
                  <c:v>199m</c:v>
                </c:pt>
                <c:pt idx="200">
                  <c:v>200m</c:v>
                </c:pt>
                <c:pt idx="201">
                  <c:v>201m</c:v>
                </c:pt>
                <c:pt idx="202">
                  <c:v>202m</c:v>
                </c:pt>
                <c:pt idx="203">
                  <c:v>203m</c:v>
                </c:pt>
                <c:pt idx="204">
                  <c:v>204m</c:v>
                </c:pt>
                <c:pt idx="205">
                  <c:v>205m</c:v>
                </c:pt>
                <c:pt idx="206">
                  <c:v>206m</c:v>
                </c:pt>
                <c:pt idx="207">
                  <c:v>207m</c:v>
                </c:pt>
                <c:pt idx="208">
                  <c:v>208m</c:v>
                </c:pt>
                <c:pt idx="209">
                  <c:v>209m</c:v>
                </c:pt>
                <c:pt idx="210">
                  <c:v>210m</c:v>
                </c:pt>
                <c:pt idx="211">
                  <c:v>211m</c:v>
                </c:pt>
                <c:pt idx="212">
                  <c:v>212m</c:v>
                </c:pt>
                <c:pt idx="213">
                  <c:v>213m</c:v>
                </c:pt>
                <c:pt idx="214">
                  <c:v>214m</c:v>
                </c:pt>
                <c:pt idx="215">
                  <c:v>215m</c:v>
                </c:pt>
                <c:pt idx="216">
                  <c:v>216m</c:v>
                </c:pt>
                <c:pt idx="217">
                  <c:v>217m</c:v>
                </c:pt>
                <c:pt idx="218">
                  <c:v>218m</c:v>
                </c:pt>
                <c:pt idx="219">
                  <c:v>219m</c:v>
                </c:pt>
                <c:pt idx="220">
                  <c:v>220m</c:v>
                </c:pt>
                <c:pt idx="221">
                  <c:v>221m</c:v>
                </c:pt>
                <c:pt idx="222">
                  <c:v>222m</c:v>
                </c:pt>
                <c:pt idx="223">
                  <c:v>223m</c:v>
                </c:pt>
                <c:pt idx="224">
                  <c:v>224m</c:v>
                </c:pt>
                <c:pt idx="225">
                  <c:v>225m</c:v>
                </c:pt>
                <c:pt idx="226">
                  <c:v>226m</c:v>
                </c:pt>
                <c:pt idx="227">
                  <c:v>227m</c:v>
                </c:pt>
                <c:pt idx="228">
                  <c:v>228m</c:v>
                </c:pt>
                <c:pt idx="229">
                  <c:v>229m</c:v>
                </c:pt>
                <c:pt idx="230">
                  <c:v>230m</c:v>
                </c:pt>
                <c:pt idx="231">
                  <c:v>231m</c:v>
                </c:pt>
                <c:pt idx="232">
                  <c:v>232m</c:v>
                </c:pt>
                <c:pt idx="233">
                  <c:v>233m</c:v>
                </c:pt>
                <c:pt idx="234">
                  <c:v>234m</c:v>
                </c:pt>
                <c:pt idx="235">
                  <c:v>235m</c:v>
                </c:pt>
                <c:pt idx="236">
                  <c:v>236m</c:v>
                </c:pt>
                <c:pt idx="237">
                  <c:v>237m</c:v>
                </c:pt>
                <c:pt idx="238">
                  <c:v>238m</c:v>
                </c:pt>
                <c:pt idx="239">
                  <c:v>239m</c:v>
                </c:pt>
                <c:pt idx="240">
                  <c:v>240m</c:v>
                </c:pt>
                <c:pt idx="241">
                  <c:v>241m</c:v>
                </c:pt>
                <c:pt idx="242">
                  <c:v>242m</c:v>
                </c:pt>
                <c:pt idx="243">
                  <c:v>243m</c:v>
                </c:pt>
                <c:pt idx="244">
                  <c:v>244m</c:v>
                </c:pt>
                <c:pt idx="245">
                  <c:v>245m</c:v>
                </c:pt>
                <c:pt idx="246">
                  <c:v>246m</c:v>
                </c:pt>
                <c:pt idx="247">
                  <c:v>247m</c:v>
                </c:pt>
                <c:pt idx="248">
                  <c:v>248m</c:v>
                </c:pt>
                <c:pt idx="249">
                  <c:v>249m</c:v>
                </c:pt>
                <c:pt idx="250">
                  <c:v>250m</c:v>
                </c:pt>
                <c:pt idx="251">
                  <c:v>251m</c:v>
                </c:pt>
                <c:pt idx="252">
                  <c:v>252m</c:v>
                </c:pt>
                <c:pt idx="253">
                  <c:v>253m</c:v>
                </c:pt>
                <c:pt idx="254">
                  <c:v>254m</c:v>
                </c:pt>
                <c:pt idx="255">
                  <c:v>255m</c:v>
                </c:pt>
                <c:pt idx="256">
                  <c:v>256m</c:v>
                </c:pt>
                <c:pt idx="257">
                  <c:v>257m</c:v>
                </c:pt>
                <c:pt idx="258">
                  <c:v>258m</c:v>
                </c:pt>
                <c:pt idx="259">
                  <c:v>259m</c:v>
                </c:pt>
                <c:pt idx="260">
                  <c:v>260m</c:v>
                </c:pt>
                <c:pt idx="261">
                  <c:v>261m</c:v>
                </c:pt>
                <c:pt idx="262">
                  <c:v>262m</c:v>
                </c:pt>
                <c:pt idx="263">
                  <c:v>263m</c:v>
                </c:pt>
                <c:pt idx="264">
                  <c:v>264m</c:v>
                </c:pt>
                <c:pt idx="265">
                  <c:v>265m</c:v>
                </c:pt>
                <c:pt idx="266">
                  <c:v>266m</c:v>
                </c:pt>
                <c:pt idx="267">
                  <c:v>267m</c:v>
                </c:pt>
                <c:pt idx="268">
                  <c:v>268m</c:v>
                </c:pt>
                <c:pt idx="269">
                  <c:v>269m</c:v>
                </c:pt>
                <c:pt idx="270">
                  <c:v>270m</c:v>
                </c:pt>
                <c:pt idx="271">
                  <c:v>271m</c:v>
                </c:pt>
                <c:pt idx="272">
                  <c:v>272m</c:v>
                </c:pt>
                <c:pt idx="273">
                  <c:v>273m</c:v>
                </c:pt>
                <c:pt idx="274">
                  <c:v>274m</c:v>
                </c:pt>
                <c:pt idx="275">
                  <c:v>275m</c:v>
                </c:pt>
                <c:pt idx="276">
                  <c:v>276m</c:v>
                </c:pt>
                <c:pt idx="277">
                  <c:v>277m</c:v>
                </c:pt>
                <c:pt idx="278">
                  <c:v>278m</c:v>
                </c:pt>
                <c:pt idx="279">
                  <c:v>279m</c:v>
                </c:pt>
                <c:pt idx="280">
                  <c:v>280m</c:v>
                </c:pt>
                <c:pt idx="281">
                  <c:v>281m</c:v>
                </c:pt>
                <c:pt idx="282">
                  <c:v>282m</c:v>
                </c:pt>
                <c:pt idx="283">
                  <c:v>283m</c:v>
                </c:pt>
                <c:pt idx="284">
                  <c:v>284m</c:v>
                </c:pt>
                <c:pt idx="285">
                  <c:v>285m</c:v>
                </c:pt>
                <c:pt idx="286">
                  <c:v>286m</c:v>
                </c:pt>
                <c:pt idx="287">
                  <c:v>287m</c:v>
                </c:pt>
                <c:pt idx="288">
                  <c:v>288m</c:v>
                </c:pt>
                <c:pt idx="289">
                  <c:v>289m</c:v>
                </c:pt>
                <c:pt idx="290">
                  <c:v>290m</c:v>
                </c:pt>
                <c:pt idx="291">
                  <c:v>291m</c:v>
                </c:pt>
                <c:pt idx="292">
                  <c:v>292m</c:v>
                </c:pt>
                <c:pt idx="293">
                  <c:v>293m</c:v>
                </c:pt>
                <c:pt idx="294">
                  <c:v>294m</c:v>
                </c:pt>
                <c:pt idx="295">
                  <c:v>295m</c:v>
                </c:pt>
                <c:pt idx="296">
                  <c:v>296m</c:v>
                </c:pt>
                <c:pt idx="297">
                  <c:v>297m</c:v>
                </c:pt>
                <c:pt idx="298">
                  <c:v>298m</c:v>
                </c:pt>
                <c:pt idx="299">
                  <c:v>299m</c:v>
                </c:pt>
                <c:pt idx="300">
                  <c:v>300m</c:v>
                </c:pt>
                <c:pt idx="301">
                  <c:v>301m</c:v>
                </c:pt>
                <c:pt idx="302">
                  <c:v>302m</c:v>
                </c:pt>
                <c:pt idx="303">
                  <c:v>303m</c:v>
                </c:pt>
                <c:pt idx="304">
                  <c:v>304m</c:v>
                </c:pt>
                <c:pt idx="305">
                  <c:v>305m</c:v>
                </c:pt>
                <c:pt idx="306">
                  <c:v>306m</c:v>
                </c:pt>
                <c:pt idx="307">
                  <c:v>307m</c:v>
                </c:pt>
                <c:pt idx="308">
                  <c:v>308m</c:v>
                </c:pt>
                <c:pt idx="309">
                  <c:v>309m</c:v>
                </c:pt>
                <c:pt idx="310">
                  <c:v>310m</c:v>
                </c:pt>
                <c:pt idx="311">
                  <c:v>311m</c:v>
                </c:pt>
                <c:pt idx="312">
                  <c:v>312m</c:v>
                </c:pt>
                <c:pt idx="313">
                  <c:v>313m</c:v>
                </c:pt>
                <c:pt idx="314">
                  <c:v>314m</c:v>
                </c:pt>
                <c:pt idx="315">
                  <c:v>315m</c:v>
                </c:pt>
                <c:pt idx="316">
                  <c:v>316m</c:v>
                </c:pt>
                <c:pt idx="317">
                  <c:v>317m</c:v>
                </c:pt>
                <c:pt idx="318">
                  <c:v>318m</c:v>
                </c:pt>
                <c:pt idx="319">
                  <c:v>319m</c:v>
                </c:pt>
                <c:pt idx="320">
                  <c:v>320m</c:v>
                </c:pt>
                <c:pt idx="321">
                  <c:v>321m</c:v>
                </c:pt>
                <c:pt idx="322">
                  <c:v>322m</c:v>
                </c:pt>
                <c:pt idx="323">
                  <c:v>323m</c:v>
                </c:pt>
                <c:pt idx="324">
                  <c:v>324m</c:v>
                </c:pt>
                <c:pt idx="325">
                  <c:v>325m</c:v>
                </c:pt>
                <c:pt idx="326">
                  <c:v>326m</c:v>
                </c:pt>
                <c:pt idx="327">
                  <c:v>327m</c:v>
                </c:pt>
                <c:pt idx="328">
                  <c:v>328m</c:v>
                </c:pt>
                <c:pt idx="329">
                  <c:v>329m</c:v>
                </c:pt>
                <c:pt idx="330">
                  <c:v>330m</c:v>
                </c:pt>
                <c:pt idx="331">
                  <c:v>331m</c:v>
                </c:pt>
                <c:pt idx="332">
                  <c:v>332m</c:v>
                </c:pt>
                <c:pt idx="333">
                  <c:v>333m</c:v>
                </c:pt>
                <c:pt idx="334">
                  <c:v>334m</c:v>
                </c:pt>
                <c:pt idx="335">
                  <c:v>335m</c:v>
                </c:pt>
                <c:pt idx="336">
                  <c:v>336m</c:v>
                </c:pt>
                <c:pt idx="337">
                  <c:v>337m</c:v>
                </c:pt>
                <c:pt idx="338">
                  <c:v>338m</c:v>
                </c:pt>
                <c:pt idx="339">
                  <c:v>339m</c:v>
                </c:pt>
                <c:pt idx="340">
                  <c:v>340m</c:v>
                </c:pt>
                <c:pt idx="341">
                  <c:v>341m</c:v>
                </c:pt>
                <c:pt idx="342">
                  <c:v>342m</c:v>
                </c:pt>
                <c:pt idx="343">
                  <c:v>343m</c:v>
                </c:pt>
                <c:pt idx="344">
                  <c:v>344m</c:v>
                </c:pt>
                <c:pt idx="345">
                  <c:v>345m</c:v>
                </c:pt>
                <c:pt idx="346">
                  <c:v>346m</c:v>
                </c:pt>
                <c:pt idx="347">
                  <c:v>347m</c:v>
                </c:pt>
                <c:pt idx="348">
                  <c:v>348m</c:v>
                </c:pt>
                <c:pt idx="349">
                  <c:v>349m</c:v>
                </c:pt>
                <c:pt idx="350">
                  <c:v>350m</c:v>
                </c:pt>
                <c:pt idx="351">
                  <c:v>351m</c:v>
                </c:pt>
                <c:pt idx="352">
                  <c:v>352m</c:v>
                </c:pt>
                <c:pt idx="353">
                  <c:v>353m</c:v>
                </c:pt>
                <c:pt idx="354">
                  <c:v>354m</c:v>
                </c:pt>
                <c:pt idx="355">
                  <c:v>355m</c:v>
                </c:pt>
                <c:pt idx="356">
                  <c:v>356m</c:v>
                </c:pt>
                <c:pt idx="357">
                  <c:v>357m</c:v>
                </c:pt>
                <c:pt idx="358">
                  <c:v>358m</c:v>
                </c:pt>
                <c:pt idx="359">
                  <c:v>359m</c:v>
                </c:pt>
                <c:pt idx="360">
                  <c:v>360m</c:v>
                </c:pt>
              </c:strCache>
            </c:strRef>
          </c:cat>
          <c:val>
            <c:numRef>
              <c:f>'KRD mapping'!$E$22:$NA$22</c:f>
              <c:numCache>
                <c:formatCode>_(* #,##0.00_);_(* \(#,##0.00\);_(* "-"??_);_(@_)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8.3333333333333329E-2</c:v>
                </c:pt>
                <c:pt idx="218">
                  <c:v>0.16666666666666666</c:v>
                </c:pt>
                <c:pt idx="219">
                  <c:v>0.25</c:v>
                </c:pt>
                <c:pt idx="220">
                  <c:v>0.33333333333333331</c:v>
                </c:pt>
                <c:pt idx="221">
                  <c:v>0.41666666666666669</c:v>
                </c:pt>
                <c:pt idx="222">
                  <c:v>0.5</c:v>
                </c:pt>
                <c:pt idx="223">
                  <c:v>0.58333333333333337</c:v>
                </c:pt>
                <c:pt idx="224">
                  <c:v>0.66666666666666663</c:v>
                </c:pt>
                <c:pt idx="225">
                  <c:v>0.75</c:v>
                </c:pt>
                <c:pt idx="226">
                  <c:v>0.83333333333333337</c:v>
                </c:pt>
                <c:pt idx="227">
                  <c:v>0.91666666666666663</c:v>
                </c:pt>
                <c:pt idx="228">
                  <c:v>1</c:v>
                </c:pt>
                <c:pt idx="229">
                  <c:v>0.91666666666666663</c:v>
                </c:pt>
                <c:pt idx="230">
                  <c:v>0.83333333333333337</c:v>
                </c:pt>
                <c:pt idx="231">
                  <c:v>0.75</c:v>
                </c:pt>
                <c:pt idx="232">
                  <c:v>0.66666666666666674</c:v>
                </c:pt>
                <c:pt idx="233">
                  <c:v>0.58333333333333326</c:v>
                </c:pt>
                <c:pt idx="234">
                  <c:v>0.5</c:v>
                </c:pt>
                <c:pt idx="235">
                  <c:v>0.41666666666666663</c:v>
                </c:pt>
                <c:pt idx="236">
                  <c:v>0.33333333333333337</c:v>
                </c:pt>
                <c:pt idx="237">
                  <c:v>0.25</c:v>
                </c:pt>
                <c:pt idx="238">
                  <c:v>0.16666666666666663</c:v>
                </c:pt>
                <c:pt idx="239">
                  <c:v>8.333333333333337E-2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'KRD mapping'!$D$23</c:f>
              <c:strCache>
                <c:ptCount val="1"/>
                <c:pt idx="0">
                  <c:v>20y</c:v>
                </c:pt>
              </c:strCache>
            </c:strRef>
          </c:tx>
          <c:marker>
            <c:symbol val="none"/>
          </c:marker>
          <c:cat>
            <c:strRef>
              <c:f>'KRD mapping'!$E$3:$NA$3</c:f>
              <c:strCache>
                <c:ptCount val="361"/>
                <c:pt idx="0">
                  <c:v>0m</c:v>
                </c:pt>
                <c:pt idx="1">
                  <c:v>1m</c:v>
                </c:pt>
                <c:pt idx="2">
                  <c:v>2m</c:v>
                </c:pt>
                <c:pt idx="3">
                  <c:v>3m</c:v>
                </c:pt>
                <c:pt idx="4">
                  <c:v>4m</c:v>
                </c:pt>
                <c:pt idx="5">
                  <c:v>5m</c:v>
                </c:pt>
                <c:pt idx="6">
                  <c:v>6m</c:v>
                </c:pt>
                <c:pt idx="7">
                  <c:v>7m</c:v>
                </c:pt>
                <c:pt idx="8">
                  <c:v>8m</c:v>
                </c:pt>
                <c:pt idx="9">
                  <c:v>9m</c:v>
                </c:pt>
                <c:pt idx="10">
                  <c:v>10m</c:v>
                </c:pt>
                <c:pt idx="11">
                  <c:v>11m</c:v>
                </c:pt>
                <c:pt idx="12">
                  <c:v>12m</c:v>
                </c:pt>
                <c:pt idx="13">
                  <c:v>13m</c:v>
                </c:pt>
                <c:pt idx="14">
                  <c:v>14m</c:v>
                </c:pt>
                <c:pt idx="15">
                  <c:v>15m</c:v>
                </c:pt>
                <c:pt idx="16">
                  <c:v>16m</c:v>
                </c:pt>
                <c:pt idx="17">
                  <c:v>17m</c:v>
                </c:pt>
                <c:pt idx="18">
                  <c:v>18m</c:v>
                </c:pt>
                <c:pt idx="19">
                  <c:v>19m</c:v>
                </c:pt>
                <c:pt idx="20">
                  <c:v>20m</c:v>
                </c:pt>
                <c:pt idx="21">
                  <c:v>21m</c:v>
                </c:pt>
                <c:pt idx="22">
                  <c:v>22m</c:v>
                </c:pt>
                <c:pt idx="23">
                  <c:v>23m</c:v>
                </c:pt>
                <c:pt idx="24">
                  <c:v>24m</c:v>
                </c:pt>
                <c:pt idx="25">
                  <c:v>25m</c:v>
                </c:pt>
                <c:pt idx="26">
                  <c:v>26m</c:v>
                </c:pt>
                <c:pt idx="27">
                  <c:v>27m</c:v>
                </c:pt>
                <c:pt idx="28">
                  <c:v>28m</c:v>
                </c:pt>
                <c:pt idx="29">
                  <c:v>29m</c:v>
                </c:pt>
                <c:pt idx="30">
                  <c:v>30m</c:v>
                </c:pt>
                <c:pt idx="31">
                  <c:v>31m</c:v>
                </c:pt>
                <c:pt idx="32">
                  <c:v>32m</c:v>
                </c:pt>
                <c:pt idx="33">
                  <c:v>33m</c:v>
                </c:pt>
                <c:pt idx="34">
                  <c:v>34m</c:v>
                </c:pt>
                <c:pt idx="35">
                  <c:v>35m</c:v>
                </c:pt>
                <c:pt idx="36">
                  <c:v>36m</c:v>
                </c:pt>
                <c:pt idx="37">
                  <c:v>37m</c:v>
                </c:pt>
                <c:pt idx="38">
                  <c:v>38m</c:v>
                </c:pt>
                <c:pt idx="39">
                  <c:v>39m</c:v>
                </c:pt>
                <c:pt idx="40">
                  <c:v>40m</c:v>
                </c:pt>
                <c:pt idx="41">
                  <c:v>41m</c:v>
                </c:pt>
                <c:pt idx="42">
                  <c:v>42m</c:v>
                </c:pt>
                <c:pt idx="43">
                  <c:v>43m</c:v>
                </c:pt>
                <c:pt idx="44">
                  <c:v>44m</c:v>
                </c:pt>
                <c:pt idx="45">
                  <c:v>45m</c:v>
                </c:pt>
                <c:pt idx="46">
                  <c:v>46m</c:v>
                </c:pt>
                <c:pt idx="47">
                  <c:v>47m</c:v>
                </c:pt>
                <c:pt idx="48">
                  <c:v>48m</c:v>
                </c:pt>
                <c:pt idx="49">
                  <c:v>49m</c:v>
                </c:pt>
                <c:pt idx="50">
                  <c:v>50m</c:v>
                </c:pt>
                <c:pt idx="51">
                  <c:v>51m</c:v>
                </c:pt>
                <c:pt idx="52">
                  <c:v>52m</c:v>
                </c:pt>
                <c:pt idx="53">
                  <c:v>53m</c:v>
                </c:pt>
                <c:pt idx="54">
                  <c:v>54m</c:v>
                </c:pt>
                <c:pt idx="55">
                  <c:v>55m</c:v>
                </c:pt>
                <c:pt idx="56">
                  <c:v>56m</c:v>
                </c:pt>
                <c:pt idx="57">
                  <c:v>57m</c:v>
                </c:pt>
                <c:pt idx="58">
                  <c:v>58m</c:v>
                </c:pt>
                <c:pt idx="59">
                  <c:v>59m</c:v>
                </c:pt>
                <c:pt idx="60">
                  <c:v>60m</c:v>
                </c:pt>
                <c:pt idx="61">
                  <c:v>61m</c:v>
                </c:pt>
                <c:pt idx="62">
                  <c:v>62m</c:v>
                </c:pt>
                <c:pt idx="63">
                  <c:v>63m</c:v>
                </c:pt>
                <c:pt idx="64">
                  <c:v>64m</c:v>
                </c:pt>
                <c:pt idx="65">
                  <c:v>65m</c:v>
                </c:pt>
                <c:pt idx="66">
                  <c:v>66m</c:v>
                </c:pt>
                <c:pt idx="67">
                  <c:v>67m</c:v>
                </c:pt>
                <c:pt idx="68">
                  <c:v>68m</c:v>
                </c:pt>
                <c:pt idx="69">
                  <c:v>69m</c:v>
                </c:pt>
                <c:pt idx="70">
                  <c:v>70m</c:v>
                </c:pt>
                <c:pt idx="71">
                  <c:v>71m</c:v>
                </c:pt>
                <c:pt idx="72">
                  <c:v>72m</c:v>
                </c:pt>
                <c:pt idx="73">
                  <c:v>73m</c:v>
                </c:pt>
                <c:pt idx="74">
                  <c:v>74m</c:v>
                </c:pt>
                <c:pt idx="75">
                  <c:v>75m</c:v>
                </c:pt>
                <c:pt idx="76">
                  <c:v>76m</c:v>
                </c:pt>
                <c:pt idx="77">
                  <c:v>77m</c:v>
                </c:pt>
                <c:pt idx="78">
                  <c:v>78m</c:v>
                </c:pt>
                <c:pt idx="79">
                  <c:v>79m</c:v>
                </c:pt>
                <c:pt idx="80">
                  <c:v>80m</c:v>
                </c:pt>
                <c:pt idx="81">
                  <c:v>81m</c:v>
                </c:pt>
                <c:pt idx="82">
                  <c:v>82m</c:v>
                </c:pt>
                <c:pt idx="83">
                  <c:v>83m</c:v>
                </c:pt>
                <c:pt idx="84">
                  <c:v>84m</c:v>
                </c:pt>
                <c:pt idx="85">
                  <c:v>85m</c:v>
                </c:pt>
                <c:pt idx="86">
                  <c:v>86m</c:v>
                </c:pt>
                <c:pt idx="87">
                  <c:v>87m</c:v>
                </c:pt>
                <c:pt idx="88">
                  <c:v>88m</c:v>
                </c:pt>
                <c:pt idx="89">
                  <c:v>89m</c:v>
                </c:pt>
                <c:pt idx="90">
                  <c:v>90m</c:v>
                </c:pt>
                <c:pt idx="91">
                  <c:v>91m</c:v>
                </c:pt>
                <c:pt idx="92">
                  <c:v>92m</c:v>
                </c:pt>
                <c:pt idx="93">
                  <c:v>93m</c:v>
                </c:pt>
                <c:pt idx="94">
                  <c:v>94m</c:v>
                </c:pt>
                <c:pt idx="95">
                  <c:v>95m</c:v>
                </c:pt>
                <c:pt idx="96">
                  <c:v>96m</c:v>
                </c:pt>
                <c:pt idx="97">
                  <c:v>97m</c:v>
                </c:pt>
                <c:pt idx="98">
                  <c:v>98m</c:v>
                </c:pt>
                <c:pt idx="99">
                  <c:v>99m</c:v>
                </c:pt>
                <c:pt idx="100">
                  <c:v>100m</c:v>
                </c:pt>
                <c:pt idx="101">
                  <c:v>101m</c:v>
                </c:pt>
                <c:pt idx="102">
                  <c:v>102m</c:v>
                </c:pt>
                <c:pt idx="103">
                  <c:v>103m</c:v>
                </c:pt>
                <c:pt idx="104">
                  <c:v>104m</c:v>
                </c:pt>
                <c:pt idx="105">
                  <c:v>105m</c:v>
                </c:pt>
                <c:pt idx="106">
                  <c:v>106m</c:v>
                </c:pt>
                <c:pt idx="107">
                  <c:v>107m</c:v>
                </c:pt>
                <c:pt idx="108">
                  <c:v>108m</c:v>
                </c:pt>
                <c:pt idx="109">
                  <c:v>109m</c:v>
                </c:pt>
                <c:pt idx="110">
                  <c:v>110m</c:v>
                </c:pt>
                <c:pt idx="111">
                  <c:v>111m</c:v>
                </c:pt>
                <c:pt idx="112">
                  <c:v>112m</c:v>
                </c:pt>
                <c:pt idx="113">
                  <c:v>113m</c:v>
                </c:pt>
                <c:pt idx="114">
                  <c:v>114m</c:v>
                </c:pt>
                <c:pt idx="115">
                  <c:v>115m</c:v>
                </c:pt>
                <c:pt idx="116">
                  <c:v>116m</c:v>
                </c:pt>
                <c:pt idx="117">
                  <c:v>117m</c:v>
                </c:pt>
                <c:pt idx="118">
                  <c:v>118m</c:v>
                </c:pt>
                <c:pt idx="119">
                  <c:v>119m</c:v>
                </c:pt>
                <c:pt idx="120">
                  <c:v>120m</c:v>
                </c:pt>
                <c:pt idx="121">
                  <c:v>121m</c:v>
                </c:pt>
                <c:pt idx="122">
                  <c:v>122m</c:v>
                </c:pt>
                <c:pt idx="123">
                  <c:v>123m</c:v>
                </c:pt>
                <c:pt idx="124">
                  <c:v>124m</c:v>
                </c:pt>
                <c:pt idx="125">
                  <c:v>125m</c:v>
                </c:pt>
                <c:pt idx="126">
                  <c:v>126m</c:v>
                </c:pt>
                <c:pt idx="127">
                  <c:v>127m</c:v>
                </c:pt>
                <c:pt idx="128">
                  <c:v>128m</c:v>
                </c:pt>
                <c:pt idx="129">
                  <c:v>129m</c:v>
                </c:pt>
                <c:pt idx="130">
                  <c:v>130m</c:v>
                </c:pt>
                <c:pt idx="131">
                  <c:v>131m</c:v>
                </c:pt>
                <c:pt idx="132">
                  <c:v>132m</c:v>
                </c:pt>
                <c:pt idx="133">
                  <c:v>133m</c:v>
                </c:pt>
                <c:pt idx="134">
                  <c:v>134m</c:v>
                </c:pt>
                <c:pt idx="135">
                  <c:v>135m</c:v>
                </c:pt>
                <c:pt idx="136">
                  <c:v>136m</c:v>
                </c:pt>
                <c:pt idx="137">
                  <c:v>137m</c:v>
                </c:pt>
                <c:pt idx="138">
                  <c:v>138m</c:v>
                </c:pt>
                <c:pt idx="139">
                  <c:v>139m</c:v>
                </c:pt>
                <c:pt idx="140">
                  <c:v>140m</c:v>
                </c:pt>
                <c:pt idx="141">
                  <c:v>141m</c:v>
                </c:pt>
                <c:pt idx="142">
                  <c:v>142m</c:v>
                </c:pt>
                <c:pt idx="143">
                  <c:v>143m</c:v>
                </c:pt>
                <c:pt idx="144">
                  <c:v>144m</c:v>
                </c:pt>
                <c:pt idx="145">
                  <c:v>145m</c:v>
                </c:pt>
                <c:pt idx="146">
                  <c:v>146m</c:v>
                </c:pt>
                <c:pt idx="147">
                  <c:v>147m</c:v>
                </c:pt>
                <c:pt idx="148">
                  <c:v>148m</c:v>
                </c:pt>
                <c:pt idx="149">
                  <c:v>149m</c:v>
                </c:pt>
                <c:pt idx="150">
                  <c:v>150m</c:v>
                </c:pt>
                <c:pt idx="151">
                  <c:v>151m</c:v>
                </c:pt>
                <c:pt idx="152">
                  <c:v>152m</c:v>
                </c:pt>
                <c:pt idx="153">
                  <c:v>153m</c:v>
                </c:pt>
                <c:pt idx="154">
                  <c:v>154m</c:v>
                </c:pt>
                <c:pt idx="155">
                  <c:v>155m</c:v>
                </c:pt>
                <c:pt idx="156">
                  <c:v>156m</c:v>
                </c:pt>
                <c:pt idx="157">
                  <c:v>157m</c:v>
                </c:pt>
                <c:pt idx="158">
                  <c:v>158m</c:v>
                </c:pt>
                <c:pt idx="159">
                  <c:v>159m</c:v>
                </c:pt>
                <c:pt idx="160">
                  <c:v>160m</c:v>
                </c:pt>
                <c:pt idx="161">
                  <c:v>161m</c:v>
                </c:pt>
                <c:pt idx="162">
                  <c:v>162m</c:v>
                </c:pt>
                <c:pt idx="163">
                  <c:v>163m</c:v>
                </c:pt>
                <c:pt idx="164">
                  <c:v>164m</c:v>
                </c:pt>
                <c:pt idx="165">
                  <c:v>165m</c:v>
                </c:pt>
                <c:pt idx="166">
                  <c:v>166m</c:v>
                </c:pt>
                <c:pt idx="167">
                  <c:v>167m</c:v>
                </c:pt>
                <c:pt idx="168">
                  <c:v>168m</c:v>
                </c:pt>
                <c:pt idx="169">
                  <c:v>169m</c:v>
                </c:pt>
                <c:pt idx="170">
                  <c:v>170m</c:v>
                </c:pt>
                <c:pt idx="171">
                  <c:v>171m</c:v>
                </c:pt>
                <c:pt idx="172">
                  <c:v>172m</c:v>
                </c:pt>
                <c:pt idx="173">
                  <c:v>173m</c:v>
                </c:pt>
                <c:pt idx="174">
                  <c:v>174m</c:v>
                </c:pt>
                <c:pt idx="175">
                  <c:v>175m</c:v>
                </c:pt>
                <c:pt idx="176">
                  <c:v>176m</c:v>
                </c:pt>
                <c:pt idx="177">
                  <c:v>177m</c:v>
                </c:pt>
                <c:pt idx="178">
                  <c:v>178m</c:v>
                </c:pt>
                <c:pt idx="179">
                  <c:v>179m</c:v>
                </c:pt>
                <c:pt idx="180">
                  <c:v>180m</c:v>
                </c:pt>
                <c:pt idx="181">
                  <c:v>181m</c:v>
                </c:pt>
                <c:pt idx="182">
                  <c:v>182m</c:v>
                </c:pt>
                <c:pt idx="183">
                  <c:v>183m</c:v>
                </c:pt>
                <c:pt idx="184">
                  <c:v>184m</c:v>
                </c:pt>
                <c:pt idx="185">
                  <c:v>185m</c:v>
                </c:pt>
                <c:pt idx="186">
                  <c:v>186m</c:v>
                </c:pt>
                <c:pt idx="187">
                  <c:v>187m</c:v>
                </c:pt>
                <c:pt idx="188">
                  <c:v>188m</c:v>
                </c:pt>
                <c:pt idx="189">
                  <c:v>189m</c:v>
                </c:pt>
                <c:pt idx="190">
                  <c:v>190m</c:v>
                </c:pt>
                <c:pt idx="191">
                  <c:v>191m</c:v>
                </c:pt>
                <c:pt idx="192">
                  <c:v>192m</c:v>
                </c:pt>
                <c:pt idx="193">
                  <c:v>193m</c:v>
                </c:pt>
                <c:pt idx="194">
                  <c:v>194m</c:v>
                </c:pt>
                <c:pt idx="195">
                  <c:v>195m</c:v>
                </c:pt>
                <c:pt idx="196">
                  <c:v>196m</c:v>
                </c:pt>
                <c:pt idx="197">
                  <c:v>197m</c:v>
                </c:pt>
                <c:pt idx="198">
                  <c:v>198m</c:v>
                </c:pt>
                <c:pt idx="199">
                  <c:v>199m</c:v>
                </c:pt>
                <c:pt idx="200">
                  <c:v>200m</c:v>
                </c:pt>
                <c:pt idx="201">
                  <c:v>201m</c:v>
                </c:pt>
                <c:pt idx="202">
                  <c:v>202m</c:v>
                </c:pt>
                <c:pt idx="203">
                  <c:v>203m</c:v>
                </c:pt>
                <c:pt idx="204">
                  <c:v>204m</c:v>
                </c:pt>
                <c:pt idx="205">
                  <c:v>205m</c:v>
                </c:pt>
                <c:pt idx="206">
                  <c:v>206m</c:v>
                </c:pt>
                <c:pt idx="207">
                  <c:v>207m</c:v>
                </c:pt>
                <c:pt idx="208">
                  <c:v>208m</c:v>
                </c:pt>
                <c:pt idx="209">
                  <c:v>209m</c:v>
                </c:pt>
                <c:pt idx="210">
                  <c:v>210m</c:v>
                </c:pt>
                <c:pt idx="211">
                  <c:v>211m</c:v>
                </c:pt>
                <c:pt idx="212">
                  <c:v>212m</c:v>
                </c:pt>
                <c:pt idx="213">
                  <c:v>213m</c:v>
                </c:pt>
                <c:pt idx="214">
                  <c:v>214m</c:v>
                </c:pt>
                <c:pt idx="215">
                  <c:v>215m</c:v>
                </c:pt>
                <c:pt idx="216">
                  <c:v>216m</c:v>
                </c:pt>
                <c:pt idx="217">
                  <c:v>217m</c:v>
                </c:pt>
                <c:pt idx="218">
                  <c:v>218m</c:v>
                </c:pt>
                <c:pt idx="219">
                  <c:v>219m</c:v>
                </c:pt>
                <c:pt idx="220">
                  <c:v>220m</c:v>
                </c:pt>
                <c:pt idx="221">
                  <c:v>221m</c:v>
                </c:pt>
                <c:pt idx="222">
                  <c:v>222m</c:v>
                </c:pt>
                <c:pt idx="223">
                  <c:v>223m</c:v>
                </c:pt>
                <c:pt idx="224">
                  <c:v>224m</c:v>
                </c:pt>
                <c:pt idx="225">
                  <c:v>225m</c:v>
                </c:pt>
                <c:pt idx="226">
                  <c:v>226m</c:v>
                </c:pt>
                <c:pt idx="227">
                  <c:v>227m</c:v>
                </c:pt>
                <c:pt idx="228">
                  <c:v>228m</c:v>
                </c:pt>
                <c:pt idx="229">
                  <c:v>229m</c:v>
                </c:pt>
                <c:pt idx="230">
                  <c:v>230m</c:v>
                </c:pt>
                <c:pt idx="231">
                  <c:v>231m</c:v>
                </c:pt>
                <c:pt idx="232">
                  <c:v>232m</c:v>
                </c:pt>
                <c:pt idx="233">
                  <c:v>233m</c:v>
                </c:pt>
                <c:pt idx="234">
                  <c:v>234m</c:v>
                </c:pt>
                <c:pt idx="235">
                  <c:v>235m</c:v>
                </c:pt>
                <c:pt idx="236">
                  <c:v>236m</c:v>
                </c:pt>
                <c:pt idx="237">
                  <c:v>237m</c:v>
                </c:pt>
                <c:pt idx="238">
                  <c:v>238m</c:v>
                </c:pt>
                <c:pt idx="239">
                  <c:v>239m</c:v>
                </c:pt>
                <c:pt idx="240">
                  <c:v>240m</c:v>
                </c:pt>
                <c:pt idx="241">
                  <c:v>241m</c:v>
                </c:pt>
                <c:pt idx="242">
                  <c:v>242m</c:v>
                </c:pt>
                <c:pt idx="243">
                  <c:v>243m</c:v>
                </c:pt>
                <c:pt idx="244">
                  <c:v>244m</c:v>
                </c:pt>
                <c:pt idx="245">
                  <c:v>245m</c:v>
                </c:pt>
                <c:pt idx="246">
                  <c:v>246m</c:v>
                </c:pt>
                <c:pt idx="247">
                  <c:v>247m</c:v>
                </c:pt>
                <c:pt idx="248">
                  <c:v>248m</c:v>
                </c:pt>
                <c:pt idx="249">
                  <c:v>249m</c:v>
                </c:pt>
                <c:pt idx="250">
                  <c:v>250m</c:v>
                </c:pt>
                <c:pt idx="251">
                  <c:v>251m</c:v>
                </c:pt>
                <c:pt idx="252">
                  <c:v>252m</c:v>
                </c:pt>
                <c:pt idx="253">
                  <c:v>253m</c:v>
                </c:pt>
                <c:pt idx="254">
                  <c:v>254m</c:v>
                </c:pt>
                <c:pt idx="255">
                  <c:v>255m</c:v>
                </c:pt>
                <c:pt idx="256">
                  <c:v>256m</c:v>
                </c:pt>
                <c:pt idx="257">
                  <c:v>257m</c:v>
                </c:pt>
                <c:pt idx="258">
                  <c:v>258m</c:v>
                </c:pt>
                <c:pt idx="259">
                  <c:v>259m</c:v>
                </c:pt>
                <c:pt idx="260">
                  <c:v>260m</c:v>
                </c:pt>
                <c:pt idx="261">
                  <c:v>261m</c:v>
                </c:pt>
                <c:pt idx="262">
                  <c:v>262m</c:v>
                </c:pt>
                <c:pt idx="263">
                  <c:v>263m</c:v>
                </c:pt>
                <c:pt idx="264">
                  <c:v>264m</c:v>
                </c:pt>
                <c:pt idx="265">
                  <c:v>265m</c:v>
                </c:pt>
                <c:pt idx="266">
                  <c:v>266m</c:v>
                </c:pt>
                <c:pt idx="267">
                  <c:v>267m</c:v>
                </c:pt>
                <c:pt idx="268">
                  <c:v>268m</c:v>
                </c:pt>
                <c:pt idx="269">
                  <c:v>269m</c:v>
                </c:pt>
                <c:pt idx="270">
                  <c:v>270m</c:v>
                </c:pt>
                <c:pt idx="271">
                  <c:v>271m</c:v>
                </c:pt>
                <c:pt idx="272">
                  <c:v>272m</c:v>
                </c:pt>
                <c:pt idx="273">
                  <c:v>273m</c:v>
                </c:pt>
                <c:pt idx="274">
                  <c:v>274m</c:v>
                </c:pt>
                <c:pt idx="275">
                  <c:v>275m</c:v>
                </c:pt>
                <c:pt idx="276">
                  <c:v>276m</c:v>
                </c:pt>
                <c:pt idx="277">
                  <c:v>277m</c:v>
                </c:pt>
                <c:pt idx="278">
                  <c:v>278m</c:v>
                </c:pt>
                <c:pt idx="279">
                  <c:v>279m</c:v>
                </c:pt>
                <c:pt idx="280">
                  <c:v>280m</c:v>
                </c:pt>
                <c:pt idx="281">
                  <c:v>281m</c:v>
                </c:pt>
                <c:pt idx="282">
                  <c:v>282m</c:v>
                </c:pt>
                <c:pt idx="283">
                  <c:v>283m</c:v>
                </c:pt>
                <c:pt idx="284">
                  <c:v>284m</c:v>
                </c:pt>
                <c:pt idx="285">
                  <c:v>285m</c:v>
                </c:pt>
                <c:pt idx="286">
                  <c:v>286m</c:v>
                </c:pt>
                <c:pt idx="287">
                  <c:v>287m</c:v>
                </c:pt>
                <c:pt idx="288">
                  <c:v>288m</c:v>
                </c:pt>
                <c:pt idx="289">
                  <c:v>289m</c:v>
                </c:pt>
                <c:pt idx="290">
                  <c:v>290m</c:v>
                </c:pt>
                <c:pt idx="291">
                  <c:v>291m</c:v>
                </c:pt>
                <c:pt idx="292">
                  <c:v>292m</c:v>
                </c:pt>
                <c:pt idx="293">
                  <c:v>293m</c:v>
                </c:pt>
                <c:pt idx="294">
                  <c:v>294m</c:v>
                </c:pt>
                <c:pt idx="295">
                  <c:v>295m</c:v>
                </c:pt>
                <c:pt idx="296">
                  <c:v>296m</c:v>
                </c:pt>
                <c:pt idx="297">
                  <c:v>297m</c:v>
                </c:pt>
                <c:pt idx="298">
                  <c:v>298m</c:v>
                </c:pt>
                <c:pt idx="299">
                  <c:v>299m</c:v>
                </c:pt>
                <c:pt idx="300">
                  <c:v>300m</c:v>
                </c:pt>
                <c:pt idx="301">
                  <c:v>301m</c:v>
                </c:pt>
                <c:pt idx="302">
                  <c:v>302m</c:v>
                </c:pt>
                <c:pt idx="303">
                  <c:v>303m</c:v>
                </c:pt>
                <c:pt idx="304">
                  <c:v>304m</c:v>
                </c:pt>
                <c:pt idx="305">
                  <c:v>305m</c:v>
                </c:pt>
                <c:pt idx="306">
                  <c:v>306m</c:v>
                </c:pt>
                <c:pt idx="307">
                  <c:v>307m</c:v>
                </c:pt>
                <c:pt idx="308">
                  <c:v>308m</c:v>
                </c:pt>
                <c:pt idx="309">
                  <c:v>309m</c:v>
                </c:pt>
                <c:pt idx="310">
                  <c:v>310m</c:v>
                </c:pt>
                <c:pt idx="311">
                  <c:v>311m</c:v>
                </c:pt>
                <c:pt idx="312">
                  <c:v>312m</c:v>
                </c:pt>
                <c:pt idx="313">
                  <c:v>313m</c:v>
                </c:pt>
                <c:pt idx="314">
                  <c:v>314m</c:v>
                </c:pt>
                <c:pt idx="315">
                  <c:v>315m</c:v>
                </c:pt>
                <c:pt idx="316">
                  <c:v>316m</c:v>
                </c:pt>
                <c:pt idx="317">
                  <c:v>317m</c:v>
                </c:pt>
                <c:pt idx="318">
                  <c:v>318m</c:v>
                </c:pt>
                <c:pt idx="319">
                  <c:v>319m</c:v>
                </c:pt>
                <c:pt idx="320">
                  <c:v>320m</c:v>
                </c:pt>
                <c:pt idx="321">
                  <c:v>321m</c:v>
                </c:pt>
                <c:pt idx="322">
                  <c:v>322m</c:v>
                </c:pt>
                <c:pt idx="323">
                  <c:v>323m</c:v>
                </c:pt>
                <c:pt idx="324">
                  <c:v>324m</c:v>
                </c:pt>
                <c:pt idx="325">
                  <c:v>325m</c:v>
                </c:pt>
                <c:pt idx="326">
                  <c:v>326m</c:v>
                </c:pt>
                <c:pt idx="327">
                  <c:v>327m</c:v>
                </c:pt>
                <c:pt idx="328">
                  <c:v>328m</c:v>
                </c:pt>
                <c:pt idx="329">
                  <c:v>329m</c:v>
                </c:pt>
                <c:pt idx="330">
                  <c:v>330m</c:v>
                </c:pt>
                <c:pt idx="331">
                  <c:v>331m</c:v>
                </c:pt>
                <c:pt idx="332">
                  <c:v>332m</c:v>
                </c:pt>
                <c:pt idx="333">
                  <c:v>333m</c:v>
                </c:pt>
                <c:pt idx="334">
                  <c:v>334m</c:v>
                </c:pt>
                <c:pt idx="335">
                  <c:v>335m</c:v>
                </c:pt>
                <c:pt idx="336">
                  <c:v>336m</c:v>
                </c:pt>
                <c:pt idx="337">
                  <c:v>337m</c:v>
                </c:pt>
                <c:pt idx="338">
                  <c:v>338m</c:v>
                </c:pt>
                <c:pt idx="339">
                  <c:v>339m</c:v>
                </c:pt>
                <c:pt idx="340">
                  <c:v>340m</c:v>
                </c:pt>
                <c:pt idx="341">
                  <c:v>341m</c:v>
                </c:pt>
                <c:pt idx="342">
                  <c:v>342m</c:v>
                </c:pt>
                <c:pt idx="343">
                  <c:v>343m</c:v>
                </c:pt>
                <c:pt idx="344">
                  <c:v>344m</c:v>
                </c:pt>
                <c:pt idx="345">
                  <c:v>345m</c:v>
                </c:pt>
                <c:pt idx="346">
                  <c:v>346m</c:v>
                </c:pt>
                <c:pt idx="347">
                  <c:v>347m</c:v>
                </c:pt>
                <c:pt idx="348">
                  <c:v>348m</c:v>
                </c:pt>
                <c:pt idx="349">
                  <c:v>349m</c:v>
                </c:pt>
                <c:pt idx="350">
                  <c:v>350m</c:v>
                </c:pt>
                <c:pt idx="351">
                  <c:v>351m</c:v>
                </c:pt>
                <c:pt idx="352">
                  <c:v>352m</c:v>
                </c:pt>
                <c:pt idx="353">
                  <c:v>353m</c:v>
                </c:pt>
                <c:pt idx="354">
                  <c:v>354m</c:v>
                </c:pt>
                <c:pt idx="355">
                  <c:v>355m</c:v>
                </c:pt>
                <c:pt idx="356">
                  <c:v>356m</c:v>
                </c:pt>
                <c:pt idx="357">
                  <c:v>357m</c:v>
                </c:pt>
                <c:pt idx="358">
                  <c:v>358m</c:v>
                </c:pt>
                <c:pt idx="359">
                  <c:v>359m</c:v>
                </c:pt>
                <c:pt idx="360">
                  <c:v>360m</c:v>
                </c:pt>
              </c:strCache>
            </c:strRef>
          </c:cat>
          <c:val>
            <c:numRef>
              <c:f>'KRD mapping'!$E$23:$NA$23</c:f>
              <c:numCache>
                <c:formatCode>_(* #,##0.00_);_(* \(#,##0.00\);_(* "-"??_);_(@_)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8.3333333333333329E-2</c:v>
                </c:pt>
                <c:pt idx="230">
                  <c:v>0.16666666666666666</c:v>
                </c:pt>
                <c:pt idx="231">
                  <c:v>0.25</c:v>
                </c:pt>
                <c:pt idx="232">
                  <c:v>0.33333333333333331</c:v>
                </c:pt>
                <c:pt idx="233">
                  <c:v>0.41666666666666669</c:v>
                </c:pt>
                <c:pt idx="234">
                  <c:v>0.5</c:v>
                </c:pt>
                <c:pt idx="235">
                  <c:v>0.58333333333333337</c:v>
                </c:pt>
                <c:pt idx="236">
                  <c:v>0.66666666666666663</c:v>
                </c:pt>
                <c:pt idx="237">
                  <c:v>0.75</c:v>
                </c:pt>
                <c:pt idx="238">
                  <c:v>0.83333333333333337</c:v>
                </c:pt>
                <c:pt idx="239">
                  <c:v>0.91666666666666663</c:v>
                </c:pt>
                <c:pt idx="240">
                  <c:v>1</c:v>
                </c:pt>
                <c:pt idx="241">
                  <c:v>0.91666666666666663</c:v>
                </c:pt>
                <c:pt idx="242">
                  <c:v>0.83333333333333337</c:v>
                </c:pt>
                <c:pt idx="243">
                  <c:v>0.75</c:v>
                </c:pt>
                <c:pt idx="244">
                  <c:v>0.66666666666666674</c:v>
                </c:pt>
                <c:pt idx="245">
                  <c:v>0.58333333333333326</c:v>
                </c:pt>
                <c:pt idx="246">
                  <c:v>0.5</c:v>
                </c:pt>
                <c:pt idx="247">
                  <c:v>0.41666666666666663</c:v>
                </c:pt>
                <c:pt idx="248">
                  <c:v>0.33333333333333337</c:v>
                </c:pt>
                <c:pt idx="249">
                  <c:v>0.25</c:v>
                </c:pt>
                <c:pt idx="250">
                  <c:v>0.16666666666666663</c:v>
                </c:pt>
                <c:pt idx="251">
                  <c:v>8.333333333333337E-2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'KRD mapping'!$D$24</c:f>
              <c:strCache>
                <c:ptCount val="1"/>
                <c:pt idx="0">
                  <c:v>21y</c:v>
                </c:pt>
              </c:strCache>
            </c:strRef>
          </c:tx>
          <c:marker>
            <c:symbol val="none"/>
          </c:marker>
          <c:cat>
            <c:strRef>
              <c:f>'KRD mapping'!$E$3:$NA$3</c:f>
              <c:strCache>
                <c:ptCount val="361"/>
                <c:pt idx="0">
                  <c:v>0m</c:v>
                </c:pt>
                <c:pt idx="1">
                  <c:v>1m</c:v>
                </c:pt>
                <c:pt idx="2">
                  <c:v>2m</c:v>
                </c:pt>
                <c:pt idx="3">
                  <c:v>3m</c:v>
                </c:pt>
                <c:pt idx="4">
                  <c:v>4m</c:v>
                </c:pt>
                <c:pt idx="5">
                  <c:v>5m</c:v>
                </c:pt>
                <c:pt idx="6">
                  <c:v>6m</c:v>
                </c:pt>
                <c:pt idx="7">
                  <c:v>7m</c:v>
                </c:pt>
                <c:pt idx="8">
                  <c:v>8m</c:v>
                </c:pt>
                <c:pt idx="9">
                  <c:v>9m</c:v>
                </c:pt>
                <c:pt idx="10">
                  <c:v>10m</c:v>
                </c:pt>
                <c:pt idx="11">
                  <c:v>11m</c:v>
                </c:pt>
                <c:pt idx="12">
                  <c:v>12m</c:v>
                </c:pt>
                <c:pt idx="13">
                  <c:v>13m</c:v>
                </c:pt>
                <c:pt idx="14">
                  <c:v>14m</c:v>
                </c:pt>
                <c:pt idx="15">
                  <c:v>15m</c:v>
                </c:pt>
                <c:pt idx="16">
                  <c:v>16m</c:v>
                </c:pt>
                <c:pt idx="17">
                  <c:v>17m</c:v>
                </c:pt>
                <c:pt idx="18">
                  <c:v>18m</c:v>
                </c:pt>
                <c:pt idx="19">
                  <c:v>19m</c:v>
                </c:pt>
                <c:pt idx="20">
                  <c:v>20m</c:v>
                </c:pt>
                <c:pt idx="21">
                  <c:v>21m</c:v>
                </c:pt>
                <c:pt idx="22">
                  <c:v>22m</c:v>
                </c:pt>
                <c:pt idx="23">
                  <c:v>23m</c:v>
                </c:pt>
                <c:pt idx="24">
                  <c:v>24m</c:v>
                </c:pt>
                <c:pt idx="25">
                  <c:v>25m</c:v>
                </c:pt>
                <c:pt idx="26">
                  <c:v>26m</c:v>
                </c:pt>
                <c:pt idx="27">
                  <c:v>27m</c:v>
                </c:pt>
                <c:pt idx="28">
                  <c:v>28m</c:v>
                </c:pt>
                <c:pt idx="29">
                  <c:v>29m</c:v>
                </c:pt>
                <c:pt idx="30">
                  <c:v>30m</c:v>
                </c:pt>
                <c:pt idx="31">
                  <c:v>31m</c:v>
                </c:pt>
                <c:pt idx="32">
                  <c:v>32m</c:v>
                </c:pt>
                <c:pt idx="33">
                  <c:v>33m</c:v>
                </c:pt>
                <c:pt idx="34">
                  <c:v>34m</c:v>
                </c:pt>
                <c:pt idx="35">
                  <c:v>35m</c:v>
                </c:pt>
                <c:pt idx="36">
                  <c:v>36m</c:v>
                </c:pt>
                <c:pt idx="37">
                  <c:v>37m</c:v>
                </c:pt>
                <c:pt idx="38">
                  <c:v>38m</c:v>
                </c:pt>
                <c:pt idx="39">
                  <c:v>39m</c:v>
                </c:pt>
                <c:pt idx="40">
                  <c:v>40m</c:v>
                </c:pt>
                <c:pt idx="41">
                  <c:v>41m</c:v>
                </c:pt>
                <c:pt idx="42">
                  <c:v>42m</c:v>
                </c:pt>
                <c:pt idx="43">
                  <c:v>43m</c:v>
                </c:pt>
                <c:pt idx="44">
                  <c:v>44m</c:v>
                </c:pt>
                <c:pt idx="45">
                  <c:v>45m</c:v>
                </c:pt>
                <c:pt idx="46">
                  <c:v>46m</c:v>
                </c:pt>
                <c:pt idx="47">
                  <c:v>47m</c:v>
                </c:pt>
                <c:pt idx="48">
                  <c:v>48m</c:v>
                </c:pt>
                <c:pt idx="49">
                  <c:v>49m</c:v>
                </c:pt>
                <c:pt idx="50">
                  <c:v>50m</c:v>
                </c:pt>
                <c:pt idx="51">
                  <c:v>51m</c:v>
                </c:pt>
                <c:pt idx="52">
                  <c:v>52m</c:v>
                </c:pt>
                <c:pt idx="53">
                  <c:v>53m</c:v>
                </c:pt>
                <c:pt idx="54">
                  <c:v>54m</c:v>
                </c:pt>
                <c:pt idx="55">
                  <c:v>55m</c:v>
                </c:pt>
                <c:pt idx="56">
                  <c:v>56m</c:v>
                </c:pt>
                <c:pt idx="57">
                  <c:v>57m</c:v>
                </c:pt>
                <c:pt idx="58">
                  <c:v>58m</c:v>
                </c:pt>
                <c:pt idx="59">
                  <c:v>59m</c:v>
                </c:pt>
                <c:pt idx="60">
                  <c:v>60m</c:v>
                </c:pt>
                <c:pt idx="61">
                  <c:v>61m</c:v>
                </c:pt>
                <c:pt idx="62">
                  <c:v>62m</c:v>
                </c:pt>
                <c:pt idx="63">
                  <c:v>63m</c:v>
                </c:pt>
                <c:pt idx="64">
                  <c:v>64m</c:v>
                </c:pt>
                <c:pt idx="65">
                  <c:v>65m</c:v>
                </c:pt>
                <c:pt idx="66">
                  <c:v>66m</c:v>
                </c:pt>
                <c:pt idx="67">
                  <c:v>67m</c:v>
                </c:pt>
                <c:pt idx="68">
                  <c:v>68m</c:v>
                </c:pt>
                <c:pt idx="69">
                  <c:v>69m</c:v>
                </c:pt>
                <c:pt idx="70">
                  <c:v>70m</c:v>
                </c:pt>
                <c:pt idx="71">
                  <c:v>71m</c:v>
                </c:pt>
                <c:pt idx="72">
                  <c:v>72m</c:v>
                </c:pt>
                <c:pt idx="73">
                  <c:v>73m</c:v>
                </c:pt>
                <c:pt idx="74">
                  <c:v>74m</c:v>
                </c:pt>
                <c:pt idx="75">
                  <c:v>75m</c:v>
                </c:pt>
                <c:pt idx="76">
                  <c:v>76m</c:v>
                </c:pt>
                <c:pt idx="77">
                  <c:v>77m</c:v>
                </c:pt>
                <c:pt idx="78">
                  <c:v>78m</c:v>
                </c:pt>
                <c:pt idx="79">
                  <c:v>79m</c:v>
                </c:pt>
                <c:pt idx="80">
                  <c:v>80m</c:v>
                </c:pt>
                <c:pt idx="81">
                  <c:v>81m</c:v>
                </c:pt>
                <c:pt idx="82">
                  <c:v>82m</c:v>
                </c:pt>
                <c:pt idx="83">
                  <c:v>83m</c:v>
                </c:pt>
                <c:pt idx="84">
                  <c:v>84m</c:v>
                </c:pt>
                <c:pt idx="85">
                  <c:v>85m</c:v>
                </c:pt>
                <c:pt idx="86">
                  <c:v>86m</c:v>
                </c:pt>
                <c:pt idx="87">
                  <c:v>87m</c:v>
                </c:pt>
                <c:pt idx="88">
                  <c:v>88m</c:v>
                </c:pt>
                <c:pt idx="89">
                  <c:v>89m</c:v>
                </c:pt>
                <c:pt idx="90">
                  <c:v>90m</c:v>
                </c:pt>
                <c:pt idx="91">
                  <c:v>91m</c:v>
                </c:pt>
                <c:pt idx="92">
                  <c:v>92m</c:v>
                </c:pt>
                <c:pt idx="93">
                  <c:v>93m</c:v>
                </c:pt>
                <c:pt idx="94">
                  <c:v>94m</c:v>
                </c:pt>
                <c:pt idx="95">
                  <c:v>95m</c:v>
                </c:pt>
                <c:pt idx="96">
                  <c:v>96m</c:v>
                </c:pt>
                <c:pt idx="97">
                  <c:v>97m</c:v>
                </c:pt>
                <c:pt idx="98">
                  <c:v>98m</c:v>
                </c:pt>
                <c:pt idx="99">
                  <c:v>99m</c:v>
                </c:pt>
                <c:pt idx="100">
                  <c:v>100m</c:v>
                </c:pt>
                <c:pt idx="101">
                  <c:v>101m</c:v>
                </c:pt>
                <c:pt idx="102">
                  <c:v>102m</c:v>
                </c:pt>
                <c:pt idx="103">
                  <c:v>103m</c:v>
                </c:pt>
                <c:pt idx="104">
                  <c:v>104m</c:v>
                </c:pt>
                <c:pt idx="105">
                  <c:v>105m</c:v>
                </c:pt>
                <c:pt idx="106">
                  <c:v>106m</c:v>
                </c:pt>
                <c:pt idx="107">
                  <c:v>107m</c:v>
                </c:pt>
                <c:pt idx="108">
                  <c:v>108m</c:v>
                </c:pt>
                <c:pt idx="109">
                  <c:v>109m</c:v>
                </c:pt>
                <c:pt idx="110">
                  <c:v>110m</c:v>
                </c:pt>
                <c:pt idx="111">
                  <c:v>111m</c:v>
                </c:pt>
                <c:pt idx="112">
                  <c:v>112m</c:v>
                </c:pt>
                <c:pt idx="113">
                  <c:v>113m</c:v>
                </c:pt>
                <c:pt idx="114">
                  <c:v>114m</c:v>
                </c:pt>
                <c:pt idx="115">
                  <c:v>115m</c:v>
                </c:pt>
                <c:pt idx="116">
                  <c:v>116m</c:v>
                </c:pt>
                <c:pt idx="117">
                  <c:v>117m</c:v>
                </c:pt>
                <c:pt idx="118">
                  <c:v>118m</c:v>
                </c:pt>
                <c:pt idx="119">
                  <c:v>119m</c:v>
                </c:pt>
                <c:pt idx="120">
                  <c:v>120m</c:v>
                </c:pt>
                <c:pt idx="121">
                  <c:v>121m</c:v>
                </c:pt>
                <c:pt idx="122">
                  <c:v>122m</c:v>
                </c:pt>
                <c:pt idx="123">
                  <c:v>123m</c:v>
                </c:pt>
                <c:pt idx="124">
                  <c:v>124m</c:v>
                </c:pt>
                <c:pt idx="125">
                  <c:v>125m</c:v>
                </c:pt>
                <c:pt idx="126">
                  <c:v>126m</c:v>
                </c:pt>
                <c:pt idx="127">
                  <c:v>127m</c:v>
                </c:pt>
                <c:pt idx="128">
                  <c:v>128m</c:v>
                </c:pt>
                <c:pt idx="129">
                  <c:v>129m</c:v>
                </c:pt>
                <c:pt idx="130">
                  <c:v>130m</c:v>
                </c:pt>
                <c:pt idx="131">
                  <c:v>131m</c:v>
                </c:pt>
                <c:pt idx="132">
                  <c:v>132m</c:v>
                </c:pt>
                <c:pt idx="133">
                  <c:v>133m</c:v>
                </c:pt>
                <c:pt idx="134">
                  <c:v>134m</c:v>
                </c:pt>
                <c:pt idx="135">
                  <c:v>135m</c:v>
                </c:pt>
                <c:pt idx="136">
                  <c:v>136m</c:v>
                </c:pt>
                <c:pt idx="137">
                  <c:v>137m</c:v>
                </c:pt>
                <c:pt idx="138">
                  <c:v>138m</c:v>
                </c:pt>
                <c:pt idx="139">
                  <c:v>139m</c:v>
                </c:pt>
                <c:pt idx="140">
                  <c:v>140m</c:v>
                </c:pt>
                <c:pt idx="141">
                  <c:v>141m</c:v>
                </c:pt>
                <c:pt idx="142">
                  <c:v>142m</c:v>
                </c:pt>
                <c:pt idx="143">
                  <c:v>143m</c:v>
                </c:pt>
                <c:pt idx="144">
                  <c:v>144m</c:v>
                </c:pt>
                <c:pt idx="145">
                  <c:v>145m</c:v>
                </c:pt>
                <c:pt idx="146">
                  <c:v>146m</c:v>
                </c:pt>
                <c:pt idx="147">
                  <c:v>147m</c:v>
                </c:pt>
                <c:pt idx="148">
                  <c:v>148m</c:v>
                </c:pt>
                <c:pt idx="149">
                  <c:v>149m</c:v>
                </c:pt>
                <c:pt idx="150">
                  <c:v>150m</c:v>
                </c:pt>
                <c:pt idx="151">
                  <c:v>151m</c:v>
                </c:pt>
                <c:pt idx="152">
                  <c:v>152m</c:v>
                </c:pt>
                <c:pt idx="153">
                  <c:v>153m</c:v>
                </c:pt>
                <c:pt idx="154">
                  <c:v>154m</c:v>
                </c:pt>
                <c:pt idx="155">
                  <c:v>155m</c:v>
                </c:pt>
                <c:pt idx="156">
                  <c:v>156m</c:v>
                </c:pt>
                <c:pt idx="157">
                  <c:v>157m</c:v>
                </c:pt>
                <c:pt idx="158">
                  <c:v>158m</c:v>
                </c:pt>
                <c:pt idx="159">
                  <c:v>159m</c:v>
                </c:pt>
                <c:pt idx="160">
                  <c:v>160m</c:v>
                </c:pt>
                <c:pt idx="161">
                  <c:v>161m</c:v>
                </c:pt>
                <c:pt idx="162">
                  <c:v>162m</c:v>
                </c:pt>
                <c:pt idx="163">
                  <c:v>163m</c:v>
                </c:pt>
                <c:pt idx="164">
                  <c:v>164m</c:v>
                </c:pt>
                <c:pt idx="165">
                  <c:v>165m</c:v>
                </c:pt>
                <c:pt idx="166">
                  <c:v>166m</c:v>
                </c:pt>
                <c:pt idx="167">
                  <c:v>167m</c:v>
                </c:pt>
                <c:pt idx="168">
                  <c:v>168m</c:v>
                </c:pt>
                <c:pt idx="169">
                  <c:v>169m</c:v>
                </c:pt>
                <c:pt idx="170">
                  <c:v>170m</c:v>
                </c:pt>
                <c:pt idx="171">
                  <c:v>171m</c:v>
                </c:pt>
                <c:pt idx="172">
                  <c:v>172m</c:v>
                </c:pt>
                <c:pt idx="173">
                  <c:v>173m</c:v>
                </c:pt>
                <c:pt idx="174">
                  <c:v>174m</c:v>
                </c:pt>
                <c:pt idx="175">
                  <c:v>175m</c:v>
                </c:pt>
                <c:pt idx="176">
                  <c:v>176m</c:v>
                </c:pt>
                <c:pt idx="177">
                  <c:v>177m</c:v>
                </c:pt>
                <c:pt idx="178">
                  <c:v>178m</c:v>
                </c:pt>
                <c:pt idx="179">
                  <c:v>179m</c:v>
                </c:pt>
                <c:pt idx="180">
                  <c:v>180m</c:v>
                </c:pt>
                <c:pt idx="181">
                  <c:v>181m</c:v>
                </c:pt>
                <c:pt idx="182">
                  <c:v>182m</c:v>
                </c:pt>
                <c:pt idx="183">
                  <c:v>183m</c:v>
                </c:pt>
                <c:pt idx="184">
                  <c:v>184m</c:v>
                </c:pt>
                <c:pt idx="185">
                  <c:v>185m</c:v>
                </c:pt>
                <c:pt idx="186">
                  <c:v>186m</c:v>
                </c:pt>
                <c:pt idx="187">
                  <c:v>187m</c:v>
                </c:pt>
                <c:pt idx="188">
                  <c:v>188m</c:v>
                </c:pt>
                <c:pt idx="189">
                  <c:v>189m</c:v>
                </c:pt>
                <c:pt idx="190">
                  <c:v>190m</c:v>
                </c:pt>
                <c:pt idx="191">
                  <c:v>191m</c:v>
                </c:pt>
                <c:pt idx="192">
                  <c:v>192m</c:v>
                </c:pt>
                <c:pt idx="193">
                  <c:v>193m</c:v>
                </c:pt>
                <c:pt idx="194">
                  <c:v>194m</c:v>
                </c:pt>
                <c:pt idx="195">
                  <c:v>195m</c:v>
                </c:pt>
                <c:pt idx="196">
                  <c:v>196m</c:v>
                </c:pt>
                <c:pt idx="197">
                  <c:v>197m</c:v>
                </c:pt>
                <c:pt idx="198">
                  <c:v>198m</c:v>
                </c:pt>
                <c:pt idx="199">
                  <c:v>199m</c:v>
                </c:pt>
                <c:pt idx="200">
                  <c:v>200m</c:v>
                </c:pt>
                <c:pt idx="201">
                  <c:v>201m</c:v>
                </c:pt>
                <c:pt idx="202">
                  <c:v>202m</c:v>
                </c:pt>
                <c:pt idx="203">
                  <c:v>203m</c:v>
                </c:pt>
                <c:pt idx="204">
                  <c:v>204m</c:v>
                </c:pt>
                <c:pt idx="205">
                  <c:v>205m</c:v>
                </c:pt>
                <c:pt idx="206">
                  <c:v>206m</c:v>
                </c:pt>
                <c:pt idx="207">
                  <c:v>207m</c:v>
                </c:pt>
                <c:pt idx="208">
                  <c:v>208m</c:v>
                </c:pt>
                <c:pt idx="209">
                  <c:v>209m</c:v>
                </c:pt>
                <c:pt idx="210">
                  <c:v>210m</c:v>
                </c:pt>
                <c:pt idx="211">
                  <c:v>211m</c:v>
                </c:pt>
                <c:pt idx="212">
                  <c:v>212m</c:v>
                </c:pt>
                <c:pt idx="213">
                  <c:v>213m</c:v>
                </c:pt>
                <c:pt idx="214">
                  <c:v>214m</c:v>
                </c:pt>
                <c:pt idx="215">
                  <c:v>215m</c:v>
                </c:pt>
                <c:pt idx="216">
                  <c:v>216m</c:v>
                </c:pt>
                <c:pt idx="217">
                  <c:v>217m</c:v>
                </c:pt>
                <c:pt idx="218">
                  <c:v>218m</c:v>
                </c:pt>
                <c:pt idx="219">
                  <c:v>219m</c:v>
                </c:pt>
                <c:pt idx="220">
                  <c:v>220m</c:v>
                </c:pt>
                <c:pt idx="221">
                  <c:v>221m</c:v>
                </c:pt>
                <c:pt idx="222">
                  <c:v>222m</c:v>
                </c:pt>
                <c:pt idx="223">
                  <c:v>223m</c:v>
                </c:pt>
                <c:pt idx="224">
                  <c:v>224m</c:v>
                </c:pt>
                <c:pt idx="225">
                  <c:v>225m</c:v>
                </c:pt>
                <c:pt idx="226">
                  <c:v>226m</c:v>
                </c:pt>
                <c:pt idx="227">
                  <c:v>227m</c:v>
                </c:pt>
                <c:pt idx="228">
                  <c:v>228m</c:v>
                </c:pt>
                <c:pt idx="229">
                  <c:v>229m</c:v>
                </c:pt>
                <c:pt idx="230">
                  <c:v>230m</c:v>
                </c:pt>
                <c:pt idx="231">
                  <c:v>231m</c:v>
                </c:pt>
                <c:pt idx="232">
                  <c:v>232m</c:v>
                </c:pt>
                <c:pt idx="233">
                  <c:v>233m</c:v>
                </c:pt>
                <c:pt idx="234">
                  <c:v>234m</c:v>
                </c:pt>
                <c:pt idx="235">
                  <c:v>235m</c:v>
                </c:pt>
                <c:pt idx="236">
                  <c:v>236m</c:v>
                </c:pt>
                <c:pt idx="237">
                  <c:v>237m</c:v>
                </c:pt>
                <c:pt idx="238">
                  <c:v>238m</c:v>
                </c:pt>
                <c:pt idx="239">
                  <c:v>239m</c:v>
                </c:pt>
                <c:pt idx="240">
                  <c:v>240m</c:v>
                </c:pt>
                <c:pt idx="241">
                  <c:v>241m</c:v>
                </c:pt>
                <c:pt idx="242">
                  <c:v>242m</c:v>
                </c:pt>
                <c:pt idx="243">
                  <c:v>243m</c:v>
                </c:pt>
                <c:pt idx="244">
                  <c:v>244m</c:v>
                </c:pt>
                <c:pt idx="245">
                  <c:v>245m</c:v>
                </c:pt>
                <c:pt idx="246">
                  <c:v>246m</c:v>
                </c:pt>
                <c:pt idx="247">
                  <c:v>247m</c:v>
                </c:pt>
                <c:pt idx="248">
                  <c:v>248m</c:v>
                </c:pt>
                <c:pt idx="249">
                  <c:v>249m</c:v>
                </c:pt>
                <c:pt idx="250">
                  <c:v>250m</c:v>
                </c:pt>
                <c:pt idx="251">
                  <c:v>251m</c:v>
                </c:pt>
                <c:pt idx="252">
                  <c:v>252m</c:v>
                </c:pt>
                <c:pt idx="253">
                  <c:v>253m</c:v>
                </c:pt>
                <c:pt idx="254">
                  <c:v>254m</c:v>
                </c:pt>
                <c:pt idx="255">
                  <c:v>255m</c:v>
                </c:pt>
                <c:pt idx="256">
                  <c:v>256m</c:v>
                </c:pt>
                <c:pt idx="257">
                  <c:v>257m</c:v>
                </c:pt>
                <c:pt idx="258">
                  <c:v>258m</c:v>
                </c:pt>
                <c:pt idx="259">
                  <c:v>259m</c:v>
                </c:pt>
                <c:pt idx="260">
                  <c:v>260m</c:v>
                </c:pt>
                <c:pt idx="261">
                  <c:v>261m</c:v>
                </c:pt>
                <c:pt idx="262">
                  <c:v>262m</c:v>
                </c:pt>
                <c:pt idx="263">
                  <c:v>263m</c:v>
                </c:pt>
                <c:pt idx="264">
                  <c:v>264m</c:v>
                </c:pt>
                <c:pt idx="265">
                  <c:v>265m</c:v>
                </c:pt>
                <c:pt idx="266">
                  <c:v>266m</c:v>
                </c:pt>
                <c:pt idx="267">
                  <c:v>267m</c:v>
                </c:pt>
                <c:pt idx="268">
                  <c:v>268m</c:v>
                </c:pt>
                <c:pt idx="269">
                  <c:v>269m</c:v>
                </c:pt>
                <c:pt idx="270">
                  <c:v>270m</c:v>
                </c:pt>
                <c:pt idx="271">
                  <c:v>271m</c:v>
                </c:pt>
                <c:pt idx="272">
                  <c:v>272m</c:v>
                </c:pt>
                <c:pt idx="273">
                  <c:v>273m</c:v>
                </c:pt>
                <c:pt idx="274">
                  <c:v>274m</c:v>
                </c:pt>
                <c:pt idx="275">
                  <c:v>275m</c:v>
                </c:pt>
                <c:pt idx="276">
                  <c:v>276m</c:v>
                </c:pt>
                <c:pt idx="277">
                  <c:v>277m</c:v>
                </c:pt>
                <c:pt idx="278">
                  <c:v>278m</c:v>
                </c:pt>
                <c:pt idx="279">
                  <c:v>279m</c:v>
                </c:pt>
                <c:pt idx="280">
                  <c:v>280m</c:v>
                </c:pt>
                <c:pt idx="281">
                  <c:v>281m</c:v>
                </c:pt>
                <c:pt idx="282">
                  <c:v>282m</c:v>
                </c:pt>
                <c:pt idx="283">
                  <c:v>283m</c:v>
                </c:pt>
                <c:pt idx="284">
                  <c:v>284m</c:v>
                </c:pt>
                <c:pt idx="285">
                  <c:v>285m</c:v>
                </c:pt>
                <c:pt idx="286">
                  <c:v>286m</c:v>
                </c:pt>
                <c:pt idx="287">
                  <c:v>287m</c:v>
                </c:pt>
                <c:pt idx="288">
                  <c:v>288m</c:v>
                </c:pt>
                <c:pt idx="289">
                  <c:v>289m</c:v>
                </c:pt>
                <c:pt idx="290">
                  <c:v>290m</c:v>
                </c:pt>
                <c:pt idx="291">
                  <c:v>291m</c:v>
                </c:pt>
                <c:pt idx="292">
                  <c:v>292m</c:v>
                </c:pt>
                <c:pt idx="293">
                  <c:v>293m</c:v>
                </c:pt>
                <c:pt idx="294">
                  <c:v>294m</c:v>
                </c:pt>
                <c:pt idx="295">
                  <c:v>295m</c:v>
                </c:pt>
                <c:pt idx="296">
                  <c:v>296m</c:v>
                </c:pt>
                <c:pt idx="297">
                  <c:v>297m</c:v>
                </c:pt>
                <c:pt idx="298">
                  <c:v>298m</c:v>
                </c:pt>
                <c:pt idx="299">
                  <c:v>299m</c:v>
                </c:pt>
                <c:pt idx="300">
                  <c:v>300m</c:v>
                </c:pt>
                <c:pt idx="301">
                  <c:v>301m</c:v>
                </c:pt>
                <c:pt idx="302">
                  <c:v>302m</c:v>
                </c:pt>
                <c:pt idx="303">
                  <c:v>303m</c:v>
                </c:pt>
                <c:pt idx="304">
                  <c:v>304m</c:v>
                </c:pt>
                <c:pt idx="305">
                  <c:v>305m</c:v>
                </c:pt>
                <c:pt idx="306">
                  <c:v>306m</c:v>
                </c:pt>
                <c:pt idx="307">
                  <c:v>307m</c:v>
                </c:pt>
                <c:pt idx="308">
                  <c:v>308m</c:v>
                </c:pt>
                <c:pt idx="309">
                  <c:v>309m</c:v>
                </c:pt>
                <c:pt idx="310">
                  <c:v>310m</c:v>
                </c:pt>
                <c:pt idx="311">
                  <c:v>311m</c:v>
                </c:pt>
                <c:pt idx="312">
                  <c:v>312m</c:v>
                </c:pt>
                <c:pt idx="313">
                  <c:v>313m</c:v>
                </c:pt>
                <c:pt idx="314">
                  <c:v>314m</c:v>
                </c:pt>
                <c:pt idx="315">
                  <c:v>315m</c:v>
                </c:pt>
                <c:pt idx="316">
                  <c:v>316m</c:v>
                </c:pt>
                <c:pt idx="317">
                  <c:v>317m</c:v>
                </c:pt>
                <c:pt idx="318">
                  <c:v>318m</c:v>
                </c:pt>
                <c:pt idx="319">
                  <c:v>319m</c:v>
                </c:pt>
                <c:pt idx="320">
                  <c:v>320m</c:v>
                </c:pt>
                <c:pt idx="321">
                  <c:v>321m</c:v>
                </c:pt>
                <c:pt idx="322">
                  <c:v>322m</c:v>
                </c:pt>
                <c:pt idx="323">
                  <c:v>323m</c:v>
                </c:pt>
                <c:pt idx="324">
                  <c:v>324m</c:v>
                </c:pt>
                <c:pt idx="325">
                  <c:v>325m</c:v>
                </c:pt>
                <c:pt idx="326">
                  <c:v>326m</c:v>
                </c:pt>
                <c:pt idx="327">
                  <c:v>327m</c:v>
                </c:pt>
                <c:pt idx="328">
                  <c:v>328m</c:v>
                </c:pt>
                <c:pt idx="329">
                  <c:v>329m</c:v>
                </c:pt>
                <c:pt idx="330">
                  <c:v>330m</c:v>
                </c:pt>
                <c:pt idx="331">
                  <c:v>331m</c:v>
                </c:pt>
                <c:pt idx="332">
                  <c:v>332m</c:v>
                </c:pt>
                <c:pt idx="333">
                  <c:v>333m</c:v>
                </c:pt>
                <c:pt idx="334">
                  <c:v>334m</c:v>
                </c:pt>
                <c:pt idx="335">
                  <c:v>335m</c:v>
                </c:pt>
                <c:pt idx="336">
                  <c:v>336m</c:v>
                </c:pt>
                <c:pt idx="337">
                  <c:v>337m</c:v>
                </c:pt>
                <c:pt idx="338">
                  <c:v>338m</c:v>
                </c:pt>
                <c:pt idx="339">
                  <c:v>339m</c:v>
                </c:pt>
                <c:pt idx="340">
                  <c:v>340m</c:v>
                </c:pt>
                <c:pt idx="341">
                  <c:v>341m</c:v>
                </c:pt>
                <c:pt idx="342">
                  <c:v>342m</c:v>
                </c:pt>
                <c:pt idx="343">
                  <c:v>343m</c:v>
                </c:pt>
                <c:pt idx="344">
                  <c:v>344m</c:v>
                </c:pt>
                <c:pt idx="345">
                  <c:v>345m</c:v>
                </c:pt>
                <c:pt idx="346">
                  <c:v>346m</c:v>
                </c:pt>
                <c:pt idx="347">
                  <c:v>347m</c:v>
                </c:pt>
                <c:pt idx="348">
                  <c:v>348m</c:v>
                </c:pt>
                <c:pt idx="349">
                  <c:v>349m</c:v>
                </c:pt>
                <c:pt idx="350">
                  <c:v>350m</c:v>
                </c:pt>
                <c:pt idx="351">
                  <c:v>351m</c:v>
                </c:pt>
                <c:pt idx="352">
                  <c:v>352m</c:v>
                </c:pt>
                <c:pt idx="353">
                  <c:v>353m</c:v>
                </c:pt>
                <c:pt idx="354">
                  <c:v>354m</c:v>
                </c:pt>
                <c:pt idx="355">
                  <c:v>355m</c:v>
                </c:pt>
                <c:pt idx="356">
                  <c:v>356m</c:v>
                </c:pt>
                <c:pt idx="357">
                  <c:v>357m</c:v>
                </c:pt>
                <c:pt idx="358">
                  <c:v>358m</c:v>
                </c:pt>
                <c:pt idx="359">
                  <c:v>359m</c:v>
                </c:pt>
                <c:pt idx="360">
                  <c:v>360m</c:v>
                </c:pt>
              </c:strCache>
            </c:strRef>
          </c:cat>
          <c:val>
            <c:numRef>
              <c:f>'KRD mapping'!$E$24:$NA$24</c:f>
              <c:numCache>
                <c:formatCode>_(* #,##0.00_);_(* \(#,##0.00\);_(* "-"??_);_(@_)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8.3333333333333329E-2</c:v>
                </c:pt>
                <c:pt idx="242">
                  <c:v>0.16666666666666666</c:v>
                </c:pt>
                <c:pt idx="243">
                  <c:v>0.25</c:v>
                </c:pt>
                <c:pt idx="244">
                  <c:v>0.33333333333333331</c:v>
                </c:pt>
                <c:pt idx="245">
                  <c:v>0.41666666666666669</c:v>
                </c:pt>
                <c:pt idx="246">
                  <c:v>0.5</c:v>
                </c:pt>
                <c:pt idx="247">
                  <c:v>0.58333333333333337</c:v>
                </c:pt>
                <c:pt idx="248">
                  <c:v>0.66666666666666663</c:v>
                </c:pt>
                <c:pt idx="249">
                  <c:v>0.75</c:v>
                </c:pt>
                <c:pt idx="250">
                  <c:v>0.83333333333333337</c:v>
                </c:pt>
                <c:pt idx="251">
                  <c:v>0.91666666666666663</c:v>
                </c:pt>
                <c:pt idx="252">
                  <c:v>1</c:v>
                </c:pt>
                <c:pt idx="253">
                  <c:v>0.91666666666666663</c:v>
                </c:pt>
                <c:pt idx="254">
                  <c:v>0.83333333333333337</c:v>
                </c:pt>
                <c:pt idx="255">
                  <c:v>0.75</c:v>
                </c:pt>
                <c:pt idx="256">
                  <c:v>0.66666666666666674</c:v>
                </c:pt>
                <c:pt idx="257">
                  <c:v>0.58333333333333326</c:v>
                </c:pt>
                <c:pt idx="258">
                  <c:v>0.5</c:v>
                </c:pt>
                <c:pt idx="259">
                  <c:v>0.41666666666666663</c:v>
                </c:pt>
                <c:pt idx="260">
                  <c:v>0.33333333333333337</c:v>
                </c:pt>
                <c:pt idx="261">
                  <c:v>0.25</c:v>
                </c:pt>
                <c:pt idx="262">
                  <c:v>0.16666666666666663</c:v>
                </c:pt>
                <c:pt idx="263">
                  <c:v>8.333333333333337E-2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smooth val="0"/>
        </c:ser>
        <c:ser>
          <c:idx val="21"/>
          <c:order val="21"/>
          <c:tx>
            <c:strRef>
              <c:f>'KRD mapping'!$D$25</c:f>
              <c:strCache>
                <c:ptCount val="1"/>
                <c:pt idx="0">
                  <c:v>22y</c:v>
                </c:pt>
              </c:strCache>
            </c:strRef>
          </c:tx>
          <c:marker>
            <c:symbol val="none"/>
          </c:marker>
          <c:cat>
            <c:strRef>
              <c:f>'KRD mapping'!$E$3:$NA$3</c:f>
              <c:strCache>
                <c:ptCount val="361"/>
                <c:pt idx="0">
                  <c:v>0m</c:v>
                </c:pt>
                <c:pt idx="1">
                  <c:v>1m</c:v>
                </c:pt>
                <c:pt idx="2">
                  <c:v>2m</c:v>
                </c:pt>
                <c:pt idx="3">
                  <c:v>3m</c:v>
                </c:pt>
                <c:pt idx="4">
                  <c:v>4m</c:v>
                </c:pt>
                <c:pt idx="5">
                  <c:v>5m</c:v>
                </c:pt>
                <c:pt idx="6">
                  <c:v>6m</c:v>
                </c:pt>
                <c:pt idx="7">
                  <c:v>7m</c:v>
                </c:pt>
                <c:pt idx="8">
                  <c:v>8m</c:v>
                </c:pt>
                <c:pt idx="9">
                  <c:v>9m</c:v>
                </c:pt>
                <c:pt idx="10">
                  <c:v>10m</c:v>
                </c:pt>
                <c:pt idx="11">
                  <c:v>11m</c:v>
                </c:pt>
                <c:pt idx="12">
                  <c:v>12m</c:v>
                </c:pt>
                <c:pt idx="13">
                  <c:v>13m</c:v>
                </c:pt>
                <c:pt idx="14">
                  <c:v>14m</c:v>
                </c:pt>
                <c:pt idx="15">
                  <c:v>15m</c:v>
                </c:pt>
                <c:pt idx="16">
                  <c:v>16m</c:v>
                </c:pt>
                <c:pt idx="17">
                  <c:v>17m</c:v>
                </c:pt>
                <c:pt idx="18">
                  <c:v>18m</c:v>
                </c:pt>
                <c:pt idx="19">
                  <c:v>19m</c:v>
                </c:pt>
                <c:pt idx="20">
                  <c:v>20m</c:v>
                </c:pt>
                <c:pt idx="21">
                  <c:v>21m</c:v>
                </c:pt>
                <c:pt idx="22">
                  <c:v>22m</c:v>
                </c:pt>
                <c:pt idx="23">
                  <c:v>23m</c:v>
                </c:pt>
                <c:pt idx="24">
                  <c:v>24m</c:v>
                </c:pt>
                <c:pt idx="25">
                  <c:v>25m</c:v>
                </c:pt>
                <c:pt idx="26">
                  <c:v>26m</c:v>
                </c:pt>
                <c:pt idx="27">
                  <c:v>27m</c:v>
                </c:pt>
                <c:pt idx="28">
                  <c:v>28m</c:v>
                </c:pt>
                <c:pt idx="29">
                  <c:v>29m</c:v>
                </c:pt>
                <c:pt idx="30">
                  <c:v>30m</c:v>
                </c:pt>
                <c:pt idx="31">
                  <c:v>31m</c:v>
                </c:pt>
                <c:pt idx="32">
                  <c:v>32m</c:v>
                </c:pt>
                <c:pt idx="33">
                  <c:v>33m</c:v>
                </c:pt>
                <c:pt idx="34">
                  <c:v>34m</c:v>
                </c:pt>
                <c:pt idx="35">
                  <c:v>35m</c:v>
                </c:pt>
                <c:pt idx="36">
                  <c:v>36m</c:v>
                </c:pt>
                <c:pt idx="37">
                  <c:v>37m</c:v>
                </c:pt>
                <c:pt idx="38">
                  <c:v>38m</c:v>
                </c:pt>
                <c:pt idx="39">
                  <c:v>39m</c:v>
                </c:pt>
                <c:pt idx="40">
                  <c:v>40m</c:v>
                </c:pt>
                <c:pt idx="41">
                  <c:v>41m</c:v>
                </c:pt>
                <c:pt idx="42">
                  <c:v>42m</c:v>
                </c:pt>
                <c:pt idx="43">
                  <c:v>43m</c:v>
                </c:pt>
                <c:pt idx="44">
                  <c:v>44m</c:v>
                </c:pt>
                <c:pt idx="45">
                  <c:v>45m</c:v>
                </c:pt>
                <c:pt idx="46">
                  <c:v>46m</c:v>
                </c:pt>
                <c:pt idx="47">
                  <c:v>47m</c:v>
                </c:pt>
                <c:pt idx="48">
                  <c:v>48m</c:v>
                </c:pt>
                <c:pt idx="49">
                  <c:v>49m</c:v>
                </c:pt>
                <c:pt idx="50">
                  <c:v>50m</c:v>
                </c:pt>
                <c:pt idx="51">
                  <c:v>51m</c:v>
                </c:pt>
                <c:pt idx="52">
                  <c:v>52m</c:v>
                </c:pt>
                <c:pt idx="53">
                  <c:v>53m</c:v>
                </c:pt>
                <c:pt idx="54">
                  <c:v>54m</c:v>
                </c:pt>
                <c:pt idx="55">
                  <c:v>55m</c:v>
                </c:pt>
                <c:pt idx="56">
                  <c:v>56m</c:v>
                </c:pt>
                <c:pt idx="57">
                  <c:v>57m</c:v>
                </c:pt>
                <c:pt idx="58">
                  <c:v>58m</c:v>
                </c:pt>
                <c:pt idx="59">
                  <c:v>59m</c:v>
                </c:pt>
                <c:pt idx="60">
                  <c:v>60m</c:v>
                </c:pt>
                <c:pt idx="61">
                  <c:v>61m</c:v>
                </c:pt>
                <c:pt idx="62">
                  <c:v>62m</c:v>
                </c:pt>
                <c:pt idx="63">
                  <c:v>63m</c:v>
                </c:pt>
                <c:pt idx="64">
                  <c:v>64m</c:v>
                </c:pt>
                <c:pt idx="65">
                  <c:v>65m</c:v>
                </c:pt>
                <c:pt idx="66">
                  <c:v>66m</c:v>
                </c:pt>
                <c:pt idx="67">
                  <c:v>67m</c:v>
                </c:pt>
                <c:pt idx="68">
                  <c:v>68m</c:v>
                </c:pt>
                <c:pt idx="69">
                  <c:v>69m</c:v>
                </c:pt>
                <c:pt idx="70">
                  <c:v>70m</c:v>
                </c:pt>
                <c:pt idx="71">
                  <c:v>71m</c:v>
                </c:pt>
                <c:pt idx="72">
                  <c:v>72m</c:v>
                </c:pt>
                <c:pt idx="73">
                  <c:v>73m</c:v>
                </c:pt>
                <c:pt idx="74">
                  <c:v>74m</c:v>
                </c:pt>
                <c:pt idx="75">
                  <c:v>75m</c:v>
                </c:pt>
                <c:pt idx="76">
                  <c:v>76m</c:v>
                </c:pt>
                <c:pt idx="77">
                  <c:v>77m</c:v>
                </c:pt>
                <c:pt idx="78">
                  <c:v>78m</c:v>
                </c:pt>
                <c:pt idx="79">
                  <c:v>79m</c:v>
                </c:pt>
                <c:pt idx="80">
                  <c:v>80m</c:v>
                </c:pt>
                <c:pt idx="81">
                  <c:v>81m</c:v>
                </c:pt>
                <c:pt idx="82">
                  <c:v>82m</c:v>
                </c:pt>
                <c:pt idx="83">
                  <c:v>83m</c:v>
                </c:pt>
                <c:pt idx="84">
                  <c:v>84m</c:v>
                </c:pt>
                <c:pt idx="85">
                  <c:v>85m</c:v>
                </c:pt>
                <c:pt idx="86">
                  <c:v>86m</c:v>
                </c:pt>
                <c:pt idx="87">
                  <c:v>87m</c:v>
                </c:pt>
                <c:pt idx="88">
                  <c:v>88m</c:v>
                </c:pt>
                <c:pt idx="89">
                  <c:v>89m</c:v>
                </c:pt>
                <c:pt idx="90">
                  <c:v>90m</c:v>
                </c:pt>
                <c:pt idx="91">
                  <c:v>91m</c:v>
                </c:pt>
                <c:pt idx="92">
                  <c:v>92m</c:v>
                </c:pt>
                <c:pt idx="93">
                  <c:v>93m</c:v>
                </c:pt>
                <c:pt idx="94">
                  <c:v>94m</c:v>
                </c:pt>
                <c:pt idx="95">
                  <c:v>95m</c:v>
                </c:pt>
                <c:pt idx="96">
                  <c:v>96m</c:v>
                </c:pt>
                <c:pt idx="97">
                  <c:v>97m</c:v>
                </c:pt>
                <c:pt idx="98">
                  <c:v>98m</c:v>
                </c:pt>
                <c:pt idx="99">
                  <c:v>99m</c:v>
                </c:pt>
                <c:pt idx="100">
                  <c:v>100m</c:v>
                </c:pt>
                <c:pt idx="101">
                  <c:v>101m</c:v>
                </c:pt>
                <c:pt idx="102">
                  <c:v>102m</c:v>
                </c:pt>
                <c:pt idx="103">
                  <c:v>103m</c:v>
                </c:pt>
                <c:pt idx="104">
                  <c:v>104m</c:v>
                </c:pt>
                <c:pt idx="105">
                  <c:v>105m</c:v>
                </c:pt>
                <c:pt idx="106">
                  <c:v>106m</c:v>
                </c:pt>
                <c:pt idx="107">
                  <c:v>107m</c:v>
                </c:pt>
                <c:pt idx="108">
                  <c:v>108m</c:v>
                </c:pt>
                <c:pt idx="109">
                  <c:v>109m</c:v>
                </c:pt>
                <c:pt idx="110">
                  <c:v>110m</c:v>
                </c:pt>
                <c:pt idx="111">
                  <c:v>111m</c:v>
                </c:pt>
                <c:pt idx="112">
                  <c:v>112m</c:v>
                </c:pt>
                <c:pt idx="113">
                  <c:v>113m</c:v>
                </c:pt>
                <c:pt idx="114">
                  <c:v>114m</c:v>
                </c:pt>
                <c:pt idx="115">
                  <c:v>115m</c:v>
                </c:pt>
                <c:pt idx="116">
                  <c:v>116m</c:v>
                </c:pt>
                <c:pt idx="117">
                  <c:v>117m</c:v>
                </c:pt>
                <c:pt idx="118">
                  <c:v>118m</c:v>
                </c:pt>
                <c:pt idx="119">
                  <c:v>119m</c:v>
                </c:pt>
                <c:pt idx="120">
                  <c:v>120m</c:v>
                </c:pt>
                <c:pt idx="121">
                  <c:v>121m</c:v>
                </c:pt>
                <c:pt idx="122">
                  <c:v>122m</c:v>
                </c:pt>
                <c:pt idx="123">
                  <c:v>123m</c:v>
                </c:pt>
                <c:pt idx="124">
                  <c:v>124m</c:v>
                </c:pt>
                <c:pt idx="125">
                  <c:v>125m</c:v>
                </c:pt>
                <c:pt idx="126">
                  <c:v>126m</c:v>
                </c:pt>
                <c:pt idx="127">
                  <c:v>127m</c:v>
                </c:pt>
                <c:pt idx="128">
                  <c:v>128m</c:v>
                </c:pt>
                <c:pt idx="129">
                  <c:v>129m</c:v>
                </c:pt>
                <c:pt idx="130">
                  <c:v>130m</c:v>
                </c:pt>
                <c:pt idx="131">
                  <c:v>131m</c:v>
                </c:pt>
                <c:pt idx="132">
                  <c:v>132m</c:v>
                </c:pt>
                <c:pt idx="133">
                  <c:v>133m</c:v>
                </c:pt>
                <c:pt idx="134">
                  <c:v>134m</c:v>
                </c:pt>
                <c:pt idx="135">
                  <c:v>135m</c:v>
                </c:pt>
                <c:pt idx="136">
                  <c:v>136m</c:v>
                </c:pt>
                <c:pt idx="137">
                  <c:v>137m</c:v>
                </c:pt>
                <c:pt idx="138">
                  <c:v>138m</c:v>
                </c:pt>
                <c:pt idx="139">
                  <c:v>139m</c:v>
                </c:pt>
                <c:pt idx="140">
                  <c:v>140m</c:v>
                </c:pt>
                <c:pt idx="141">
                  <c:v>141m</c:v>
                </c:pt>
                <c:pt idx="142">
                  <c:v>142m</c:v>
                </c:pt>
                <c:pt idx="143">
                  <c:v>143m</c:v>
                </c:pt>
                <c:pt idx="144">
                  <c:v>144m</c:v>
                </c:pt>
                <c:pt idx="145">
                  <c:v>145m</c:v>
                </c:pt>
                <c:pt idx="146">
                  <c:v>146m</c:v>
                </c:pt>
                <c:pt idx="147">
                  <c:v>147m</c:v>
                </c:pt>
                <c:pt idx="148">
                  <c:v>148m</c:v>
                </c:pt>
                <c:pt idx="149">
                  <c:v>149m</c:v>
                </c:pt>
                <c:pt idx="150">
                  <c:v>150m</c:v>
                </c:pt>
                <c:pt idx="151">
                  <c:v>151m</c:v>
                </c:pt>
                <c:pt idx="152">
                  <c:v>152m</c:v>
                </c:pt>
                <c:pt idx="153">
                  <c:v>153m</c:v>
                </c:pt>
                <c:pt idx="154">
                  <c:v>154m</c:v>
                </c:pt>
                <c:pt idx="155">
                  <c:v>155m</c:v>
                </c:pt>
                <c:pt idx="156">
                  <c:v>156m</c:v>
                </c:pt>
                <c:pt idx="157">
                  <c:v>157m</c:v>
                </c:pt>
                <c:pt idx="158">
                  <c:v>158m</c:v>
                </c:pt>
                <c:pt idx="159">
                  <c:v>159m</c:v>
                </c:pt>
                <c:pt idx="160">
                  <c:v>160m</c:v>
                </c:pt>
                <c:pt idx="161">
                  <c:v>161m</c:v>
                </c:pt>
                <c:pt idx="162">
                  <c:v>162m</c:v>
                </c:pt>
                <c:pt idx="163">
                  <c:v>163m</c:v>
                </c:pt>
                <c:pt idx="164">
                  <c:v>164m</c:v>
                </c:pt>
                <c:pt idx="165">
                  <c:v>165m</c:v>
                </c:pt>
                <c:pt idx="166">
                  <c:v>166m</c:v>
                </c:pt>
                <c:pt idx="167">
                  <c:v>167m</c:v>
                </c:pt>
                <c:pt idx="168">
                  <c:v>168m</c:v>
                </c:pt>
                <c:pt idx="169">
                  <c:v>169m</c:v>
                </c:pt>
                <c:pt idx="170">
                  <c:v>170m</c:v>
                </c:pt>
                <c:pt idx="171">
                  <c:v>171m</c:v>
                </c:pt>
                <c:pt idx="172">
                  <c:v>172m</c:v>
                </c:pt>
                <c:pt idx="173">
                  <c:v>173m</c:v>
                </c:pt>
                <c:pt idx="174">
                  <c:v>174m</c:v>
                </c:pt>
                <c:pt idx="175">
                  <c:v>175m</c:v>
                </c:pt>
                <c:pt idx="176">
                  <c:v>176m</c:v>
                </c:pt>
                <c:pt idx="177">
                  <c:v>177m</c:v>
                </c:pt>
                <c:pt idx="178">
                  <c:v>178m</c:v>
                </c:pt>
                <c:pt idx="179">
                  <c:v>179m</c:v>
                </c:pt>
                <c:pt idx="180">
                  <c:v>180m</c:v>
                </c:pt>
                <c:pt idx="181">
                  <c:v>181m</c:v>
                </c:pt>
                <c:pt idx="182">
                  <c:v>182m</c:v>
                </c:pt>
                <c:pt idx="183">
                  <c:v>183m</c:v>
                </c:pt>
                <c:pt idx="184">
                  <c:v>184m</c:v>
                </c:pt>
                <c:pt idx="185">
                  <c:v>185m</c:v>
                </c:pt>
                <c:pt idx="186">
                  <c:v>186m</c:v>
                </c:pt>
                <c:pt idx="187">
                  <c:v>187m</c:v>
                </c:pt>
                <c:pt idx="188">
                  <c:v>188m</c:v>
                </c:pt>
                <c:pt idx="189">
                  <c:v>189m</c:v>
                </c:pt>
                <c:pt idx="190">
                  <c:v>190m</c:v>
                </c:pt>
                <c:pt idx="191">
                  <c:v>191m</c:v>
                </c:pt>
                <c:pt idx="192">
                  <c:v>192m</c:v>
                </c:pt>
                <c:pt idx="193">
                  <c:v>193m</c:v>
                </c:pt>
                <c:pt idx="194">
                  <c:v>194m</c:v>
                </c:pt>
                <c:pt idx="195">
                  <c:v>195m</c:v>
                </c:pt>
                <c:pt idx="196">
                  <c:v>196m</c:v>
                </c:pt>
                <c:pt idx="197">
                  <c:v>197m</c:v>
                </c:pt>
                <c:pt idx="198">
                  <c:v>198m</c:v>
                </c:pt>
                <c:pt idx="199">
                  <c:v>199m</c:v>
                </c:pt>
                <c:pt idx="200">
                  <c:v>200m</c:v>
                </c:pt>
                <c:pt idx="201">
                  <c:v>201m</c:v>
                </c:pt>
                <c:pt idx="202">
                  <c:v>202m</c:v>
                </c:pt>
                <c:pt idx="203">
                  <c:v>203m</c:v>
                </c:pt>
                <c:pt idx="204">
                  <c:v>204m</c:v>
                </c:pt>
                <c:pt idx="205">
                  <c:v>205m</c:v>
                </c:pt>
                <c:pt idx="206">
                  <c:v>206m</c:v>
                </c:pt>
                <c:pt idx="207">
                  <c:v>207m</c:v>
                </c:pt>
                <c:pt idx="208">
                  <c:v>208m</c:v>
                </c:pt>
                <c:pt idx="209">
                  <c:v>209m</c:v>
                </c:pt>
                <c:pt idx="210">
                  <c:v>210m</c:v>
                </c:pt>
                <c:pt idx="211">
                  <c:v>211m</c:v>
                </c:pt>
                <c:pt idx="212">
                  <c:v>212m</c:v>
                </c:pt>
                <c:pt idx="213">
                  <c:v>213m</c:v>
                </c:pt>
                <c:pt idx="214">
                  <c:v>214m</c:v>
                </c:pt>
                <c:pt idx="215">
                  <c:v>215m</c:v>
                </c:pt>
                <c:pt idx="216">
                  <c:v>216m</c:v>
                </c:pt>
                <c:pt idx="217">
                  <c:v>217m</c:v>
                </c:pt>
                <c:pt idx="218">
                  <c:v>218m</c:v>
                </c:pt>
                <c:pt idx="219">
                  <c:v>219m</c:v>
                </c:pt>
                <c:pt idx="220">
                  <c:v>220m</c:v>
                </c:pt>
                <c:pt idx="221">
                  <c:v>221m</c:v>
                </c:pt>
                <c:pt idx="222">
                  <c:v>222m</c:v>
                </c:pt>
                <c:pt idx="223">
                  <c:v>223m</c:v>
                </c:pt>
                <c:pt idx="224">
                  <c:v>224m</c:v>
                </c:pt>
                <c:pt idx="225">
                  <c:v>225m</c:v>
                </c:pt>
                <c:pt idx="226">
                  <c:v>226m</c:v>
                </c:pt>
                <c:pt idx="227">
                  <c:v>227m</c:v>
                </c:pt>
                <c:pt idx="228">
                  <c:v>228m</c:v>
                </c:pt>
                <c:pt idx="229">
                  <c:v>229m</c:v>
                </c:pt>
                <c:pt idx="230">
                  <c:v>230m</c:v>
                </c:pt>
                <c:pt idx="231">
                  <c:v>231m</c:v>
                </c:pt>
                <c:pt idx="232">
                  <c:v>232m</c:v>
                </c:pt>
                <c:pt idx="233">
                  <c:v>233m</c:v>
                </c:pt>
                <c:pt idx="234">
                  <c:v>234m</c:v>
                </c:pt>
                <c:pt idx="235">
                  <c:v>235m</c:v>
                </c:pt>
                <c:pt idx="236">
                  <c:v>236m</c:v>
                </c:pt>
                <c:pt idx="237">
                  <c:v>237m</c:v>
                </c:pt>
                <c:pt idx="238">
                  <c:v>238m</c:v>
                </c:pt>
                <c:pt idx="239">
                  <c:v>239m</c:v>
                </c:pt>
                <c:pt idx="240">
                  <c:v>240m</c:v>
                </c:pt>
                <c:pt idx="241">
                  <c:v>241m</c:v>
                </c:pt>
                <c:pt idx="242">
                  <c:v>242m</c:v>
                </c:pt>
                <c:pt idx="243">
                  <c:v>243m</c:v>
                </c:pt>
                <c:pt idx="244">
                  <c:v>244m</c:v>
                </c:pt>
                <c:pt idx="245">
                  <c:v>245m</c:v>
                </c:pt>
                <c:pt idx="246">
                  <c:v>246m</c:v>
                </c:pt>
                <c:pt idx="247">
                  <c:v>247m</c:v>
                </c:pt>
                <c:pt idx="248">
                  <c:v>248m</c:v>
                </c:pt>
                <c:pt idx="249">
                  <c:v>249m</c:v>
                </c:pt>
                <c:pt idx="250">
                  <c:v>250m</c:v>
                </c:pt>
                <c:pt idx="251">
                  <c:v>251m</c:v>
                </c:pt>
                <c:pt idx="252">
                  <c:v>252m</c:v>
                </c:pt>
                <c:pt idx="253">
                  <c:v>253m</c:v>
                </c:pt>
                <c:pt idx="254">
                  <c:v>254m</c:v>
                </c:pt>
                <c:pt idx="255">
                  <c:v>255m</c:v>
                </c:pt>
                <c:pt idx="256">
                  <c:v>256m</c:v>
                </c:pt>
                <c:pt idx="257">
                  <c:v>257m</c:v>
                </c:pt>
                <c:pt idx="258">
                  <c:v>258m</c:v>
                </c:pt>
                <c:pt idx="259">
                  <c:v>259m</c:v>
                </c:pt>
                <c:pt idx="260">
                  <c:v>260m</c:v>
                </c:pt>
                <c:pt idx="261">
                  <c:v>261m</c:v>
                </c:pt>
                <c:pt idx="262">
                  <c:v>262m</c:v>
                </c:pt>
                <c:pt idx="263">
                  <c:v>263m</c:v>
                </c:pt>
                <c:pt idx="264">
                  <c:v>264m</c:v>
                </c:pt>
                <c:pt idx="265">
                  <c:v>265m</c:v>
                </c:pt>
                <c:pt idx="266">
                  <c:v>266m</c:v>
                </c:pt>
                <c:pt idx="267">
                  <c:v>267m</c:v>
                </c:pt>
                <c:pt idx="268">
                  <c:v>268m</c:v>
                </c:pt>
                <c:pt idx="269">
                  <c:v>269m</c:v>
                </c:pt>
                <c:pt idx="270">
                  <c:v>270m</c:v>
                </c:pt>
                <c:pt idx="271">
                  <c:v>271m</c:v>
                </c:pt>
                <c:pt idx="272">
                  <c:v>272m</c:v>
                </c:pt>
                <c:pt idx="273">
                  <c:v>273m</c:v>
                </c:pt>
                <c:pt idx="274">
                  <c:v>274m</c:v>
                </c:pt>
                <c:pt idx="275">
                  <c:v>275m</c:v>
                </c:pt>
                <c:pt idx="276">
                  <c:v>276m</c:v>
                </c:pt>
                <c:pt idx="277">
                  <c:v>277m</c:v>
                </c:pt>
                <c:pt idx="278">
                  <c:v>278m</c:v>
                </c:pt>
                <c:pt idx="279">
                  <c:v>279m</c:v>
                </c:pt>
                <c:pt idx="280">
                  <c:v>280m</c:v>
                </c:pt>
                <c:pt idx="281">
                  <c:v>281m</c:v>
                </c:pt>
                <c:pt idx="282">
                  <c:v>282m</c:v>
                </c:pt>
                <c:pt idx="283">
                  <c:v>283m</c:v>
                </c:pt>
                <c:pt idx="284">
                  <c:v>284m</c:v>
                </c:pt>
                <c:pt idx="285">
                  <c:v>285m</c:v>
                </c:pt>
                <c:pt idx="286">
                  <c:v>286m</c:v>
                </c:pt>
                <c:pt idx="287">
                  <c:v>287m</c:v>
                </c:pt>
                <c:pt idx="288">
                  <c:v>288m</c:v>
                </c:pt>
                <c:pt idx="289">
                  <c:v>289m</c:v>
                </c:pt>
                <c:pt idx="290">
                  <c:v>290m</c:v>
                </c:pt>
                <c:pt idx="291">
                  <c:v>291m</c:v>
                </c:pt>
                <c:pt idx="292">
                  <c:v>292m</c:v>
                </c:pt>
                <c:pt idx="293">
                  <c:v>293m</c:v>
                </c:pt>
                <c:pt idx="294">
                  <c:v>294m</c:v>
                </c:pt>
                <c:pt idx="295">
                  <c:v>295m</c:v>
                </c:pt>
                <c:pt idx="296">
                  <c:v>296m</c:v>
                </c:pt>
                <c:pt idx="297">
                  <c:v>297m</c:v>
                </c:pt>
                <c:pt idx="298">
                  <c:v>298m</c:v>
                </c:pt>
                <c:pt idx="299">
                  <c:v>299m</c:v>
                </c:pt>
                <c:pt idx="300">
                  <c:v>300m</c:v>
                </c:pt>
                <c:pt idx="301">
                  <c:v>301m</c:v>
                </c:pt>
                <c:pt idx="302">
                  <c:v>302m</c:v>
                </c:pt>
                <c:pt idx="303">
                  <c:v>303m</c:v>
                </c:pt>
                <c:pt idx="304">
                  <c:v>304m</c:v>
                </c:pt>
                <c:pt idx="305">
                  <c:v>305m</c:v>
                </c:pt>
                <c:pt idx="306">
                  <c:v>306m</c:v>
                </c:pt>
                <c:pt idx="307">
                  <c:v>307m</c:v>
                </c:pt>
                <c:pt idx="308">
                  <c:v>308m</c:v>
                </c:pt>
                <c:pt idx="309">
                  <c:v>309m</c:v>
                </c:pt>
                <c:pt idx="310">
                  <c:v>310m</c:v>
                </c:pt>
                <c:pt idx="311">
                  <c:v>311m</c:v>
                </c:pt>
                <c:pt idx="312">
                  <c:v>312m</c:v>
                </c:pt>
                <c:pt idx="313">
                  <c:v>313m</c:v>
                </c:pt>
                <c:pt idx="314">
                  <c:v>314m</c:v>
                </c:pt>
                <c:pt idx="315">
                  <c:v>315m</c:v>
                </c:pt>
                <c:pt idx="316">
                  <c:v>316m</c:v>
                </c:pt>
                <c:pt idx="317">
                  <c:v>317m</c:v>
                </c:pt>
                <c:pt idx="318">
                  <c:v>318m</c:v>
                </c:pt>
                <c:pt idx="319">
                  <c:v>319m</c:v>
                </c:pt>
                <c:pt idx="320">
                  <c:v>320m</c:v>
                </c:pt>
                <c:pt idx="321">
                  <c:v>321m</c:v>
                </c:pt>
                <c:pt idx="322">
                  <c:v>322m</c:v>
                </c:pt>
                <c:pt idx="323">
                  <c:v>323m</c:v>
                </c:pt>
                <c:pt idx="324">
                  <c:v>324m</c:v>
                </c:pt>
                <c:pt idx="325">
                  <c:v>325m</c:v>
                </c:pt>
                <c:pt idx="326">
                  <c:v>326m</c:v>
                </c:pt>
                <c:pt idx="327">
                  <c:v>327m</c:v>
                </c:pt>
                <c:pt idx="328">
                  <c:v>328m</c:v>
                </c:pt>
                <c:pt idx="329">
                  <c:v>329m</c:v>
                </c:pt>
                <c:pt idx="330">
                  <c:v>330m</c:v>
                </c:pt>
                <c:pt idx="331">
                  <c:v>331m</c:v>
                </c:pt>
                <c:pt idx="332">
                  <c:v>332m</c:v>
                </c:pt>
                <c:pt idx="333">
                  <c:v>333m</c:v>
                </c:pt>
                <c:pt idx="334">
                  <c:v>334m</c:v>
                </c:pt>
                <c:pt idx="335">
                  <c:v>335m</c:v>
                </c:pt>
                <c:pt idx="336">
                  <c:v>336m</c:v>
                </c:pt>
                <c:pt idx="337">
                  <c:v>337m</c:v>
                </c:pt>
                <c:pt idx="338">
                  <c:v>338m</c:v>
                </c:pt>
                <c:pt idx="339">
                  <c:v>339m</c:v>
                </c:pt>
                <c:pt idx="340">
                  <c:v>340m</c:v>
                </c:pt>
                <c:pt idx="341">
                  <c:v>341m</c:v>
                </c:pt>
                <c:pt idx="342">
                  <c:v>342m</c:v>
                </c:pt>
                <c:pt idx="343">
                  <c:v>343m</c:v>
                </c:pt>
                <c:pt idx="344">
                  <c:v>344m</c:v>
                </c:pt>
                <c:pt idx="345">
                  <c:v>345m</c:v>
                </c:pt>
                <c:pt idx="346">
                  <c:v>346m</c:v>
                </c:pt>
                <c:pt idx="347">
                  <c:v>347m</c:v>
                </c:pt>
                <c:pt idx="348">
                  <c:v>348m</c:v>
                </c:pt>
                <c:pt idx="349">
                  <c:v>349m</c:v>
                </c:pt>
                <c:pt idx="350">
                  <c:v>350m</c:v>
                </c:pt>
                <c:pt idx="351">
                  <c:v>351m</c:v>
                </c:pt>
                <c:pt idx="352">
                  <c:v>352m</c:v>
                </c:pt>
                <c:pt idx="353">
                  <c:v>353m</c:v>
                </c:pt>
                <c:pt idx="354">
                  <c:v>354m</c:v>
                </c:pt>
                <c:pt idx="355">
                  <c:v>355m</c:v>
                </c:pt>
                <c:pt idx="356">
                  <c:v>356m</c:v>
                </c:pt>
                <c:pt idx="357">
                  <c:v>357m</c:v>
                </c:pt>
                <c:pt idx="358">
                  <c:v>358m</c:v>
                </c:pt>
                <c:pt idx="359">
                  <c:v>359m</c:v>
                </c:pt>
                <c:pt idx="360">
                  <c:v>360m</c:v>
                </c:pt>
              </c:strCache>
            </c:strRef>
          </c:cat>
          <c:val>
            <c:numRef>
              <c:f>'KRD mapping'!$E$25:$NA$25</c:f>
              <c:numCache>
                <c:formatCode>_(* #,##0.00_);_(* \(#,##0.00\);_(* "-"??_);_(@_)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8.3333333333333329E-2</c:v>
                </c:pt>
                <c:pt idx="254">
                  <c:v>0.16666666666666666</c:v>
                </c:pt>
                <c:pt idx="255">
                  <c:v>0.25</c:v>
                </c:pt>
                <c:pt idx="256">
                  <c:v>0.33333333333333331</c:v>
                </c:pt>
                <c:pt idx="257">
                  <c:v>0.41666666666666669</c:v>
                </c:pt>
                <c:pt idx="258">
                  <c:v>0.5</c:v>
                </c:pt>
                <c:pt idx="259">
                  <c:v>0.58333333333333337</c:v>
                </c:pt>
                <c:pt idx="260">
                  <c:v>0.66666666666666663</c:v>
                </c:pt>
                <c:pt idx="261">
                  <c:v>0.75</c:v>
                </c:pt>
                <c:pt idx="262">
                  <c:v>0.83333333333333337</c:v>
                </c:pt>
                <c:pt idx="263">
                  <c:v>0.91666666666666663</c:v>
                </c:pt>
                <c:pt idx="264">
                  <c:v>1</c:v>
                </c:pt>
                <c:pt idx="265">
                  <c:v>0.91666666666666663</c:v>
                </c:pt>
                <c:pt idx="266">
                  <c:v>0.83333333333333337</c:v>
                </c:pt>
                <c:pt idx="267">
                  <c:v>0.75</c:v>
                </c:pt>
                <c:pt idx="268">
                  <c:v>0.66666666666666674</c:v>
                </c:pt>
                <c:pt idx="269">
                  <c:v>0.58333333333333326</c:v>
                </c:pt>
                <c:pt idx="270">
                  <c:v>0.5</c:v>
                </c:pt>
                <c:pt idx="271">
                  <c:v>0.41666666666666663</c:v>
                </c:pt>
                <c:pt idx="272">
                  <c:v>0.33333333333333337</c:v>
                </c:pt>
                <c:pt idx="273">
                  <c:v>0.25</c:v>
                </c:pt>
                <c:pt idx="274">
                  <c:v>0.16666666666666663</c:v>
                </c:pt>
                <c:pt idx="275">
                  <c:v>8.333333333333337E-2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smooth val="0"/>
        </c:ser>
        <c:ser>
          <c:idx val="22"/>
          <c:order val="22"/>
          <c:tx>
            <c:strRef>
              <c:f>'KRD mapping'!$D$26</c:f>
              <c:strCache>
                <c:ptCount val="1"/>
                <c:pt idx="0">
                  <c:v>23y</c:v>
                </c:pt>
              </c:strCache>
            </c:strRef>
          </c:tx>
          <c:marker>
            <c:symbol val="none"/>
          </c:marker>
          <c:cat>
            <c:strRef>
              <c:f>'KRD mapping'!$E$3:$NA$3</c:f>
              <c:strCache>
                <c:ptCount val="361"/>
                <c:pt idx="0">
                  <c:v>0m</c:v>
                </c:pt>
                <c:pt idx="1">
                  <c:v>1m</c:v>
                </c:pt>
                <c:pt idx="2">
                  <c:v>2m</c:v>
                </c:pt>
                <c:pt idx="3">
                  <c:v>3m</c:v>
                </c:pt>
                <c:pt idx="4">
                  <c:v>4m</c:v>
                </c:pt>
                <c:pt idx="5">
                  <c:v>5m</c:v>
                </c:pt>
                <c:pt idx="6">
                  <c:v>6m</c:v>
                </c:pt>
                <c:pt idx="7">
                  <c:v>7m</c:v>
                </c:pt>
                <c:pt idx="8">
                  <c:v>8m</c:v>
                </c:pt>
                <c:pt idx="9">
                  <c:v>9m</c:v>
                </c:pt>
                <c:pt idx="10">
                  <c:v>10m</c:v>
                </c:pt>
                <c:pt idx="11">
                  <c:v>11m</c:v>
                </c:pt>
                <c:pt idx="12">
                  <c:v>12m</c:v>
                </c:pt>
                <c:pt idx="13">
                  <c:v>13m</c:v>
                </c:pt>
                <c:pt idx="14">
                  <c:v>14m</c:v>
                </c:pt>
                <c:pt idx="15">
                  <c:v>15m</c:v>
                </c:pt>
                <c:pt idx="16">
                  <c:v>16m</c:v>
                </c:pt>
                <c:pt idx="17">
                  <c:v>17m</c:v>
                </c:pt>
                <c:pt idx="18">
                  <c:v>18m</c:v>
                </c:pt>
                <c:pt idx="19">
                  <c:v>19m</c:v>
                </c:pt>
                <c:pt idx="20">
                  <c:v>20m</c:v>
                </c:pt>
                <c:pt idx="21">
                  <c:v>21m</c:v>
                </c:pt>
                <c:pt idx="22">
                  <c:v>22m</c:v>
                </c:pt>
                <c:pt idx="23">
                  <c:v>23m</c:v>
                </c:pt>
                <c:pt idx="24">
                  <c:v>24m</c:v>
                </c:pt>
                <c:pt idx="25">
                  <c:v>25m</c:v>
                </c:pt>
                <c:pt idx="26">
                  <c:v>26m</c:v>
                </c:pt>
                <c:pt idx="27">
                  <c:v>27m</c:v>
                </c:pt>
                <c:pt idx="28">
                  <c:v>28m</c:v>
                </c:pt>
                <c:pt idx="29">
                  <c:v>29m</c:v>
                </c:pt>
                <c:pt idx="30">
                  <c:v>30m</c:v>
                </c:pt>
                <c:pt idx="31">
                  <c:v>31m</c:v>
                </c:pt>
                <c:pt idx="32">
                  <c:v>32m</c:v>
                </c:pt>
                <c:pt idx="33">
                  <c:v>33m</c:v>
                </c:pt>
                <c:pt idx="34">
                  <c:v>34m</c:v>
                </c:pt>
                <c:pt idx="35">
                  <c:v>35m</c:v>
                </c:pt>
                <c:pt idx="36">
                  <c:v>36m</c:v>
                </c:pt>
                <c:pt idx="37">
                  <c:v>37m</c:v>
                </c:pt>
                <c:pt idx="38">
                  <c:v>38m</c:v>
                </c:pt>
                <c:pt idx="39">
                  <c:v>39m</c:v>
                </c:pt>
                <c:pt idx="40">
                  <c:v>40m</c:v>
                </c:pt>
                <c:pt idx="41">
                  <c:v>41m</c:v>
                </c:pt>
                <c:pt idx="42">
                  <c:v>42m</c:v>
                </c:pt>
                <c:pt idx="43">
                  <c:v>43m</c:v>
                </c:pt>
                <c:pt idx="44">
                  <c:v>44m</c:v>
                </c:pt>
                <c:pt idx="45">
                  <c:v>45m</c:v>
                </c:pt>
                <c:pt idx="46">
                  <c:v>46m</c:v>
                </c:pt>
                <c:pt idx="47">
                  <c:v>47m</c:v>
                </c:pt>
                <c:pt idx="48">
                  <c:v>48m</c:v>
                </c:pt>
                <c:pt idx="49">
                  <c:v>49m</c:v>
                </c:pt>
                <c:pt idx="50">
                  <c:v>50m</c:v>
                </c:pt>
                <c:pt idx="51">
                  <c:v>51m</c:v>
                </c:pt>
                <c:pt idx="52">
                  <c:v>52m</c:v>
                </c:pt>
                <c:pt idx="53">
                  <c:v>53m</c:v>
                </c:pt>
                <c:pt idx="54">
                  <c:v>54m</c:v>
                </c:pt>
                <c:pt idx="55">
                  <c:v>55m</c:v>
                </c:pt>
                <c:pt idx="56">
                  <c:v>56m</c:v>
                </c:pt>
                <c:pt idx="57">
                  <c:v>57m</c:v>
                </c:pt>
                <c:pt idx="58">
                  <c:v>58m</c:v>
                </c:pt>
                <c:pt idx="59">
                  <c:v>59m</c:v>
                </c:pt>
                <c:pt idx="60">
                  <c:v>60m</c:v>
                </c:pt>
                <c:pt idx="61">
                  <c:v>61m</c:v>
                </c:pt>
                <c:pt idx="62">
                  <c:v>62m</c:v>
                </c:pt>
                <c:pt idx="63">
                  <c:v>63m</c:v>
                </c:pt>
                <c:pt idx="64">
                  <c:v>64m</c:v>
                </c:pt>
                <c:pt idx="65">
                  <c:v>65m</c:v>
                </c:pt>
                <c:pt idx="66">
                  <c:v>66m</c:v>
                </c:pt>
                <c:pt idx="67">
                  <c:v>67m</c:v>
                </c:pt>
                <c:pt idx="68">
                  <c:v>68m</c:v>
                </c:pt>
                <c:pt idx="69">
                  <c:v>69m</c:v>
                </c:pt>
                <c:pt idx="70">
                  <c:v>70m</c:v>
                </c:pt>
                <c:pt idx="71">
                  <c:v>71m</c:v>
                </c:pt>
                <c:pt idx="72">
                  <c:v>72m</c:v>
                </c:pt>
                <c:pt idx="73">
                  <c:v>73m</c:v>
                </c:pt>
                <c:pt idx="74">
                  <c:v>74m</c:v>
                </c:pt>
                <c:pt idx="75">
                  <c:v>75m</c:v>
                </c:pt>
                <c:pt idx="76">
                  <c:v>76m</c:v>
                </c:pt>
                <c:pt idx="77">
                  <c:v>77m</c:v>
                </c:pt>
                <c:pt idx="78">
                  <c:v>78m</c:v>
                </c:pt>
                <c:pt idx="79">
                  <c:v>79m</c:v>
                </c:pt>
                <c:pt idx="80">
                  <c:v>80m</c:v>
                </c:pt>
                <c:pt idx="81">
                  <c:v>81m</c:v>
                </c:pt>
                <c:pt idx="82">
                  <c:v>82m</c:v>
                </c:pt>
                <c:pt idx="83">
                  <c:v>83m</c:v>
                </c:pt>
                <c:pt idx="84">
                  <c:v>84m</c:v>
                </c:pt>
                <c:pt idx="85">
                  <c:v>85m</c:v>
                </c:pt>
                <c:pt idx="86">
                  <c:v>86m</c:v>
                </c:pt>
                <c:pt idx="87">
                  <c:v>87m</c:v>
                </c:pt>
                <c:pt idx="88">
                  <c:v>88m</c:v>
                </c:pt>
                <c:pt idx="89">
                  <c:v>89m</c:v>
                </c:pt>
                <c:pt idx="90">
                  <c:v>90m</c:v>
                </c:pt>
                <c:pt idx="91">
                  <c:v>91m</c:v>
                </c:pt>
                <c:pt idx="92">
                  <c:v>92m</c:v>
                </c:pt>
                <c:pt idx="93">
                  <c:v>93m</c:v>
                </c:pt>
                <c:pt idx="94">
                  <c:v>94m</c:v>
                </c:pt>
                <c:pt idx="95">
                  <c:v>95m</c:v>
                </c:pt>
                <c:pt idx="96">
                  <c:v>96m</c:v>
                </c:pt>
                <c:pt idx="97">
                  <c:v>97m</c:v>
                </c:pt>
                <c:pt idx="98">
                  <c:v>98m</c:v>
                </c:pt>
                <c:pt idx="99">
                  <c:v>99m</c:v>
                </c:pt>
                <c:pt idx="100">
                  <c:v>100m</c:v>
                </c:pt>
                <c:pt idx="101">
                  <c:v>101m</c:v>
                </c:pt>
                <c:pt idx="102">
                  <c:v>102m</c:v>
                </c:pt>
                <c:pt idx="103">
                  <c:v>103m</c:v>
                </c:pt>
                <c:pt idx="104">
                  <c:v>104m</c:v>
                </c:pt>
                <c:pt idx="105">
                  <c:v>105m</c:v>
                </c:pt>
                <c:pt idx="106">
                  <c:v>106m</c:v>
                </c:pt>
                <c:pt idx="107">
                  <c:v>107m</c:v>
                </c:pt>
                <c:pt idx="108">
                  <c:v>108m</c:v>
                </c:pt>
                <c:pt idx="109">
                  <c:v>109m</c:v>
                </c:pt>
                <c:pt idx="110">
                  <c:v>110m</c:v>
                </c:pt>
                <c:pt idx="111">
                  <c:v>111m</c:v>
                </c:pt>
                <c:pt idx="112">
                  <c:v>112m</c:v>
                </c:pt>
                <c:pt idx="113">
                  <c:v>113m</c:v>
                </c:pt>
                <c:pt idx="114">
                  <c:v>114m</c:v>
                </c:pt>
                <c:pt idx="115">
                  <c:v>115m</c:v>
                </c:pt>
                <c:pt idx="116">
                  <c:v>116m</c:v>
                </c:pt>
                <c:pt idx="117">
                  <c:v>117m</c:v>
                </c:pt>
                <c:pt idx="118">
                  <c:v>118m</c:v>
                </c:pt>
                <c:pt idx="119">
                  <c:v>119m</c:v>
                </c:pt>
                <c:pt idx="120">
                  <c:v>120m</c:v>
                </c:pt>
                <c:pt idx="121">
                  <c:v>121m</c:v>
                </c:pt>
                <c:pt idx="122">
                  <c:v>122m</c:v>
                </c:pt>
                <c:pt idx="123">
                  <c:v>123m</c:v>
                </c:pt>
                <c:pt idx="124">
                  <c:v>124m</c:v>
                </c:pt>
                <c:pt idx="125">
                  <c:v>125m</c:v>
                </c:pt>
                <c:pt idx="126">
                  <c:v>126m</c:v>
                </c:pt>
                <c:pt idx="127">
                  <c:v>127m</c:v>
                </c:pt>
                <c:pt idx="128">
                  <c:v>128m</c:v>
                </c:pt>
                <c:pt idx="129">
                  <c:v>129m</c:v>
                </c:pt>
                <c:pt idx="130">
                  <c:v>130m</c:v>
                </c:pt>
                <c:pt idx="131">
                  <c:v>131m</c:v>
                </c:pt>
                <c:pt idx="132">
                  <c:v>132m</c:v>
                </c:pt>
                <c:pt idx="133">
                  <c:v>133m</c:v>
                </c:pt>
                <c:pt idx="134">
                  <c:v>134m</c:v>
                </c:pt>
                <c:pt idx="135">
                  <c:v>135m</c:v>
                </c:pt>
                <c:pt idx="136">
                  <c:v>136m</c:v>
                </c:pt>
                <c:pt idx="137">
                  <c:v>137m</c:v>
                </c:pt>
                <c:pt idx="138">
                  <c:v>138m</c:v>
                </c:pt>
                <c:pt idx="139">
                  <c:v>139m</c:v>
                </c:pt>
                <c:pt idx="140">
                  <c:v>140m</c:v>
                </c:pt>
                <c:pt idx="141">
                  <c:v>141m</c:v>
                </c:pt>
                <c:pt idx="142">
                  <c:v>142m</c:v>
                </c:pt>
                <c:pt idx="143">
                  <c:v>143m</c:v>
                </c:pt>
                <c:pt idx="144">
                  <c:v>144m</c:v>
                </c:pt>
                <c:pt idx="145">
                  <c:v>145m</c:v>
                </c:pt>
                <c:pt idx="146">
                  <c:v>146m</c:v>
                </c:pt>
                <c:pt idx="147">
                  <c:v>147m</c:v>
                </c:pt>
                <c:pt idx="148">
                  <c:v>148m</c:v>
                </c:pt>
                <c:pt idx="149">
                  <c:v>149m</c:v>
                </c:pt>
                <c:pt idx="150">
                  <c:v>150m</c:v>
                </c:pt>
                <c:pt idx="151">
                  <c:v>151m</c:v>
                </c:pt>
                <c:pt idx="152">
                  <c:v>152m</c:v>
                </c:pt>
                <c:pt idx="153">
                  <c:v>153m</c:v>
                </c:pt>
                <c:pt idx="154">
                  <c:v>154m</c:v>
                </c:pt>
                <c:pt idx="155">
                  <c:v>155m</c:v>
                </c:pt>
                <c:pt idx="156">
                  <c:v>156m</c:v>
                </c:pt>
                <c:pt idx="157">
                  <c:v>157m</c:v>
                </c:pt>
                <c:pt idx="158">
                  <c:v>158m</c:v>
                </c:pt>
                <c:pt idx="159">
                  <c:v>159m</c:v>
                </c:pt>
                <c:pt idx="160">
                  <c:v>160m</c:v>
                </c:pt>
                <c:pt idx="161">
                  <c:v>161m</c:v>
                </c:pt>
                <c:pt idx="162">
                  <c:v>162m</c:v>
                </c:pt>
                <c:pt idx="163">
                  <c:v>163m</c:v>
                </c:pt>
                <c:pt idx="164">
                  <c:v>164m</c:v>
                </c:pt>
                <c:pt idx="165">
                  <c:v>165m</c:v>
                </c:pt>
                <c:pt idx="166">
                  <c:v>166m</c:v>
                </c:pt>
                <c:pt idx="167">
                  <c:v>167m</c:v>
                </c:pt>
                <c:pt idx="168">
                  <c:v>168m</c:v>
                </c:pt>
                <c:pt idx="169">
                  <c:v>169m</c:v>
                </c:pt>
                <c:pt idx="170">
                  <c:v>170m</c:v>
                </c:pt>
                <c:pt idx="171">
                  <c:v>171m</c:v>
                </c:pt>
                <c:pt idx="172">
                  <c:v>172m</c:v>
                </c:pt>
                <c:pt idx="173">
                  <c:v>173m</c:v>
                </c:pt>
                <c:pt idx="174">
                  <c:v>174m</c:v>
                </c:pt>
                <c:pt idx="175">
                  <c:v>175m</c:v>
                </c:pt>
                <c:pt idx="176">
                  <c:v>176m</c:v>
                </c:pt>
                <c:pt idx="177">
                  <c:v>177m</c:v>
                </c:pt>
                <c:pt idx="178">
                  <c:v>178m</c:v>
                </c:pt>
                <c:pt idx="179">
                  <c:v>179m</c:v>
                </c:pt>
                <c:pt idx="180">
                  <c:v>180m</c:v>
                </c:pt>
                <c:pt idx="181">
                  <c:v>181m</c:v>
                </c:pt>
                <c:pt idx="182">
                  <c:v>182m</c:v>
                </c:pt>
                <c:pt idx="183">
                  <c:v>183m</c:v>
                </c:pt>
                <c:pt idx="184">
                  <c:v>184m</c:v>
                </c:pt>
                <c:pt idx="185">
                  <c:v>185m</c:v>
                </c:pt>
                <c:pt idx="186">
                  <c:v>186m</c:v>
                </c:pt>
                <c:pt idx="187">
                  <c:v>187m</c:v>
                </c:pt>
                <c:pt idx="188">
                  <c:v>188m</c:v>
                </c:pt>
                <c:pt idx="189">
                  <c:v>189m</c:v>
                </c:pt>
                <c:pt idx="190">
                  <c:v>190m</c:v>
                </c:pt>
                <c:pt idx="191">
                  <c:v>191m</c:v>
                </c:pt>
                <c:pt idx="192">
                  <c:v>192m</c:v>
                </c:pt>
                <c:pt idx="193">
                  <c:v>193m</c:v>
                </c:pt>
                <c:pt idx="194">
                  <c:v>194m</c:v>
                </c:pt>
                <c:pt idx="195">
                  <c:v>195m</c:v>
                </c:pt>
                <c:pt idx="196">
                  <c:v>196m</c:v>
                </c:pt>
                <c:pt idx="197">
                  <c:v>197m</c:v>
                </c:pt>
                <c:pt idx="198">
                  <c:v>198m</c:v>
                </c:pt>
                <c:pt idx="199">
                  <c:v>199m</c:v>
                </c:pt>
                <c:pt idx="200">
                  <c:v>200m</c:v>
                </c:pt>
                <c:pt idx="201">
                  <c:v>201m</c:v>
                </c:pt>
                <c:pt idx="202">
                  <c:v>202m</c:v>
                </c:pt>
                <c:pt idx="203">
                  <c:v>203m</c:v>
                </c:pt>
                <c:pt idx="204">
                  <c:v>204m</c:v>
                </c:pt>
                <c:pt idx="205">
                  <c:v>205m</c:v>
                </c:pt>
                <c:pt idx="206">
                  <c:v>206m</c:v>
                </c:pt>
                <c:pt idx="207">
                  <c:v>207m</c:v>
                </c:pt>
                <c:pt idx="208">
                  <c:v>208m</c:v>
                </c:pt>
                <c:pt idx="209">
                  <c:v>209m</c:v>
                </c:pt>
                <c:pt idx="210">
                  <c:v>210m</c:v>
                </c:pt>
                <c:pt idx="211">
                  <c:v>211m</c:v>
                </c:pt>
                <c:pt idx="212">
                  <c:v>212m</c:v>
                </c:pt>
                <c:pt idx="213">
                  <c:v>213m</c:v>
                </c:pt>
                <c:pt idx="214">
                  <c:v>214m</c:v>
                </c:pt>
                <c:pt idx="215">
                  <c:v>215m</c:v>
                </c:pt>
                <c:pt idx="216">
                  <c:v>216m</c:v>
                </c:pt>
                <c:pt idx="217">
                  <c:v>217m</c:v>
                </c:pt>
                <c:pt idx="218">
                  <c:v>218m</c:v>
                </c:pt>
                <c:pt idx="219">
                  <c:v>219m</c:v>
                </c:pt>
                <c:pt idx="220">
                  <c:v>220m</c:v>
                </c:pt>
                <c:pt idx="221">
                  <c:v>221m</c:v>
                </c:pt>
                <c:pt idx="222">
                  <c:v>222m</c:v>
                </c:pt>
                <c:pt idx="223">
                  <c:v>223m</c:v>
                </c:pt>
                <c:pt idx="224">
                  <c:v>224m</c:v>
                </c:pt>
                <c:pt idx="225">
                  <c:v>225m</c:v>
                </c:pt>
                <c:pt idx="226">
                  <c:v>226m</c:v>
                </c:pt>
                <c:pt idx="227">
                  <c:v>227m</c:v>
                </c:pt>
                <c:pt idx="228">
                  <c:v>228m</c:v>
                </c:pt>
                <c:pt idx="229">
                  <c:v>229m</c:v>
                </c:pt>
                <c:pt idx="230">
                  <c:v>230m</c:v>
                </c:pt>
                <c:pt idx="231">
                  <c:v>231m</c:v>
                </c:pt>
                <c:pt idx="232">
                  <c:v>232m</c:v>
                </c:pt>
                <c:pt idx="233">
                  <c:v>233m</c:v>
                </c:pt>
                <c:pt idx="234">
                  <c:v>234m</c:v>
                </c:pt>
                <c:pt idx="235">
                  <c:v>235m</c:v>
                </c:pt>
                <c:pt idx="236">
                  <c:v>236m</c:v>
                </c:pt>
                <c:pt idx="237">
                  <c:v>237m</c:v>
                </c:pt>
                <c:pt idx="238">
                  <c:v>238m</c:v>
                </c:pt>
                <c:pt idx="239">
                  <c:v>239m</c:v>
                </c:pt>
                <c:pt idx="240">
                  <c:v>240m</c:v>
                </c:pt>
                <c:pt idx="241">
                  <c:v>241m</c:v>
                </c:pt>
                <c:pt idx="242">
                  <c:v>242m</c:v>
                </c:pt>
                <c:pt idx="243">
                  <c:v>243m</c:v>
                </c:pt>
                <c:pt idx="244">
                  <c:v>244m</c:v>
                </c:pt>
                <c:pt idx="245">
                  <c:v>245m</c:v>
                </c:pt>
                <c:pt idx="246">
                  <c:v>246m</c:v>
                </c:pt>
                <c:pt idx="247">
                  <c:v>247m</c:v>
                </c:pt>
                <c:pt idx="248">
                  <c:v>248m</c:v>
                </c:pt>
                <c:pt idx="249">
                  <c:v>249m</c:v>
                </c:pt>
                <c:pt idx="250">
                  <c:v>250m</c:v>
                </c:pt>
                <c:pt idx="251">
                  <c:v>251m</c:v>
                </c:pt>
                <c:pt idx="252">
                  <c:v>252m</c:v>
                </c:pt>
                <c:pt idx="253">
                  <c:v>253m</c:v>
                </c:pt>
                <c:pt idx="254">
                  <c:v>254m</c:v>
                </c:pt>
                <c:pt idx="255">
                  <c:v>255m</c:v>
                </c:pt>
                <c:pt idx="256">
                  <c:v>256m</c:v>
                </c:pt>
                <c:pt idx="257">
                  <c:v>257m</c:v>
                </c:pt>
                <c:pt idx="258">
                  <c:v>258m</c:v>
                </c:pt>
                <c:pt idx="259">
                  <c:v>259m</c:v>
                </c:pt>
                <c:pt idx="260">
                  <c:v>260m</c:v>
                </c:pt>
                <c:pt idx="261">
                  <c:v>261m</c:v>
                </c:pt>
                <c:pt idx="262">
                  <c:v>262m</c:v>
                </c:pt>
                <c:pt idx="263">
                  <c:v>263m</c:v>
                </c:pt>
                <c:pt idx="264">
                  <c:v>264m</c:v>
                </c:pt>
                <c:pt idx="265">
                  <c:v>265m</c:v>
                </c:pt>
                <c:pt idx="266">
                  <c:v>266m</c:v>
                </c:pt>
                <c:pt idx="267">
                  <c:v>267m</c:v>
                </c:pt>
                <c:pt idx="268">
                  <c:v>268m</c:v>
                </c:pt>
                <c:pt idx="269">
                  <c:v>269m</c:v>
                </c:pt>
                <c:pt idx="270">
                  <c:v>270m</c:v>
                </c:pt>
                <c:pt idx="271">
                  <c:v>271m</c:v>
                </c:pt>
                <c:pt idx="272">
                  <c:v>272m</c:v>
                </c:pt>
                <c:pt idx="273">
                  <c:v>273m</c:v>
                </c:pt>
                <c:pt idx="274">
                  <c:v>274m</c:v>
                </c:pt>
                <c:pt idx="275">
                  <c:v>275m</c:v>
                </c:pt>
                <c:pt idx="276">
                  <c:v>276m</c:v>
                </c:pt>
                <c:pt idx="277">
                  <c:v>277m</c:v>
                </c:pt>
                <c:pt idx="278">
                  <c:v>278m</c:v>
                </c:pt>
                <c:pt idx="279">
                  <c:v>279m</c:v>
                </c:pt>
                <c:pt idx="280">
                  <c:v>280m</c:v>
                </c:pt>
                <c:pt idx="281">
                  <c:v>281m</c:v>
                </c:pt>
                <c:pt idx="282">
                  <c:v>282m</c:v>
                </c:pt>
                <c:pt idx="283">
                  <c:v>283m</c:v>
                </c:pt>
                <c:pt idx="284">
                  <c:v>284m</c:v>
                </c:pt>
                <c:pt idx="285">
                  <c:v>285m</c:v>
                </c:pt>
                <c:pt idx="286">
                  <c:v>286m</c:v>
                </c:pt>
                <c:pt idx="287">
                  <c:v>287m</c:v>
                </c:pt>
                <c:pt idx="288">
                  <c:v>288m</c:v>
                </c:pt>
                <c:pt idx="289">
                  <c:v>289m</c:v>
                </c:pt>
                <c:pt idx="290">
                  <c:v>290m</c:v>
                </c:pt>
                <c:pt idx="291">
                  <c:v>291m</c:v>
                </c:pt>
                <c:pt idx="292">
                  <c:v>292m</c:v>
                </c:pt>
                <c:pt idx="293">
                  <c:v>293m</c:v>
                </c:pt>
                <c:pt idx="294">
                  <c:v>294m</c:v>
                </c:pt>
                <c:pt idx="295">
                  <c:v>295m</c:v>
                </c:pt>
                <c:pt idx="296">
                  <c:v>296m</c:v>
                </c:pt>
                <c:pt idx="297">
                  <c:v>297m</c:v>
                </c:pt>
                <c:pt idx="298">
                  <c:v>298m</c:v>
                </c:pt>
                <c:pt idx="299">
                  <c:v>299m</c:v>
                </c:pt>
                <c:pt idx="300">
                  <c:v>300m</c:v>
                </c:pt>
                <c:pt idx="301">
                  <c:v>301m</c:v>
                </c:pt>
                <c:pt idx="302">
                  <c:v>302m</c:v>
                </c:pt>
                <c:pt idx="303">
                  <c:v>303m</c:v>
                </c:pt>
                <c:pt idx="304">
                  <c:v>304m</c:v>
                </c:pt>
                <c:pt idx="305">
                  <c:v>305m</c:v>
                </c:pt>
                <c:pt idx="306">
                  <c:v>306m</c:v>
                </c:pt>
                <c:pt idx="307">
                  <c:v>307m</c:v>
                </c:pt>
                <c:pt idx="308">
                  <c:v>308m</c:v>
                </c:pt>
                <c:pt idx="309">
                  <c:v>309m</c:v>
                </c:pt>
                <c:pt idx="310">
                  <c:v>310m</c:v>
                </c:pt>
                <c:pt idx="311">
                  <c:v>311m</c:v>
                </c:pt>
                <c:pt idx="312">
                  <c:v>312m</c:v>
                </c:pt>
                <c:pt idx="313">
                  <c:v>313m</c:v>
                </c:pt>
                <c:pt idx="314">
                  <c:v>314m</c:v>
                </c:pt>
                <c:pt idx="315">
                  <c:v>315m</c:v>
                </c:pt>
                <c:pt idx="316">
                  <c:v>316m</c:v>
                </c:pt>
                <c:pt idx="317">
                  <c:v>317m</c:v>
                </c:pt>
                <c:pt idx="318">
                  <c:v>318m</c:v>
                </c:pt>
                <c:pt idx="319">
                  <c:v>319m</c:v>
                </c:pt>
                <c:pt idx="320">
                  <c:v>320m</c:v>
                </c:pt>
                <c:pt idx="321">
                  <c:v>321m</c:v>
                </c:pt>
                <c:pt idx="322">
                  <c:v>322m</c:v>
                </c:pt>
                <c:pt idx="323">
                  <c:v>323m</c:v>
                </c:pt>
                <c:pt idx="324">
                  <c:v>324m</c:v>
                </c:pt>
                <c:pt idx="325">
                  <c:v>325m</c:v>
                </c:pt>
                <c:pt idx="326">
                  <c:v>326m</c:v>
                </c:pt>
                <c:pt idx="327">
                  <c:v>327m</c:v>
                </c:pt>
                <c:pt idx="328">
                  <c:v>328m</c:v>
                </c:pt>
                <c:pt idx="329">
                  <c:v>329m</c:v>
                </c:pt>
                <c:pt idx="330">
                  <c:v>330m</c:v>
                </c:pt>
                <c:pt idx="331">
                  <c:v>331m</c:v>
                </c:pt>
                <c:pt idx="332">
                  <c:v>332m</c:v>
                </c:pt>
                <c:pt idx="333">
                  <c:v>333m</c:v>
                </c:pt>
                <c:pt idx="334">
                  <c:v>334m</c:v>
                </c:pt>
                <c:pt idx="335">
                  <c:v>335m</c:v>
                </c:pt>
                <c:pt idx="336">
                  <c:v>336m</c:v>
                </c:pt>
                <c:pt idx="337">
                  <c:v>337m</c:v>
                </c:pt>
                <c:pt idx="338">
                  <c:v>338m</c:v>
                </c:pt>
                <c:pt idx="339">
                  <c:v>339m</c:v>
                </c:pt>
                <c:pt idx="340">
                  <c:v>340m</c:v>
                </c:pt>
                <c:pt idx="341">
                  <c:v>341m</c:v>
                </c:pt>
                <c:pt idx="342">
                  <c:v>342m</c:v>
                </c:pt>
                <c:pt idx="343">
                  <c:v>343m</c:v>
                </c:pt>
                <c:pt idx="344">
                  <c:v>344m</c:v>
                </c:pt>
                <c:pt idx="345">
                  <c:v>345m</c:v>
                </c:pt>
                <c:pt idx="346">
                  <c:v>346m</c:v>
                </c:pt>
                <c:pt idx="347">
                  <c:v>347m</c:v>
                </c:pt>
                <c:pt idx="348">
                  <c:v>348m</c:v>
                </c:pt>
                <c:pt idx="349">
                  <c:v>349m</c:v>
                </c:pt>
                <c:pt idx="350">
                  <c:v>350m</c:v>
                </c:pt>
                <c:pt idx="351">
                  <c:v>351m</c:v>
                </c:pt>
                <c:pt idx="352">
                  <c:v>352m</c:v>
                </c:pt>
                <c:pt idx="353">
                  <c:v>353m</c:v>
                </c:pt>
                <c:pt idx="354">
                  <c:v>354m</c:v>
                </c:pt>
                <c:pt idx="355">
                  <c:v>355m</c:v>
                </c:pt>
                <c:pt idx="356">
                  <c:v>356m</c:v>
                </c:pt>
                <c:pt idx="357">
                  <c:v>357m</c:v>
                </c:pt>
                <c:pt idx="358">
                  <c:v>358m</c:v>
                </c:pt>
                <c:pt idx="359">
                  <c:v>359m</c:v>
                </c:pt>
                <c:pt idx="360">
                  <c:v>360m</c:v>
                </c:pt>
              </c:strCache>
            </c:strRef>
          </c:cat>
          <c:val>
            <c:numRef>
              <c:f>'KRD mapping'!$E$26:$NA$26</c:f>
              <c:numCache>
                <c:formatCode>_(* #,##0.00_);_(* \(#,##0.00\);_(* "-"??_);_(@_)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8.3333333333333329E-2</c:v>
                </c:pt>
                <c:pt idx="266">
                  <c:v>0.16666666666666666</c:v>
                </c:pt>
                <c:pt idx="267">
                  <c:v>0.25</c:v>
                </c:pt>
                <c:pt idx="268">
                  <c:v>0.33333333333333331</c:v>
                </c:pt>
                <c:pt idx="269">
                  <c:v>0.41666666666666669</c:v>
                </c:pt>
                <c:pt idx="270">
                  <c:v>0.5</c:v>
                </c:pt>
                <c:pt idx="271">
                  <c:v>0.58333333333333337</c:v>
                </c:pt>
                <c:pt idx="272">
                  <c:v>0.66666666666666663</c:v>
                </c:pt>
                <c:pt idx="273">
                  <c:v>0.75</c:v>
                </c:pt>
                <c:pt idx="274">
                  <c:v>0.83333333333333337</c:v>
                </c:pt>
                <c:pt idx="275">
                  <c:v>0.91666666666666663</c:v>
                </c:pt>
                <c:pt idx="276">
                  <c:v>1</c:v>
                </c:pt>
                <c:pt idx="277">
                  <c:v>0.91666666666666663</c:v>
                </c:pt>
                <c:pt idx="278">
                  <c:v>0.83333333333333337</c:v>
                </c:pt>
                <c:pt idx="279">
                  <c:v>0.75</c:v>
                </c:pt>
                <c:pt idx="280">
                  <c:v>0.66666666666666674</c:v>
                </c:pt>
                <c:pt idx="281">
                  <c:v>0.58333333333333326</c:v>
                </c:pt>
                <c:pt idx="282">
                  <c:v>0.5</c:v>
                </c:pt>
                <c:pt idx="283">
                  <c:v>0.41666666666666663</c:v>
                </c:pt>
                <c:pt idx="284">
                  <c:v>0.33333333333333337</c:v>
                </c:pt>
                <c:pt idx="285">
                  <c:v>0.25</c:v>
                </c:pt>
                <c:pt idx="286">
                  <c:v>0.16666666666666663</c:v>
                </c:pt>
                <c:pt idx="287">
                  <c:v>8.333333333333337E-2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smooth val="0"/>
        </c:ser>
        <c:ser>
          <c:idx val="23"/>
          <c:order val="23"/>
          <c:tx>
            <c:strRef>
              <c:f>'KRD mapping'!$D$27</c:f>
              <c:strCache>
                <c:ptCount val="1"/>
                <c:pt idx="0">
                  <c:v>24y</c:v>
                </c:pt>
              </c:strCache>
            </c:strRef>
          </c:tx>
          <c:marker>
            <c:symbol val="none"/>
          </c:marker>
          <c:cat>
            <c:strRef>
              <c:f>'KRD mapping'!$E$3:$NA$3</c:f>
              <c:strCache>
                <c:ptCount val="361"/>
                <c:pt idx="0">
                  <c:v>0m</c:v>
                </c:pt>
                <c:pt idx="1">
                  <c:v>1m</c:v>
                </c:pt>
                <c:pt idx="2">
                  <c:v>2m</c:v>
                </c:pt>
                <c:pt idx="3">
                  <c:v>3m</c:v>
                </c:pt>
                <c:pt idx="4">
                  <c:v>4m</c:v>
                </c:pt>
                <c:pt idx="5">
                  <c:v>5m</c:v>
                </c:pt>
                <c:pt idx="6">
                  <c:v>6m</c:v>
                </c:pt>
                <c:pt idx="7">
                  <c:v>7m</c:v>
                </c:pt>
                <c:pt idx="8">
                  <c:v>8m</c:v>
                </c:pt>
                <c:pt idx="9">
                  <c:v>9m</c:v>
                </c:pt>
                <c:pt idx="10">
                  <c:v>10m</c:v>
                </c:pt>
                <c:pt idx="11">
                  <c:v>11m</c:v>
                </c:pt>
                <c:pt idx="12">
                  <c:v>12m</c:v>
                </c:pt>
                <c:pt idx="13">
                  <c:v>13m</c:v>
                </c:pt>
                <c:pt idx="14">
                  <c:v>14m</c:v>
                </c:pt>
                <c:pt idx="15">
                  <c:v>15m</c:v>
                </c:pt>
                <c:pt idx="16">
                  <c:v>16m</c:v>
                </c:pt>
                <c:pt idx="17">
                  <c:v>17m</c:v>
                </c:pt>
                <c:pt idx="18">
                  <c:v>18m</c:v>
                </c:pt>
                <c:pt idx="19">
                  <c:v>19m</c:v>
                </c:pt>
                <c:pt idx="20">
                  <c:v>20m</c:v>
                </c:pt>
                <c:pt idx="21">
                  <c:v>21m</c:v>
                </c:pt>
                <c:pt idx="22">
                  <c:v>22m</c:v>
                </c:pt>
                <c:pt idx="23">
                  <c:v>23m</c:v>
                </c:pt>
                <c:pt idx="24">
                  <c:v>24m</c:v>
                </c:pt>
                <c:pt idx="25">
                  <c:v>25m</c:v>
                </c:pt>
                <c:pt idx="26">
                  <c:v>26m</c:v>
                </c:pt>
                <c:pt idx="27">
                  <c:v>27m</c:v>
                </c:pt>
                <c:pt idx="28">
                  <c:v>28m</c:v>
                </c:pt>
                <c:pt idx="29">
                  <c:v>29m</c:v>
                </c:pt>
                <c:pt idx="30">
                  <c:v>30m</c:v>
                </c:pt>
                <c:pt idx="31">
                  <c:v>31m</c:v>
                </c:pt>
                <c:pt idx="32">
                  <c:v>32m</c:v>
                </c:pt>
                <c:pt idx="33">
                  <c:v>33m</c:v>
                </c:pt>
                <c:pt idx="34">
                  <c:v>34m</c:v>
                </c:pt>
                <c:pt idx="35">
                  <c:v>35m</c:v>
                </c:pt>
                <c:pt idx="36">
                  <c:v>36m</c:v>
                </c:pt>
                <c:pt idx="37">
                  <c:v>37m</c:v>
                </c:pt>
                <c:pt idx="38">
                  <c:v>38m</c:v>
                </c:pt>
                <c:pt idx="39">
                  <c:v>39m</c:v>
                </c:pt>
                <c:pt idx="40">
                  <c:v>40m</c:v>
                </c:pt>
                <c:pt idx="41">
                  <c:v>41m</c:v>
                </c:pt>
                <c:pt idx="42">
                  <c:v>42m</c:v>
                </c:pt>
                <c:pt idx="43">
                  <c:v>43m</c:v>
                </c:pt>
                <c:pt idx="44">
                  <c:v>44m</c:v>
                </c:pt>
                <c:pt idx="45">
                  <c:v>45m</c:v>
                </c:pt>
                <c:pt idx="46">
                  <c:v>46m</c:v>
                </c:pt>
                <c:pt idx="47">
                  <c:v>47m</c:v>
                </c:pt>
                <c:pt idx="48">
                  <c:v>48m</c:v>
                </c:pt>
                <c:pt idx="49">
                  <c:v>49m</c:v>
                </c:pt>
                <c:pt idx="50">
                  <c:v>50m</c:v>
                </c:pt>
                <c:pt idx="51">
                  <c:v>51m</c:v>
                </c:pt>
                <c:pt idx="52">
                  <c:v>52m</c:v>
                </c:pt>
                <c:pt idx="53">
                  <c:v>53m</c:v>
                </c:pt>
                <c:pt idx="54">
                  <c:v>54m</c:v>
                </c:pt>
                <c:pt idx="55">
                  <c:v>55m</c:v>
                </c:pt>
                <c:pt idx="56">
                  <c:v>56m</c:v>
                </c:pt>
                <c:pt idx="57">
                  <c:v>57m</c:v>
                </c:pt>
                <c:pt idx="58">
                  <c:v>58m</c:v>
                </c:pt>
                <c:pt idx="59">
                  <c:v>59m</c:v>
                </c:pt>
                <c:pt idx="60">
                  <c:v>60m</c:v>
                </c:pt>
                <c:pt idx="61">
                  <c:v>61m</c:v>
                </c:pt>
                <c:pt idx="62">
                  <c:v>62m</c:v>
                </c:pt>
                <c:pt idx="63">
                  <c:v>63m</c:v>
                </c:pt>
                <c:pt idx="64">
                  <c:v>64m</c:v>
                </c:pt>
                <c:pt idx="65">
                  <c:v>65m</c:v>
                </c:pt>
                <c:pt idx="66">
                  <c:v>66m</c:v>
                </c:pt>
                <c:pt idx="67">
                  <c:v>67m</c:v>
                </c:pt>
                <c:pt idx="68">
                  <c:v>68m</c:v>
                </c:pt>
                <c:pt idx="69">
                  <c:v>69m</c:v>
                </c:pt>
                <c:pt idx="70">
                  <c:v>70m</c:v>
                </c:pt>
                <c:pt idx="71">
                  <c:v>71m</c:v>
                </c:pt>
                <c:pt idx="72">
                  <c:v>72m</c:v>
                </c:pt>
                <c:pt idx="73">
                  <c:v>73m</c:v>
                </c:pt>
                <c:pt idx="74">
                  <c:v>74m</c:v>
                </c:pt>
                <c:pt idx="75">
                  <c:v>75m</c:v>
                </c:pt>
                <c:pt idx="76">
                  <c:v>76m</c:v>
                </c:pt>
                <c:pt idx="77">
                  <c:v>77m</c:v>
                </c:pt>
                <c:pt idx="78">
                  <c:v>78m</c:v>
                </c:pt>
                <c:pt idx="79">
                  <c:v>79m</c:v>
                </c:pt>
                <c:pt idx="80">
                  <c:v>80m</c:v>
                </c:pt>
                <c:pt idx="81">
                  <c:v>81m</c:v>
                </c:pt>
                <c:pt idx="82">
                  <c:v>82m</c:v>
                </c:pt>
                <c:pt idx="83">
                  <c:v>83m</c:v>
                </c:pt>
                <c:pt idx="84">
                  <c:v>84m</c:v>
                </c:pt>
                <c:pt idx="85">
                  <c:v>85m</c:v>
                </c:pt>
                <c:pt idx="86">
                  <c:v>86m</c:v>
                </c:pt>
                <c:pt idx="87">
                  <c:v>87m</c:v>
                </c:pt>
                <c:pt idx="88">
                  <c:v>88m</c:v>
                </c:pt>
                <c:pt idx="89">
                  <c:v>89m</c:v>
                </c:pt>
                <c:pt idx="90">
                  <c:v>90m</c:v>
                </c:pt>
                <c:pt idx="91">
                  <c:v>91m</c:v>
                </c:pt>
                <c:pt idx="92">
                  <c:v>92m</c:v>
                </c:pt>
                <c:pt idx="93">
                  <c:v>93m</c:v>
                </c:pt>
                <c:pt idx="94">
                  <c:v>94m</c:v>
                </c:pt>
                <c:pt idx="95">
                  <c:v>95m</c:v>
                </c:pt>
                <c:pt idx="96">
                  <c:v>96m</c:v>
                </c:pt>
                <c:pt idx="97">
                  <c:v>97m</c:v>
                </c:pt>
                <c:pt idx="98">
                  <c:v>98m</c:v>
                </c:pt>
                <c:pt idx="99">
                  <c:v>99m</c:v>
                </c:pt>
                <c:pt idx="100">
                  <c:v>100m</c:v>
                </c:pt>
                <c:pt idx="101">
                  <c:v>101m</c:v>
                </c:pt>
                <c:pt idx="102">
                  <c:v>102m</c:v>
                </c:pt>
                <c:pt idx="103">
                  <c:v>103m</c:v>
                </c:pt>
                <c:pt idx="104">
                  <c:v>104m</c:v>
                </c:pt>
                <c:pt idx="105">
                  <c:v>105m</c:v>
                </c:pt>
                <c:pt idx="106">
                  <c:v>106m</c:v>
                </c:pt>
                <c:pt idx="107">
                  <c:v>107m</c:v>
                </c:pt>
                <c:pt idx="108">
                  <c:v>108m</c:v>
                </c:pt>
                <c:pt idx="109">
                  <c:v>109m</c:v>
                </c:pt>
                <c:pt idx="110">
                  <c:v>110m</c:v>
                </c:pt>
                <c:pt idx="111">
                  <c:v>111m</c:v>
                </c:pt>
                <c:pt idx="112">
                  <c:v>112m</c:v>
                </c:pt>
                <c:pt idx="113">
                  <c:v>113m</c:v>
                </c:pt>
                <c:pt idx="114">
                  <c:v>114m</c:v>
                </c:pt>
                <c:pt idx="115">
                  <c:v>115m</c:v>
                </c:pt>
                <c:pt idx="116">
                  <c:v>116m</c:v>
                </c:pt>
                <c:pt idx="117">
                  <c:v>117m</c:v>
                </c:pt>
                <c:pt idx="118">
                  <c:v>118m</c:v>
                </c:pt>
                <c:pt idx="119">
                  <c:v>119m</c:v>
                </c:pt>
                <c:pt idx="120">
                  <c:v>120m</c:v>
                </c:pt>
                <c:pt idx="121">
                  <c:v>121m</c:v>
                </c:pt>
                <c:pt idx="122">
                  <c:v>122m</c:v>
                </c:pt>
                <c:pt idx="123">
                  <c:v>123m</c:v>
                </c:pt>
                <c:pt idx="124">
                  <c:v>124m</c:v>
                </c:pt>
                <c:pt idx="125">
                  <c:v>125m</c:v>
                </c:pt>
                <c:pt idx="126">
                  <c:v>126m</c:v>
                </c:pt>
                <c:pt idx="127">
                  <c:v>127m</c:v>
                </c:pt>
                <c:pt idx="128">
                  <c:v>128m</c:v>
                </c:pt>
                <c:pt idx="129">
                  <c:v>129m</c:v>
                </c:pt>
                <c:pt idx="130">
                  <c:v>130m</c:v>
                </c:pt>
                <c:pt idx="131">
                  <c:v>131m</c:v>
                </c:pt>
                <c:pt idx="132">
                  <c:v>132m</c:v>
                </c:pt>
                <c:pt idx="133">
                  <c:v>133m</c:v>
                </c:pt>
                <c:pt idx="134">
                  <c:v>134m</c:v>
                </c:pt>
                <c:pt idx="135">
                  <c:v>135m</c:v>
                </c:pt>
                <c:pt idx="136">
                  <c:v>136m</c:v>
                </c:pt>
                <c:pt idx="137">
                  <c:v>137m</c:v>
                </c:pt>
                <c:pt idx="138">
                  <c:v>138m</c:v>
                </c:pt>
                <c:pt idx="139">
                  <c:v>139m</c:v>
                </c:pt>
                <c:pt idx="140">
                  <c:v>140m</c:v>
                </c:pt>
                <c:pt idx="141">
                  <c:v>141m</c:v>
                </c:pt>
                <c:pt idx="142">
                  <c:v>142m</c:v>
                </c:pt>
                <c:pt idx="143">
                  <c:v>143m</c:v>
                </c:pt>
                <c:pt idx="144">
                  <c:v>144m</c:v>
                </c:pt>
                <c:pt idx="145">
                  <c:v>145m</c:v>
                </c:pt>
                <c:pt idx="146">
                  <c:v>146m</c:v>
                </c:pt>
                <c:pt idx="147">
                  <c:v>147m</c:v>
                </c:pt>
                <c:pt idx="148">
                  <c:v>148m</c:v>
                </c:pt>
                <c:pt idx="149">
                  <c:v>149m</c:v>
                </c:pt>
                <c:pt idx="150">
                  <c:v>150m</c:v>
                </c:pt>
                <c:pt idx="151">
                  <c:v>151m</c:v>
                </c:pt>
                <c:pt idx="152">
                  <c:v>152m</c:v>
                </c:pt>
                <c:pt idx="153">
                  <c:v>153m</c:v>
                </c:pt>
                <c:pt idx="154">
                  <c:v>154m</c:v>
                </c:pt>
                <c:pt idx="155">
                  <c:v>155m</c:v>
                </c:pt>
                <c:pt idx="156">
                  <c:v>156m</c:v>
                </c:pt>
                <c:pt idx="157">
                  <c:v>157m</c:v>
                </c:pt>
                <c:pt idx="158">
                  <c:v>158m</c:v>
                </c:pt>
                <c:pt idx="159">
                  <c:v>159m</c:v>
                </c:pt>
                <c:pt idx="160">
                  <c:v>160m</c:v>
                </c:pt>
                <c:pt idx="161">
                  <c:v>161m</c:v>
                </c:pt>
                <c:pt idx="162">
                  <c:v>162m</c:v>
                </c:pt>
                <c:pt idx="163">
                  <c:v>163m</c:v>
                </c:pt>
                <c:pt idx="164">
                  <c:v>164m</c:v>
                </c:pt>
                <c:pt idx="165">
                  <c:v>165m</c:v>
                </c:pt>
                <c:pt idx="166">
                  <c:v>166m</c:v>
                </c:pt>
                <c:pt idx="167">
                  <c:v>167m</c:v>
                </c:pt>
                <c:pt idx="168">
                  <c:v>168m</c:v>
                </c:pt>
                <c:pt idx="169">
                  <c:v>169m</c:v>
                </c:pt>
                <c:pt idx="170">
                  <c:v>170m</c:v>
                </c:pt>
                <c:pt idx="171">
                  <c:v>171m</c:v>
                </c:pt>
                <c:pt idx="172">
                  <c:v>172m</c:v>
                </c:pt>
                <c:pt idx="173">
                  <c:v>173m</c:v>
                </c:pt>
                <c:pt idx="174">
                  <c:v>174m</c:v>
                </c:pt>
                <c:pt idx="175">
                  <c:v>175m</c:v>
                </c:pt>
                <c:pt idx="176">
                  <c:v>176m</c:v>
                </c:pt>
                <c:pt idx="177">
                  <c:v>177m</c:v>
                </c:pt>
                <c:pt idx="178">
                  <c:v>178m</c:v>
                </c:pt>
                <c:pt idx="179">
                  <c:v>179m</c:v>
                </c:pt>
                <c:pt idx="180">
                  <c:v>180m</c:v>
                </c:pt>
                <c:pt idx="181">
                  <c:v>181m</c:v>
                </c:pt>
                <c:pt idx="182">
                  <c:v>182m</c:v>
                </c:pt>
                <c:pt idx="183">
                  <c:v>183m</c:v>
                </c:pt>
                <c:pt idx="184">
                  <c:v>184m</c:v>
                </c:pt>
                <c:pt idx="185">
                  <c:v>185m</c:v>
                </c:pt>
                <c:pt idx="186">
                  <c:v>186m</c:v>
                </c:pt>
                <c:pt idx="187">
                  <c:v>187m</c:v>
                </c:pt>
                <c:pt idx="188">
                  <c:v>188m</c:v>
                </c:pt>
                <c:pt idx="189">
                  <c:v>189m</c:v>
                </c:pt>
                <c:pt idx="190">
                  <c:v>190m</c:v>
                </c:pt>
                <c:pt idx="191">
                  <c:v>191m</c:v>
                </c:pt>
                <c:pt idx="192">
                  <c:v>192m</c:v>
                </c:pt>
                <c:pt idx="193">
                  <c:v>193m</c:v>
                </c:pt>
                <c:pt idx="194">
                  <c:v>194m</c:v>
                </c:pt>
                <c:pt idx="195">
                  <c:v>195m</c:v>
                </c:pt>
                <c:pt idx="196">
                  <c:v>196m</c:v>
                </c:pt>
                <c:pt idx="197">
                  <c:v>197m</c:v>
                </c:pt>
                <c:pt idx="198">
                  <c:v>198m</c:v>
                </c:pt>
                <c:pt idx="199">
                  <c:v>199m</c:v>
                </c:pt>
                <c:pt idx="200">
                  <c:v>200m</c:v>
                </c:pt>
                <c:pt idx="201">
                  <c:v>201m</c:v>
                </c:pt>
                <c:pt idx="202">
                  <c:v>202m</c:v>
                </c:pt>
                <c:pt idx="203">
                  <c:v>203m</c:v>
                </c:pt>
                <c:pt idx="204">
                  <c:v>204m</c:v>
                </c:pt>
                <c:pt idx="205">
                  <c:v>205m</c:v>
                </c:pt>
                <c:pt idx="206">
                  <c:v>206m</c:v>
                </c:pt>
                <c:pt idx="207">
                  <c:v>207m</c:v>
                </c:pt>
                <c:pt idx="208">
                  <c:v>208m</c:v>
                </c:pt>
                <c:pt idx="209">
                  <c:v>209m</c:v>
                </c:pt>
                <c:pt idx="210">
                  <c:v>210m</c:v>
                </c:pt>
                <c:pt idx="211">
                  <c:v>211m</c:v>
                </c:pt>
                <c:pt idx="212">
                  <c:v>212m</c:v>
                </c:pt>
                <c:pt idx="213">
                  <c:v>213m</c:v>
                </c:pt>
                <c:pt idx="214">
                  <c:v>214m</c:v>
                </c:pt>
                <c:pt idx="215">
                  <c:v>215m</c:v>
                </c:pt>
                <c:pt idx="216">
                  <c:v>216m</c:v>
                </c:pt>
                <c:pt idx="217">
                  <c:v>217m</c:v>
                </c:pt>
                <c:pt idx="218">
                  <c:v>218m</c:v>
                </c:pt>
                <c:pt idx="219">
                  <c:v>219m</c:v>
                </c:pt>
                <c:pt idx="220">
                  <c:v>220m</c:v>
                </c:pt>
                <c:pt idx="221">
                  <c:v>221m</c:v>
                </c:pt>
                <c:pt idx="222">
                  <c:v>222m</c:v>
                </c:pt>
                <c:pt idx="223">
                  <c:v>223m</c:v>
                </c:pt>
                <c:pt idx="224">
                  <c:v>224m</c:v>
                </c:pt>
                <c:pt idx="225">
                  <c:v>225m</c:v>
                </c:pt>
                <c:pt idx="226">
                  <c:v>226m</c:v>
                </c:pt>
                <c:pt idx="227">
                  <c:v>227m</c:v>
                </c:pt>
                <c:pt idx="228">
                  <c:v>228m</c:v>
                </c:pt>
                <c:pt idx="229">
                  <c:v>229m</c:v>
                </c:pt>
                <c:pt idx="230">
                  <c:v>230m</c:v>
                </c:pt>
                <c:pt idx="231">
                  <c:v>231m</c:v>
                </c:pt>
                <c:pt idx="232">
                  <c:v>232m</c:v>
                </c:pt>
                <c:pt idx="233">
                  <c:v>233m</c:v>
                </c:pt>
                <c:pt idx="234">
                  <c:v>234m</c:v>
                </c:pt>
                <c:pt idx="235">
                  <c:v>235m</c:v>
                </c:pt>
                <c:pt idx="236">
                  <c:v>236m</c:v>
                </c:pt>
                <c:pt idx="237">
                  <c:v>237m</c:v>
                </c:pt>
                <c:pt idx="238">
                  <c:v>238m</c:v>
                </c:pt>
                <c:pt idx="239">
                  <c:v>239m</c:v>
                </c:pt>
                <c:pt idx="240">
                  <c:v>240m</c:v>
                </c:pt>
                <c:pt idx="241">
                  <c:v>241m</c:v>
                </c:pt>
                <c:pt idx="242">
                  <c:v>242m</c:v>
                </c:pt>
                <c:pt idx="243">
                  <c:v>243m</c:v>
                </c:pt>
                <c:pt idx="244">
                  <c:v>244m</c:v>
                </c:pt>
                <c:pt idx="245">
                  <c:v>245m</c:v>
                </c:pt>
                <c:pt idx="246">
                  <c:v>246m</c:v>
                </c:pt>
                <c:pt idx="247">
                  <c:v>247m</c:v>
                </c:pt>
                <c:pt idx="248">
                  <c:v>248m</c:v>
                </c:pt>
                <c:pt idx="249">
                  <c:v>249m</c:v>
                </c:pt>
                <c:pt idx="250">
                  <c:v>250m</c:v>
                </c:pt>
                <c:pt idx="251">
                  <c:v>251m</c:v>
                </c:pt>
                <c:pt idx="252">
                  <c:v>252m</c:v>
                </c:pt>
                <c:pt idx="253">
                  <c:v>253m</c:v>
                </c:pt>
                <c:pt idx="254">
                  <c:v>254m</c:v>
                </c:pt>
                <c:pt idx="255">
                  <c:v>255m</c:v>
                </c:pt>
                <c:pt idx="256">
                  <c:v>256m</c:v>
                </c:pt>
                <c:pt idx="257">
                  <c:v>257m</c:v>
                </c:pt>
                <c:pt idx="258">
                  <c:v>258m</c:v>
                </c:pt>
                <c:pt idx="259">
                  <c:v>259m</c:v>
                </c:pt>
                <c:pt idx="260">
                  <c:v>260m</c:v>
                </c:pt>
                <c:pt idx="261">
                  <c:v>261m</c:v>
                </c:pt>
                <c:pt idx="262">
                  <c:v>262m</c:v>
                </c:pt>
                <c:pt idx="263">
                  <c:v>263m</c:v>
                </c:pt>
                <c:pt idx="264">
                  <c:v>264m</c:v>
                </c:pt>
                <c:pt idx="265">
                  <c:v>265m</c:v>
                </c:pt>
                <c:pt idx="266">
                  <c:v>266m</c:v>
                </c:pt>
                <c:pt idx="267">
                  <c:v>267m</c:v>
                </c:pt>
                <c:pt idx="268">
                  <c:v>268m</c:v>
                </c:pt>
                <c:pt idx="269">
                  <c:v>269m</c:v>
                </c:pt>
                <c:pt idx="270">
                  <c:v>270m</c:v>
                </c:pt>
                <c:pt idx="271">
                  <c:v>271m</c:v>
                </c:pt>
                <c:pt idx="272">
                  <c:v>272m</c:v>
                </c:pt>
                <c:pt idx="273">
                  <c:v>273m</c:v>
                </c:pt>
                <c:pt idx="274">
                  <c:v>274m</c:v>
                </c:pt>
                <c:pt idx="275">
                  <c:v>275m</c:v>
                </c:pt>
                <c:pt idx="276">
                  <c:v>276m</c:v>
                </c:pt>
                <c:pt idx="277">
                  <c:v>277m</c:v>
                </c:pt>
                <c:pt idx="278">
                  <c:v>278m</c:v>
                </c:pt>
                <c:pt idx="279">
                  <c:v>279m</c:v>
                </c:pt>
                <c:pt idx="280">
                  <c:v>280m</c:v>
                </c:pt>
                <c:pt idx="281">
                  <c:v>281m</c:v>
                </c:pt>
                <c:pt idx="282">
                  <c:v>282m</c:v>
                </c:pt>
                <c:pt idx="283">
                  <c:v>283m</c:v>
                </c:pt>
                <c:pt idx="284">
                  <c:v>284m</c:v>
                </c:pt>
                <c:pt idx="285">
                  <c:v>285m</c:v>
                </c:pt>
                <c:pt idx="286">
                  <c:v>286m</c:v>
                </c:pt>
                <c:pt idx="287">
                  <c:v>287m</c:v>
                </c:pt>
                <c:pt idx="288">
                  <c:v>288m</c:v>
                </c:pt>
                <c:pt idx="289">
                  <c:v>289m</c:v>
                </c:pt>
                <c:pt idx="290">
                  <c:v>290m</c:v>
                </c:pt>
                <c:pt idx="291">
                  <c:v>291m</c:v>
                </c:pt>
                <c:pt idx="292">
                  <c:v>292m</c:v>
                </c:pt>
                <c:pt idx="293">
                  <c:v>293m</c:v>
                </c:pt>
                <c:pt idx="294">
                  <c:v>294m</c:v>
                </c:pt>
                <c:pt idx="295">
                  <c:v>295m</c:v>
                </c:pt>
                <c:pt idx="296">
                  <c:v>296m</c:v>
                </c:pt>
                <c:pt idx="297">
                  <c:v>297m</c:v>
                </c:pt>
                <c:pt idx="298">
                  <c:v>298m</c:v>
                </c:pt>
                <c:pt idx="299">
                  <c:v>299m</c:v>
                </c:pt>
                <c:pt idx="300">
                  <c:v>300m</c:v>
                </c:pt>
                <c:pt idx="301">
                  <c:v>301m</c:v>
                </c:pt>
                <c:pt idx="302">
                  <c:v>302m</c:v>
                </c:pt>
                <c:pt idx="303">
                  <c:v>303m</c:v>
                </c:pt>
                <c:pt idx="304">
                  <c:v>304m</c:v>
                </c:pt>
                <c:pt idx="305">
                  <c:v>305m</c:v>
                </c:pt>
                <c:pt idx="306">
                  <c:v>306m</c:v>
                </c:pt>
                <c:pt idx="307">
                  <c:v>307m</c:v>
                </c:pt>
                <c:pt idx="308">
                  <c:v>308m</c:v>
                </c:pt>
                <c:pt idx="309">
                  <c:v>309m</c:v>
                </c:pt>
                <c:pt idx="310">
                  <c:v>310m</c:v>
                </c:pt>
                <c:pt idx="311">
                  <c:v>311m</c:v>
                </c:pt>
                <c:pt idx="312">
                  <c:v>312m</c:v>
                </c:pt>
                <c:pt idx="313">
                  <c:v>313m</c:v>
                </c:pt>
                <c:pt idx="314">
                  <c:v>314m</c:v>
                </c:pt>
                <c:pt idx="315">
                  <c:v>315m</c:v>
                </c:pt>
                <c:pt idx="316">
                  <c:v>316m</c:v>
                </c:pt>
                <c:pt idx="317">
                  <c:v>317m</c:v>
                </c:pt>
                <c:pt idx="318">
                  <c:v>318m</c:v>
                </c:pt>
                <c:pt idx="319">
                  <c:v>319m</c:v>
                </c:pt>
                <c:pt idx="320">
                  <c:v>320m</c:v>
                </c:pt>
                <c:pt idx="321">
                  <c:v>321m</c:v>
                </c:pt>
                <c:pt idx="322">
                  <c:v>322m</c:v>
                </c:pt>
                <c:pt idx="323">
                  <c:v>323m</c:v>
                </c:pt>
                <c:pt idx="324">
                  <c:v>324m</c:v>
                </c:pt>
                <c:pt idx="325">
                  <c:v>325m</c:v>
                </c:pt>
                <c:pt idx="326">
                  <c:v>326m</c:v>
                </c:pt>
                <c:pt idx="327">
                  <c:v>327m</c:v>
                </c:pt>
                <c:pt idx="328">
                  <c:v>328m</c:v>
                </c:pt>
                <c:pt idx="329">
                  <c:v>329m</c:v>
                </c:pt>
                <c:pt idx="330">
                  <c:v>330m</c:v>
                </c:pt>
                <c:pt idx="331">
                  <c:v>331m</c:v>
                </c:pt>
                <c:pt idx="332">
                  <c:v>332m</c:v>
                </c:pt>
                <c:pt idx="333">
                  <c:v>333m</c:v>
                </c:pt>
                <c:pt idx="334">
                  <c:v>334m</c:v>
                </c:pt>
                <c:pt idx="335">
                  <c:v>335m</c:v>
                </c:pt>
                <c:pt idx="336">
                  <c:v>336m</c:v>
                </c:pt>
                <c:pt idx="337">
                  <c:v>337m</c:v>
                </c:pt>
                <c:pt idx="338">
                  <c:v>338m</c:v>
                </c:pt>
                <c:pt idx="339">
                  <c:v>339m</c:v>
                </c:pt>
                <c:pt idx="340">
                  <c:v>340m</c:v>
                </c:pt>
                <c:pt idx="341">
                  <c:v>341m</c:v>
                </c:pt>
                <c:pt idx="342">
                  <c:v>342m</c:v>
                </c:pt>
                <c:pt idx="343">
                  <c:v>343m</c:v>
                </c:pt>
                <c:pt idx="344">
                  <c:v>344m</c:v>
                </c:pt>
                <c:pt idx="345">
                  <c:v>345m</c:v>
                </c:pt>
                <c:pt idx="346">
                  <c:v>346m</c:v>
                </c:pt>
                <c:pt idx="347">
                  <c:v>347m</c:v>
                </c:pt>
                <c:pt idx="348">
                  <c:v>348m</c:v>
                </c:pt>
                <c:pt idx="349">
                  <c:v>349m</c:v>
                </c:pt>
                <c:pt idx="350">
                  <c:v>350m</c:v>
                </c:pt>
                <c:pt idx="351">
                  <c:v>351m</c:v>
                </c:pt>
                <c:pt idx="352">
                  <c:v>352m</c:v>
                </c:pt>
                <c:pt idx="353">
                  <c:v>353m</c:v>
                </c:pt>
                <c:pt idx="354">
                  <c:v>354m</c:v>
                </c:pt>
                <c:pt idx="355">
                  <c:v>355m</c:v>
                </c:pt>
                <c:pt idx="356">
                  <c:v>356m</c:v>
                </c:pt>
                <c:pt idx="357">
                  <c:v>357m</c:v>
                </c:pt>
                <c:pt idx="358">
                  <c:v>358m</c:v>
                </c:pt>
                <c:pt idx="359">
                  <c:v>359m</c:v>
                </c:pt>
                <c:pt idx="360">
                  <c:v>360m</c:v>
                </c:pt>
              </c:strCache>
            </c:strRef>
          </c:cat>
          <c:val>
            <c:numRef>
              <c:f>'KRD mapping'!$E$27:$NA$27</c:f>
              <c:numCache>
                <c:formatCode>_(* #,##0.00_);_(* \(#,##0.00\);_(* "-"??_);_(@_)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8.3333333333333329E-2</c:v>
                </c:pt>
                <c:pt idx="278">
                  <c:v>0.16666666666666666</c:v>
                </c:pt>
                <c:pt idx="279">
                  <c:v>0.25</c:v>
                </c:pt>
                <c:pt idx="280">
                  <c:v>0.33333333333333331</c:v>
                </c:pt>
                <c:pt idx="281">
                  <c:v>0.41666666666666669</c:v>
                </c:pt>
                <c:pt idx="282">
                  <c:v>0.5</c:v>
                </c:pt>
                <c:pt idx="283">
                  <c:v>0.58333333333333337</c:v>
                </c:pt>
                <c:pt idx="284">
                  <c:v>0.66666666666666663</c:v>
                </c:pt>
                <c:pt idx="285">
                  <c:v>0.75</c:v>
                </c:pt>
                <c:pt idx="286">
                  <c:v>0.83333333333333337</c:v>
                </c:pt>
                <c:pt idx="287">
                  <c:v>0.91666666666666663</c:v>
                </c:pt>
                <c:pt idx="288">
                  <c:v>1</c:v>
                </c:pt>
                <c:pt idx="289">
                  <c:v>0.91666666666666663</c:v>
                </c:pt>
                <c:pt idx="290">
                  <c:v>0.83333333333333337</c:v>
                </c:pt>
                <c:pt idx="291">
                  <c:v>0.75</c:v>
                </c:pt>
                <c:pt idx="292">
                  <c:v>0.66666666666666674</c:v>
                </c:pt>
                <c:pt idx="293">
                  <c:v>0.58333333333333326</c:v>
                </c:pt>
                <c:pt idx="294">
                  <c:v>0.5</c:v>
                </c:pt>
                <c:pt idx="295">
                  <c:v>0.41666666666666663</c:v>
                </c:pt>
                <c:pt idx="296">
                  <c:v>0.33333333333333337</c:v>
                </c:pt>
                <c:pt idx="297">
                  <c:v>0.25</c:v>
                </c:pt>
                <c:pt idx="298">
                  <c:v>0.16666666666666663</c:v>
                </c:pt>
                <c:pt idx="299">
                  <c:v>8.333333333333337E-2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smooth val="0"/>
        </c:ser>
        <c:ser>
          <c:idx val="24"/>
          <c:order val="24"/>
          <c:tx>
            <c:strRef>
              <c:f>'KRD mapping'!$D$28</c:f>
              <c:strCache>
                <c:ptCount val="1"/>
                <c:pt idx="0">
                  <c:v>25y</c:v>
                </c:pt>
              </c:strCache>
            </c:strRef>
          </c:tx>
          <c:marker>
            <c:symbol val="none"/>
          </c:marker>
          <c:cat>
            <c:strRef>
              <c:f>'KRD mapping'!$E$3:$NA$3</c:f>
              <c:strCache>
                <c:ptCount val="361"/>
                <c:pt idx="0">
                  <c:v>0m</c:v>
                </c:pt>
                <c:pt idx="1">
                  <c:v>1m</c:v>
                </c:pt>
                <c:pt idx="2">
                  <c:v>2m</c:v>
                </c:pt>
                <c:pt idx="3">
                  <c:v>3m</c:v>
                </c:pt>
                <c:pt idx="4">
                  <c:v>4m</c:v>
                </c:pt>
                <c:pt idx="5">
                  <c:v>5m</c:v>
                </c:pt>
                <c:pt idx="6">
                  <c:v>6m</c:v>
                </c:pt>
                <c:pt idx="7">
                  <c:v>7m</c:v>
                </c:pt>
                <c:pt idx="8">
                  <c:v>8m</c:v>
                </c:pt>
                <c:pt idx="9">
                  <c:v>9m</c:v>
                </c:pt>
                <c:pt idx="10">
                  <c:v>10m</c:v>
                </c:pt>
                <c:pt idx="11">
                  <c:v>11m</c:v>
                </c:pt>
                <c:pt idx="12">
                  <c:v>12m</c:v>
                </c:pt>
                <c:pt idx="13">
                  <c:v>13m</c:v>
                </c:pt>
                <c:pt idx="14">
                  <c:v>14m</c:v>
                </c:pt>
                <c:pt idx="15">
                  <c:v>15m</c:v>
                </c:pt>
                <c:pt idx="16">
                  <c:v>16m</c:v>
                </c:pt>
                <c:pt idx="17">
                  <c:v>17m</c:v>
                </c:pt>
                <c:pt idx="18">
                  <c:v>18m</c:v>
                </c:pt>
                <c:pt idx="19">
                  <c:v>19m</c:v>
                </c:pt>
                <c:pt idx="20">
                  <c:v>20m</c:v>
                </c:pt>
                <c:pt idx="21">
                  <c:v>21m</c:v>
                </c:pt>
                <c:pt idx="22">
                  <c:v>22m</c:v>
                </c:pt>
                <c:pt idx="23">
                  <c:v>23m</c:v>
                </c:pt>
                <c:pt idx="24">
                  <c:v>24m</c:v>
                </c:pt>
                <c:pt idx="25">
                  <c:v>25m</c:v>
                </c:pt>
                <c:pt idx="26">
                  <c:v>26m</c:v>
                </c:pt>
                <c:pt idx="27">
                  <c:v>27m</c:v>
                </c:pt>
                <c:pt idx="28">
                  <c:v>28m</c:v>
                </c:pt>
                <c:pt idx="29">
                  <c:v>29m</c:v>
                </c:pt>
                <c:pt idx="30">
                  <c:v>30m</c:v>
                </c:pt>
                <c:pt idx="31">
                  <c:v>31m</c:v>
                </c:pt>
                <c:pt idx="32">
                  <c:v>32m</c:v>
                </c:pt>
                <c:pt idx="33">
                  <c:v>33m</c:v>
                </c:pt>
                <c:pt idx="34">
                  <c:v>34m</c:v>
                </c:pt>
                <c:pt idx="35">
                  <c:v>35m</c:v>
                </c:pt>
                <c:pt idx="36">
                  <c:v>36m</c:v>
                </c:pt>
                <c:pt idx="37">
                  <c:v>37m</c:v>
                </c:pt>
                <c:pt idx="38">
                  <c:v>38m</c:v>
                </c:pt>
                <c:pt idx="39">
                  <c:v>39m</c:v>
                </c:pt>
                <c:pt idx="40">
                  <c:v>40m</c:v>
                </c:pt>
                <c:pt idx="41">
                  <c:v>41m</c:v>
                </c:pt>
                <c:pt idx="42">
                  <c:v>42m</c:v>
                </c:pt>
                <c:pt idx="43">
                  <c:v>43m</c:v>
                </c:pt>
                <c:pt idx="44">
                  <c:v>44m</c:v>
                </c:pt>
                <c:pt idx="45">
                  <c:v>45m</c:v>
                </c:pt>
                <c:pt idx="46">
                  <c:v>46m</c:v>
                </c:pt>
                <c:pt idx="47">
                  <c:v>47m</c:v>
                </c:pt>
                <c:pt idx="48">
                  <c:v>48m</c:v>
                </c:pt>
                <c:pt idx="49">
                  <c:v>49m</c:v>
                </c:pt>
                <c:pt idx="50">
                  <c:v>50m</c:v>
                </c:pt>
                <c:pt idx="51">
                  <c:v>51m</c:v>
                </c:pt>
                <c:pt idx="52">
                  <c:v>52m</c:v>
                </c:pt>
                <c:pt idx="53">
                  <c:v>53m</c:v>
                </c:pt>
                <c:pt idx="54">
                  <c:v>54m</c:v>
                </c:pt>
                <c:pt idx="55">
                  <c:v>55m</c:v>
                </c:pt>
                <c:pt idx="56">
                  <c:v>56m</c:v>
                </c:pt>
                <c:pt idx="57">
                  <c:v>57m</c:v>
                </c:pt>
                <c:pt idx="58">
                  <c:v>58m</c:v>
                </c:pt>
                <c:pt idx="59">
                  <c:v>59m</c:v>
                </c:pt>
                <c:pt idx="60">
                  <c:v>60m</c:v>
                </c:pt>
                <c:pt idx="61">
                  <c:v>61m</c:v>
                </c:pt>
                <c:pt idx="62">
                  <c:v>62m</c:v>
                </c:pt>
                <c:pt idx="63">
                  <c:v>63m</c:v>
                </c:pt>
                <c:pt idx="64">
                  <c:v>64m</c:v>
                </c:pt>
                <c:pt idx="65">
                  <c:v>65m</c:v>
                </c:pt>
                <c:pt idx="66">
                  <c:v>66m</c:v>
                </c:pt>
                <c:pt idx="67">
                  <c:v>67m</c:v>
                </c:pt>
                <c:pt idx="68">
                  <c:v>68m</c:v>
                </c:pt>
                <c:pt idx="69">
                  <c:v>69m</c:v>
                </c:pt>
                <c:pt idx="70">
                  <c:v>70m</c:v>
                </c:pt>
                <c:pt idx="71">
                  <c:v>71m</c:v>
                </c:pt>
                <c:pt idx="72">
                  <c:v>72m</c:v>
                </c:pt>
                <c:pt idx="73">
                  <c:v>73m</c:v>
                </c:pt>
                <c:pt idx="74">
                  <c:v>74m</c:v>
                </c:pt>
                <c:pt idx="75">
                  <c:v>75m</c:v>
                </c:pt>
                <c:pt idx="76">
                  <c:v>76m</c:v>
                </c:pt>
                <c:pt idx="77">
                  <c:v>77m</c:v>
                </c:pt>
                <c:pt idx="78">
                  <c:v>78m</c:v>
                </c:pt>
                <c:pt idx="79">
                  <c:v>79m</c:v>
                </c:pt>
                <c:pt idx="80">
                  <c:v>80m</c:v>
                </c:pt>
                <c:pt idx="81">
                  <c:v>81m</c:v>
                </c:pt>
                <c:pt idx="82">
                  <c:v>82m</c:v>
                </c:pt>
                <c:pt idx="83">
                  <c:v>83m</c:v>
                </c:pt>
                <c:pt idx="84">
                  <c:v>84m</c:v>
                </c:pt>
                <c:pt idx="85">
                  <c:v>85m</c:v>
                </c:pt>
                <c:pt idx="86">
                  <c:v>86m</c:v>
                </c:pt>
                <c:pt idx="87">
                  <c:v>87m</c:v>
                </c:pt>
                <c:pt idx="88">
                  <c:v>88m</c:v>
                </c:pt>
                <c:pt idx="89">
                  <c:v>89m</c:v>
                </c:pt>
                <c:pt idx="90">
                  <c:v>90m</c:v>
                </c:pt>
                <c:pt idx="91">
                  <c:v>91m</c:v>
                </c:pt>
                <c:pt idx="92">
                  <c:v>92m</c:v>
                </c:pt>
                <c:pt idx="93">
                  <c:v>93m</c:v>
                </c:pt>
                <c:pt idx="94">
                  <c:v>94m</c:v>
                </c:pt>
                <c:pt idx="95">
                  <c:v>95m</c:v>
                </c:pt>
                <c:pt idx="96">
                  <c:v>96m</c:v>
                </c:pt>
                <c:pt idx="97">
                  <c:v>97m</c:v>
                </c:pt>
                <c:pt idx="98">
                  <c:v>98m</c:v>
                </c:pt>
                <c:pt idx="99">
                  <c:v>99m</c:v>
                </c:pt>
                <c:pt idx="100">
                  <c:v>100m</c:v>
                </c:pt>
                <c:pt idx="101">
                  <c:v>101m</c:v>
                </c:pt>
                <c:pt idx="102">
                  <c:v>102m</c:v>
                </c:pt>
                <c:pt idx="103">
                  <c:v>103m</c:v>
                </c:pt>
                <c:pt idx="104">
                  <c:v>104m</c:v>
                </c:pt>
                <c:pt idx="105">
                  <c:v>105m</c:v>
                </c:pt>
                <c:pt idx="106">
                  <c:v>106m</c:v>
                </c:pt>
                <c:pt idx="107">
                  <c:v>107m</c:v>
                </c:pt>
                <c:pt idx="108">
                  <c:v>108m</c:v>
                </c:pt>
                <c:pt idx="109">
                  <c:v>109m</c:v>
                </c:pt>
                <c:pt idx="110">
                  <c:v>110m</c:v>
                </c:pt>
                <c:pt idx="111">
                  <c:v>111m</c:v>
                </c:pt>
                <c:pt idx="112">
                  <c:v>112m</c:v>
                </c:pt>
                <c:pt idx="113">
                  <c:v>113m</c:v>
                </c:pt>
                <c:pt idx="114">
                  <c:v>114m</c:v>
                </c:pt>
                <c:pt idx="115">
                  <c:v>115m</c:v>
                </c:pt>
                <c:pt idx="116">
                  <c:v>116m</c:v>
                </c:pt>
                <c:pt idx="117">
                  <c:v>117m</c:v>
                </c:pt>
                <c:pt idx="118">
                  <c:v>118m</c:v>
                </c:pt>
                <c:pt idx="119">
                  <c:v>119m</c:v>
                </c:pt>
                <c:pt idx="120">
                  <c:v>120m</c:v>
                </c:pt>
                <c:pt idx="121">
                  <c:v>121m</c:v>
                </c:pt>
                <c:pt idx="122">
                  <c:v>122m</c:v>
                </c:pt>
                <c:pt idx="123">
                  <c:v>123m</c:v>
                </c:pt>
                <c:pt idx="124">
                  <c:v>124m</c:v>
                </c:pt>
                <c:pt idx="125">
                  <c:v>125m</c:v>
                </c:pt>
                <c:pt idx="126">
                  <c:v>126m</c:v>
                </c:pt>
                <c:pt idx="127">
                  <c:v>127m</c:v>
                </c:pt>
                <c:pt idx="128">
                  <c:v>128m</c:v>
                </c:pt>
                <c:pt idx="129">
                  <c:v>129m</c:v>
                </c:pt>
                <c:pt idx="130">
                  <c:v>130m</c:v>
                </c:pt>
                <c:pt idx="131">
                  <c:v>131m</c:v>
                </c:pt>
                <c:pt idx="132">
                  <c:v>132m</c:v>
                </c:pt>
                <c:pt idx="133">
                  <c:v>133m</c:v>
                </c:pt>
                <c:pt idx="134">
                  <c:v>134m</c:v>
                </c:pt>
                <c:pt idx="135">
                  <c:v>135m</c:v>
                </c:pt>
                <c:pt idx="136">
                  <c:v>136m</c:v>
                </c:pt>
                <c:pt idx="137">
                  <c:v>137m</c:v>
                </c:pt>
                <c:pt idx="138">
                  <c:v>138m</c:v>
                </c:pt>
                <c:pt idx="139">
                  <c:v>139m</c:v>
                </c:pt>
                <c:pt idx="140">
                  <c:v>140m</c:v>
                </c:pt>
                <c:pt idx="141">
                  <c:v>141m</c:v>
                </c:pt>
                <c:pt idx="142">
                  <c:v>142m</c:v>
                </c:pt>
                <c:pt idx="143">
                  <c:v>143m</c:v>
                </c:pt>
                <c:pt idx="144">
                  <c:v>144m</c:v>
                </c:pt>
                <c:pt idx="145">
                  <c:v>145m</c:v>
                </c:pt>
                <c:pt idx="146">
                  <c:v>146m</c:v>
                </c:pt>
                <c:pt idx="147">
                  <c:v>147m</c:v>
                </c:pt>
                <c:pt idx="148">
                  <c:v>148m</c:v>
                </c:pt>
                <c:pt idx="149">
                  <c:v>149m</c:v>
                </c:pt>
                <c:pt idx="150">
                  <c:v>150m</c:v>
                </c:pt>
                <c:pt idx="151">
                  <c:v>151m</c:v>
                </c:pt>
                <c:pt idx="152">
                  <c:v>152m</c:v>
                </c:pt>
                <c:pt idx="153">
                  <c:v>153m</c:v>
                </c:pt>
                <c:pt idx="154">
                  <c:v>154m</c:v>
                </c:pt>
                <c:pt idx="155">
                  <c:v>155m</c:v>
                </c:pt>
                <c:pt idx="156">
                  <c:v>156m</c:v>
                </c:pt>
                <c:pt idx="157">
                  <c:v>157m</c:v>
                </c:pt>
                <c:pt idx="158">
                  <c:v>158m</c:v>
                </c:pt>
                <c:pt idx="159">
                  <c:v>159m</c:v>
                </c:pt>
                <c:pt idx="160">
                  <c:v>160m</c:v>
                </c:pt>
                <c:pt idx="161">
                  <c:v>161m</c:v>
                </c:pt>
                <c:pt idx="162">
                  <c:v>162m</c:v>
                </c:pt>
                <c:pt idx="163">
                  <c:v>163m</c:v>
                </c:pt>
                <c:pt idx="164">
                  <c:v>164m</c:v>
                </c:pt>
                <c:pt idx="165">
                  <c:v>165m</c:v>
                </c:pt>
                <c:pt idx="166">
                  <c:v>166m</c:v>
                </c:pt>
                <c:pt idx="167">
                  <c:v>167m</c:v>
                </c:pt>
                <c:pt idx="168">
                  <c:v>168m</c:v>
                </c:pt>
                <c:pt idx="169">
                  <c:v>169m</c:v>
                </c:pt>
                <c:pt idx="170">
                  <c:v>170m</c:v>
                </c:pt>
                <c:pt idx="171">
                  <c:v>171m</c:v>
                </c:pt>
                <c:pt idx="172">
                  <c:v>172m</c:v>
                </c:pt>
                <c:pt idx="173">
                  <c:v>173m</c:v>
                </c:pt>
                <c:pt idx="174">
                  <c:v>174m</c:v>
                </c:pt>
                <c:pt idx="175">
                  <c:v>175m</c:v>
                </c:pt>
                <c:pt idx="176">
                  <c:v>176m</c:v>
                </c:pt>
                <c:pt idx="177">
                  <c:v>177m</c:v>
                </c:pt>
                <c:pt idx="178">
                  <c:v>178m</c:v>
                </c:pt>
                <c:pt idx="179">
                  <c:v>179m</c:v>
                </c:pt>
                <c:pt idx="180">
                  <c:v>180m</c:v>
                </c:pt>
                <c:pt idx="181">
                  <c:v>181m</c:v>
                </c:pt>
                <c:pt idx="182">
                  <c:v>182m</c:v>
                </c:pt>
                <c:pt idx="183">
                  <c:v>183m</c:v>
                </c:pt>
                <c:pt idx="184">
                  <c:v>184m</c:v>
                </c:pt>
                <c:pt idx="185">
                  <c:v>185m</c:v>
                </c:pt>
                <c:pt idx="186">
                  <c:v>186m</c:v>
                </c:pt>
                <c:pt idx="187">
                  <c:v>187m</c:v>
                </c:pt>
                <c:pt idx="188">
                  <c:v>188m</c:v>
                </c:pt>
                <c:pt idx="189">
                  <c:v>189m</c:v>
                </c:pt>
                <c:pt idx="190">
                  <c:v>190m</c:v>
                </c:pt>
                <c:pt idx="191">
                  <c:v>191m</c:v>
                </c:pt>
                <c:pt idx="192">
                  <c:v>192m</c:v>
                </c:pt>
                <c:pt idx="193">
                  <c:v>193m</c:v>
                </c:pt>
                <c:pt idx="194">
                  <c:v>194m</c:v>
                </c:pt>
                <c:pt idx="195">
                  <c:v>195m</c:v>
                </c:pt>
                <c:pt idx="196">
                  <c:v>196m</c:v>
                </c:pt>
                <c:pt idx="197">
                  <c:v>197m</c:v>
                </c:pt>
                <c:pt idx="198">
                  <c:v>198m</c:v>
                </c:pt>
                <c:pt idx="199">
                  <c:v>199m</c:v>
                </c:pt>
                <c:pt idx="200">
                  <c:v>200m</c:v>
                </c:pt>
                <c:pt idx="201">
                  <c:v>201m</c:v>
                </c:pt>
                <c:pt idx="202">
                  <c:v>202m</c:v>
                </c:pt>
                <c:pt idx="203">
                  <c:v>203m</c:v>
                </c:pt>
                <c:pt idx="204">
                  <c:v>204m</c:v>
                </c:pt>
                <c:pt idx="205">
                  <c:v>205m</c:v>
                </c:pt>
                <c:pt idx="206">
                  <c:v>206m</c:v>
                </c:pt>
                <c:pt idx="207">
                  <c:v>207m</c:v>
                </c:pt>
                <c:pt idx="208">
                  <c:v>208m</c:v>
                </c:pt>
                <c:pt idx="209">
                  <c:v>209m</c:v>
                </c:pt>
                <c:pt idx="210">
                  <c:v>210m</c:v>
                </c:pt>
                <c:pt idx="211">
                  <c:v>211m</c:v>
                </c:pt>
                <c:pt idx="212">
                  <c:v>212m</c:v>
                </c:pt>
                <c:pt idx="213">
                  <c:v>213m</c:v>
                </c:pt>
                <c:pt idx="214">
                  <c:v>214m</c:v>
                </c:pt>
                <c:pt idx="215">
                  <c:v>215m</c:v>
                </c:pt>
                <c:pt idx="216">
                  <c:v>216m</c:v>
                </c:pt>
                <c:pt idx="217">
                  <c:v>217m</c:v>
                </c:pt>
                <c:pt idx="218">
                  <c:v>218m</c:v>
                </c:pt>
                <c:pt idx="219">
                  <c:v>219m</c:v>
                </c:pt>
                <c:pt idx="220">
                  <c:v>220m</c:v>
                </c:pt>
                <c:pt idx="221">
                  <c:v>221m</c:v>
                </c:pt>
                <c:pt idx="222">
                  <c:v>222m</c:v>
                </c:pt>
                <c:pt idx="223">
                  <c:v>223m</c:v>
                </c:pt>
                <c:pt idx="224">
                  <c:v>224m</c:v>
                </c:pt>
                <c:pt idx="225">
                  <c:v>225m</c:v>
                </c:pt>
                <c:pt idx="226">
                  <c:v>226m</c:v>
                </c:pt>
                <c:pt idx="227">
                  <c:v>227m</c:v>
                </c:pt>
                <c:pt idx="228">
                  <c:v>228m</c:v>
                </c:pt>
                <c:pt idx="229">
                  <c:v>229m</c:v>
                </c:pt>
                <c:pt idx="230">
                  <c:v>230m</c:v>
                </c:pt>
                <c:pt idx="231">
                  <c:v>231m</c:v>
                </c:pt>
                <c:pt idx="232">
                  <c:v>232m</c:v>
                </c:pt>
                <c:pt idx="233">
                  <c:v>233m</c:v>
                </c:pt>
                <c:pt idx="234">
                  <c:v>234m</c:v>
                </c:pt>
                <c:pt idx="235">
                  <c:v>235m</c:v>
                </c:pt>
                <c:pt idx="236">
                  <c:v>236m</c:v>
                </c:pt>
                <c:pt idx="237">
                  <c:v>237m</c:v>
                </c:pt>
                <c:pt idx="238">
                  <c:v>238m</c:v>
                </c:pt>
                <c:pt idx="239">
                  <c:v>239m</c:v>
                </c:pt>
                <c:pt idx="240">
                  <c:v>240m</c:v>
                </c:pt>
                <c:pt idx="241">
                  <c:v>241m</c:v>
                </c:pt>
                <c:pt idx="242">
                  <c:v>242m</c:v>
                </c:pt>
                <c:pt idx="243">
                  <c:v>243m</c:v>
                </c:pt>
                <c:pt idx="244">
                  <c:v>244m</c:v>
                </c:pt>
                <c:pt idx="245">
                  <c:v>245m</c:v>
                </c:pt>
                <c:pt idx="246">
                  <c:v>246m</c:v>
                </c:pt>
                <c:pt idx="247">
                  <c:v>247m</c:v>
                </c:pt>
                <c:pt idx="248">
                  <c:v>248m</c:v>
                </c:pt>
                <c:pt idx="249">
                  <c:v>249m</c:v>
                </c:pt>
                <c:pt idx="250">
                  <c:v>250m</c:v>
                </c:pt>
                <c:pt idx="251">
                  <c:v>251m</c:v>
                </c:pt>
                <c:pt idx="252">
                  <c:v>252m</c:v>
                </c:pt>
                <c:pt idx="253">
                  <c:v>253m</c:v>
                </c:pt>
                <c:pt idx="254">
                  <c:v>254m</c:v>
                </c:pt>
                <c:pt idx="255">
                  <c:v>255m</c:v>
                </c:pt>
                <c:pt idx="256">
                  <c:v>256m</c:v>
                </c:pt>
                <c:pt idx="257">
                  <c:v>257m</c:v>
                </c:pt>
                <c:pt idx="258">
                  <c:v>258m</c:v>
                </c:pt>
                <c:pt idx="259">
                  <c:v>259m</c:v>
                </c:pt>
                <c:pt idx="260">
                  <c:v>260m</c:v>
                </c:pt>
                <c:pt idx="261">
                  <c:v>261m</c:v>
                </c:pt>
                <c:pt idx="262">
                  <c:v>262m</c:v>
                </c:pt>
                <c:pt idx="263">
                  <c:v>263m</c:v>
                </c:pt>
                <c:pt idx="264">
                  <c:v>264m</c:v>
                </c:pt>
                <c:pt idx="265">
                  <c:v>265m</c:v>
                </c:pt>
                <c:pt idx="266">
                  <c:v>266m</c:v>
                </c:pt>
                <c:pt idx="267">
                  <c:v>267m</c:v>
                </c:pt>
                <c:pt idx="268">
                  <c:v>268m</c:v>
                </c:pt>
                <c:pt idx="269">
                  <c:v>269m</c:v>
                </c:pt>
                <c:pt idx="270">
                  <c:v>270m</c:v>
                </c:pt>
                <c:pt idx="271">
                  <c:v>271m</c:v>
                </c:pt>
                <c:pt idx="272">
                  <c:v>272m</c:v>
                </c:pt>
                <c:pt idx="273">
                  <c:v>273m</c:v>
                </c:pt>
                <c:pt idx="274">
                  <c:v>274m</c:v>
                </c:pt>
                <c:pt idx="275">
                  <c:v>275m</c:v>
                </c:pt>
                <c:pt idx="276">
                  <c:v>276m</c:v>
                </c:pt>
                <c:pt idx="277">
                  <c:v>277m</c:v>
                </c:pt>
                <c:pt idx="278">
                  <c:v>278m</c:v>
                </c:pt>
                <c:pt idx="279">
                  <c:v>279m</c:v>
                </c:pt>
                <c:pt idx="280">
                  <c:v>280m</c:v>
                </c:pt>
                <c:pt idx="281">
                  <c:v>281m</c:v>
                </c:pt>
                <c:pt idx="282">
                  <c:v>282m</c:v>
                </c:pt>
                <c:pt idx="283">
                  <c:v>283m</c:v>
                </c:pt>
                <c:pt idx="284">
                  <c:v>284m</c:v>
                </c:pt>
                <c:pt idx="285">
                  <c:v>285m</c:v>
                </c:pt>
                <c:pt idx="286">
                  <c:v>286m</c:v>
                </c:pt>
                <c:pt idx="287">
                  <c:v>287m</c:v>
                </c:pt>
                <c:pt idx="288">
                  <c:v>288m</c:v>
                </c:pt>
                <c:pt idx="289">
                  <c:v>289m</c:v>
                </c:pt>
                <c:pt idx="290">
                  <c:v>290m</c:v>
                </c:pt>
                <c:pt idx="291">
                  <c:v>291m</c:v>
                </c:pt>
                <c:pt idx="292">
                  <c:v>292m</c:v>
                </c:pt>
                <c:pt idx="293">
                  <c:v>293m</c:v>
                </c:pt>
                <c:pt idx="294">
                  <c:v>294m</c:v>
                </c:pt>
                <c:pt idx="295">
                  <c:v>295m</c:v>
                </c:pt>
                <c:pt idx="296">
                  <c:v>296m</c:v>
                </c:pt>
                <c:pt idx="297">
                  <c:v>297m</c:v>
                </c:pt>
                <c:pt idx="298">
                  <c:v>298m</c:v>
                </c:pt>
                <c:pt idx="299">
                  <c:v>299m</c:v>
                </c:pt>
                <c:pt idx="300">
                  <c:v>300m</c:v>
                </c:pt>
                <c:pt idx="301">
                  <c:v>301m</c:v>
                </c:pt>
                <c:pt idx="302">
                  <c:v>302m</c:v>
                </c:pt>
                <c:pt idx="303">
                  <c:v>303m</c:v>
                </c:pt>
                <c:pt idx="304">
                  <c:v>304m</c:v>
                </c:pt>
                <c:pt idx="305">
                  <c:v>305m</c:v>
                </c:pt>
                <c:pt idx="306">
                  <c:v>306m</c:v>
                </c:pt>
                <c:pt idx="307">
                  <c:v>307m</c:v>
                </c:pt>
                <c:pt idx="308">
                  <c:v>308m</c:v>
                </c:pt>
                <c:pt idx="309">
                  <c:v>309m</c:v>
                </c:pt>
                <c:pt idx="310">
                  <c:v>310m</c:v>
                </c:pt>
                <c:pt idx="311">
                  <c:v>311m</c:v>
                </c:pt>
                <c:pt idx="312">
                  <c:v>312m</c:v>
                </c:pt>
                <c:pt idx="313">
                  <c:v>313m</c:v>
                </c:pt>
                <c:pt idx="314">
                  <c:v>314m</c:v>
                </c:pt>
                <c:pt idx="315">
                  <c:v>315m</c:v>
                </c:pt>
                <c:pt idx="316">
                  <c:v>316m</c:v>
                </c:pt>
                <c:pt idx="317">
                  <c:v>317m</c:v>
                </c:pt>
                <c:pt idx="318">
                  <c:v>318m</c:v>
                </c:pt>
                <c:pt idx="319">
                  <c:v>319m</c:v>
                </c:pt>
                <c:pt idx="320">
                  <c:v>320m</c:v>
                </c:pt>
                <c:pt idx="321">
                  <c:v>321m</c:v>
                </c:pt>
                <c:pt idx="322">
                  <c:v>322m</c:v>
                </c:pt>
                <c:pt idx="323">
                  <c:v>323m</c:v>
                </c:pt>
                <c:pt idx="324">
                  <c:v>324m</c:v>
                </c:pt>
                <c:pt idx="325">
                  <c:v>325m</c:v>
                </c:pt>
                <c:pt idx="326">
                  <c:v>326m</c:v>
                </c:pt>
                <c:pt idx="327">
                  <c:v>327m</c:v>
                </c:pt>
                <c:pt idx="328">
                  <c:v>328m</c:v>
                </c:pt>
                <c:pt idx="329">
                  <c:v>329m</c:v>
                </c:pt>
                <c:pt idx="330">
                  <c:v>330m</c:v>
                </c:pt>
                <c:pt idx="331">
                  <c:v>331m</c:v>
                </c:pt>
                <c:pt idx="332">
                  <c:v>332m</c:v>
                </c:pt>
                <c:pt idx="333">
                  <c:v>333m</c:v>
                </c:pt>
                <c:pt idx="334">
                  <c:v>334m</c:v>
                </c:pt>
                <c:pt idx="335">
                  <c:v>335m</c:v>
                </c:pt>
                <c:pt idx="336">
                  <c:v>336m</c:v>
                </c:pt>
                <c:pt idx="337">
                  <c:v>337m</c:v>
                </c:pt>
                <c:pt idx="338">
                  <c:v>338m</c:v>
                </c:pt>
                <c:pt idx="339">
                  <c:v>339m</c:v>
                </c:pt>
                <c:pt idx="340">
                  <c:v>340m</c:v>
                </c:pt>
                <c:pt idx="341">
                  <c:v>341m</c:v>
                </c:pt>
                <c:pt idx="342">
                  <c:v>342m</c:v>
                </c:pt>
                <c:pt idx="343">
                  <c:v>343m</c:v>
                </c:pt>
                <c:pt idx="344">
                  <c:v>344m</c:v>
                </c:pt>
                <c:pt idx="345">
                  <c:v>345m</c:v>
                </c:pt>
                <c:pt idx="346">
                  <c:v>346m</c:v>
                </c:pt>
                <c:pt idx="347">
                  <c:v>347m</c:v>
                </c:pt>
                <c:pt idx="348">
                  <c:v>348m</c:v>
                </c:pt>
                <c:pt idx="349">
                  <c:v>349m</c:v>
                </c:pt>
                <c:pt idx="350">
                  <c:v>350m</c:v>
                </c:pt>
                <c:pt idx="351">
                  <c:v>351m</c:v>
                </c:pt>
                <c:pt idx="352">
                  <c:v>352m</c:v>
                </c:pt>
                <c:pt idx="353">
                  <c:v>353m</c:v>
                </c:pt>
                <c:pt idx="354">
                  <c:v>354m</c:v>
                </c:pt>
                <c:pt idx="355">
                  <c:v>355m</c:v>
                </c:pt>
                <c:pt idx="356">
                  <c:v>356m</c:v>
                </c:pt>
                <c:pt idx="357">
                  <c:v>357m</c:v>
                </c:pt>
                <c:pt idx="358">
                  <c:v>358m</c:v>
                </c:pt>
                <c:pt idx="359">
                  <c:v>359m</c:v>
                </c:pt>
                <c:pt idx="360">
                  <c:v>360m</c:v>
                </c:pt>
              </c:strCache>
            </c:strRef>
          </c:cat>
          <c:val>
            <c:numRef>
              <c:f>'KRD mapping'!$E$28:$NA$28</c:f>
              <c:numCache>
                <c:formatCode>_(* #,##0.00_);_(* \(#,##0.00\);_(* "-"??_);_(@_)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8.3333333333333329E-2</c:v>
                </c:pt>
                <c:pt idx="290">
                  <c:v>0.16666666666666666</c:v>
                </c:pt>
                <c:pt idx="291">
                  <c:v>0.25</c:v>
                </c:pt>
                <c:pt idx="292">
                  <c:v>0.33333333333333331</c:v>
                </c:pt>
                <c:pt idx="293">
                  <c:v>0.41666666666666669</c:v>
                </c:pt>
                <c:pt idx="294">
                  <c:v>0.5</c:v>
                </c:pt>
                <c:pt idx="295">
                  <c:v>0.58333333333333337</c:v>
                </c:pt>
                <c:pt idx="296">
                  <c:v>0.66666666666666663</c:v>
                </c:pt>
                <c:pt idx="297">
                  <c:v>0.75</c:v>
                </c:pt>
                <c:pt idx="298">
                  <c:v>0.83333333333333337</c:v>
                </c:pt>
                <c:pt idx="299">
                  <c:v>0.91666666666666663</c:v>
                </c:pt>
                <c:pt idx="300">
                  <c:v>1</c:v>
                </c:pt>
                <c:pt idx="301">
                  <c:v>0.91666666666666663</c:v>
                </c:pt>
                <c:pt idx="302">
                  <c:v>0.83333333333333337</c:v>
                </c:pt>
                <c:pt idx="303">
                  <c:v>0.75</c:v>
                </c:pt>
                <c:pt idx="304">
                  <c:v>0.66666666666666674</c:v>
                </c:pt>
                <c:pt idx="305">
                  <c:v>0.58333333333333326</c:v>
                </c:pt>
                <c:pt idx="306">
                  <c:v>0.5</c:v>
                </c:pt>
                <c:pt idx="307">
                  <c:v>0.41666666666666663</c:v>
                </c:pt>
                <c:pt idx="308">
                  <c:v>0.33333333333333337</c:v>
                </c:pt>
                <c:pt idx="309">
                  <c:v>0.25</c:v>
                </c:pt>
                <c:pt idx="310">
                  <c:v>0.16666666666666663</c:v>
                </c:pt>
                <c:pt idx="311">
                  <c:v>8.333333333333337E-2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smooth val="0"/>
        </c:ser>
        <c:ser>
          <c:idx val="25"/>
          <c:order val="25"/>
          <c:tx>
            <c:strRef>
              <c:f>'KRD mapping'!$D$29</c:f>
              <c:strCache>
                <c:ptCount val="1"/>
                <c:pt idx="0">
                  <c:v>26y</c:v>
                </c:pt>
              </c:strCache>
            </c:strRef>
          </c:tx>
          <c:marker>
            <c:symbol val="none"/>
          </c:marker>
          <c:cat>
            <c:strRef>
              <c:f>'KRD mapping'!$E$3:$NA$3</c:f>
              <c:strCache>
                <c:ptCount val="361"/>
                <c:pt idx="0">
                  <c:v>0m</c:v>
                </c:pt>
                <c:pt idx="1">
                  <c:v>1m</c:v>
                </c:pt>
                <c:pt idx="2">
                  <c:v>2m</c:v>
                </c:pt>
                <c:pt idx="3">
                  <c:v>3m</c:v>
                </c:pt>
                <c:pt idx="4">
                  <c:v>4m</c:v>
                </c:pt>
                <c:pt idx="5">
                  <c:v>5m</c:v>
                </c:pt>
                <c:pt idx="6">
                  <c:v>6m</c:v>
                </c:pt>
                <c:pt idx="7">
                  <c:v>7m</c:v>
                </c:pt>
                <c:pt idx="8">
                  <c:v>8m</c:v>
                </c:pt>
                <c:pt idx="9">
                  <c:v>9m</c:v>
                </c:pt>
                <c:pt idx="10">
                  <c:v>10m</c:v>
                </c:pt>
                <c:pt idx="11">
                  <c:v>11m</c:v>
                </c:pt>
                <c:pt idx="12">
                  <c:v>12m</c:v>
                </c:pt>
                <c:pt idx="13">
                  <c:v>13m</c:v>
                </c:pt>
                <c:pt idx="14">
                  <c:v>14m</c:v>
                </c:pt>
                <c:pt idx="15">
                  <c:v>15m</c:v>
                </c:pt>
                <c:pt idx="16">
                  <c:v>16m</c:v>
                </c:pt>
                <c:pt idx="17">
                  <c:v>17m</c:v>
                </c:pt>
                <c:pt idx="18">
                  <c:v>18m</c:v>
                </c:pt>
                <c:pt idx="19">
                  <c:v>19m</c:v>
                </c:pt>
                <c:pt idx="20">
                  <c:v>20m</c:v>
                </c:pt>
                <c:pt idx="21">
                  <c:v>21m</c:v>
                </c:pt>
                <c:pt idx="22">
                  <c:v>22m</c:v>
                </c:pt>
                <c:pt idx="23">
                  <c:v>23m</c:v>
                </c:pt>
                <c:pt idx="24">
                  <c:v>24m</c:v>
                </c:pt>
                <c:pt idx="25">
                  <c:v>25m</c:v>
                </c:pt>
                <c:pt idx="26">
                  <c:v>26m</c:v>
                </c:pt>
                <c:pt idx="27">
                  <c:v>27m</c:v>
                </c:pt>
                <c:pt idx="28">
                  <c:v>28m</c:v>
                </c:pt>
                <c:pt idx="29">
                  <c:v>29m</c:v>
                </c:pt>
                <c:pt idx="30">
                  <c:v>30m</c:v>
                </c:pt>
                <c:pt idx="31">
                  <c:v>31m</c:v>
                </c:pt>
                <c:pt idx="32">
                  <c:v>32m</c:v>
                </c:pt>
                <c:pt idx="33">
                  <c:v>33m</c:v>
                </c:pt>
                <c:pt idx="34">
                  <c:v>34m</c:v>
                </c:pt>
                <c:pt idx="35">
                  <c:v>35m</c:v>
                </c:pt>
                <c:pt idx="36">
                  <c:v>36m</c:v>
                </c:pt>
                <c:pt idx="37">
                  <c:v>37m</c:v>
                </c:pt>
                <c:pt idx="38">
                  <c:v>38m</c:v>
                </c:pt>
                <c:pt idx="39">
                  <c:v>39m</c:v>
                </c:pt>
                <c:pt idx="40">
                  <c:v>40m</c:v>
                </c:pt>
                <c:pt idx="41">
                  <c:v>41m</c:v>
                </c:pt>
                <c:pt idx="42">
                  <c:v>42m</c:v>
                </c:pt>
                <c:pt idx="43">
                  <c:v>43m</c:v>
                </c:pt>
                <c:pt idx="44">
                  <c:v>44m</c:v>
                </c:pt>
                <c:pt idx="45">
                  <c:v>45m</c:v>
                </c:pt>
                <c:pt idx="46">
                  <c:v>46m</c:v>
                </c:pt>
                <c:pt idx="47">
                  <c:v>47m</c:v>
                </c:pt>
                <c:pt idx="48">
                  <c:v>48m</c:v>
                </c:pt>
                <c:pt idx="49">
                  <c:v>49m</c:v>
                </c:pt>
                <c:pt idx="50">
                  <c:v>50m</c:v>
                </c:pt>
                <c:pt idx="51">
                  <c:v>51m</c:v>
                </c:pt>
                <c:pt idx="52">
                  <c:v>52m</c:v>
                </c:pt>
                <c:pt idx="53">
                  <c:v>53m</c:v>
                </c:pt>
                <c:pt idx="54">
                  <c:v>54m</c:v>
                </c:pt>
                <c:pt idx="55">
                  <c:v>55m</c:v>
                </c:pt>
                <c:pt idx="56">
                  <c:v>56m</c:v>
                </c:pt>
                <c:pt idx="57">
                  <c:v>57m</c:v>
                </c:pt>
                <c:pt idx="58">
                  <c:v>58m</c:v>
                </c:pt>
                <c:pt idx="59">
                  <c:v>59m</c:v>
                </c:pt>
                <c:pt idx="60">
                  <c:v>60m</c:v>
                </c:pt>
                <c:pt idx="61">
                  <c:v>61m</c:v>
                </c:pt>
                <c:pt idx="62">
                  <c:v>62m</c:v>
                </c:pt>
                <c:pt idx="63">
                  <c:v>63m</c:v>
                </c:pt>
                <c:pt idx="64">
                  <c:v>64m</c:v>
                </c:pt>
                <c:pt idx="65">
                  <c:v>65m</c:v>
                </c:pt>
                <c:pt idx="66">
                  <c:v>66m</c:v>
                </c:pt>
                <c:pt idx="67">
                  <c:v>67m</c:v>
                </c:pt>
                <c:pt idx="68">
                  <c:v>68m</c:v>
                </c:pt>
                <c:pt idx="69">
                  <c:v>69m</c:v>
                </c:pt>
                <c:pt idx="70">
                  <c:v>70m</c:v>
                </c:pt>
                <c:pt idx="71">
                  <c:v>71m</c:v>
                </c:pt>
                <c:pt idx="72">
                  <c:v>72m</c:v>
                </c:pt>
                <c:pt idx="73">
                  <c:v>73m</c:v>
                </c:pt>
                <c:pt idx="74">
                  <c:v>74m</c:v>
                </c:pt>
                <c:pt idx="75">
                  <c:v>75m</c:v>
                </c:pt>
                <c:pt idx="76">
                  <c:v>76m</c:v>
                </c:pt>
                <c:pt idx="77">
                  <c:v>77m</c:v>
                </c:pt>
                <c:pt idx="78">
                  <c:v>78m</c:v>
                </c:pt>
                <c:pt idx="79">
                  <c:v>79m</c:v>
                </c:pt>
                <c:pt idx="80">
                  <c:v>80m</c:v>
                </c:pt>
                <c:pt idx="81">
                  <c:v>81m</c:v>
                </c:pt>
                <c:pt idx="82">
                  <c:v>82m</c:v>
                </c:pt>
                <c:pt idx="83">
                  <c:v>83m</c:v>
                </c:pt>
                <c:pt idx="84">
                  <c:v>84m</c:v>
                </c:pt>
                <c:pt idx="85">
                  <c:v>85m</c:v>
                </c:pt>
                <c:pt idx="86">
                  <c:v>86m</c:v>
                </c:pt>
                <c:pt idx="87">
                  <c:v>87m</c:v>
                </c:pt>
                <c:pt idx="88">
                  <c:v>88m</c:v>
                </c:pt>
                <c:pt idx="89">
                  <c:v>89m</c:v>
                </c:pt>
                <c:pt idx="90">
                  <c:v>90m</c:v>
                </c:pt>
                <c:pt idx="91">
                  <c:v>91m</c:v>
                </c:pt>
                <c:pt idx="92">
                  <c:v>92m</c:v>
                </c:pt>
                <c:pt idx="93">
                  <c:v>93m</c:v>
                </c:pt>
                <c:pt idx="94">
                  <c:v>94m</c:v>
                </c:pt>
                <c:pt idx="95">
                  <c:v>95m</c:v>
                </c:pt>
                <c:pt idx="96">
                  <c:v>96m</c:v>
                </c:pt>
                <c:pt idx="97">
                  <c:v>97m</c:v>
                </c:pt>
                <c:pt idx="98">
                  <c:v>98m</c:v>
                </c:pt>
                <c:pt idx="99">
                  <c:v>99m</c:v>
                </c:pt>
                <c:pt idx="100">
                  <c:v>100m</c:v>
                </c:pt>
                <c:pt idx="101">
                  <c:v>101m</c:v>
                </c:pt>
                <c:pt idx="102">
                  <c:v>102m</c:v>
                </c:pt>
                <c:pt idx="103">
                  <c:v>103m</c:v>
                </c:pt>
                <c:pt idx="104">
                  <c:v>104m</c:v>
                </c:pt>
                <c:pt idx="105">
                  <c:v>105m</c:v>
                </c:pt>
                <c:pt idx="106">
                  <c:v>106m</c:v>
                </c:pt>
                <c:pt idx="107">
                  <c:v>107m</c:v>
                </c:pt>
                <c:pt idx="108">
                  <c:v>108m</c:v>
                </c:pt>
                <c:pt idx="109">
                  <c:v>109m</c:v>
                </c:pt>
                <c:pt idx="110">
                  <c:v>110m</c:v>
                </c:pt>
                <c:pt idx="111">
                  <c:v>111m</c:v>
                </c:pt>
                <c:pt idx="112">
                  <c:v>112m</c:v>
                </c:pt>
                <c:pt idx="113">
                  <c:v>113m</c:v>
                </c:pt>
                <c:pt idx="114">
                  <c:v>114m</c:v>
                </c:pt>
                <c:pt idx="115">
                  <c:v>115m</c:v>
                </c:pt>
                <c:pt idx="116">
                  <c:v>116m</c:v>
                </c:pt>
                <c:pt idx="117">
                  <c:v>117m</c:v>
                </c:pt>
                <c:pt idx="118">
                  <c:v>118m</c:v>
                </c:pt>
                <c:pt idx="119">
                  <c:v>119m</c:v>
                </c:pt>
                <c:pt idx="120">
                  <c:v>120m</c:v>
                </c:pt>
                <c:pt idx="121">
                  <c:v>121m</c:v>
                </c:pt>
                <c:pt idx="122">
                  <c:v>122m</c:v>
                </c:pt>
                <c:pt idx="123">
                  <c:v>123m</c:v>
                </c:pt>
                <c:pt idx="124">
                  <c:v>124m</c:v>
                </c:pt>
                <c:pt idx="125">
                  <c:v>125m</c:v>
                </c:pt>
                <c:pt idx="126">
                  <c:v>126m</c:v>
                </c:pt>
                <c:pt idx="127">
                  <c:v>127m</c:v>
                </c:pt>
                <c:pt idx="128">
                  <c:v>128m</c:v>
                </c:pt>
                <c:pt idx="129">
                  <c:v>129m</c:v>
                </c:pt>
                <c:pt idx="130">
                  <c:v>130m</c:v>
                </c:pt>
                <c:pt idx="131">
                  <c:v>131m</c:v>
                </c:pt>
                <c:pt idx="132">
                  <c:v>132m</c:v>
                </c:pt>
                <c:pt idx="133">
                  <c:v>133m</c:v>
                </c:pt>
                <c:pt idx="134">
                  <c:v>134m</c:v>
                </c:pt>
                <c:pt idx="135">
                  <c:v>135m</c:v>
                </c:pt>
                <c:pt idx="136">
                  <c:v>136m</c:v>
                </c:pt>
                <c:pt idx="137">
                  <c:v>137m</c:v>
                </c:pt>
                <c:pt idx="138">
                  <c:v>138m</c:v>
                </c:pt>
                <c:pt idx="139">
                  <c:v>139m</c:v>
                </c:pt>
                <c:pt idx="140">
                  <c:v>140m</c:v>
                </c:pt>
                <c:pt idx="141">
                  <c:v>141m</c:v>
                </c:pt>
                <c:pt idx="142">
                  <c:v>142m</c:v>
                </c:pt>
                <c:pt idx="143">
                  <c:v>143m</c:v>
                </c:pt>
                <c:pt idx="144">
                  <c:v>144m</c:v>
                </c:pt>
                <c:pt idx="145">
                  <c:v>145m</c:v>
                </c:pt>
                <c:pt idx="146">
                  <c:v>146m</c:v>
                </c:pt>
                <c:pt idx="147">
                  <c:v>147m</c:v>
                </c:pt>
                <c:pt idx="148">
                  <c:v>148m</c:v>
                </c:pt>
                <c:pt idx="149">
                  <c:v>149m</c:v>
                </c:pt>
                <c:pt idx="150">
                  <c:v>150m</c:v>
                </c:pt>
                <c:pt idx="151">
                  <c:v>151m</c:v>
                </c:pt>
                <c:pt idx="152">
                  <c:v>152m</c:v>
                </c:pt>
                <c:pt idx="153">
                  <c:v>153m</c:v>
                </c:pt>
                <c:pt idx="154">
                  <c:v>154m</c:v>
                </c:pt>
                <c:pt idx="155">
                  <c:v>155m</c:v>
                </c:pt>
                <c:pt idx="156">
                  <c:v>156m</c:v>
                </c:pt>
                <c:pt idx="157">
                  <c:v>157m</c:v>
                </c:pt>
                <c:pt idx="158">
                  <c:v>158m</c:v>
                </c:pt>
                <c:pt idx="159">
                  <c:v>159m</c:v>
                </c:pt>
                <c:pt idx="160">
                  <c:v>160m</c:v>
                </c:pt>
                <c:pt idx="161">
                  <c:v>161m</c:v>
                </c:pt>
                <c:pt idx="162">
                  <c:v>162m</c:v>
                </c:pt>
                <c:pt idx="163">
                  <c:v>163m</c:v>
                </c:pt>
                <c:pt idx="164">
                  <c:v>164m</c:v>
                </c:pt>
                <c:pt idx="165">
                  <c:v>165m</c:v>
                </c:pt>
                <c:pt idx="166">
                  <c:v>166m</c:v>
                </c:pt>
                <c:pt idx="167">
                  <c:v>167m</c:v>
                </c:pt>
                <c:pt idx="168">
                  <c:v>168m</c:v>
                </c:pt>
                <c:pt idx="169">
                  <c:v>169m</c:v>
                </c:pt>
                <c:pt idx="170">
                  <c:v>170m</c:v>
                </c:pt>
                <c:pt idx="171">
                  <c:v>171m</c:v>
                </c:pt>
                <c:pt idx="172">
                  <c:v>172m</c:v>
                </c:pt>
                <c:pt idx="173">
                  <c:v>173m</c:v>
                </c:pt>
                <c:pt idx="174">
                  <c:v>174m</c:v>
                </c:pt>
                <c:pt idx="175">
                  <c:v>175m</c:v>
                </c:pt>
                <c:pt idx="176">
                  <c:v>176m</c:v>
                </c:pt>
                <c:pt idx="177">
                  <c:v>177m</c:v>
                </c:pt>
                <c:pt idx="178">
                  <c:v>178m</c:v>
                </c:pt>
                <c:pt idx="179">
                  <c:v>179m</c:v>
                </c:pt>
                <c:pt idx="180">
                  <c:v>180m</c:v>
                </c:pt>
                <c:pt idx="181">
                  <c:v>181m</c:v>
                </c:pt>
                <c:pt idx="182">
                  <c:v>182m</c:v>
                </c:pt>
                <c:pt idx="183">
                  <c:v>183m</c:v>
                </c:pt>
                <c:pt idx="184">
                  <c:v>184m</c:v>
                </c:pt>
                <c:pt idx="185">
                  <c:v>185m</c:v>
                </c:pt>
                <c:pt idx="186">
                  <c:v>186m</c:v>
                </c:pt>
                <c:pt idx="187">
                  <c:v>187m</c:v>
                </c:pt>
                <c:pt idx="188">
                  <c:v>188m</c:v>
                </c:pt>
                <c:pt idx="189">
                  <c:v>189m</c:v>
                </c:pt>
                <c:pt idx="190">
                  <c:v>190m</c:v>
                </c:pt>
                <c:pt idx="191">
                  <c:v>191m</c:v>
                </c:pt>
                <c:pt idx="192">
                  <c:v>192m</c:v>
                </c:pt>
                <c:pt idx="193">
                  <c:v>193m</c:v>
                </c:pt>
                <c:pt idx="194">
                  <c:v>194m</c:v>
                </c:pt>
                <c:pt idx="195">
                  <c:v>195m</c:v>
                </c:pt>
                <c:pt idx="196">
                  <c:v>196m</c:v>
                </c:pt>
                <c:pt idx="197">
                  <c:v>197m</c:v>
                </c:pt>
                <c:pt idx="198">
                  <c:v>198m</c:v>
                </c:pt>
                <c:pt idx="199">
                  <c:v>199m</c:v>
                </c:pt>
                <c:pt idx="200">
                  <c:v>200m</c:v>
                </c:pt>
                <c:pt idx="201">
                  <c:v>201m</c:v>
                </c:pt>
                <c:pt idx="202">
                  <c:v>202m</c:v>
                </c:pt>
                <c:pt idx="203">
                  <c:v>203m</c:v>
                </c:pt>
                <c:pt idx="204">
                  <c:v>204m</c:v>
                </c:pt>
                <c:pt idx="205">
                  <c:v>205m</c:v>
                </c:pt>
                <c:pt idx="206">
                  <c:v>206m</c:v>
                </c:pt>
                <c:pt idx="207">
                  <c:v>207m</c:v>
                </c:pt>
                <c:pt idx="208">
                  <c:v>208m</c:v>
                </c:pt>
                <c:pt idx="209">
                  <c:v>209m</c:v>
                </c:pt>
                <c:pt idx="210">
                  <c:v>210m</c:v>
                </c:pt>
                <c:pt idx="211">
                  <c:v>211m</c:v>
                </c:pt>
                <c:pt idx="212">
                  <c:v>212m</c:v>
                </c:pt>
                <c:pt idx="213">
                  <c:v>213m</c:v>
                </c:pt>
                <c:pt idx="214">
                  <c:v>214m</c:v>
                </c:pt>
                <c:pt idx="215">
                  <c:v>215m</c:v>
                </c:pt>
                <c:pt idx="216">
                  <c:v>216m</c:v>
                </c:pt>
                <c:pt idx="217">
                  <c:v>217m</c:v>
                </c:pt>
                <c:pt idx="218">
                  <c:v>218m</c:v>
                </c:pt>
                <c:pt idx="219">
                  <c:v>219m</c:v>
                </c:pt>
                <c:pt idx="220">
                  <c:v>220m</c:v>
                </c:pt>
                <c:pt idx="221">
                  <c:v>221m</c:v>
                </c:pt>
                <c:pt idx="222">
                  <c:v>222m</c:v>
                </c:pt>
                <c:pt idx="223">
                  <c:v>223m</c:v>
                </c:pt>
                <c:pt idx="224">
                  <c:v>224m</c:v>
                </c:pt>
                <c:pt idx="225">
                  <c:v>225m</c:v>
                </c:pt>
                <c:pt idx="226">
                  <c:v>226m</c:v>
                </c:pt>
                <c:pt idx="227">
                  <c:v>227m</c:v>
                </c:pt>
                <c:pt idx="228">
                  <c:v>228m</c:v>
                </c:pt>
                <c:pt idx="229">
                  <c:v>229m</c:v>
                </c:pt>
                <c:pt idx="230">
                  <c:v>230m</c:v>
                </c:pt>
                <c:pt idx="231">
                  <c:v>231m</c:v>
                </c:pt>
                <c:pt idx="232">
                  <c:v>232m</c:v>
                </c:pt>
                <c:pt idx="233">
                  <c:v>233m</c:v>
                </c:pt>
                <c:pt idx="234">
                  <c:v>234m</c:v>
                </c:pt>
                <c:pt idx="235">
                  <c:v>235m</c:v>
                </c:pt>
                <c:pt idx="236">
                  <c:v>236m</c:v>
                </c:pt>
                <c:pt idx="237">
                  <c:v>237m</c:v>
                </c:pt>
                <c:pt idx="238">
                  <c:v>238m</c:v>
                </c:pt>
                <c:pt idx="239">
                  <c:v>239m</c:v>
                </c:pt>
                <c:pt idx="240">
                  <c:v>240m</c:v>
                </c:pt>
                <c:pt idx="241">
                  <c:v>241m</c:v>
                </c:pt>
                <c:pt idx="242">
                  <c:v>242m</c:v>
                </c:pt>
                <c:pt idx="243">
                  <c:v>243m</c:v>
                </c:pt>
                <c:pt idx="244">
                  <c:v>244m</c:v>
                </c:pt>
                <c:pt idx="245">
                  <c:v>245m</c:v>
                </c:pt>
                <c:pt idx="246">
                  <c:v>246m</c:v>
                </c:pt>
                <c:pt idx="247">
                  <c:v>247m</c:v>
                </c:pt>
                <c:pt idx="248">
                  <c:v>248m</c:v>
                </c:pt>
                <c:pt idx="249">
                  <c:v>249m</c:v>
                </c:pt>
                <c:pt idx="250">
                  <c:v>250m</c:v>
                </c:pt>
                <c:pt idx="251">
                  <c:v>251m</c:v>
                </c:pt>
                <c:pt idx="252">
                  <c:v>252m</c:v>
                </c:pt>
                <c:pt idx="253">
                  <c:v>253m</c:v>
                </c:pt>
                <c:pt idx="254">
                  <c:v>254m</c:v>
                </c:pt>
                <c:pt idx="255">
                  <c:v>255m</c:v>
                </c:pt>
                <c:pt idx="256">
                  <c:v>256m</c:v>
                </c:pt>
                <c:pt idx="257">
                  <c:v>257m</c:v>
                </c:pt>
                <c:pt idx="258">
                  <c:v>258m</c:v>
                </c:pt>
                <c:pt idx="259">
                  <c:v>259m</c:v>
                </c:pt>
                <c:pt idx="260">
                  <c:v>260m</c:v>
                </c:pt>
                <c:pt idx="261">
                  <c:v>261m</c:v>
                </c:pt>
                <c:pt idx="262">
                  <c:v>262m</c:v>
                </c:pt>
                <c:pt idx="263">
                  <c:v>263m</c:v>
                </c:pt>
                <c:pt idx="264">
                  <c:v>264m</c:v>
                </c:pt>
                <c:pt idx="265">
                  <c:v>265m</c:v>
                </c:pt>
                <c:pt idx="266">
                  <c:v>266m</c:v>
                </c:pt>
                <c:pt idx="267">
                  <c:v>267m</c:v>
                </c:pt>
                <c:pt idx="268">
                  <c:v>268m</c:v>
                </c:pt>
                <c:pt idx="269">
                  <c:v>269m</c:v>
                </c:pt>
                <c:pt idx="270">
                  <c:v>270m</c:v>
                </c:pt>
                <c:pt idx="271">
                  <c:v>271m</c:v>
                </c:pt>
                <c:pt idx="272">
                  <c:v>272m</c:v>
                </c:pt>
                <c:pt idx="273">
                  <c:v>273m</c:v>
                </c:pt>
                <c:pt idx="274">
                  <c:v>274m</c:v>
                </c:pt>
                <c:pt idx="275">
                  <c:v>275m</c:v>
                </c:pt>
                <c:pt idx="276">
                  <c:v>276m</c:v>
                </c:pt>
                <c:pt idx="277">
                  <c:v>277m</c:v>
                </c:pt>
                <c:pt idx="278">
                  <c:v>278m</c:v>
                </c:pt>
                <c:pt idx="279">
                  <c:v>279m</c:v>
                </c:pt>
                <c:pt idx="280">
                  <c:v>280m</c:v>
                </c:pt>
                <c:pt idx="281">
                  <c:v>281m</c:v>
                </c:pt>
                <c:pt idx="282">
                  <c:v>282m</c:v>
                </c:pt>
                <c:pt idx="283">
                  <c:v>283m</c:v>
                </c:pt>
                <c:pt idx="284">
                  <c:v>284m</c:v>
                </c:pt>
                <c:pt idx="285">
                  <c:v>285m</c:v>
                </c:pt>
                <c:pt idx="286">
                  <c:v>286m</c:v>
                </c:pt>
                <c:pt idx="287">
                  <c:v>287m</c:v>
                </c:pt>
                <c:pt idx="288">
                  <c:v>288m</c:v>
                </c:pt>
                <c:pt idx="289">
                  <c:v>289m</c:v>
                </c:pt>
                <c:pt idx="290">
                  <c:v>290m</c:v>
                </c:pt>
                <c:pt idx="291">
                  <c:v>291m</c:v>
                </c:pt>
                <c:pt idx="292">
                  <c:v>292m</c:v>
                </c:pt>
                <c:pt idx="293">
                  <c:v>293m</c:v>
                </c:pt>
                <c:pt idx="294">
                  <c:v>294m</c:v>
                </c:pt>
                <c:pt idx="295">
                  <c:v>295m</c:v>
                </c:pt>
                <c:pt idx="296">
                  <c:v>296m</c:v>
                </c:pt>
                <c:pt idx="297">
                  <c:v>297m</c:v>
                </c:pt>
                <c:pt idx="298">
                  <c:v>298m</c:v>
                </c:pt>
                <c:pt idx="299">
                  <c:v>299m</c:v>
                </c:pt>
                <c:pt idx="300">
                  <c:v>300m</c:v>
                </c:pt>
                <c:pt idx="301">
                  <c:v>301m</c:v>
                </c:pt>
                <c:pt idx="302">
                  <c:v>302m</c:v>
                </c:pt>
                <c:pt idx="303">
                  <c:v>303m</c:v>
                </c:pt>
                <c:pt idx="304">
                  <c:v>304m</c:v>
                </c:pt>
                <c:pt idx="305">
                  <c:v>305m</c:v>
                </c:pt>
                <c:pt idx="306">
                  <c:v>306m</c:v>
                </c:pt>
                <c:pt idx="307">
                  <c:v>307m</c:v>
                </c:pt>
                <c:pt idx="308">
                  <c:v>308m</c:v>
                </c:pt>
                <c:pt idx="309">
                  <c:v>309m</c:v>
                </c:pt>
                <c:pt idx="310">
                  <c:v>310m</c:v>
                </c:pt>
                <c:pt idx="311">
                  <c:v>311m</c:v>
                </c:pt>
                <c:pt idx="312">
                  <c:v>312m</c:v>
                </c:pt>
                <c:pt idx="313">
                  <c:v>313m</c:v>
                </c:pt>
                <c:pt idx="314">
                  <c:v>314m</c:v>
                </c:pt>
                <c:pt idx="315">
                  <c:v>315m</c:v>
                </c:pt>
                <c:pt idx="316">
                  <c:v>316m</c:v>
                </c:pt>
                <c:pt idx="317">
                  <c:v>317m</c:v>
                </c:pt>
                <c:pt idx="318">
                  <c:v>318m</c:v>
                </c:pt>
                <c:pt idx="319">
                  <c:v>319m</c:v>
                </c:pt>
                <c:pt idx="320">
                  <c:v>320m</c:v>
                </c:pt>
                <c:pt idx="321">
                  <c:v>321m</c:v>
                </c:pt>
                <c:pt idx="322">
                  <c:v>322m</c:v>
                </c:pt>
                <c:pt idx="323">
                  <c:v>323m</c:v>
                </c:pt>
                <c:pt idx="324">
                  <c:v>324m</c:v>
                </c:pt>
                <c:pt idx="325">
                  <c:v>325m</c:v>
                </c:pt>
                <c:pt idx="326">
                  <c:v>326m</c:v>
                </c:pt>
                <c:pt idx="327">
                  <c:v>327m</c:v>
                </c:pt>
                <c:pt idx="328">
                  <c:v>328m</c:v>
                </c:pt>
                <c:pt idx="329">
                  <c:v>329m</c:v>
                </c:pt>
                <c:pt idx="330">
                  <c:v>330m</c:v>
                </c:pt>
                <c:pt idx="331">
                  <c:v>331m</c:v>
                </c:pt>
                <c:pt idx="332">
                  <c:v>332m</c:v>
                </c:pt>
                <c:pt idx="333">
                  <c:v>333m</c:v>
                </c:pt>
                <c:pt idx="334">
                  <c:v>334m</c:v>
                </c:pt>
                <c:pt idx="335">
                  <c:v>335m</c:v>
                </c:pt>
                <c:pt idx="336">
                  <c:v>336m</c:v>
                </c:pt>
                <c:pt idx="337">
                  <c:v>337m</c:v>
                </c:pt>
                <c:pt idx="338">
                  <c:v>338m</c:v>
                </c:pt>
                <c:pt idx="339">
                  <c:v>339m</c:v>
                </c:pt>
                <c:pt idx="340">
                  <c:v>340m</c:v>
                </c:pt>
                <c:pt idx="341">
                  <c:v>341m</c:v>
                </c:pt>
                <c:pt idx="342">
                  <c:v>342m</c:v>
                </c:pt>
                <c:pt idx="343">
                  <c:v>343m</c:v>
                </c:pt>
                <c:pt idx="344">
                  <c:v>344m</c:v>
                </c:pt>
                <c:pt idx="345">
                  <c:v>345m</c:v>
                </c:pt>
                <c:pt idx="346">
                  <c:v>346m</c:v>
                </c:pt>
                <c:pt idx="347">
                  <c:v>347m</c:v>
                </c:pt>
                <c:pt idx="348">
                  <c:v>348m</c:v>
                </c:pt>
                <c:pt idx="349">
                  <c:v>349m</c:v>
                </c:pt>
                <c:pt idx="350">
                  <c:v>350m</c:v>
                </c:pt>
                <c:pt idx="351">
                  <c:v>351m</c:v>
                </c:pt>
                <c:pt idx="352">
                  <c:v>352m</c:v>
                </c:pt>
                <c:pt idx="353">
                  <c:v>353m</c:v>
                </c:pt>
                <c:pt idx="354">
                  <c:v>354m</c:v>
                </c:pt>
                <c:pt idx="355">
                  <c:v>355m</c:v>
                </c:pt>
                <c:pt idx="356">
                  <c:v>356m</c:v>
                </c:pt>
                <c:pt idx="357">
                  <c:v>357m</c:v>
                </c:pt>
                <c:pt idx="358">
                  <c:v>358m</c:v>
                </c:pt>
                <c:pt idx="359">
                  <c:v>359m</c:v>
                </c:pt>
                <c:pt idx="360">
                  <c:v>360m</c:v>
                </c:pt>
              </c:strCache>
            </c:strRef>
          </c:cat>
          <c:val>
            <c:numRef>
              <c:f>'KRD mapping'!$E$29:$NA$29</c:f>
              <c:numCache>
                <c:formatCode>_(* #,##0.00_);_(* \(#,##0.00\);_(* "-"??_);_(@_)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8.3333333333333329E-2</c:v>
                </c:pt>
                <c:pt idx="302">
                  <c:v>0.16666666666666666</c:v>
                </c:pt>
                <c:pt idx="303">
                  <c:v>0.25</c:v>
                </c:pt>
                <c:pt idx="304">
                  <c:v>0.33333333333333331</c:v>
                </c:pt>
                <c:pt idx="305">
                  <c:v>0.41666666666666669</c:v>
                </c:pt>
                <c:pt idx="306">
                  <c:v>0.5</c:v>
                </c:pt>
                <c:pt idx="307">
                  <c:v>0.58333333333333337</c:v>
                </c:pt>
                <c:pt idx="308">
                  <c:v>0.66666666666666663</c:v>
                </c:pt>
                <c:pt idx="309">
                  <c:v>0.75</c:v>
                </c:pt>
                <c:pt idx="310">
                  <c:v>0.83333333333333337</c:v>
                </c:pt>
                <c:pt idx="311">
                  <c:v>0.91666666666666663</c:v>
                </c:pt>
                <c:pt idx="312">
                  <c:v>1</c:v>
                </c:pt>
                <c:pt idx="313">
                  <c:v>0.91666666666666663</c:v>
                </c:pt>
                <c:pt idx="314">
                  <c:v>0.83333333333333337</c:v>
                </c:pt>
                <c:pt idx="315">
                  <c:v>0.75</c:v>
                </c:pt>
                <c:pt idx="316">
                  <c:v>0.66666666666666674</c:v>
                </c:pt>
                <c:pt idx="317">
                  <c:v>0.58333333333333326</c:v>
                </c:pt>
                <c:pt idx="318">
                  <c:v>0.5</c:v>
                </c:pt>
                <c:pt idx="319">
                  <c:v>0.41666666666666663</c:v>
                </c:pt>
                <c:pt idx="320">
                  <c:v>0.33333333333333337</c:v>
                </c:pt>
                <c:pt idx="321">
                  <c:v>0.25</c:v>
                </c:pt>
                <c:pt idx="322">
                  <c:v>0.16666666666666663</c:v>
                </c:pt>
                <c:pt idx="323">
                  <c:v>8.333333333333337E-2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smooth val="0"/>
        </c:ser>
        <c:ser>
          <c:idx val="26"/>
          <c:order val="26"/>
          <c:tx>
            <c:strRef>
              <c:f>'KRD mapping'!$D$30</c:f>
              <c:strCache>
                <c:ptCount val="1"/>
                <c:pt idx="0">
                  <c:v>27y</c:v>
                </c:pt>
              </c:strCache>
            </c:strRef>
          </c:tx>
          <c:marker>
            <c:symbol val="none"/>
          </c:marker>
          <c:cat>
            <c:strRef>
              <c:f>'KRD mapping'!$E$3:$NA$3</c:f>
              <c:strCache>
                <c:ptCount val="361"/>
                <c:pt idx="0">
                  <c:v>0m</c:v>
                </c:pt>
                <c:pt idx="1">
                  <c:v>1m</c:v>
                </c:pt>
                <c:pt idx="2">
                  <c:v>2m</c:v>
                </c:pt>
                <c:pt idx="3">
                  <c:v>3m</c:v>
                </c:pt>
                <c:pt idx="4">
                  <c:v>4m</c:v>
                </c:pt>
                <c:pt idx="5">
                  <c:v>5m</c:v>
                </c:pt>
                <c:pt idx="6">
                  <c:v>6m</c:v>
                </c:pt>
                <c:pt idx="7">
                  <c:v>7m</c:v>
                </c:pt>
                <c:pt idx="8">
                  <c:v>8m</c:v>
                </c:pt>
                <c:pt idx="9">
                  <c:v>9m</c:v>
                </c:pt>
                <c:pt idx="10">
                  <c:v>10m</c:v>
                </c:pt>
                <c:pt idx="11">
                  <c:v>11m</c:v>
                </c:pt>
                <c:pt idx="12">
                  <c:v>12m</c:v>
                </c:pt>
                <c:pt idx="13">
                  <c:v>13m</c:v>
                </c:pt>
                <c:pt idx="14">
                  <c:v>14m</c:v>
                </c:pt>
                <c:pt idx="15">
                  <c:v>15m</c:v>
                </c:pt>
                <c:pt idx="16">
                  <c:v>16m</c:v>
                </c:pt>
                <c:pt idx="17">
                  <c:v>17m</c:v>
                </c:pt>
                <c:pt idx="18">
                  <c:v>18m</c:v>
                </c:pt>
                <c:pt idx="19">
                  <c:v>19m</c:v>
                </c:pt>
                <c:pt idx="20">
                  <c:v>20m</c:v>
                </c:pt>
                <c:pt idx="21">
                  <c:v>21m</c:v>
                </c:pt>
                <c:pt idx="22">
                  <c:v>22m</c:v>
                </c:pt>
                <c:pt idx="23">
                  <c:v>23m</c:v>
                </c:pt>
                <c:pt idx="24">
                  <c:v>24m</c:v>
                </c:pt>
                <c:pt idx="25">
                  <c:v>25m</c:v>
                </c:pt>
                <c:pt idx="26">
                  <c:v>26m</c:v>
                </c:pt>
                <c:pt idx="27">
                  <c:v>27m</c:v>
                </c:pt>
                <c:pt idx="28">
                  <c:v>28m</c:v>
                </c:pt>
                <c:pt idx="29">
                  <c:v>29m</c:v>
                </c:pt>
                <c:pt idx="30">
                  <c:v>30m</c:v>
                </c:pt>
                <c:pt idx="31">
                  <c:v>31m</c:v>
                </c:pt>
                <c:pt idx="32">
                  <c:v>32m</c:v>
                </c:pt>
                <c:pt idx="33">
                  <c:v>33m</c:v>
                </c:pt>
                <c:pt idx="34">
                  <c:v>34m</c:v>
                </c:pt>
                <c:pt idx="35">
                  <c:v>35m</c:v>
                </c:pt>
                <c:pt idx="36">
                  <c:v>36m</c:v>
                </c:pt>
                <c:pt idx="37">
                  <c:v>37m</c:v>
                </c:pt>
                <c:pt idx="38">
                  <c:v>38m</c:v>
                </c:pt>
                <c:pt idx="39">
                  <c:v>39m</c:v>
                </c:pt>
                <c:pt idx="40">
                  <c:v>40m</c:v>
                </c:pt>
                <c:pt idx="41">
                  <c:v>41m</c:v>
                </c:pt>
                <c:pt idx="42">
                  <c:v>42m</c:v>
                </c:pt>
                <c:pt idx="43">
                  <c:v>43m</c:v>
                </c:pt>
                <c:pt idx="44">
                  <c:v>44m</c:v>
                </c:pt>
                <c:pt idx="45">
                  <c:v>45m</c:v>
                </c:pt>
                <c:pt idx="46">
                  <c:v>46m</c:v>
                </c:pt>
                <c:pt idx="47">
                  <c:v>47m</c:v>
                </c:pt>
                <c:pt idx="48">
                  <c:v>48m</c:v>
                </c:pt>
                <c:pt idx="49">
                  <c:v>49m</c:v>
                </c:pt>
                <c:pt idx="50">
                  <c:v>50m</c:v>
                </c:pt>
                <c:pt idx="51">
                  <c:v>51m</c:v>
                </c:pt>
                <c:pt idx="52">
                  <c:v>52m</c:v>
                </c:pt>
                <c:pt idx="53">
                  <c:v>53m</c:v>
                </c:pt>
                <c:pt idx="54">
                  <c:v>54m</c:v>
                </c:pt>
                <c:pt idx="55">
                  <c:v>55m</c:v>
                </c:pt>
                <c:pt idx="56">
                  <c:v>56m</c:v>
                </c:pt>
                <c:pt idx="57">
                  <c:v>57m</c:v>
                </c:pt>
                <c:pt idx="58">
                  <c:v>58m</c:v>
                </c:pt>
                <c:pt idx="59">
                  <c:v>59m</c:v>
                </c:pt>
                <c:pt idx="60">
                  <c:v>60m</c:v>
                </c:pt>
                <c:pt idx="61">
                  <c:v>61m</c:v>
                </c:pt>
                <c:pt idx="62">
                  <c:v>62m</c:v>
                </c:pt>
                <c:pt idx="63">
                  <c:v>63m</c:v>
                </c:pt>
                <c:pt idx="64">
                  <c:v>64m</c:v>
                </c:pt>
                <c:pt idx="65">
                  <c:v>65m</c:v>
                </c:pt>
                <c:pt idx="66">
                  <c:v>66m</c:v>
                </c:pt>
                <c:pt idx="67">
                  <c:v>67m</c:v>
                </c:pt>
                <c:pt idx="68">
                  <c:v>68m</c:v>
                </c:pt>
                <c:pt idx="69">
                  <c:v>69m</c:v>
                </c:pt>
                <c:pt idx="70">
                  <c:v>70m</c:v>
                </c:pt>
                <c:pt idx="71">
                  <c:v>71m</c:v>
                </c:pt>
                <c:pt idx="72">
                  <c:v>72m</c:v>
                </c:pt>
                <c:pt idx="73">
                  <c:v>73m</c:v>
                </c:pt>
                <c:pt idx="74">
                  <c:v>74m</c:v>
                </c:pt>
                <c:pt idx="75">
                  <c:v>75m</c:v>
                </c:pt>
                <c:pt idx="76">
                  <c:v>76m</c:v>
                </c:pt>
                <c:pt idx="77">
                  <c:v>77m</c:v>
                </c:pt>
                <c:pt idx="78">
                  <c:v>78m</c:v>
                </c:pt>
                <c:pt idx="79">
                  <c:v>79m</c:v>
                </c:pt>
                <c:pt idx="80">
                  <c:v>80m</c:v>
                </c:pt>
                <c:pt idx="81">
                  <c:v>81m</c:v>
                </c:pt>
                <c:pt idx="82">
                  <c:v>82m</c:v>
                </c:pt>
                <c:pt idx="83">
                  <c:v>83m</c:v>
                </c:pt>
                <c:pt idx="84">
                  <c:v>84m</c:v>
                </c:pt>
                <c:pt idx="85">
                  <c:v>85m</c:v>
                </c:pt>
                <c:pt idx="86">
                  <c:v>86m</c:v>
                </c:pt>
                <c:pt idx="87">
                  <c:v>87m</c:v>
                </c:pt>
                <c:pt idx="88">
                  <c:v>88m</c:v>
                </c:pt>
                <c:pt idx="89">
                  <c:v>89m</c:v>
                </c:pt>
                <c:pt idx="90">
                  <c:v>90m</c:v>
                </c:pt>
                <c:pt idx="91">
                  <c:v>91m</c:v>
                </c:pt>
                <c:pt idx="92">
                  <c:v>92m</c:v>
                </c:pt>
                <c:pt idx="93">
                  <c:v>93m</c:v>
                </c:pt>
                <c:pt idx="94">
                  <c:v>94m</c:v>
                </c:pt>
                <c:pt idx="95">
                  <c:v>95m</c:v>
                </c:pt>
                <c:pt idx="96">
                  <c:v>96m</c:v>
                </c:pt>
                <c:pt idx="97">
                  <c:v>97m</c:v>
                </c:pt>
                <c:pt idx="98">
                  <c:v>98m</c:v>
                </c:pt>
                <c:pt idx="99">
                  <c:v>99m</c:v>
                </c:pt>
                <c:pt idx="100">
                  <c:v>100m</c:v>
                </c:pt>
                <c:pt idx="101">
                  <c:v>101m</c:v>
                </c:pt>
                <c:pt idx="102">
                  <c:v>102m</c:v>
                </c:pt>
                <c:pt idx="103">
                  <c:v>103m</c:v>
                </c:pt>
                <c:pt idx="104">
                  <c:v>104m</c:v>
                </c:pt>
                <c:pt idx="105">
                  <c:v>105m</c:v>
                </c:pt>
                <c:pt idx="106">
                  <c:v>106m</c:v>
                </c:pt>
                <c:pt idx="107">
                  <c:v>107m</c:v>
                </c:pt>
                <c:pt idx="108">
                  <c:v>108m</c:v>
                </c:pt>
                <c:pt idx="109">
                  <c:v>109m</c:v>
                </c:pt>
                <c:pt idx="110">
                  <c:v>110m</c:v>
                </c:pt>
                <c:pt idx="111">
                  <c:v>111m</c:v>
                </c:pt>
                <c:pt idx="112">
                  <c:v>112m</c:v>
                </c:pt>
                <c:pt idx="113">
                  <c:v>113m</c:v>
                </c:pt>
                <c:pt idx="114">
                  <c:v>114m</c:v>
                </c:pt>
                <c:pt idx="115">
                  <c:v>115m</c:v>
                </c:pt>
                <c:pt idx="116">
                  <c:v>116m</c:v>
                </c:pt>
                <c:pt idx="117">
                  <c:v>117m</c:v>
                </c:pt>
                <c:pt idx="118">
                  <c:v>118m</c:v>
                </c:pt>
                <c:pt idx="119">
                  <c:v>119m</c:v>
                </c:pt>
                <c:pt idx="120">
                  <c:v>120m</c:v>
                </c:pt>
                <c:pt idx="121">
                  <c:v>121m</c:v>
                </c:pt>
                <c:pt idx="122">
                  <c:v>122m</c:v>
                </c:pt>
                <c:pt idx="123">
                  <c:v>123m</c:v>
                </c:pt>
                <c:pt idx="124">
                  <c:v>124m</c:v>
                </c:pt>
                <c:pt idx="125">
                  <c:v>125m</c:v>
                </c:pt>
                <c:pt idx="126">
                  <c:v>126m</c:v>
                </c:pt>
                <c:pt idx="127">
                  <c:v>127m</c:v>
                </c:pt>
                <c:pt idx="128">
                  <c:v>128m</c:v>
                </c:pt>
                <c:pt idx="129">
                  <c:v>129m</c:v>
                </c:pt>
                <c:pt idx="130">
                  <c:v>130m</c:v>
                </c:pt>
                <c:pt idx="131">
                  <c:v>131m</c:v>
                </c:pt>
                <c:pt idx="132">
                  <c:v>132m</c:v>
                </c:pt>
                <c:pt idx="133">
                  <c:v>133m</c:v>
                </c:pt>
                <c:pt idx="134">
                  <c:v>134m</c:v>
                </c:pt>
                <c:pt idx="135">
                  <c:v>135m</c:v>
                </c:pt>
                <c:pt idx="136">
                  <c:v>136m</c:v>
                </c:pt>
                <c:pt idx="137">
                  <c:v>137m</c:v>
                </c:pt>
                <c:pt idx="138">
                  <c:v>138m</c:v>
                </c:pt>
                <c:pt idx="139">
                  <c:v>139m</c:v>
                </c:pt>
                <c:pt idx="140">
                  <c:v>140m</c:v>
                </c:pt>
                <c:pt idx="141">
                  <c:v>141m</c:v>
                </c:pt>
                <c:pt idx="142">
                  <c:v>142m</c:v>
                </c:pt>
                <c:pt idx="143">
                  <c:v>143m</c:v>
                </c:pt>
                <c:pt idx="144">
                  <c:v>144m</c:v>
                </c:pt>
                <c:pt idx="145">
                  <c:v>145m</c:v>
                </c:pt>
                <c:pt idx="146">
                  <c:v>146m</c:v>
                </c:pt>
                <c:pt idx="147">
                  <c:v>147m</c:v>
                </c:pt>
                <c:pt idx="148">
                  <c:v>148m</c:v>
                </c:pt>
                <c:pt idx="149">
                  <c:v>149m</c:v>
                </c:pt>
                <c:pt idx="150">
                  <c:v>150m</c:v>
                </c:pt>
                <c:pt idx="151">
                  <c:v>151m</c:v>
                </c:pt>
                <c:pt idx="152">
                  <c:v>152m</c:v>
                </c:pt>
                <c:pt idx="153">
                  <c:v>153m</c:v>
                </c:pt>
                <c:pt idx="154">
                  <c:v>154m</c:v>
                </c:pt>
                <c:pt idx="155">
                  <c:v>155m</c:v>
                </c:pt>
                <c:pt idx="156">
                  <c:v>156m</c:v>
                </c:pt>
                <c:pt idx="157">
                  <c:v>157m</c:v>
                </c:pt>
                <c:pt idx="158">
                  <c:v>158m</c:v>
                </c:pt>
                <c:pt idx="159">
                  <c:v>159m</c:v>
                </c:pt>
                <c:pt idx="160">
                  <c:v>160m</c:v>
                </c:pt>
                <c:pt idx="161">
                  <c:v>161m</c:v>
                </c:pt>
                <c:pt idx="162">
                  <c:v>162m</c:v>
                </c:pt>
                <c:pt idx="163">
                  <c:v>163m</c:v>
                </c:pt>
                <c:pt idx="164">
                  <c:v>164m</c:v>
                </c:pt>
                <c:pt idx="165">
                  <c:v>165m</c:v>
                </c:pt>
                <c:pt idx="166">
                  <c:v>166m</c:v>
                </c:pt>
                <c:pt idx="167">
                  <c:v>167m</c:v>
                </c:pt>
                <c:pt idx="168">
                  <c:v>168m</c:v>
                </c:pt>
                <c:pt idx="169">
                  <c:v>169m</c:v>
                </c:pt>
                <c:pt idx="170">
                  <c:v>170m</c:v>
                </c:pt>
                <c:pt idx="171">
                  <c:v>171m</c:v>
                </c:pt>
                <c:pt idx="172">
                  <c:v>172m</c:v>
                </c:pt>
                <c:pt idx="173">
                  <c:v>173m</c:v>
                </c:pt>
                <c:pt idx="174">
                  <c:v>174m</c:v>
                </c:pt>
                <c:pt idx="175">
                  <c:v>175m</c:v>
                </c:pt>
                <c:pt idx="176">
                  <c:v>176m</c:v>
                </c:pt>
                <c:pt idx="177">
                  <c:v>177m</c:v>
                </c:pt>
                <c:pt idx="178">
                  <c:v>178m</c:v>
                </c:pt>
                <c:pt idx="179">
                  <c:v>179m</c:v>
                </c:pt>
                <c:pt idx="180">
                  <c:v>180m</c:v>
                </c:pt>
                <c:pt idx="181">
                  <c:v>181m</c:v>
                </c:pt>
                <c:pt idx="182">
                  <c:v>182m</c:v>
                </c:pt>
                <c:pt idx="183">
                  <c:v>183m</c:v>
                </c:pt>
                <c:pt idx="184">
                  <c:v>184m</c:v>
                </c:pt>
                <c:pt idx="185">
                  <c:v>185m</c:v>
                </c:pt>
                <c:pt idx="186">
                  <c:v>186m</c:v>
                </c:pt>
                <c:pt idx="187">
                  <c:v>187m</c:v>
                </c:pt>
                <c:pt idx="188">
                  <c:v>188m</c:v>
                </c:pt>
                <c:pt idx="189">
                  <c:v>189m</c:v>
                </c:pt>
                <c:pt idx="190">
                  <c:v>190m</c:v>
                </c:pt>
                <c:pt idx="191">
                  <c:v>191m</c:v>
                </c:pt>
                <c:pt idx="192">
                  <c:v>192m</c:v>
                </c:pt>
                <c:pt idx="193">
                  <c:v>193m</c:v>
                </c:pt>
                <c:pt idx="194">
                  <c:v>194m</c:v>
                </c:pt>
                <c:pt idx="195">
                  <c:v>195m</c:v>
                </c:pt>
                <c:pt idx="196">
                  <c:v>196m</c:v>
                </c:pt>
                <c:pt idx="197">
                  <c:v>197m</c:v>
                </c:pt>
                <c:pt idx="198">
                  <c:v>198m</c:v>
                </c:pt>
                <c:pt idx="199">
                  <c:v>199m</c:v>
                </c:pt>
                <c:pt idx="200">
                  <c:v>200m</c:v>
                </c:pt>
                <c:pt idx="201">
                  <c:v>201m</c:v>
                </c:pt>
                <c:pt idx="202">
                  <c:v>202m</c:v>
                </c:pt>
                <c:pt idx="203">
                  <c:v>203m</c:v>
                </c:pt>
                <c:pt idx="204">
                  <c:v>204m</c:v>
                </c:pt>
                <c:pt idx="205">
                  <c:v>205m</c:v>
                </c:pt>
                <c:pt idx="206">
                  <c:v>206m</c:v>
                </c:pt>
                <c:pt idx="207">
                  <c:v>207m</c:v>
                </c:pt>
                <c:pt idx="208">
                  <c:v>208m</c:v>
                </c:pt>
                <c:pt idx="209">
                  <c:v>209m</c:v>
                </c:pt>
                <c:pt idx="210">
                  <c:v>210m</c:v>
                </c:pt>
                <c:pt idx="211">
                  <c:v>211m</c:v>
                </c:pt>
                <c:pt idx="212">
                  <c:v>212m</c:v>
                </c:pt>
                <c:pt idx="213">
                  <c:v>213m</c:v>
                </c:pt>
                <c:pt idx="214">
                  <c:v>214m</c:v>
                </c:pt>
                <c:pt idx="215">
                  <c:v>215m</c:v>
                </c:pt>
                <c:pt idx="216">
                  <c:v>216m</c:v>
                </c:pt>
                <c:pt idx="217">
                  <c:v>217m</c:v>
                </c:pt>
                <c:pt idx="218">
                  <c:v>218m</c:v>
                </c:pt>
                <c:pt idx="219">
                  <c:v>219m</c:v>
                </c:pt>
                <c:pt idx="220">
                  <c:v>220m</c:v>
                </c:pt>
                <c:pt idx="221">
                  <c:v>221m</c:v>
                </c:pt>
                <c:pt idx="222">
                  <c:v>222m</c:v>
                </c:pt>
                <c:pt idx="223">
                  <c:v>223m</c:v>
                </c:pt>
                <c:pt idx="224">
                  <c:v>224m</c:v>
                </c:pt>
                <c:pt idx="225">
                  <c:v>225m</c:v>
                </c:pt>
                <c:pt idx="226">
                  <c:v>226m</c:v>
                </c:pt>
                <c:pt idx="227">
                  <c:v>227m</c:v>
                </c:pt>
                <c:pt idx="228">
                  <c:v>228m</c:v>
                </c:pt>
                <c:pt idx="229">
                  <c:v>229m</c:v>
                </c:pt>
                <c:pt idx="230">
                  <c:v>230m</c:v>
                </c:pt>
                <c:pt idx="231">
                  <c:v>231m</c:v>
                </c:pt>
                <c:pt idx="232">
                  <c:v>232m</c:v>
                </c:pt>
                <c:pt idx="233">
                  <c:v>233m</c:v>
                </c:pt>
                <c:pt idx="234">
                  <c:v>234m</c:v>
                </c:pt>
                <c:pt idx="235">
                  <c:v>235m</c:v>
                </c:pt>
                <c:pt idx="236">
                  <c:v>236m</c:v>
                </c:pt>
                <c:pt idx="237">
                  <c:v>237m</c:v>
                </c:pt>
                <c:pt idx="238">
                  <c:v>238m</c:v>
                </c:pt>
                <c:pt idx="239">
                  <c:v>239m</c:v>
                </c:pt>
                <c:pt idx="240">
                  <c:v>240m</c:v>
                </c:pt>
                <c:pt idx="241">
                  <c:v>241m</c:v>
                </c:pt>
                <c:pt idx="242">
                  <c:v>242m</c:v>
                </c:pt>
                <c:pt idx="243">
                  <c:v>243m</c:v>
                </c:pt>
                <c:pt idx="244">
                  <c:v>244m</c:v>
                </c:pt>
                <c:pt idx="245">
                  <c:v>245m</c:v>
                </c:pt>
                <c:pt idx="246">
                  <c:v>246m</c:v>
                </c:pt>
                <c:pt idx="247">
                  <c:v>247m</c:v>
                </c:pt>
                <c:pt idx="248">
                  <c:v>248m</c:v>
                </c:pt>
                <c:pt idx="249">
                  <c:v>249m</c:v>
                </c:pt>
                <c:pt idx="250">
                  <c:v>250m</c:v>
                </c:pt>
                <c:pt idx="251">
                  <c:v>251m</c:v>
                </c:pt>
                <c:pt idx="252">
                  <c:v>252m</c:v>
                </c:pt>
                <c:pt idx="253">
                  <c:v>253m</c:v>
                </c:pt>
                <c:pt idx="254">
                  <c:v>254m</c:v>
                </c:pt>
                <c:pt idx="255">
                  <c:v>255m</c:v>
                </c:pt>
                <c:pt idx="256">
                  <c:v>256m</c:v>
                </c:pt>
                <c:pt idx="257">
                  <c:v>257m</c:v>
                </c:pt>
                <c:pt idx="258">
                  <c:v>258m</c:v>
                </c:pt>
                <c:pt idx="259">
                  <c:v>259m</c:v>
                </c:pt>
                <c:pt idx="260">
                  <c:v>260m</c:v>
                </c:pt>
                <c:pt idx="261">
                  <c:v>261m</c:v>
                </c:pt>
                <c:pt idx="262">
                  <c:v>262m</c:v>
                </c:pt>
                <c:pt idx="263">
                  <c:v>263m</c:v>
                </c:pt>
                <c:pt idx="264">
                  <c:v>264m</c:v>
                </c:pt>
                <c:pt idx="265">
                  <c:v>265m</c:v>
                </c:pt>
                <c:pt idx="266">
                  <c:v>266m</c:v>
                </c:pt>
                <c:pt idx="267">
                  <c:v>267m</c:v>
                </c:pt>
                <c:pt idx="268">
                  <c:v>268m</c:v>
                </c:pt>
                <c:pt idx="269">
                  <c:v>269m</c:v>
                </c:pt>
                <c:pt idx="270">
                  <c:v>270m</c:v>
                </c:pt>
                <c:pt idx="271">
                  <c:v>271m</c:v>
                </c:pt>
                <c:pt idx="272">
                  <c:v>272m</c:v>
                </c:pt>
                <c:pt idx="273">
                  <c:v>273m</c:v>
                </c:pt>
                <c:pt idx="274">
                  <c:v>274m</c:v>
                </c:pt>
                <c:pt idx="275">
                  <c:v>275m</c:v>
                </c:pt>
                <c:pt idx="276">
                  <c:v>276m</c:v>
                </c:pt>
                <c:pt idx="277">
                  <c:v>277m</c:v>
                </c:pt>
                <c:pt idx="278">
                  <c:v>278m</c:v>
                </c:pt>
                <c:pt idx="279">
                  <c:v>279m</c:v>
                </c:pt>
                <c:pt idx="280">
                  <c:v>280m</c:v>
                </c:pt>
                <c:pt idx="281">
                  <c:v>281m</c:v>
                </c:pt>
                <c:pt idx="282">
                  <c:v>282m</c:v>
                </c:pt>
                <c:pt idx="283">
                  <c:v>283m</c:v>
                </c:pt>
                <c:pt idx="284">
                  <c:v>284m</c:v>
                </c:pt>
                <c:pt idx="285">
                  <c:v>285m</c:v>
                </c:pt>
                <c:pt idx="286">
                  <c:v>286m</c:v>
                </c:pt>
                <c:pt idx="287">
                  <c:v>287m</c:v>
                </c:pt>
                <c:pt idx="288">
                  <c:v>288m</c:v>
                </c:pt>
                <c:pt idx="289">
                  <c:v>289m</c:v>
                </c:pt>
                <c:pt idx="290">
                  <c:v>290m</c:v>
                </c:pt>
                <c:pt idx="291">
                  <c:v>291m</c:v>
                </c:pt>
                <c:pt idx="292">
                  <c:v>292m</c:v>
                </c:pt>
                <c:pt idx="293">
                  <c:v>293m</c:v>
                </c:pt>
                <c:pt idx="294">
                  <c:v>294m</c:v>
                </c:pt>
                <c:pt idx="295">
                  <c:v>295m</c:v>
                </c:pt>
                <c:pt idx="296">
                  <c:v>296m</c:v>
                </c:pt>
                <c:pt idx="297">
                  <c:v>297m</c:v>
                </c:pt>
                <c:pt idx="298">
                  <c:v>298m</c:v>
                </c:pt>
                <c:pt idx="299">
                  <c:v>299m</c:v>
                </c:pt>
                <c:pt idx="300">
                  <c:v>300m</c:v>
                </c:pt>
                <c:pt idx="301">
                  <c:v>301m</c:v>
                </c:pt>
                <c:pt idx="302">
                  <c:v>302m</c:v>
                </c:pt>
                <c:pt idx="303">
                  <c:v>303m</c:v>
                </c:pt>
                <c:pt idx="304">
                  <c:v>304m</c:v>
                </c:pt>
                <c:pt idx="305">
                  <c:v>305m</c:v>
                </c:pt>
                <c:pt idx="306">
                  <c:v>306m</c:v>
                </c:pt>
                <c:pt idx="307">
                  <c:v>307m</c:v>
                </c:pt>
                <c:pt idx="308">
                  <c:v>308m</c:v>
                </c:pt>
                <c:pt idx="309">
                  <c:v>309m</c:v>
                </c:pt>
                <c:pt idx="310">
                  <c:v>310m</c:v>
                </c:pt>
                <c:pt idx="311">
                  <c:v>311m</c:v>
                </c:pt>
                <c:pt idx="312">
                  <c:v>312m</c:v>
                </c:pt>
                <c:pt idx="313">
                  <c:v>313m</c:v>
                </c:pt>
                <c:pt idx="314">
                  <c:v>314m</c:v>
                </c:pt>
                <c:pt idx="315">
                  <c:v>315m</c:v>
                </c:pt>
                <c:pt idx="316">
                  <c:v>316m</c:v>
                </c:pt>
                <c:pt idx="317">
                  <c:v>317m</c:v>
                </c:pt>
                <c:pt idx="318">
                  <c:v>318m</c:v>
                </c:pt>
                <c:pt idx="319">
                  <c:v>319m</c:v>
                </c:pt>
                <c:pt idx="320">
                  <c:v>320m</c:v>
                </c:pt>
                <c:pt idx="321">
                  <c:v>321m</c:v>
                </c:pt>
                <c:pt idx="322">
                  <c:v>322m</c:v>
                </c:pt>
                <c:pt idx="323">
                  <c:v>323m</c:v>
                </c:pt>
                <c:pt idx="324">
                  <c:v>324m</c:v>
                </c:pt>
                <c:pt idx="325">
                  <c:v>325m</c:v>
                </c:pt>
                <c:pt idx="326">
                  <c:v>326m</c:v>
                </c:pt>
                <c:pt idx="327">
                  <c:v>327m</c:v>
                </c:pt>
                <c:pt idx="328">
                  <c:v>328m</c:v>
                </c:pt>
                <c:pt idx="329">
                  <c:v>329m</c:v>
                </c:pt>
                <c:pt idx="330">
                  <c:v>330m</c:v>
                </c:pt>
                <c:pt idx="331">
                  <c:v>331m</c:v>
                </c:pt>
                <c:pt idx="332">
                  <c:v>332m</c:v>
                </c:pt>
                <c:pt idx="333">
                  <c:v>333m</c:v>
                </c:pt>
                <c:pt idx="334">
                  <c:v>334m</c:v>
                </c:pt>
                <c:pt idx="335">
                  <c:v>335m</c:v>
                </c:pt>
                <c:pt idx="336">
                  <c:v>336m</c:v>
                </c:pt>
                <c:pt idx="337">
                  <c:v>337m</c:v>
                </c:pt>
                <c:pt idx="338">
                  <c:v>338m</c:v>
                </c:pt>
                <c:pt idx="339">
                  <c:v>339m</c:v>
                </c:pt>
                <c:pt idx="340">
                  <c:v>340m</c:v>
                </c:pt>
                <c:pt idx="341">
                  <c:v>341m</c:v>
                </c:pt>
                <c:pt idx="342">
                  <c:v>342m</c:v>
                </c:pt>
                <c:pt idx="343">
                  <c:v>343m</c:v>
                </c:pt>
                <c:pt idx="344">
                  <c:v>344m</c:v>
                </c:pt>
                <c:pt idx="345">
                  <c:v>345m</c:v>
                </c:pt>
                <c:pt idx="346">
                  <c:v>346m</c:v>
                </c:pt>
                <c:pt idx="347">
                  <c:v>347m</c:v>
                </c:pt>
                <c:pt idx="348">
                  <c:v>348m</c:v>
                </c:pt>
                <c:pt idx="349">
                  <c:v>349m</c:v>
                </c:pt>
                <c:pt idx="350">
                  <c:v>350m</c:v>
                </c:pt>
                <c:pt idx="351">
                  <c:v>351m</c:v>
                </c:pt>
                <c:pt idx="352">
                  <c:v>352m</c:v>
                </c:pt>
                <c:pt idx="353">
                  <c:v>353m</c:v>
                </c:pt>
                <c:pt idx="354">
                  <c:v>354m</c:v>
                </c:pt>
                <c:pt idx="355">
                  <c:v>355m</c:v>
                </c:pt>
                <c:pt idx="356">
                  <c:v>356m</c:v>
                </c:pt>
                <c:pt idx="357">
                  <c:v>357m</c:v>
                </c:pt>
                <c:pt idx="358">
                  <c:v>358m</c:v>
                </c:pt>
                <c:pt idx="359">
                  <c:v>359m</c:v>
                </c:pt>
                <c:pt idx="360">
                  <c:v>360m</c:v>
                </c:pt>
              </c:strCache>
            </c:strRef>
          </c:cat>
          <c:val>
            <c:numRef>
              <c:f>'KRD mapping'!$E$30:$NA$30</c:f>
              <c:numCache>
                <c:formatCode>_(* #,##0.00_);_(* \(#,##0.00\);_(* "-"??_);_(@_)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8.3333333333333329E-2</c:v>
                </c:pt>
                <c:pt idx="314">
                  <c:v>0.16666666666666666</c:v>
                </c:pt>
                <c:pt idx="315">
                  <c:v>0.25</c:v>
                </c:pt>
                <c:pt idx="316">
                  <c:v>0.33333333333333331</c:v>
                </c:pt>
                <c:pt idx="317">
                  <c:v>0.41666666666666669</c:v>
                </c:pt>
                <c:pt idx="318">
                  <c:v>0.5</c:v>
                </c:pt>
                <c:pt idx="319">
                  <c:v>0.58333333333333337</c:v>
                </c:pt>
                <c:pt idx="320">
                  <c:v>0.66666666666666663</c:v>
                </c:pt>
                <c:pt idx="321">
                  <c:v>0.75</c:v>
                </c:pt>
                <c:pt idx="322">
                  <c:v>0.83333333333333337</c:v>
                </c:pt>
                <c:pt idx="323">
                  <c:v>0.91666666666666663</c:v>
                </c:pt>
                <c:pt idx="324">
                  <c:v>1</c:v>
                </c:pt>
                <c:pt idx="325">
                  <c:v>0.91666666666666663</c:v>
                </c:pt>
                <c:pt idx="326">
                  <c:v>0.83333333333333337</c:v>
                </c:pt>
                <c:pt idx="327">
                  <c:v>0.75</c:v>
                </c:pt>
                <c:pt idx="328">
                  <c:v>0.66666666666666674</c:v>
                </c:pt>
                <c:pt idx="329">
                  <c:v>0.58333333333333326</c:v>
                </c:pt>
                <c:pt idx="330">
                  <c:v>0.5</c:v>
                </c:pt>
                <c:pt idx="331">
                  <c:v>0.41666666666666663</c:v>
                </c:pt>
                <c:pt idx="332">
                  <c:v>0.33333333333333337</c:v>
                </c:pt>
                <c:pt idx="333">
                  <c:v>0.25</c:v>
                </c:pt>
                <c:pt idx="334">
                  <c:v>0.16666666666666663</c:v>
                </c:pt>
                <c:pt idx="335">
                  <c:v>8.333333333333337E-2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smooth val="0"/>
        </c:ser>
        <c:ser>
          <c:idx val="27"/>
          <c:order val="27"/>
          <c:tx>
            <c:strRef>
              <c:f>'KRD mapping'!$D$31</c:f>
              <c:strCache>
                <c:ptCount val="1"/>
                <c:pt idx="0">
                  <c:v>28y</c:v>
                </c:pt>
              </c:strCache>
            </c:strRef>
          </c:tx>
          <c:marker>
            <c:symbol val="none"/>
          </c:marker>
          <c:cat>
            <c:strRef>
              <c:f>'KRD mapping'!$E$3:$NA$3</c:f>
              <c:strCache>
                <c:ptCount val="361"/>
                <c:pt idx="0">
                  <c:v>0m</c:v>
                </c:pt>
                <c:pt idx="1">
                  <c:v>1m</c:v>
                </c:pt>
                <c:pt idx="2">
                  <c:v>2m</c:v>
                </c:pt>
                <c:pt idx="3">
                  <c:v>3m</c:v>
                </c:pt>
                <c:pt idx="4">
                  <c:v>4m</c:v>
                </c:pt>
                <c:pt idx="5">
                  <c:v>5m</c:v>
                </c:pt>
                <c:pt idx="6">
                  <c:v>6m</c:v>
                </c:pt>
                <c:pt idx="7">
                  <c:v>7m</c:v>
                </c:pt>
                <c:pt idx="8">
                  <c:v>8m</c:v>
                </c:pt>
                <c:pt idx="9">
                  <c:v>9m</c:v>
                </c:pt>
                <c:pt idx="10">
                  <c:v>10m</c:v>
                </c:pt>
                <c:pt idx="11">
                  <c:v>11m</c:v>
                </c:pt>
                <c:pt idx="12">
                  <c:v>12m</c:v>
                </c:pt>
                <c:pt idx="13">
                  <c:v>13m</c:v>
                </c:pt>
                <c:pt idx="14">
                  <c:v>14m</c:v>
                </c:pt>
                <c:pt idx="15">
                  <c:v>15m</c:v>
                </c:pt>
                <c:pt idx="16">
                  <c:v>16m</c:v>
                </c:pt>
                <c:pt idx="17">
                  <c:v>17m</c:v>
                </c:pt>
                <c:pt idx="18">
                  <c:v>18m</c:v>
                </c:pt>
                <c:pt idx="19">
                  <c:v>19m</c:v>
                </c:pt>
                <c:pt idx="20">
                  <c:v>20m</c:v>
                </c:pt>
                <c:pt idx="21">
                  <c:v>21m</c:v>
                </c:pt>
                <c:pt idx="22">
                  <c:v>22m</c:v>
                </c:pt>
                <c:pt idx="23">
                  <c:v>23m</c:v>
                </c:pt>
                <c:pt idx="24">
                  <c:v>24m</c:v>
                </c:pt>
                <c:pt idx="25">
                  <c:v>25m</c:v>
                </c:pt>
                <c:pt idx="26">
                  <c:v>26m</c:v>
                </c:pt>
                <c:pt idx="27">
                  <c:v>27m</c:v>
                </c:pt>
                <c:pt idx="28">
                  <c:v>28m</c:v>
                </c:pt>
                <c:pt idx="29">
                  <c:v>29m</c:v>
                </c:pt>
                <c:pt idx="30">
                  <c:v>30m</c:v>
                </c:pt>
                <c:pt idx="31">
                  <c:v>31m</c:v>
                </c:pt>
                <c:pt idx="32">
                  <c:v>32m</c:v>
                </c:pt>
                <c:pt idx="33">
                  <c:v>33m</c:v>
                </c:pt>
                <c:pt idx="34">
                  <c:v>34m</c:v>
                </c:pt>
                <c:pt idx="35">
                  <c:v>35m</c:v>
                </c:pt>
                <c:pt idx="36">
                  <c:v>36m</c:v>
                </c:pt>
                <c:pt idx="37">
                  <c:v>37m</c:v>
                </c:pt>
                <c:pt idx="38">
                  <c:v>38m</c:v>
                </c:pt>
                <c:pt idx="39">
                  <c:v>39m</c:v>
                </c:pt>
                <c:pt idx="40">
                  <c:v>40m</c:v>
                </c:pt>
                <c:pt idx="41">
                  <c:v>41m</c:v>
                </c:pt>
                <c:pt idx="42">
                  <c:v>42m</c:v>
                </c:pt>
                <c:pt idx="43">
                  <c:v>43m</c:v>
                </c:pt>
                <c:pt idx="44">
                  <c:v>44m</c:v>
                </c:pt>
                <c:pt idx="45">
                  <c:v>45m</c:v>
                </c:pt>
                <c:pt idx="46">
                  <c:v>46m</c:v>
                </c:pt>
                <c:pt idx="47">
                  <c:v>47m</c:v>
                </c:pt>
                <c:pt idx="48">
                  <c:v>48m</c:v>
                </c:pt>
                <c:pt idx="49">
                  <c:v>49m</c:v>
                </c:pt>
                <c:pt idx="50">
                  <c:v>50m</c:v>
                </c:pt>
                <c:pt idx="51">
                  <c:v>51m</c:v>
                </c:pt>
                <c:pt idx="52">
                  <c:v>52m</c:v>
                </c:pt>
                <c:pt idx="53">
                  <c:v>53m</c:v>
                </c:pt>
                <c:pt idx="54">
                  <c:v>54m</c:v>
                </c:pt>
                <c:pt idx="55">
                  <c:v>55m</c:v>
                </c:pt>
                <c:pt idx="56">
                  <c:v>56m</c:v>
                </c:pt>
                <c:pt idx="57">
                  <c:v>57m</c:v>
                </c:pt>
                <c:pt idx="58">
                  <c:v>58m</c:v>
                </c:pt>
                <c:pt idx="59">
                  <c:v>59m</c:v>
                </c:pt>
                <c:pt idx="60">
                  <c:v>60m</c:v>
                </c:pt>
                <c:pt idx="61">
                  <c:v>61m</c:v>
                </c:pt>
                <c:pt idx="62">
                  <c:v>62m</c:v>
                </c:pt>
                <c:pt idx="63">
                  <c:v>63m</c:v>
                </c:pt>
                <c:pt idx="64">
                  <c:v>64m</c:v>
                </c:pt>
                <c:pt idx="65">
                  <c:v>65m</c:v>
                </c:pt>
                <c:pt idx="66">
                  <c:v>66m</c:v>
                </c:pt>
                <c:pt idx="67">
                  <c:v>67m</c:v>
                </c:pt>
                <c:pt idx="68">
                  <c:v>68m</c:v>
                </c:pt>
                <c:pt idx="69">
                  <c:v>69m</c:v>
                </c:pt>
                <c:pt idx="70">
                  <c:v>70m</c:v>
                </c:pt>
                <c:pt idx="71">
                  <c:v>71m</c:v>
                </c:pt>
                <c:pt idx="72">
                  <c:v>72m</c:v>
                </c:pt>
                <c:pt idx="73">
                  <c:v>73m</c:v>
                </c:pt>
                <c:pt idx="74">
                  <c:v>74m</c:v>
                </c:pt>
                <c:pt idx="75">
                  <c:v>75m</c:v>
                </c:pt>
                <c:pt idx="76">
                  <c:v>76m</c:v>
                </c:pt>
                <c:pt idx="77">
                  <c:v>77m</c:v>
                </c:pt>
                <c:pt idx="78">
                  <c:v>78m</c:v>
                </c:pt>
                <c:pt idx="79">
                  <c:v>79m</c:v>
                </c:pt>
                <c:pt idx="80">
                  <c:v>80m</c:v>
                </c:pt>
                <c:pt idx="81">
                  <c:v>81m</c:v>
                </c:pt>
                <c:pt idx="82">
                  <c:v>82m</c:v>
                </c:pt>
                <c:pt idx="83">
                  <c:v>83m</c:v>
                </c:pt>
                <c:pt idx="84">
                  <c:v>84m</c:v>
                </c:pt>
                <c:pt idx="85">
                  <c:v>85m</c:v>
                </c:pt>
                <c:pt idx="86">
                  <c:v>86m</c:v>
                </c:pt>
                <c:pt idx="87">
                  <c:v>87m</c:v>
                </c:pt>
                <c:pt idx="88">
                  <c:v>88m</c:v>
                </c:pt>
                <c:pt idx="89">
                  <c:v>89m</c:v>
                </c:pt>
                <c:pt idx="90">
                  <c:v>90m</c:v>
                </c:pt>
                <c:pt idx="91">
                  <c:v>91m</c:v>
                </c:pt>
                <c:pt idx="92">
                  <c:v>92m</c:v>
                </c:pt>
                <c:pt idx="93">
                  <c:v>93m</c:v>
                </c:pt>
                <c:pt idx="94">
                  <c:v>94m</c:v>
                </c:pt>
                <c:pt idx="95">
                  <c:v>95m</c:v>
                </c:pt>
                <c:pt idx="96">
                  <c:v>96m</c:v>
                </c:pt>
                <c:pt idx="97">
                  <c:v>97m</c:v>
                </c:pt>
                <c:pt idx="98">
                  <c:v>98m</c:v>
                </c:pt>
                <c:pt idx="99">
                  <c:v>99m</c:v>
                </c:pt>
                <c:pt idx="100">
                  <c:v>100m</c:v>
                </c:pt>
                <c:pt idx="101">
                  <c:v>101m</c:v>
                </c:pt>
                <c:pt idx="102">
                  <c:v>102m</c:v>
                </c:pt>
                <c:pt idx="103">
                  <c:v>103m</c:v>
                </c:pt>
                <c:pt idx="104">
                  <c:v>104m</c:v>
                </c:pt>
                <c:pt idx="105">
                  <c:v>105m</c:v>
                </c:pt>
                <c:pt idx="106">
                  <c:v>106m</c:v>
                </c:pt>
                <c:pt idx="107">
                  <c:v>107m</c:v>
                </c:pt>
                <c:pt idx="108">
                  <c:v>108m</c:v>
                </c:pt>
                <c:pt idx="109">
                  <c:v>109m</c:v>
                </c:pt>
                <c:pt idx="110">
                  <c:v>110m</c:v>
                </c:pt>
                <c:pt idx="111">
                  <c:v>111m</c:v>
                </c:pt>
                <c:pt idx="112">
                  <c:v>112m</c:v>
                </c:pt>
                <c:pt idx="113">
                  <c:v>113m</c:v>
                </c:pt>
                <c:pt idx="114">
                  <c:v>114m</c:v>
                </c:pt>
                <c:pt idx="115">
                  <c:v>115m</c:v>
                </c:pt>
                <c:pt idx="116">
                  <c:v>116m</c:v>
                </c:pt>
                <c:pt idx="117">
                  <c:v>117m</c:v>
                </c:pt>
                <c:pt idx="118">
                  <c:v>118m</c:v>
                </c:pt>
                <c:pt idx="119">
                  <c:v>119m</c:v>
                </c:pt>
                <c:pt idx="120">
                  <c:v>120m</c:v>
                </c:pt>
                <c:pt idx="121">
                  <c:v>121m</c:v>
                </c:pt>
                <c:pt idx="122">
                  <c:v>122m</c:v>
                </c:pt>
                <c:pt idx="123">
                  <c:v>123m</c:v>
                </c:pt>
                <c:pt idx="124">
                  <c:v>124m</c:v>
                </c:pt>
                <c:pt idx="125">
                  <c:v>125m</c:v>
                </c:pt>
                <c:pt idx="126">
                  <c:v>126m</c:v>
                </c:pt>
                <c:pt idx="127">
                  <c:v>127m</c:v>
                </c:pt>
                <c:pt idx="128">
                  <c:v>128m</c:v>
                </c:pt>
                <c:pt idx="129">
                  <c:v>129m</c:v>
                </c:pt>
                <c:pt idx="130">
                  <c:v>130m</c:v>
                </c:pt>
                <c:pt idx="131">
                  <c:v>131m</c:v>
                </c:pt>
                <c:pt idx="132">
                  <c:v>132m</c:v>
                </c:pt>
                <c:pt idx="133">
                  <c:v>133m</c:v>
                </c:pt>
                <c:pt idx="134">
                  <c:v>134m</c:v>
                </c:pt>
                <c:pt idx="135">
                  <c:v>135m</c:v>
                </c:pt>
                <c:pt idx="136">
                  <c:v>136m</c:v>
                </c:pt>
                <c:pt idx="137">
                  <c:v>137m</c:v>
                </c:pt>
                <c:pt idx="138">
                  <c:v>138m</c:v>
                </c:pt>
                <c:pt idx="139">
                  <c:v>139m</c:v>
                </c:pt>
                <c:pt idx="140">
                  <c:v>140m</c:v>
                </c:pt>
                <c:pt idx="141">
                  <c:v>141m</c:v>
                </c:pt>
                <c:pt idx="142">
                  <c:v>142m</c:v>
                </c:pt>
                <c:pt idx="143">
                  <c:v>143m</c:v>
                </c:pt>
                <c:pt idx="144">
                  <c:v>144m</c:v>
                </c:pt>
                <c:pt idx="145">
                  <c:v>145m</c:v>
                </c:pt>
                <c:pt idx="146">
                  <c:v>146m</c:v>
                </c:pt>
                <c:pt idx="147">
                  <c:v>147m</c:v>
                </c:pt>
                <c:pt idx="148">
                  <c:v>148m</c:v>
                </c:pt>
                <c:pt idx="149">
                  <c:v>149m</c:v>
                </c:pt>
                <c:pt idx="150">
                  <c:v>150m</c:v>
                </c:pt>
                <c:pt idx="151">
                  <c:v>151m</c:v>
                </c:pt>
                <c:pt idx="152">
                  <c:v>152m</c:v>
                </c:pt>
                <c:pt idx="153">
                  <c:v>153m</c:v>
                </c:pt>
                <c:pt idx="154">
                  <c:v>154m</c:v>
                </c:pt>
                <c:pt idx="155">
                  <c:v>155m</c:v>
                </c:pt>
                <c:pt idx="156">
                  <c:v>156m</c:v>
                </c:pt>
                <c:pt idx="157">
                  <c:v>157m</c:v>
                </c:pt>
                <c:pt idx="158">
                  <c:v>158m</c:v>
                </c:pt>
                <c:pt idx="159">
                  <c:v>159m</c:v>
                </c:pt>
                <c:pt idx="160">
                  <c:v>160m</c:v>
                </c:pt>
                <c:pt idx="161">
                  <c:v>161m</c:v>
                </c:pt>
                <c:pt idx="162">
                  <c:v>162m</c:v>
                </c:pt>
                <c:pt idx="163">
                  <c:v>163m</c:v>
                </c:pt>
                <c:pt idx="164">
                  <c:v>164m</c:v>
                </c:pt>
                <c:pt idx="165">
                  <c:v>165m</c:v>
                </c:pt>
                <c:pt idx="166">
                  <c:v>166m</c:v>
                </c:pt>
                <c:pt idx="167">
                  <c:v>167m</c:v>
                </c:pt>
                <c:pt idx="168">
                  <c:v>168m</c:v>
                </c:pt>
                <c:pt idx="169">
                  <c:v>169m</c:v>
                </c:pt>
                <c:pt idx="170">
                  <c:v>170m</c:v>
                </c:pt>
                <c:pt idx="171">
                  <c:v>171m</c:v>
                </c:pt>
                <c:pt idx="172">
                  <c:v>172m</c:v>
                </c:pt>
                <c:pt idx="173">
                  <c:v>173m</c:v>
                </c:pt>
                <c:pt idx="174">
                  <c:v>174m</c:v>
                </c:pt>
                <c:pt idx="175">
                  <c:v>175m</c:v>
                </c:pt>
                <c:pt idx="176">
                  <c:v>176m</c:v>
                </c:pt>
                <c:pt idx="177">
                  <c:v>177m</c:v>
                </c:pt>
                <c:pt idx="178">
                  <c:v>178m</c:v>
                </c:pt>
                <c:pt idx="179">
                  <c:v>179m</c:v>
                </c:pt>
                <c:pt idx="180">
                  <c:v>180m</c:v>
                </c:pt>
                <c:pt idx="181">
                  <c:v>181m</c:v>
                </c:pt>
                <c:pt idx="182">
                  <c:v>182m</c:v>
                </c:pt>
                <c:pt idx="183">
                  <c:v>183m</c:v>
                </c:pt>
                <c:pt idx="184">
                  <c:v>184m</c:v>
                </c:pt>
                <c:pt idx="185">
                  <c:v>185m</c:v>
                </c:pt>
                <c:pt idx="186">
                  <c:v>186m</c:v>
                </c:pt>
                <c:pt idx="187">
                  <c:v>187m</c:v>
                </c:pt>
                <c:pt idx="188">
                  <c:v>188m</c:v>
                </c:pt>
                <c:pt idx="189">
                  <c:v>189m</c:v>
                </c:pt>
                <c:pt idx="190">
                  <c:v>190m</c:v>
                </c:pt>
                <c:pt idx="191">
                  <c:v>191m</c:v>
                </c:pt>
                <c:pt idx="192">
                  <c:v>192m</c:v>
                </c:pt>
                <c:pt idx="193">
                  <c:v>193m</c:v>
                </c:pt>
                <c:pt idx="194">
                  <c:v>194m</c:v>
                </c:pt>
                <c:pt idx="195">
                  <c:v>195m</c:v>
                </c:pt>
                <c:pt idx="196">
                  <c:v>196m</c:v>
                </c:pt>
                <c:pt idx="197">
                  <c:v>197m</c:v>
                </c:pt>
                <c:pt idx="198">
                  <c:v>198m</c:v>
                </c:pt>
                <c:pt idx="199">
                  <c:v>199m</c:v>
                </c:pt>
                <c:pt idx="200">
                  <c:v>200m</c:v>
                </c:pt>
                <c:pt idx="201">
                  <c:v>201m</c:v>
                </c:pt>
                <c:pt idx="202">
                  <c:v>202m</c:v>
                </c:pt>
                <c:pt idx="203">
                  <c:v>203m</c:v>
                </c:pt>
                <c:pt idx="204">
                  <c:v>204m</c:v>
                </c:pt>
                <c:pt idx="205">
                  <c:v>205m</c:v>
                </c:pt>
                <c:pt idx="206">
                  <c:v>206m</c:v>
                </c:pt>
                <c:pt idx="207">
                  <c:v>207m</c:v>
                </c:pt>
                <c:pt idx="208">
                  <c:v>208m</c:v>
                </c:pt>
                <c:pt idx="209">
                  <c:v>209m</c:v>
                </c:pt>
                <c:pt idx="210">
                  <c:v>210m</c:v>
                </c:pt>
                <c:pt idx="211">
                  <c:v>211m</c:v>
                </c:pt>
                <c:pt idx="212">
                  <c:v>212m</c:v>
                </c:pt>
                <c:pt idx="213">
                  <c:v>213m</c:v>
                </c:pt>
                <c:pt idx="214">
                  <c:v>214m</c:v>
                </c:pt>
                <c:pt idx="215">
                  <c:v>215m</c:v>
                </c:pt>
                <c:pt idx="216">
                  <c:v>216m</c:v>
                </c:pt>
                <c:pt idx="217">
                  <c:v>217m</c:v>
                </c:pt>
                <c:pt idx="218">
                  <c:v>218m</c:v>
                </c:pt>
                <c:pt idx="219">
                  <c:v>219m</c:v>
                </c:pt>
                <c:pt idx="220">
                  <c:v>220m</c:v>
                </c:pt>
                <c:pt idx="221">
                  <c:v>221m</c:v>
                </c:pt>
                <c:pt idx="222">
                  <c:v>222m</c:v>
                </c:pt>
                <c:pt idx="223">
                  <c:v>223m</c:v>
                </c:pt>
                <c:pt idx="224">
                  <c:v>224m</c:v>
                </c:pt>
                <c:pt idx="225">
                  <c:v>225m</c:v>
                </c:pt>
                <c:pt idx="226">
                  <c:v>226m</c:v>
                </c:pt>
                <c:pt idx="227">
                  <c:v>227m</c:v>
                </c:pt>
                <c:pt idx="228">
                  <c:v>228m</c:v>
                </c:pt>
                <c:pt idx="229">
                  <c:v>229m</c:v>
                </c:pt>
                <c:pt idx="230">
                  <c:v>230m</c:v>
                </c:pt>
                <c:pt idx="231">
                  <c:v>231m</c:v>
                </c:pt>
                <c:pt idx="232">
                  <c:v>232m</c:v>
                </c:pt>
                <c:pt idx="233">
                  <c:v>233m</c:v>
                </c:pt>
                <c:pt idx="234">
                  <c:v>234m</c:v>
                </c:pt>
                <c:pt idx="235">
                  <c:v>235m</c:v>
                </c:pt>
                <c:pt idx="236">
                  <c:v>236m</c:v>
                </c:pt>
                <c:pt idx="237">
                  <c:v>237m</c:v>
                </c:pt>
                <c:pt idx="238">
                  <c:v>238m</c:v>
                </c:pt>
                <c:pt idx="239">
                  <c:v>239m</c:v>
                </c:pt>
                <c:pt idx="240">
                  <c:v>240m</c:v>
                </c:pt>
                <c:pt idx="241">
                  <c:v>241m</c:v>
                </c:pt>
                <c:pt idx="242">
                  <c:v>242m</c:v>
                </c:pt>
                <c:pt idx="243">
                  <c:v>243m</c:v>
                </c:pt>
                <c:pt idx="244">
                  <c:v>244m</c:v>
                </c:pt>
                <c:pt idx="245">
                  <c:v>245m</c:v>
                </c:pt>
                <c:pt idx="246">
                  <c:v>246m</c:v>
                </c:pt>
                <c:pt idx="247">
                  <c:v>247m</c:v>
                </c:pt>
                <c:pt idx="248">
                  <c:v>248m</c:v>
                </c:pt>
                <c:pt idx="249">
                  <c:v>249m</c:v>
                </c:pt>
                <c:pt idx="250">
                  <c:v>250m</c:v>
                </c:pt>
                <c:pt idx="251">
                  <c:v>251m</c:v>
                </c:pt>
                <c:pt idx="252">
                  <c:v>252m</c:v>
                </c:pt>
                <c:pt idx="253">
                  <c:v>253m</c:v>
                </c:pt>
                <c:pt idx="254">
                  <c:v>254m</c:v>
                </c:pt>
                <c:pt idx="255">
                  <c:v>255m</c:v>
                </c:pt>
                <c:pt idx="256">
                  <c:v>256m</c:v>
                </c:pt>
                <c:pt idx="257">
                  <c:v>257m</c:v>
                </c:pt>
                <c:pt idx="258">
                  <c:v>258m</c:v>
                </c:pt>
                <c:pt idx="259">
                  <c:v>259m</c:v>
                </c:pt>
                <c:pt idx="260">
                  <c:v>260m</c:v>
                </c:pt>
                <c:pt idx="261">
                  <c:v>261m</c:v>
                </c:pt>
                <c:pt idx="262">
                  <c:v>262m</c:v>
                </c:pt>
                <c:pt idx="263">
                  <c:v>263m</c:v>
                </c:pt>
                <c:pt idx="264">
                  <c:v>264m</c:v>
                </c:pt>
                <c:pt idx="265">
                  <c:v>265m</c:v>
                </c:pt>
                <c:pt idx="266">
                  <c:v>266m</c:v>
                </c:pt>
                <c:pt idx="267">
                  <c:v>267m</c:v>
                </c:pt>
                <c:pt idx="268">
                  <c:v>268m</c:v>
                </c:pt>
                <c:pt idx="269">
                  <c:v>269m</c:v>
                </c:pt>
                <c:pt idx="270">
                  <c:v>270m</c:v>
                </c:pt>
                <c:pt idx="271">
                  <c:v>271m</c:v>
                </c:pt>
                <c:pt idx="272">
                  <c:v>272m</c:v>
                </c:pt>
                <c:pt idx="273">
                  <c:v>273m</c:v>
                </c:pt>
                <c:pt idx="274">
                  <c:v>274m</c:v>
                </c:pt>
                <c:pt idx="275">
                  <c:v>275m</c:v>
                </c:pt>
                <c:pt idx="276">
                  <c:v>276m</c:v>
                </c:pt>
                <c:pt idx="277">
                  <c:v>277m</c:v>
                </c:pt>
                <c:pt idx="278">
                  <c:v>278m</c:v>
                </c:pt>
                <c:pt idx="279">
                  <c:v>279m</c:v>
                </c:pt>
                <c:pt idx="280">
                  <c:v>280m</c:v>
                </c:pt>
                <c:pt idx="281">
                  <c:v>281m</c:v>
                </c:pt>
                <c:pt idx="282">
                  <c:v>282m</c:v>
                </c:pt>
                <c:pt idx="283">
                  <c:v>283m</c:v>
                </c:pt>
                <c:pt idx="284">
                  <c:v>284m</c:v>
                </c:pt>
                <c:pt idx="285">
                  <c:v>285m</c:v>
                </c:pt>
                <c:pt idx="286">
                  <c:v>286m</c:v>
                </c:pt>
                <c:pt idx="287">
                  <c:v>287m</c:v>
                </c:pt>
                <c:pt idx="288">
                  <c:v>288m</c:v>
                </c:pt>
                <c:pt idx="289">
                  <c:v>289m</c:v>
                </c:pt>
                <c:pt idx="290">
                  <c:v>290m</c:v>
                </c:pt>
                <c:pt idx="291">
                  <c:v>291m</c:v>
                </c:pt>
                <c:pt idx="292">
                  <c:v>292m</c:v>
                </c:pt>
                <c:pt idx="293">
                  <c:v>293m</c:v>
                </c:pt>
                <c:pt idx="294">
                  <c:v>294m</c:v>
                </c:pt>
                <c:pt idx="295">
                  <c:v>295m</c:v>
                </c:pt>
                <c:pt idx="296">
                  <c:v>296m</c:v>
                </c:pt>
                <c:pt idx="297">
                  <c:v>297m</c:v>
                </c:pt>
                <c:pt idx="298">
                  <c:v>298m</c:v>
                </c:pt>
                <c:pt idx="299">
                  <c:v>299m</c:v>
                </c:pt>
                <c:pt idx="300">
                  <c:v>300m</c:v>
                </c:pt>
                <c:pt idx="301">
                  <c:v>301m</c:v>
                </c:pt>
                <c:pt idx="302">
                  <c:v>302m</c:v>
                </c:pt>
                <c:pt idx="303">
                  <c:v>303m</c:v>
                </c:pt>
                <c:pt idx="304">
                  <c:v>304m</c:v>
                </c:pt>
                <c:pt idx="305">
                  <c:v>305m</c:v>
                </c:pt>
                <c:pt idx="306">
                  <c:v>306m</c:v>
                </c:pt>
                <c:pt idx="307">
                  <c:v>307m</c:v>
                </c:pt>
                <c:pt idx="308">
                  <c:v>308m</c:v>
                </c:pt>
                <c:pt idx="309">
                  <c:v>309m</c:v>
                </c:pt>
                <c:pt idx="310">
                  <c:v>310m</c:v>
                </c:pt>
                <c:pt idx="311">
                  <c:v>311m</c:v>
                </c:pt>
                <c:pt idx="312">
                  <c:v>312m</c:v>
                </c:pt>
                <c:pt idx="313">
                  <c:v>313m</c:v>
                </c:pt>
                <c:pt idx="314">
                  <c:v>314m</c:v>
                </c:pt>
                <c:pt idx="315">
                  <c:v>315m</c:v>
                </c:pt>
                <c:pt idx="316">
                  <c:v>316m</c:v>
                </c:pt>
                <c:pt idx="317">
                  <c:v>317m</c:v>
                </c:pt>
                <c:pt idx="318">
                  <c:v>318m</c:v>
                </c:pt>
                <c:pt idx="319">
                  <c:v>319m</c:v>
                </c:pt>
                <c:pt idx="320">
                  <c:v>320m</c:v>
                </c:pt>
                <c:pt idx="321">
                  <c:v>321m</c:v>
                </c:pt>
                <c:pt idx="322">
                  <c:v>322m</c:v>
                </c:pt>
                <c:pt idx="323">
                  <c:v>323m</c:v>
                </c:pt>
                <c:pt idx="324">
                  <c:v>324m</c:v>
                </c:pt>
                <c:pt idx="325">
                  <c:v>325m</c:v>
                </c:pt>
                <c:pt idx="326">
                  <c:v>326m</c:v>
                </c:pt>
                <c:pt idx="327">
                  <c:v>327m</c:v>
                </c:pt>
                <c:pt idx="328">
                  <c:v>328m</c:v>
                </c:pt>
                <c:pt idx="329">
                  <c:v>329m</c:v>
                </c:pt>
                <c:pt idx="330">
                  <c:v>330m</c:v>
                </c:pt>
                <c:pt idx="331">
                  <c:v>331m</c:v>
                </c:pt>
                <c:pt idx="332">
                  <c:v>332m</c:v>
                </c:pt>
                <c:pt idx="333">
                  <c:v>333m</c:v>
                </c:pt>
                <c:pt idx="334">
                  <c:v>334m</c:v>
                </c:pt>
                <c:pt idx="335">
                  <c:v>335m</c:v>
                </c:pt>
                <c:pt idx="336">
                  <c:v>336m</c:v>
                </c:pt>
                <c:pt idx="337">
                  <c:v>337m</c:v>
                </c:pt>
                <c:pt idx="338">
                  <c:v>338m</c:v>
                </c:pt>
                <c:pt idx="339">
                  <c:v>339m</c:v>
                </c:pt>
                <c:pt idx="340">
                  <c:v>340m</c:v>
                </c:pt>
                <c:pt idx="341">
                  <c:v>341m</c:v>
                </c:pt>
                <c:pt idx="342">
                  <c:v>342m</c:v>
                </c:pt>
                <c:pt idx="343">
                  <c:v>343m</c:v>
                </c:pt>
                <c:pt idx="344">
                  <c:v>344m</c:v>
                </c:pt>
                <c:pt idx="345">
                  <c:v>345m</c:v>
                </c:pt>
                <c:pt idx="346">
                  <c:v>346m</c:v>
                </c:pt>
                <c:pt idx="347">
                  <c:v>347m</c:v>
                </c:pt>
                <c:pt idx="348">
                  <c:v>348m</c:v>
                </c:pt>
                <c:pt idx="349">
                  <c:v>349m</c:v>
                </c:pt>
                <c:pt idx="350">
                  <c:v>350m</c:v>
                </c:pt>
                <c:pt idx="351">
                  <c:v>351m</c:v>
                </c:pt>
                <c:pt idx="352">
                  <c:v>352m</c:v>
                </c:pt>
                <c:pt idx="353">
                  <c:v>353m</c:v>
                </c:pt>
                <c:pt idx="354">
                  <c:v>354m</c:v>
                </c:pt>
                <c:pt idx="355">
                  <c:v>355m</c:v>
                </c:pt>
                <c:pt idx="356">
                  <c:v>356m</c:v>
                </c:pt>
                <c:pt idx="357">
                  <c:v>357m</c:v>
                </c:pt>
                <c:pt idx="358">
                  <c:v>358m</c:v>
                </c:pt>
                <c:pt idx="359">
                  <c:v>359m</c:v>
                </c:pt>
                <c:pt idx="360">
                  <c:v>360m</c:v>
                </c:pt>
              </c:strCache>
            </c:strRef>
          </c:cat>
          <c:val>
            <c:numRef>
              <c:f>'KRD mapping'!$E$31:$NA$31</c:f>
              <c:numCache>
                <c:formatCode>_(* #,##0.00_);_(* \(#,##0.00\);_(* "-"??_);_(@_)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8.3333333333333329E-2</c:v>
                </c:pt>
                <c:pt idx="326">
                  <c:v>0.16666666666666666</c:v>
                </c:pt>
                <c:pt idx="327">
                  <c:v>0.25</c:v>
                </c:pt>
                <c:pt idx="328">
                  <c:v>0.33333333333333331</c:v>
                </c:pt>
                <c:pt idx="329">
                  <c:v>0.41666666666666669</c:v>
                </c:pt>
                <c:pt idx="330">
                  <c:v>0.5</c:v>
                </c:pt>
                <c:pt idx="331">
                  <c:v>0.58333333333333337</c:v>
                </c:pt>
                <c:pt idx="332">
                  <c:v>0.66666666666666663</c:v>
                </c:pt>
                <c:pt idx="333">
                  <c:v>0.75</c:v>
                </c:pt>
                <c:pt idx="334">
                  <c:v>0.83333333333333337</c:v>
                </c:pt>
                <c:pt idx="335">
                  <c:v>0.91666666666666663</c:v>
                </c:pt>
                <c:pt idx="336">
                  <c:v>1</c:v>
                </c:pt>
                <c:pt idx="337">
                  <c:v>0.91666666666666663</c:v>
                </c:pt>
                <c:pt idx="338">
                  <c:v>0.83333333333333337</c:v>
                </c:pt>
                <c:pt idx="339">
                  <c:v>0.75</c:v>
                </c:pt>
                <c:pt idx="340">
                  <c:v>0.66666666666666674</c:v>
                </c:pt>
                <c:pt idx="341">
                  <c:v>0.58333333333333326</c:v>
                </c:pt>
                <c:pt idx="342">
                  <c:v>0.5</c:v>
                </c:pt>
                <c:pt idx="343">
                  <c:v>0.41666666666666663</c:v>
                </c:pt>
                <c:pt idx="344">
                  <c:v>0.33333333333333337</c:v>
                </c:pt>
                <c:pt idx="345">
                  <c:v>0.25</c:v>
                </c:pt>
                <c:pt idx="346">
                  <c:v>0.16666666666666663</c:v>
                </c:pt>
                <c:pt idx="347">
                  <c:v>8.333333333333337E-2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smooth val="0"/>
        </c:ser>
        <c:ser>
          <c:idx val="28"/>
          <c:order val="28"/>
          <c:tx>
            <c:strRef>
              <c:f>'KRD mapping'!$D$32</c:f>
              <c:strCache>
                <c:ptCount val="1"/>
                <c:pt idx="0">
                  <c:v>29y</c:v>
                </c:pt>
              </c:strCache>
            </c:strRef>
          </c:tx>
          <c:marker>
            <c:symbol val="none"/>
          </c:marker>
          <c:cat>
            <c:strRef>
              <c:f>'KRD mapping'!$E$3:$NA$3</c:f>
              <c:strCache>
                <c:ptCount val="361"/>
                <c:pt idx="0">
                  <c:v>0m</c:v>
                </c:pt>
                <c:pt idx="1">
                  <c:v>1m</c:v>
                </c:pt>
                <c:pt idx="2">
                  <c:v>2m</c:v>
                </c:pt>
                <c:pt idx="3">
                  <c:v>3m</c:v>
                </c:pt>
                <c:pt idx="4">
                  <c:v>4m</c:v>
                </c:pt>
                <c:pt idx="5">
                  <c:v>5m</c:v>
                </c:pt>
                <c:pt idx="6">
                  <c:v>6m</c:v>
                </c:pt>
                <c:pt idx="7">
                  <c:v>7m</c:v>
                </c:pt>
                <c:pt idx="8">
                  <c:v>8m</c:v>
                </c:pt>
                <c:pt idx="9">
                  <c:v>9m</c:v>
                </c:pt>
                <c:pt idx="10">
                  <c:v>10m</c:v>
                </c:pt>
                <c:pt idx="11">
                  <c:v>11m</c:v>
                </c:pt>
                <c:pt idx="12">
                  <c:v>12m</c:v>
                </c:pt>
                <c:pt idx="13">
                  <c:v>13m</c:v>
                </c:pt>
                <c:pt idx="14">
                  <c:v>14m</c:v>
                </c:pt>
                <c:pt idx="15">
                  <c:v>15m</c:v>
                </c:pt>
                <c:pt idx="16">
                  <c:v>16m</c:v>
                </c:pt>
                <c:pt idx="17">
                  <c:v>17m</c:v>
                </c:pt>
                <c:pt idx="18">
                  <c:v>18m</c:v>
                </c:pt>
                <c:pt idx="19">
                  <c:v>19m</c:v>
                </c:pt>
                <c:pt idx="20">
                  <c:v>20m</c:v>
                </c:pt>
                <c:pt idx="21">
                  <c:v>21m</c:v>
                </c:pt>
                <c:pt idx="22">
                  <c:v>22m</c:v>
                </c:pt>
                <c:pt idx="23">
                  <c:v>23m</c:v>
                </c:pt>
                <c:pt idx="24">
                  <c:v>24m</c:v>
                </c:pt>
                <c:pt idx="25">
                  <c:v>25m</c:v>
                </c:pt>
                <c:pt idx="26">
                  <c:v>26m</c:v>
                </c:pt>
                <c:pt idx="27">
                  <c:v>27m</c:v>
                </c:pt>
                <c:pt idx="28">
                  <c:v>28m</c:v>
                </c:pt>
                <c:pt idx="29">
                  <c:v>29m</c:v>
                </c:pt>
                <c:pt idx="30">
                  <c:v>30m</c:v>
                </c:pt>
                <c:pt idx="31">
                  <c:v>31m</c:v>
                </c:pt>
                <c:pt idx="32">
                  <c:v>32m</c:v>
                </c:pt>
                <c:pt idx="33">
                  <c:v>33m</c:v>
                </c:pt>
                <c:pt idx="34">
                  <c:v>34m</c:v>
                </c:pt>
                <c:pt idx="35">
                  <c:v>35m</c:v>
                </c:pt>
                <c:pt idx="36">
                  <c:v>36m</c:v>
                </c:pt>
                <c:pt idx="37">
                  <c:v>37m</c:v>
                </c:pt>
                <c:pt idx="38">
                  <c:v>38m</c:v>
                </c:pt>
                <c:pt idx="39">
                  <c:v>39m</c:v>
                </c:pt>
                <c:pt idx="40">
                  <c:v>40m</c:v>
                </c:pt>
                <c:pt idx="41">
                  <c:v>41m</c:v>
                </c:pt>
                <c:pt idx="42">
                  <c:v>42m</c:v>
                </c:pt>
                <c:pt idx="43">
                  <c:v>43m</c:v>
                </c:pt>
                <c:pt idx="44">
                  <c:v>44m</c:v>
                </c:pt>
                <c:pt idx="45">
                  <c:v>45m</c:v>
                </c:pt>
                <c:pt idx="46">
                  <c:v>46m</c:v>
                </c:pt>
                <c:pt idx="47">
                  <c:v>47m</c:v>
                </c:pt>
                <c:pt idx="48">
                  <c:v>48m</c:v>
                </c:pt>
                <c:pt idx="49">
                  <c:v>49m</c:v>
                </c:pt>
                <c:pt idx="50">
                  <c:v>50m</c:v>
                </c:pt>
                <c:pt idx="51">
                  <c:v>51m</c:v>
                </c:pt>
                <c:pt idx="52">
                  <c:v>52m</c:v>
                </c:pt>
                <c:pt idx="53">
                  <c:v>53m</c:v>
                </c:pt>
                <c:pt idx="54">
                  <c:v>54m</c:v>
                </c:pt>
                <c:pt idx="55">
                  <c:v>55m</c:v>
                </c:pt>
                <c:pt idx="56">
                  <c:v>56m</c:v>
                </c:pt>
                <c:pt idx="57">
                  <c:v>57m</c:v>
                </c:pt>
                <c:pt idx="58">
                  <c:v>58m</c:v>
                </c:pt>
                <c:pt idx="59">
                  <c:v>59m</c:v>
                </c:pt>
                <c:pt idx="60">
                  <c:v>60m</c:v>
                </c:pt>
                <c:pt idx="61">
                  <c:v>61m</c:v>
                </c:pt>
                <c:pt idx="62">
                  <c:v>62m</c:v>
                </c:pt>
                <c:pt idx="63">
                  <c:v>63m</c:v>
                </c:pt>
                <c:pt idx="64">
                  <c:v>64m</c:v>
                </c:pt>
                <c:pt idx="65">
                  <c:v>65m</c:v>
                </c:pt>
                <c:pt idx="66">
                  <c:v>66m</c:v>
                </c:pt>
                <c:pt idx="67">
                  <c:v>67m</c:v>
                </c:pt>
                <c:pt idx="68">
                  <c:v>68m</c:v>
                </c:pt>
                <c:pt idx="69">
                  <c:v>69m</c:v>
                </c:pt>
                <c:pt idx="70">
                  <c:v>70m</c:v>
                </c:pt>
                <c:pt idx="71">
                  <c:v>71m</c:v>
                </c:pt>
                <c:pt idx="72">
                  <c:v>72m</c:v>
                </c:pt>
                <c:pt idx="73">
                  <c:v>73m</c:v>
                </c:pt>
                <c:pt idx="74">
                  <c:v>74m</c:v>
                </c:pt>
                <c:pt idx="75">
                  <c:v>75m</c:v>
                </c:pt>
                <c:pt idx="76">
                  <c:v>76m</c:v>
                </c:pt>
                <c:pt idx="77">
                  <c:v>77m</c:v>
                </c:pt>
                <c:pt idx="78">
                  <c:v>78m</c:v>
                </c:pt>
                <c:pt idx="79">
                  <c:v>79m</c:v>
                </c:pt>
                <c:pt idx="80">
                  <c:v>80m</c:v>
                </c:pt>
                <c:pt idx="81">
                  <c:v>81m</c:v>
                </c:pt>
                <c:pt idx="82">
                  <c:v>82m</c:v>
                </c:pt>
                <c:pt idx="83">
                  <c:v>83m</c:v>
                </c:pt>
                <c:pt idx="84">
                  <c:v>84m</c:v>
                </c:pt>
                <c:pt idx="85">
                  <c:v>85m</c:v>
                </c:pt>
                <c:pt idx="86">
                  <c:v>86m</c:v>
                </c:pt>
                <c:pt idx="87">
                  <c:v>87m</c:v>
                </c:pt>
                <c:pt idx="88">
                  <c:v>88m</c:v>
                </c:pt>
                <c:pt idx="89">
                  <c:v>89m</c:v>
                </c:pt>
                <c:pt idx="90">
                  <c:v>90m</c:v>
                </c:pt>
                <c:pt idx="91">
                  <c:v>91m</c:v>
                </c:pt>
                <c:pt idx="92">
                  <c:v>92m</c:v>
                </c:pt>
                <c:pt idx="93">
                  <c:v>93m</c:v>
                </c:pt>
                <c:pt idx="94">
                  <c:v>94m</c:v>
                </c:pt>
                <c:pt idx="95">
                  <c:v>95m</c:v>
                </c:pt>
                <c:pt idx="96">
                  <c:v>96m</c:v>
                </c:pt>
                <c:pt idx="97">
                  <c:v>97m</c:v>
                </c:pt>
                <c:pt idx="98">
                  <c:v>98m</c:v>
                </c:pt>
                <c:pt idx="99">
                  <c:v>99m</c:v>
                </c:pt>
                <c:pt idx="100">
                  <c:v>100m</c:v>
                </c:pt>
                <c:pt idx="101">
                  <c:v>101m</c:v>
                </c:pt>
                <c:pt idx="102">
                  <c:v>102m</c:v>
                </c:pt>
                <c:pt idx="103">
                  <c:v>103m</c:v>
                </c:pt>
                <c:pt idx="104">
                  <c:v>104m</c:v>
                </c:pt>
                <c:pt idx="105">
                  <c:v>105m</c:v>
                </c:pt>
                <c:pt idx="106">
                  <c:v>106m</c:v>
                </c:pt>
                <c:pt idx="107">
                  <c:v>107m</c:v>
                </c:pt>
                <c:pt idx="108">
                  <c:v>108m</c:v>
                </c:pt>
                <c:pt idx="109">
                  <c:v>109m</c:v>
                </c:pt>
                <c:pt idx="110">
                  <c:v>110m</c:v>
                </c:pt>
                <c:pt idx="111">
                  <c:v>111m</c:v>
                </c:pt>
                <c:pt idx="112">
                  <c:v>112m</c:v>
                </c:pt>
                <c:pt idx="113">
                  <c:v>113m</c:v>
                </c:pt>
                <c:pt idx="114">
                  <c:v>114m</c:v>
                </c:pt>
                <c:pt idx="115">
                  <c:v>115m</c:v>
                </c:pt>
                <c:pt idx="116">
                  <c:v>116m</c:v>
                </c:pt>
                <c:pt idx="117">
                  <c:v>117m</c:v>
                </c:pt>
                <c:pt idx="118">
                  <c:v>118m</c:v>
                </c:pt>
                <c:pt idx="119">
                  <c:v>119m</c:v>
                </c:pt>
                <c:pt idx="120">
                  <c:v>120m</c:v>
                </c:pt>
                <c:pt idx="121">
                  <c:v>121m</c:v>
                </c:pt>
                <c:pt idx="122">
                  <c:v>122m</c:v>
                </c:pt>
                <c:pt idx="123">
                  <c:v>123m</c:v>
                </c:pt>
                <c:pt idx="124">
                  <c:v>124m</c:v>
                </c:pt>
                <c:pt idx="125">
                  <c:v>125m</c:v>
                </c:pt>
                <c:pt idx="126">
                  <c:v>126m</c:v>
                </c:pt>
                <c:pt idx="127">
                  <c:v>127m</c:v>
                </c:pt>
                <c:pt idx="128">
                  <c:v>128m</c:v>
                </c:pt>
                <c:pt idx="129">
                  <c:v>129m</c:v>
                </c:pt>
                <c:pt idx="130">
                  <c:v>130m</c:v>
                </c:pt>
                <c:pt idx="131">
                  <c:v>131m</c:v>
                </c:pt>
                <c:pt idx="132">
                  <c:v>132m</c:v>
                </c:pt>
                <c:pt idx="133">
                  <c:v>133m</c:v>
                </c:pt>
                <c:pt idx="134">
                  <c:v>134m</c:v>
                </c:pt>
                <c:pt idx="135">
                  <c:v>135m</c:v>
                </c:pt>
                <c:pt idx="136">
                  <c:v>136m</c:v>
                </c:pt>
                <c:pt idx="137">
                  <c:v>137m</c:v>
                </c:pt>
                <c:pt idx="138">
                  <c:v>138m</c:v>
                </c:pt>
                <c:pt idx="139">
                  <c:v>139m</c:v>
                </c:pt>
                <c:pt idx="140">
                  <c:v>140m</c:v>
                </c:pt>
                <c:pt idx="141">
                  <c:v>141m</c:v>
                </c:pt>
                <c:pt idx="142">
                  <c:v>142m</c:v>
                </c:pt>
                <c:pt idx="143">
                  <c:v>143m</c:v>
                </c:pt>
                <c:pt idx="144">
                  <c:v>144m</c:v>
                </c:pt>
                <c:pt idx="145">
                  <c:v>145m</c:v>
                </c:pt>
                <c:pt idx="146">
                  <c:v>146m</c:v>
                </c:pt>
                <c:pt idx="147">
                  <c:v>147m</c:v>
                </c:pt>
                <c:pt idx="148">
                  <c:v>148m</c:v>
                </c:pt>
                <c:pt idx="149">
                  <c:v>149m</c:v>
                </c:pt>
                <c:pt idx="150">
                  <c:v>150m</c:v>
                </c:pt>
                <c:pt idx="151">
                  <c:v>151m</c:v>
                </c:pt>
                <c:pt idx="152">
                  <c:v>152m</c:v>
                </c:pt>
                <c:pt idx="153">
                  <c:v>153m</c:v>
                </c:pt>
                <c:pt idx="154">
                  <c:v>154m</c:v>
                </c:pt>
                <c:pt idx="155">
                  <c:v>155m</c:v>
                </c:pt>
                <c:pt idx="156">
                  <c:v>156m</c:v>
                </c:pt>
                <c:pt idx="157">
                  <c:v>157m</c:v>
                </c:pt>
                <c:pt idx="158">
                  <c:v>158m</c:v>
                </c:pt>
                <c:pt idx="159">
                  <c:v>159m</c:v>
                </c:pt>
                <c:pt idx="160">
                  <c:v>160m</c:v>
                </c:pt>
                <c:pt idx="161">
                  <c:v>161m</c:v>
                </c:pt>
                <c:pt idx="162">
                  <c:v>162m</c:v>
                </c:pt>
                <c:pt idx="163">
                  <c:v>163m</c:v>
                </c:pt>
                <c:pt idx="164">
                  <c:v>164m</c:v>
                </c:pt>
                <c:pt idx="165">
                  <c:v>165m</c:v>
                </c:pt>
                <c:pt idx="166">
                  <c:v>166m</c:v>
                </c:pt>
                <c:pt idx="167">
                  <c:v>167m</c:v>
                </c:pt>
                <c:pt idx="168">
                  <c:v>168m</c:v>
                </c:pt>
                <c:pt idx="169">
                  <c:v>169m</c:v>
                </c:pt>
                <c:pt idx="170">
                  <c:v>170m</c:v>
                </c:pt>
                <c:pt idx="171">
                  <c:v>171m</c:v>
                </c:pt>
                <c:pt idx="172">
                  <c:v>172m</c:v>
                </c:pt>
                <c:pt idx="173">
                  <c:v>173m</c:v>
                </c:pt>
                <c:pt idx="174">
                  <c:v>174m</c:v>
                </c:pt>
                <c:pt idx="175">
                  <c:v>175m</c:v>
                </c:pt>
                <c:pt idx="176">
                  <c:v>176m</c:v>
                </c:pt>
                <c:pt idx="177">
                  <c:v>177m</c:v>
                </c:pt>
                <c:pt idx="178">
                  <c:v>178m</c:v>
                </c:pt>
                <c:pt idx="179">
                  <c:v>179m</c:v>
                </c:pt>
                <c:pt idx="180">
                  <c:v>180m</c:v>
                </c:pt>
                <c:pt idx="181">
                  <c:v>181m</c:v>
                </c:pt>
                <c:pt idx="182">
                  <c:v>182m</c:v>
                </c:pt>
                <c:pt idx="183">
                  <c:v>183m</c:v>
                </c:pt>
                <c:pt idx="184">
                  <c:v>184m</c:v>
                </c:pt>
                <c:pt idx="185">
                  <c:v>185m</c:v>
                </c:pt>
                <c:pt idx="186">
                  <c:v>186m</c:v>
                </c:pt>
                <c:pt idx="187">
                  <c:v>187m</c:v>
                </c:pt>
                <c:pt idx="188">
                  <c:v>188m</c:v>
                </c:pt>
                <c:pt idx="189">
                  <c:v>189m</c:v>
                </c:pt>
                <c:pt idx="190">
                  <c:v>190m</c:v>
                </c:pt>
                <c:pt idx="191">
                  <c:v>191m</c:v>
                </c:pt>
                <c:pt idx="192">
                  <c:v>192m</c:v>
                </c:pt>
                <c:pt idx="193">
                  <c:v>193m</c:v>
                </c:pt>
                <c:pt idx="194">
                  <c:v>194m</c:v>
                </c:pt>
                <c:pt idx="195">
                  <c:v>195m</c:v>
                </c:pt>
                <c:pt idx="196">
                  <c:v>196m</c:v>
                </c:pt>
                <c:pt idx="197">
                  <c:v>197m</c:v>
                </c:pt>
                <c:pt idx="198">
                  <c:v>198m</c:v>
                </c:pt>
                <c:pt idx="199">
                  <c:v>199m</c:v>
                </c:pt>
                <c:pt idx="200">
                  <c:v>200m</c:v>
                </c:pt>
                <c:pt idx="201">
                  <c:v>201m</c:v>
                </c:pt>
                <c:pt idx="202">
                  <c:v>202m</c:v>
                </c:pt>
                <c:pt idx="203">
                  <c:v>203m</c:v>
                </c:pt>
                <c:pt idx="204">
                  <c:v>204m</c:v>
                </c:pt>
                <c:pt idx="205">
                  <c:v>205m</c:v>
                </c:pt>
                <c:pt idx="206">
                  <c:v>206m</c:v>
                </c:pt>
                <c:pt idx="207">
                  <c:v>207m</c:v>
                </c:pt>
                <c:pt idx="208">
                  <c:v>208m</c:v>
                </c:pt>
                <c:pt idx="209">
                  <c:v>209m</c:v>
                </c:pt>
                <c:pt idx="210">
                  <c:v>210m</c:v>
                </c:pt>
                <c:pt idx="211">
                  <c:v>211m</c:v>
                </c:pt>
                <c:pt idx="212">
                  <c:v>212m</c:v>
                </c:pt>
                <c:pt idx="213">
                  <c:v>213m</c:v>
                </c:pt>
                <c:pt idx="214">
                  <c:v>214m</c:v>
                </c:pt>
                <c:pt idx="215">
                  <c:v>215m</c:v>
                </c:pt>
                <c:pt idx="216">
                  <c:v>216m</c:v>
                </c:pt>
                <c:pt idx="217">
                  <c:v>217m</c:v>
                </c:pt>
                <c:pt idx="218">
                  <c:v>218m</c:v>
                </c:pt>
                <c:pt idx="219">
                  <c:v>219m</c:v>
                </c:pt>
                <c:pt idx="220">
                  <c:v>220m</c:v>
                </c:pt>
                <c:pt idx="221">
                  <c:v>221m</c:v>
                </c:pt>
                <c:pt idx="222">
                  <c:v>222m</c:v>
                </c:pt>
                <c:pt idx="223">
                  <c:v>223m</c:v>
                </c:pt>
                <c:pt idx="224">
                  <c:v>224m</c:v>
                </c:pt>
                <c:pt idx="225">
                  <c:v>225m</c:v>
                </c:pt>
                <c:pt idx="226">
                  <c:v>226m</c:v>
                </c:pt>
                <c:pt idx="227">
                  <c:v>227m</c:v>
                </c:pt>
                <c:pt idx="228">
                  <c:v>228m</c:v>
                </c:pt>
                <c:pt idx="229">
                  <c:v>229m</c:v>
                </c:pt>
                <c:pt idx="230">
                  <c:v>230m</c:v>
                </c:pt>
                <c:pt idx="231">
                  <c:v>231m</c:v>
                </c:pt>
                <c:pt idx="232">
                  <c:v>232m</c:v>
                </c:pt>
                <c:pt idx="233">
                  <c:v>233m</c:v>
                </c:pt>
                <c:pt idx="234">
                  <c:v>234m</c:v>
                </c:pt>
                <c:pt idx="235">
                  <c:v>235m</c:v>
                </c:pt>
                <c:pt idx="236">
                  <c:v>236m</c:v>
                </c:pt>
                <c:pt idx="237">
                  <c:v>237m</c:v>
                </c:pt>
                <c:pt idx="238">
                  <c:v>238m</c:v>
                </c:pt>
                <c:pt idx="239">
                  <c:v>239m</c:v>
                </c:pt>
                <c:pt idx="240">
                  <c:v>240m</c:v>
                </c:pt>
                <c:pt idx="241">
                  <c:v>241m</c:v>
                </c:pt>
                <c:pt idx="242">
                  <c:v>242m</c:v>
                </c:pt>
                <c:pt idx="243">
                  <c:v>243m</c:v>
                </c:pt>
                <c:pt idx="244">
                  <c:v>244m</c:v>
                </c:pt>
                <c:pt idx="245">
                  <c:v>245m</c:v>
                </c:pt>
                <c:pt idx="246">
                  <c:v>246m</c:v>
                </c:pt>
                <c:pt idx="247">
                  <c:v>247m</c:v>
                </c:pt>
                <c:pt idx="248">
                  <c:v>248m</c:v>
                </c:pt>
                <c:pt idx="249">
                  <c:v>249m</c:v>
                </c:pt>
                <c:pt idx="250">
                  <c:v>250m</c:v>
                </c:pt>
                <c:pt idx="251">
                  <c:v>251m</c:v>
                </c:pt>
                <c:pt idx="252">
                  <c:v>252m</c:v>
                </c:pt>
                <c:pt idx="253">
                  <c:v>253m</c:v>
                </c:pt>
                <c:pt idx="254">
                  <c:v>254m</c:v>
                </c:pt>
                <c:pt idx="255">
                  <c:v>255m</c:v>
                </c:pt>
                <c:pt idx="256">
                  <c:v>256m</c:v>
                </c:pt>
                <c:pt idx="257">
                  <c:v>257m</c:v>
                </c:pt>
                <c:pt idx="258">
                  <c:v>258m</c:v>
                </c:pt>
                <c:pt idx="259">
                  <c:v>259m</c:v>
                </c:pt>
                <c:pt idx="260">
                  <c:v>260m</c:v>
                </c:pt>
                <c:pt idx="261">
                  <c:v>261m</c:v>
                </c:pt>
                <c:pt idx="262">
                  <c:v>262m</c:v>
                </c:pt>
                <c:pt idx="263">
                  <c:v>263m</c:v>
                </c:pt>
                <c:pt idx="264">
                  <c:v>264m</c:v>
                </c:pt>
                <c:pt idx="265">
                  <c:v>265m</c:v>
                </c:pt>
                <c:pt idx="266">
                  <c:v>266m</c:v>
                </c:pt>
                <c:pt idx="267">
                  <c:v>267m</c:v>
                </c:pt>
                <c:pt idx="268">
                  <c:v>268m</c:v>
                </c:pt>
                <c:pt idx="269">
                  <c:v>269m</c:v>
                </c:pt>
                <c:pt idx="270">
                  <c:v>270m</c:v>
                </c:pt>
                <c:pt idx="271">
                  <c:v>271m</c:v>
                </c:pt>
                <c:pt idx="272">
                  <c:v>272m</c:v>
                </c:pt>
                <c:pt idx="273">
                  <c:v>273m</c:v>
                </c:pt>
                <c:pt idx="274">
                  <c:v>274m</c:v>
                </c:pt>
                <c:pt idx="275">
                  <c:v>275m</c:v>
                </c:pt>
                <c:pt idx="276">
                  <c:v>276m</c:v>
                </c:pt>
                <c:pt idx="277">
                  <c:v>277m</c:v>
                </c:pt>
                <c:pt idx="278">
                  <c:v>278m</c:v>
                </c:pt>
                <c:pt idx="279">
                  <c:v>279m</c:v>
                </c:pt>
                <c:pt idx="280">
                  <c:v>280m</c:v>
                </c:pt>
                <c:pt idx="281">
                  <c:v>281m</c:v>
                </c:pt>
                <c:pt idx="282">
                  <c:v>282m</c:v>
                </c:pt>
                <c:pt idx="283">
                  <c:v>283m</c:v>
                </c:pt>
                <c:pt idx="284">
                  <c:v>284m</c:v>
                </c:pt>
                <c:pt idx="285">
                  <c:v>285m</c:v>
                </c:pt>
                <c:pt idx="286">
                  <c:v>286m</c:v>
                </c:pt>
                <c:pt idx="287">
                  <c:v>287m</c:v>
                </c:pt>
                <c:pt idx="288">
                  <c:v>288m</c:v>
                </c:pt>
                <c:pt idx="289">
                  <c:v>289m</c:v>
                </c:pt>
                <c:pt idx="290">
                  <c:v>290m</c:v>
                </c:pt>
                <c:pt idx="291">
                  <c:v>291m</c:v>
                </c:pt>
                <c:pt idx="292">
                  <c:v>292m</c:v>
                </c:pt>
                <c:pt idx="293">
                  <c:v>293m</c:v>
                </c:pt>
                <c:pt idx="294">
                  <c:v>294m</c:v>
                </c:pt>
                <c:pt idx="295">
                  <c:v>295m</c:v>
                </c:pt>
                <c:pt idx="296">
                  <c:v>296m</c:v>
                </c:pt>
                <c:pt idx="297">
                  <c:v>297m</c:v>
                </c:pt>
                <c:pt idx="298">
                  <c:v>298m</c:v>
                </c:pt>
                <c:pt idx="299">
                  <c:v>299m</c:v>
                </c:pt>
                <c:pt idx="300">
                  <c:v>300m</c:v>
                </c:pt>
                <c:pt idx="301">
                  <c:v>301m</c:v>
                </c:pt>
                <c:pt idx="302">
                  <c:v>302m</c:v>
                </c:pt>
                <c:pt idx="303">
                  <c:v>303m</c:v>
                </c:pt>
                <c:pt idx="304">
                  <c:v>304m</c:v>
                </c:pt>
                <c:pt idx="305">
                  <c:v>305m</c:v>
                </c:pt>
                <c:pt idx="306">
                  <c:v>306m</c:v>
                </c:pt>
                <c:pt idx="307">
                  <c:v>307m</c:v>
                </c:pt>
                <c:pt idx="308">
                  <c:v>308m</c:v>
                </c:pt>
                <c:pt idx="309">
                  <c:v>309m</c:v>
                </c:pt>
                <c:pt idx="310">
                  <c:v>310m</c:v>
                </c:pt>
                <c:pt idx="311">
                  <c:v>311m</c:v>
                </c:pt>
                <c:pt idx="312">
                  <c:v>312m</c:v>
                </c:pt>
                <c:pt idx="313">
                  <c:v>313m</c:v>
                </c:pt>
                <c:pt idx="314">
                  <c:v>314m</c:v>
                </c:pt>
                <c:pt idx="315">
                  <c:v>315m</c:v>
                </c:pt>
                <c:pt idx="316">
                  <c:v>316m</c:v>
                </c:pt>
                <c:pt idx="317">
                  <c:v>317m</c:v>
                </c:pt>
                <c:pt idx="318">
                  <c:v>318m</c:v>
                </c:pt>
                <c:pt idx="319">
                  <c:v>319m</c:v>
                </c:pt>
                <c:pt idx="320">
                  <c:v>320m</c:v>
                </c:pt>
                <c:pt idx="321">
                  <c:v>321m</c:v>
                </c:pt>
                <c:pt idx="322">
                  <c:v>322m</c:v>
                </c:pt>
                <c:pt idx="323">
                  <c:v>323m</c:v>
                </c:pt>
                <c:pt idx="324">
                  <c:v>324m</c:v>
                </c:pt>
                <c:pt idx="325">
                  <c:v>325m</c:v>
                </c:pt>
                <c:pt idx="326">
                  <c:v>326m</c:v>
                </c:pt>
                <c:pt idx="327">
                  <c:v>327m</c:v>
                </c:pt>
                <c:pt idx="328">
                  <c:v>328m</c:v>
                </c:pt>
                <c:pt idx="329">
                  <c:v>329m</c:v>
                </c:pt>
                <c:pt idx="330">
                  <c:v>330m</c:v>
                </c:pt>
                <c:pt idx="331">
                  <c:v>331m</c:v>
                </c:pt>
                <c:pt idx="332">
                  <c:v>332m</c:v>
                </c:pt>
                <c:pt idx="333">
                  <c:v>333m</c:v>
                </c:pt>
                <c:pt idx="334">
                  <c:v>334m</c:v>
                </c:pt>
                <c:pt idx="335">
                  <c:v>335m</c:v>
                </c:pt>
                <c:pt idx="336">
                  <c:v>336m</c:v>
                </c:pt>
                <c:pt idx="337">
                  <c:v>337m</c:v>
                </c:pt>
                <c:pt idx="338">
                  <c:v>338m</c:v>
                </c:pt>
                <c:pt idx="339">
                  <c:v>339m</c:v>
                </c:pt>
                <c:pt idx="340">
                  <c:v>340m</c:v>
                </c:pt>
                <c:pt idx="341">
                  <c:v>341m</c:v>
                </c:pt>
                <c:pt idx="342">
                  <c:v>342m</c:v>
                </c:pt>
                <c:pt idx="343">
                  <c:v>343m</c:v>
                </c:pt>
                <c:pt idx="344">
                  <c:v>344m</c:v>
                </c:pt>
                <c:pt idx="345">
                  <c:v>345m</c:v>
                </c:pt>
                <c:pt idx="346">
                  <c:v>346m</c:v>
                </c:pt>
                <c:pt idx="347">
                  <c:v>347m</c:v>
                </c:pt>
                <c:pt idx="348">
                  <c:v>348m</c:v>
                </c:pt>
                <c:pt idx="349">
                  <c:v>349m</c:v>
                </c:pt>
                <c:pt idx="350">
                  <c:v>350m</c:v>
                </c:pt>
                <c:pt idx="351">
                  <c:v>351m</c:v>
                </c:pt>
                <c:pt idx="352">
                  <c:v>352m</c:v>
                </c:pt>
                <c:pt idx="353">
                  <c:v>353m</c:v>
                </c:pt>
                <c:pt idx="354">
                  <c:v>354m</c:v>
                </c:pt>
                <c:pt idx="355">
                  <c:v>355m</c:v>
                </c:pt>
                <c:pt idx="356">
                  <c:v>356m</c:v>
                </c:pt>
                <c:pt idx="357">
                  <c:v>357m</c:v>
                </c:pt>
                <c:pt idx="358">
                  <c:v>358m</c:v>
                </c:pt>
                <c:pt idx="359">
                  <c:v>359m</c:v>
                </c:pt>
                <c:pt idx="360">
                  <c:v>360m</c:v>
                </c:pt>
              </c:strCache>
            </c:strRef>
          </c:cat>
          <c:val>
            <c:numRef>
              <c:f>'KRD mapping'!$E$32:$NA$32</c:f>
              <c:numCache>
                <c:formatCode>_(* #,##0.00_);_(* \(#,##0.00\);_(* "-"??_);_(@_)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8.3333333333333329E-2</c:v>
                </c:pt>
                <c:pt idx="338">
                  <c:v>0.16666666666666666</c:v>
                </c:pt>
                <c:pt idx="339">
                  <c:v>0.25</c:v>
                </c:pt>
                <c:pt idx="340">
                  <c:v>0.33333333333333331</c:v>
                </c:pt>
                <c:pt idx="341">
                  <c:v>0.41666666666666669</c:v>
                </c:pt>
                <c:pt idx="342">
                  <c:v>0.5</c:v>
                </c:pt>
                <c:pt idx="343">
                  <c:v>0.58333333333333337</c:v>
                </c:pt>
                <c:pt idx="344">
                  <c:v>0.66666666666666663</c:v>
                </c:pt>
                <c:pt idx="345">
                  <c:v>0.75</c:v>
                </c:pt>
                <c:pt idx="346">
                  <c:v>0.83333333333333337</c:v>
                </c:pt>
                <c:pt idx="347">
                  <c:v>0.91666666666666663</c:v>
                </c:pt>
                <c:pt idx="348">
                  <c:v>1</c:v>
                </c:pt>
                <c:pt idx="349">
                  <c:v>0.91666666666666663</c:v>
                </c:pt>
                <c:pt idx="350">
                  <c:v>0.83333333333333337</c:v>
                </c:pt>
                <c:pt idx="351">
                  <c:v>0.75</c:v>
                </c:pt>
                <c:pt idx="352">
                  <c:v>0.66666666666666674</c:v>
                </c:pt>
                <c:pt idx="353">
                  <c:v>0.58333333333333326</c:v>
                </c:pt>
                <c:pt idx="354">
                  <c:v>0.5</c:v>
                </c:pt>
                <c:pt idx="355">
                  <c:v>0.41666666666666663</c:v>
                </c:pt>
                <c:pt idx="356">
                  <c:v>0.33333333333333337</c:v>
                </c:pt>
                <c:pt idx="357">
                  <c:v>0.25</c:v>
                </c:pt>
                <c:pt idx="358">
                  <c:v>0.16666666666666663</c:v>
                </c:pt>
                <c:pt idx="359">
                  <c:v>8.333333333333337E-2</c:v>
                </c:pt>
                <c:pt idx="360">
                  <c:v>0</c:v>
                </c:pt>
              </c:numCache>
            </c:numRef>
          </c:val>
          <c:smooth val="0"/>
        </c:ser>
        <c:ser>
          <c:idx val="29"/>
          <c:order val="29"/>
          <c:tx>
            <c:strRef>
              <c:f>'KRD mapping'!$D$33</c:f>
              <c:strCache>
                <c:ptCount val="1"/>
                <c:pt idx="0">
                  <c:v>30y</c:v>
                </c:pt>
              </c:strCache>
            </c:strRef>
          </c:tx>
          <c:marker>
            <c:symbol val="none"/>
          </c:marker>
          <c:cat>
            <c:strRef>
              <c:f>'KRD mapping'!$E$3:$NA$3</c:f>
              <c:strCache>
                <c:ptCount val="361"/>
                <c:pt idx="0">
                  <c:v>0m</c:v>
                </c:pt>
                <c:pt idx="1">
                  <c:v>1m</c:v>
                </c:pt>
                <c:pt idx="2">
                  <c:v>2m</c:v>
                </c:pt>
                <c:pt idx="3">
                  <c:v>3m</c:v>
                </c:pt>
                <c:pt idx="4">
                  <c:v>4m</c:v>
                </c:pt>
                <c:pt idx="5">
                  <c:v>5m</c:v>
                </c:pt>
                <c:pt idx="6">
                  <c:v>6m</c:v>
                </c:pt>
                <c:pt idx="7">
                  <c:v>7m</c:v>
                </c:pt>
                <c:pt idx="8">
                  <c:v>8m</c:v>
                </c:pt>
                <c:pt idx="9">
                  <c:v>9m</c:v>
                </c:pt>
                <c:pt idx="10">
                  <c:v>10m</c:v>
                </c:pt>
                <c:pt idx="11">
                  <c:v>11m</c:v>
                </c:pt>
                <c:pt idx="12">
                  <c:v>12m</c:v>
                </c:pt>
                <c:pt idx="13">
                  <c:v>13m</c:v>
                </c:pt>
                <c:pt idx="14">
                  <c:v>14m</c:v>
                </c:pt>
                <c:pt idx="15">
                  <c:v>15m</c:v>
                </c:pt>
                <c:pt idx="16">
                  <c:v>16m</c:v>
                </c:pt>
                <c:pt idx="17">
                  <c:v>17m</c:v>
                </c:pt>
                <c:pt idx="18">
                  <c:v>18m</c:v>
                </c:pt>
                <c:pt idx="19">
                  <c:v>19m</c:v>
                </c:pt>
                <c:pt idx="20">
                  <c:v>20m</c:v>
                </c:pt>
                <c:pt idx="21">
                  <c:v>21m</c:v>
                </c:pt>
                <c:pt idx="22">
                  <c:v>22m</c:v>
                </c:pt>
                <c:pt idx="23">
                  <c:v>23m</c:v>
                </c:pt>
                <c:pt idx="24">
                  <c:v>24m</c:v>
                </c:pt>
                <c:pt idx="25">
                  <c:v>25m</c:v>
                </c:pt>
                <c:pt idx="26">
                  <c:v>26m</c:v>
                </c:pt>
                <c:pt idx="27">
                  <c:v>27m</c:v>
                </c:pt>
                <c:pt idx="28">
                  <c:v>28m</c:v>
                </c:pt>
                <c:pt idx="29">
                  <c:v>29m</c:v>
                </c:pt>
                <c:pt idx="30">
                  <c:v>30m</c:v>
                </c:pt>
                <c:pt idx="31">
                  <c:v>31m</c:v>
                </c:pt>
                <c:pt idx="32">
                  <c:v>32m</c:v>
                </c:pt>
                <c:pt idx="33">
                  <c:v>33m</c:v>
                </c:pt>
                <c:pt idx="34">
                  <c:v>34m</c:v>
                </c:pt>
                <c:pt idx="35">
                  <c:v>35m</c:v>
                </c:pt>
                <c:pt idx="36">
                  <c:v>36m</c:v>
                </c:pt>
                <c:pt idx="37">
                  <c:v>37m</c:v>
                </c:pt>
                <c:pt idx="38">
                  <c:v>38m</c:v>
                </c:pt>
                <c:pt idx="39">
                  <c:v>39m</c:v>
                </c:pt>
                <c:pt idx="40">
                  <c:v>40m</c:v>
                </c:pt>
                <c:pt idx="41">
                  <c:v>41m</c:v>
                </c:pt>
                <c:pt idx="42">
                  <c:v>42m</c:v>
                </c:pt>
                <c:pt idx="43">
                  <c:v>43m</c:v>
                </c:pt>
                <c:pt idx="44">
                  <c:v>44m</c:v>
                </c:pt>
                <c:pt idx="45">
                  <c:v>45m</c:v>
                </c:pt>
                <c:pt idx="46">
                  <c:v>46m</c:v>
                </c:pt>
                <c:pt idx="47">
                  <c:v>47m</c:v>
                </c:pt>
                <c:pt idx="48">
                  <c:v>48m</c:v>
                </c:pt>
                <c:pt idx="49">
                  <c:v>49m</c:v>
                </c:pt>
                <c:pt idx="50">
                  <c:v>50m</c:v>
                </c:pt>
                <c:pt idx="51">
                  <c:v>51m</c:v>
                </c:pt>
                <c:pt idx="52">
                  <c:v>52m</c:v>
                </c:pt>
                <c:pt idx="53">
                  <c:v>53m</c:v>
                </c:pt>
                <c:pt idx="54">
                  <c:v>54m</c:v>
                </c:pt>
                <c:pt idx="55">
                  <c:v>55m</c:v>
                </c:pt>
                <c:pt idx="56">
                  <c:v>56m</c:v>
                </c:pt>
                <c:pt idx="57">
                  <c:v>57m</c:v>
                </c:pt>
                <c:pt idx="58">
                  <c:v>58m</c:v>
                </c:pt>
                <c:pt idx="59">
                  <c:v>59m</c:v>
                </c:pt>
                <c:pt idx="60">
                  <c:v>60m</c:v>
                </c:pt>
                <c:pt idx="61">
                  <c:v>61m</c:v>
                </c:pt>
                <c:pt idx="62">
                  <c:v>62m</c:v>
                </c:pt>
                <c:pt idx="63">
                  <c:v>63m</c:v>
                </c:pt>
                <c:pt idx="64">
                  <c:v>64m</c:v>
                </c:pt>
                <c:pt idx="65">
                  <c:v>65m</c:v>
                </c:pt>
                <c:pt idx="66">
                  <c:v>66m</c:v>
                </c:pt>
                <c:pt idx="67">
                  <c:v>67m</c:v>
                </c:pt>
                <c:pt idx="68">
                  <c:v>68m</c:v>
                </c:pt>
                <c:pt idx="69">
                  <c:v>69m</c:v>
                </c:pt>
                <c:pt idx="70">
                  <c:v>70m</c:v>
                </c:pt>
                <c:pt idx="71">
                  <c:v>71m</c:v>
                </c:pt>
                <c:pt idx="72">
                  <c:v>72m</c:v>
                </c:pt>
                <c:pt idx="73">
                  <c:v>73m</c:v>
                </c:pt>
                <c:pt idx="74">
                  <c:v>74m</c:v>
                </c:pt>
                <c:pt idx="75">
                  <c:v>75m</c:v>
                </c:pt>
                <c:pt idx="76">
                  <c:v>76m</c:v>
                </c:pt>
                <c:pt idx="77">
                  <c:v>77m</c:v>
                </c:pt>
                <c:pt idx="78">
                  <c:v>78m</c:v>
                </c:pt>
                <c:pt idx="79">
                  <c:v>79m</c:v>
                </c:pt>
                <c:pt idx="80">
                  <c:v>80m</c:v>
                </c:pt>
                <c:pt idx="81">
                  <c:v>81m</c:v>
                </c:pt>
                <c:pt idx="82">
                  <c:v>82m</c:v>
                </c:pt>
                <c:pt idx="83">
                  <c:v>83m</c:v>
                </c:pt>
                <c:pt idx="84">
                  <c:v>84m</c:v>
                </c:pt>
                <c:pt idx="85">
                  <c:v>85m</c:v>
                </c:pt>
                <c:pt idx="86">
                  <c:v>86m</c:v>
                </c:pt>
                <c:pt idx="87">
                  <c:v>87m</c:v>
                </c:pt>
                <c:pt idx="88">
                  <c:v>88m</c:v>
                </c:pt>
                <c:pt idx="89">
                  <c:v>89m</c:v>
                </c:pt>
                <c:pt idx="90">
                  <c:v>90m</c:v>
                </c:pt>
                <c:pt idx="91">
                  <c:v>91m</c:v>
                </c:pt>
                <c:pt idx="92">
                  <c:v>92m</c:v>
                </c:pt>
                <c:pt idx="93">
                  <c:v>93m</c:v>
                </c:pt>
                <c:pt idx="94">
                  <c:v>94m</c:v>
                </c:pt>
                <c:pt idx="95">
                  <c:v>95m</c:v>
                </c:pt>
                <c:pt idx="96">
                  <c:v>96m</c:v>
                </c:pt>
                <c:pt idx="97">
                  <c:v>97m</c:v>
                </c:pt>
                <c:pt idx="98">
                  <c:v>98m</c:v>
                </c:pt>
                <c:pt idx="99">
                  <c:v>99m</c:v>
                </c:pt>
                <c:pt idx="100">
                  <c:v>100m</c:v>
                </c:pt>
                <c:pt idx="101">
                  <c:v>101m</c:v>
                </c:pt>
                <c:pt idx="102">
                  <c:v>102m</c:v>
                </c:pt>
                <c:pt idx="103">
                  <c:v>103m</c:v>
                </c:pt>
                <c:pt idx="104">
                  <c:v>104m</c:v>
                </c:pt>
                <c:pt idx="105">
                  <c:v>105m</c:v>
                </c:pt>
                <c:pt idx="106">
                  <c:v>106m</c:v>
                </c:pt>
                <c:pt idx="107">
                  <c:v>107m</c:v>
                </c:pt>
                <c:pt idx="108">
                  <c:v>108m</c:v>
                </c:pt>
                <c:pt idx="109">
                  <c:v>109m</c:v>
                </c:pt>
                <c:pt idx="110">
                  <c:v>110m</c:v>
                </c:pt>
                <c:pt idx="111">
                  <c:v>111m</c:v>
                </c:pt>
                <c:pt idx="112">
                  <c:v>112m</c:v>
                </c:pt>
                <c:pt idx="113">
                  <c:v>113m</c:v>
                </c:pt>
                <c:pt idx="114">
                  <c:v>114m</c:v>
                </c:pt>
                <c:pt idx="115">
                  <c:v>115m</c:v>
                </c:pt>
                <c:pt idx="116">
                  <c:v>116m</c:v>
                </c:pt>
                <c:pt idx="117">
                  <c:v>117m</c:v>
                </c:pt>
                <c:pt idx="118">
                  <c:v>118m</c:v>
                </c:pt>
                <c:pt idx="119">
                  <c:v>119m</c:v>
                </c:pt>
                <c:pt idx="120">
                  <c:v>120m</c:v>
                </c:pt>
                <c:pt idx="121">
                  <c:v>121m</c:v>
                </c:pt>
                <c:pt idx="122">
                  <c:v>122m</c:v>
                </c:pt>
                <c:pt idx="123">
                  <c:v>123m</c:v>
                </c:pt>
                <c:pt idx="124">
                  <c:v>124m</c:v>
                </c:pt>
                <c:pt idx="125">
                  <c:v>125m</c:v>
                </c:pt>
                <c:pt idx="126">
                  <c:v>126m</c:v>
                </c:pt>
                <c:pt idx="127">
                  <c:v>127m</c:v>
                </c:pt>
                <c:pt idx="128">
                  <c:v>128m</c:v>
                </c:pt>
                <c:pt idx="129">
                  <c:v>129m</c:v>
                </c:pt>
                <c:pt idx="130">
                  <c:v>130m</c:v>
                </c:pt>
                <c:pt idx="131">
                  <c:v>131m</c:v>
                </c:pt>
                <c:pt idx="132">
                  <c:v>132m</c:v>
                </c:pt>
                <c:pt idx="133">
                  <c:v>133m</c:v>
                </c:pt>
                <c:pt idx="134">
                  <c:v>134m</c:v>
                </c:pt>
                <c:pt idx="135">
                  <c:v>135m</c:v>
                </c:pt>
                <c:pt idx="136">
                  <c:v>136m</c:v>
                </c:pt>
                <c:pt idx="137">
                  <c:v>137m</c:v>
                </c:pt>
                <c:pt idx="138">
                  <c:v>138m</c:v>
                </c:pt>
                <c:pt idx="139">
                  <c:v>139m</c:v>
                </c:pt>
                <c:pt idx="140">
                  <c:v>140m</c:v>
                </c:pt>
                <c:pt idx="141">
                  <c:v>141m</c:v>
                </c:pt>
                <c:pt idx="142">
                  <c:v>142m</c:v>
                </c:pt>
                <c:pt idx="143">
                  <c:v>143m</c:v>
                </c:pt>
                <c:pt idx="144">
                  <c:v>144m</c:v>
                </c:pt>
                <c:pt idx="145">
                  <c:v>145m</c:v>
                </c:pt>
                <c:pt idx="146">
                  <c:v>146m</c:v>
                </c:pt>
                <c:pt idx="147">
                  <c:v>147m</c:v>
                </c:pt>
                <c:pt idx="148">
                  <c:v>148m</c:v>
                </c:pt>
                <c:pt idx="149">
                  <c:v>149m</c:v>
                </c:pt>
                <c:pt idx="150">
                  <c:v>150m</c:v>
                </c:pt>
                <c:pt idx="151">
                  <c:v>151m</c:v>
                </c:pt>
                <c:pt idx="152">
                  <c:v>152m</c:v>
                </c:pt>
                <c:pt idx="153">
                  <c:v>153m</c:v>
                </c:pt>
                <c:pt idx="154">
                  <c:v>154m</c:v>
                </c:pt>
                <c:pt idx="155">
                  <c:v>155m</c:v>
                </c:pt>
                <c:pt idx="156">
                  <c:v>156m</c:v>
                </c:pt>
                <c:pt idx="157">
                  <c:v>157m</c:v>
                </c:pt>
                <c:pt idx="158">
                  <c:v>158m</c:v>
                </c:pt>
                <c:pt idx="159">
                  <c:v>159m</c:v>
                </c:pt>
                <c:pt idx="160">
                  <c:v>160m</c:v>
                </c:pt>
                <c:pt idx="161">
                  <c:v>161m</c:v>
                </c:pt>
                <c:pt idx="162">
                  <c:v>162m</c:v>
                </c:pt>
                <c:pt idx="163">
                  <c:v>163m</c:v>
                </c:pt>
                <c:pt idx="164">
                  <c:v>164m</c:v>
                </c:pt>
                <c:pt idx="165">
                  <c:v>165m</c:v>
                </c:pt>
                <c:pt idx="166">
                  <c:v>166m</c:v>
                </c:pt>
                <c:pt idx="167">
                  <c:v>167m</c:v>
                </c:pt>
                <c:pt idx="168">
                  <c:v>168m</c:v>
                </c:pt>
                <c:pt idx="169">
                  <c:v>169m</c:v>
                </c:pt>
                <c:pt idx="170">
                  <c:v>170m</c:v>
                </c:pt>
                <c:pt idx="171">
                  <c:v>171m</c:v>
                </c:pt>
                <c:pt idx="172">
                  <c:v>172m</c:v>
                </c:pt>
                <c:pt idx="173">
                  <c:v>173m</c:v>
                </c:pt>
                <c:pt idx="174">
                  <c:v>174m</c:v>
                </c:pt>
                <c:pt idx="175">
                  <c:v>175m</c:v>
                </c:pt>
                <c:pt idx="176">
                  <c:v>176m</c:v>
                </c:pt>
                <c:pt idx="177">
                  <c:v>177m</c:v>
                </c:pt>
                <c:pt idx="178">
                  <c:v>178m</c:v>
                </c:pt>
                <c:pt idx="179">
                  <c:v>179m</c:v>
                </c:pt>
                <c:pt idx="180">
                  <c:v>180m</c:v>
                </c:pt>
                <c:pt idx="181">
                  <c:v>181m</c:v>
                </c:pt>
                <c:pt idx="182">
                  <c:v>182m</c:v>
                </c:pt>
                <c:pt idx="183">
                  <c:v>183m</c:v>
                </c:pt>
                <c:pt idx="184">
                  <c:v>184m</c:v>
                </c:pt>
                <c:pt idx="185">
                  <c:v>185m</c:v>
                </c:pt>
                <c:pt idx="186">
                  <c:v>186m</c:v>
                </c:pt>
                <c:pt idx="187">
                  <c:v>187m</c:v>
                </c:pt>
                <c:pt idx="188">
                  <c:v>188m</c:v>
                </c:pt>
                <c:pt idx="189">
                  <c:v>189m</c:v>
                </c:pt>
                <c:pt idx="190">
                  <c:v>190m</c:v>
                </c:pt>
                <c:pt idx="191">
                  <c:v>191m</c:v>
                </c:pt>
                <c:pt idx="192">
                  <c:v>192m</c:v>
                </c:pt>
                <c:pt idx="193">
                  <c:v>193m</c:v>
                </c:pt>
                <c:pt idx="194">
                  <c:v>194m</c:v>
                </c:pt>
                <c:pt idx="195">
                  <c:v>195m</c:v>
                </c:pt>
                <c:pt idx="196">
                  <c:v>196m</c:v>
                </c:pt>
                <c:pt idx="197">
                  <c:v>197m</c:v>
                </c:pt>
                <c:pt idx="198">
                  <c:v>198m</c:v>
                </c:pt>
                <c:pt idx="199">
                  <c:v>199m</c:v>
                </c:pt>
                <c:pt idx="200">
                  <c:v>200m</c:v>
                </c:pt>
                <c:pt idx="201">
                  <c:v>201m</c:v>
                </c:pt>
                <c:pt idx="202">
                  <c:v>202m</c:v>
                </c:pt>
                <c:pt idx="203">
                  <c:v>203m</c:v>
                </c:pt>
                <c:pt idx="204">
                  <c:v>204m</c:v>
                </c:pt>
                <c:pt idx="205">
                  <c:v>205m</c:v>
                </c:pt>
                <c:pt idx="206">
                  <c:v>206m</c:v>
                </c:pt>
                <c:pt idx="207">
                  <c:v>207m</c:v>
                </c:pt>
                <c:pt idx="208">
                  <c:v>208m</c:v>
                </c:pt>
                <c:pt idx="209">
                  <c:v>209m</c:v>
                </c:pt>
                <c:pt idx="210">
                  <c:v>210m</c:v>
                </c:pt>
                <c:pt idx="211">
                  <c:v>211m</c:v>
                </c:pt>
                <c:pt idx="212">
                  <c:v>212m</c:v>
                </c:pt>
                <c:pt idx="213">
                  <c:v>213m</c:v>
                </c:pt>
                <c:pt idx="214">
                  <c:v>214m</c:v>
                </c:pt>
                <c:pt idx="215">
                  <c:v>215m</c:v>
                </c:pt>
                <c:pt idx="216">
                  <c:v>216m</c:v>
                </c:pt>
                <c:pt idx="217">
                  <c:v>217m</c:v>
                </c:pt>
                <c:pt idx="218">
                  <c:v>218m</c:v>
                </c:pt>
                <c:pt idx="219">
                  <c:v>219m</c:v>
                </c:pt>
                <c:pt idx="220">
                  <c:v>220m</c:v>
                </c:pt>
                <c:pt idx="221">
                  <c:v>221m</c:v>
                </c:pt>
                <c:pt idx="222">
                  <c:v>222m</c:v>
                </c:pt>
                <c:pt idx="223">
                  <c:v>223m</c:v>
                </c:pt>
                <c:pt idx="224">
                  <c:v>224m</c:v>
                </c:pt>
                <c:pt idx="225">
                  <c:v>225m</c:v>
                </c:pt>
                <c:pt idx="226">
                  <c:v>226m</c:v>
                </c:pt>
                <c:pt idx="227">
                  <c:v>227m</c:v>
                </c:pt>
                <c:pt idx="228">
                  <c:v>228m</c:v>
                </c:pt>
                <c:pt idx="229">
                  <c:v>229m</c:v>
                </c:pt>
                <c:pt idx="230">
                  <c:v>230m</c:v>
                </c:pt>
                <c:pt idx="231">
                  <c:v>231m</c:v>
                </c:pt>
                <c:pt idx="232">
                  <c:v>232m</c:v>
                </c:pt>
                <c:pt idx="233">
                  <c:v>233m</c:v>
                </c:pt>
                <c:pt idx="234">
                  <c:v>234m</c:v>
                </c:pt>
                <c:pt idx="235">
                  <c:v>235m</c:v>
                </c:pt>
                <c:pt idx="236">
                  <c:v>236m</c:v>
                </c:pt>
                <c:pt idx="237">
                  <c:v>237m</c:v>
                </c:pt>
                <c:pt idx="238">
                  <c:v>238m</c:v>
                </c:pt>
                <c:pt idx="239">
                  <c:v>239m</c:v>
                </c:pt>
                <c:pt idx="240">
                  <c:v>240m</c:v>
                </c:pt>
                <c:pt idx="241">
                  <c:v>241m</c:v>
                </c:pt>
                <c:pt idx="242">
                  <c:v>242m</c:v>
                </c:pt>
                <c:pt idx="243">
                  <c:v>243m</c:v>
                </c:pt>
                <c:pt idx="244">
                  <c:v>244m</c:v>
                </c:pt>
                <c:pt idx="245">
                  <c:v>245m</c:v>
                </c:pt>
                <c:pt idx="246">
                  <c:v>246m</c:v>
                </c:pt>
                <c:pt idx="247">
                  <c:v>247m</c:v>
                </c:pt>
                <c:pt idx="248">
                  <c:v>248m</c:v>
                </c:pt>
                <c:pt idx="249">
                  <c:v>249m</c:v>
                </c:pt>
                <c:pt idx="250">
                  <c:v>250m</c:v>
                </c:pt>
                <c:pt idx="251">
                  <c:v>251m</c:v>
                </c:pt>
                <c:pt idx="252">
                  <c:v>252m</c:v>
                </c:pt>
                <c:pt idx="253">
                  <c:v>253m</c:v>
                </c:pt>
                <c:pt idx="254">
                  <c:v>254m</c:v>
                </c:pt>
                <c:pt idx="255">
                  <c:v>255m</c:v>
                </c:pt>
                <c:pt idx="256">
                  <c:v>256m</c:v>
                </c:pt>
                <c:pt idx="257">
                  <c:v>257m</c:v>
                </c:pt>
                <c:pt idx="258">
                  <c:v>258m</c:v>
                </c:pt>
                <c:pt idx="259">
                  <c:v>259m</c:v>
                </c:pt>
                <c:pt idx="260">
                  <c:v>260m</c:v>
                </c:pt>
                <c:pt idx="261">
                  <c:v>261m</c:v>
                </c:pt>
                <c:pt idx="262">
                  <c:v>262m</c:v>
                </c:pt>
                <c:pt idx="263">
                  <c:v>263m</c:v>
                </c:pt>
                <c:pt idx="264">
                  <c:v>264m</c:v>
                </c:pt>
                <c:pt idx="265">
                  <c:v>265m</c:v>
                </c:pt>
                <c:pt idx="266">
                  <c:v>266m</c:v>
                </c:pt>
                <c:pt idx="267">
                  <c:v>267m</c:v>
                </c:pt>
                <c:pt idx="268">
                  <c:v>268m</c:v>
                </c:pt>
                <c:pt idx="269">
                  <c:v>269m</c:v>
                </c:pt>
                <c:pt idx="270">
                  <c:v>270m</c:v>
                </c:pt>
                <c:pt idx="271">
                  <c:v>271m</c:v>
                </c:pt>
                <c:pt idx="272">
                  <c:v>272m</c:v>
                </c:pt>
                <c:pt idx="273">
                  <c:v>273m</c:v>
                </c:pt>
                <c:pt idx="274">
                  <c:v>274m</c:v>
                </c:pt>
                <c:pt idx="275">
                  <c:v>275m</c:v>
                </c:pt>
                <c:pt idx="276">
                  <c:v>276m</c:v>
                </c:pt>
                <c:pt idx="277">
                  <c:v>277m</c:v>
                </c:pt>
                <c:pt idx="278">
                  <c:v>278m</c:v>
                </c:pt>
                <c:pt idx="279">
                  <c:v>279m</c:v>
                </c:pt>
                <c:pt idx="280">
                  <c:v>280m</c:v>
                </c:pt>
                <c:pt idx="281">
                  <c:v>281m</c:v>
                </c:pt>
                <c:pt idx="282">
                  <c:v>282m</c:v>
                </c:pt>
                <c:pt idx="283">
                  <c:v>283m</c:v>
                </c:pt>
                <c:pt idx="284">
                  <c:v>284m</c:v>
                </c:pt>
                <c:pt idx="285">
                  <c:v>285m</c:v>
                </c:pt>
                <c:pt idx="286">
                  <c:v>286m</c:v>
                </c:pt>
                <c:pt idx="287">
                  <c:v>287m</c:v>
                </c:pt>
                <c:pt idx="288">
                  <c:v>288m</c:v>
                </c:pt>
                <c:pt idx="289">
                  <c:v>289m</c:v>
                </c:pt>
                <c:pt idx="290">
                  <c:v>290m</c:v>
                </c:pt>
                <c:pt idx="291">
                  <c:v>291m</c:v>
                </c:pt>
                <c:pt idx="292">
                  <c:v>292m</c:v>
                </c:pt>
                <c:pt idx="293">
                  <c:v>293m</c:v>
                </c:pt>
                <c:pt idx="294">
                  <c:v>294m</c:v>
                </c:pt>
                <c:pt idx="295">
                  <c:v>295m</c:v>
                </c:pt>
                <c:pt idx="296">
                  <c:v>296m</c:v>
                </c:pt>
                <c:pt idx="297">
                  <c:v>297m</c:v>
                </c:pt>
                <c:pt idx="298">
                  <c:v>298m</c:v>
                </c:pt>
                <c:pt idx="299">
                  <c:v>299m</c:v>
                </c:pt>
                <c:pt idx="300">
                  <c:v>300m</c:v>
                </c:pt>
                <c:pt idx="301">
                  <c:v>301m</c:v>
                </c:pt>
                <c:pt idx="302">
                  <c:v>302m</c:v>
                </c:pt>
                <c:pt idx="303">
                  <c:v>303m</c:v>
                </c:pt>
                <c:pt idx="304">
                  <c:v>304m</c:v>
                </c:pt>
                <c:pt idx="305">
                  <c:v>305m</c:v>
                </c:pt>
                <c:pt idx="306">
                  <c:v>306m</c:v>
                </c:pt>
                <c:pt idx="307">
                  <c:v>307m</c:v>
                </c:pt>
                <c:pt idx="308">
                  <c:v>308m</c:v>
                </c:pt>
                <c:pt idx="309">
                  <c:v>309m</c:v>
                </c:pt>
                <c:pt idx="310">
                  <c:v>310m</c:v>
                </c:pt>
                <c:pt idx="311">
                  <c:v>311m</c:v>
                </c:pt>
                <c:pt idx="312">
                  <c:v>312m</c:v>
                </c:pt>
                <c:pt idx="313">
                  <c:v>313m</c:v>
                </c:pt>
                <c:pt idx="314">
                  <c:v>314m</c:v>
                </c:pt>
                <c:pt idx="315">
                  <c:v>315m</c:v>
                </c:pt>
                <c:pt idx="316">
                  <c:v>316m</c:v>
                </c:pt>
                <c:pt idx="317">
                  <c:v>317m</c:v>
                </c:pt>
                <c:pt idx="318">
                  <c:v>318m</c:v>
                </c:pt>
                <c:pt idx="319">
                  <c:v>319m</c:v>
                </c:pt>
                <c:pt idx="320">
                  <c:v>320m</c:v>
                </c:pt>
                <c:pt idx="321">
                  <c:v>321m</c:v>
                </c:pt>
                <c:pt idx="322">
                  <c:v>322m</c:v>
                </c:pt>
                <c:pt idx="323">
                  <c:v>323m</c:v>
                </c:pt>
                <c:pt idx="324">
                  <c:v>324m</c:v>
                </c:pt>
                <c:pt idx="325">
                  <c:v>325m</c:v>
                </c:pt>
                <c:pt idx="326">
                  <c:v>326m</c:v>
                </c:pt>
                <c:pt idx="327">
                  <c:v>327m</c:v>
                </c:pt>
                <c:pt idx="328">
                  <c:v>328m</c:v>
                </c:pt>
                <c:pt idx="329">
                  <c:v>329m</c:v>
                </c:pt>
                <c:pt idx="330">
                  <c:v>330m</c:v>
                </c:pt>
                <c:pt idx="331">
                  <c:v>331m</c:v>
                </c:pt>
                <c:pt idx="332">
                  <c:v>332m</c:v>
                </c:pt>
                <c:pt idx="333">
                  <c:v>333m</c:v>
                </c:pt>
                <c:pt idx="334">
                  <c:v>334m</c:v>
                </c:pt>
                <c:pt idx="335">
                  <c:v>335m</c:v>
                </c:pt>
                <c:pt idx="336">
                  <c:v>336m</c:v>
                </c:pt>
                <c:pt idx="337">
                  <c:v>337m</c:v>
                </c:pt>
                <c:pt idx="338">
                  <c:v>338m</c:v>
                </c:pt>
                <c:pt idx="339">
                  <c:v>339m</c:v>
                </c:pt>
                <c:pt idx="340">
                  <c:v>340m</c:v>
                </c:pt>
                <c:pt idx="341">
                  <c:v>341m</c:v>
                </c:pt>
                <c:pt idx="342">
                  <c:v>342m</c:v>
                </c:pt>
                <c:pt idx="343">
                  <c:v>343m</c:v>
                </c:pt>
                <c:pt idx="344">
                  <c:v>344m</c:v>
                </c:pt>
                <c:pt idx="345">
                  <c:v>345m</c:v>
                </c:pt>
                <c:pt idx="346">
                  <c:v>346m</c:v>
                </c:pt>
                <c:pt idx="347">
                  <c:v>347m</c:v>
                </c:pt>
                <c:pt idx="348">
                  <c:v>348m</c:v>
                </c:pt>
                <c:pt idx="349">
                  <c:v>349m</c:v>
                </c:pt>
                <c:pt idx="350">
                  <c:v>350m</c:v>
                </c:pt>
                <c:pt idx="351">
                  <c:v>351m</c:v>
                </c:pt>
                <c:pt idx="352">
                  <c:v>352m</c:v>
                </c:pt>
                <c:pt idx="353">
                  <c:v>353m</c:v>
                </c:pt>
                <c:pt idx="354">
                  <c:v>354m</c:v>
                </c:pt>
                <c:pt idx="355">
                  <c:v>355m</c:v>
                </c:pt>
                <c:pt idx="356">
                  <c:v>356m</c:v>
                </c:pt>
                <c:pt idx="357">
                  <c:v>357m</c:v>
                </c:pt>
                <c:pt idx="358">
                  <c:v>358m</c:v>
                </c:pt>
                <c:pt idx="359">
                  <c:v>359m</c:v>
                </c:pt>
                <c:pt idx="360">
                  <c:v>360m</c:v>
                </c:pt>
              </c:strCache>
            </c:strRef>
          </c:cat>
          <c:val>
            <c:numRef>
              <c:f>'KRD mapping'!$E$33:$NA$33</c:f>
              <c:numCache>
                <c:formatCode>_(* #,##0.00_);_(* \(#,##0.00\);_(* "-"??_);_(@_)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8.3333333333333329E-2</c:v>
                </c:pt>
                <c:pt idx="350">
                  <c:v>0.16666666666666666</c:v>
                </c:pt>
                <c:pt idx="351">
                  <c:v>0.25</c:v>
                </c:pt>
                <c:pt idx="352">
                  <c:v>0.33333333333333331</c:v>
                </c:pt>
                <c:pt idx="353">
                  <c:v>0.41666666666666669</c:v>
                </c:pt>
                <c:pt idx="354">
                  <c:v>0.5</c:v>
                </c:pt>
                <c:pt idx="355">
                  <c:v>0.58333333333333337</c:v>
                </c:pt>
                <c:pt idx="356">
                  <c:v>0.66666666666666663</c:v>
                </c:pt>
                <c:pt idx="357">
                  <c:v>0.75</c:v>
                </c:pt>
                <c:pt idx="358">
                  <c:v>0.83333333333333337</c:v>
                </c:pt>
                <c:pt idx="359">
                  <c:v>0.91666666666666663</c:v>
                </c:pt>
                <c:pt idx="36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266176"/>
        <c:axId val="399459456"/>
      </c:lineChart>
      <c:catAx>
        <c:axId val="399266176"/>
        <c:scaling>
          <c:orientation val="minMax"/>
        </c:scaling>
        <c:delete val="0"/>
        <c:axPos val="b"/>
        <c:majorTickMark val="out"/>
        <c:minorTickMark val="none"/>
        <c:tickLblPos val="nextTo"/>
        <c:crossAx val="399459456"/>
        <c:crosses val="autoZero"/>
        <c:auto val="1"/>
        <c:lblAlgn val="ctr"/>
        <c:lblOffset val="100"/>
        <c:tickLblSkip val="12"/>
        <c:tickMarkSkip val="6"/>
        <c:noMultiLvlLbl val="0"/>
      </c:catAx>
      <c:valAx>
        <c:axId val="39945945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399266176"/>
        <c:crossesAt val="1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'KRD mapping'!$D$38</c:f>
              <c:strCache>
                <c:ptCount val="1"/>
                <c:pt idx="0">
                  <c:v>12m</c:v>
                </c:pt>
              </c:strCache>
            </c:strRef>
          </c:tx>
          <c:marker>
            <c:symbol val="none"/>
          </c:marker>
          <c:cat>
            <c:strRef>
              <c:f>'KRD mapping'!$E$37:$NA$37</c:f>
              <c:strCache>
                <c:ptCount val="361"/>
                <c:pt idx="0">
                  <c:v>0m</c:v>
                </c:pt>
                <c:pt idx="1">
                  <c:v>1m</c:v>
                </c:pt>
                <c:pt idx="2">
                  <c:v>2m</c:v>
                </c:pt>
                <c:pt idx="3">
                  <c:v>3m</c:v>
                </c:pt>
                <c:pt idx="4">
                  <c:v>4m</c:v>
                </c:pt>
                <c:pt idx="5">
                  <c:v>5m</c:v>
                </c:pt>
                <c:pt idx="6">
                  <c:v>6m</c:v>
                </c:pt>
                <c:pt idx="7">
                  <c:v>7m</c:v>
                </c:pt>
                <c:pt idx="8">
                  <c:v>8m</c:v>
                </c:pt>
                <c:pt idx="9">
                  <c:v>9m</c:v>
                </c:pt>
                <c:pt idx="10">
                  <c:v>10m</c:v>
                </c:pt>
                <c:pt idx="11">
                  <c:v>11m</c:v>
                </c:pt>
                <c:pt idx="12">
                  <c:v>12m</c:v>
                </c:pt>
                <c:pt idx="13">
                  <c:v>13m</c:v>
                </c:pt>
                <c:pt idx="14">
                  <c:v>14m</c:v>
                </c:pt>
                <c:pt idx="15">
                  <c:v>15m</c:v>
                </c:pt>
                <c:pt idx="16">
                  <c:v>16m</c:v>
                </c:pt>
                <c:pt idx="17">
                  <c:v>17m</c:v>
                </c:pt>
                <c:pt idx="18">
                  <c:v>18m</c:v>
                </c:pt>
                <c:pt idx="19">
                  <c:v>19m</c:v>
                </c:pt>
                <c:pt idx="20">
                  <c:v>20m</c:v>
                </c:pt>
                <c:pt idx="21">
                  <c:v>21m</c:v>
                </c:pt>
                <c:pt idx="22">
                  <c:v>22m</c:v>
                </c:pt>
                <c:pt idx="23">
                  <c:v>23m</c:v>
                </c:pt>
                <c:pt idx="24">
                  <c:v>24m</c:v>
                </c:pt>
                <c:pt idx="25">
                  <c:v>25m</c:v>
                </c:pt>
                <c:pt idx="26">
                  <c:v>26m</c:v>
                </c:pt>
                <c:pt idx="27">
                  <c:v>27m</c:v>
                </c:pt>
                <c:pt idx="28">
                  <c:v>28m</c:v>
                </c:pt>
                <c:pt idx="29">
                  <c:v>29m</c:v>
                </c:pt>
                <c:pt idx="30">
                  <c:v>30m</c:v>
                </c:pt>
                <c:pt idx="31">
                  <c:v>31m</c:v>
                </c:pt>
                <c:pt idx="32">
                  <c:v>32m</c:v>
                </c:pt>
                <c:pt idx="33">
                  <c:v>33m</c:v>
                </c:pt>
                <c:pt idx="34">
                  <c:v>34m</c:v>
                </c:pt>
                <c:pt idx="35">
                  <c:v>35m</c:v>
                </c:pt>
                <c:pt idx="36">
                  <c:v>36m</c:v>
                </c:pt>
                <c:pt idx="37">
                  <c:v>37m</c:v>
                </c:pt>
                <c:pt idx="38">
                  <c:v>38m</c:v>
                </c:pt>
                <c:pt idx="39">
                  <c:v>39m</c:v>
                </c:pt>
                <c:pt idx="40">
                  <c:v>40m</c:v>
                </c:pt>
                <c:pt idx="41">
                  <c:v>41m</c:v>
                </c:pt>
                <c:pt idx="42">
                  <c:v>42m</c:v>
                </c:pt>
                <c:pt idx="43">
                  <c:v>43m</c:v>
                </c:pt>
                <c:pt idx="44">
                  <c:v>44m</c:v>
                </c:pt>
                <c:pt idx="45">
                  <c:v>45m</c:v>
                </c:pt>
                <c:pt idx="46">
                  <c:v>46m</c:v>
                </c:pt>
                <c:pt idx="47">
                  <c:v>47m</c:v>
                </c:pt>
                <c:pt idx="48">
                  <c:v>48m</c:v>
                </c:pt>
                <c:pt idx="49">
                  <c:v>49m</c:v>
                </c:pt>
                <c:pt idx="50">
                  <c:v>50m</c:v>
                </c:pt>
                <c:pt idx="51">
                  <c:v>51m</c:v>
                </c:pt>
                <c:pt idx="52">
                  <c:v>52m</c:v>
                </c:pt>
                <c:pt idx="53">
                  <c:v>53m</c:v>
                </c:pt>
                <c:pt idx="54">
                  <c:v>54m</c:v>
                </c:pt>
                <c:pt idx="55">
                  <c:v>55m</c:v>
                </c:pt>
                <c:pt idx="56">
                  <c:v>56m</c:v>
                </c:pt>
                <c:pt idx="57">
                  <c:v>57m</c:v>
                </c:pt>
                <c:pt idx="58">
                  <c:v>58m</c:v>
                </c:pt>
                <c:pt idx="59">
                  <c:v>59m</c:v>
                </c:pt>
                <c:pt idx="60">
                  <c:v>60m</c:v>
                </c:pt>
                <c:pt idx="61">
                  <c:v>61m</c:v>
                </c:pt>
                <c:pt idx="62">
                  <c:v>62m</c:v>
                </c:pt>
                <c:pt idx="63">
                  <c:v>63m</c:v>
                </c:pt>
                <c:pt idx="64">
                  <c:v>64m</c:v>
                </c:pt>
                <c:pt idx="65">
                  <c:v>65m</c:v>
                </c:pt>
                <c:pt idx="66">
                  <c:v>66m</c:v>
                </c:pt>
                <c:pt idx="67">
                  <c:v>67m</c:v>
                </c:pt>
                <c:pt idx="68">
                  <c:v>68m</c:v>
                </c:pt>
                <c:pt idx="69">
                  <c:v>69m</c:v>
                </c:pt>
                <c:pt idx="70">
                  <c:v>70m</c:v>
                </c:pt>
                <c:pt idx="71">
                  <c:v>71m</c:v>
                </c:pt>
                <c:pt idx="72">
                  <c:v>72m</c:v>
                </c:pt>
                <c:pt idx="73">
                  <c:v>73m</c:v>
                </c:pt>
                <c:pt idx="74">
                  <c:v>74m</c:v>
                </c:pt>
                <c:pt idx="75">
                  <c:v>75m</c:v>
                </c:pt>
                <c:pt idx="76">
                  <c:v>76m</c:v>
                </c:pt>
                <c:pt idx="77">
                  <c:v>77m</c:v>
                </c:pt>
                <c:pt idx="78">
                  <c:v>78m</c:v>
                </c:pt>
                <c:pt idx="79">
                  <c:v>79m</c:v>
                </c:pt>
                <c:pt idx="80">
                  <c:v>80m</c:v>
                </c:pt>
                <c:pt idx="81">
                  <c:v>81m</c:v>
                </c:pt>
                <c:pt idx="82">
                  <c:v>82m</c:v>
                </c:pt>
                <c:pt idx="83">
                  <c:v>83m</c:v>
                </c:pt>
                <c:pt idx="84">
                  <c:v>84m</c:v>
                </c:pt>
                <c:pt idx="85">
                  <c:v>85m</c:v>
                </c:pt>
                <c:pt idx="86">
                  <c:v>86m</c:v>
                </c:pt>
                <c:pt idx="87">
                  <c:v>87m</c:v>
                </c:pt>
                <c:pt idx="88">
                  <c:v>88m</c:v>
                </c:pt>
                <c:pt idx="89">
                  <c:v>89m</c:v>
                </c:pt>
                <c:pt idx="90">
                  <c:v>90m</c:v>
                </c:pt>
                <c:pt idx="91">
                  <c:v>91m</c:v>
                </c:pt>
                <c:pt idx="92">
                  <c:v>92m</c:v>
                </c:pt>
                <c:pt idx="93">
                  <c:v>93m</c:v>
                </c:pt>
                <c:pt idx="94">
                  <c:v>94m</c:v>
                </c:pt>
                <c:pt idx="95">
                  <c:v>95m</c:v>
                </c:pt>
                <c:pt idx="96">
                  <c:v>96m</c:v>
                </c:pt>
                <c:pt idx="97">
                  <c:v>97m</c:v>
                </c:pt>
                <c:pt idx="98">
                  <c:v>98m</c:v>
                </c:pt>
                <c:pt idx="99">
                  <c:v>99m</c:v>
                </c:pt>
                <c:pt idx="100">
                  <c:v>100m</c:v>
                </c:pt>
                <c:pt idx="101">
                  <c:v>101m</c:v>
                </c:pt>
                <c:pt idx="102">
                  <c:v>102m</c:v>
                </c:pt>
                <c:pt idx="103">
                  <c:v>103m</c:v>
                </c:pt>
                <c:pt idx="104">
                  <c:v>104m</c:v>
                </c:pt>
                <c:pt idx="105">
                  <c:v>105m</c:v>
                </c:pt>
                <c:pt idx="106">
                  <c:v>106m</c:v>
                </c:pt>
                <c:pt idx="107">
                  <c:v>107m</c:v>
                </c:pt>
                <c:pt idx="108">
                  <c:v>108m</c:v>
                </c:pt>
                <c:pt idx="109">
                  <c:v>109m</c:v>
                </c:pt>
                <c:pt idx="110">
                  <c:v>110m</c:v>
                </c:pt>
                <c:pt idx="111">
                  <c:v>111m</c:v>
                </c:pt>
                <c:pt idx="112">
                  <c:v>112m</c:v>
                </c:pt>
                <c:pt idx="113">
                  <c:v>113m</c:v>
                </c:pt>
                <c:pt idx="114">
                  <c:v>114m</c:v>
                </c:pt>
                <c:pt idx="115">
                  <c:v>115m</c:v>
                </c:pt>
                <c:pt idx="116">
                  <c:v>116m</c:v>
                </c:pt>
                <c:pt idx="117">
                  <c:v>117m</c:v>
                </c:pt>
                <c:pt idx="118">
                  <c:v>118m</c:v>
                </c:pt>
                <c:pt idx="119">
                  <c:v>119m</c:v>
                </c:pt>
                <c:pt idx="120">
                  <c:v>120m</c:v>
                </c:pt>
                <c:pt idx="121">
                  <c:v>121m</c:v>
                </c:pt>
                <c:pt idx="122">
                  <c:v>122m</c:v>
                </c:pt>
                <c:pt idx="123">
                  <c:v>123m</c:v>
                </c:pt>
                <c:pt idx="124">
                  <c:v>124m</c:v>
                </c:pt>
                <c:pt idx="125">
                  <c:v>125m</c:v>
                </c:pt>
                <c:pt idx="126">
                  <c:v>126m</c:v>
                </c:pt>
                <c:pt idx="127">
                  <c:v>127m</c:v>
                </c:pt>
                <c:pt idx="128">
                  <c:v>128m</c:v>
                </c:pt>
                <c:pt idx="129">
                  <c:v>129m</c:v>
                </c:pt>
                <c:pt idx="130">
                  <c:v>130m</c:v>
                </c:pt>
                <c:pt idx="131">
                  <c:v>131m</c:v>
                </c:pt>
                <c:pt idx="132">
                  <c:v>132m</c:v>
                </c:pt>
                <c:pt idx="133">
                  <c:v>133m</c:v>
                </c:pt>
                <c:pt idx="134">
                  <c:v>134m</c:v>
                </c:pt>
                <c:pt idx="135">
                  <c:v>135m</c:v>
                </c:pt>
                <c:pt idx="136">
                  <c:v>136m</c:v>
                </c:pt>
                <c:pt idx="137">
                  <c:v>137m</c:v>
                </c:pt>
                <c:pt idx="138">
                  <c:v>138m</c:v>
                </c:pt>
                <c:pt idx="139">
                  <c:v>139m</c:v>
                </c:pt>
                <c:pt idx="140">
                  <c:v>140m</c:v>
                </c:pt>
                <c:pt idx="141">
                  <c:v>141m</c:v>
                </c:pt>
                <c:pt idx="142">
                  <c:v>142m</c:v>
                </c:pt>
                <c:pt idx="143">
                  <c:v>143m</c:v>
                </c:pt>
                <c:pt idx="144">
                  <c:v>144m</c:v>
                </c:pt>
                <c:pt idx="145">
                  <c:v>145m</c:v>
                </c:pt>
                <c:pt idx="146">
                  <c:v>146m</c:v>
                </c:pt>
                <c:pt idx="147">
                  <c:v>147m</c:v>
                </c:pt>
                <c:pt idx="148">
                  <c:v>148m</c:v>
                </c:pt>
                <c:pt idx="149">
                  <c:v>149m</c:v>
                </c:pt>
                <c:pt idx="150">
                  <c:v>150m</c:v>
                </c:pt>
                <c:pt idx="151">
                  <c:v>151m</c:v>
                </c:pt>
                <c:pt idx="152">
                  <c:v>152m</c:v>
                </c:pt>
                <c:pt idx="153">
                  <c:v>153m</c:v>
                </c:pt>
                <c:pt idx="154">
                  <c:v>154m</c:v>
                </c:pt>
                <c:pt idx="155">
                  <c:v>155m</c:v>
                </c:pt>
                <c:pt idx="156">
                  <c:v>156m</c:v>
                </c:pt>
                <c:pt idx="157">
                  <c:v>157m</c:v>
                </c:pt>
                <c:pt idx="158">
                  <c:v>158m</c:v>
                </c:pt>
                <c:pt idx="159">
                  <c:v>159m</c:v>
                </c:pt>
                <c:pt idx="160">
                  <c:v>160m</c:v>
                </c:pt>
                <c:pt idx="161">
                  <c:v>161m</c:v>
                </c:pt>
                <c:pt idx="162">
                  <c:v>162m</c:v>
                </c:pt>
                <c:pt idx="163">
                  <c:v>163m</c:v>
                </c:pt>
                <c:pt idx="164">
                  <c:v>164m</c:v>
                </c:pt>
                <c:pt idx="165">
                  <c:v>165m</c:v>
                </c:pt>
                <c:pt idx="166">
                  <c:v>166m</c:v>
                </c:pt>
                <c:pt idx="167">
                  <c:v>167m</c:v>
                </c:pt>
                <c:pt idx="168">
                  <c:v>168m</c:v>
                </c:pt>
                <c:pt idx="169">
                  <c:v>169m</c:v>
                </c:pt>
                <c:pt idx="170">
                  <c:v>170m</c:v>
                </c:pt>
                <c:pt idx="171">
                  <c:v>171m</c:v>
                </c:pt>
                <c:pt idx="172">
                  <c:v>172m</c:v>
                </c:pt>
                <c:pt idx="173">
                  <c:v>173m</c:v>
                </c:pt>
                <c:pt idx="174">
                  <c:v>174m</c:v>
                </c:pt>
                <c:pt idx="175">
                  <c:v>175m</c:v>
                </c:pt>
                <c:pt idx="176">
                  <c:v>176m</c:v>
                </c:pt>
                <c:pt idx="177">
                  <c:v>177m</c:v>
                </c:pt>
                <c:pt idx="178">
                  <c:v>178m</c:v>
                </c:pt>
                <c:pt idx="179">
                  <c:v>179m</c:v>
                </c:pt>
                <c:pt idx="180">
                  <c:v>180m</c:v>
                </c:pt>
                <c:pt idx="181">
                  <c:v>181m</c:v>
                </c:pt>
                <c:pt idx="182">
                  <c:v>182m</c:v>
                </c:pt>
                <c:pt idx="183">
                  <c:v>183m</c:v>
                </c:pt>
                <c:pt idx="184">
                  <c:v>184m</c:v>
                </c:pt>
                <c:pt idx="185">
                  <c:v>185m</c:v>
                </c:pt>
                <c:pt idx="186">
                  <c:v>186m</c:v>
                </c:pt>
                <c:pt idx="187">
                  <c:v>187m</c:v>
                </c:pt>
                <c:pt idx="188">
                  <c:v>188m</c:v>
                </c:pt>
                <c:pt idx="189">
                  <c:v>189m</c:v>
                </c:pt>
                <c:pt idx="190">
                  <c:v>190m</c:v>
                </c:pt>
                <c:pt idx="191">
                  <c:v>191m</c:v>
                </c:pt>
                <c:pt idx="192">
                  <c:v>192m</c:v>
                </c:pt>
                <c:pt idx="193">
                  <c:v>193m</c:v>
                </c:pt>
                <c:pt idx="194">
                  <c:v>194m</c:v>
                </c:pt>
                <c:pt idx="195">
                  <c:v>195m</c:v>
                </c:pt>
                <c:pt idx="196">
                  <c:v>196m</c:v>
                </c:pt>
                <c:pt idx="197">
                  <c:v>197m</c:v>
                </c:pt>
                <c:pt idx="198">
                  <c:v>198m</c:v>
                </c:pt>
                <c:pt idx="199">
                  <c:v>199m</c:v>
                </c:pt>
                <c:pt idx="200">
                  <c:v>200m</c:v>
                </c:pt>
                <c:pt idx="201">
                  <c:v>201m</c:v>
                </c:pt>
                <c:pt idx="202">
                  <c:v>202m</c:v>
                </c:pt>
                <c:pt idx="203">
                  <c:v>203m</c:v>
                </c:pt>
                <c:pt idx="204">
                  <c:v>204m</c:v>
                </c:pt>
                <c:pt idx="205">
                  <c:v>205m</c:v>
                </c:pt>
                <c:pt idx="206">
                  <c:v>206m</c:v>
                </c:pt>
                <c:pt idx="207">
                  <c:v>207m</c:v>
                </c:pt>
                <c:pt idx="208">
                  <c:v>208m</c:v>
                </c:pt>
                <c:pt idx="209">
                  <c:v>209m</c:v>
                </c:pt>
                <c:pt idx="210">
                  <c:v>210m</c:v>
                </c:pt>
                <c:pt idx="211">
                  <c:v>211m</c:v>
                </c:pt>
                <c:pt idx="212">
                  <c:v>212m</c:v>
                </c:pt>
                <c:pt idx="213">
                  <c:v>213m</c:v>
                </c:pt>
                <c:pt idx="214">
                  <c:v>214m</c:v>
                </c:pt>
                <c:pt idx="215">
                  <c:v>215m</c:v>
                </c:pt>
                <c:pt idx="216">
                  <c:v>216m</c:v>
                </c:pt>
                <c:pt idx="217">
                  <c:v>217m</c:v>
                </c:pt>
                <c:pt idx="218">
                  <c:v>218m</c:v>
                </c:pt>
                <c:pt idx="219">
                  <c:v>219m</c:v>
                </c:pt>
                <c:pt idx="220">
                  <c:v>220m</c:v>
                </c:pt>
                <c:pt idx="221">
                  <c:v>221m</c:v>
                </c:pt>
                <c:pt idx="222">
                  <c:v>222m</c:v>
                </c:pt>
                <c:pt idx="223">
                  <c:v>223m</c:v>
                </c:pt>
                <c:pt idx="224">
                  <c:v>224m</c:v>
                </c:pt>
                <c:pt idx="225">
                  <c:v>225m</c:v>
                </c:pt>
                <c:pt idx="226">
                  <c:v>226m</c:v>
                </c:pt>
                <c:pt idx="227">
                  <c:v>227m</c:v>
                </c:pt>
                <c:pt idx="228">
                  <c:v>228m</c:v>
                </c:pt>
                <c:pt idx="229">
                  <c:v>229m</c:v>
                </c:pt>
                <c:pt idx="230">
                  <c:v>230m</c:v>
                </c:pt>
                <c:pt idx="231">
                  <c:v>231m</c:v>
                </c:pt>
                <c:pt idx="232">
                  <c:v>232m</c:v>
                </c:pt>
                <c:pt idx="233">
                  <c:v>233m</c:v>
                </c:pt>
                <c:pt idx="234">
                  <c:v>234m</c:v>
                </c:pt>
                <c:pt idx="235">
                  <c:v>235m</c:v>
                </c:pt>
                <c:pt idx="236">
                  <c:v>236m</c:v>
                </c:pt>
                <c:pt idx="237">
                  <c:v>237m</c:v>
                </c:pt>
                <c:pt idx="238">
                  <c:v>238m</c:v>
                </c:pt>
                <c:pt idx="239">
                  <c:v>239m</c:v>
                </c:pt>
                <c:pt idx="240">
                  <c:v>240m</c:v>
                </c:pt>
                <c:pt idx="241">
                  <c:v>241m</c:v>
                </c:pt>
                <c:pt idx="242">
                  <c:v>242m</c:v>
                </c:pt>
                <c:pt idx="243">
                  <c:v>243m</c:v>
                </c:pt>
                <c:pt idx="244">
                  <c:v>244m</c:v>
                </c:pt>
                <c:pt idx="245">
                  <c:v>245m</c:v>
                </c:pt>
                <c:pt idx="246">
                  <c:v>246m</c:v>
                </c:pt>
                <c:pt idx="247">
                  <c:v>247m</c:v>
                </c:pt>
                <c:pt idx="248">
                  <c:v>248m</c:v>
                </c:pt>
                <c:pt idx="249">
                  <c:v>249m</c:v>
                </c:pt>
                <c:pt idx="250">
                  <c:v>250m</c:v>
                </c:pt>
                <c:pt idx="251">
                  <c:v>251m</c:v>
                </c:pt>
                <c:pt idx="252">
                  <c:v>252m</c:v>
                </c:pt>
                <c:pt idx="253">
                  <c:v>253m</c:v>
                </c:pt>
                <c:pt idx="254">
                  <c:v>254m</c:v>
                </c:pt>
                <c:pt idx="255">
                  <c:v>255m</c:v>
                </c:pt>
                <c:pt idx="256">
                  <c:v>256m</c:v>
                </c:pt>
                <c:pt idx="257">
                  <c:v>257m</c:v>
                </c:pt>
                <c:pt idx="258">
                  <c:v>258m</c:v>
                </c:pt>
                <c:pt idx="259">
                  <c:v>259m</c:v>
                </c:pt>
                <c:pt idx="260">
                  <c:v>260m</c:v>
                </c:pt>
                <c:pt idx="261">
                  <c:v>261m</c:v>
                </c:pt>
                <c:pt idx="262">
                  <c:v>262m</c:v>
                </c:pt>
                <c:pt idx="263">
                  <c:v>263m</c:v>
                </c:pt>
                <c:pt idx="264">
                  <c:v>264m</c:v>
                </c:pt>
                <c:pt idx="265">
                  <c:v>265m</c:v>
                </c:pt>
                <c:pt idx="266">
                  <c:v>266m</c:v>
                </c:pt>
                <c:pt idx="267">
                  <c:v>267m</c:v>
                </c:pt>
                <c:pt idx="268">
                  <c:v>268m</c:v>
                </c:pt>
                <c:pt idx="269">
                  <c:v>269m</c:v>
                </c:pt>
                <c:pt idx="270">
                  <c:v>270m</c:v>
                </c:pt>
                <c:pt idx="271">
                  <c:v>271m</c:v>
                </c:pt>
                <c:pt idx="272">
                  <c:v>272m</c:v>
                </c:pt>
                <c:pt idx="273">
                  <c:v>273m</c:v>
                </c:pt>
                <c:pt idx="274">
                  <c:v>274m</c:v>
                </c:pt>
                <c:pt idx="275">
                  <c:v>275m</c:v>
                </c:pt>
                <c:pt idx="276">
                  <c:v>276m</c:v>
                </c:pt>
                <c:pt idx="277">
                  <c:v>277m</c:v>
                </c:pt>
                <c:pt idx="278">
                  <c:v>278m</c:v>
                </c:pt>
                <c:pt idx="279">
                  <c:v>279m</c:v>
                </c:pt>
                <c:pt idx="280">
                  <c:v>280m</c:v>
                </c:pt>
                <c:pt idx="281">
                  <c:v>281m</c:v>
                </c:pt>
                <c:pt idx="282">
                  <c:v>282m</c:v>
                </c:pt>
                <c:pt idx="283">
                  <c:v>283m</c:v>
                </c:pt>
                <c:pt idx="284">
                  <c:v>284m</c:v>
                </c:pt>
                <c:pt idx="285">
                  <c:v>285m</c:v>
                </c:pt>
                <c:pt idx="286">
                  <c:v>286m</c:v>
                </c:pt>
                <c:pt idx="287">
                  <c:v>287m</c:v>
                </c:pt>
                <c:pt idx="288">
                  <c:v>288m</c:v>
                </c:pt>
                <c:pt idx="289">
                  <c:v>289m</c:v>
                </c:pt>
                <c:pt idx="290">
                  <c:v>290m</c:v>
                </c:pt>
                <c:pt idx="291">
                  <c:v>291m</c:v>
                </c:pt>
                <c:pt idx="292">
                  <c:v>292m</c:v>
                </c:pt>
                <c:pt idx="293">
                  <c:v>293m</c:v>
                </c:pt>
                <c:pt idx="294">
                  <c:v>294m</c:v>
                </c:pt>
                <c:pt idx="295">
                  <c:v>295m</c:v>
                </c:pt>
                <c:pt idx="296">
                  <c:v>296m</c:v>
                </c:pt>
                <c:pt idx="297">
                  <c:v>297m</c:v>
                </c:pt>
                <c:pt idx="298">
                  <c:v>298m</c:v>
                </c:pt>
                <c:pt idx="299">
                  <c:v>299m</c:v>
                </c:pt>
                <c:pt idx="300">
                  <c:v>300m</c:v>
                </c:pt>
                <c:pt idx="301">
                  <c:v>301m</c:v>
                </c:pt>
                <c:pt idx="302">
                  <c:v>302m</c:v>
                </c:pt>
                <c:pt idx="303">
                  <c:v>303m</c:v>
                </c:pt>
                <c:pt idx="304">
                  <c:v>304m</c:v>
                </c:pt>
                <c:pt idx="305">
                  <c:v>305m</c:v>
                </c:pt>
                <c:pt idx="306">
                  <c:v>306m</c:v>
                </c:pt>
                <c:pt idx="307">
                  <c:v>307m</c:v>
                </c:pt>
                <c:pt idx="308">
                  <c:v>308m</c:v>
                </c:pt>
                <c:pt idx="309">
                  <c:v>309m</c:v>
                </c:pt>
                <c:pt idx="310">
                  <c:v>310m</c:v>
                </c:pt>
                <c:pt idx="311">
                  <c:v>311m</c:v>
                </c:pt>
                <c:pt idx="312">
                  <c:v>312m</c:v>
                </c:pt>
                <c:pt idx="313">
                  <c:v>313m</c:v>
                </c:pt>
                <c:pt idx="314">
                  <c:v>314m</c:v>
                </c:pt>
                <c:pt idx="315">
                  <c:v>315m</c:v>
                </c:pt>
                <c:pt idx="316">
                  <c:v>316m</c:v>
                </c:pt>
                <c:pt idx="317">
                  <c:v>317m</c:v>
                </c:pt>
                <c:pt idx="318">
                  <c:v>318m</c:v>
                </c:pt>
                <c:pt idx="319">
                  <c:v>319m</c:v>
                </c:pt>
                <c:pt idx="320">
                  <c:v>320m</c:v>
                </c:pt>
                <c:pt idx="321">
                  <c:v>321m</c:v>
                </c:pt>
                <c:pt idx="322">
                  <c:v>322m</c:v>
                </c:pt>
                <c:pt idx="323">
                  <c:v>323m</c:v>
                </c:pt>
                <c:pt idx="324">
                  <c:v>324m</c:v>
                </c:pt>
                <c:pt idx="325">
                  <c:v>325m</c:v>
                </c:pt>
                <c:pt idx="326">
                  <c:v>326m</c:v>
                </c:pt>
                <c:pt idx="327">
                  <c:v>327m</c:v>
                </c:pt>
                <c:pt idx="328">
                  <c:v>328m</c:v>
                </c:pt>
                <c:pt idx="329">
                  <c:v>329m</c:v>
                </c:pt>
                <c:pt idx="330">
                  <c:v>330m</c:v>
                </c:pt>
                <c:pt idx="331">
                  <c:v>331m</c:v>
                </c:pt>
                <c:pt idx="332">
                  <c:v>332m</c:v>
                </c:pt>
                <c:pt idx="333">
                  <c:v>333m</c:v>
                </c:pt>
                <c:pt idx="334">
                  <c:v>334m</c:v>
                </c:pt>
                <c:pt idx="335">
                  <c:v>335m</c:v>
                </c:pt>
                <c:pt idx="336">
                  <c:v>336m</c:v>
                </c:pt>
                <c:pt idx="337">
                  <c:v>337m</c:v>
                </c:pt>
                <c:pt idx="338">
                  <c:v>338m</c:v>
                </c:pt>
                <c:pt idx="339">
                  <c:v>339m</c:v>
                </c:pt>
                <c:pt idx="340">
                  <c:v>340m</c:v>
                </c:pt>
                <c:pt idx="341">
                  <c:v>341m</c:v>
                </c:pt>
                <c:pt idx="342">
                  <c:v>342m</c:v>
                </c:pt>
                <c:pt idx="343">
                  <c:v>343m</c:v>
                </c:pt>
                <c:pt idx="344">
                  <c:v>344m</c:v>
                </c:pt>
                <c:pt idx="345">
                  <c:v>345m</c:v>
                </c:pt>
                <c:pt idx="346">
                  <c:v>346m</c:v>
                </c:pt>
                <c:pt idx="347">
                  <c:v>347m</c:v>
                </c:pt>
                <c:pt idx="348">
                  <c:v>348m</c:v>
                </c:pt>
                <c:pt idx="349">
                  <c:v>349m</c:v>
                </c:pt>
                <c:pt idx="350">
                  <c:v>350m</c:v>
                </c:pt>
                <c:pt idx="351">
                  <c:v>351m</c:v>
                </c:pt>
                <c:pt idx="352">
                  <c:v>352m</c:v>
                </c:pt>
                <c:pt idx="353">
                  <c:v>353m</c:v>
                </c:pt>
                <c:pt idx="354">
                  <c:v>354m</c:v>
                </c:pt>
                <c:pt idx="355">
                  <c:v>355m</c:v>
                </c:pt>
                <c:pt idx="356">
                  <c:v>356m</c:v>
                </c:pt>
                <c:pt idx="357">
                  <c:v>357m</c:v>
                </c:pt>
                <c:pt idx="358">
                  <c:v>358m</c:v>
                </c:pt>
                <c:pt idx="359">
                  <c:v>359m</c:v>
                </c:pt>
                <c:pt idx="360">
                  <c:v>360m</c:v>
                </c:pt>
              </c:strCache>
            </c:strRef>
          </c:cat>
          <c:val>
            <c:numRef>
              <c:f>'KRD mapping'!$E$38:$NA$38</c:f>
              <c:numCache>
                <c:formatCode>_(* #,##0.00_);_(* \(#,##0.00\);_(* "-"??_);_(@_)</c:formatCode>
                <c:ptCount val="36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0.91666666666666663</c:v>
                </c:pt>
                <c:pt idx="14">
                  <c:v>0.83333333333333337</c:v>
                </c:pt>
                <c:pt idx="15">
                  <c:v>0.75</c:v>
                </c:pt>
                <c:pt idx="16">
                  <c:v>0.66666666666666674</c:v>
                </c:pt>
                <c:pt idx="17">
                  <c:v>0.58333333333333326</c:v>
                </c:pt>
                <c:pt idx="18">
                  <c:v>0.5</c:v>
                </c:pt>
                <c:pt idx="19">
                  <c:v>0.41666666666666663</c:v>
                </c:pt>
                <c:pt idx="20">
                  <c:v>0.33333333333333337</c:v>
                </c:pt>
                <c:pt idx="21">
                  <c:v>0.25</c:v>
                </c:pt>
                <c:pt idx="22">
                  <c:v>0.16666666666666663</c:v>
                </c:pt>
                <c:pt idx="23">
                  <c:v>8.333333333333337E-2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'KRD mapping'!$D$39</c:f>
              <c:strCache>
                <c:ptCount val="1"/>
                <c:pt idx="0">
                  <c:v>2y</c:v>
                </c:pt>
              </c:strCache>
            </c:strRef>
          </c:tx>
          <c:marker>
            <c:symbol val="none"/>
          </c:marker>
          <c:cat>
            <c:strRef>
              <c:f>'KRD mapping'!$E$37:$NA$37</c:f>
              <c:strCache>
                <c:ptCount val="361"/>
                <c:pt idx="0">
                  <c:v>0m</c:v>
                </c:pt>
                <c:pt idx="1">
                  <c:v>1m</c:v>
                </c:pt>
                <c:pt idx="2">
                  <c:v>2m</c:v>
                </c:pt>
                <c:pt idx="3">
                  <c:v>3m</c:v>
                </c:pt>
                <c:pt idx="4">
                  <c:v>4m</c:v>
                </c:pt>
                <c:pt idx="5">
                  <c:v>5m</c:v>
                </c:pt>
                <c:pt idx="6">
                  <c:v>6m</c:v>
                </c:pt>
                <c:pt idx="7">
                  <c:v>7m</c:v>
                </c:pt>
                <c:pt idx="8">
                  <c:v>8m</c:v>
                </c:pt>
                <c:pt idx="9">
                  <c:v>9m</c:v>
                </c:pt>
                <c:pt idx="10">
                  <c:v>10m</c:v>
                </c:pt>
                <c:pt idx="11">
                  <c:v>11m</c:v>
                </c:pt>
                <c:pt idx="12">
                  <c:v>12m</c:v>
                </c:pt>
                <c:pt idx="13">
                  <c:v>13m</c:v>
                </c:pt>
                <c:pt idx="14">
                  <c:v>14m</c:v>
                </c:pt>
                <c:pt idx="15">
                  <c:v>15m</c:v>
                </c:pt>
                <c:pt idx="16">
                  <c:v>16m</c:v>
                </c:pt>
                <c:pt idx="17">
                  <c:v>17m</c:v>
                </c:pt>
                <c:pt idx="18">
                  <c:v>18m</c:v>
                </c:pt>
                <c:pt idx="19">
                  <c:v>19m</c:v>
                </c:pt>
                <c:pt idx="20">
                  <c:v>20m</c:v>
                </c:pt>
                <c:pt idx="21">
                  <c:v>21m</c:v>
                </c:pt>
                <c:pt idx="22">
                  <c:v>22m</c:v>
                </c:pt>
                <c:pt idx="23">
                  <c:v>23m</c:v>
                </c:pt>
                <c:pt idx="24">
                  <c:v>24m</c:v>
                </c:pt>
                <c:pt idx="25">
                  <c:v>25m</c:v>
                </c:pt>
                <c:pt idx="26">
                  <c:v>26m</c:v>
                </c:pt>
                <c:pt idx="27">
                  <c:v>27m</c:v>
                </c:pt>
                <c:pt idx="28">
                  <c:v>28m</c:v>
                </c:pt>
                <c:pt idx="29">
                  <c:v>29m</c:v>
                </c:pt>
                <c:pt idx="30">
                  <c:v>30m</c:v>
                </c:pt>
                <c:pt idx="31">
                  <c:v>31m</c:v>
                </c:pt>
                <c:pt idx="32">
                  <c:v>32m</c:v>
                </c:pt>
                <c:pt idx="33">
                  <c:v>33m</c:v>
                </c:pt>
                <c:pt idx="34">
                  <c:v>34m</c:v>
                </c:pt>
                <c:pt idx="35">
                  <c:v>35m</c:v>
                </c:pt>
                <c:pt idx="36">
                  <c:v>36m</c:v>
                </c:pt>
                <c:pt idx="37">
                  <c:v>37m</c:v>
                </c:pt>
                <c:pt idx="38">
                  <c:v>38m</c:v>
                </c:pt>
                <c:pt idx="39">
                  <c:v>39m</c:v>
                </c:pt>
                <c:pt idx="40">
                  <c:v>40m</c:v>
                </c:pt>
                <c:pt idx="41">
                  <c:v>41m</c:v>
                </c:pt>
                <c:pt idx="42">
                  <c:v>42m</c:v>
                </c:pt>
                <c:pt idx="43">
                  <c:v>43m</c:v>
                </c:pt>
                <c:pt idx="44">
                  <c:v>44m</c:v>
                </c:pt>
                <c:pt idx="45">
                  <c:v>45m</c:v>
                </c:pt>
                <c:pt idx="46">
                  <c:v>46m</c:v>
                </c:pt>
                <c:pt idx="47">
                  <c:v>47m</c:v>
                </c:pt>
                <c:pt idx="48">
                  <c:v>48m</c:v>
                </c:pt>
                <c:pt idx="49">
                  <c:v>49m</c:v>
                </c:pt>
                <c:pt idx="50">
                  <c:v>50m</c:v>
                </c:pt>
                <c:pt idx="51">
                  <c:v>51m</c:v>
                </c:pt>
                <c:pt idx="52">
                  <c:v>52m</c:v>
                </c:pt>
                <c:pt idx="53">
                  <c:v>53m</c:v>
                </c:pt>
                <c:pt idx="54">
                  <c:v>54m</c:v>
                </c:pt>
                <c:pt idx="55">
                  <c:v>55m</c:v>
                </c:pt>
                <c:pt idx="56">
                  <c:v>56m</c:v>
                </c:pt>
                <c:pt idx="57">
                  <c:v>57m</c:v>
                </c:pt>
                <c:pt idx="58">
                  <c:v>58m</c:v>
                </c:pt>
                <c:pt idx="59">
                  <c:v>59m</c:v>
                </c:pt>
                <c:pt idx="60">
                  <c:v>60m</c:v>
                </c:pt>
                <c:pt idx="61">
                  <c:v>61m</c:v>
                </c:pt>
                <c:pt idx="62">
                  <c:v>62m</c:v>
                </c:pt>
                <c:pt idx="63">
                  <c:v>63m</c:v>
                </c:pt>
                <c:pt idx="64">
                  <c:v>64m</c:v>
                </c:pt>
                <c:pt idx="65">
                  <c:v>65m</c:v>
                </c:pt>
                <c:pt idx="66">
                  <c:v>66m</c:v>
                </c:pt>
                <c:pt idx="67">
                  <c:v>67m</c:v>
                </c:pt>
                <c:pt idx="68">
                  <c:v>68m</c:v>
                </c:pt>
                <c:pt idx="69">
                  <c:v>69m</c:v>
                </c:pt>
                <c:pt idx="70">
                  <c:v>70m</c:v>
                </c:pt>
                <c:pt idx="71">
                  <c:v>71m</c:v>
                </c:pt>
                <c:pt idx="72">
                  <c:v>72m</c:v>
                </c:pt>
                <c:pt idx="73">
                  <c:v>73m</c:v>
                </c:pt>
                <c:pt idx="74">
                  <c:v>74m</c:v>
                </c:pt>
                <c:pt idx="75">
                  <c:v>75m</c:v>
                </c:pt>
                <c:pt idx="76">
                  <c:v>76m</c:v>
                </c:pt>
                <c:pt idx="77">
                  <c:v>77m</c:v>
                </c:pt>
                <c:pt idx="78">
                  <c:v>78m</c:v>
                </c:pt>
                <c:pt idx="79">
                  <c:v>79m</c:v>
                </c:pt>
                <c:pt idx="80">
                  <c:v>80m</c:v>
                </c:pt>
                <c:pt idx="81">
                  <c:v>81m</c:v>
                </c:pt>
                <c:pt idx="82">
                  <c:v>82m</c:v>
                </c:pt>
                <c:pt idx="83">
                  <c:v>83m</c:v>
                </c:pt>
                <c:pt idx="84">
                  <c:v>84m</c:v>
                </c:pt>
                <c:pt idx="85">
                  <c:v>85m</c:v>
                </c:pt>
                <c:pt idx="86">
                  <c:v>86m</c:v>
                </c:pt>
                <c:pt idx="87">
                  <c:v>87m</c:v>
                </c:pt>
                <c:pt idx="88">
                  <c:v>88m</c:v>
                </c:pt>
                <c:pt idx="89">
                  <c:v>89m</c:v>
                </c:pt>
                <c:pt idx="90">
                  <c:v>90m</c:v>
                </c:pt>
                <c:pt idx="91">
                  <c:v>91m</c:v>
                </c:pt>
                <c:pt idx="92">
                  <c:v>92m</c:v>
                </c:pt>
                <c:pt idx="93">
                  <c:v>93m</c:v>
                </c:pt>
                <c:pt idx="94">
                  <c:v>94m</c:v>
                </c:pt>
                <c:pt idx="95">
                  <c:v>95m</c:v>
                </c:pt>
                <c:pt idx="96">
                  <c:v>96m</c:v>
                </c:pt>
                <c:pt idx="97">
                  <c:v>97m</c:v>
                </c:pt>
                <c:pt idx="98">
                  <c:v>98m</c:v>
                </c:pt>
                <c:pt idx="99">
                  <c:v>99m</c:v>
                </c:pt>
                <c:pt idx="100">
                  <c:v>100m</c:v>
                </c:pt>
                <c:pt idx="101">
                  <c:v>101m</c:v>
                </c:pt>
                <c:pt idx="102">
                  <c:v>102m</c:v>
                </c:pt>
                <c:pt idx="103">
                  <c:v>103m</c:v>
                </c:pt>
                <c:pt idx="104">
                  <c:v>104m</c:v>
                </c:pt>
                <c:pt idx="105">
                  <c:v>105m</c:v>
                </c:pt>
                <c:pt idx="106">
                  <c:v>106m</c:v>
                </c:pt>
                <c:pt idx="107">
                  <c:v>107m</c:v>
                </c:pt>
                <c:pt idx="108">
                  <c:v>108m</c:v>
                </c:pt>
                <c:pt idx="109">
                  <c:v>109m</c:v>
                </c:pt>
                <c:pt idx="110">
                  <c:v>110m</c:v>
                </c:pt>
                <c:pt idx="111">
                  <c:v>111m</c:v>
                </c:pt>
                <c:pt idx="112">
                  <c:v>112m</c:v>
                </c:pt>
                <c:pt idx="113">
                  <c:v>113m</c:v>
                </c:pt>
                <c:pt idx="114">
                  <c:v>114m</c:v>
                </c:pt>
                <c:pt idx="115">
                  <c:v>115m</c:v>
                </c:pt>
                <c:pt idx="116">
                  <c:v>116m</c:v>
                </c:pt>
                <c:pt idx="117">
                  <c:v>117m</c:v>
                </c:pt>
                <c:pt idx="118">
                  <c:v>118m</c:v>
                </c:pt>
                <c:pt idx="119">
                  <c:v>119m</c:v>
                </c:pt>
                <c:pt idx="120">
                  <c:v>120m</c:v>
                </c:pt>
                <c:pt idx="121">
                  <c:v>121m</c:v>
                </c:pt>
                <c:pt idx="122">
                  <c:v>122m</c:v>
                </c:pt>
                <c:pt idx="123">
                  <c:v>123m</c:v>
                </c:pt>
                <c:pt idx="124">
                  <c:v>124m</c:v>
                </c:pt>
                <c:pt idx="125">
                  <c:v>125m</c:v>
                </c:pt>
                <c:pt idx="126">
                  <c:v>126m</c:v>
                </c:pt>
                <c:pt idx="127">
                  <c:v>127m</c:v>
                </c:pt>
                <c:pt idx="128">
                  <c:v>128m</c:v>
                </c:pt>
                <c:pt idx="129">
                  <c:v>129m</c:v>
                </c:pt>
                <c:pt idx="130">
                  <c:v>130m</c:v>
                </c:pt>
                <c:pt idx="131">
                  <c:v>131m</c:v>
                </c:pt>
                <c:pt idx="132">
                  <c:v>132m</c:v>
                </c:pt>
                <c:pt idx="133">
                  <c:v>133m</c:v>
                </c:pt>
                <c:pt idx="134">
                  <c:v>134m</c:v>
                </c:pt>
                <c:pt idx="135">
                  <c:v>135m</c:v>
                </c:pt>
                <c:pt idx="136">
                  <c:v>136m</c:v>
                </c:pt>
                <c:pt idx="137">
                  <c:v>137m</c:v>
                </c:pt>
                <c:pt idx="138">
                  <c:v>138m</c:v>
                </c:pt>
                <c:pt idx="139">
                  <c:v>139m</c:v>
                </c:pt>
                <c:pt idx="140">
                  <c:v>140m</c:v>
                </c:pt>
                <c:pt idx="141">
                  <c:v>141m</c:v>
                </c:pt>
                <c:pt idx="142">
                  <c:v>142m</c:v>
                </c:pt>
                <c:pt idx="143">
                  <c:v>143m</c:v>
                </c:pt>
                <c:pt idx="144">
                  <c:v>144m</c:v>
                </c:pt>
                <c:pt idx="145">
                  <c:v>145m</c:v>
                </c:pt>
                <c:pt idx="146">
                  <c:v>146m</c:v>
                </c:pt>
                <c:pt idx="147">
                  <c:v>147m</c:v>
                </c:pt>
                <c:pt idx="148">
                  <c:v>148m</c:v>
                </c:pt>
                <c:pt idx="149">
                  <c:v>149m</c:v>
                </c:pt>
                <c:pt idx="150">
                  <c:v>150m</c:v>
                </c:pt>
                <c:pt idx="151">
                  <c:v>151m</c:v>
                </c:pt>
                <c:pt idx="152">
                  <c:v>152m</c:v>
                </c:pt>
                <c:pt idx="153">
                  <c:v>153m</c:v>
                </c:pt>
                <c:pt idx="154">
                  <c:v>154m</c:v>
                </c:pt>
                <c:pt idx="155">
                  <c:v>155m</c:v>
                </c:pt>
                <c:pt idx="156">
                  <c:v>156m</c:v>
                </c:pt>
                <c:pt idx="157">
                  <c:v>157m</c:v>
                </c:pt>
                <c:pt idx="158">
                  <c:v>158m</c:v>
                </c:pt>
                <c:pt idx="159">
                  <c:v>159m</c:v>
                </c:pt>
                <c:pt idx="160">
                  <c:v>160m</c:v>
                </c:pt>
                <c:pt idx="161">
                  <c:v>161m</c:v>
                </c:pt>
                <c:pt idx="162">
                  <c:v>162m</c:v>
                </c:pt>
                <c:pt idx="163">
                  <c:v>163m</c:v>
                </c:pt>
                <c:pt idx="164">
                  <c:v>164m</c:v>
                </c:pt>
                <c:pt idx="165">
                  <c:v>165m</c:v>
                </c:pt>
                <c:pt idx="166">
                  <c:v>166m</c:v>
                </c:pt>
                <c:pt idx="167">
                  <c:v>167m</c:v>
                </c:pt>
                <c:pt idx="168">
                  <c:v>168m</c:v>
                </c:pt>
                <c:pt idx="169">
                  <c:v>169m</c:v>
                </c:pt>
                <c:pt idx="170">
                  <c:v>170m</c:v>
                </c:pt>
                <c:pt idx="171">
                  <c:v>171m</c:v>
                </c:pt>
                <c:pt idx="172">
                  <c:v>172m</c:v>
                </c:pt>
                <c:pt idx="173">
                  <c:v>173m</c:v>
                </c:pt>
                <c:pt idx="174">
                  <c:v>174m</c:v>
                </c:pt>
                <c:pt idx="175">
                  <c:v>175m</c:v>
                </c:pt>
                <c:pt idx="176">
                  <c:v>176m</c:v>
                </c:pt>
                <c:pt idx="177">
                  <c:v>177m</c:v>
                </c:pt>
                <c:pt idx="178">
                  <c:v>178m</c:v>
                </c:pt>
                <c:pt idx="179">
                  <c:v>179m</c:v>
                </c:pt>
                <c:pt idx="180">
                  <c:v>180m</c:v>
                </c:pt>
                <c:pt idx="181">
                  <c:v>181m</c:v>
                </c:pt>
                <c:pt idx="182">
                  <c:v>182m</c:v>
                </c:pt>
                <c:pt idx="183">
                  <c:v>183m</c:v>
                </c:pt>
                <c:pt idx="184">
                  <c:v>184m</c:v>
                </c:pt>
                <c:pt idx="185">
                  <c:v>185m</c:v>
                </c:pt>
                <c:pt idx="186">
                  <c:v>186m</c:v>
                </c:pt>
                <c:pt idx="187">
                  <c:v>187m</c:v>
                </c:pt>
                <c:pt idx="188">
                  <c:v>188m</c:v>
                </c:pt>
                <c:pt idx="189">
                  <c:v>189m</c:v>
                </c:pt>
                <c:pt idx="190">
                  <c:v>190m</c:v>
                </c:pt>
                <c:pt idx="191">
                  <c:v>191m</c:v>
                </c:pt>
                <c:pt idx="192">
                  <c:v>192m</c:v>
                </c:pt>
                <c:pt idx="193">
                  <c:v>193m</c:v>
                </c:pt>
                <c:pt idx="194">
                  <c:v>194m</c:v>
                </c:pt>
                <c:pt idx="195">
                  <c:v>195m</c:v>
                </c:pt>
                <c:pt idx="196">
                  <c:v>196m</c:v>
                </c:pt>
                <c:pt idx="197">
                  <c:v>197m</c:v>
                </c:pt>
                <c:pt idx="198">
                  <c:v>198m</c:v>
                </c:pt>
                <c:pt idx="199">
                  <c:v>199m</c:v>
                </c:pt>
                <c:pt idx="200">
                  <c:v>200m</c:v>
                </c:pt>
                <c:pt idx="201">
                  <c:v>201m</c:v>
                </c:pt>
                <c:pt idx="202">
                  <c:v>202m</c:v>
                </c:pt>
                <c:pt idx="203">
                  <c:v>203m</c:v>
                </c:pt>
                <c:pt idx="204">
                  <c:v>204m</c:v>
                </c:pt>
                <c:pt idx="205">
                  <c:v>205m</c:v>
                </c:pt>
                <c:pt idx="206">
                  <c:v>206m</c:v>
                </c:pt>
                <c:pt idx="207">
                  <c:v>207m</c:v>
                </c:pt>
                <c:pt idx="208">
                  <c:v>208m</c:v>
                </c:pt>
                <c:pt idx="209">
                  <c:v>209m</c:v>
                </c:pt>
                <c:pt idx="210">
                  <c:v>210m</c:v>
                </c:pt>
                <c:pt idx="211">
                  <c:v>211m</c:v>
                </c:pt>
                <c:pt idx="212">
                  <c:v>212m</c:v>
                </c:pt>
                <c:pt idx="213">
                  <c:v>213m</c:v>
                </c:pt>
                <c:pt idx="214">
                  <c:v>214m</c:v>
                </c:pt>
                <c:pt idx="215">
                  <c:v>215m</c:v>
                </c:pt>
                <c:pt idx="216">
                  <c:v>216m</c:v>
                </c:pt>
                <c:pt idx="217">
                  <c:v>217m</c:v>
                </c:pt>
                <c:pt idx="218">
                  <c:v>218m</c:v>
                </c:pt>
                <c:pt idx="219">
                  <c:v>219m</c:v>
                </c:pt>
                <c:pt idx="220">
                  <c:v>220m</c:v>
                </c:pt>
                <c:pt idx="221">
                  <c:v>221m</c:v>
                </c:pt>
                <c:pt idx="222">
                  <c:v>222m</c:v>
                </c:pt>
                <c:pt idx="223">
                  <c:v>223m</c:v>
                </c:pt>
                <c:pt idx="224">
                  <c:v>224m</c:v>
                </c:pt>
                <c:pt idx="225">
                  <c:v>225m</c:v>
                </c:pt>
                <c:pt idx="226">
                  <c:v>226m</c:v>
                </c:pt>
                <c:pt idx="227">
                  <c:v>227m</c:v>
                </c:pt>
                <c:pt idx="228">
                  <c:v>228m</c:v>
                </c:pt>
                <c:pt idx="229">
                  <c:v>229m</c:v>
                </c:pt>
                <c:pt idx="230">
                  <c:v>230m</c:v>
                </c:pt>
                <c:pt idx="231">
                  <c:v>231m</c:v>
                </c:pt>
                <c:pt idx="232">
                  <c:v>232m</c:v>
                </c:pt>
                <c:pt idx="233">
                  <c:v>233m</c:v>
                </c:pt>
                <c:pt idx="234">
                  <c:v>234m</c:v>
                </c:pt>
                <c:pt idx="235">
                  <c:v>235m</c:v>
                </c:pt>
                <c:pt idx="236">
                  <c:v>236m</c:v>
                </c:pt>
                <c:pt idx="237">
                  <c:v>237m</c:v>
                </c:pt>
                <c:pt idx="238">
                  <c:v>238m</c:v>
                </c:pt>
                <c:pt idx="239">
                  <c:v>239m</c:v>
                </c:pt>
                <c:pt idx="240">
                  <c:v>240m</c:v>
                </c:pt>
                <c:pt idx="241">
                  <c:v>241m</c:v>
                </c:pt>
                <c:pt idx="242">
                  <c:v>242m</c:v>
                </c:pt>
                <c:pt idx="243">
                  <c:v>243m</c:v>
                </c:pt>
                <c:pt idx="244">
                  <c:v>244m</c:v>
                </c:pt>
                <c:pt idx="245">
                  <c:v>245m</c:v>
                </c:pt>
                <c:pt idx="246">
                  <c:v>246m</c:v>
                </c:pt>
                <c:pt idx="247">
                  <c:v>247m</c:v>
                </c:pt>
                <c:pt idx="248">
                  <c:v>248m</c:v>
                </c:pt>
                <c:pt idx="249">
                  <c:v>249m</c:v>
                </c:pt>
                <c:pt idx="250">
                  <c:v>250m</c:v>
                </c:pt>
                <c:pt idx="251">
                  <c:v>251m</c:v>
                </c:pt>
                <c:pt idx="252">
                  <c:v>252m</c:v>
                </c:pt>
                <c:pt idx="253">
                  <c:v>253m</c:v>
                </c:pt>
                <c:pt idx="254">
                  <c:v>254m</c:v>
                </c:pt>
                <c:pt idx="255">
                  <c:v>255m</c:v>
                </c:pt>
                <c:pt idx="256">
                  <c:v>256m</c:v>
                </c:pt>
                <c:pt idx="257">
                  <c:v>257m</c:v>
                </c:pt>
                <c:pt idx="258">
                  <c:v>258m</c:v>
                </c:pt>
                <c:pt idx="259">
                  <c:v>259m</c:v>
                </c:pt>
                <c:pt idx="260">
                  <c:v>260m</c:v>
                </c:pt>
                <c:pt idx="261">
                  <c:v>261m</c:v>
                </c:pt>
                <c:pt idx="262">
                  <c:v>262m</c:v>
                </c:pt>
                <c:pt idx="263">
                  <c:v>263m</c:v>
                </c:pt>
                <c:pt idx="264">
                  <c:v>264m</c:v>
                </c:pt>
                <c:pt idx="265">
                  <c:v>265m</c:v>
                </c:pt>
                <c:pt idx="266">
                  <c:v>266m</c:v>
                </c:pt>
                <c:pt idx="267">
                  <c:v>267m</c:v>
                </c:pt>
                <c:pt idx="268">
                  <c:v>268m</c:v>
                </c:pt>
                <c:pt idx="269">
                  <c:v>269m</c:v>
                </c:pt>
                <c:pt idx="270">
                  <c:v>270m</c:v>
                </c:pt>
                <c:pt idx="271">
                  <c:v>271m</c:v>
                </c:pt>
                <c:pt idx="272">
                  <c:v>272m</c:v>
                </c:pt>
                <c:pt idx="273">
                  <c:v>273m</c:v>
                </c:pt>
                <c:pt idx="274">
                  <c:v>274m</c:v>
                </c:pt>
                <c:pt idx="275">
                  <c:v>275m</c:v>
                </c:pt>
                <c:pt idx="276">
                  <c:v>276m</c:v>
                </c:pt>
                <c:pt idx="277">
                  <c:v>277m</c:v>
                </c:pt>
                <c:pt idx="278">
                  <c:v>278m</c:v>
                </c:pt>
                <c:pt idx="279">
                  <c:v>279m</c:v>
                </c:pt>
                <c:pt idx="280">
                  <c:v>280m</c:v>
                </c:pt>
                <c:pt idx="281">
                  <c:v>281m</c:v>
                </c:pt>
                <c:pt idx="282">
                  <c:v>282m</c:v>
                </c:pt>
                <c:pt idx="283">
                  <c:v>283m</c:v>
                </c:pt>
                <c:pt idx="284">
                  <c:v>284m</c:v>
                </c:pt>
                <c:pt idx="285">
                  <c:v>285m</c:v>
                </c:pt>
                <c:pt idx="286">
                  <c:v>286m</c:v>
                </c:pt>
                <c:pt idx="287">
                  <c:v>287m</c:v>
                </c:pt>
                <c:pt idx="288">
                  <c:v>288m</c:v>
                </c:pt>
                <c:pt idx="289">
                  <c:v>289m</c:v>
                </c:pt>
                <c:pt idx="290">
                  <c:v>290m</c:v>
                </c:pt>
                <c:pt idx="291">
                  <c:v>291m</c:v>
                </c:pt>
                <c:pt idx="292">
                  <c:v>292m</c:v>
                </c:pt>
                <c:pt idx="293">
                  <c:v>293m</c:v>
                </c:pt>
                <c:pt idx="294">
                  <c:v>294m</c:v>
                </c:pt>
                <c:pt idx="295">
                  <c:v>295m</c:v>
                </c:pt>
                <c:pt idx="296">
                  <c:v>296m</c:v>
                </c:pt>
                <c:pt idx="297">
                  <c:v>297m</c:v>
                </c:pt>
                <c:pt idx="298">
                  <c:v>298m</c:v>
                </c:pt>
                <c:pt idx="299">
                  <c:v>299m</c:v>
                </c:pt>
                <c:pt idx="300">
                  <c:v>300m</c:v>
                </c:pt>
                <c:pt idx="301">
                  <c:v>301m</c:v>
                </c:pt>
                <c:pt idx="302">
                  <c:v>302m</c:v>
                </c:pt>
                <c:pt idx="303">
                  <c:v>303m</c:v>
                </c:pt>
                <c:pt idx="304">
                  <c:v>304m</c:v>
                </c:pt>
                <c:pt idx="305">
                  <c:v>305m</c:v>
                </c:pt>
                <c:pt idx="306">
                  <c:v>306m</c:v>
                </c:pt>
                <c:pt idx="307">
                  <c:v>307m</c:v>
                </c:pt>
                <c:pt idx="308">
                  <c:v>308m</c:v>
                </c:pt>
                <c:pt idx="309">
                  <c:v>309m</c:v>
                </c:pt>
                <c:pt idx="310">
                  <c:v>310m</c:v>
                </c:pt>
                <c:pt idx="311">
                  <c:v>311m</c:v>
                </c:pt>
                <c:pt idx="312">
                  <c:v>312m</c:v>
                </c:pt>
                <c:pt idx="313">
                  <c:v>313m</c:v>
                </c:pt>
                <c:pt idx="314">
                  <c:v>314m</c:v>
                </c:pt>
                <c:pt idx="315">
                  <c:v>315m</c:v>
                </c:pt>
                <c:pt idx="316">
                  <c:v>316m</c:v>
                </c:pt>
                <c:pt idx="317">
                  <c:v>317m</c:v>
                </c:pt>
                <c:pt idx="318">
                  <c:v>318m</c:v>
                </c:pt>
                <c:pt idx="319">
                  <c:v>319m</c:v>
                </c:pt>
                <c:pt idx="320">
                  <c:v>320m</c:v>
                </c:pt>
                <c:pt idx="321">
                  <c:v>321m</c:v>
                </c:pt>
                <c:pt idx="322">
                  <c:v>322m</c:v>
                </c:pt>
                <c:pt idx="323">
                  <c:v>323m</c:v>
                </c:pt>
                <c:pt idx="324">
                  <c:v>324m</c:v>
                </c:pt>
                <c:pt idx="325">
                  <c:v>325m</c:v>
                </c:pt>
                <c:pt idx="326">
                  <c:v>326m</c:v>
                </c:pt>
                <c:pt idx="327">
                  <c:v>327m</c:v>
                </c:pt>
                <c:pt idx="328">
                  <c:v>328m</c:v>
                </c:pt>
                <c:pt idx="329">
                  <c:v>329m</c:v>
                </c:pt>
                <c:pt idx="330">
                  <c:v>330m</c:v>
                </c:pt>
                <c:pt idx="331">
                  <c:v>331m</c:v>
                </c:pt>
                <c:pt idx="332">
                  <c:v>332m</c:v>
                </c:pt>
                <c:pt idx="333">
                  <c:v>333m</c:v>
                </c:pt>
                <c:pt idx="334">
                  <c:v>334m</c:v>
                </c:pt>
                <c:pt idx="335">
                  <c:v>335m</c:v>
                </c:pt>
                <c:pt idx="336">
                  <c:v>336m</c:v>
                </c:pt>
                <c:pt idx="337">
                  <c:v>337m</c:v>
                </c:pt>
                <c:pt idx="338">
                  <c:v>338m</c:v>
                </c:pt>
                <c:pt idx="339">
                  <c:v>339m</c:v>
                </c:pt>
                <c:pt idx="340">
                  <c:v>340m</c:v>
                </c:pt>
                <c:pt idx="341">
                  <c:v>341m</c:v>
                </c:pt>
                <c:pt idx="342">
                  <c:v>342m</c:v>
                </c:pt>
                <c:pt idx="343">
                  <c:v>343m</c:v>
                </c:pt>
                <c:pt idx="344">
                  <c:v>344m</c:v>
                </c:pt>
                <c:pt idx="345">
                  <c:v>345m</c:v>
                </c:pt>
                <c:pt idx="346">
                  <c:v>346m</c:v>
                </c:pt>
                <c:pt idx="347">
                  <c:v>347m</c:v>
                </c:pt>
                <c:pt idx="348">
                  <c:v>348m</c:v>
                </c:pt>
                <c:pt idx="349">
                  <c:v>349m</c:v>
                </c:pt>
                <c:pt idx="350">
                  <c:v>350m</c:v>
                </c:pt>
                <c:pt idx="351">
                  <c:v>351m</c:v>
                </c:pt>
                <c:pt idx="352">
                  <c:v>352m</c:v>
                </c:pt>
                <c:pt idx="353">
                  <c:v>353m</c:v>
                </c:pt>
                <c:pt idx="354">
                  <c:v>354m</c:v>
                </c:pt>
                <c:pt idx="355">
                  <c:v>355m</c:v>
                </c:pt>
                <c:pt idx="356">
                  <c:v>356m</c:v>
                </c:pt>
                <c:pt idx="357">
                  <c:v>357m</c:v>
                </c:pt>
                <c:pt idx="358">
                  <c:v>358m</c:v>
                </c:pt>
                <c:pt idx="359">
                  <c:v>359m</c:v>
                </c:pt>
                <c:pt idx="360">
                  <c:v>360m</c:v>
                </c:pt>
              </c:strCache>
            </c:strRef>
          </c:cat>
          <c:val>
            <c:numRef>
              <c:f>'KRD mapping'!$E$39:$NA$39</c:f>
              <c:numCache>
                <c:formatCode>_(* #,##0.00_);_(* \(#,##0.00\);_(* "-"??_);_(@_)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8.3333333333333329E-2</c:v>
                </c:pt>
                <c:pt idx="14">
                  <c:v>0.16666666666666666</c:v>
                </c:pt>
                <c:pt idx="15">
                  <c:v>0.25</c:v>
                </c:pt>
                <c:pt idx="16">
                  <c:v>0.33333333333333331</c:v>
                </c:pt>
                <c:pt idx="17">
                  <c:v>0.41666666666666669</c:v>
                </c:pt>
                <c:pt idx="18">
                  <c:v>0.5</c:v>
                </c:pt>
                <c:pt idx="19">
                  <c:v>0.58333333333333337</c:v>
                </c:pt>
                <c:pt idx="20">
                  <c:v>0.66666666666666663</c:v>
                </c:pt>
                <c:pt idx="21">
                  <c:v>0.75</c:v>
                </c:pt>
                <c:pt idx="22">
                  <c:v>0.83333333333333337</c:v>
                </c:pt>
                <c:pt idx="23">
                  <c:v>0.91666666666666663</c:v>
                </c:pt>
                <c:pt idx="24">
                  <c:v>1</c:v>
                </c:pt>
                <c:pt idx="25">
                  <c:v>0.91666666666666663</c:v>
                </c:pt>
                <c:pt idx="26">
                  <c:v>0.83333333333333337</c:v>
                </c:pt>
                <c:pt idx="27">
                  <c:v>0.75</c:v>
                </c:pt>
                <c:pt idx="28">
                  <c:v>0.66666666666666674</c:v>
                </c:pt>
                <c:pt idx="29">
                  <c:v>0.58333333333333326</c:v>
                </c:pt>
                <c:pt idx="30">
                  <c:v>0.5</c:v>
                </c:pt>
                <c:pt idx="31">
                  <c:v>0.41666666666666663</c:v>
                </c:pt>
                <c:pt idx="32">
                  <c:v>0.33333333333333337</c:v>
                </c:pt>
                <c:pt idx="33">
                  <c:v>0.25</c:v>
                </c:pt>
                <c:pt idx="34">
                  <c:v>0.16666666666666663</c:v>
                </c:pt>
                <c:pt idx="35">
                  <c:v>8.333333333333337E-2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'KRD mapping'!$D$40</c:f>
              <c:strCache>
                <c:ptCount val="1"/>
                <c:pt idx="0">
                  <c:v>3y</c:v>
                </c:pt>
              </c:strCache>
            </c:strRef>
          </c:tx>
          <c:marker>
            <c:symbol val="none"/>
          </c:marker>
          <c:cat>
            <c:strRef>
              <c:f>'KRD mapping'!$E$37:$NA$37</c:f>
              <c:strCache>
                <c:ptCount val="361"/>
                <c:pt idx="0">
                  <c:v>0m</c:v>
                </c:pt>
                <c:pt idx="1">
                  <c:v>1m</c:v>
                </c:pt>
                <c:pt idx="2">
                  <c:v>2m</c:v>
                </c:pt>
                <c:pt idx="3">
                  <c:v>3m</c:v>
                </c:pt>
                <c:pt idx="4">
                  <c:v>4m</c:v>
                </c:pt>
                <c:pt idx="5">
                  <c:v>5m</c:v>
                </c:pt>
                <c:pt idx="6">
                  <c:v>6m</c:v>
                </c:pt>
                <c:pt idx="7">
                  <c:v>7m</c:v>
                </c:pt>
                <c:pt idx="8">
                  <c:v>8m</c:v>
                </c:pt>
                <c:pt idx="9">
                  <c:v>9m</c:v>
                </c:pt>
                <c:pt idx="10">
                  <c:v>10m</c:v>
                </c:pt>
                <c:pt idx="11">
                  <c:v>11m</c:v>
                </c:pt>
                <c:pt idx="12">
                  <c:v>12m</c:v>
                </c:pt>
                <c:pt idx="13">
                  <c:v>13m</c:v>
                </c:pt>
                <c:pt idx="14">
                  <c:v>14m</c:v>
                </c:pt>
                <c:pt idx="15">
                  <c:v>15m</c:v>
                </c:pt>
                <c:pt idx="16">
                  <c:v>16m</c:v>
                </c:pt>
                <c:pt idx="17">
                  <c:v>17m</c:v>
                </c:pt>
                <c:pt idx="18">
                  <c:v>18m</c:v>
                </c:pt>
                <c:pt idx="19">
                  <c:v>19m</c:v>
                </c:pt>
                <c:pt idx="20">
                  <c:v>20m</c:v>
                </c:pt>
                <c:pt idx="21">
                  <c:v>21m</c:v>
                </c:pt>
                <c:pt idx="22">
                  <c:v>22m</c:v>
                </c:pt>
                <c:pt idx="23">
                  <c:v>23m</c:v>
                </c:pt>
                <c:pt idx="24">
                  <c:v>24m</c:v>
                </c:pt>
                <c:pt idx="25">
                  <c:v>25m</c:v>
                </c:pt>
                <c:pt idx="26">
                  <c:v>26m</c:v>
                </c:pt>
                <c:pt idx="27">
                  <c:v>27m</c:v>
                </c:pt>
                <c:pt idx="28">
                  <c:v>28m</c:v>
                </c:pt>
                <c:pt idx="29">
                  <c:v>29m</c:v>
                </c:pt>
                <c:pt idx="30">
                  <c:v>30m</c:v>
                </c:pt>
                <c:pt idx="31">
                  <c:v>31m</c:v>
                </c:pt>
                <c:pt idx="32">
                  <c:v>32m</c:v>
                </c:pt>
                <c:pt idx="33">
                  <c:v>33m</c:v>
                </c:pt>
                <c:pt idx="34">
                  <c:v>34m</c:v>
                </c:pt>
                <c:pt idx="35">
                  <c:v>35m</c:v>
                </c:pt>
                <c:pt idx="36">
                  <c:v>36m</c:v>
                </c:pt>
                <c:pt idx="37">
                  <c:v>37m</c:v>
                </c:pt>
                <c:pt idx="38">
                  <c:v>38m</c:v>
                </c:pt>
                <c:pt idx="39">
                  <c:v>39m</c:v>
                </c:pt>
                <c:pt idx="40">
                  <c:v>40m</c:v>
                </c:pt>
                <c:pt idx="41">
                  <c:v>41m</c:v>
                </c:pt>
                <c:pt idx="42">
                  <c:v>42m</c:v>
                </c:pt>
                <c:pt idx="43">
                  <c:v>43m</c:v>
                </c:pt>
                <c:pt idx="44">
                  <c:v>44m</c:v>
                </c:pt>
                <c:pt idx="45">
                  <c:v>45m</c:v>
                </c:pt>
                <c:pt idx="46">
                  <c:v>46m</c:v>
                </c:pt>
                <c:pt idx="47">
                  <c:v>47m</c:v>
                </c:pt>
                <c:pt idx="48">
                  <c:v>48m</c:v>
                </c:pt>
                <c:pt idx="49">
                  <c:v>49m</c:v>
                </c:pt>
                <c:pt idx="50">
                  <c:v>50m</c:v>
                </c:pt>
                <c:pt idx="51">
                  <c:v>51m</c:v>
                </c:pt>
                <c:pt idx="52">
                  <c:v>52m</c:v>
                </c:pt>
                <c:pt idx="53">
                  <c:v>53m</c:v>
                </c:pt>
                <c:pt idx="54">
                  <c:v>54m</c:v>
                </c:pt>
                <c:pt idx="55">
                  <c:v>55m</c:v>
                </c:pt>
                <c:pt idx="56">
                  <c:v>56m</c:v>
                </c:pt>
                <c:pt idx="57">
                  <c:v>57m</c:v>
                </c:pt>
                <c:pt idx="58">
                  <c:v>58m</c:v>
                </c:pt>
                <c:pt idx="59">
                  <c:v>59m</c:v>
                </c:pt>
                <c:pt idx="60">
                  <c:v>60m</c:v>
                </c:pt>
                <c:pt idx="61">
                  <c:v>61m</c:v>
                </c:pt>
                <c:pt idx="62">
                  <c:v>62m</c:v>
                </c:pt>
                <c:pt idx="63">
                  <c:v>63m</c:v>
                </c:pt>
                <c:pt idx="64">
                  <c:v>64m</c:v>
                </c:pt>
                <c:pt idx="65">
                  <c:v>65m</c:v>
                </c:pt>
                <c:pt idx="66">
                  <c:v>66m</c:v>
                </c:pt>
                <c:pt idx="67">
                  <c:v>67m</c:v>
                </c:pt>
                <c:pt idx="68">
                  <c:v>68m</c:v>
                </c:pt>
                <c:pt idx="69">
                  <c:v>69m</c:v>
                </c:pt>
                <c:pt idx="70">
                  <c:v>70m</c:v>
                </c:pt>
                <c:pt idx="71">
                  <c:v>71m</c:v>
                </c:pt>
                <c:pt idx="72">
                  <c:v>72m</c:v>
                </c:pt>
                <c:pt idx="73">
                  <c:v>73m</c:v>
                </c:pt>
                <c:pt idx="74">
                  <c:v>74m</c:v>
                </c:pt>
                <c:pt idx="75">
                  <c:v>75m</c:v>
                </c:pt>
                <c:pt idx="76">
                  <c:v>76m</c:v>
                </c:pt>
                <c:pt idx="77">
                  <c:v>77m</c:v>
                </c:pt>
                <c:pt idx="78">
                  <c:v>78m</c:v>
                </c:pt>
                <c:pt idx="79">
                  <c:v>79m</c:v>
                </c:pt>
                <c:pt idx="80">
                  <c:v>80m</c:v>
                </c:pt>
                <c:pt idx="81">
                  <c:v>81m</c:v>
                </c:pt>
                <c:pt idx="82">
                  <c:v>82m</c:v>
                </c:pt>
                <c:pt idx="83">
                  <c:v>83m</c:v>
                </c:pt>
                <c:pt idx="84">
                  <c:v>84m</c:v>
                </c:pt>
                <c:pt idx="85">
                  <c:v>85m</c:v>
                </c:pt>
                <c:pt idx="86">
                  <c:v>86m</c:v>
                </c:pt>
                <c:pt idx="87">
                  <c:v>87m</c:v>
                </c:pt>
                <c:pt idx="88">
                  <c:v>88m</c:v>
                </c:pt>
                <c:pt idx="89">
                  <c:v>89m</c:v>
                </c:pt>
                <c:pt idx="90">
                  <c:v>90m</c:v>
                </c:pt>
                <c:pt idx="91">
                  <c:v>91m</c:v>
                </c:pt>
                <c:pt idx="92">
                  <c:v>92m</c:v>
                </c:pt>
                <c:pt idx="93">
                  <c:v>93m</c:v>
                </c:pt>
                <c:pt idx="94">
                  <c:v>94m</c:v>
                </c:pt>
                <c:pt idx="95">
                  <c:v>95m</c:v>
                </c:pt>
                <c:pt idx="96">
                  <c:v>96m</c:v>
                </c:pt>
                <c:pt idx="97">
                  <c:v>97m</c:v>
                </c:pt>
                <c:pt idx="98">
                  <c:v>98m</c:v>
                </c:pt>
                <c:pt idx="99">
                  <c:v>99m</c:v>
                </c:pt>
                <c:pt idx="100">
                  <c:v>100m</c:v>
                </c:pt>
                <c:pt idx="101">
                  <c:v>101m</c:v>
                </c:pt>
                <c:pt idx="102">
                  <c:v>102m</c:v>
                </c:pt>
                <c:pt idx="103">
                  <c:v>103m</c:v>
                </c:pt>
                <c:pt idx="104">
                  <c:v>104m</c:v>
                </c:pt>
                <c:pt idx="105">
                  <c:v>105m</c:v>
                </c:pt>
                <c:pt idx="106">
                  <c:v>106m</c:v>
                </c:pt>
                <c:pt idx="107">
                  <c:v>107m</c:v>
                </c:pt>
                <c:pt idx="108">
                  <c:v>108m</c:v>
                </c:pt>
                <c:pt idx="109">
                  <c:v>109m</c:v>
                </c:pt>
                <c:pt idx="110">
                  <c:v>110m</c:v>
                </c:pt>
                <c:pt idx="111">
                  <c:v>111m</c:v>
                </c:pt>
                <c:pt idx="112">
                  <c:v>112m</c:v>
                </c:pt>
                <c:pt idx="113">
                  <c:v>113m</c:v>
                </c:pt>
                <c:pt idx="114">
                  <c:v>114m</c:v>
                </c:pt>
                <c:pt idx="115">
                  <c:v>115m</c:v>
                </c:pt>
                <c:pt idx="116">
                  <c:v>116m</c:v>
                </c:pt>
                <c:pt idx="117">
                  <c:v>117m</c:v>
                </c:pt>
                <c:pt idx="118">
                  <c:v>118m</c:v>
                </c:pt>
                <c:pt idx="119">
                  <c:v>119m</c:v>
                </c:pt>
                <c:pt idx="120">
                  <c:v>120m</c:v>
                </c:pt>
                <c:pt idx="121">
                  <c:v>121m</c:v>
                </c:pt>
                <c:pt idx="122">
                  <c:v>122m</c:v>
                </c:pt>
                <c:pt idx="123">
                  <c:v>123m</c:v>
                </c:pt>
                <c:pt idx="124">
                  <c:v>124m</c:v>
                </c:pt>
                <c:pt idx="125">
                  <c:v>125m</c:v>
                </c:pt>
                <c:pt idx="126">
                  <c:v>126m</c:v>
                </c:pt>
                <c:pt idx="127">
                  <c:v>127m</c:v>
                </c:pt>
                <c:pt idx="128">
                  <c:v>128m</c:v>
                </c:pt>
                <c:pt idx="129">
                  <c:v>129m</c:v>
                </c:pt>
                <c:pt idx="130">
                  <c:v>130m</c:v>
                </c:pt>
                <c:pt idx="131">
                  <c:v>131m</c:v>
                </c:pt>
                <c:pt idx="132">
                  <c:v>132m</c:v>
                </c:pt>
                <c:pt idx="133">
                  <c:v>133m</c:v>
                </c:pt>
                <c:pt idx="134">
                  <c:v>134m</c:v>
                </c:pt>
                <c:pt idx="135">
                  <c:v>135m</c:v>
                </c:pt>
                <c:pt idx="136">
                  <c:v>136m</c:v>
                </c:pt>
                <c:pt idx="137">
                  <c:v>137m</c:v>
                </c:pt>
                <c:pt idx="138">
                  <c:v>138m</c:v>
                </c:pt>
                <c:pt idx="139">
                  <c:v>139m</c:v>
                </c:pt>
                <c:pt idx="140">
                  <c:v>140m</c:v>
                </c:pt>
                <c:pt idx="141">
                  <c:v>141m</c:v>
                </c:pt>
                <c:pt idx="142">
                  <c:v>142m</c:v>
                </c:pt>
                <c:pt idx="143">
                  <c:v>143m</c:v>
                </c:pt>
                <c:pt idx="144">
                  <c:v>144m</c:v>
                </c:pt>
                <c:pt idx="145">
                  <c:v>145m</c:v>
                </c:pt>
                <c:pt idx="146">
                  <c:v>146m</c:v>
                </c:pt>
                <c:pt idx="147">
                  <c:v>147m</c:v>
                </c:pt>
                <c:pt idx="148">
                  <c:v>148m</c:v>
                </c:pt>
                <c:pt idx="149">
                  <c:v>149m</c:v>
                </c:pt>
                <c:pt idx="150">
                  <c:v>150m</c:v>
                </c:pt>
                <c:pt idx="151">
                  <c:v>151m</c:v>
                </c:pt>
                <c:pt idx="152">
                  <c:v>152m</c:v>
                </c:pt>
                <c:pt idx="153">
                  <c:v>153m</c:v>
                </c:pt>
                <c:pt idx="154">
                  <c:v>154m</c:v>
                </c:pt>
                <c:pt idx="155">
                  <c:v>155m</c:v>
                </c:pt>
                <c:pt idx="156">
                  <c:v>156m</c:v>
                </c:pt>
                <c:pt idx="157">
                  <c:v>157m</c:v>
                </c:pt>
                <c:pt idx="158">
                  <c:v>158m</c:v>
                </c:pt>
                <c:pt idx="159">
                  <c:v>159m</c:v>
                </c:pt>
                <c:pt idx="160">
                  <c:v>160m</c:v>
                </c:pt>
                <c:pt idx="161">
                  <c:v>161m</c:v>
                </c:pt>
                <c:pt idx="162">
                  <c:v>162m</c:v>
                </c:pt>
                <c:pt idx="163">
                  <c:v>163m</c:v>
                </c:pt>
                <c:pt idx="164">
                  <c:v>164m</c:v>
                </c:pt>
                <c:pt idx="165">
                  <c:v>165m</c:v>
                </c:pt>
                <c:pt idx="166">
                  <c:v>166m</c:v>
                </c:pt>
                <c:pt idx="167">
                  <c:v>167m</c:v>
                </c:pt>
                <c:pt idx="168">
                  <c:v>168m</c:v>
                </c:pt>
                <c:pt idx="169">
                  <c:v>169m</c:v>
                </c:pt>
                <c:pt idx="170">
                  <c:v>170m</c:v>
                </c:pt>
                <c:pt idx="171">
                  <c:v>171m</c:v>
                </c:pt>
                <c:pt idx="172">
                  <c:v>172m</c:v>
                </c:pt>
                <c:pt idx="173">
                  <c:v>173m</c:v>
                </c:pt>
                <c:pt idx="174">
                  <c:v>174m</c:v>
                </c:pt>
                <c:pt idx="175">
                  <c:v>175m</c:v>
                </c:pt>
                <c:pt idx="176">
                  <c:v>176m</c:v>
                </c:pt>
                <c:pt idx="177">
                  <c:v>177m</c:v>
                </c:pt>
                <c:pt idx="178">
                  <c:v>178m</c:v>
                </c:pt>
                <c:pt idx="179">
                  <c:v>179m</c:v>
                </c:pt>
                <c:pt idx="180">
                  <c:v>180m</c:v>
                </c:pt>
                <c:pt idx="181">
                  <c:v>181m</c:v>
                </c:pt>
                <c:pt idx="182">
                  <c:v>182m</c:v>
                </c:pt>
                <c:pt idx="183">
                  <c:v>183m</c:v>
                </c:pt>
                <c:pt idx="184">
                  <c:v>184m</c:v>
                </c:pt>
                <c:pt idx="185">
                  <c:v>185m</c:v>
                </c:pt>
                <c:pt idx="186">
                  <c:v>186m</c:v>
                </c:pt>
                <c:pt idx="187">
                  <c:v>187m</c:v>
                </c:pt>
                <c:pt idx="188">
                  <c:v>188m</c:v>
                </c:pt>
                <c:pt idx="189">
                  <c:v>189m</c:v>
                </c:pt>
                <c:pt idx="190">
                  <c:v>190m</c:v>
                </c:pt>
                <c:pt idx="191">
                  <c:v>191m</c:v>
                </c:pt>
                <c:pt idx="192">
                  <c:v>192m</c:v>
                </c:pt>
                <c:pt idx="193">
                  <c:v>193m</c:v>
                </c:pt>
                <c:pt idx="194">
                  <c:v>194m</c:v>
                </c:pt>
                <c:pt idx="195">
                  <c:v>195m</c:v>
                </c:pt>
                <c:pt idx="196">
                  <c:v>196m</c:v>
                </c:pt>
                <c:pt idx="197">
                  <c:v>197m</c:v>
                </c:pt>
                <c:pt idx="198">
                  <c:v>198m</c:v>
                </c:pt>
                <c:pt idx="199">
                  <c:v>199m</c:v>
                </c:pt>
                <c:pt idx="200">
                  <c:v>200m</c:v>
                </c:pt>
                <c:pt idx="201">
                  <c:v>201m</c:v>
                </c:pt>
                <c:pt idx="202">
                  <c:v>202m</c:v>
                </c:pt>
                <c:pt idx="203">
                  <c:v>203m</c:v>
                </c:pt>
                <c:pt idx="204">
                  <c:v>204m</c:v>
                </c:pt>
                <c:pt idx="205">
                  <c:v>205m</c:v>
                </c:pt>
                <c:pt idx="206">
                  <c:v>206m</c:v>
                </c:pt>
                <c:pt idx="207">
                  <c:v>207m</c:v>
                </c:pt>
                <c:pt idx="208">
                  <c:v>208m</c:v>
                </c:pt>
                <c:pt idx="209">
                  <c:v>209m</c:v>
                </c:pt>
                <c:pt idx="210">
                  <c:v>210m</c:v>
                </c:pt>
                <c:pt idx="211">
                  <c:v>211m</c:v>
                </c:pt>
                <c:pt idx="212">
                  <c:v>212m</c:v>
                </c:pt>
                <c:pt idx="213">
                  <c:v>213m</c:v>
                </c:pt>
                <c:pt idx="214">
                  <c:v>214m</c:v>
                </c:pt>
                <c:pt idx="215">
                  <c:v>215m</c:v>
                </c:pt>
                <c:pt idx="216">
                  <c:v>216m</c:v>
                </c:pt>
                <c:pt idx="217">
                  <c:v>217m</c:v>
                </c:pt>
                <c:pt idx="218">
                  <c:v>218m</c:v>
                </c:pt>
                <c:pt idx="219">
                  <c:v>219m</c:v>
                </c:pt>
                <c:pt idx="220">
                  <c:v>220m</c:v>
                </c:pt>
                <c:pt idx="221">
                  <c:v>221m</c:v>
                </c:pt>
                <c:pt idx="222">
                  <c:v>222m</c:v>
                </c:pt>
                <c:pt idx="223">
                  <c:v>223m</c:v>
                </c:pt>
                <c:pt idx="224">
                  <c:v>224m</c:v>
                </c:pt>
                <c:pt idx="225">
                  <c:v>225m</c:v>
                </c:pt>
                <c:pt idx="226">
                  <c:v>226m</c:v>
                </c:pt>
                <c:pt idx="227">
                  <c:v>227m</c:v>
                </c:pt>
                <c:pt idx="228">
                  <c:v>228m</c:v>
                </c:pt>
                <c:pt idx="229">
                  <c:v>229m</c:v>
                </c:pt>
                <c:pt idx="230">
                  <c:v>230m</c:v>
                </c:pt>
                <c:pt idx="231">
                  <c:v>231m</c:v>
                </c:pt>
                <c:pt idx="232">
                  <c:v>232m</c:v>
                </c:pt>
                <c:pt idx="233">
                  <c:v>233m</c:v>
                </c:pt>
                <c:pt idx="234">
                  <c:v>234m</c:v>
                </c:pt>
                <c:pt idx="235">
                  <c:v>235m</c:v>
                </c:pt>
                <c:pt idx="236">
                  <c:v>236m</c:v>
                </c:pt>
                <c:pt idx="237">
                  <c:v>237m</c:v>
                </c:pt>
                <c:pt idx="238">
                  <c:v>238m</c:v>
                </c:pt>
                <c:pt idx="239">
                  <c:v>239m</c:v>
                </c:pt>
                <c:pt idx="240">
                  <c:v>240m</c:v>
                </c:pt>
                <c:pt idx="241">
                  <c:v>241m</c:v>
                </c:pt>
                <c:pt idx="242">
                  <c:v>242m</c:v>
                </c:pt>
                <c:pt idx="243">
                  <c:v>243m</c:v>
                </c:pt>
                <c:pt idx="244">
                  <c:v>244m</c:v>
                </c:pt>
                <c:pt idx="245">
                  <c:v>245m</c:v>
                </c:pt>
                <c:pt idx="246">
                  <c:v>246m</c:v>
                </c:pt>
                <c:pt idx="247">
                  <c:v>247m</c:v>
                </c:pt>
                <c:pt idx="248">
                  <c:v>248m</c:v>
                </c:pt>
                <c:pt idx="249">
                  <c:v>249m</c:v>
                </c:pt>
                <c:pt idx="250">
                  <c:v>250m</c:v>
                </c:pt>
                <c:pt idx="251">
                  <c:v>251m</c:v>
                </c:pt>
                <c:pt idx="252">
                  <c:v>252m</c:v>
                </c:pt>
                <c:pt idx="253">
                  <c:v>253m</c:v>
                </c:pt>
                <c:pt idx="254">
                  <c:v>254m</c:v>
                </c:pt>
                <c:pt idx="255">
                  <c:v>255m</c:v>
                </c:pt>
                <c:pt idx="256">
                  <c:v>256m</c:v>
                </c:pt>
                <c:pt idx="257">
                  <c:v>257m</c:v>
                </c:pt>
                <c:pt idx="258">
                  <c:v>258m</c:v>
                </c:pt>
                <c:pt idx="259">
                  <c:v>259m</c:v>
                </c:pt>
                <c:pt idx="260">
                  <c:v>260m</c:v>
                </c:pt>
                <c:pt idx="261">
                  <c:v>261m</c:v>
                </c:pt>
                <c:pt idx="262">
                  <c:v>262m</c:v>
                </c:pt>
                <c:pt idx="263">
                  <c:v>263m</c:v>
                </c:pt>
                <c:pt idx="264">
                  <c:v>264m</c:v>
                </c:pt>
                <c:pt idx="265">
                  <c:v>265m</c:v>
                </c:pt>
                <c:pt idx="266">
                  <c:v>266m</c:v>
                </c:pt>
                <c:pt idx="267">
                  <c:v>267m</c:v>
                </c:pt>
                <c:pt idx="268">
                  <c:v>268m</c:v>
                </c:pt>
                <c:pt idx="269">
                  <c:v>269m</c:v>
                </c:pt>
                <c:pt idx="270">
                  <c:v>270m</c:v>
                </c:pt>
                <c:pt idx="271">
                  <c:v>271m</c:v>
                </c:pt>
                <c:pt idx="272">
                  <c:v>272m</c:v>
                </c:pt>
                <c:pt idx="273">
                  <c:v>273m</c:v>
                </c:pt>
                <c:pt idx="274">
                  <c:v>274m</c:v>
                </c:pt>
                <c:pt idx="275">
                  <c:v>275m</c:v>
                </c:pt>
                <c:pt idx="276">
                  <c:v>276m</c:v>
                </c:pt>
                <c:pt idx="277">
                  <c:v>277m</c:v>
                </c:pt>
                <c:pt idx="278">
                  <c:v>278m</c:v>
                </c:pt>
                <c:pt idx="279">
                  <c:v>279m</c:v>
                </c:pt>
                <c:pt idx="280">
                  <c:v>280m</c:v>
                </c:pt>
                <c:pt idx="281">
                  <c:v>281m</c:v>
                </c:pt>
                <c:pt idx="282">
                  <c:v>282m</c:v>
                </c:pt>
                <c:pt idx="283">
                  <c:v>283m</c:v>
                </c:pt>
                <c:pt idx="284">
                  <c:v>284m</c:v>
                </c:pt>
                <c:pt idx="285">
                  <c:v>285m</c:v>
                </c:pt>
                <c:pt idx="286">
                  <c:v>286m</c:v>
                </c:pt>
                <c:pt idx="287">
                  <c:v>287m</c:v>
                </c:pt>
                <c:pt idx="288">
                  <c:v>288m</c:v>
                </c:pt>
                <c:pt idx="289">
                  <c:v>289m</c:v>
                </c:pt>
                <c:pt idx="290">
                  <c:v>290m</c:v>
                </c:pt>
                <c:pt idx="291">
                  <c:v>291m</c:v>
                </c:pt>
                <c:pt idx="292">
                  <c:v>292m</c:v>
                </c:pt>
                <c:pt idx="293">
                  <c:v>293m</c:v>
                </c:pt>
                <c:pt idx="294">
                  <c:v>294m</c:v>
                </c:pt>
                <c:pt idx="295">
                  <c:v>295m</c:v>
                </c:pt>
                <c:pt idx="296">
                  <c:v>296m</c:v>
                </c:pt>
                <c:pt idx="297">
                  <c:v>297m</c:v>
                </c:pt>
                <c:pt idx="298">
                  <c:v>298m</c:v>
                </c:pt>
                <c:pt idx="299">
                  <c:v>299m</c:v>
                </c:pt>
                <c:pt idx="300">
                  <c:v>300m</c:v>
                </c:pt>
                <c:pt idx="301">
                  <c:v>301m</c:v>
                </c:pt>
                <c:pt idx="302">
                  <c:v>302m</c:v>
                </c:pt>
                <c:pt idx="303">
                  <c:v>303m</c:v>
                </c:pt>
                <c:pt idx="304">
                  <c:v>304m</c:v>
                </c:pt>
                <c:pt idx="305">
                  <c:v>305m</c:v>
                </c:pt>
                <c:pt idx="306">
                  <c:v>306m</c:v>
                </c:pt>
                <c:pt idx="307">
                  <c:v>307m</c:v>
                </c:pt>
                <c:pt idx="308">
                  <c:v>308m</c:v>
                </c:pt>
                <c:pt idx="309">
                  <c:v>309m</c:v>
                </c:pt>
                <c:pt idx="310">
                  <c:v>310m</c:v>
                </c:pt>
                <c:pt idx="311">
                  <c:v>311m</c:v>
                </c:pt>
                <c:pt idx="312">
                  <c:v>312m</c:v>
                </c:pt>
                <c:pt idx="313">
                  <c:v>313m</c:v>
                </c:pt>
                <c:pt idx="314">
                  <c:v>314m</c:v>
                </c:pt>
                <c:pt idx="315">
                  <c:v>315m</c:v>
                </c:pt>
                <c:pt idx="316">
                  <c:v>316m</c:v>
                </c:pt>
                <c:pt idx="317">
                  <c:v>317m</c:v>
                </c:pt>
                <c:pt idx="318">
                  <c:v>318m</c:v>
                </c:pt>
                <c:pt idx="319">
                  <c:v>319m</c:v>
                </c:pt>
                <c:pt idx="320">
                  <c:v>320m</c:v>
                </c:pt>
                <c:pt idx="321">
                  <c:v>321m</c:v>
                </c:pt>
                <c:pt idx="322">
                  <c:v>322m</c:v>
                </c:pt>
                <c:pt idx="323">
                  <c:v>323m</c:v>
                </c:pt>
                <c:pt idx="324">
                  <c:v>324m</c:v>
                </c:pt>
                <c:pt idx="325">
                  <c:v>325m</c:v>
                </c:pt>
                <c:pt idx="326">
                  <c:v>326m</c:v>
                </c:pt>
                <c:pt idx="327">
                  <c:v>327m</c:v>
                </c:pt>
                <c:pt idx="328">
                  <c:v>328m</c:v>
                </c:pt>
                <c:pt idx="329">
                  <c:v>329m</c:v>
                </c:pt>
                <c:pt idx="330">
                  <c:v>330m</c:v>
                </c:pt>
                <c:pt idx="331">
                  <c:v>331m</c:v>
                </c:pt>
                <c:pt idx="332">
                  <c:v>332m</c:v>
                </c:pt>
                <c:pt idx="333">
                  <c:v>333m</c:v>
                </c:pt>
                <c:pt idx="334">
                  <c:v>334m</c:v>
                </c:pt>
                <c:pt idx="335">
                  <c:v>335m</c:v>
                </c:pt>
                <c:pt idx="336">
                  <c:v>336m</c:v>
                </c:pt>
                <c:pt idx="337">
                  <c:v>337m</c:v>
                </c:pt>
                <c:pt idx="338">
                  <c:v>338m</c:v>
                </c:pt>
                <c:pt idx="339">
                  <c:v>339m</c:v>
                </c:pt>
                <c:pt idx="340">
                  <c:v>340m</c:v>
                </c:pt>
                <c:pt idx="341">
                  <c:v>341m</c:v>
                </c:pt>
                <c:pt idx="342">
                  <c:v>342m</c:v>
                </c:pt>
                <c:pt idx="343">
                  <c:v>343m</c:v>
                </c:pt>
                <c:pt idx="344">
                  <c:v>344m</c:v>
                </c:pt>
                <c:pt idx="345">
                  <c:v>345m</c:v>
                </c:pt>
                <c:pt idx="346">
                  <c:v>346m</c:v>
                </c:pt>
                <c:pt idx="347">
                  <c:v>347m</c:v>
                </c:pt>
                <c:pt idx="348">
                  <c:v>348m</c:v>
                </c:pt>
                <c:pt idx="349">
                  <c:v>349m</c:v>
                </c:pt>
                <c:pt idx="350">
                  <c:v>350m</c:v>
                </c:pt>
                <c:pt idx="351">
                  <c:v>351m</c:v>
                </c:pt>
                <c:pt idx="352">
                  <c:v>352m</c:v>
                </c:pt>
                <c:pt idx="353">
                  <c:v>353m</c:v>
                </c:pt>
                <c:pt idx="354">
                  <c:v>354m</c:v>
                </c:pt>
                <c:pt idx="355">
                  <c:v>355m</c:v>
                </c:pt>
                <c:pt idx="356">
                  <c:v>356m</c:v>
                </c:pt>
                <c:pt idx="357">
                  <c:v>357m</c:v>
                </c:pt>
                <c:pt idx="358">
                  <c:v>358m</c:v>
                </c:pt>
                <c:pt idx="359">
                  <c:v>359m</c:v>
                </c:pt>
                <c:pt idx="360">
                  <c:v>360m</c:v>
                </c:pt>
              </c:strCache>
            </c:strRef>
          </c:cat>
          <c:val>
            <c:numRef>
              <c:f>'KRD mapping'!$E$40:$NA$40</c:f>
              <c:numCache>
                <c:formatCode>_(* #,##0.00_);_(* \(#,##0.00\);_(* "-"??_);_(@_)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8.3333333333333329E-2</c:v>
                </c:pt>
                <c:pt idx="26">
                  <c:v>0.16666666666666666</c:v>
                </c:pt>
                <c:pt idx="27">
                  <c:v>0.25</c:v>
                </c:pt>
                <c:pt idx="28">
                  <c:v>0.33333333333333331</c:v>
                </c:pt>
                <c:pt idx="29">
                  <c:v>0.41666666666666669</c:v>
                </c:pt>
                <c:pt idx="30">
                  <c:v>0.5</c:v>
                </c:pt>
                <c:pt idx="31">
                  <c:v>0.58333333333333337</c:v>
                </c:pt>
                <c:pt idx="32">
                  <c:v>0.66666666666666663</c:v>
                </c:pt>
                <c:pt idx="33">
                  <c:v>0.75</c:v>
                </c:pt>
                <c:pt idx="34">
                  <c:v>0.83333333333333337</c:v>
                </c:pt>
                <c:pt idx="35">
                  <c:v>0.91666666666666663</c:v>
                </c:pt>
                <c:pt idx="36">
                  <c:v>1</c:v>
                </c:pt>
                <c:pt idx="37">
                  <c:v>0.95833333333333337</c:v>
                </c:pt>
                <c:pt idx="38">
                  <c:v>0.91666666666666663</c:v>
                </c:pt>
                <c:pt idx="39">
                  <c:v>0.875</c:v>
                </c:pt>
                <c:pt idx="40">
                  <c:v>0.83333333333333337</c:v>
                </c:pt>
                <c:pt idx="41">
                  <c:v>0.79166666666666663</c:v>
                </c:pt>
                <c:pt idx="42">
                  <c:v>0.75</c:v>
                </c:pt>
                <c:pt idx="43">
                  <c:v>0.70833333333333326</c:v>
                </c:pt>
                <c:pt idx="44">
                  <c:v>0.66666666666666674</c:v>
                </c:pt>
                <c:pt idx="45">
                  <c:v>0.625</c:v>
                </c:pt>
                <c:pt idx="46">
                  <c:v>0.58333333333333326</c:v>
                </c:pt>
                <c:pt idx="47">
                  <c:v>0.54166666666666674</c:v>
                </c:pt>
                <c:pt idx="48">
                  <c:v>0.5</c:v>
                </c:pt>
                <c:pt idx="49">
                  <c:v>0.45833333333333337</c:v>
                </c:pt>
                <c:pt idx="50">
                  <c:v>0.41666666666666663</c:v>
                </c:pt>
                <c:pt idx="51">
                  <c:v>0.375</c:v>
                </c:pt>
                <c:pt idx="52">
                  <c:v>0.33333333333333337</c:v>
                </c:pt>
                <c:pt idx="53">
                  <c:v>0.29166666666666663</c:v>
                </c:pt>
                <c:pt idx="54">
                  <c:v>0.25</c:v>
                </c:pt>
                <c:pt idx="55">
                  <c:v>0.20833333333333337</c:v>
                </c:pt>
                <c:pt idx="56">
                  <c:v>0.16666666666666663</c:v>
                </c:pt>
                <c:pt idx="57">
                  <c:v>0.125</c:v>
                </c:pt>
                <c:pt idx="58">
                  <c:v>8.333333333333337E-2</c:v>
                </c:pt>
                <c:pt idx="59">
                  <c:v>4.166666666666663E-2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'KRD mapping'!$D$41</c:f>
              <c:strCache>
                <c:ptCount val="1"/>
                <c:pt idx="0">
                  <c:v>5y</c:v>
                </c:pt>
              </c:strCache>
            </c:strRef>
          </c:tx>
          <c:marker>
            <c:symbol val="none"/>
          </c:marker>
          <c:cat>
            <c:strRef>
              <c:f>'KRD mapping'!$E$37:$NA$37</c:f>
              <c:strCache>
                <c:ptCount val="361"/>
                <c:pt idx="0">
                  <c:v>0m</c:v>
                </c:pt>
                <c:pt idx="1">
                  <c:v>1m</c:v>
                </c:pt>
                <c:pt idx="2">
                  <c:v>2m</c:v>
                </c:pt>
                <c:pt idx="3">
                  <c:v>3m</c:v>
                </c:pt>
                <c:pt idx="4">
                  <c:v>4m</c:v>
                </c:pt>
                <c:pt idx="5">
                  <c:v>5m</c:v>
                </c:pt>
                <c:pt idx="6">
                  <c:v>6m</c:v>
                </c:pt>
                <c:pt idx="7">
                  <c:v>7m</c:v>
                </c:pt>
                <c:pt idx="8">
                  <c:v>8m</c:v>
                </c:pt>
                <c:pt idx="9">
                  <c:v>9m</c:v>
                </c:pt>
                <c:pt idx="10">
                  <c:v>10m</c:v>
                </c:pt>
                <c:pt idx="11">
                  <c:v>11m</c:v>
                </c:pt>
                <c:pt idx="12">
                  <c:v>12m</c:v>
                </c:pt>
                <c:pt idx="13">
                  <c:v>13m</c:v>
                </c:pt>
                <c:pt idx="14">
                  <c:v>14m</c:v>
                </c:pt>
                <c:pt idx="15">
                  <c:v>15m</c:v>
                </c:pt>
                <c:pt idx="16">
                  <c:v>16m</c:v>
                </c:pt>
                <c:pt idx="17">
                  <c:v>17m</c:v>
                </c:pt>
                <c:pt idx="18">
                  <c:v>18m</c:v>
                </c:pt>
                <c:pt idx="19">
                  <c:v>19m</c:v>
                </c:pt>
                <c:pt idx="20">
                  <c:v>20m</c:v>
                </c:pt>
                <c:pt idx="21">
                  <c:v>21m</c:v>
                </c:pt>
                <c:pt idx="22">
                  <c:v>22m</c:v>
                </c:pt>
                <c:pt idx="23">
                  <c:v>23m</c:v>
                </c:pt>
                <c:pt idx="24">
                  <c:v>24m</c:v>
                </c:pt>
                <c:pt idx="25">
                  <c:v>25m</c:v>
                </c:pt>
                <c:pt idx="26">
                  <c:v>26m</c:v>
                </c:pt>
                <c:pt idx="27">
                  <c:v>27m</c:v>
                </c:pt>
                <c:pt idx="28">
                  <c:v>28m</c:v>
                </c:pt>
                <c:pt idx="29">
                  <c:v>29m</c:v>
                </c:pt>
                <c:pt idx="30">
                  <c:v>30m</c:v>
                </c:pt>
                <c:pt idx="31">
                  <c:v>31m</c:v>
                </c:pt>
                <c:pt idx="32">
                  <c:v>32m</c:v>
                </c:pt>
                <c:pt idx="33">
                  <c:v>33m</c:v>
                </c:pt>
                <c:pt idx="34">
                  <c:v>34m</c:v>
                </c:pt>
                <c:pt idx="35">
                  <c:v>35m</c:v>
                </c:pt>
                <c:pt idx="36">
                  <c:v>36m</c:v>
                </c:pt>
                <c:pt idx="37">
                  <c:v>37m</c:v>
                </c:pt>
                <c:pt idx="38">
                  <c:v>38m</c:v>
                </c:pt>
                <c:pt idx="39">
                  <c:v>39m</c:v>
                </c:pt>
                <c:pt idx="40">
                  <c:v>40m</c:v>
                </c:pt>
                <c:pt idx="41">
                  <c:v>41m</c:v>
                </c:pt>
                <c:pt idx="42">
                  <c:v>42m</c:v>
                </c:pt>
                <c:pt idx="43">
                  <c:v>43m</c:v>
                </c:pt>
                <c:pt idx="44">
                  <c:v>44m</c:v>
                </c:pt>
                <c:pt idx="45">
                  <c:v>45m</c:v>
                </c:pt>
                <c:pt idx="46">
                  <c:v>46m</c:v>
                </c:pt>
                <c:pt idx="47">
                  <c:v>47m</c:v>
                </c:pt>
                <c:pt idx="48">
                  <c:v>48m</c:v>
                </c:pt>
                <c:pt idx="49">
                  <c:v>49m</c:v>
                </c:pt>
                <c:pt idx="50">
                  <c:v>50m</c:v>
                </c:pt>
                <c:pt idx="51">
                  <c:v>51m</c:v>
                </c:pt>
                <c:pt idx="52">
                  <c:v>52m</c:v>
                </c:pt>
                <c:pt idx="53">
                  <c:v>53m</c:v>
                </c:pt>
                <c:pt idx="54">
                  <c:v>54m</c:v>
                </c:pt>
                <c:pt idx="55">
                  <c:v>55m</c:v>
                </c:pt>
                <c:pt idx="56">
                  <c:v>56m</c:v>
                </c:pt>
                <c:pt idx="57">
                  <c:v>57m</c:v>
                </c:pt>
                <c:pt idx="58">
                  <c:v>58m</c:v>
                </c:pt>
                <c:pt idx="59">
                  <c:v>59m</c:v>
                </c:pt>
                <c:pt idx="60">
                  <c:v>60m</c:v>
                </c:pt>
                <c:pt idx="61">
                  <c:v>61m</c:v>
                </c:pt>
                <c:pt idx="62">
                  <c:v>62m</c:v>
                </c:pt>
                <c:pt idx="63">
                  <c:v>63m</c:v>
                </c:pt>
                <c:pt idx="64">
                  <c:v>64m</c:v>
                </c:pt>
                <c:pt idx="65">
                  <c:v>65m</c:v>
                </c:pt>
                <c:pt idx="66">
                  <c:v>66m</c:v>
                </c:pt>
                <c:pt idx="67">
                  <c:v>67m</c:v>
                </c:pt>
                <c:pt idx="68">
                  <c:v>68m</c:v>
                </c:pt>
                <c:pt idx="69">
                  <c:v>69m</c:v>
                </c:pt>
                <c:pt idx="70">
                  <c:v>70m</c:v>
                </c:pt>
                <c:pt idx="71">
                  <c:v>71m</c:v>
                </c:pt>
                <c:pt idx="72">
                  <c:v>72m</c:v>
                </c:pt>
                <c:pt idx="73">
                  <c:v>73m</c:v>
                </c:pt>
                <c:pt idx="74">
                  <c:v>74m</c:v>
                </c:pt>
                <c:pt idx="75">
                  <c:v>75m</c:v>
                </c:pt>
                <c:pt idx="76">
                  <c:v>76m</c:v>
                </c:pt>
                <c:pt idx="77">
                  <c:v>77m</c:v>
                </c:pt>
                <c:pt idx="78">
                  <c:v>78m</c:v>
                </c:pt>
                <c:pt idx="79">
                  <c:v>79m</c:v>
                </c:pt>
                <c:pt idx="80">
                  <c:v>80m</c:v>
                </c:pt>
                <c:pt idx="81">
                  <c:v>81m</c:v>
                </c:pt>
                <c:pt idx="82">
                  <c:v>82m</c:v>
                </c:pt>
                <c:pt idx="83">
                  <c:v>83m</c:v>
                </c:pt>
                <c:pt idx="84">
                  <c:v>84m</c:v>
                </c:pt>
                <c:pt idx="85">
                  <c:v>85m</c:v>
                </c:pt>
                <c:pt idx="86">
                  <c:v>86m</c:v>
                </c:pt>
                <c:pt idx="87">
                  <c:v>87m</c:v>
                </c:pt>
                <c:pt idx="88">
                  <c:v>88m</c:v>
                </c:pt>
                <c:pt idx="89">
                  <c:v>89m</c:v>
                </c:pt>
                <c:pt idx="90">
                  <c:v>90m</c:v>
                </c:pt>
                <c:pt idx="91">
                  <c:v>91m</c:v>
                </c:pt>
                <c:pt idx="92">
                  <c:v>92m</c:v>
                </c:pt>
                <c:pt idx="93">
                  <c:v>93m</c:v>
                </c:pt>
                <c:pt idx="94">
                  <c:v>94m</c:v>
                </c:pt>
                <c:pt idx="95">
                  <c:v>95m</c:v>
                </c:pt>
                <c:pt idx="96">
                  <c:v>96m</c:v>
                </c:pt>
                <c:pt idx="97">
                  <c:v>97m</c:v>
                </c:pt>
                <c:pt idx="98">
                  <c:v>98m</c:v>
                </c:pt>
                <c:pt idx="99">
                  <c:v>99m</c:v>
                </c:pt>
                <c:pt idx="100">
                  <c:v>100m</c:v>
                </c:pt>
                <c:pt idx="101">
                  <c:v>101m</c:v>
                </c:pt>
                <c:pt idx="102">
                  <c:v>102m</c:v>
                </c:pt>
                <c:pt idx="103">
                  <c:v>103m</c:v>
                </c:pt>
                <c:pt idx="104">
                  <c:v>104m</c:v>
                </c:pt>
                <c:pt idx="105">
                  <c:v>105m</c:v>
                </c:pt>
                <c:pt idx="106">
                  <c:v>106m</c:v>
                </c:pt>
                <c:pt idx="107">
                  <c:v>107m</c:v>
                </c:pt>
                <c:pt idx="108">
                  <c:v>108m</c:v>
                </c:pt>
                <c:pt idx="109">
                  <c:v>109m</c:v>
                </c:pt>
                <c:pt idx="110">
                  <c:v>110m</c:v>
                </c:pt>
                <c:pt idx="111">
                  <c:v>111m</c:v>
                </c:pt>
                <c:pt idx="112">
                  <c:v>112m</c:v>
                </c:pt>
                <c:pt idx="113">
                  <c:v>113m</c:v>
                </c:pt>
                <c:pt idx="114">
                  <c:v>114m</c:v>
                </c:pt>
                <c:pt idx="115">
                  <c:v>115m</c:v>
                </c:pt>
                <c:pt idx="116">
                  <c:v>116m</c:v>
                </c:pt>
                <c:pt idx="117">
                  <c:v>117m</c:v>
                </c:pt>
                <c:pt idx="118">
                  <c:v>118m</c:v>
                </c:pt>
                <c:pt idx="119">
                  <c:v>119m</c:v>
                </c:pt>
                <c:pt idx="120">
                  <c:v>120m</c:v>
                </c:pt>
                <c:pt idx="121">
                  <c:v>121m</c:v>
                </c:pt>
                <c:pt idx="122">
                  <c:v>122m</c:v>
                </c:pt>
                <c:pt idx="123">
                  <c:v>123m</c:v>
                </c:pt>
                <c:pt idx="124">
                  <c:v>124m</c:v>
                </c:pt>
                <c:pt idx="125">
                  <c:v>125m</c:v>
                </c:pt>
                <c:pt idx="126">
                  <c:v>126m</c:v>
                </c:pt>
                <c:pt idx="127">
                  <c:v>127m</c:v>
                </c:pt>
                <c:pt idx="128">
                  <c:v>128m</c:v>
                </c:pt>
                <c:pt idx="129">
                  <c:v>129m</c:v>
                </c:pt>
                <c:pt idx="130">
                  <c:v>130m</c:v>
                </c:pt>
                <c:pt idx="131">
                  <c:v>131m</c:v>
                </c:pt>
                <c:pt idx="132">
                  <c:v>132m</c:v>
                </c:pt>
                <c:pt idx="133">
                  <c:v>133m</c:v>
                </c:pt>
                <c:pt idx="134">
                  <c:v>134m</c:v>
                </c:pt>
                <c:pt idx="135">
                  <c:v>135m</c:v>
                </c:pt>
                <c:pt idx="136">
                  <c:v>136m</c:v>
                </c:pt>
                <c:pt idx="137">
                  <c:v>137m</c:v>
                </c:pt>
                <c:pt idx="138">
                  <c:v>138m</c:v>
                </c:pt>
                <c:pt idx="139">
                  <c:v>139m</c:v>
                </c:pt>
                <c:pt idx="140">
                  <c:v>140m</c:v>
                </c:pt>
                <c:pt idx="141">
                  <c:v>141m</c:v>
                </c:pt>
                <c:pt idx="142">
                  <c:v>142m</c:v>
                </c:pt>
                <c:pt idx="143">
                  <c:v>143m</c:v>
                </c:pt>
                <c:pt idx="144">
                  <c:v>144m</c:v>
                </c:pt>
                <c:pt idx="145">
                  <c:v>145m</c:v>
                </c:pt>
                <c:pt idx="146">
                  <c:v>146m</c:v>
                </c:pt>
                <c:pt idx="147">
                  <c:v>147m</c:v>
                </c:pt>
                <c:pt idx="148">
                  <c:v>148m</c:v>
                </c:pt>
                <c:pt idx="149">
                  <c:v>149m</c:v>
                </c:pt>
                <c:pt idx="150">
                  <c:v>150m</c:v>
                </c:pt>
                <c:pt idx="151">
                  <c:v>151m</c:v>
                </c:pt>
                <c:pt idx="152">
                  <c:v>152m</c:v>
                </c:pt>
                <c:pt idx="153">
                  <c:v>153m</c:v>
                </c:pt>
                <c:pt idx="154">
                  <c:v>154m</c:v>
                </c:pt>
                <c:pt idx="155">
                  <c:v>155m</c:v>
                </c:pt>
                <c:pt idx="156">
                  <c:v>156m</c:v>
                </c:pt>
                <c:pt idx="157">
                  <c:v>157m</c:v>
                </c:pt>
                <c:pt idx="158">
                  <c:v>158m</c:v>
                </c:pt>
                <c:pt idx="159">
                  <c:v>159m</c:v>
                </c:pt>
                <c:pt idx="160">
                  <c:v>160m</c:v>
                </c:pt>
                <c:pt idx="161">
                  <c:v>161m</c:v>
                </c:pt>
                <c:pt idx="162">
                  <c:v>162m</c:v>
                </c:pt>
                <c:pt idx="163">
                  <c:v>163m</c:v>
                </c:pt>
                <c:pt idx="164">
                  <c:v>164m</c:v>
                </c:pt>
                <c:pt idx="165">
                  <c:v>165m</c:v>
                </c:pt>
                <c:pt idx="166">
                  <c:v>166m</c:v>
                </c:pt>
                <c:pt idx="167">
                  <c:v>167m</c:v>
                </c:pt>
                <c:pt idx="168">
                  <c:v>168m</c:v>
                </c:pt>
                <c:pt idx="169">
                  <c:v>169m</c:v>
                </c:pt>
                <c:pt idx="170">
                  <c:v>170m</c:v>
                </c:pt>
                <c:pt idx="171">
                  <c:v>171m</c:v>
                </c:pt>
                <c:pt idx="172">
                  <c:v>172m</c:v>
                </c:pt>
                <c:pt idx="173">
                  <c:v>173m</c:v>
                </c:pt>
                <c:pt idx="174">
                  <c:v>174m</c:v>
                </c:pt>
                <c:pt idx="175">
                  <c:v>175m</c:v>
                </c:pt>
                <c:pt idx="176">
                  <c:v>176m</c:v>
                </c:pt>
                <c:pt idx="177">
                  <c:v>177m</c:v>
                </c:pt>
                <c:pt idx="178">
                  <c:v>178m</c:v>
                </c:pt>
                <c:pt idx="179">
                  <c:v>179m</c:v>
                </c:pt>
                <c:pt idx="180">
                  <c:v>180m</c:v>
                </c:pt>
                <c:pt idx="181">
                  <c:v>181m</c:v>
                </c:pt>
                <c:pt idx="182">
                  <c:v>182m</c:v>
                </c:pt>
                <c:pt idx="183">
                  <c:v>183m</c:v>
                </c:pt>
                <c:pt idx="184">
                  <c:v>184m</c:v>
                </c:pt>
                <c:pt idx="185">
                  <c:v>185m</c:v>
                </c:pt>
                <c:pt idx="186">
                  <c:v>186m</c:v>
                </c:pt>
                <c:pt idx="187">
                  <c:v>187m</c:v>
                </c:pt>
                <c:pt idx="188">
                  <c:v>188m</c:v>
                </c:pt>
                <c:pt idx="189">
                  <c:v>189m</c:v>
                </c:pt>
                <c:pt idx="190">
                  <c:v>190m</c:v>
                </c:pt>
                <c:pt idx="191">
                  <c:v>191m</c:v>
                </c:pt>
                <c:pt idx="192">
                  <c:v>192m</c:v>
                </c:pt>
                <c:pt idx="193">
                  <c:v>193m</c:v>
                </c:pt>
                <c:pt idx="194">
                  <c:v>194m</c:v>
                </c:pt>
                <c:pt idx="195">
                  <c:v>195m</c:v>
                </c:pt>
                <c:pt idx="196">
                  <c:v>196m</c:v>
                </c:pt>
                <c:pt idx="197">
                  <c:v>197m</c:v>
                </c:pt>
                <c:pt idx="198">
                  <c:v>198m</c:v>
                </c:pt>
                <c:pt idx="199">
                  <c:v>199m</c:v>
                </c:pt>
                <c:pt idx="200">
                  <c:v>200m</c:v>
                </c:pt>
                <c:pt idx="201">
                  <c:v>201m</c:v>
                </c:pt>
                <c:pt idx="202">
                  <c:v>202m</c:v>
                </c:pt>
                <c:pt idx="203">
                  <c:v>203m</c:v>
                </c:pt>
                <c:pt idx="204">
                  <c:v>204m</c:v>
                </c:pt>
                <c:pt idx="205">
                  <c:v>205m</c:v>
                </c:pt>
                <c:pt idx="206">
                  <c:v>206m</c:v>
                </c:pt>
                <c:pt idx="207">
                  <c:v>207m</c:v>
                </c:pt>
                <c:pt idx="208">
                  <c:v>208m</c:v>
                </c:pt>
                <c:pt idx="209">
                  <c:v>209m</c:v>
                </c:pt>
                <c:pt idx="210">
                  <c:v>210m</c:v>
                </c:pt>
                <c:pt idx="211">
                  <c:v>211m</c:v>
                </c:pt>
                <c:pt idx="212">
                  <c:v>212m</c:v>
                </c:pt>
                <c:pt idx="213">
                  <c:v>213m</c:v>
                </c:pt>
                <c:pt idx="214">
                  <c:v>214m</c:v>
                </c:pt>
                <c:pt idx="215">
                  <c:v>215m</c:v>
                </c:pt>
                <c:pt idx="216">
                  <c:v>216m</c:v>
                </c:pt>
                <c:pt idx="217">
                  <c:v>217m</c:v>
                </c:pt>
                <c:pt idx="218">
                  <c:v>218m</c:v>
                </c:pt>
                <c:pt idx="219">
                  <c:v>219m</c:v>
                </c:pt>
                <c:pt idx="220">
                  <c:v>220m</c:v>
                </c:pt>
                <c:pt idx="221">
                  <c:v>221m</c:v>
                </c:pt>
                <c:pt idx="222">
                  <c:v>222m</c:v>
                </c:pt>
                <c:pt idx="223">
                  <c:v>223m</c:v>
                </c:pt>
                <c:pt idx="224">
                  <c:v>224m</c:v>
                </c:pt>
                <c:pt idx="225">
                  <c:v>225m</c:v>
                </c:pt>
                <c:pt idx="226">
                  <c:v>226m</c:v>
                </c:pt>
                <c:pt idx="227">
                  <c:v>227m</c:v>
                </c:pt>
                <c:pt idx="228">
                  <c:v>228m</c:v>
                </c:pt>
                <c:pt idx="229">
                  <c:v>229m</c:v>
                </c:pt>
                <c:pt idx="230">
                  <c:v>230m</c:v>
                </c:pt>
                <c:pt idx="231">
                  <c:v>231m</c:v>
                </c:pt>
                <c:pt idx="232">
                  <c:v>232m</c:v>
                </c:pt>
                <c:pt idx="233">
                  <c:v>233m</c:v>
                </c:pt>
                <c:pt idx="234">
                  <c:v>234m</c:v>
                </c:pt>
                <c:pt idx="235">
                  <c:v>235m</c:v>
                </c:pt>
                <c:pt idx="236">
                  <c:v>236m</c:v>
                </c:pt>
                <c:pt idx="237">
                  <c:v>237m</c:v>
                </c:pt>
                <c:pt idx="238">
                  <c:v>238m</c:v>
                </c:pt>
                <c:pt idx="239">
                  <c:v>239m</c:v>
                </c:pt>
                <c:pt idx="240">
                  <c:v>240m</c:v>
                </c:pt>
                <c:pt idx="241">
                  <c:v>241m</c:v>
                </c:pt>
                <c:pt idx="242">
                  <c:v>242m</c:v>
                </c:pt>
                <c:pt idx="243">
                  <c:v>243m</c:v>
                </c:pt>
                <c:pt idx="244">
                  <c:v>244m</c:v>
                </c:pt>
                <c:pt idx="245">
                  <c:v>245m</c:v>
                </c:pt>
                <c:pt idx="246">
                  <c:v>246m</c:v>
                </c:pt>
                <c:pt idx="247">
                  <c:v>247m</c:v>
                </c:pt>
                <c:pt idx="248">
                  <c:v>248m</c:v>
                </c:pt>
                <c:pt idx="249">
                  <c:v>249m</c:v>
                </c:pt>
                <c:pt idx="250">
                  <c:v>250m</c:v>
                </c:pt>
                <c:pt idx="251">
                  <c:v>251m</c:v>
                </c:pt>
                <c:pt idx="252">
                  <c:v>252m</c:v>
                </c:pt>
                <c:pt idx="253">
                  <c:v>253m</c:v>
                </c:pt>
                <c:pt idx="254">
                  <c:v>254m</c:v>
                </c:pt>
                <c:pt idx="255">
                  <c:v>255m</c:v>
                </c:pt>
                <c:pt idx="256">
                  <c:v>256m</c:v>
                </c:pt>
                <c:pt idx="257">
                  <c:v>257m</c:v>
                </c:pt>
                <c:pt idx="258">
                  <c:v>258m</c:v>
                </c:pt>
                <c:pt idx="259">
                  <c:v>259m</c:v>
                </c:pt>
                <c:pt idx="260">
                  <c:v>260m</c:v>
                </c:pt>
                <c:pt idx="261">
                  <c:v>261m</c:v>
                </c:pt>
                <c:pt idx="262">
                  <c:v>262m</c:v>
                </c:pt>
                <c:pt idx="263">
                  <c:v>263m</c:v>
                </c:pt>
                <c:pt idx="264">
                  <c:v>264m</c:v>
                </c:pt>
                <c:pt idx="265">
                  <c:v>265m</c:v>
                </c:pt>
                <c:pt idx="266">
                  <c:v>266m</c:v>
                </c:pt>
                <c:pt idx="267">
                  <c:v>267m</c:v>
                </c:pt>
                <c:pt idx="268">
                  <c:v>268m</c:v>
                </c:pt>
                <c:pt idx="269">
                  <c:v>269m</c:v>
                </c:pt>
                <c:pt idx="270">
                  <c:v>270m</c:v>
                </c:pt>
                <c:pt idx="271">
                  <c:v>271m</c:v>
                </c:pt>
                <c:pt idx="272">
                  <c:v>272m</c:v>
                </c:pt>
                <c:pt idx="273">
                  <c:v>273m</c:v>
                </c:pt>
                <c:pt idx="274">
                  <c:v>274m</c:v>
                </c:pt>
                <c:pt idx="275">
                  <c:v>275m</c:v>
                </c:pt>
                <c:pt idx="276">
                  <c:v>276m</c:v>
                </c:pt>
                <c:pt idx="277">
                  <c:v>277m</c:v>
                </c:pt>
                <c:pt idx="278">
                  <c:v>278m</c:v>
                </c:pt>
                <c:pt idx="279">
                  <c:v>279m</c:v>
                </c:pt>
                <c:pt idx="280">
                  <c:v>280m</c:v>
                </c:pt>
                <c:pt idx="281">
                  <c:v>281m</c:v>
                </c:pt>
                <c:pt idx="282">
                  <c:v>282m</c:v>
                </c:pt>
                <c:pt idx="283">
                  <c:v>283m</c:v>
                </c:pt>
                <c:pt idx="284">
                  <c:v>284m</c:v>
                </c:pt>
                <c:pt idx="285">
                  <c:v>285m</c:v>
                </c:pt>
                <c:pt idx="286">
                  <c:v>286m</c:v>
                </c:pt>
                <c:pt idx="287">
                  <c:v>287m</c:v>
                </c:pt>
                <c:pt idx="288">
                  <c:v>288m</c:v>
                </c:pt>
                <c:pt idx="289">
                  <c:v>289m</c:v>
                </c:pt>
                <c:pt idx="290">
                  <c:v>290m</c:v>
                </c:pt>
                <c:pt idx="291">
                  <c:v>291m</c:v>
                </c:pt>
                <c:pt idx="292">
                  <c:v>292m</c:v>
                </c:pt>
                <c:pt idx="293">
                  <c:v>293m</c:v>
                </c:pt>
                <c:pt idx="294">
                  <c:v>294m</c:v>
                </c:pt>
                <c:pt idx="295">
                  <c:v>295m</c:v>
                </c:pt>
                <c:pt idx="296">
                  <c:v>296m</c:v>
                </c:pt>
                <c:pt idx="297">
                  <c:v>297m</c:v>
                </c:pt>
                <c:pt idx="298">
                  <c:v>298m</c:v>
                </c:pt>
                <c:pt idx="299">
                  <c:v>299m</c:v>
                </c:pt>
                <c:pt idx="300">
                  <c:v>300m</c:v>
                </c:pt>
                <c:pt idx="301">
                  <c:v>301m</c:v>
                </c:pt>
                <c:pt idx="302">
                  <c:v>302m</c:v>
                </c:pt>
                <c:pt idx="303">
                  <c:v>303m</c:v>
                </c:pt>
                <c:pt idx="304">
                  <c:v>304m</c:v>
                </c:pt>
                <c:pt idx="305">
                  <c:v>305m</c:v>
                </c:pt>
                <c:pt idx="306">
                  <c:v>306m</c:v>
                </c:pt>
                <c:pt idx="307">
                  <c:v>307m</c:v>
                </c:pt>
                <c:pt idx="308">
                  <c:v>308m</c:v>
                </c:pt>
                <c:pt idx="309">
                  <c:v>309m</c:v>
                </c:pt>
                <c:pt idx="310">
                  <c:v>310m</c:v>
                </c:pt>
                <c:pt idx="311">
                  <c:v>311m</c:v>
                </c:pt>
                <c:pt idx="312">
                  <c:v>312m</c:v>
                </c:pt>
                <c:pt idx="313">
                  <c:v>313m</c:v>
                </c:pt>
                <c:pt idx="314">
                  <c:v>314m</c:v>
                </c:pt>
                <c:pt idx="315">
                  <c:v>315m</c:v>
                </c:pt>
                <c:pt idx="316">
                  <c:v>316m</c:v>
                </c:pt>
                <c:pt idx="317">
                  <c:v>317m</c:v>
                </c:pt>
                <c:pt idx="318">
                  <c:v>318m</c:v>
                </c:pt>
                <c:pt idx="319">
                  <c:v>319m</c:v>
                </c:pt>
                <c:pt idx="320">
                  <c:v>320m</c:v>
                </c:pt>
                <c:pt idx="321">
                  <c:v>321m</c:v>
                </c:pt>
                <c:pt idx="322">
                  <c:v>322m</c:v>
                </c:pt>
                <c:pt idx="323">
                  <c:v>323m</c:v>
                </c:pt>
                <c:pt idx="324">
                  <c:v>324m</c:v>
                </c:pt>
                <c:pt idx="325">
                  <c:v>325m</c:v>
                </c:pt>
                <c:pt idx="326">
                  <c:v>326m</c:v>
                </c:pt>
                <c:pt idx="327">
                  <c:v>327m</c:v>
                </c:pt>
                <c:pt idx="328">
                  <c:v>328m</c:v>
                </c:pt>
                <c:pt idx="329">
                  <c:v>329m</c:v>
                </c:pt>
                <c:pt idx="330">
                  <c:v>330m</c:v>
                </c:pt>
                <c:pt idx="331">
                  <c:v>331m</c:v>
                </c:pt>
                <c:pt idx="332">
                  <c:v>332m</c:v>
                </c:pt>
                <c:pt idx="333">
                  <c:v>333m</c:v>
                </c:pt>
                <c:pt idx="334">
                  <c:v>334m</c:v>
                </c:pt>
                <c:pt idx="335">
                  <c:v>335m</c:v>
                </c:pt>
                <c:pt idx="336">
                  <c:v>336m</c:v>
                </c:pt>
                <c:pt idx="337">
                  <c:v>337m</c:v>
                </c:pt>
                <c:pt idx="338">
                  <c:v>338m</c:v>
                </c:pt>
                <c:pt idx="339">
                  <c:v>339m</c:v>
                </c:pt>
                <c:pt idx="340">
                  <c:v>340m</c:v>
                </c:pt>
                <c:pt idx="341">
                  <c:v>341m</c:v>
                </c:pt>
                <c:pt idx="342">
                  <c:v>342m</c:v>
                </c:pt>
                <c:pt idx="343">
                  <c:v>343m</c:v>
                </c:pt>
                <c:pt idx="344">
                  <c:v>344m</c:v>
                </c:pt>
                <c:pt idx="345">
                  <c:v>345m</c:v>
                </c:pt>
                <c:pt idx="346">
                  <c:v>346m</c:v>
                </c:pt>
                <c:pt idx="347">
                  <c:v>347m</c:v>
                </c:pt>
                <c:pt idx="348">
                  <c:v>348m</c:v>
                </c:pt>
                <c:pt idx="349">
                  <c:v>349m</c:v>
                </c:pt>
                <c:pt idx="350">
                  <c:v>350m</c:v>
                </c:pt>
                <c:pt idx="351">
                  <c:v>351m</c:v>
                </c:pt>
                <c:pt idx="352">
                  <c:v>352m</c:v>
                </c:pt>
                <c:pt idx="353">
                  <c:v>353m</c:v>
                </c:pt>
                <c:pt idx="354">
                  <c:v>354m</c:v>
                </c:pt>
                <c:pt idx="355">
                  <c:v>355m</c:v>
                </c:pt>
                <c:pt idx="356">
                  <c:v>356m</c:v>
                </c:pt>
                <c:pt idx="357">
                  <c:v>357m</c:v>
                </c:pt>
                <c:pt idx="358">
                  <c:v>358m</c:v>
                </c:pt>
                <c:pt idx="359">
                  <c:v>359m</c:v>
                </c:pt>
                <c:pt idx="360">
                  <c:v>360m</c:v>
                </c:pt>
              </c:strCache>
            </c:strRef>
          </c:cat>
          <c:val>
            <c:numRef>
              <c:f>'KRD mapping'!$E$41:$NA$41</c:f>
              <c:numCache>
                <c:formatCode>_(* #,##0.00_);_(* \(#,##0.00\);_(* "-"??_);_(@_)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4.1666666666666664E-2</c:v>
                </c:pt>
                <c:pt idx="38">
                  <c:v>8.3333333333333329E-2</c:v>
                </c:pt>
                <c:pt idx="39">
                  <c:v>0.125</c:v>
                </c:pt>
                <c:pt idx="40">
                  <c:v>0.16666666666666666</c:v>
                </c:pt>
                <c:pt idx="41">
                  <c:v>0.20833333333333334</c:v>
                </c:pt>
                <c:pt idx="42">
                  <c:v>0.25</c:v>
                </c:pt>
                <c:pt idx="43">
                  <c:v>0.29166666666666669</c:v>
                </c:pt>
                <c:pt idx="44">
                  <c:v>0.33333333333333331</c:v>
                </c:pt>
                <c:pt idx="45">
                  <c:v>0.375</c:v>
                </c:pt>
                <c:pt idx="46">
                  <c:v>0.41666666666666669</c:v>
                </c:pt>
                <c:pt idx="47">
                  <c:v>0.45833333333333331</c:v>
                </c:pt>
                <c:pt idx="48">
                  <c:v>0.5</c:v>
                </c:pt>
                <c:pt idx="49">
                  <c:v>0.54166666666666663</c:v>
                </c:pt>
                <c:pt idx="50">
                  <c:v>0.58333333333333337</c:v>
                </c:pt>
                <c:pt idx="51">
                  <c:v>0.625</c:v>
                </c:pt>
                <c:pt idx="52">
                  <c:v>0.66666666666666663</c:v>
                </c:pt>
                <c:pt idx="53">
                  <c:v>0.70833333333333337</c:v>
                </c:pt>
                <c:pt idx="54">
                  <c:v>0.75</c:v>
                </c:pt>
                <c:pt idx="55">
                  <c:v>0.79166666666666663</c:v>
                </c:pt>
                <c:pt idx="56">
                  <c:v>0.83333333333333337</c:v>
                </c:pt>
                <c:pt idx="57">
                  <c:v>0.875</c:v>
                </c:pt>
                <c:pt idx="58">
                  <c:v>0.91666666666666663</c:v>
                </c:pt>
                <c:pt idx="59">
                  <c:v>0.95833333333333337</c:v>
                </c:pt>
                <c:pt idx="60">
                  <c:v>1</c:v>
                </c:pt>
                <c:pt idx="61">
                  <c:v>0.95833333333333337</c:v>
                </c:pt>
                <c:pt idx="62">
                  <c:v>0.91666666666666663</c:v>
                </c:pt>
                <c:pt idx="63">
                  <c:v>0.875</c:v>
                </c:pt>
                <c:pt idx="64">
                  <c:v>0.83333333333333337</c:v>
                </c:pt>
                <c:pt idx="65">
                  <c:v>0.79166666666666663</c:v>
                </c:pt>
                <c:pt idx="66">
                  <c:v>0.75</c:v>
                </c:pt>
                <c:pt idx="67">
                  <c:v>0.70833333333333326</c:v>
                </c:pt>
                <c:pt idx="68">
                  <c:v>0.66666666666666674</c:v>
                </c:pt>
                <c:pt idx="69">
                  <c:v>0.625</c:v>
                </c:pt>
                <c:pt idx="70">
                  <c:v>0.58333333333333326</c:v>
                </c:pt>
                <c:pt idx="71">
                  <c:v>0.54166666666666674</c:v>
                </c:pt>
                <c:pt idx="72">
                  <c:v>0.5</c:v>
                </c:pt>
                <c:pt idx="73">
                  <c:v>0.45833333333333337</c:v>
                </c:pt>
                <c:pt idx="74">
                  <c:v>0.41666666666666663</c:v>
                </c:pt>
                <c:pt idx="75">
                  <c:v>0.375</c:v>
                </c:pt>
                <c:pt idx="76">
                  <c:v>0.33333333333333337</c:v>
                </c:pt>
                <c:pt idx="77">
                  <c:v>0.29166666666666663</c:v>
                </c:pt>
                <c:pt idx="78">
                  <c:v>0.25</c:v>
                </c:pt>
                <c:pt idx="79">
                  <c:v>0.20833333333333337</c:v>
                </c:pt>
                <c:pt idx="80">
                  <c:v>0.16666666666666663</c:v>
                </c:pt>
                <c:pt idx="81">
                  <c:v>0.125</c:v>
                </c:pt>
                <c:pt idx="82">
                  <c:v>8.333333333333337E-2</c:v>
                </c:pt>
                <c:pt idx="83">
                  <c:v>4.166666666666663E-2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'KRD mapping'!$D$42</c:f>
              <c:strCache>
                <c:ptCount val="1"/>
                <c:pt idx="0">
                  <c:v>7y</c:v>
                </c:pt>
              </c:strCache>
            </c:strRef>
          </c:tx>
          <c:marker>
            <c:symbol val="none"/>
          </c:marker>
          <c:cat>
            <c:strRef>
              <c:f>'KRD mapping'!$E$37:$NA$37</c:f>
              <c:strCache>
                <c:ptCount val="361"/>
                <c:pt idx="0">
                  <c:v>0m</c:v>
                </c:pt>
                <c:pt idx="1">
                  <c:v>1m</c:v>
                </c:pt>
                <c:pt idx="2">
                  <c:v>2m</c:v>
                </c:pt>
                <c:pt idx="3">
                  <c:v>3m</c:v>
                </c:pt>
                <c:pt idx="4">
                  <c:v>4m</c:v>
                </c:pt>
                <c:pt idx="5">
                  <c:v>5m</c:v>
                </c:pt>
                <c:pt idx="6">
                  <c:v>6m</c:v>
                </c:pt>
                <c:pt idx="7">
                  <c:v>7m</c:v>
                </c:pt>
                <c:pt idx="8">
                  <c:v>8m</c:v>
                </c:pt>
                <c:pt idx="9">
                  <c:v>9m</c:v>
                </c:pt>
                <c:pt idx="10">
                  <c:v>10m</c:v>
                </c:pt>
                <c:pt idx="11">
                  <c:v>11m</c:v>
                </c:pt>
                <c:pt idx="12">
                  <c:v>12m</c:v>
                </c:pt>
                <c:pt idx="13">
                  <c:v>13m</c:v>
                </c:pt>
                <c:pt idx="14">
                  <c:v>14m</c:v>
                </c:pt>
                <c:pt idx="15">
                  <c:v>15m</c:v>
                </c:pt>
                <c:pt idx="16">
                  <c:v>16m</c:v>
                </c:pt>
                <c:pt idx="17">
                  <c:v>17m</c:v>
                </c:pt>
                <c:pt idx="18">
                  <c:v>18m</c:v>
                </c:pt>
                <c:pt idx="19">
                  <c:v>19m</c:v>
                </c:pt>
                <c:pt idx="20">
                  <c:v>20m</c:v>
                </c:pt>
                <c:pt idx="21">
                  <c:v>21m</c:v>
                </c:pt>
                <c:pt idx="22">
                  <c:v>22m</c:v>
                </c:pt>
                <c:pt idx="23">
                  <c:v>23m</c:v>
                </c:pt>
                <c:pt idx="24">
                  <c:v>24m</c:v>
                </c:pt>
                <c:pt idx="25">
                  <c:v>25m</c:v>
                </c:pt>
                <c:pt idx="26">
                  <c:v>26m</c:v>
                </c:pt>
                <c:pt idx="27">
                  <c:v>27m</c:v>
                </c:pt>
                <c:pt idx="28">
                  <c:v>28m</c:v>
                </c:pt>
                <c:pt idx="29">
                  <c:v>29m</c:v>
                </c:pt>
                <c:pt idx="30">
                  <c:v>30m</c:v>
                </c:pt>
                <c:pt idx="31">
                  <c:v>31m</c:v>
                </c:pt>
                <c:pt idx="32">
                  <c:v>32m</c:v>
                </c:pt>
                <c:pt idx="33">
                  <c:v>33m</c:v>
                </c:pt>
                <c:pt idx="34">
                  <c:v>34m</c:v>
                </c:pt>
                <c:pt idx="35">
                  <c:v>35m</c:v>
                </c:pt>
                <c:pt idx="36">
                  <c:v>36m</c:v>
                </c:pt>
                <c:pt idx="37">
                  <c:v>37m</c:v>
                </c:pt>
                <c:pt idx="38">
                  <c:v>38m</c:v>
                </c:pt>
                <c:pt idx="39">
                  <c:v>39m</c:v>
                </c:pt>
                <c:pt idx="40">
                  <c:v>40m</c:v>
                </c:pt>
                <c:pt idx="41">
                  <c:v>41m</c:v>
                </c:pt>
                <c:pt idx="42">
                  <c:v>42m</c:v>
                </c:pt>
                <c:pt idx="43">
                  <c:v>43m</c:v>
                </c:pt>
                <c:pt idx="44">
                  <c:v>44m</c:v>
                </c:pt>
                <c:pt idx="45">
                  <c:v>45m</c:v>
                </c:pt>
                <c:pt idx="46">
                  <c:v>46m</c:v>
                </c:pt>
                <c:pt idx="47">
                  <c:v>47m</c:v>
                </c:pt>
                <c:pt idx="48">
                  <c:v>48m</c:v>
                </c:pt>
                <c:pt idx="49">
                  <c:v>49m</c:v>
                </c:pt>
                <c:pt idx="50">
                  <c:v>50m</c:v>
                </c:pt>
                <c:pt idx="51">
                  <c:v>51m</c:v>
                </c:pt>
                <c:pt idx="52">
                  <c:v>52m</c:v>
                </c:pt>
                <c:pt idx="53">
                  <c:v>53m</c:v>
                </c:pt>
                <c:pt idx="54">
                  <c:v>54m</c:v>
                </c:pt>
                <c:pt idx="55">
                  <c:v>55m</c:v>
                </c:pt>
                <c:pt idx="56">
                  <c:v>56m</c:v>
                </c:pt>
                <c:pt idx="57">
                  <c:v>57m</c:v>
                </c:pt>
                <c:pt idx="58">
                  <c:v>58m</c:v>
                </c:pt>
                <c:pt idx="59">
                  <c:v>59m</c:v>
                </c:pt>
                <c:pt idx="60">
                  <c:v>60m</c:v>
                </c:pt>
                <c:pt idx="61">
                  <c:v>61m</c:v>
                </c:pt>
                <c:pt idx="62">
                  <c:v>62m</c:v>
                </c:pt>
                <c:pt idx="63">
                  <c:v>63m</c:v>
                </c:pt>
                <c:pt idx="64">
                  <c:v>64m</c:v>
                </c:pt>
                <c:pt idx="65">
                  <c:v>65m</c:v>
                </c:pt>
                <c:pt idx="66">
                  <c:v>66m</c:v>
                </c:pt>
                <c:pt idx="67">
                  <c:v>67m</c:v>
                </c:pt>
                <c:pt idx="68">
                  <c:v>68m</c:v>
                </c:pt>
                <c:pt idx="69">
                  <c:v>69m</c:v>
                </c:pt>
                <c:pt idx="70">
                  <c:v>70m</c:v>
                </c:pt>
                <c:pt idx="71">
                  <c:v>71m</c:v>
                </c:pt>
                <c:pt idx="72">
                  <c:v>72m</c:v>
                </c:pt>
                <c:pt idx="73">
                  <c:v>73m</c:v>
                </c:pt>
                <c:pt idx="74">
                  <c:v>74m</c:v>
                </c:pt>
                <c:pt idx="75">
                  <c:v>75m</c:v>
                </c:pt>
                <c:pt idx="76">
                  <c:v>76m</c:v>
                </c:pt>
                <c:pt idx="77">
                  <c:v>77m</c:v>
                </c:pt>
                <c:pt idx="78">
                  <c:v>78m</c:v>
                </c:pt>
                <c:pt idx="79">
                  <c:v>79m</c:v>
                </c:pt>
                <c:pt idx="80">
                  <c:v>80m</c:v>
                </c:pt>
                <c:pt idx="81">
                  <c:v>81m</c:v>
                </c:pt>
                <c:pt idx="82">
                  <c:v>82m</c:v>
                </c:pt>
                <c:pt idx="83">
                  <c:v>83m</c:v>
                </c:pt>
                <c:pt idx="84">
                  <c:v>84m</c:v>
                </c:pt>
                <c:pt idx="85">
                  <c:v>85m</c:v>
                </c:pt>
                <c:pt idx="86">
                  <c:v>86m</c:v>
                </c:pt>
                <c:pt idx="87">
                  <c:v>87m</c:v>
                </c:pt>
                <c:pt idx="88">
                  <c:v>88m</c:v>
                </c:pt>
                <c:pt idx="89">
                  <c:v>89m</c:v>
                </c:pt>
                <c:pt idx="90">
                  <c:v>90m</c:v>
                </c:pt>
                <c:pt idx="91">
                  <c:v>91m</c:v>
                </c:pt>
                <c:pt idx="92">
                  <c:v>92m</c:v>
                </c:pt>
                <c:pt idx="93">
                  <c:v>93m</c:v>
                </c:pt>
                <c:pt idx="94">
                  <c:v>94m</c:v>
                </c:pt>
                <c:pt idx="95">
                  <c:v>95m</c:v>
                </c:pt>
                <c:pt idx="96">
                  <c:v>96m</c:v>
                </c:pt>
                <c:pt idx="97">
                  <c:v>97m</c:v>
                </c:pt>
                <c:pt idx="98">
                  <c:v>98m</c:v>
                </c:pt>
                <c:pt idx="99">
                  <c:v>99m</c:v>
                </c:pt>
                <c:pt idx="100">
                  <c:v>100m</c:v>
                </c:pt>
                <c:pt idx="101">
                  <c:v>101m</c:v>
                </c:pt>
                <c:pt idx="102">
                  <c:v>102m</c:v>
                </c:pt>
                <c:pt idx="103">
                  <c:v>103m</c:v>
                </c:pt>
                <c:pt idx="104">
                  <c:v>104m</c:v>
                </c:pt>
                <c:pt idx="105">
                  <c:v>105m</c:v>
                </c:pt>
                <c:pt idx="106">
                  <c:v>106m</c:v>
                </c:pt>
                <c:pt idx="107">
                  <c:v>107m</c:v>
                </c:pt>
                <c:pt idx="108">
                  <c:v>108m</c:v>
                </c:pt>
                <c:pt idx="109">
                  <c:v>109m</c:v>
                </c:pt>
                <c:pt idx="110">
                  <c:v>110m</c:v>
                </c:pt>
                <c:pt idx="111">
                  <c:v>111m</c:v>
                </c:pt>
                <c:pt idx="112">
                  <c:v>112m</c:v>
                </c:pt>
                <c:pt idx="113">
                  <c:v>113m</c:v>
                </c:pt>
                <c:pt idx="114">
                  <c:v>114m</c:v>
                </c:pt>
                <c:pt idx="115">
                  <c:v>115m</c:v>
                </c:pt>
                <c:pt idx="116">
                  <c:v>116m</c:v>
                </c:pt>
                <c:pt idx="117">
                  <c:v>117m</c:v>
                </c:pt>
                <c:pt idx="118">
                  <c:v>118m</c:v>
                </c:pt>
                <c:pt idx="119">
                  <c:v>119m</c:v>
                </c:pt>
                <c:pt idx="120">
                  <c:v>120m</c:v>
                </c:pt>
                <c:pt idx="121">
                  <c:v>121m</c:v>
                </c:pt>
                <c:pt idx="122">
                  <c:v>122m</c:v>
                </c:pt>
                <c:pt idx="123">
                  <c:v>123m</c:v>
                </c:pt>
                <c:pt idx="124">
                  <c:v>124m</c:v>
                </c:pt>
                <c:pt idx="125">
                  <c:v>125m</c:v>
                </c:pt>
                <c:pt idx="126">
                  <c:v>126m</c:v>
                </c:pt>
                <c:pt idx="127">
                  <c:v>127m</c:v>
                </c:pt>
                <c:pt idx="128">
                  <c:v>128m</c:v>
                </c:pt>
                <c:pt idx="129">
                  <c:v>129m</c:v>
                </c:pt>
                <c:pt idx="130">
                  <c:v>130m</c:v>
                </c:pt>
                <c:pt idx="131">
                  <c:v>131m</c:v>
                </c:pt>
                <c:pt idx="132">
                  <c:v>132m</c:v>
                </c:pt>
                <c:pt idx="133">
                  <c:v>133m</c:v>
                </c:pt>
                <c:pt idx="134">
                  <c:v>134m</c:v>
                </c:pt>
                <c:pt idx="135">
                  <c:v>135m</c:v>
                </c:pt>
                <c:pt idx="136">
                  <c:v>136m</c:v>
                </c:pt>
                <c:pt idx="137">
                  <c:v>137m</c:v>
                </c:pt>
                <c:pt idx="138">
                  <c:v>138m</c:v>
                </c:pt>
                <c:pt idx="139">
                  <c:v>139m</c:v>
                </c:pt>
                <c:pt idx="140">
                  <c:v>140m</c:v>
                </c:pt>
                <c:pt idx="141">
                  <c:v>141m</c:v>
                </c:pt>
                <c:pt idx="142">
                  <c:v>142m</c:v>
                </c:pt>
                <c:pt idx="143">
                  <c:v>143m</c:v>
                </c:pt>
                <c:pt idx="144">
                  <c:v>144m</c:v>
                </c:pt>
                <c:pt idx="145">
                  <c:v>145m</c:v>
                </c:pt>
                <c:pt idx="146">
                  <c:v>146m</c:v>
                </c:pt>
                <c:pt idx="147">
                  <c:v>147m</c:v>
                </c:pt>
                <c:pt idx="148">
                  <c:v>148m</c:v>
                </c:pt>
                <c:pt idx="149">
                  <c:v>149m</c:v>
                </c:pt>
                <c:pt idx="150">
                  <c:v>150m</c:v>
                </c:pt>
                <c:pt idx="151">
                  <c:v>151m</c:v>
                </c:pt>
                <c:pt idx="152">
                  <c:v>152m</c:v>
                </c:pt>
                <c:pt idx="153">
                  <c:v>153m</c:v>
                </c:pt>
                <c:pt idx="154">
                  <c:v>154m</c:v>
                </c:pt>
                <c:pt idx="155">
                  <c:v>155m</c:v>
                </c:pt>
                <c:pt idx="156">
                  <c:v>156m</c:v>
                </c:pt>
                <c:pt idx="157">
                  <c:v>157m</c:v>
                </c:pt>
                <c:pt idx="158">
                  <c:v>158m</c:v>
                </c:pt>
                <c:pt idx="159">
                  <c:v>159m</c:v>
                </c:pt>
                <c:pt idx="160">
                  <c:v>160m</c:v>
                </c:pt>
                <c:pt idx="161">
                  <c:v>161m</c:v>
                </c:pt>
                <c:pt idx="162">
                  <c:v>162m</c:v>
                </c:pt>
                <c:pt idx="163">
                  <c:v>163m</c:v>
                </c:pt>
                <c:pt idx="164">
                  <c:v>164m</c:v>
                </c:pt>
                <c:pt idx="165">
                  <c:v>165m</c:v>
                </c:pt>
                <c:pt idx="166">
                  <c:v>166m</c:v>
                </c:pt>
                <c:pt idx="167">
                  <c:v>167m</c:v>
                </c:pt>
                <c:pt idx="168">
                  <c:v>168m</c:v>
                </c:pt>
                <c:pt idx="169">
                  <c:v>169m</c:v>
                </c:pt>
                <c:pt idx="170">
                  <c:v>170m</c:v>
                </c:pt>
                <c:pt idx="171">
                  <c:v>171m</c:v>
                </c:pt>
                <c:pt idx="172">
                  <c:v>172m</c:v>
                </c:pt>
                <c:pt idx="173">
                  <c:v>173m</c:v>
                </c:pt>
                <c:pt idx="174">
                  <c:v>174m</c:v>
                </c:pt>
                <c:pt idx="175">
                  <c:v>175m</c:v>
                </c:pt>
                <c:pt idx="176">
                  <c:v>176m</c:v>
                </c:pt>
                <c:pt idx="177">
                  <c:v>177m</c:v>
                </c:pt>
                <c:pt idx="178">
                  <c:v>178m</c:v>
                </c:pt>
                <c:pt idx="179">
                  <c:v>179m</c:v>
                </c:pt>
                <c:pt idx="180">
                  <c:v>180m</c:v>
                </c:pt>
                <c:pt idx="181">
                  <c:v>181m</c:v>
                </c:pt>
                <c:pt idx="182">
                  <c:v>182m</c:v>
                </c:pt>
                <c:pt idx="183">
                  <c:v>183m</c:v>
                </c:pt>
                <c:pt idx="184">
                  <c:v>184m</c:v>
                </c:pt>
                <c:pt idx="185">
                  <c:v>185m</c:v>
                </c:pt>
                <c:pt idx="186">
                  <c:v>186m</c:v>
                </c:pt>
                <c:pt idx="187">
                  <c:v>187m</c:v>
                </c:pt>
                <c:pt idx="188">
                  <c:v>188m</c:v>
                </c:pt>
                <c:pt idx="189">
                  <c:v>189m</c:v>
                </c:pt>
                <c:pt idx="190">
                  <c:v>190m</c:v>
                </c:pt>
                <c:pt idx="191">
                  <c:v>191m</c:v>
                </c:pt>
                <c:pt idx="192">
                  <c:v>192m</c:v>
                </c:pt>
                <c:pt idx="193">
                  <c:v>193m</c:v>
                </c:pt>
                <c:pt idx="194">
                  <c:v>194m</c:v>
                </c:pt>
                <c:pt idx="195">
                  <c:v>195m</c:v>
                </c:pt>
                <c:pt idx="196">
                  <c:v>196m</c:v>
                </c:pt>
                <c:pt idx="197">
                  <c:v>197m</c:v>
                </c:pt>
                <c:pt idx="198">
                  <c:v>198m</c:v>
                </c:pt>
                <c:pt idx="199">
                  <c:v>199m</c:v>
                </c:pt>
                <c:pt idx="200">
                  <c:v>200m</c:v>
                </c:pt>
                <c:pt idx="201">
                  <c:v>201m</c:v>
                </c:pt>
                <c:pt idx="202">
                  <c:v>202m</c:v>
                </c:pt>
                <c:pt idx="203">
                  <c:v>203m</c:v>
                </c:pt>
                <c:pt idx="204">
                  <c:v>204m</c:v>
                </c:pt>
                <c:pt idx="205">
                  <c:v>205m</c:v>
                </c:pt>
                <c:pt idx="206">
                  <c:v>206m</c:v>
                </c:pt>
                <c:pt idx="207">
                  <c:v>207m</c:v>
                </c:pt>
                <c:pt idx="208">
                  <c:v>208m</c:v>
                </c:pt>
                <c:pt idx="209">
                  <c:v>209m</c:v>
                </c:pt>
                <c:pt idx="210">
                  <c:v>210m</c:v>
                </c:pt>
                <c:pt idx="211">
                  <c:v>211m</c:v>
                </c:pt>
                <c:pt idx="212">
                  <c:v>212m</c:v>
                </c:pt>
                <c:pt idx="213">
                  <c:v>213m</c:v>
                </c:pt>
                <c:pt idx="214">
                  <c:v>214m</c:v>
                </c:pt>
                <c:pt idx="215">
                  <c:v>215m</c:v>
                </c:pt>
                <c:pt idx="216">
                  <c:v>216m</c:v>
                </c:pt>
                <c:pt idx="217">
                  <c:v>217m</c:v>
                </c:pt>
                <c:pt idx="218">
                  <c:v>218m</c:v>
                </c:pt>
                <c:pt idx="219">
                  <c:v>219m</c:v>
                </c:pt>
                <c:pt idx="220">
                  <c:v>220m</c:v>
                </c:pt>
                <c:pt idx="221">
                  <c:v>221m</c:v>
                </c:pt>
                <c:pt idx="222">
                  <c:v>222m</c:v>
                </c:pt>
                <c:pt idx="223">
                  <c:v>223m</c:v>
                </c:pt>
                <c:pt idx="224">
                  <c:v>224m</c:v>
                </c:pt>
                <c:pt idx="225">
                  <c:v>225m</c:v>
                </c:pt>
                <c:pt idx="226">
                  <c:v>226m</c:v>
                </c:pt>
                <c:pt idx="227">
                  <c:v>227m</c:v>
                </c:pt>
                <c:pt idx="228">
                  <c:v>228m</c:v>
                </c:pt>
                <c:pt idx="229">
                  <c:v>229m</c:v>
                </c:pt>
                <c:pt idx="230">
                  <c:v>230m</c:v>
                </c:pt>
                <c:pt idx="231">
                  <c:v>231m</c:v>
                </c:pt>
                <c:pt idx="232">
                  <c:v>232m</c:v>
                </c:pt>
                <c:pt idx="233">
                  <c:v>233m</c:v>
                </c:pt>
                <c:pt idx="234">
                  <c:v>234m</c:v>
                </c:pt>
                <c:pt idx="235">
                  <c:v>235m</c:v>
                </c:pt>
                <c:pt idx="236">
                  <c:v>236m</c:v>
                </c:pt>
                <c:pt idx="237">
                  <c:v>237m</c:v>
                </c:pt>
                <c:pt idx="238">
                  <c:v>238m</c:v>
                </c:pt>
                <c:pt idx="239">
                  <c:v>239m</c:v>
                </c:pt>
                <c:pt idx="240">
                  <c:v>240m</c:v>
                </c:pt>
                <c:pt idx="241">
                  <c:v>241m</c:v>
                </c:pt>
                <c:pt idx="242">
                  <c:v>242m</c:v>
                </c:pt>
                <c:pt idx="243">
                  <c:v>243m</c:v>
                </c:pt>
                <c:pt idx="244">
                  <c:v>244m</c:v>
                </c:pt>
                <c:pt idx="245">
                  <c:v>245m</c:v>
                </c:pt>
                <c:pt idx="246">
                  <c:v>246m</c:v>
                </c:pt>
                <c:pt idx="247">
                  <c:v>247m</c:v>
                </c:pt>
                <c:pt idx="248">
                  <c:v>248m</c:v>
                </c:pt>
                <c:pt idx="249">
                  <c:v>249m</c:v>
                </c:pt>
                <c:pt idx="250">
                  <c:v>250m</c:v>
                </c:pt>
                <c:pt idx="251">
                  <c:v>251m</c:v>
                </c:pt>
                <c:pt idx="252">
                  <c:v>252m</c:v>
                </c:pt>
                <c:pt idx="253">
                  <c:v>253m</c:v>
                </c:pt>
                <c:pt idx="254">
                  <c:v>254m</c:v>
                </c:pt>
                <c:pt idx="255">
                  <c:v>255m</c:v>
                </c:pt>
                <c:pt idx="256">
                  <c:v>256m</c:v>
                </c:pt>
                <c:pt idx="257">
                  <c:v>257m</c:v>
                </c:pt>
                <c:pt idx="258">
                  <c:v>258m</c:v>
                </c:pt>
                <c:pt idx="259">
                  <c:v>259m</c:v>
                </c:pt>
                <c:pt idx="260">
                  <c:v>260m</c:v>
                </c:pt>
                <c:pt idx="261">
                  <c:v>261m</c:v>
                </c:pt>
                <c:pt idx="262">
                  <c:v>262m</c:v>
                </c:pt>
                <c:pt idx="263">
                  <c:v>263m</c:v>
                </c:pt>
                <c:pt idx="264">
                  <c:v>264m</c:v>
                </c:pt>
                <c:pt idx="265">
                  <c:v>265m</c:v>
                </c:pt>
                <c:pt idx="266">
                  <c:v>266m</c:v>
                </c:pt>
                <c:pt idx="267">
                  <c:v>267m</c:v>
                </c:pt>
                <c:pt idx="268">
                  <c:v>268m</c:v>
                </c:pt>
                <c:pt idx="269">
                  <c:v>269m</c:v>
                </c:pt>
                <c:pt idx="270">
                  <c:v>270m</c:v>
                </c:pt>
                <c:pt idx="271">
                  <c:v>271m</c:v>
                </c:pt>
                <c:pt idx="272">
                  <c:v>272m</c:v>
                </c:pt>
                <c:pt idx="273">
                  <c:v>273m</c:v>
                </c:pt>
                <c:pt idx="274">
                  <c:v>274m</c:v>
                </c:pt>
                <c:pt idx="275">
                  <c:v>275m</c:v>
                </c:pt>
                <c:pt idx="276">
                  <c:v>276m</c:v>
                </c:pt>
                <c:pt idx="277">
                  <c:v>277m</c:v>
                </c:pt>
                <c:pt idx="278">
                  <c:v>278m</c:v>
                </c:pt>
                <c:pt idx="279">
                  <c:v>279m</c:v>
                </c:pt>
                <c:pt idx="280">
                  <c:v>280m</c:v>
                </c:pt>
                <c:pt idx="281">
                  <c:v>281m</c:v>
                </c:pt>
                <c:pt idx="282">
                  <c:v>282m</c:v>
                </c:pt>
                <c:pt idx="283">
                  <c:v>283m</c:v>
                </c:pt>
                <c:pt idx="284">
                  <c:v>284m</c:v>
                </c:pt>
                <c:pt idx="285">
                  <c:v>285m</c:v>
                </c:pt>
                <c:pt idx="286">
                  <c:v>286m</c:v>
                </c:pt>
                <c:pt idx="287">
                  <c:v>287m</c:v>
                </c:pt>
                <c:pt idx="288">
                  <c:v>288m</c:v>
                </c:pt>
                <c:pt idx="289">
                  <c:v>289m</c:v>
                </c:pt>
                <c:pt idx="290">
                  <c:v>290m</c:v>
                </c:pt>
                <c:pt idx="291">
                  <c:v>291m</c:v>
                </c:pt>
                <c:pt idx="292">
                  <c:v>292m</c:v>
                </c:pt>
                <c:pt idx="293">
                  <c:v>293m</c:v>
                </c:pt>
                <c:pt idx="294">
                  <c:v>294m</c:v>
                </c:pt>
                <c:pt idx="295">
                  <c:v>295m</c:v>
                </c:pt>
                <c:pt idx="296">
                  <c:v>296m</c:v>
                </c:pt>
                <c:pt idx="297">
                  <c:v>297m</c:v>
                </c:pt>
                <c:pt idx="298">
                  <c:v>298m</c:v>
                </c:pt>
                <c:pt idx="299">
                  <c:v>299m</c:v>
                </c:pt>
                <c:pt idx="300">
                  <c:v>300m</c:v>
                </c:pt>
                <c:pt idx="301">
                  <c:v>301m</c:v>
                </c:pt>
                <c:pt idx="302">
                  <c:v>302m</c:v>
                </c:pt>
                <c:pt idx="303">
                  <c:v>303m</c:v>
                </c:pt>
                <c:pt idx="304">
                  <c:v>304m</c:v>
                </c:pt>
                <c:pt idx="305">
                  <c:v>305m</c:v>
                </c:pt>
                <c:pt idx="306">
                  <c:v>306m</c:v>
                </c:pt>
                <c:pt idx="307">
                  <c:v>307m</c:v>
                </c:pt>
                <c:pt idx="308">
                  <c:v>308m</c:v>
                </c:pt>
                <c:pt idx="309">
                  <c:v>309m</c:v>
                </c:pt>
                <c:pt idx="310">
                  <c:v>310m</c:v>
                </c:pt>
                <c:pt idx="311">
                  <c:v>311m</c:v>
                </c:pt>
                <c:pt idx="312">
                  <c:v>312m</c:v>
                </c:pt>
                <c:pt idx="313">
                  <c:v>313m</c:v>
                </c:pt>
                <c:pt idx="314">
                  <c:v>314m</c:v>
                </c:pt>
                <c:pt idx="315">
                  <c:v>315m</c:v>
                </c:pt>
                <c:pt idx="316">
                  <c:v>316m</c:v>
                </c:pt>
                <c:pt idx="317">
                  <c:v>317m</c:v>
                </c:pt>
                <c:pt idx="318">
                  <c:v>318m</c:v>
                </c:pt>
                <c:pt idx="319">
                  <c:v>319m</c:v>
                </c:pt>
                <c:pt idx="320">
                  <c:v>320m</c:v>
                </c:pt>
                <c:pt idx="321">
                  <c:v>321m</c:v>
                </c:pt>
                <c:pt idx="322">
                  <c:v>322m</c:v>
                </c:pt>
                <c:pt idx="323">
                  <c:v>323m</c:v>
                </c:pt>
                <c:pt idx="324">
                  <c:v>324m</c:v>
                </c:pt>
                <c:pt idx="325">
                  <c:v>325m</c:v>
                </c:pt>
                <c:pt idx="326">
                  <c:v>326m</c:v>
                </c:pt>
                <c:pt idx="327">
                  <c:v>327m</c:v>
                </c:pt>
                <c:pt idx="328">
                  <c:v>328m</c:v>
                </c:pt>
                <c:pt idx="329">
                  <c:v>329m</c:v>
                </c:pt>
                <c:pt idx="330">
                  <c:v>330m</c:v>
                </c:pt>
                <c:pt idx="331">
                  <c:v>331m</c:v>
                </c:pt>
                <c:pt idx="332">
                  <c:v>332m</c:v>
                </c:pt>
                <c:pt idx="333">
                  <c:v>333m</c:v>
                </c:pt>
                <c:pt idx="334">
                  <c:v>334m</c:v>
                </c:pt>
                <c:pt idx="335">
                  <c:v>335m</c:v>
                </c:pt>
                <c:pt idx="336">
                  <c:v>336m</c:v>
                </c:pt>
                <c:pt idx="337">
                  <c:v>337m</c:v>
                </c:pt>
                <c:pt idx="338">
                  <c:v>338m</c:v>
                </c:pt>
                <c:pt idx="339">
                  <c:v>339m</c:v>
                </c:pt>
                <c:pt idx="340">
                  <c:v>340m</c:v>
                </c:pt>
                <c:pt idx="341">
                  <c:v>341m</c:v>
                </c:pt>
                <c:pt idx="342">
                  <c:v>342m</c:v>
                </c:pt>
                <c:pt idx="343">
                  <c:v>343m</c:v>
                </c:pt>
                <c:pt idx="344">
                  <c:v>344m</c:v>
                </c:pt>
                <c:pt idx="345">
                  <c:v>345m</c:v>
                </c:pt>
                <c:pt idx="346">
                  <c:v>346m</c:v>
                </c:pt>
                <c:pt idx="347">
                  <c:v>347m</c:v>
                </c:pt>
                <c:pt idx="348">
                  <c:v>348m</c:v>
                </c:pt>
                <c:pt idx="349">
                  <c:v>349m</c:v>
                </c:pt>
                <c:pt idx="350">
                  <c:v>350m</c:v>
                </c:pt>
                <c:pt idx="351">
                  <c:v>351m</c:v>
                </c:pt>
                <c:pt idx="352">
                  <c:v>352m</c:v>
                </c:pt>
                <c:pt idx="353">
                  <c:v>353m</c:v>
                </c:pt>
                <c:pt idx="354">
                  <c:v>354m</c:v>
                </c:pt>
                <c:pt idx="355">
                  <c:v>355m</c:v>
                </c:pt>
                <c:pt idx="356">
                  <c:v>356m</c:v>
                </c:pt>
                <c:pt idx="357">
                  <c:v>357m</c:v>
                </c:pt>
                <c:pt idx="358">
                  <c:v>358m</c:v>
                </c:pt>
                <c:pt idx="359">
                  <c:v>359m</c:v>
                </c:pt>
                <c:pt idx="360">
                  <c:v>360m</c:v>
                </c:pt>
              </c:strCache>
            </c:strRef>
          </c:cat>
          <c:val>
            <c:numRef>
              <c:f>'KRD mapping'!$E$42:$NA$42</c:f>
              <c:numCache>
                <c:formatCode>_(* #,##0.00_);_(* \(#,##0.00\);_(* "-"??_);_(@_)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4.1666666666666664E-2</c:v>
                </c:pt>
                <c:pt idx="62">
                  <c:v>8.3333333333333329E-2</c:v>
                </c:pt>
                <c:pt idx="63">
                  <c:v>0.125</c:v>
                </c:pt>
                <c:pt idx="64">
                  <c:v>0.16666666666666666</c:v>
                </c:pt>
                <c:pt idx="65">
                  <c:v>0.20833333333333334</c:v>
                </c:pt>
                <c:pt idx="66">
                  <c:v>0.25</c:v>
                </c:pt>
                <c:pt idx="67">
                  <c:v>0.29166666666666669</c:v>
                </c:pt>
                <c:pt idx="68">
                  <c:v>0.33333333333333331</c:v>
                </c:pt>
                <c:pt idx="69">
                  <c:v>0.375</c:v>
                </c:pt>
                <c:pt idx="70">
                  <c:v>0.41666666666666669</c:v>
                </c:pt>
                <c:pt idx="71">
                  <c:v>0.45833333333333331</c:v>
                </c:pt>
                <c:pt idx="72">
                  <c:v>0.5</c:v>
                </c:pt>
                <c:pt idx="73">
                  <c:v>0.54166666666666663</c:v>
                </c:pt>
                <c:pt idx="74">
                  <c:v>0.58333333333333337</c:v>
                </c:pt>
                <c:pt idx="75">
                  <c:v>0.625</c:v>
                </c:pt>
                <c:pt idx="76">
                  <c:v>0.66666666666666663</c:v>
                </c:pt>
                <c:pt idx="77">
                  <c:v>0.70833333333333337</c:v>
                </c:pt>
                <c:pt idx="78">
                  <c:v>0.75</c:v>
                </c:pt>
                <c:pt idx="79">
                  <c:v>0.79166666666666663</c:v>
                </c:pt>
                <c:pt idx="80">
                  <c:v>0.83333333333333337</c:v>
                </c:pt>
                <c:pt idx="81">
                  <c:v>0.875</c:v>
                </c:pt>
                <c:pt idx="82">
                  <c:v>0.91666666666666663</c:v>
                </c:pt>
                <c:pt idx="83">
                  <c:v>0.95833333333333337</c:v>
                </c:pt>
                <c:pt idx="84">
                  <c:v>1</c:v>
                </c:pt>
                <c:pt idx="85">
                  <c:v>0.97222222222222221</c:v>
                </c:pt>
                <c:pt idx="86">
                  <c:v>0.94444444444444442</c:v>
                </c:pt>
                <c:pt idx="87">
                  <c:v>0.91666666666666663</c:v>
                </c:pt>
                <c:pt idx="88">
                  <c:v>0.88888888888888884</c:v>
                </c:pt>
                <c:pt idx="89">
                  <c:v>0.86111111111111116</c:v>
                </c:pt>
                <c:pt idx="90">
                  <c:v>0.83333333333333337</c:v>
                </c:pt>
                <c:pt idx="91">
                  <c:v>0.80555555555555558</c:v>
                </c:pt>
                <c:pt idx="92">
                  <c:v>0.77777777777777779</c:v>
                </c:pt>
                <c:pt idx="93">
                  <c:v>0.75</c:v>
                </c:pt>
                <c:pt idx="94">
                  <c:v>0.72222222222222221</c:v>
                </c:pt>
                <c:pt idx="95">
                  <c:v>0.69444444444444442</c:v>
                </c:pt>
                <c:pt idx="96">
                  <c:v>0.66666666666666674</c:v>
                </c:pt>
                <c:pt idx="97">
                  <c:v>0.63888888888888884</c:v>
                </c:pt>
                <c:pt idx="98">
                  <c:v>0.61111111111111116</c:v>
                </c:pt>
                <c:pt idx="99">
                  <c:v>0.58333333333333326</c:v>
                </c:pt>
                <c:pt idx="100">
                  <c:v>0.55555555555555558</c:v>
                </c:pt>
                <c:pt idx="101">
                  <c:v>0.52777777777777779</c:v>
                </c:pt>
                <c:pt idx="102">
                  <c:v>0.5</c:v>
                </c:pt>
                <c:pt idx="103">
                  <c:v>0.47222222222222221</c:v>
                </c:pt>
                <c:pt idx="104">
                  <c:v>0.44444444444444442</c:v>
                </c:pt>
                <c:pt idx="105">
                  <c:v>0.41666666666666663</c:v>
                </c:pt>
                <c:pt idx="106">
                  <c:v>0.38888888888888884</c:v>
                </c:pt>
                <c:pt idx="107">
                  <c:v>0.36111111111111116</c:v>
                </c:pt>
                <c:pt idx="108">
                  <c:v>0.33333333333333337</c:v>
                </c:pt>
                <c:pt idx="109">
                  <c:v>0.30555555555555558</c:v>
                </c:pt>
                <c:pt idx="110">
                  <c:v>0.27777777777777779</c:v>
                </c:pt>
                <c:pt idx="111">
                  <c:v>0.25</c:v>
                </c:pt>
                <c:pt idx="112">
                  <c:v>0.22222222222222221</c:v>
                </c:pt>
                <c:pt idx="113">
                  <c:v>0.19444444444444442</c:v>
                </c:pt>
                <c:pt idx="114">
                  <c:v>0.16666666666666663</c:v>
                </c:pt>
                <c:pt idx="115">
                  <c:v>0.13888888888888884</c:v>
                </c:pt>
                <c:pt idx="116">
                  <c:v>0.11111111111111116</c:v>
                </c:pt>
                <c:pt idx="117">
                  <c:v>8.333333333333337E-2</c:v>
                </c:pt>
                <c:pt idx="118">
                  <c:v>5.555555555555558E-2</c:v>
                </c:pt>
                <c:pt idx="119">
                  <c:v>2.777777777777779E-2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'KRD mapping'!$D$43</c:f>
              <c:strCache>
                <c:ptCount val="1"/>
                <c:pt idx="0">
                  <c:v>10y</c:v>
                </c:pt>
              </c:strCache>
            </c:strRef>
          </c:tx>
          <c:marker>
            <c:symbol val="none"/>
          </c:marker>
          <c:cat>
            <c:strRef>
              <c:f>'KRD mapping'!$E$37:$NA$37</c:f>
              <c:strCache>
                <c:ptCount val="361"/>
                <c:pt idx="0">
                  <c:v>0m</c:v>
                </c:pt>
                <c:pt idx="1">
                  <c:v>1m</c:v>
                </c:pt>
                <c:pt idx="2">
                  <c:v>2m</c:v>
                </c:pt>
                <c:pt idx="3">
                  <c:v>3m</c:v>
                </c:pt>
                <c:pt idx="4">
                  <c:v>4m</c:v>
                </c:pt>
                <c:pt idx="5">
                  <c:v>5m</c:v>
                </c:pt>
                <c:pt idx="6">
                  <c:v>6m</c:v>
                </c:pt>
                <c:pt idx="7">
                  <c:v>7m</c:v>
                </c:pt>
                <c:pt idx="8">
                  <c:v>8m</c:v>
                </c:pt>
                <c:pt idx="9">
                  <c:v>9m</c:v>
                </c:pt>
                <c:pt idx="10">
                  <c:v>10m</c:v>
                </c:pt>
                <c:pt idx="11">
                  <c:v>11m</c:v>
                </c:pt>
                <c:pt idx="12">
                  <c:v>12m</c:v>
                </c:pt>
                <c:pt idx="13">
                  <c:v>13m</c:v>
                </c:pt>
                <c:pt idx="14">
                  <c:v>14m</c:v>
                </c:pt>
                <c:pt idx="15">
                  <c:v>15m</c:v>
                </c:pt>
                <c:pt idx="16">
                  <c:v>16m</c:v>
                </c:pt>
                <c:pt idx="17">
                  <c:v>17m</c:v>
                </c:pt>
                <c:pt idx="18">
                  <c:v>18m</c:v>
                </c:pt>
                <c:pt idx="19">
                  <c:v>19m</c:v>
                </c:pt>
                <c:pt idx="20">
                  <c:v>20m</c:v>
                </c:pt>
                <c:pt idx="21">
                  <c:v>21m</c:v>
                </c:pt>
                <c:pt idx="22">
                  <c:v>22m</c:v>
                </c:pt>
                <c:pt idx="23">
                  <c:v>23m</c:v>
                </c:pt>
                <c:pt idx="24">
                  <c:v>24m</c:v>
                </c:pt>
                <c:pt idx="25">
                  <c:v>25m</c:v>
                </c:pt>
                <c:pt idx="26">
                  <c:v>26m</c:v>
                </c:pt>
                <c:pt idx="27">
                  <c:v>27m</c:v>
                </c:pt>
                <c:pt idx="28">
                  <c:v>28m</c:v>
                </c:pt>
                <c:pt idx="29">
                  <c:v>29m</c:v>
                </c:pt>
                <c:pt idx="30">
                  <c:v>30m</c:v>
                </c:pt>
                <c:pt idx="31">
                  <c:v>31m</c:v>
                </c:pt>
                <c:pt idx="32">
                  <c:v>32m</c:v>
                </c:pt>
                <c:pt idx="33">
                  <c:v>33m</c:v>
                </c:pt>
                <c:pt idx="34">
                  <c:v>34m</c:v>
                </c:pt>
                <c:pt idx="35">
                  <c:v>35m</c:v>
                </c:pt>
                <c:pt idx="36">
                  <c:v>36m</c:v>
                </c:pt>
                <c:pt idx="37">
                  <c:v>37m</c:v>
                </c:pt>
                <c:pt idx="38">
                  <c:v>38m</c:v>
                </c:pt>
                <c:pt idx="39">
                  <c:v>39m</c:v>
                </c:pt>
                <c:pt idx="40">
                  <c:v>40m</c:v>
                </c:pt>
                <c:pt idx="41">
                  <c:v>41m</c:v>
                </c:pt>
                <c:pt idx="42">
                  <c:v>42m</c:v>
                </c:pt>
                <c:pt idx="43">
                  <c:v>43m</c:v>
                </c:pt>
                <c:pt idx="44">
                  <c:v>44m</c:v>
                </c:pt>
                <c:pt idx="45">
                  <c:v>45m</c:v>
                </c:pt>
                <c:pt idx="46">
                  <c:v>46m</c:v>
                </c:pt>
                <c:pt idx="47">
                  <c:v>47m</c:v>
                </c:pt>
                <c:pt idx="48">
                  <c:v>48m</c:v>
                </c:pt>
                <c:pt idx="49">
                  <c:v>49m</c:v>
                </c:pt>
                <c:pt idx="50">
                  <c:v>50m</c:v>
                </c:pt>
                <c:pt idx="51">
                  <c:v>51m</c:v>
                </c:pt>
                <c:pt idx="52">
                  <c:v>52m</c:v>
                </c:pt>
                <c:pt idx="53">
                  <c:v>53m</c:v>
                </c:pt>
                <c:pt idx="54">
                  <c:v>54m</c:v>
                </c:pt>
                <c:pt idx="55">
                  <c:v>55m</c:v>
                </c:pt>
                <c:pt idx="56">
                  <c:v>56m</c:v>
                </c:pt>
                <c:pt idx="57">
                  <c:v>57m</c:v>
                </c:pt>
                <c:pt idx="58">
                  <c:v>58m</c:v>
                </c:pt>
                <c:pt idx="59">
                  <c:v>59m</c:v>
                </c:pt>
                <c:pt idx="60">
                  <c:v>60m</c:v>
                </c:pt>
                <c:pt idx="61">
                  <c:v>61m</c:v>
                </c:pt>
                <c:pt idx="62">
                  <c:v>62m</c:v>
                </c:pt>
                <c:pt idx="63">
                  <c:v>63m</c:v>
                </c:pt>
                <c:pt idx="64">
                  <c:v>64m</c:v>
                </c:pt>
                <c:pt idx="65">
                  <c:v>65m</c:v>
                </c:pt>
                <c:pt idx="66">
                  <c:v>66m</c:v>
                </c:pt>
                <c:pt idx="67">
                  <c:v>67m</c:v>
                </c:pt>
                <c:pt idx="68">
                  <c:v>68m</c:v>
                </c:pt>
                <c:pt idx="69">
                  <c:v>69m</c:v>
                </c:pt>
                <c:pt idx="70">
                  <c:v>70m</c:v>
                </c:pt>
                <c:pt idx="71">
                  <c:v>71m</c:v>
                </c:pt>
                <c:pt idx="72">
                  <c:v>72m</c:v>
                </c:pt>
                <c:pt idx="73">
                  <c:v>73m</c:v>
                </c:pt>
                <c:pt idx="74">
                  <c:v>74m</c:v>
                </c:pt>
                <c:pt idx="75">
                  <c:v>75m</c:v>
                </c:pt>
                <c:pt idx="76">
                  <c:v>76m</c:v>
                </c:pt>
                <c:pt idx="77">
                  <c:v>77m</c:v>
                </c:pt>
                <c:pt idx="78">
                  <c:v>78m</c:v>
                </c:pt>
                <c:pt idx="79">
                  <c:v>79m</c:v>
                </c:pt>
                <c:pt idx="80">
                  <c:v>80m</c:v>
                </c:pt>
                <c:pt idx="81">
                  <c:v>81m</c:v>
                </c:pt>
                <c:pt idx="82">
                  <c:v>82m</c:v>
                </c:pt>
                <c:pt idx="83">
                  <c:v>83m</c:v>
                </c:pt>
                <c:pt idx="84">
                  <c:v>84m</c:v>
                </c:pt>
                <c:pt idx="85">
                  <c:v>85m</c:v>
                </c:pt>
                <c:pt idx="86">
                  <c:v>86m</c:v>
                </c:pt>
                <c:pt idx="87">
                  <c:v>87m</c:v>
                </c:pt>
                <c:pt idx="88">
                  <c:v>88m</c:v>
                </c:pt>
                <c:pt idx="89">
                  <c:v>89m</c:v>
                </c:pt>
                <c:pt idx="90">
                  <c:v>90m</c:v>
                </c:pt>
                <c:pt idx="91">
                  <c:v>91m</c:v>
                </c:pt>
                <c:pt idx="92">
                  <c:v>92m</c:v>
                </c:pt>
                <c:pt idx="93">
                  <c:v>93m</c:v>
                </c:pt>
                <c:pt idx="94">
                  <c:v>94m</c:v>
                </c:pt>
                <c:pt idx="95">
                  <c:v>95m</c:v>
                </c:pt>
                <c:pt idx="96">
                  <c:v>96m</c:v>
                </c:pt>
                <c:pt idx="97">
                  <c:v>97m</c:v>
                </c:pt>
                <c:pt idx="98">
                  <c:v>98m</c:v>
                </c:pt>
                <c:pt idx="99">
                  <c:v>99m</c:v>
                </c:pt>
                <c:pt idx="100">
                  <c:v>100m</c:v>
                </c:pt>
                <c:pt idx="101">
                  <c:v>101m</c:v>
                </c:pt>
                <c:pt idx="102">
                  <c:v>102m</c:v>
                </c:pt>
                <c:pt idx="103">
                  <c:v>103m</c:v>
                </c:pt>
                <c:pt idx="104">
                  <c:v>104m</c:v>
                </c:pt>
                <c:pt idx="105">
                  <c:v>105m</c:v>
                </c:pt>
                <c:pt idx="106">
                  <c:v>106m</c:v>
                </c:pt>
                <c:pt idx="107">
                  <c:v>107m</c:v>
                </c:pt>
                <c:pt idx="108">
                  <c:v>108m</c:v>
                </c:pt>
                <c:pt idx="109">
                  <c:v>109m</c:v>
                </c:pt>
                <c:pt idx="110">
                  <c:v>110m</c:v>
                </c:pt>
                <c:pt idx="111">
                  <c:v>111m</c:v>
                </c:pt>
                <c:pt idx="112">
                  <c:v>112m</c:v>
                </c:pt>
                <c:pt idx="113">
                  <c:v>113m</c:v>
                </c:pt>
                <c:pt idx="114">
                  <c:v>114m</c:v>
                </c:pt>
                <c:pt idx="115">
                  <c:v>115m</c:v>
                </c:pt>
                <c:pt idx="116">
                  <c:v>116m</c:v>
                </c:pt>
                <c:pt idx="117">
                  <c:v>117m</c:v>
                </c:pt>
                <c:pt idx="118">
                  <c:v>118m</c:v>
                </c:pt>
                <c:pt idx="119">
                  <c:v>119m</c:v>
                </c:pt>
                <c:pt idx="120">
                  <c:v>120m</c:v>
                </c:pt>
                <c:pt idx="121">
                  <c:v>121m</c:v>
                </c:pt>
                <c:pt idx="122">
                  <c:v>122m</c:v>
                </c:pt>
                <c:pt idx="123">
                  <c:v>123m</c:v>
                </c:pt>
                <c:pt idx="124">
                  <c:v>124m</c:v>
                </c:pt>
                <c:pt idx="125">
                  <c:v>125m</c:v>
                </c:pt>
                <c:pt idx="126">
                  <c:v>126m</c:v>
                </c:pt>
                <c:pt idx="127">
                  <c:v>127m</c:v>
                </c:pt>
                <c:pt idx="128">
                  <c:v>128m</c:v>
                </c:pt>
                <c:pt idx="129">
                  <c:v>129m</c:v>
                </c:pt>
                <c:pt idx="130">
                  <c:v>130m</c:v>
                </c:pt>
                <c:pt idx="131">
                  <c:v>131m</c:v>
                </c:pt>
                <c:pt idx="132">
                  <c:v>132m</c:v>
                </c:pt>
                <c:pt idx="133">
                  <c:v>133m</c:v>
                </c:pt>
                <c:pt idx="134">
                  <c:v>134m</c:v>
                </c:pt>
                <c:pt idx="135">
                  <c:v>135m</c:v>
                </c:pt>
                <c:pt idx="136">
                  <c:v>136m</c:v>
                </c:pt>
                <c:pt idx="137">
                  <c:v>137m</c:v>
                </c:pt>
                <c:pt idx="138">
                  <c:v>138m</c:v>
                </c:pt>
                <c:pt idx="139">
                  <c:v>139m</c:v>
                </c:pt>
                <c:pt idx="140">
                  <c:v>140m</c:v>
                </c:pt>
                <c:pt idx="141">
                  <c:v>141m</c:v>
                </c:pt>
                <c:pt idx="142">
                  <c:v>142m</c:v>
                </c:pt>
                <c:pt idx="143">
                  <c:v>143m</c:v>
                </c:pt>
                <c:pt idx="144">
                  <c:v>144m</c:v>
                </c:pt>
                <c:pt idx="145">
                  <c:v>145m</c:v>
                </c:pt>
                <c:pt idx="146">
                  <c:v>146m</c:v>
                </c:pt>
                <c:pt idx="147">
                  <c:v>147m</c:v>
                </c:pt>
                <c:pt idx="148">
                  <c:v>148m</c:v>
                </c:pt>
                <c:pt idx="149">
                  <c:v>149m</c:v>
                </c:pt>
                <c:pt idx="150">
                  <c:v>150m</c:v>
                </c:pt>
                <c:pt idx="151">
                  <c:v>151m</c:v>
                </c:pt>
                <c:pt idx="152">
                  <c:v>152m</c:v>
                </c:pt>
                <c:pt idx="153">
                  <c:v>153m</c:v>
                </c:pt>
                <c:pt idx="154">
                  <c:v>154m</c:v>
                </c:pt>
                <c:pt idx="155">
                  <c:v>155m</c:v>
                </c:pt>
                <c:pt idx="156">
                  <c:v>156m</c:v>
                </c:pt>
                <c:pt idx="157">
                  <c:v>157m</c:v>
                </c:pt>
                <c:pt idx="158">
                  <c:v>158m</c:v>
                </c:pt>
                <c:pt idx="159">
                  <c:v>159m</c:v>
                </c:pt>
                <c:pt idx="160">
                  <c:v>160m</c:v>
                </c:pt>
                <c:pt idx="161">
                  <c:v>161m</c:v>
                </c:pt>
                <c:pt idx="162">
                  <c:v>162m</c:v>
                </c:pt>
                <c:pt idx="163">
                  <c:v>163m</c:v>
                </c:pt>
                <c:pt idx="164">
                  <c:v>164m</c:v>
                </c:pt>
                <c:pt idx="165">
                  <c:v>165m</c:v>
                </c:pt>
                <c:pt idx="166">
                  <c:v>166m</c:v>
                </c:pt>
                <c:pt idx="167">
                  <c:v>167m</c:v>
                </c:pt>
                <c:pt idx="168">
                  <c:v>168m</c:v>
                </c:pt>
                <c:pt idx="169">
                  <c:v>169m</c:v>
                </c:pt>
                <c:pt idx="170">
                  <c:v>170m</c:v>
                </c:pt>
                <c:pt idx="171">
                  <c:v>171m</c:v>
                </c:pt>
                <c:pt idx="172">
                  <c:v>172m</c:v>
                </c:pt>
                <c:pt idx="173">
                  <c:v>173m</c:v>
                </c:pt>
                <c:pt idx="174">
                  <c:v>174m</c:v>
                </c:pt>
                <c:pt idx="175">
                  <c:v>175m</c:v>
                </c:pt>
                <c:pt idx="176">
                  <c:v>176m</c:v>
                </c:pt>
                <c:pt idx="177">
                  <c:v>177m</c:v>
                </c:pt>
                <c:pt idx="178">
                  <c:v>178m</c:v>
                </c:pt>
                <c:pt idx="179">
                  <c:v>179m</c:v>
                </c:pt>
                <c:pt idx="180">
                  <c:v>180m</c:v>
                </c:pt>
                <c:pt idx="181">
                  <c:v>181m</c:v>
                </c:pt>
                <c:pt idx="182">
                  <c:v>182m</c:v>
                </c:pt>
                <c:pt idx="183">
                  <c:v>183m</c:v>
                </c:pt>
                <c:pt idx="184">
                  <c:v>184m</c:v>
                </c:pt>
                <c:pt idx="185">
                  <c:v>185m</c:v>
                </c:pt>
                <c:pt idx="186">
                  <c:v>186m</c:v>
                </c:pt>
                <c:pt idx="187">
                  <c:v>187m</c:v>
                </c:pt>
                <c:pt idx="188">
                  <c:v>188m</c:v>
                </c:pt>
                <c:pt idx="189">
                  <c:v>189m</c:v>
                </c:pt>
                <c:pt idx="190">
                  <c:v>190m</c:v>
                </c:pt>
                <c:pt idx="191">
                  <c:v>191m</c:v>
                </c:pt>
                <c:pt idx="192">
                  <c:v>192m</c:v>
                </c:pt>
                <c:pt idx="193">
                  <c:v>193m</c:v>
                </c:pt>
                <c:pt idx="194">
                  <c:v>194m</c:v>
                </c:pt>
                <c:pt idx="195">
                  <c:v>195m</c:v>
                </c:pt>
                <c:pt idx="196">
                  <c:v>196m</c:v>
                </c:pt>
                <c:pt idx="197">
                  <c:v>197m</c:v>
                </c:pt>
                <c:pt idx="198">
                  <c:v>198m</c:v>
                </c:pt>
                <c:pt idx="199">
                  <c:v>199m</c:v>
                </c:pt>
                <c:pt idx="200">
                  <c:v>200m</c:v>
                </c:pt>
                <c:pt idx="201">
                  <c:v>201m</c:v>
                </c:pt>
                <c:pt idx="202">
                  <c:v>202m</c:v>
                </c:pt>
                <c:pt idx="203">
                  <c:v>203m</c:v>
                </c:pt>
                <c:pt idx="204">
                  <c:v>204m</c:v>
                </c:pt>
                <c:pt idx="205">
                  <c:v>205m</c:v>
                </c:pt>
                <c:pt idx="206">
                  <c:v>206m</c:v>
                </c:pt>
                <c:pt idx="207">
                  <c:v>207m</c:v>
                </c:pt>
                <c:pt idx="208">
                  <c:v>208m</c:v>
                </c:pt>
                <c:pt idx="209">
                  <c:v>209m</c:v>
                </c:pt>
                <c:pt idx="210">
                  <c:v>210m</c:v>
                </c:pt>
                <c:pt idx="211">
                  <c:v>211m</c:v>
                </c:pt>
                <c:pt idx="212">
                  <c:v>212m</c:v>
                </c:pt>
                <c:pt idx="213">
                  <c:v>213m</c:v>
                </c:pt>
                <c:pt idx="214">
                  <c:v>214m</c:v>
                </c:pt>
                <c:pt idx="215">
                  <c:v>215m</c:v>
                </c:pt>
                <c:pt idx="216">
                  <c:v>216m</c:v>
                </c:pt>
                <c:pt idx="217">
                  <c:v>217m</c:v>
                </c:pt>
                <c:pt idx="218">
                  <c:v>218m</c:v>
                </c:pt>
                <c:pt idx="219">
                  <c:v>219m</c:v>
                </c:pt>
                <c:pt idx="220">
                  <c:v>220m</c:v>
                </c:pt>
                <c:pt idx="221">
                  <c:v>221m</c:v>
                </c:pt>
                <c:pt idx="222">
                  <c:v>222m</c:v>
                </c:pt>
                <c:pt idx="223">
                  <c:v>223m</c:v>
                </c:pt>
                <c:pt idx="224">
                  <c:v>224m</c:v>
                </c:pt>
                <c:pt idx="225">
                  <c:v>225m</c:v>
                </c:pt>
                <c:pt idx="226">
                  <c:v>226m</c:v>
                </c:pt>
                <c:pt idx="227">
                  <c:v>227m</c:v>
                </c:pt>
                <c:pt idx="228">
                  <c:v>228m</c:v>
                </c:pt>
                <c:pt idx="229">
                  <c:v>229m</c:v>
                </c:pt>
                <c:pt idx="230">
                  <c:v>230m</c:v>
                </c:pt>
                <c:pt idx="231">
                  <c:v>231m</c:v>
                </c:pt>
                <c:pt idx="232">
                  <c:v>232m</c:v>
                </c:pt>
                <c:pt idx="233">
                  <c:v>233m</c:v>
                </c:pt>
                <c:pt idx="234">
                  <c:v>234m</c:v>
                </c:pt>
                <c:pt idx="235">
                  <c:v>235m</c:v>
                </c:pt>
                <c:pt idx="236">
                  <c:v>236m</c:v>
                </c:pt>
                <c:pt idx="237">
                  <c:v>237m</c:v>
                </c:pt>
                <c:pt idx="238">
                  <c:v>238m</c:v>
                </c:pt>
                <c:pt idx="239">
                  <c:v>239m</c:v>
                </c:pt>
                <c:pt idx="240">
                  <c:v>240m</c:v>
                </c:pt>
                <c:pt idx="241">
                  <c:v>241m</c:v>
                </c:pt>
                <c:pt idx="242">
                  <c:v>242m</c:v>
                </c:pt>
                <c:pt idx="243">
                  <c:v>243m</c:v>
                </c:pt>
                <c:pt idx="244">
                  <c:v>244m</c:v>
                </c:pt>
                <c:pt idx="245">
                  <c:v>245m</c:v>
                </c:pt>
                <c:pt idx="246">
                  <c:v>246m</c:v>
                </c:pt>
                <c:pt idx="247">
                  <c:v>247m</c:v>
                </c:pt>
                <c:pt idx="248">
                  <c:v>248m</c:v>
                </c:pt>
                <c:pt idx="249">
                  <c:v>249m</c:v>
                </c:pt>
                <c:pt idx="250">
                  <c:v>250m</c:v>
                </c:pt>
                <c:pt idx="251">
                  <c:v>251m</c:v>
                </c:pt>
                <c:pt idx="252">
                  <c:v>252m</c:v>
                </c:pt>
                <c:pt idx="253">
                  <c:v>253m</c:v>
                </c:pt>
                <c:pt idx="254">
                  <c:v>254m</c:v>
                </c:pt>
                <c:pt idx="255">
                  <c:v>255m</c:v>
                </c:pt>
                <c:pt idx="256">
                  <c:v>256m</c:v>
                </c:pt>
                <c:pt idx="257">
                  <c:v>257m</c:v>
                </c:pt>
                <c:pt idx="258">
                  <c:v>258m</c:v>
                </c:pt>
                <c:pt idx="259">
                  <c:v>259m</c:v>
                </c:pt>
                <c:pt idx="260">
                  <c:v>260m</c:v>
                </c:pt>
                <c:pt idx="261">
                  <c:v>261m</c:v>
                </c:pt>
                <c:pt idx="262">
                  <c:v>262m</c:v>
                </c:pt>
                <c:pt idx="263">
                  <c:v>263m</c:v>
                </c:pt>
                <c:pt idx="264">
                  <c:v>264m</c:v>
                </c:pt>
                <c:pt idx="265">
                  <c:v>265m</c:v>
                </c:pt>
                <c:pt idx="266">
                  <c:v>266m</c:v>
                </c:pt>
                <c:pt idx="267">
                  <c:v>267m</c:v>
                </c:pt>
                <c:pt idx="268">
                  <c:v>268m</c:v>
                </c:pt>
                <c:pt idx="269">
                  <c:v>269m</c:v>
                </c:pt>
                <c:pt idx="270">
                  <c:v>270m</c:v>
                </c:pt>
                <c:pt idx="271">
                  <c:v>271m</c:v>
                </c:pt>
                <c:pt idx="272">
                  <c:v>272m</c:v>
                </c:pt>
                <c:pt idx="273">
                  <c:v>273m</c:v>
                </c:pt>
                <c:pt idx="274">
                  <c:v>274m</c:v>
                </c:pt>
                <c:pt idx="275">
                  <c:v>275m</c:v>
                </c:pt>
                <c:pt idx="276">
                  <c:v>276m</c:v>
                </c:pt>
                <c:pt idx="277">
                  <c:v>277m</c:v>
                </c:pt>
                <c:pt idx="278">
                  <c:v>278m</c:v>
                </c:pt>
                <c:pt idx="279">
                  <c:v>279m</c:v>
                </c:pt>
                <c:pt idx="280">
                  <c:v>280m</c:v>
                </c:pt>
                <c:pt idx="281">
                  <c:v>281m</c:v>
                </c:pt>
                <c:pt idx="282">
                  <c:v>282m</c:v>
                </c:pt>
                <c:pt idx="283">
                  <c:v>283m</c:v>
                </c:pt>
                <c:pt idx="284">
                  <c:v>284m</c:v>
                </c:pt>
                <c:pt idx="285">
                  <c:v>285m</c:v>
                </c:pt>
                <c:pt idx="286">
                  <c:v>286m</c:v>
                </c:pt>
                <c:pt idx="287">
                  <c:v>287m</c:v>
                </c:pt>
                <c:pt idx="288">
                  <c:v>288m</c:v>
                </c:pt>
                <c:pt idx="289">
                  <c:v>289m</c:v>
                </c:pt>
                <c:pt idx="290">
                  <c:v>290m</c:v>
                </c:pt>
                <c:pt idx="291">
                  <c:v>291m</c:v>
                </c:pt>
                <c:pt idx="292">
                  <c:v>292m</c:v>
                </c:pt>
                <c:pt idx="293">
                  <c:v>293m</c:v>
                </c:pt>
                <c:pt idx="294">
                  <c:v>294m</c:v>
                </c:pt>
                <c:pt idx="295">
                  <c:v>295m</c:v>
                </c:pt>
                <c:pt idx="296">
                  <c:v>296m</c:v>
                </c:pt>
                <c:pt idx="297">
                  <c:v>297m</c:v>
                </c:pt>
                <c:pt idx="298">
                  <c:v>298m</c:v>
                </c:pt>
                <c:pt idx="299">
                  <c:v>299m</c:v>
                </c:pt>
                <c:pt idx="300">
                  <c:v>300m</c:v>
                </c:pt>
                <c:pt idx="301">
                  <c:v>301m</c:v>
                </c:pt>
                <c:pt idx="302">
                  <c:v>302m</c:v>
                </c:pt>
                <c:pt idx="303">
                  <c:v>303m</c:v>
                </c:pt>
                <c:pt idx="304">
                  <c:v>304m</c:v>
                </c:pt>
                <c:pt idx="305">
                  <c:v>305m</c:v>
                </c:pt>
                <c:pt idx="306">
                  <c:v>306m</c:v>
                </c:pt>
                <c:pt idx="307">
                  <c:v>307m</c:v>
                </c:pt>
                <c:pt idx="308">
                  <c:v>308m</c:v>
                </c:pt>
                <c:pt idx="309">
                  <c:v>309m</c:v>
                </c:pt>
                <c:pt idx="310">
                  <c:v>310m</c:v>
                </c:pt>
                <c:pt idx="311">
                  <c:v>311m</c:v>
                </c:pt>
                <c:pt idx="312">
                  <c:v>312m</c:v>
                </c:pt>
                <c:pt idx="313">
                  <c:v>313m</c:v>
                </c:pt>
                <c:pt idx="314">
                  <c:v>314m</c:v>
                </c:pt>
                <c:pt idx="315">
                  <c:v>315m</c:v>
                </c:pt>
                <c:pt idx="316">
                  <c:v>316m</c:v>
                </c:pt>
                <c:pt idx="317">
                  <c:v>317m</c:v>
                </c:pt>
                <c:pt idx="318">
                  <c:v>318m</c:v>
                </c:pt>
                <c:pt idx="319">
                  <c:v>319m</c:v>
                </c:pt>
                <c:pt idx="320">
                  <c:v>320m</c:v>
                </c:pt>
                <c:pt idx="321">
                  <c:v>321m</c:v>
                </c:pt>
                <c:pt idx="322">
                  <c:v>322m</c:v>
                </c:pt>
                <c:pt idx="323">
                  <c:v>323m</c:v>
                </c:pt>
                <c:pt idx="324">
                  <c:v>324m</c:v>
                </c:pt>
                <c:pt idx="325">
                  <c:v>325m</c:v>
                </c:pt>
                <c:pt idx="326">
                  <c:v>326m</c:v>
                </c:pt>
                <c:pt idx="327">
                  <c:v>327m</c:v>
                </c:pt>
                <c:pt idx="328">
                  <c:v>328m</c:v>
                </c:pt>
                <c:pt idx="329">
                  <c:v>329m</c:v>
                </c:pt>
                <c:pt idx="330">
                  <c:v>330m</c:v>
                </c:pt>
                <c:pt idx="331">
                  <c:v>331m</c:v>
                </c:pt>
                <c:pt idx="332">
                  <c:v>332m</c:v>
                </c:pt>
                <c:pt idx="333">
                  <c:v>333m</c:v>
                </c:pt>
                <c:pt idx="334">
                  <c:v>334m</c:v>
                </c:pt>
                <c:pt idx="335">
                  <c:v>335m</c:v>
                </c:pt>
                <c:pt idx="336">
                  <c:v>336m</c:v>
                </c:pt>
                <c:pt idx="337">
                  <c:v>337m</c:v>
                </c:pt>
                <c:pt idx="338">
                  <c:v>338m</c:v>
                </c:pt>
                <c:pt idx="339">
                  <c:v>339m</c:v>
                </c:pt>
                <c:pt idx="340">
                  <c:v>340m</c:v>
                </c:pt>
                <c:pt idx="341">
                  <c:v>341m</c:v>
                </c:pt>
                <c:pt idx="342">
                  <c:v>342m</c:v>
                </c:pt>
                <c:pt idx="343">
                  <c:v>343m</c:v>
                </c:pt>
                <c:pt idx="344">
                  <c:v>344m</c:v>
                </c:pt>
                <c:pt idx="345">
                  <c:v>345m</c:v>
                </c:pt>
                <c:pt idx="346">
                  <c:v>346m</c:v>
                </c:pt>
                <c:pt idx="347">
                  <c:v>347m</c:v>
                </c:pt>
                <c:pt idx="348">
                  <c:v>348m</c:v>
                </c:pt>
                <c:pt idx="349">
                  <c:v>349m</c:v>
                </c:pt>
                <c:pt idx="350">
                  <c:v>350m</c:v>
                </c:pt>
                <c:pt idx="351">
                  <c:v>351m</c:v>
                </c:pt>
                <c:pt idx="352">
                  <c:v>352m</c:v>
                </c:pt>
                <c:pt idx="353">
                  <c:v>353m</c:v>
                </c:pt>
                <c:pt idx="354">
                  <c:v>354m</c:v>
                </c:pt>
                <c:pt idx="355">
                  <c:v>355m</c:v>
                </c:pt>
                <c:pt idx="356">
                  <c:v>356m</c:v>
                </c:pt>
                <c:pt idx="357">
                  <c:v>357m</c:v>
                </c:pt>
                <c:pt idx="358">
                  <c:v>358m</c:v>
                </c:pt>
                <c:pt idx="359">
                  <c:v>359m</c:v>
                </c:pt>
                <c:pt idx="360">
                  <c:v>360m</c:v>
                </c:pt>
              </c:strCache>
            </c:strRef>
          </c:cat>
          <c:val>
            <c:numRef>
              <c:f>'KRD mapping'!$E$43:$NA$43</c:f>
              <c:numCache>
                <c:formatCode>_(* #,##0.00_);_(* \(#,##0.00\);_(* "-"??_);_(@_)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2.7777777777777776E-2</c:v>
                </c:pt>
                <c:pt idx="86">
                  <c:v>5.5555555555555552E-2</c:v>
                </c:pt>
                <c:pt idx="87">
                  <c:v>8.3333333333333329E-2</c:v>
                </c:pt>
                <c:pt idx="88">
                  <c:v>0.1111111111111111</c:v>
                </c:pt>
                <c:pt idx="89">
                  <c:v>0.1388888888888889</c:v>
                </c:pt>
                <c:pt idx="90">
                  <c:v>0.16666666666666666</c:v>
                </c:pt>
                <c:pt idx="91">
                  <c:v>0.19444444444444445</c:v>
                </c:pt>
                <c:pt idx="92">
                  <c:v>0.22222222222222221</c:v>
                </c:pt>
                <c:pt idx="93">
                  <c:v>0.25</c:v>
                </c:pt>
                <c:pt idx="94">
                  <c:v>0.27777777777777779</c:v>
                </c:pt>
                <c:pt idx="95">
                  <c:v>0.30555555555555558</c:v>
                </c:pt>
                <c:pt idx="96">
                  <c:v>0.33333333333333331</c:v>
                </c:pt>
                <c:pt idx="97">
                  <c:v>0.3611111111111111</c:v>
                </c:pt>
                <c:pt idx="98">
                  <c:v>0.3888888888888889</c:v>
                </c:pt>
                <c:pt idx="99">
                  <c:v>0.41666666666666669</c:v>
                </c:pt>
                <c:pt idx="100">
                  <c:v>0.44444444444444442</c:v>
                </c:pt>
                <c:pt idx="101">
                  <c:v>0.47222222222222221</c:v>
                </c:pt>
                <c:pt idx="102">
                  <c:v>0.5</c:v>
                </c:pt>
                <c:pt idx="103">
                  <c:v>0.52777777777777779</c:v>
                </c:pt>
                <c:pt idx="104">
                  <c:v>0.55555555555555558</c:v>
                </c:pt>
                <c:pt idx="105">
                  <c:v>0.58333333333333337</c:v>
                </c:pt>
                <c:pt idx="106">
                  <c:v>0.61111111111111116</c:v>
                </c:pt>
                <c:pt idx="107">
                  <c:v>0.63888888888888884</c:v>
                </c:pt>
                <c:pt idx="108">
                  <c:v>0.66666666666666663</c:v>
                </c:pt>
                <c:pt idx="109">
                  <c:v>0.69444444444444442</c:v>
                </c:pt>
                <c:pt idx="110">
                  <c:v>0.72222222222222221</c:v>
                </c:pt>
                <c:pt idx="111">
                  <c:v>0.75</c:v>
                </c:pt>
                <c:pt idx="112">
                  <c:v>0.77777777777777779</c:v>
                </c:pt>
                <c:pt idx="113">
                  <c:v>0.80555555555555558</c:v>
                </c:pt>
                <c:pt idx="114">
                  <c:v>0.83333333333333337</c:v>
                </c:pt>
                <c:pt idx="115">
                  <c:v>0.86111111111111116</c:v>
                </c:pt>
                <c:pt idx="116">
                  <c:v>0.88888888888888884</c:v>
                </c:pt>
                <c:pt idx="117">
                  <c:v>0.91666666666666663</c:v>
                </c:pt>
                <c:pt idx="118">
                  <c:v>0.94444444444444442</c:v>
                </c:pt>
                <c:pt idx="119">
                  <c:v>0.97222222222222221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912576"/>
        <c:axId val="407214336"/>
      </c:lineChart>
      <c:catAx>
        <c:axId val="403912576"/>
        <c:scaling>
          <c:orientation val="minMax"/>
        </c:scaling>
        <c:delete val="0"/>
        <c:axPos val="b"/>
        <c:majorTickMark val="out"/>
        <c:minorTickMark val="none"/>
        <c:tickLblPos val="nextTo"/>
        <c:crossAx val="407214336"/>
        <c:crosses val="autoZero"/>
        <c:auto val="1"/>
        <c:lblAlgn val="ctr"/>
        <c:lblOffset val="100"/>
        <c:tickLblSkip val="12"/>
        <c:tickMarkSkip val="6"/>
        <c:noMultiLvlLbl val="0"/>
      </c:catAx>
      <c:valAx>
        <c:axId val="40721433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4039125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'KRD mapping'!$D$63</c:f>
              <c:strCache>
                <c:ptCount val="1"/>
                <c:pt idx="0">
                  <c:v>12m</c:v>
                </c:pt>
              </c:strCache>
            </c:strRef>
          </c:tx>
          <c:marker>
            <c:symbol val="none"/>
          </c:marker>
          <c:cat>
            <c:strRef>
              <c:f>'KRD mapping'!$E$37:$NA$37</c:f>
              <c:strCache>
                <c:ptCount val="361"/>
                <c:pt idx="0">
                  <c:v>0m</c:v>
                </c:pt>
                <c:pt idx="1">
                  <c:v>1m</c:v>
                </c:pt>
                <c:pt idx="2">
                  <c:v>2m</c:v>
                </c:pt>
                <c:pt idx="3">
                  <c:v>3m</c:v>
                </c:pt>
                <c:pt idx="4">
                  <c:v>4m</c:v>
                </c:pt>
                <c:pt idx="5">
                  <c:v>5m</c:v>
                </c:pt>
                <c:pt idx="6">
                  <c:v>6m</c:v>
                </c:pt>
                <c:pt idx="7">
                  <c:v>7m</c:v>
                </c:pt>
                <c:pt idx="8">
                  <c:v>8m</c:v>
                </c:pt>
                <c:pt idx="9">
                  <c:v>9m</c:v>
                </c:pt>
                <c:pt idx="10">
                  <c:v>10m</c:v>
                </c:pt>
                <c:pt idx="11">
                  <c:v>11m</c:v>
                </c:pt>
                <c:pt idx="12">
                  <c:v>12m</c:v>
                </c:pt>
                <c:pt idx="13">
                  <c:v>13m</c:v>
                </c:pt>
                <c:pt idx="14">
                  <c:v>14m</c:v>
                </c:pt>
                <c:pt idx="15">
                  <c:v>15m</c:v>
                </c:pt>
                <c:pt idx="16">
                  <c:v>16m</c:v>
                </c:pt>
                <c:pt idx="17">
                  <c:v>17m</c:v>
                </c:pt>
                <c:pt idx="18">
                  <c:v>18m</c:v>
                </c:pt>
                <c:pt idx="19">
                  <c:v>19m</c:v>
                </c:pt>
                <c:pt idx="20">
                  <c:v>20m</c:v>
                </c:pt>
                <c:pt idx="21">
                  <c:v>21m</c:v>
                </c:pt>
                <c:pt idx="22">
                  <c:v>22m</c:v>
                </c:pt>
                <c:pt idx="23">
                  <c:v>23m</c:v>
                </c:pt>
                <c:pt idx="24">
                  <c:v>24m</c:v>
                </c:pt>
                <c:pt idx="25">
                  <c:v>25m</c:v>
                </c:pt>
                <c:pt idx="26">
                  <c:v>26m</c:v>
                </c:pt>
                <c:pt idx="27">
                  <c:v>27m</c:v>
                </c:pt>
                <c:pt idx="28">
                  <c:v>28m</c:v>
                </c:pt>
                <c:pt idx="29">
                  <c:v>29m</c:v>
                </c:pt>
                <c:pt idx="30">
                  <c:v>30m</c:v>
                </c:pt>
                <c:pt idx="31">
                  <c:v>31m</c:v>
                </c:pt>
                <c:pt idx="32">
                  <c:v>32m</c:v>
                </c:pt>
                <c:pt idx="33">
                  <c:v>33m</c:v>
                </c:pt>
                <c:pt idx="34">
                  <c:v>34m</c:v>
                </c:pt>
                <c:pt idx="35">
                  <c:v>35m</c:v>
                </c:pt>
                <c:pt idx="36">
                  <c:v>36m</c:v>
                </c:pt>
                <c:pt idx="37">
                  <c:v>37m</c:v>
                </c:pt>
                <c:pt idx="38">
                  <c:v>38m</c:v>
                </c:pt>
                <c:pt idx="39">
                  <c:v>39m</c:v>
                </c:pt>
                <c:pt idx="40">
                  <c:v>40m</c:v>
                </c:pt>
                <c:pt idx="41">
                  <c:v>41m</c:v>
                </c:pt>
                <c:pt idx="42">
                  <c:v>42m</c:v>
                </c:pt>
                <c:pt idx="43">
                  <c:v>43m</c:v>
                </c:pt>
                <c:pt idx="44">
                  <c:v>44m</c:v>
                </c:pt>
                <c:pt idx="45">
                  <c:v>45m</c:v>
                </c:pt>
                <c:pt idx="46">
                  <c:v>46m</c:v>
                </c:pt>
                <c:pt idx="47">
                  <c:v>47m</c:v>
                </c:pt>
                <c:pt idx="48">
                  <c:v>48m</c:v>
                </c:pt>
                <c:pt idx="49">
                  <c:v>49m</c:v>
                </c:pt>
                <c:pt idx="50">
                  <c:v>50m</c:v>
                </c:pt>
                <c:pt idx="51">
                  <c:v>51m</c:v>
                </c:pt>
                <c:pt idx="52">
                  <c:v>52m</c:v>
                </c:pt>
                <c:pt idx="53">
                  <c:v>53m</c:v>
                </c:pt>
                <c:pt idx="54">
                  <c:v>54m</c:v>
                </c:pt>
                <c:pt idx="55">
                  <c:v>55m</c:v>
                </c:pt>
                <c:pt idx="56">
                  <c:v>56m</c:v>
                </c:pt>
                <c:pt idx="57">
                  <c:v>57m</c:v>
                </c:pt>
                <c:pt idx="58">
                  <c:v>58m</c:v>
                </c:pt>
                <c:pt idx="59">
                  <c:v>59m</c:v>
                </c:pt>
                <c:pt idx="60">
                  <c:v>60m</c:v>
                </c:pt>
                <c:pt idx="61">
                  <c:v>61m</c:v>
                </c:pt>
                <c:pt idx="62">
                  <c:v>62m</c:v>
                </c:pt>
                <c:pt idx="63">
                  <c:v>63m</c:v>
                </c:pt>
                <c:pt idx="64">
                  <c:v>64m</c:v>
                </c:pt>
                <c:pt idx="65">
                  <c:v>65m</c:v>
                </c:pt>
                <c:pt idx="66">
                  <c:v>66m</c:v>
                </c:pt>
                <c:pt idx="67">
                  <c:v>67m</c:v>
                </c:pt>
                <c:pt idx="68">
                  <c:v>68m</c:v>
                </c:pt>
                <c:pt idx="69">
                  <c:v>69m</c:v>
                </c:pt>
                <c:pt idx="70">
                  <c:v>70m</c:v>
                </c:pt>
                <c:pt idx="71">
                  <c:v>71m</c:v>
                </c:pt>
                <c:pt idx="72">
                  <c:v>72m</c:v>
                </c:pt>
                <c:pt idx="73">
                  <c:v>73m</c:v>
                </c:pt>
                <c:pt idx="74">
                  <c:v>74m</c:v>
                </c:pt>
                <c:pt idx="75">
                  <c:v>75m</c:v>
                </c:pt>
                <c:pt idx="76">
                  <c:v>76m</c:v>
                </c:pt>
                <c:pt idx="77">
                  <c:v>77m</c:v>
                </c:pt>
                <c:pt idx="78">
                  <c:v>78m</c:v>
                </c:pt>
                <c:pt idx="79">
                  <c:v>79m</c:v>
                </c:pt>
                <c:pt idx="80">
                  <c:v>80m</c:v>
                </c:pt>
                <c:pt idx="81">
                  <c:v>81m</c:v>
                </c:pt>
                <c:pt idx="82">
                  <c:v>82m</c:v>
                </c:pt>
                <c:pt idx="83">
                  <c:v>83m</c:v>
                </c:pt>
                <c:pt idx="84">
                  <c:v>84m</c:v>
                </c:pt>
                <c:pt idx="85">
                  <c:v>85m</c:v>
                </c:pt>
                <c:pt idx="86">
                  <c:v>86m</c:v>
                </c:pt>
                <c:pt idx="87">
                  <c:v>87m</c:v>
                </c:pt>
                <c:pt idx="88">
                  <c:v>88m</c:v>
                </c:pt>
                <c:pt idx="89">
                  <c:v>89m</c:v>
                </c:pt>
                <c:pt idx="90">
                  <c:v>90m</c:v>
                </c:pt>
                <c:pt idx="91">
                  <c:v>91m</c:v>
                </c:pt>
                <c:pt idx="92">
                  <c:v>92m</c:v>
                </c:pt>
                <c:pt idx="93">
                  <c:v>93m</c:v>
                </c:pt>
                <c:pt idx="94">
                  <c:v>94m</c:v>
                </c:pt>
                <c:pt idx="95">
                  <c:v>95m</c:v>
                </c:pt>
                <c:pt idx="96">
                  <c:v>96m</c:v>
                </c:pt>
                <c:pt idx="97">
                  <c:v>97m</c:v>
                </c:pt>
                <c:pt idx="98">
                  <c:v>98m</c:v>
                </c:pt>
                <c:pt idx="99">
                  <c:v>99m</c:v>
                </c:pt>
                <c:pt idx="100">
                  <c:v>100m</c:v>
                </c:pt>
                <c:pt idx="101">
                  <c:v>101m</c:v>
                </c:pt>
                <c:pt idx="102">
                  <c:v>102m</c:v>
                </c:pt>
                <c:pt idx="103">
                  <c:v>103m</c:v>
                </c:pt>
                <c:pt idx="104">
                  <c:v>104m</c:v>
                </c:pt>
                <c:pt idx="105">
                  <c:v>105m</c:v>
                </c:pt>
                <c:pt idx="106">
                  <c:v>106m</c:v>
                </c:pt>
                <c:pt idx="107">
                  <c:v>107m</c:v>
                </c:pt>
                <c:pt idx="108">
                  <c:v>108m</c:v>
                </c:pt>
                <c:pt idx="109">
                  <c:v>109m</c:v>
                </c:pt>
                <c:pt idx="110">
                  <c:v>110m</c:v>
                </c:pt>
                <c:pt idx="111">
                  <c:v>111m</c:v>
                </c:pt>
                <c:pt idx="112">
                  <c:v>112m</c:v>
                </c:pt>
                <c:pt idx="113">
                  <c:v>113m</c:v>
                </c:pt>
                <c:pt idx="114">
                  <c:v>114m</c:v>
                </c:pt>
                <c:pt idx="115">
                  <c:v>115m</c:v>
                </c:pt>
                <c:pt idx="116">
                  <c:v>116m</c:v>
                </c:pt>
                <c:pt idx="117">
                  <c:v>117m</c:v>
                </c:pt>
                <c:pt idx="118">
                  <c:v>118m</c:v>
                </c:pt>
                <c:pt idx="119">
                  <c:v>119m</c:v>
                </c:pt>
                <c:pt idx="120">
                  <c:v>120m</c:v>
                </c:pt>
                <c:pt idx="121">
                  <c:v>121m</c:v>
                </c:pt>
                <c:pt idx="122">
                  <c:v>122m</c:v>
                </c:pt>
                <c:pt idx="123">
                  <c:v>123m</c:v>
                </c:pt>
                <c:pt idx="124">
                  <c:v>124m</c:v>
                </c:pt>
                <c:pt idx="125">
                  <c:v>125m</c:v>
                </c:pt>
                <c:pt idx="126">
                  <c:v>126m</c:v>
                </c:pt>
                <c:pt idx="127">
                  <c:v>127m</c:v>
                </c:pt>
                <c:pt idx="128">
                  <c:v>128m</c:v>
                </c:pt>
                <c:pt idx="129">
                  <c:v>129m</c:v>
                </c:pt>
                <c:pt idx="130">
                  <c:v>130m</c:v>
                </c:pt>
                <c:pt idx="131">
                  <c:v>131m</c:v>
                </c:pt>
                <c:pt idx="132">
                  <c:v>132m</c:v>
                </c:pt>
                <c:pt idx="133">
                  <c:v>133m</c:v>
                </c:pt>
                <c:pt idx="134">
                  <c:v>134m</c:v>
                </c:pt>
                <c:pt idx="135">
                  <c:v>135m</c:v>
                </c:pt>
                <c:pt idx="136">
                  <c:v>136m</c:v>
                </c:pt>
                <c:pt idx="137">
                  <c:v>137m</c:v>
                </c:pt>
                <c:pt idx="138">
                  <c:v>138m</c:v>
                </c:pt>
                <c:pt idx="139">
                  <c:v>139m</c:v>
                </c:pt>
                <c:pt idx="140">
                  <c:v>140m</c:v>
                </c:pt>
                <c:pt idx="141">
                  <c:v>141m</c:v>
                </c:pt>
                <c:pt idx="142">
                  <c:v>142m</c:v>
                </c:pt>
                <c:pt idx="143">
                  <c:v>143m</c:v>
                </c:pt>
                <c:pt idx="144">
                  <c:v>144m</c:v>
                </c:pt>
                <c:pt idx="145">
                  <c:v>145m</c:v>
                </c:pt>
                <c:pt idx="146">
                  <c:v>146m</c:v>
                </c:pt>
                <c:pt idx="147">
                  <c:v>147m</c:v>
                </c:pt>
                <c:pt idx="148">
                  <c:v>148m</c:v>
                </c:pt>
                <c:pt idx="149">
                  <c:v>149m</c:v>
                </c:pt>
                <c:pt idx="150">
                  <c:v>150m</c:v>
                </c:pt>
                <c:pt idx="151">
                  <c:v>151m</c:v>
                </c:pt>
                <c:pt idx="152">
                  <c:v>152m</c:v>
                </c:pt>
                <c:pt idx="153">
                  <c:v>153m</c:v>
                </c:pt>
                <c:pt idx="154">
                  <c:v>154m</c:v>
                </c:pt>
                <c:pt idx="155">
                  <c:v>155m</c:v>
                </c:pt>
                <c:pt idx="156">
                  <c:v>156m</c:v>
                </c:pt>
                <c:pt idx="157">
                  <c:v>157m</c:v>
                </c:pt>
                <c:pt idx="158">
                  <c:v>158m</c:v>
                </c:pt>
                <c:pt idx="159">
                  <c:v>159m</c:v>
                </c:pt>
                <c:pt idx="160">
                  <c:v>160m</c:v>
                </c:pt>
                <c:pt idx="161">
                  <c:v>161m</c:v>
                </c:pt>
                <c:pt idx="162">
                  <c:v>162m</c:v>
                </c:pt>
                <c:pt idx="163">
                  <c:v>163m</c:v>
                </c:pt>
                <c:pt idx="164">
                  <c:v>164m</c:v>
                </c:pt>
                <c:pt idx="165">
                  <c:v>165m</c:v>
                </c:pt>
                <c:pt idx="166">
                  <c:v>166m</c:v>
                </c:pt>
                <c:pt idx="167">
                  <c:v>167m</c:v>
                </c:pt>
                <c:pt idx="168">
                  <c:v>168m</c:v>
                </c:pt>
                <c:pt idx="169">
                  <c:v>169m</c:v>
                </c:pt>
                <c:pt idx="170">
                  <c:v>170m</c:v>
                </c:pt>
                <c:pt idx="171">
                  <c:v>171m</c:v>
                </c:pt>
                <c:pt idx="172">
                  <c:v>172m</c:v>
                </c:pt>
                <c:pt idx="173">
                  <c:v>173m</c:v>
                </c:pt>
                <c:pt idx="174">
                  <c:v>174m</c:v>
                </c:pt>
                <c:pt idx="175">
                  <c:v>175m</c:v>
                </c:pt>
                <c:pt idx="176">
                  <c:v>176m</c:v>
                </c:pt>
                <c:pt idx="177">
                  <c:v>177m</c:v>
                </c:pt>
                <c:pt idx="178">
                  <c:v>178m</c:v>
                </c:pt>
                <c:pt idx="179">
                  <c:v>179m</c:v>
                </c:pt>
                <c:pt idx="180">
                  <c:v>180m</c:v>
                </c:pt>
                <c:pt idx="181">
                  <c:v>181m</c:v>
                </c:pt>
                <c:pt idx="182">
                  <c:v>182m</c:v>
                </c:pt>
                <c:pt idx="183">
                  <c:v>183m</c:v>
                </c:pt>
                <c:pt idx="184">
                  <c:v>184m</c:v>
                </c:pt>
                <c:pt idx="185">
                  <c:v>185m</c:v>
                </c:pt>
                <c:pt idx="186">
                  <c:v>186m</c:v>
                </c:pt>
                <c:pt idx="187">
                  <c:v>187m</c:v>
                </c:pt>
                <c:pt idx="188">
                  <c:v>188m</c:v>
                </c:pt>
                <c:pt idx="189">
                  <c:v>189m</c:v>
                </c:pt>
                <c:pt idx="190">
                  <c:v>190m</c:v>
                </c:pt>
                <c:pt idx="191">
                  <c:v>191m</c:v>
                </c:pt>
                <c:pt idx="192">
                  <c:v>192m</c:v>
                </c:pt>
                <c:pt idx="193">
                  <c:v>193m</c:v>
                </c:pt>
                <c:pt idx="194">
                  <c:v>194m</c:v>
                </c:pt>
                <c:pt idx="195">
                  <c:v>195m</c:v>
                </c:pt>
                <c:pt idx="196">
                  <c:v>196m</c:v>
                </c:pt>
                <c:pt idx="197">
                  <c:v>197m</c:v>
                </c:pt>
                <c:pt idx="198">
                  <c:v>198m</c:v>
                </c:pt>
                <c:pt idx="199">
                  <c:v>199m</c:v>
                </c:pt>
                <c:pt idx="200">
                  <c:v>200m</c:v>
                </c:pt>
                <c:pt idx="201">
                  <c:v>201m</c:v>
                </c:pt>
                <c:pt idx="202">
                  <c:v>202m</c:v>
                </c:pt>
                <c:pt idx="203">
                  <c:v>203m</c:v>
                </c:pt>
                <c:pt idx="204">
                  <c:v>204m</c:v>
                </c:pt>
                <c:pt idx="205">
                  <c:v>205m</c:v>
                </c:pt>
                <c:pt idx="206">
                  <c:v>206m</c:v>
                </c:pt>
                <c:pt idx="207">
                  <c:v>207m</c:v>
                </c:pt>
                <c:pt idx="208">
                  <c:v>208m</c:v>
                </c:pt>
                <c:pt idx="209">
                  <c:v>209m</c:v>
                </c:pt>
                <c:pt idx="210">
                  <c:v>210m</c:v>
                </c:pt>
                <c:pt idx="211">
                  <c:v>211m</c:v>
                </c:pt>
                <c:pt idx="212">
                  <c:v>212m</c:v>
                </c:pt>
                <c:pt idx="213">
                  <c:v>213m</c:v>
                </c:pt>
                <c:pt idx="214">
                  <c:v>214m</c:v>
                </c:pt>
                <c:pt idx="215">
                  <c:v>215m</c:v>
                </c:pt>
                <c:pt idx="216">
                  <c:v>216m</c:v>
                </c:pt>
                <c:pt idx="217">
                  <c:v>217m</c:v>
                </c:pt>
                <c:pt idx="218">
                  <c:v>218m</c:v>
                </c:pt>
                <c:pt idx="219">
                  <c:v>219m</c:v>
                </c:pt>
                <c:pt idx="220">
                  <c:v>220m</c:v>
                </c:pt>
                <c:pt idx="221">
                  <c:v>221m</c:v>
                </c:pt>
                <c:pt idx="222">
                  <c:v>222m</c:v>
                </c:pt>
                <c:pt idx="223">
                  <c:v>223m</c:v>
                </c:pt>
                <c:pt idx="224">
                  <c:v>224m</c:v>
                </c:pt>
                <c:pt idx="225">
                  <c:v>225m</c:v>
                </c:pt>
                <c:pt idx="226">
                  <c:v>226m</c:v>
                </c:pt>
                <c:pt idx="227">
                  <c:v>227m</c:v>
                </c:pt>
                <c:pt idx="228">
                  <c:v>228m</c:v>
                </c:pt>
                <c:pt idx="229">
                  <c:v>229m</c:v>
                </c:pt>
                <c:pt idx="230">
                  <c:v>230m</c:v>
                </c:pt>
                <c:pt idx="231">
                  <c:v>231m</c:v>
                </c:pt>
                <c:pt idx="232">
                  <c:v>232m</c:v>
                </c:pt>
                <c:pt idx="233">
                  <c:v>233m</c:v>
                </c:pt>
                <c:pt idx="234">
                  <c:v>234m</c:v>
                </c:pt>
                <c:pt idx="235">
                  <c:v>235m</c:v>
                </c:pt>
                <c:pt idx="236">
                  <c:v>236m</c:v>
                </c:pt>
                <c:pt idx="237">
                  <c:v>237m</c:v>
                </c:pt>
                <c:pt idx="238">
                  <c:v>238m</c:v>
                </c:pt>
                <c:pt idx="239">
                  <c:v>239m</c:v>
                </c:pt>
                <c:pt idx="240">
                  <c:v>240m</c:v>
                </c:pt>
                <c:pt idx="241">
                  <c:v>241m</c:v>
                </c:pt>
                <c:pt idx="242">
                  <c:v>242m</c:v>
                </c:pt>
                <c:pt idx="243">
                  <c:v>243m</c:v>
                </c:pt>
                <c:pt idx="244">
                  <c:v>244m</c:v>
                </c:pt>
                <c:pt idx="245">
                  <c:v>245m</c:v>
                </c:pt>
                <c:pt idx="246">
                  <c:v>246m</c:v>
                </c:pt>
                <c:pt idx="247">
                  <c:v>247m</c:v>
                </c:pt>
                <c:pt idx="248">
                  <c:v>248m</c:v>
                </c:pt>
                <c:pt idx="249">
                  <c:v>249m</c:v>
                </c:pt>
                <c:pt idx="250">
                  <c:v>250m</c:v>
                </c:pt>
                <c:pt idx="251">
                  <c:v>251m</c:v>
                </c:pt>
                <c:pt idx="252">
                  <c:v>252m</c:v>
                </c:pt>
                <c:pt idx="253">
                  <c:v>253m</c:v>
                </c:pt>
                <c:pt idx="254">
                  <c:v>254m</c:v>
                </c:pt>
                <c:pt idx="255">
                  <c:v>255m</c:v>
                </c:pt>
                <c:pt idx="256">
                  <c:v>256m</c:v>
                </c:pt>
                <c:pt idx="257">
                  <c:v>257m</c:v>
                </c:pt>
                <c:pt idx="258">
                  <c:v>258m</c:v>
                </c:pt>
                <c:pt idx="259">
                  <c:v>259m</c:v>
                </c:pt>
                <c:pt idx="260">
                  <c:v>260m</c:v>
                </c:pt>
                <c:pt idx="261">
                  <c:v>261m</c:v>
                </c:pt>
                <c:pt idx="262">
                  <c:v>262m</c:v>
                </c:pt>
                <c:pt idx="263">
                  <c:v>263m</c:v>
                </c:pt>
                <c:pt idx="264">
                  <c:v>264m</c:v>
                </c:pt>
                <c:pt idx="265">
                  <c:v>265m</c:v>
                </c:pt>
                <c:pt idx="266">
                  <c:v>266m</c:v>
                </c:pt>
                <c:pt idx="267">
                  <c:v>267m</c:v>
                </c:pt>
                <c:pt idx="268">
                  <c:v>268m</c:v>
                </c:pt>
                <c:pt idx="269">
                  <c:v>269m</c:v>
                </c:pt>
                <c:pt idx="270">
                  <c:v>270m</c:v>
                </c:pt>
                <c:pt idx="271">
                  <c:v>271m</c:v>
                </c:pt>
                <c:pt idx="272">
                  <c:v>272m</c:v>
                </c:pt>
                <c:pt idx="273">
                  <c:v>273m</c:v>
                </c:pt>
                <c:pt idx="274">
                  <c:v>274m</c:v>
                </c:pt>
                <c:pt idx="275">
                  <c:v>275m</c:v>
                </c:pt>
                <c:pt idx="276">
                  <c:v>276m</c:v>
                </c:pt>
                <c:pt idx="277">
                  <c:v>277m</c:v>
                </c:pt>
                <c:pt idx="278">
                  <c:v>278m</c:v>
                </c:pt>
                <c:pt idx="279">
                  <c:v>279m</c:v>
                </c:pt>
                <c:pt idx="280">
                  <c:v>280m</c:v>
                </c:pt>
                <c:pt idx="281">
                  <c:v>281m</c:v>
                </c:pt>
                <c:pt idx="282">
                  <c:v>282m</c:v>
                </c:pt>
                <c:pt idx="283">
                  <c:v>283m</c:v>
                </c:pt>
                <c:pt idx="284">
                  <c:v>284m</c:v>
                </c:pt>
                <c:pt idx="285">
                  <c:v>285m</c:v>
                </c:pt>
                <c:pt idx="286">
                  <c:v>286m</c:v>
                </c:pt>
                <c:pt idx="287">
                  <c:v>287m</c:v>
                </c:pt>
                <c:pt idx="288">
                  <c:v>288m</c:v>
                </c:pt>
                <c:pt idx="289">
                  <c:v>289m</c:v>
                </c:pt>
                <c:pt idx="290">
                  <c:v>290m</c:v>
                </c:pt>
                <c:pt idx="291">
                  <c:v>291m</c:v>
                </c:pt>
                <c:pt idx="292">
                  <c:v>292m</c:v>
                </c:pt>
                <c:pt idx="293">
                  <c:v>293m</c:v>
                </c:pt>
                <c:pt idx="294">
                  <c:v>294m</c:v>
                </c:pt>
                <c:pt idx="295">
                  <c:v>295m</c:v>
                </c:pt>
                <c:pt idx="296">
                  <c:v>296m</c:v>
                </c:pt>
                <c:pt idx="297">
                  <c:v>297m</c:v>
                </c:pt>
                <c:pt idx="298">
                  <c:v>298m</c:v>
                </c:pt>
                <c:pt idx="299">
                  <c:v>299m</c:v>
                </c:pt>
                <c:pt idx="300">
                  <c:v>300m</c:v>
                </c:pt>
                <c:pt idx="301">
                  <c:v>301m</c:v>
                </c:pt>
                <c:pt idx="302">
                  <c:v>302m</c:v>
                </c:pt>
                <c:pt idx="303">
                  <c:v>303m</c:v>
                </c:pt>
                <c:pt idx="304">
                  <c:v>304m</c:v>
                </c:pt>
                <c:pt idx="305">
                  <c:v>305m</c:v>
                </c:pt>
                <c:pt idx="306">
                  <c:v>306m</c:v>
                </c:pt>
                <c:pt idx="307">
                  <c:v>307m</c:v>
                </c:pt>
                <c:pt idx="308">
                  <c:v>308m</c:v>
                </c:pt>
                <c:pt idx="309">
                  <c:v>309m</c:v>
                </c:pt>
                <c:pt idx="310">
                  <c:v>310m</c:v>
                </c:pt>
                <c:pt idx="311">
                  <c:v>311m</c:v>
                </c:pt>
                <c:pt idx="312">
                  <c:v>312m</c:v>
                </c:pt>
                <c:pt idx="313">
                  <c:v>313m</c:v>
                </c:pt>
                <c:pt idx="314">
                  <c:v>314m</c:v>
                </c:pt>
                <c:pt idx="315">
                  <c:v>315m</c:v>
                </c:pt>
                <c:pt idx="316">
                  <c:v>316m</c:v>
                </c:pt>
                <c:pt idx="317">
                  <c:v>317m</c:v>
                </c:pt>
                <c:pt idx="318">
                  <c:v>318m</c:v>
                </c:pt>
                <c:pt idx="319">
                  <c:v>319m</c:v>
                </c:pt>
                <c:pt idx="320">
                  <c:v>320m</c:v>
                </c:pt>
                <c:pt idx="321">
                  <c:v>321m</c:v>
                </c:pt>
                <c:pt idx="322">
                  <c:v>322m</c:v>
                </c:pt>
                <c:pt idx="323">
                  <c:v>323m</c:v>
                </c:pt>
                <c:pt idx="324">
                  <c:v>324m</c:v>
                </c:pt>
                <c:pt idx="325">
                  <c:v>325m</c:v>
                </c:pt>
                <c:pt idx="326">
                  <c:v>326m</c:v>
                </c:pt>
                <c:pt idx="327">
                  <c:v>327m</c:v>
                </c:pt>
                <c:pt idx="328">
                  <c:v>328m</c:v>
                </c:pt>
                <c:pt idx="329">
                  <c:v>329m</c:v>
                </c:pt>
                <c:pt idx="330">
                  <c:v>330m</c:v>
                </c:pt>
                <c:pt idx="331">
                  <c:v>331m</c:v>
                </c:pt>
                <c:pt idx="332">
                  <c:v>332m</c:v>
                </c:pt>
                <c:pt idx="333">
                  <c:v>333m</c:v>
                </c:pt>
                <c:pt idx="334">
                  <c:v>334m</c:v>
                </c:pt>
                <c:pt idx="335">
                  <c:v>335m</c:v>
                </c:pt>
                <c:pt idx="336">
                  <c:v>336m</c:v>
                </c:pt>
                <c:pt idx="337">
                  <c:v>337m</c:v>
                </c:pt>
                <c:pt idx="338">
                  <c:v>338m</c:v>
                </c:pt>
                <c:pt idx="339">
                  <c:v>339m</c:v>
                </c:pt>
                <c:pt idx="340">
                  <c:v>340m</c:v>
                </c:pt>
                <c:pt idx="341">
                  <c:v>341m</c:v>
                </c:pt>
                <c:pt idx="342">
                  <c:v>342m</c:v>
                </c:pt>
                <c:pt idx="343">
                  <c:v>343m</c:v>
                </c:pt>
                <c:pt idx="344">
                  <c:v>344m</c:v>
                </c:pt>
                <c:pt idx="345">
                  <c:v>345m</c:v>
                </c:pt>
                <c:pt idx="346">
                  <c:v>346m</c:v>
                </c:pt>
                <c:pt idx="347">
                  <c:v>347m</c:v>
                </c:pt>
                <c:pt idx="348">
                  <c:v>348m</c:v>
                </c:pt>
                <c:pt idx="349">
                  <c:v>349m</c:v>
                </c:pt>
                <c:pt idx="350">
                  <c:v>350m</c:v>
                </c:pt>
                <c:pt idx="351">
                  <c:v>351m</c:v>
                </c:pt>
                <c:pt idx="352">
                  <c:v>352m</c:v>
                </c:pt>
                <c:pt idx="353">
                  <c:v>353m</c:v>
                </c:pt>
                <c:pt idx="354">
                  <c:v>354m</c:v>
                </c:pt>
                <c:pt idx="355">
                  <c:v>355m</c:v>
                </c:pt>
                <c:pt idx="356">
                  <c:v>356m</c:v>
                </c:pt>
                <c:pt idx="357">
                  <c:v>357m</c:v>
                </c:pt>
                <c:pt idx="358">
                  <c:v>358m</c:v>
                </c:pt>
                <c:pt idx="359">
                  <c:v>359m</c:v>
                </c:pt>
                <c:pt idx="360">
                  <c:v>360m</c:v>
                </c:pt>
              </c:strCache>
            </c:strRef>
          </c:cat>
          <c:val>
            <c:numRef>
              <c:f>'KRD mapping'!$E$63:$NA$63</c:f>
              <c:numCache>
                <c:formatCode>_(* #,##0.00_);_(* \(#,##0.00\);_(* "-"??_);_(@_)</c:formatCode>
                <c:ptCount val="36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0.91666666666666663</c:v>
                </c:pt>
                <c:pt idx="14">
                  <c:v>0.83333333333333337</c:v>
                </c:pt>
                <c:pt idx="15">
                  <c:v>0.75</c:v>
                </c:pt>
                <c:pt idx="16">
                  <c:v>0.66666666666666674</c:v>
                </c:pt>
                <c:pt idx="17">
                  <c:v>0.58333333333333326</c:v>
                </c:pt>
                <c:pt idx="18">
                  <c:v>0.5</c:v>
                </c:pt>
                <c:pt idx="19">
                  <c:v>0.41666666666666663</c:v>
                </c:pt>
                <c:pt idx="20">
                  <c:v>0.33333333333333337</c:v>
                </c:pt>
                <c:pt idx="21">
                  <c:v>0.25</c:v>
                </c:pt>
                <c:pt idx="22">
                  <c:v>0.16666666666666663</c:v>
                </c:pt>
                <c:pt idx="23">
                  <c:v>8.333333333333337E-2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'KRD mapping'!$D$64</c:f>
              <c:strCache>
                <c:ptCount val="1"/>
                <c:pt idx="0">
                  <c:v>2y</c:v>
                </c:pt>
              </c:strCache>
            </c:strRef>
          </c:tx>
          <c:marker>
            <c:symbol val="none"/>
          </c:marker>
          <c:cat>
            <c:strRef>
              <c:f>'KRD mapping'!$E$37:$NA$37</c:f>
              <c:strCache>
                <c:ptCount val="361"/>
                <c:pt idx="0">
                  <c:v>0m</c:v>
                </c:pt>
                <c:pt idx="1">
                  <c:v>1m</c:v>
                </c:pt>
                <c:pt idx="2">
                  <c:v>2m</c:v>
                </c:pt>
                <c:pt idx="3">
                  <c:v>3m</c:v>
                </c:pt>
                <c:pt idx="4">
                  <c:v>4m</c:v>
                </c:pt>
                <c:pt idx="5">
                  <c:v>5m</c:v>
                </c:pt>
                <c:pt idx="6">
                  <c:v>6m</c:v>
                </c:pt>
                <c:pt idx="7">
                  <c:v>7m</c:v>
                </c:pt>
                <c:pt idx="8">
                  <c:v>8m</c:v>
                </c:pt>
                <c:pt idx="9">
                  <c:v>9m</c:v>
                </c:pt>
                <c:pt idx="10">
                  <c:v>10m</c:v>
                </c:pt>
                <c:pt idx="11">
                  <c:v>11m</c:v>
                </c:pt>
                <c:pt idx="12">
                  <c:v>12m</c:v>
                </c:pt>
                <c:pt idx="13">
                  <c:v>13m</c:v>
                </c:pt>
                <c:pt idx="14">
                  <c:v>14m</c:v>
                </c:pt>
                <c:pt idx="15">
                  <c:v>15m</c:v>
                </c:pt>
                <c:pt idx="16">
                  <c:v>16m</c:v>
                </c:pt>
                <c:pt idx="17">
                  <c:v>17m</c:v>
                </c:pt>
                <c:pt idx="18">
                  <c:v>18m</c:v>
                </c:pt>
                <c:pt idx="19">
                  <c:v>19m</c:v>
                </c:pt>
                <c:pt idx="20">
                  <c:v>20m</c:v>
                </c:pt>
                <c:pt idx="21">
                  <c:v>21m</c:v>
                </c:pt>
                <c:pt idx="22">
                  <c:v>22m</c:v>
                </c:pt>
                <c:pt idx="23">
                  <c:v>23m</c:v>
                </c:pt>
                <c:pt idx="24">
                  <c:v>24m</c:v>
                </c:pt>
                <c:pt idx="25">
                  <c:v>25m</c:v>
                </c:pt>
                <c:pt idx="26">
                  <c:v>26m</c:v>
                </c:pt>
                <c:pt idx="27">
                  <c:v>27m</c:v>
                </c:pt>
                <c:pt idx="28">
                  <c:v>28m</c:v>
                </c:pt>
                <c:pt idx="29">
                  <c:v>29m</c:v>
                </c:pt>
                <c:pt idx="30">
                  <c:v>30m</c:v>
                </c:pt>
                <c:pt idx="31">
                  <c:v>31m</c:v>
                </c:pt>
                <c:pt idx="32">
                  <c:v>32m</c:v>
                </c:pt>
                <c:pt idx="33">
                  <c:v>33m</c:v>
                </c:pt>
                <c:pt idx="34">
                  <c:v>34m</c:v>
                </c:pt>
                <c:pt idx="35">
                  <c:v>35m</c:v>
                </c:pt>
                <c:pt idx="36">
                  <c:v>36m</c:v>
                </c:pt>
                <c:pt idx="37">
                  <c:v>37m</c:v>
                </c:pt>
                <c:pt idx="38">
                  <c:v>38m</c:v>
                </c:pt>
                <c:pt idx="39">
                  <c:v>39m</c:v>
                </c:pt>
                <c:pt idx="40">
                  <c:v>40m</c:v>
                </c:pt>
                <c:pt idx="41">
                  <c:v>41m</c:v>
                </c:pt>
                <c:pt idx="42">
                  <c:v>42m</c:v>
                </c:pt>
                <c:pt idx="43">
                  <c:v>43m</c:v>
                </c:pt>
                <c:pt idx="44">
                  <c:v>44m</c:v>
                </c:pt>
                <c:pt idx="45">
                  <c:v>45m</c:v>
                </c:pt>
                <c:pt idx="46">
                  <c:v>46m</c:v>
                </c:pt>
                <c:pt idx="47">
                  <c:v>47m</c:v>
                </c:pt>
                <c:pt idx="48">
                  <c:v>48m</c:v>
                </c:pt>
                <c:pt idx="49">
                  <c:v>49m</c:v>
                </c:pt>
                <c:pt idx="50">
                  <c:v>50m</c:v>
                </c:pt>
                <c:pt idx="51">
                  <c:v>51m</c:v>
                </c:pt>
                <c:pt idx="52">
                  <c:v>52m</c:v>
                </c:pt>
                <c:pt idx="53">
                  <c:v>53m</c:v>
                </c:pt>
                <c:pt idx="54">
                  <c:v>54m</c:v>
                </c:pt>
                <c:pt idx="55">
                  <c:v>55m</c:v>
                </c:pt>
                <c:pt idx="56">
                  <c:v>56m</c:v>
                </c:pt>
                <c:pt idx="57">
                  <c:v>57m</c:v>
                </c:pt>
                <c:pt idx="58">
                  <c:v>58m</c:v>
                </c:pt>
                <c:pt idx="59">
                  <c:v>59m</c:v>
                </c:pt>
                <c:pt idx="60">
                  <c:v>60m</c:v>
                </c:pt>
                <c:pt idx="61">
                  <c:v>61m</c:v>
                </c:pt>
                <c:pt idx="62">
                  <c:v>62m</c:v>
                </c:pt>
                <c:pt idx="63">
                  <c:v>63m</c:v>
                </c:pt>
                <c:pt idx="64">
                  <c:v>64m</c:v>
                </c:pt>
                <c:pt idx="65">
                  <c:v>65m</c:v>
                </c:pt>
                <c:pt idx="66">
                  <c:v>66m</c:v>
                </c:pt>
                <c:pt idx="67">
                  <c:v>67m</c:v>
                </c:pt>
                <c:pt idx="68">
                  <c:v>68m</c:v>
                </c:pt>
                <c:pt idx="69">
                  <c:v>69m</c:v>
                </c:pt>
                <c:pt idx="70">
                  <c:v>70m</c:v>
                </c:pt>
                <c:pt idx="71">
                  <c:v>71m</c:v>
                </c:pt>
                <c:pt idx="72">
                  <c:v>72m</c:v>
                </c:pt>
                <c:pt idx="73">
                  <c:v>73m</c:v>
                </c:pt>
                <c:pt idx="74">
                  <c:v>74m</c:v>
                </c:pt>
                <c:pt idx="75">
                  <c:v>75m</c:v>
                </c:pt>
                <c:pt idx="76">
                  <c:v>76m</c:v>
                </c:pt>
                <c:pt idx="77">
                  <c:v>77m</c:v>
                </c:pt>
                <c:pt idx="78">
                  <c:v>78m</c:v>
                </c:pt>
                <c:pt idx="79">
                  <c:v>79m</c:v>
                </c:pt>
                <c:pt idx="80">
                  <c:v>80m</c:v>
                </c:pt>
                <c:pt idx="81">
                  <c:v>81m</c:v>
                </c:pt>
                <c:pt idx="82">
                  <c:v>82m</c:v>
                </c:pt>
                <c:pt idx="83">
                  <c:v>83m</c:v>
                </c:pt>
                <c:pt idx="84">
                  <c:v>84m</c:v>
                </c:pt>
                <c:pt idx="85">
                  <c:v>85m</c:v>
                </c:pt>
                <c:pt idx="86">
                  <c:v>86m</c:v>
                </c:pt>
                <c:pt idx="87">
                  <c:v>87m</c:v>
                </c:pt>
                <c:pt idx="88">
                  <c:v>88m</c:v>
                </c:pt>
                <c:pt idx="89">
                  <c:v>89m</c:v>
                </c:pt>
                <c:pt idx="90">
                  <c:v>90m</c:v>
                </c:pt>
                <c:pt idx="91">
                  <c:v>91m</c:v>
                </c:pt>
                <c:pt idx="92">
                  <c:v>92m</c:v>
                </c:pt>
                <c:pt idx="93">
                  <c:v>93m</c:v>
                </c:pt>
                <c:pt idx="94">
                  <c:v>94m</c:v>
                </c:pt>
                <c:pt idx="95">
                  <c:v>95m</c:v>
                </c:pt>
                <c:pt idx="96">
                  <c:v>96m</c:v>
                </c:pt>
                <c:pt idx="97">
                  <c:v>97m</c:v>
                </c:pt>
                <c:pt idx="98">
                  <c:v>98m</c:v>
                </c:pt>
                <c:pt idx="99">
                  <c:v>99m</c:v>
                </c:pt>
                <c:pt idx="100">
                  <c:v>100m</c:v>
                </c:pt>
                <c:pt idx="101">
                  <c:v>101m</c:v>
                </c:pt>
                <c:pt idx="102">
                  <c:v>102m</c:v>
                </c:pt>
                <c:pt idx="103">
                  <c:v>103m</c:v>
                </c:pt>
                <c:pt idx="104">
                  <c:v>104m</c:v>
                </c:pt>
                <c:pt idx="105">
                  <c:v>105m</c:v>
                </c:pt>
                <c:pt idx="106">
                  <c:v>106m</c:v>
                </c:pt>
                <c:pt idx="107">
                  <c:v>107m</c:v>
                </c:pt>
                <c:pt idx="108">
                  <c:v>108m</c:v>
                </c:pt>
                <c:pt idx="109">
                  <c:v>109m</c:v>
                </c:pt>
                <c:pt idx="110">
                  <c:v>110m</c:v>
                </c:pt>
                <c:pt idx="111">
                  <c:v>111m</c:v>
                </c:pt>
                <c:pt idx="112">
                  <c:v>112m</c:v>
                </c:pt>
                <c:pt idx="113">
                  <c:v>113m</c:v>
                </c:pt>
                <c:pt idx="114">
                  <c:v>114m</c:v>
                </c:pt>
                <c:pt idx="115">
                  <c:v>115m</c:v>
                </c:pt>
                <c:pt idx="116">
                  <c:v>116m</c:v>
                </c:pt>
                <c:pt idx="117">
                  <c:v>117m</c:v>
                </c:pt>
                <c:pt idx="118">
                  <c:v>118m</c:v>
                </c:pt>
                <c:pt idx="119">
                  <c:v>119m</c:v>
                </c:pt>
                <c:pt idx="120">
                  <c:v>120m</c:v>
                </c:pt>
                <c:pt idx="121">
                  <c:v>121m</c:v>
                </c:pt>
                <c:pt idx="122">
                  <c:v>122m</c:v>
                </c:pt>
                <c:pt idx="123">
                  <c:v>123m</c:v>
                </c:pt>
                <c:pt idx="124">
                  <c:v>124m</c:v>
                </c:pt>
                <c:pt idx="125">
                  <c:v>125m</c:v>
                </c:pt>
                <c:pt idx="126">
                  <c:v>126m</c:v>
                </c:pt>
                <c:pt idx="127">
                  <c:v>127m</c:v>
                </c:pt>
                <c:pt idx="128">
                  <c:v>128m</c:v>
                </c:pt>
                <c:pt idx="129">
                  <c:v>129m</c:v>
                </c:pt>
                <c:pt idx="130">
                  <c:v>130m</c:v>
                </c:pt>
                <c:pt idx="131">
                  <c:v>131m</c:v>
                </c:pt>
                <c:pt idx="132">
                  <c:v>132m</c:v>
                </c:pt>
                <c:pt idx="133">
                  <c:v>133m</c:v>
                </c:pt>
                <c:pt idx="134">
                  <c:v>134m</c:v>
                </c:pt>
                <c:pt idx="135">
                  <c:v>135m</c:v>
                </c:pt>
                <c:pt idx="136">
                  <c:v>136m</c:v>
                </c:pt>
                <c:pt idx="137">
                  <c:v>137m</c:v>
                </c:pt>
                <c:pt idx="138">
                  <c:v>138m</c:v>
                </c:pt>
                <c:pt idx="139">
                  <c:v>139m</c:v>
                </c:pt>
                <c:pt idx="140">
                  <c:v>140m</c:v>
                </c:pt>
                <c:pt idx="141">
                  <c:v>141m</c:v>
                </c:pt>
                <c:pt idx="142">
                  <c:v>142m</c:v>
                </c:pt>
                <c:pt idx="143">
                  <c:v>143m</c:v>
                </c:pt>
                <c:pt idx="144">
                  <c:v>144m</c:v>
                </c:pt>
                <c:pt idx="145">
                  <c:v>145m</c:v>
                </c:pt>
                <c:pt idx="146">
                  <c:v>146m</c:v>
                </c:pt>
                <c:pt idx="147">
                  <c:v>147m</c:v>
                </c:pt>
                <c:pt idx="148">
                  <c:v>148m</c:v>
                </c:pt>
                <c:pt idx="149">
                  <c:v>149m</c:v>
                </c:pt>
                <c:pt idx="150">
                  <c:v>150m</c:v>
                </c:pt>
                <c:pt idx="151">
                  <c:v>151m</c:v>
                </c:pt>
                <c:pt idx="152">
                  <c:v>152m</c:v>
                </c:pt>
                <c:pt idx="153">
                  <c:v>153m</c:v>
                </c:pt>
                <c:pt idx="154">
                  <c:v>154m</c:v>
                </c:pt>
                <c:pt idx="155">
                  <c:v>155m</c:v>
                </c:pt>
                <c:pt idx="156">
                  <c:v>156m</c:v>
                </c:pt>
                <c:pt idx="157">
                  <c:v>157m</c:v>
                </c:pt>
                <c:pt idx="158">
                  <c:v>158m</c:v>
                </c:pt>
                <c:pt idx="159">
                  <c:v>159m</c:v>
                </c:pt>
                <c:pt idx="160">
                  <c:v>160m</c:v>
                </c:pt>
                <c:pt idx="161">
                  <c:v>161m</c:v>
                </c:pt>
                <c:pt idx="162">
                  <c:v>162m</c:v>
                </c:pt>
                <c:pt idx="163">
                  <c:v>163m</c:v>
                </c:pt>
                <c:pt idx="164">
                  <c:v>164m</c:v>
                </c:pt>
                <c:pt idx="165">
                  <c:v>165m</c:v>
                </c:pt>
                <c:pt idx="166">
                  <c:v>166m</c:v>
                </c:pt>
                <c:pt idx="167">
                  <c:v>167m</c:v>
                </c:pt>
                <c:pt idx="168">
                  <c:v>168m</c:v>
                </c:pt>
                <c:pt idx="169">
                  <c:v>169m</c:v>
                </c:pt>
                <c:pt idx="170">
                  <c:v>170m</c:v>
                </c:pt>
                <c:pt idx="171">
                  <c:v>171m</c:v>
                </c:pt>
                <c:pt idx="172">
                  <c:v>172m</c:v>
                </c:pt>
                <c:pt idx="173">
                  <c:v>173m</c:v>
                </c:pt>
                <c:pt idx="174">
                  <c:v>174m</c:v>
                </c:pt>
                <c:pt idx="175">
                  <c:v>175m</c:v>
                </c:pt>
                <c:pt idx="176">
                  <c:v>176m</c:v>
                </c:pt>
                <c:pt idx="177">
                  <c:v>177m</c:v>
                </c:pt>
                <c:pt idx="178">
                  <c:v>178m</c:v>
                </c:pt>
                <c:pt idx="179">
                  <c:v>179m</c:v>
                </c:pt>
                <c:pt idx="180">
                  <c:v>180m</c:v>
                </c:pt>
                <c:pt idx="181">
                  <c:v>181m</c:v>
                </c:pt>
                <c:pt idx="182">
                  <c:v>182m</c:v>
                </c:pt>
                <c:pt idx="183">
                  <c:v>183m</c:v>
                </c:pt>
                <c:pt idx="184">
                  <c:v>184m</c:v>
                </c:pt>
                <c:pt idx="185">
                  <c:v>185m</c:v>
                </c:pt>
                <c:pt idx="186">
                  <c:v>186m</c:v>
                </c:pt>
                <c:pt idx="187">
                  <c:v>187m</c:v>
                </c:pt>
                <c:pt idx="188">
                  <c:v>188m</c:v>
                </c:pt>
                <c:pt idx="189">
                  <c:v>189m</c:v>
                </c:pt>
                <c:pt idx="190">
                  <c:v>190m</c:v>
                </c:pt>
                <c:pt idx="191">
                  <c:v>191m</c:v>
                </c:pt>
                <c:pt idx="192">
                  <c:v>192m</c:v>
                </c:pt>
                <c:pt idx="193">
                  <c:v>193m</c:v>
                </c:pt>
                <c:pt idx="194">
                  <c:v>194m</c:v>
                </c:pt>
                <c:pt idx="195">
                  <c:v>195m</c:v>
                </c:pt>
                <c:pt idx="196">
                  <c:v>196m</c:v>
                </c:pt>
                <c:pt idx="197">
                  <c:v>197m</c:v>
                </c:pt>
                <c:pt idx="198">
                  <c:v>198m</c:v>
                </c:pt>
                <c:pt idx="199">
                  <c:v>199m</c:v>
                </c:pt>
                <c:pt idx="200">
                  <c:v>200m</c:v>
                </c:pt>
                <c:pt idx="201">
                  <c:v>201m</c:v>
                </c:pt>
                <c:pt idx="202">
                  <c:v>202m</c:v>
                </c:pt>
                <c:pt idx="203">
                  <c:v>203m</c:v>
                </c:pt>
                <c:pt idx="204">
                  <c:v>204m</c:v>
                </c:pt>
                <c:pt idx="205">
                  <c:v>205m</c:v>
                </c:pt>
                <c:pt idx="206">
                  <c:v>206m</c:v>
                </c:pt>
                <c:pt idx="207">
                  <c:v>207m</c:v>
                </c:pt>
                <c:pt idx="208">
                  <c:v>208m</c:v>
                </c:pt>
                <c:pt idx="209">
                  <c:v>209m</c:v>
                </c:pt>
                <c:pt idx="210">
                  <c:v>210m</c:v>
                </c:pt>
                <c:pt idx="211">
                  <c:v>211m</c:v>
                </c:pt>
                <c:pt idx="212">
                  <c:v>212m</c:v>
                </c:pt>
                <c:pt idx="213">
                  <c:v>213m</c:v>
                </c:pt>
                <c:pt idx="214">
                  <c:v>214m</c:v>
                </c:pt>
                <c:pt idx="215">
                  <c:v>215m</c:v>
                </c:pt>
                <c:pt idx="216">
                  <c:v>216m</c:v>
                </c:pt>
                <c:pt idx="217">
                  <c:v>217m</c:v>
                </c:pt>
                <c:pt idx="218">
                  <c:v>218m</c:v>
                </c:pt>
                <c:pt idx="219">
                  <c:v>219m</c:v>
                </c:pt>
                <c:pt idx="220">
                  <c:v>220m</c:v>
                </c:pt>
                <c:pt idx="221">
                  <c:v>221m</c:v>
                </c:pt>
                <c:pt idx="222">
                  <c:v>222m</c:v>
                </c:pt>
                <c:pt idx="223">
                  <c:v>223m</c:v>
                </c:pt>
                <c:pt idx="224">
                  <c:v>224m</c:v>
                </c:pt>
                <c:pt idx="225">
                  <c:v>225m</c:v>
                </c:pt>
                <c:pt idx="226">
                  <c:v>226m</c:v>
                </c:pt>
                <c:pt idx="227">
                  <c:v>227m</c:v>
                </c:pt>
                <c:pt idx="228">
                  <c:v>228m</c:v>
                </c:pt>
                <c:pt idx="229">
                  <c:v>229m</c:v>
                </c:pt>
                <c:pt idx="230">
                  <c:v>230m</c:v>
                </c:pt>
                <c:pt idx="231">
                  <c:v>231m</c:v>
                </c:pt>
                <c:pt idx="232">
                  <c:v>232m</c:v>
                </c:pt>
                <c:pt idx="233">
                  <c:v>233m</c:v>
                </c:pt>
                <c:pt idx="234">
                  <c:v>234m</c:v>
                </c:pt>
                <c:pt idx="235">
                  <c:v>235m</c:v>
                </c:pt>
                <c:pt idx="236">
                  <c:v>236m</c:v>
                </c:pt>
                <c:pt idx="237">
                  <c:v>237m</c:v>
                </c:pt>
                <c:pt idx="238">
                  <c:v>238m</c:v>
                </c:pt>
                <c:pt idx="239">
                  <c:v>239m</c:v>
                </c:pt>
                <c:pt idx="240">
                  <c:v>240m</c:v>
                </c:pt>
                <c:pt idx="241">
                  <c:v>241m</c:v>
                </c:pt>
                <c:pt idx="242">
                  <c:v>242m</c:v>
                </c:pt>
                <c:pt idx="243">
                  <c:v>243m</c:v>
                </c:pt>
                <c:pt idx="244">
                  <c:v>244m</c:v>
                </c:pt>
                <c:pt idx="245">
                  <c:v>245m</c:v>
                </c:pt>
                <c:pt idx="246">
                  <c:v>246m</c:v>
                </c:pt>
                <c:pt idx="247">
                  <c:v>247m</c:v>
                </c:pt>
                <c:pt idx="248">
                  <c:v>248m</c:v>
                </c:pt>
                <c:pt idx="249">
                  <c:v>249m</c:v>
                </c:pt>
                <c:pt idx="250">
                  <c:v>250m</c:v>
                </c:pt>
                <c:pt idx="251">
                  <c:v>251m</c:v>
                </c:pt>
                <c:pt idx="252">
                  <c:v>252m</c:v>
                </c:pt>
                <c:pt idx="253">
                  <c:v>253m</c:v>
                </c:pt>
                <c:pt idx="254">
                  <c:v>254m</c:v>
                </c:pt>
                <c:pt idx="255">
                  <c:v>255m</c:v>
                </c:pt>
                <c:pt idx="256">
                  <c:v>256m</c:v>
                </c:pt>
                <c:pt idx="257">
                  <c:v>257m</c:v>
                </c:pt>
                <c:pt idx="258">
                  <c:v>258m</c:v>
                </c:pt>
                <c:pt idx="259">
                  <c:v>259m</c:v>
                </c:pt>
                <c:pt idx="260">
                  <c:v>260m</c:v>
                </c:pt>
                <c:pt idx="261">
                  <c:v>261m</c:v>
                </c:pt>
                <c:pt idx="262">
                  <c:v>262m</c:v>
                </c:pt>
                <c:pt idx="263">
                  <c:v>263m</c:v>
                </c:pt>
                <c:pt idx="264">
                  <c:v>264m</c:v>
                </c:pt>
                <c:pt idx="265">
                  <c:v>265m</c:v>
                </c:pt>
                <c:pt idx="266">
                  <c:v>266m</c:v>
                </c:pt>
                <c:pt idx="267">
                  <c:v>267m</c:v>
                </c:pt>
                <c:pt idx="268">
                  <c:v>268m</c:v>
                </c:pt>
                <c:pt idx="269">
                  <c:v>269m</c:v>
                </c:pt>
                <c:pt idx="270">
                  <c:v>270m</c:v>
                </c:pt>
                <c:pt idx="271">
                  <c:v>271m</c:v>
                </c:pt>
                <c:pt idx="272">
                  <c:v>272m</c:v>
                </c:pt>
                <c:pt idx="273">
                  <c:v>273m</c:v>
                </c:pt>
                <c:pt idx="274">
                  <c:v>274m</c:v>
                </c:pt>
                <c:pt idx="275">
                  <c:v>275m</c:v>
                </c:pt>
                <c:pt idx="276">
                  <c:v>276m</c:v>
                </c:pt>
                <c:pt idx="277">
                  <c:v>277m</c:v>
                </c:pt>
                <c:pt idx="278">
                  <c:v>278m</c:v>
                </c:pt>
                <c:pt idx="279">
                  <c:v>279m</c:v>
                </c:pt>
                <c:pt idx="280">
                  <c:v>280m</c:v>
                </c:pt>
                <c:pt idx="281">
                  <c:v>281m</c:v>
                </c:pt>
                <c:pt idx="282">
                  <c:v>282m</c:v>
                </c:pt>
                <c:pt idx="283">
                  <c:v>283m</c:v>
                </c:pt>
                <c:pt idx="284">
                  <c:v>284m</c:v>
                </c:pt>
                <c:pt idx="285">
                  <c:v>285m</c:v>
                </c:pt>
                <c:pt idx="286">
                  <c:v>286m</c:v>
                </c:pt>
                <c:pt idx="287">
                  <c:v>287m</c:v>
                </c:pt>
                <c:pt idx="288">
                  <c:v>288m</c:v>
                </c:pt>
                <c:pt idx="289">
                  <c:v>289m</c:v>
                </c:pt>
                <c:pt idx="290">
                  <c:v>290m</c:v>
                </c:pt>
                <c:pt idx="291">
                  <c:v>291m</c:v>
                </c:pt>
                <c:pt idx="292">
                  <c:v>292m</c:v>
                </c:pt>
                <c:pt idx="293">
                  <c:v>293m</c:v>
                </c:pt>
                <c:pt idx="294">
                  <c:v>294m</c:v>
                </c:pt>
                <c:pt idx="295">
                  <c:v>295m</c:v>
                </c:pt>
                <c:pt idx="296">
                  <c:v>296m</c:v>
                </c:pt>
                <c:pt idx="297">
                  <c:v>297m</c:v>
                </c:pt>
                <c:pt idx="298">
                  <c:v>298m</c:v>
                </c:pt>
                <c:pt idx="299">
                  <c:v>299m</c:v>
                </c:pt>
                <c:pt idx="300">
                  <c:v>300m</c:v>
                </c:pt>
                <c:pt idx="301">
                  <c:v>301m</c:v>
                </c:pt>
                <c:pt idx="302">
                  <c:v>302m</c:v>
                </c:pt>
                <c:pt idx="303">
                  <c:v>303m</c:v>
                </c:pt>
                <c:pt idx="304">
                  <c:v>304m</c:v>
                </c:pt>
                <c:pt idx="305">
                  <c:v>305m</c:v>
                </c:pt>
                <c:pt idx="306">
                  <c:v>306m</c:v>
                </c:pt>
                <c:pt idx="307">
                  <c:v>307m</c:v>
                </c:pt>
                <c:pt idx="308">
                  <c:v>308m</c:v>
                </c:pt>
                <c:pt idx="309">
                  <c:v>309m</c:v>
                </c:pt>
                <c:pt idx="310">
                  <c:v>310m</c:v>
                </c:pt>
                <c:pt idx="311">
                  <c:v>311m</c:v>
                </c:pt>
                <c:pt idx="312">
                  <c:v>312m</c:v>
                </c:pt>
                <c:pt idx="313">
                  <c:v>313m</c:v>
                </c:pt>
                <c:pt idx="314">
                  <c:v>314m</c:v>
                </c:pt>
                <c:pt idx="315">
                  <c:v>315m</c:v>
                </c:pt>
                <c:pt idx="316">
                  <c:v>316m</c:v>
                </c:pt>
                <c:pt idx="317">
                  <c:v>317m</c:v>
                </c:pt>
                <c:pt idx="318">
                  <c:v>318m</c:v>
                </c:pt>
                <c:pt idx="319">
                  <c:v>319m</c:v>
                </c:pt>
                <c:pt idx="320">
                  <c:v>320m</c:v>
                </c:pt>
                <c:pt idx="321">
                  <c:v>321m</c:v>
                </c:pt>
                <c:pt idx="322">
                  <c:v>322m</c:v>
                </c:pt>
                <c:pt idx="323">
                  <c:v>323m</c:v>
                </c:pt>
                <c:pt idx="324">
                  <c:v>324m</c:v>
                </c:pt>
                <c:pt idx="325">
                  <c:v>325m</c:v>
                </c:pt>
                <c:pt idx="326">
                  <c:v>326m</c:v>
                </c:pt>
                <c:pt idx="327">
                  <c:v>327m</c:v>
                </c:pt>
                <c:pt idx="328">
                  <c:v>328m</c:v>
                </c:pt>
                <c:pt idx="329">
                  <c:v>329m</c:v>
                </c:pt>
                <c:pt idx="330">
                  <c:v>330m</c:v>
                </c:pt>
                <c:pt idx="331">
                  <c:v>331m</c:v>
                </c:pt>
                <c:pt idx="332">
                  <c:v>332m</c:v>
                </c:pt>
                <c:pt idx="333">
                  <c:v>333m</c:v>
                </c:pt>
                <c:pt idx="334">
                  <c:v>334m</c:v>
                </c:pt>
                <c:pt idx="335">
                  <c:v>335m</c:v>
                </c:pt>
                <c:pt idx="336">
                  <c:v>336m</c:v>
                </c:pt>
                <c:pt idx="337">
                  <c:v>337m</c:v>
                </c:pt>
                <c:pt idx="338">
                  <c:v>338m</c:v>
                </c:pt>
                <c:pt idx="339">
                  <c:v>339m</c:v>
                </c:pt>
                <c:pt idx="340">
                  <c:v>340m</c:v>
                </c:pt>
                <c:pt idx="341">
                  <c:v>341m</c:v>
                </c:pt>
                <c:pt idx="342">
                  <c:v>342m</c:v>
                </c:pt>
                <c:pt idx="343">
                  <c:v>343m</c:v>
                </c:pt>
                <c:pt idx="344">
                  <c:v>344m</c:v>
                </c:pt>
                <c:pt idx="345">
                  <c:v>345m</c:v>
                </c:pt>
                <c:pt idx="346">
                  <c:v>346m</c:v>
                </c:pt>
                <c:pt idx="347">
                  <c:v>347m</c:v>
                </c:pt>
                <c:pt idx="348">
                  <c:v>348m</c:v>
                </c:pt>
                <c:pt idx="349">
                  <c:v>349m</c:v>
                </c:pt>
                <c:pt idx="350">
                  <c:v>350m</c:v>
                </c:pt>
                <c:pt idx="351">
                  <c:v>351m</c:v>
                </c:pt>
                <c:pt idx="352">
                  <c:v>352m</c:v>
                </c:pt>
                <c:pt idx="353">
                  <c:v>353m</c:v>
                </c:pt>
                <c:pt idx="354">
                  <c:v>354m</c:v>
                </c:pt>
                <c:pt idx="355">
                  <c:v>355m</c:v>
                </c:pt>
                <c:pt idx="356">
                  <c:v>356m</c:v>
                </c:pt>
                <c:pt idx="357">
                  <c:v>357m</c:v>
                </c:pt>
                <c:pt idx="358">
                  <c:v>358m</c:v>
                </c:pt>
                <c:pt idx="359">
                  <c:v>359m</c:v>
                </c:pt>
                <c:pt idx="360">
                  <c:v>360m</c:v>
                </c:pt>
              </c:strCache>
            </c:strRef>
          </c:cat>
          <c:val>
            <c:numRef>
              <c:f>'KRD mapping'!$E$64:$NA$64</c:f>
              <c:numCache>
                <c:formatCode>_(* #,##0.00_);_(* \(#,##0.00\);_(* "-"??_);_(@_)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8.3333333333333329E-2</c:v>
                </c:pt>
                <c:pt idx="14">
                  <c:v>0.16666666666666666</c:v>
                </c:pt>
                <c:pt idx="15">
                  <c:v>0.25</c:v>
                </c:pt>
                <c:pt idx="16">
                  <c:v>0.33333333333333331</c:v>
                </c:pt>
                <c:pt idx="17">
                  <c:v>0.41666666666666669</c:v>
                </c:pt>
                <c:pt idx="18">
                  <c:v>0.5</c:v>
                </c:pt>
                <c:pt idx="19">
                  <c:v>0.58333333333333337</c:v>
                </c:pt>
                <c:pt idx="20">
                  <c:v>0.66666666666666663</c:v>
                </c:pt>
                <c:pt idx="21">
                  <c:v>0.75</c:v>
                </c:pt>
                <c:pt idx="22">
                  <c:v>0.83333333333333337</c:v>
                </c:pt>
                <c:pt idx="23">
                  <c:v>0.91666666666666663</c:v>
                </c:pt>
                <c:pt idx="24">
                  <c:v>1</c:v>
                </c:pt>
                <c:pt idx="25">
                  <c:v>0.91666666666666663</c:v>
                </c:pt>
                <c:pt idx="26">
                  <c:v>0.83333333333333337</c:v>
                </c:pt>
                <c:pt idx="27">
                  <c:v>0.75</c:v>
                </c:pt>
                <c:pt idx="28">
                  <c:v>0.66666666666666674</c:v>
                </c:pt>
                <c:pt idx="29">
                  <c:v>0.58333333333333326</c:v>
                </c:pt>
                <c:pt idx="30">
                  <c:v>0.5</c:v>
                </c:pt>
                <c:pt idx="31">
                  <c:v>0.41666666666666663</c:v>
                </c:pt>
                <c:pt idx="32">
                  <c:v>0.33333333333333337</c:v>
                </c:pt>
                <c:pt idx="33">
                  <c:v>0.25</c:v>
                </c:pt>
                <c:pt idx="34">
                  <c:v>0.16666666666666663</c:v>
                </c:pt>
                <c:pt idx="35">
                  <c:v>8.333333333333337E-2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'KRD mapping'!$D$65</c:f>
              <c:strCache>
                <c:ptCount val="1"/>
                <c:pt idx="0">
                  <c:v>3y</c:v>
                </c:pt>
              </c:strCache>
            </c:strRef>
          </c:tx>
          <c:marker>
            <c:symbol val="none"/>
          </c:marker>
          <c:cat>
            <c:strRef>
              <c:f>'KRD mapping'!$E$37:$NA$37</c:f>
              <c:strCache>
                <c:ptCount val="361"/>
                <c:pt idx="0">
                  <c:v>0m</c:v>
                </c:pt>
                <c:pt idx="1">
                  <c:v>1m</c:v>
                </c:pt>
                <c:pt idx="2">
                  <c:v>2m</c:v>
                </c:pt>
                <c:pt idx="3">
                  <c:v>3m</c:v>
                </c:pt>
                <c:pt idx="4">
                  <c:v>4m</c:v>
                </c:pt>
                <c:pt idx="5">
                  <c:v>5m</c:v>
                </c:pt>
                <c:pt idx="6">
                  <c:v>6m</c:v>
                </c:pt>
                <c:pt idx="7">
                  <c:v>7m</c:v>
                </c:pt>
                <c:pt idx="8">
                  <c:v>8m</c:v>
                </c:pt>
                <c:pt idx="9">
                  <c:v>9m</c:v>
                </c:pt>
                <c:pt idx="10">
                  <c:v>10m</c:v>
                </c:pt>
                <c:pt idx="11">
                  <c:v>11m</c:v>
                </c:pt>
                <c:pt idx="12">
                  <c:v>12m</c:v>
                </c:pt>
                <c:pt idx="13">
                  <c:v>13m</c:v>
                </c:pt>
                <c:pt idx="14">
                  <c:v>14m</c:v>
                </c:pt>
                <c:pt idx="15">
                  <c:v>15m</c:v>
                </c:pt>
                <c:pt idx="16">
                  <c:v>16m</c:v>
                </c:pt>
                <c:pt idx="17">
                  <c:v>17m</c:v>
                </c:pt>
                <c:pt idx="18">
                  <c:v>18m</c:v>
                </c:pt>
                <c:pt idx="19">
                  <c:v>19m</c:v>
                </c:pt>
                <c:pt idx="20">
                  <c:v>20m</c:v>
                </c:pt>
                <c:pt idx="21">
                  <c:v>21m</c:v>
                </c:pt>
                <c:pt idx="22">
                  <c:v>22m</c:v>
                </c:pt>
                <c:pt idx="23">
                  <c:v>23m</c:v>
                </c:pt>
                <c:pt idx="24">
                  <c:v>24m</c:v>
                </c:pt>
                <c:pt idx="25">
                  <c:v>25m</c:v>
                </c:pt>
                <c:pt idx="26">
                  <c:v>26m</c:v>
                </c:pt>
                <c:pt idx="27">
                  <c:v>27m</c:v>
                </c:pt>
                <c:pt idx="28">
                  <c:v>28m</c:v>
                </c:pt>
                <c:pt idx="29">
                  <c:v>29m</c:v>
                </c:pt>
                <c:pt idx="30">
                  <c:v>30m</c:v>
                </c:pt>
                <c:pt idx="31">
                  <c:v>31m</c:v>
                </c:pt>
                <c:pt idx="32">
                  <c:v>32m</c:v>
                </c:pt>
                <c:pt idx="33">
                  <c:v>33m</c:v>
                </c:pt>
                <c:pt idx="34">
                  <c:v>34m</c:v>
                </c:pt>
                <c:pt idx="35">
                  <c:v>35m</c:v>
                </c:pt>
                <c:pt idx="36">
                  <c:v>36m</c:v>
                </c:pt>
                <c:pt idx="37">
                  <c:v>37m</c:v>
                </c:pt>
                <c:pt idx="38">
                  <c:v>38m</c:v>
                </c:pt>
                <c:pt idx="39">
                  <c:v>39m</c:v>
                </c:pt>
                <c:pt idx="40">
                  <c:v>40m</c:v>
                </c:pt>
                <c:pt idx="41">
                  <c:v>41m</c:v>
                </c:pt>
                <c:pt idx="42">
                  <c:v>42m</c:v>
                </c:pt>
                <c:pt idx="43">
                  <c:v>43m</c:v>
                </c:pt>
                <c:pt idx="44">
                  <c:v>44m</c:v>
                </c:pt>
                <c:pt idx="45">
                  <c:v>45m</c:v>
                </c:pt>
                <c:pt idx="46">
                  <c:v>46m</c:v>
                </c:pt>
                <c:pt idx="47">
                  <c:v>47m</c:v>
                </c:pt>
                <c:pt idx="48">
                  <c:v>48m</c:v>
                </c:pt>
                <c:pt idx="49">
                  <c:v>49m</c:v>
                </c:pt>
                <c:pt idx="50">
                  <c:v>50m</c:v>
                </c:pt>
                <c:pt idx="51">
                  <c:v>51m</c:v>
                </c:pt>
                <c:pt idx="52">
                  <c:v>52m</c:v>
                </c:pt>
                <c:pt idx="53">
                  <c:v>53m</c:v>
                </c:pt>
                <c:pt idx="54">
                  <c:v>54m</c:v>
                </c:pt>
                <c:pt idx="55">
                  <c:v>55m</c:v>
                </c:pt>
                <c:pt idx="56">
                  <c:v>56m</c:v>
                </c:pt>
                <c:pt idx="57">
                  <c:v>57m</c:v>
                </c:pt>
                <c:pt idx="58">
                  <c:v>58m</c:v>
                </c:pt>
                <c:pt idx="59">
                  <c:v>59m</c:v>
                </c:pt>
                <c:pt idx="60">
                  <c:v>60m</c:v>
                </c:pt>
                <c:pt idx="61">
                  <c:v>61m</c:v>
                </c:pt>
                <c:pt idx="62">
                  <c:v>62m</c:v>
                </c:pt>
                <c:pt idx="63">
                  <c:v>63m</c:v>
                </c:pt>
                <c:pt idx="64">
                  <c:v>64m</c:v>
                </c:pt>
                <c:pt idx="65">
                  <c:v>65m</c:v>
                </c:pt>
                <c:pt idx="66">
                  <c:v>66m</c:v>
                </c:pt>
                <c:pt idx="67">
                  <c:v>67m</c:v>
                </c:pt>
                <c:pt idx="68">
                  <c:v>68m</c:v>
                </c:pt>
                <c:pt idx="69">
                  <c:v>69m</c:v>
                </c:pt>
                <c:pt idx="70">
                  <c:v>70m</c:v>
                </c:pt>
                <c:pt idx="71">
                  <c:v>71m</c:v>
                </c:pt>
                <c:pt idx="72">
                  <c:v>72m</c:v>
                </c:pt>
                <c:pt idx="73">
                  <c:v>73m</c:v>
                </c:pt>
                <c:pt idx="74">
                  <c:v>74m</c:v>
                </c:pt>
                <c:pt idx="75">
                  <c:v>75m</c:v>
                </c:pt>
                <c:pt idx="76">
                  <c:v>76m</c:v>
                </c:pt>
                <c:pt idx="77">
                  <c:v>77m</c:v>
                </c:pt>
                <c:pt idx="78">
                  <c:v>78m</c:v>
                </c:pt>
                <c:pt idx="79">
                  <c:v>79m</c:v>
                </c:pt>
                <c:pt idx="80">
                  <c:v>80m</c:v>
                </c:pt>
                <c:pt idx="81">
                  <c:v>81m</c:v>
                </c:pt>
                <c:pt idx="82">
                  <c:v>82m</c:v>
                </c:pt>
                <c:pt idx="83">
                  <c:v>83m</c:v>
                </c:pt>
                <c:pt idx="84">
                  <c:v>84m</c:v>
                </c:pt>
                <c:pt idx="85">
                  <c:v>85m</c:v>
                </c:pt>
                <c:pt idx="86">
                  <c:v>86m</c:v>
                </c:pt>
                <c:pt idx="87">
                  <c:v>87m</c:v>
                </c:pt>
                <c:pt idx="88">
                  <c:v>88m</c:v>
                </c:pt>
                <c:pt idx="89">
                  <c:v>89m</c:v>
                </c:pt>
                <c:pt idx="90">
                  <c:v>90m</c:v>
                </c:pt>
                <c:pt idx="91">
                  <c:v>91m</c:v>
                </c:pt>
                <c:pt idx="92">
                  <c:v>92m</c:v>
                </c:pt>
                <c:pt idx="93">
                  <c:v>93m</c:v>
                </c:pt>
                <c:pt idx="94">
                  <c:v>94m</c:v>
                </c:pt>
                <c:pt idx="95">
                  <c:v>95m</c:v>
                </c:pt>
                <c:pt idx="96">
                  <c:v>96m</c:v>
                </c:pt>
                <c:pt idx="97">
                  <c:v>97m</c:v>
                </c:pt>
                <c:pt idx="98">
                  <c:v>98m</c:v>
                </c:pt>
                <c:pt idx="99">
                  <c:v>99m</c:v>
                </c:pt>
                <c:pt idx="100">
                  <c:v>100m</c:v>
                </c:pt>
                <c:pt idx="101">
                  <c:v>101m</c:v>
                </c:pt>
                <c:pt idx="102">
                  <c:v>102m</c:v>
                </c:pt>
                <c:pt idx="103">
                  <c:v>103m</c:v>
                </c:pt>
                <c:pt idx="104">
                  <c:v>104m</c:v>
                </c:pt>
                <c:pt idx="105">
                  <c:v>105m</c:v>
                </c:pt>
                <c:pt idx="106">
                  <c:v>106m</c:v>
                </c:pt>
                <c:pt idx="107">
                  <c:v>107m</c:v>
                </c:pt>
                <c:pt idx="108">
                  <c:v>108m</c:v>
                </c:pt>
                <c:pt idx="109">
                  <c:v>109m</c:v>
                </c:pt>
                <c:pt idx="110">
                  <c:v>110m</c:v>
                </c:pt>
                <c:pt idx="111">
                  <c:v>111m</c:v>
                </c:pt>
                <c:pt idx="112">
                  <c:v>112m</c:v>
                </c:pt>
                <c:pt idx="113">
                  <c:v>113m</c:v>
                </c:pt>
                <c:pt idx="114">
                  <c:v>114m</c:v>
                </c:pt>
                <c:pt idx="115">
                  <c:v>115m</c:v>
                </c:pt>
                <c:pt idx="116">
                  <c:v>116m</c:v>
                </c:pt>
                <c:pt idx="117">
                  <c:v>117m</c:v>
                </c:pt>
                <c:pt idx="118">
                  <c:v>118m</c:v>
                </c:pt>
                <c:pt idx="119">
                  <c:v>119m</c:v>
                </c:pt>
                <c:pt idx="120">
                  <c:v>120m</c:v>
                </c:pt>
                <c:pt idx="121">
                  <c:v>121m</c:v>
                </c:pt>
                <c:pt idx="122">
                  <c:v>122m</c:v>
                </c:pt>
                <c:pt idx="123">
                  <c:v>123m</c:v>
                </c:pt>
                <c:pt idx="124">
                  <c:v>124m</c:v>
                </c:pt>
                <c:pt idx="125">
                  <c:v>125m</c:v>
                </c:pt>
                <c:pt idx="126">
                  <c:v>126m</c:v>
                </c:pt>
                <c:pt idx="127">
                  <c:v>127m</c:v>
                </c:pt>
                <c:pt idx="128">
                  <c:v>128m</c:v>
                </c:pt>
                <c:pt idx="129">
                  <c:v>129m</c:v>
                </c:pt>
                <c:pt idx="130">
                  <c:v>130m</c:v>
                </c:pt>
                <c:pt idx="131">
                  <c:v>131m</c:v>
                </c:pt>
                <c:pt idx="132">
                  <c:v>132m</c:v>
                </c:pt>
                <c:pt idx="133">
                  <c:v>133m</c:v>
                </c:pt>
                <c:pt idx="134">
                  <c:v>134m</c:v>
                </c:pt>
                <c:pt idx="135">
                  <c:v>135m</c:v>
                </c:pt>
                <c:pt idx="136">
                  <c:v>136m</c:v>
                </c:pt>
                <c:pt idx="137">
                  <c:v>137m</c:v>
                </c:pt>
                <c:pt idx="138">
                  <c:v>138m</c:v>
                </c:pt>
                <c:pt idx="139">
                  <c:v>139m</c:v>
                </c:pt>
                <c:pt idx="140">
                  <c:v>140m</c:v>
                </c:pt>
                <c:pt idx="141">
                  <c:v>141m</c:v>
                </c:pt>
                <c:pt idx="142">
                  <c:v>142m</c:v>
                </c:pt>
                <c:pt idx="143">
                  <c:v>143m</c:v>
                </c:pt>
                <c:pt idx="144">
                  <c:v>144m</c:v>
                </c:pt>
                <c:pt idx="145">
                  <c:v>145m</c:v>
                </c:pt>
                <c:pt idx="146">
                  <c:v>146m</c:v>
                </c:pt>
                <c:pt idx="147">
                  <c:v>147m</c:v>
                </c:pt>
                <c:pt idx="148">
                  <c:v>148m</c:v>
                </c:pt>
                <c:pt idx="149">
                  <c:v>149m</c:v>
                </c:pt>
                <c:pt idx="150">
                  <c:v>150m</c:v>
                </c:pt>
                <c:pt idx="151">
                  <c:v>151m</c:v>
                </c:pt>
                <c:pt idx="152">
                  <c:v>152m</c:v>
                </c:pt>
                <c:pt idx="153">
                  <c:v>153m</c:v>
                </c:pt>
                <c:pt idx="154">
                  <c:v>154m</c:v>
                </c:pt>
                <c:pt idx="155">
                  <c:v>155m</c:v>
                </c:pt>
                <c:pt idx="156">
                  <c:v>156m</c:v>
                </c:pt>
                <c:pt idx="157">
                  <c:v>157m</c:v>
                </c:pt>
                <c:pt idx="158">
                  <c:v>158m</c:v>
                </c:pt>
                <c:pt idx="159">
                  <c:v>159m</c:v>
                </c:pt>
                <c:pt idx="160">
                  <c:v>160m</c:v>
                </c:pt>
                <c:pt idx="161">
                  <c:v>161m</c:v>
                </c:pt>
                <c:pt idx="162">
                  <c:v>162m</c:v>
                </c:pt>
                <c:pt idx="163">
                  <c:v>163m</c:v>
                </c:pt>
                <c:pt idx="164">
                  <c:v>164m</c:v>
                </c:pt>
                <c:pt idx="165">
                  <c:v>165m</c:v>
                </c:pt>
                <c:pt idx="166">
                  <c:v>166m</c:v>
                </c:pt>
                <c:pt idx="167">
                  <c:v>167m</c:v>
                </c:pt>
                <c:pt idx="168">
                  <c:v>168m</c:v>
                </c:pt>
                <c:pt idx="169">
                  <c:v>169m</c:v>
                </c:pt>
                <c:pt idx="170">
                  <c:v>170m</c:v>
                </c:pt>
                <c:pt idx="171">
                  <c:v>171m</c:v>
                </c:pt>
                <c:pt idx="172">
                  <c:v>172m</c:v>
                </c:pt>
                <c:pt idx="173">
                  <c:v>173m</c:v>
                </c:pt>
                <c:pt idx="174">
                  <c:v>174m</c:v>
                </c:pt>
                <c:pt idx="175">
                  <c:v>175m</c:v>
                </c:pt>
                <c:pt idx="176">
                  <c:v>176m</c:v>
                </c:pt>
                <c:pt idx="177">
                  <c:v>177m</c:v>
                </c:pt>
                <c:pt idx="178">
                  <c:v>178m</c:v>
                </c:pt>
                <c:pt idx="179">
                  <c:v>179m</c:v>
                </c:pt>
                <c:pt idx="180">
                  <c:v>180m</c:v>
                </c:pt>
                <c:pt idx="181">
                  <c:v>181m</c:v>
                </c:pt>
                <c:pt idx="182">
                  <c:v>182m</c:v>
                </c:pt>
                <c:pt idx="183">
                  <c:v>183m</c:v>
                </c:pt>
                <c:pt idx="184">
                  <c:v>184m</c:v>
                </c:pt>
                <c:pt idx="185">
                  <c:v>185m</c:v>
                </c:pt>
                <c:pt idx="186">
                  <c:v>186m</c:v>
                </c:pt>
                <c:pt idx="187">
                  <c:v>187m</c:v>
                </c:pt>
                <c:pt idx="188">
                  <c:v>188m</c:v>
                </c:pt>
                <c:pt idx="189">
                  <c:v>189m</c:v>
                </c:pt>
                <c:pt idx="190">
                  <c:v>190m</c:v>
                </c:pt>
                <c:pt idx="191">
                  <c:v>191m</c:v>
                </c:pt>
                <c:pt idx="192">
                  <c:v>192m</c:v>
                </c:pt>
                <c:pt idx="193">
                  <c:v>193m</c:v>
                </c:pt>
                <c:pt idx="194">
                  <c:v>194m</c:v>
                </c:pt>
                <c:pt idx="195">
                  <c:v>195m</c:v>
                </c:pt>
                <c:pt idx="196">
                  <c:v>196m</c:v>
                </c:pt>
                <c:pt idx="197">
                  <c:v>197m</c:v>
                </c:pt>
                <c:pt idx="198">
                  <c:v>198m</c:v>
                </c:pt>
                <c:pt idx="199">
                  <c:v>199m</c:v>
                </c:pt>
                <c:pt idx="200">
                  <c:v>200m</c:v>
                </c:pt>
                <c:pt idx="201">
                  <c:v>201m</c:v>
                </c:pt>
                <c:pt idx="202">
                  <c:v>202m</c:v>
                </c:pt>
                <c:pt idx="203">
                  <c:v>203m</c:v>
                </c:pt>
                <c:pt idx="204">
                  <c:v>204m</c:v>
                </c:pt>
                <c:pt idx="205">
                  <c:v>205m</c:v>
                </c:pt>
                <c:pt idx="206">
                  <c:v>206m</c:v>
                </c:pt>
                <c:pt idx="207">
                  <c:v>207m</c:v>
                </c:pt>
                <c:pt idx="208">
                  <c:v>208m</c:v>
                </c:pt>
                <c:pt idx="209">
                  <c:v>209m</c:v>
                </c:pt>
                <c:pt idx="210">
                  <c:v>210m</c:v>
                </c:pt>
                <c:pt idx="211">
                  <c:v>211m</c:v>
                </c:pt>
                <c:pt idx="212">
                  <c:v>212m</c:v>
                </c:pt>
                <c:pt idx="213">
                  <c:v>213m</c:v>
                </c:pt>
                <c:pt idx="214">
                  <c:v>214m</c:v>
                </c:pt>
                <c:pt idx="215">
                  <c:v>215m</c:v>
                </c:pt>
                <c:pt idx="216">
                  <c:v>216m</c:v>
                </c:pt>
                <c:pt idx="217">
                  <c:v>217m</c:v>
                </c:pt>
                <c:pt idx="218">
                  <c:v>218m</c:v>
                </c:pt>
                <c:pt idx="219">
                  <c:v>219m</c:v>
                </c:pt>
                <c:pt idx="220">
                  <c:v>220m</c:v>
                </c:pt>
                <c:pt idx="221">
                  <c:v>221m</c:v>
                </c:pt>
                <c:pt idx="222">
                  <c:v>222m</c:v>
                </c:pt>
                <c:pt idx="223">
                  <c:v>223m</c:v>
                </c:pt>
                <c:pt idx="224">
                  <c:v>224m</c:v>
                </c:pt>
                <c:pt idx="225">
                  <c:v>225m</c:v>
                </c:pt>
                <c:pt idx="226">
                  <c:v>226m</c:v>
                </c:pt>
                <c:pt idx="227">
                  <c:v>227m</c:v>
                </c:pt>
                <c:pt idx="228">
                  <c:v>228m</c:v>
                </c:pt>
                <c:pt idx="229">
                  <c:v>229m</c:v>
                </c:pt>
                <c:pt idx="230">
                  <c:v>230m</c:v>
                </c:pt>
                <c:pt idx="231">
                  <c:v>231m</c:v>
                </c:pt>
                <c:pt idx="232">
                  <c:v>232m</c:v>
                </c:pt>
                <c:pt idx="233">
                  <c:v>233m</c:v>
                </c:pt>
                <c:pt idx="234">
                  <c:v>234m</c:v>
                </c:pt>
                <c:pt idx="235">
                  <c:v>235m</c:v>
                </c:pt>
                <c:pt idx="236">
                  <c:v>236m</c:v>
                </c:pt>
                <c:pt idx="237">
                  <c:v>237m</c:v>
                </c:pt>
                <c:pt idx="238">
                  <c:v>238m</c:v>
                </c:pt>
                <c:pt idx="239">
                  <c:v>239m</c:v>
                </c:pt>
                <c:pt idx="240">
                  <c:v>240m</c:v>
                </c:pt>
                <c:pt idx="241">
                  <c:v>241m</c:v>
                </c:pt>
                <c:pt idx="242">
                  <c:v>242m</c:v>
                </c:pt>
                <c:pt idx="243">
                  <c:v>243m</c:v>
                </c:pt>
                <c:pt idx="244">
                  <c:v>244m</c:v>
                </c:pt>
                <c:pt idx="245">
                  <c:v>245m</c:v>
                </c:pt>
                <c:pt idx="246">
                  <c:v>246m</c:v>
                </c:pt>
                <c:pt idx="247">
                  <c:v>247m</c:v>
                </c:pt>
                <c:pt idx="248">
                  <c:v>248m</c:v>
                </c:pt>
                <c:pt idx="249">
                  <c:v>249m</c:v>
                </c:pt>
                <c:pt idx="250">
                  <c:v>250m</c:v>
                </c:pt>
                <c:pt idx="251">
                  <c:v>251m</c:v>
                </c:pt>
                <c:pt idx="252">
                  <c:v>252m</c:v>
                </c:pt>
                <c:pt idx="253">
                  <c:v>253m</c:v>
                </c:pt>
                <c:pt idx="254">
                  <c:v>254m</c:v>
                </c:pt>
                <c:pt idx="255">
                  <c:v>255m</c:v>
                </c:pt>
                <c:pt idx="256">
                  <c:v>256m</c:v>
                </c:pt>
                <c:pt idx="257">
                  <c:v>257m</c:v>
                </c:pt>
                <c:pt idx="258">
                  <c:v>258m</c:v>
                </c:pt>
                <c:pt idx="259">
                  <c:v>259m</c:v>
                </c:pt>
                <c:pt idx="260">
                  <c:v>260m</c:v>
                </c:pt>
                <c:pt idx="261">
                  <c:v>261m</c:v>
                </c:pt>
                <c:pt idx="262">
                  <c:v>262m</c:v>
                </c:pt>
                <c:pt idx="263">
                  <c:v>263m</c:v>
                </c:pt>
                <c:pt idx="264">
                  <c:v>264m</c:v>
                </c:pt>
                <c:pt idx="265">
                  <c:v>265m</c:v>
                </c:pt>
                <c:pt idx="266">
                  <c:v>266m</c:v>
                </c:pt>
                <c:pt idx="267">
                  <c:v>267m</c:v>
                </c:pt>
                <c:pt idx="268">
                  <c:v>268m</c:v>
                </c:pt>
                <c:pt idx="269">
                  <c:v>269m</c:v>
                </c:pt>
                <c:pt idx="270">
                  <c:v>270m</c:v>
                </c:pt>
                <c:pt idx="271">
                  <c:v>271m</c:v>
                </c:pt>
                <c:pt idx="272">
                  <c:v>272m</c:v>
                </c:pt>
                <c:pt idx="273">
                  <c:v>273m</c:v>
                </c:pt>
                <c:pt idx="274">
                  <c:v>274m</c:v>
                </c:pt>
                <c:pt idx="275">
                  <c:v>275m</c:v>
                </c:pt>
                <c:pt idx="276">
                  <c:v>276m</c:v>
                </c:pt>
                <c:pt idx="277">
                  <c:v>277m</c:v>
                </c:pt>
                <c:pt idx="278">
                  <c:v>278m</c:v>
                </c:pt>
                <c:pt idx="279">
                  <c:v>279m</c:v>
                </c:pt>
                <c:pt idx="280">
                  <c:v>280m</c:v>
                </c:pt>
                <c:pt idx="281">
                  <c:v>281m</c:v>
                </c:pt>
                <c:pt idx="282">
                  <c:v>282m</c:v>
                </c:pt>
                <c:pt idx="283">
                  <c:v>283m</c:v>
                </c:pt>
                <c:pt idx="284">
                  <c:v>284m</c:v>
                </c:pt>
                <c:pt idx="285">
                  <c:v>285m</c:v>
                </c:pt>
                <c:pt idx="286">
                  <c:v>286m</c:v>
                </c:pt>
                <c:pt idx="287">
                  <c:v>287m</c:v>
                </c:pt>
                <c:pt idx="288">
                  <c:v>288m</c:v>
                </c:pt>
                <c:pt idx="289">
                  <c:v>289m</c:v>
                </c:pt>
                <c:pt idx="290">
                  <c:v>290m</c:v>
                </c:pt>
                <c:pt idx="291">
                  <c:v>291m</c:v>
                </c:pt>
                <c:pt idx="292">
                  <c:v>292m</c:v>
                </c:pt>
                <c:pt idx="293">
                  <c:v>293m</c:v>
                </c:pt>
                <c:pt idx="294">
                  <c:v>294m</c:v>
                </c:pt>
                <c:pt idx="295">
                  <c:v>295m</c:v>
                </c:pt>
                <c:pt idx="296">
                  <c:v>296m</c:v>
                </c:pt>
                <c:pt idx="297">
                  <c:v>297m</c:v>
                </c:pt>
                <c:pt idx="298">
                  <c:v>298m</c:v>
                </c:pt>
                <c:pt idx="299">
                  <c:v>299m</c:v>
                </c:pt>
                <c:pt idx="300">
                  <c:v>300m</c:v>
                </c:pt>
                <c:pt idx="301">
                  <c:v>301m</c:v>
                </c:pt>
                <c:pt idx="302">
                  <c:v>302m</c:v>
                </c:pt>
                <c:pt idx="303">
                  <c:v>303m</c:v>
                </c:pt>
                <c:pt idx="304">
                  <c:v>304m</c:v>
                </c:pt>
                <c:pt idx="305">
                  <c:v>305m</c:v>
                </c:pt>
                <c:pt idx="306">
                  <c:v>306m</c:v>
                </c:pt>
                <c:pt idx="307">
                  <c:v>307m</c:v>
                </c:pt>
                <c:pt idx="308">
                  <c:v>308m</c:v>
                </c:pt>
                <c:pt idx="309">
                  <c:v>309m</c:v>
                </c:pt>
                <c:pt idx="310">
                  <c:v>310m</c:v>
                </c:pt>
                <c:pt idx="311">
                  <c:v>311m</c:v>
                </c:pt>
                <c:pt idx="312">
                  <c:v>312m</c:v>
                </c:pt>
                <c:pt idx="313">
                  <c:v>313m</c:v>
                </c:pt>
                <c:pt idx="314">
                  <c:v>314m</c:v>
                </c:pt>
                <c:pt idx="315">
                  <c:v>315m</c:v>
                </c:pt>
                <c:pt idx="316">
                  <c:v>316m</c:v>
                </c:pt>
                <c:pt idx="317">
                  <c:v>317m</c:v>
                </c:pt>
                <c:pt idx="318">
                  <c:v>318m</c:v>
                </c:pt>
                <c:pt idx="319">
                  <c:v>319m</c:v>
                </c:pt>
                <c:pt idx="320">
                  <c:v>320m</c:v>
                </c:pt>
                <c:pt idx="321">
                  <c:v>321m</c:v>
                </c:pt>
                <c:pt idx="322">
                  <c:v>322m</c:v>
                </c:pt>
                <c:pt idx="323">
                  <c:v>323m</c:v>
                </c:pt>
                <c:pt idx="324">
                  <c:v>324m</c:v>
                </c:pt>
                <c:pt idx="325">
                  <c:v>325m</c:v>
                </c:pt>
                <c:pt idx="326">
                  <c:v>326m</c:v>
                </c:pt>
                <c:pt idx="327">
                  <c:v>327m</c:v>
                </c:pt>
                <c:pt idx="328">
                  <c:v>328m</c:v>
                </c:pt>
                <c:pt idx="329">
                  <c:v>329m</c:v>
                </c:pt>
                <c:pt idx="330">
                  <c:v>330m</c:v>
                </c:pt>
                <c:pt idx="331">
                  <c:v>331m</c:v>
                </c:pt>
                <c:pt idx="332">
                  <c:v>332m</c:v>
                </c:pt>
                <c:pt idx="333">
                  <c:v>333m</c:v>
                </c:pt>
                <c:pt idx="334">
                  <c:v>334m</c:v>
                </c:pt>
                <c:pt idx="335">
                  <c:v>335m</c:v>
                </c:pt>
                <c:pt idx="336">
                  <c:v>336m</c:v>
                </c:pt>
                <c:pt idx="337">
                  <c:v>337m</c:v>
                </c:pt>
                <c:pt idx="338">
                  <c:v>338m</c:v>
                </c:pt>
                <c:pt idx="339">
                  <c:v>339m</c:v>
                </c:pt>
                <c:pt idx="340">
                  <c:v>340m</c:v>
                </c:pt>
                <c:pt idx="341">
                  <c:v>341m</c:v>
                </c:pt>
                <c:pt idx="342">
                  <c:v>342m</c:v>
                </c:pt>
                <c:pt idx="343">
                  <c:v>343m</c:v>
                </c:pt>
                <c:pt idx="344">
                  <c:v>344m</c:v>
                </c:pt>
                <c:pt idx="345">
                  <c:v>345m</c:v>
                </c:pt>
                <c:pt idx="346">
                  <c:v>346m</c:v>
                </c:pt>
                <c:pt idx="347">
                  <c:v>347m</c:v>
                </c:pt>
                <c:pt idx="348">
                  <c:v>348m</c:v>
                </c:pt>
                <c:pt idx="349">
                  <c:v>349m</c:v>
                </c:pt>
                <c:pt idx="350">
                  <c:v>350m</c:v>
                </c:pt>
                <c:pt idx="351">
                  <c:v>351m</c:v>
                </c:pt>
                <c:pt idx="352">
                  <c:v>352m</c:v>
                </c:pt>
                <c:pt idx="353">
                  <c:v>353m</c:v>
                </c:pt>
                <c:pt idx="354">
                  <c:v>354m</c:v>
                </c:pt>
                <c:pt idx="355">
                  <c:v>355m</c:v>
                </c:pt>
                <c:pt idx="356">
                  <c:v>356m</c:v>
                </c:pt>
                <c:pt idx="357">
                  <c:v>357m</c:v>
                </c:pt>
                <c:pt idx="358">
                  <c:v>358m</c:v>
                </c:pt>
                <c:pt idx="359">
                  <c:v>359m</c:v>
                </c:pt>
                <c:pt idx="360">
                  <c:v>360m</c:v>
                </c:pt>
              </c:strCache>
            </c:strRef>
          </c:cat>
          <c:val>
            <c:numRef>
              <c:f>'KRD mapping'!$E$65:$NA$65</c:f>
              <c:numCache>
                <c:formatCode>_(* #,##0.00_);_(* \(#,##0.00\);_(* "-"??_);_(@_)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8.3333333333333329E-2</c:v>
                </c:pt>
                <c:pt idx="26">
                  <c:v>0.16666666666666666</c:v>
                </c:pt>
                <c:pt idx="27">
                  <c:v>0.25</c:v>
                </c:pt>
                <c:pt idx="28">
                  <c:v>0.33333333333333331</c:v>
                </c:pt>
                <c:pt idx="29">
                  <c:v>0.41666666666666669</c:v>
                </c:pt>
                <c:pt idx="30">
                  <c:v>0.5</c:v>
                </c:pt>
                <c:pt idx="31">
                  <c:v>0.58333333333333337</c:v>
                </c:pt>
                <c:pt idx="32">
                  <c:v>0.66666666666666663</c:v>
                </c:pt>
                <c:pt idx="33">
                  <c:v>0.75</c:v>
                </c:pt>
                <c:pt idx="34">
                  <c:v>0.83333333333333337</c:v>
                </c:pt>
                <c:pt idx="35">
                  <c:v>0.91666666666666663</c:v>
                </c:pt>
                <c:pt idx="36">
                  <c:v>1</c:v>
                </c:pt>
                <c:pt idx="37">
                  <c:v>0.95833333333333326</c:v>
                </c:pt>
                <c:pt idx="38">
                  <c:v>0.91666666666666674</c:v>
                </c:pt>
                <c:pt idx="39">
                  <c:v>0.875</c:v>
                </c:pt>
                <c:pt idx="40">
                  <c:v>0.83333333333333337</c:v>
                </c:pt>
                <c:pt idx="41">
                  <c:v>0.79166666666666663</c:v>
                </c:pt>
                <c:pt idx="42">
                  <c:v>0.75</c:v>
                </c:pt>
                <c:pt idx="43">
                  <c:v>0.70833333333333326</c:v>
                </c:pt>
                <c:pt idx="44">
                  <c:v>0.66666666666666674</c:v>
                </c:pt>
                <c:pt idx="45">
                  <c:v>0.625</c:v>
                </c:pt>
                <c:pt idx="46">
                  <c:v>0.58333333333333326</c:v>
                </c:pt>
                <c:pt idx="47">
                  <c:v>0.54166666666666674</c:v>
                </c:pt>
                <c:pt idx="48">
                  <c:v>0.5</c:v>
                </c:pt>
                <c:pt idx="49">
                  <c:v>0.45833333333333331</c:v>
                </c:pt>
                <c:pt idx="50">
                  <c:v>0.41666666666666669</c:v>
                </c:pt>
                <c:pt idx="51">
                  <c:v>0.375</c:v>
                </c:pt>
                <c:pt idx="52">
                  <c:v>0.33333333333333337</c:v>
                </c:pt>
                <c:pt idx="53">
                  <c:v>0.29166666666666663</c:v>
                </c:pt>
                <c:pt idx="54">
                  <c:v>0.25</c:v>
                </c:pt>
                <c:pt idx="55">
                  <c:v>0.20833333333333331</c:v>
                </c:pt>
                <c:pt idx="56">
                  <c:v>0.16666666666666669</c:v>
                </c:pt>
                <c:pt idx="57">
                  <c:v>0.125</c:v>
                </c:pt>
                <c:pt idx="58">
                  <c:v>8.3333333333333315E-2</c:v>
                </c:pt>
                <c:pt idx="59">
                  <c:v>4.1666666666666685E-2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'KRD mapping'!$D$66</c:f>
              <c:strCache>
                <c:ptCount val="1"/>
                <c:pt idx="0">
                  <c:v>5y</c:v>
                </c:pt>
              </c:strCache>
            </c:strRef>
          </c:tx>
          <c:marker>
            <c:symbol val="none"/>
          </c:marker>
          <c:cat>
            <c:strRef>
              <c:f>'KRD mapping'!$E$37:$NA$37</c:f>
              <c:strCache>
                <c:ptCount val="361"/>
                <c:pt idx="0">
                  <c:v>0m</c:v>
                </c:pt>
                <c:pt idx="1">
                  <c:v>1m</c:v>
                </c:pt>
                <c:pt idx="2">
                  <c:v>2m</c:v>
                </c:pt>
                <c:pt idx="3">
                  <c:v>3m</c:v>
                </c:pt>
                <c:pt idx="4">
                  <c:v>4m</c:v>
                </c:pt>
                <c:pt idx="5">
                  <c:v>5m</c:v>
                </c:pt>
                <c:pt idx="6">
                  <c:v>6m</c:v>
                </c:pt>
                <c:pt idx="7">
                  <c:v>7m</c:v>
                </c:pt>
                <c:pt idx="8">
                  <c:v>8m</c:v>
                </c:pt>
                <c:pt idx="9">
                  <c:v>9m</c:v>
                </c:pt>
                <c:pt idx="10">
                  <c:v>10m</c:v>
                </c:pt>
                <c:pt idx="11">
                  <c:v>11m</c:v>
                </c:pt>
                <c:pt idx="12">
                  <c:v>12m</c:v>
                </c:pt>
                <c:pt idx="13">
                  <c:v>13m</c:v>
                </c:pt>
                <c:pt idx="14">
                  <c:v>14m</c:v>
                </c:pt>
                <c:pt idx="15">
                  <c:v>15m</c:v>
                </c:pt>
                <c:pt idx="16">
                  <c:v>16m</c:v>
                </c:pt>
                <c:pt idx="17">
                  <c:v>17m</c:v>
                </c:pt>
                <c:pt idx="18">
                  <c:v>18m</c:v>
                </c:pt>
                <c:pt idx="19">
                  <c:v>19m</c:v>
                </c:pt>
                <c:pt idx="20">
                  <c:v>20m</c:v>
                </c:pt>
                <c:pt idx="21">
                  <c:v>21m</c:v>
                </c:pt>
                <c:pt idx="22">
                  <c:v>22m</c:v>
                </c:pt>
                <c:pt idx="23">
                  <c:v>23m</c:v>
                </c:pt>
                <c:pt idx="24">
                  <c:v>24m</c:v>
                </c:pt>
                <c:pt idx="25">
                  <c:v>25m</c:v>
                </c:pt>
                <c:pt idx="26">
                  <c:v>26m</c:v>
                </c:pt>
                <c:pt idx="27">
                  <c:v>27m</c:v>
                </c:pt>
                <c:pt idx="28">
                  <c:v>28m</c:v>
                </c:pt>
                <c:pt idx="29">
                  <c:v>29m</c:v>
                </c:pt>
                <c:pt idx="30">
                  <c:v>30m</c:v>
                </c:pt>
                <c:pt idx="31">
                  <c:v>31m</c:v>
                </c:pt>
                <c:pt idx="32">
                  <c:v>32m</c:v>
                </c:pt>
                <c:pt idx="33">
                  <c:v>33m</c:v>
                </c:pt>
                <c:pt idx="34">
                  <c:v>34m</c:v>
                </c:pt>
                <c:pt idx="35">
                  <c:v>35m</c:v>
                </c:pt>
                <c:pt idx="36">
                  <c:v>36m</c:v>
                </c:pt>
                <c:pt idx="37">
                  <c:v>37m</c:v>
                </c:pt>
                <c:pt idx="38">
                  <c:v>38m</c:v>
                </c:pt>
                <c:pt idx="39">
                  <c:v>39m</c:v>
                </c:pt>
                <c:pt idx="40">
                  <c:v>40m</c:v>
                </c:pt>
                <c:pt idx="41">
                  <c:v>41m</c:v>
                </c:pt>
                <c:pt idx="42">
                  <c:v>42m</c:v>
                </c:pt>
                <c:pt idx="43">
                  <c:v>43m</c:v>
                </c:pt>
                <c:pt idx="44">
                  <c:v>44m</c:v>
                </c:pt>
                <c:pt idx="45">
                  <c:v>45m</c:v>
                </c:pt>
                <c:pt idx="46">
                  <c:v>46m</c:v>
                </c:pt>
                <c:pt idx="47">
                  <c:v>47m</c:v>
                </c:pt>
                <c:pt idx="48">
                  <c:v>48m</c:v>
                </c:pt>
                <c:pt idx="49">
                  <c:v>49m</c:v>
                </c:pt>
                <c:pt idx="50">
                  <c:v>50m</c:v>
                </c:pt>
                <c:pt idx="51">
                  <c:v>51m</c:v>
                </c:pt>
                <c:pt idx="52">
                  <c:v>52m</c:v>
                </c:pt>
                <c:pt idx="53">
                  <c:v>53m</c:v>
                </c:pt>
                <c:pt idx="54">
                  <c:v>54m</c:v>
                </c:pt>
                <c:pt idx="55">
                  <c:v>55m</c:v>
                </c:pt>
                <c:pt idx="56">
                  <c:v>56m</c:v>
                </c:pt>
                <c:pt idx="57">
                  <c:v>57m</c:v>
                </c:pt>
                <c:pt idx="58">
                  <c:v>58m</c:v>
                </c:pt>
                <c:pt idx="59">
                  <c:v>59m</c:v>
                </c:pt>
                <c:pt idx="60">
                  <c:v>60m</c:v>
                </c:pt>
                <c:pt idx="61">
                  <c:v>61m</c:v>
                </c:pt>
                <c:pt idx="62">
                  <c:v>62m</c:v>
                </c:pt>
                <c:pt idx="63">
                  <c:v>63m</c:v>
                </c:pt>
                <c:pt idx="64">
                  <c:v>64m</c:v>
                </c:pt>
                <c:pt idx="65">
                  <c:v>65m</c:v>
                </c:pt>
                <c:pt idx="66">
                  <c:v>66m</c:v>
                </c:pt>
                <c:pt idx="67">
                  <c:v>67m</c:v>
                </c:pt>
                <c:pt idx="68">
                  <c:v>68m</c:v>
                </c:pt>
                <c:pt idx="69">
                  <c:v>69m</c:v>
                </c:pt>
                <c:pt idx="70">
                  <c:v>70m</c:v>
                </c:pt>
                <c:pt idx="71">
                  <c:v>71m</c:v>
                </c:pt>
                <c:pt idx="72">
                  <c:v>72m</c:v>
                </c:pt>
                <c:pt idx="73">
                  <c:v>73m</c:v>
                </c:pt>
                <c:pt idx="74">
                  <c:v>74m</c:v>
                </c:pt>
                <c:pt idx="75">
                  <c:v>75m</c:v>
                </c:pt>
                <c:pt idx="76">
                  <c:v>76m</c:v>
                </c:pt>
                <c:pt idx="77">
                  <c:v>77m</c:v>
                </c:pt>
                <c:pt idx="78">
                  <c:v>78m</c:v>
                </c:pt>
                <c:pt idx="79">
                  <c:v>79m</c:v>
                </c:pt>
                <c:pt idx="80">
                  <c:v>80m</c:v>
                </c:pt>
                <c:pt idx="81">
                  <c:v>81m</c:v>
                </c:pt>
                <c:pt idx="82">
                  <c:v>82m</c:v>
                </c:pt>
                <c:pt idx="83">
                  <c:v>83m</c:v>
                </c:pt>
                <c:pt idx="84">
                  <c:v>84m</c:v>
                </c:pt>
                <c:pt idx="85">
                  <c:v>85m</c:v>
                </c:pt>
                <c:pt idx="86">
                  <c:v>86m</c:v>
                </c:pt>
                <c:pt idx="87">
                  <c:v>87m</c:v>
                </c:pt>
                <c:pt idx="88">
                  <c:v>88m</c:v>
                </c:pt>
                <c:pt idx="89">
                  <c:v>89m</c:v>
                </c:pt>
                <c:pt idx="90">
                  <c:v>90m</c:v>
                </c:pt>
                <c:pt idx="91">
                  <c:v>91m</c:v>
                </c:pt>
                <c:pt idx="92">
                  <c:v>92m</c:v>
                </c:pt>
                <c:pt idx="93">
                  <c:v>93m</c:v>
                </c:pt>
                <c:pt idx="94">
                  <c:v>94m</c:v>
                </c:pt>
                <c:pt idx="95">
                  <c:v>95m</c:v>
                </c:pt>
                <c:pt idx="96">
                  <c:v>96m</c:v>
                </c:pt>
                <c:pt idx="97">
                  <c:v>97m</c:v>
                </c:pt>
                <c:pt idx="98">
                  <c:v>98m</c:v>
                </c:pt>
                <c:pt idx="99">
                  <c:v>99m</c:v>
                </c:pt>
                <c:pt idx="100">
                  <c:v>100m</c:v>
                </c:pt>
                <c:pt idx="101">
                  <c:v>101m</c:v>
                </c:pt>
                <c:pt idx="102">
                  <c:v>102m</c:v>
                </c:pt>
                <c:pt idx="103">
                  <c:v>103m</c:v>
                </c:pt>
                <c:pt idx="104">
                  <c:v>104m</c:v>
                </c:pt>
                <c:pt idx="105">
                  <c:v>105m</c:v>
                </c:pt>
                <c:pt idx="106">
                  <c:v>106m</c:v>
                </c:pt>
                <c:pt idx="107">
                  <c:v>107m</c:v>
                </c:pt>
                <c:pt idx="108">
                  <c:v>108m</c:v>
                </c:pt>
                <c:pt idx="109">
                  <c:v>109m</c:v>
                </c:pt>
                <c:pt idx="110">
                  <c:v>110m</c:v>
                </c:pt>
                <c:pt idx="111">
                  <c:v>111m</c:v>
                </c:pt>
                <c:pt idx="112">
                  <c:v>112m</c:v>
                </c:pt>
                <c:pt idx="113">
                  <c:v>113m</c:v>
                </c:pt>
                <c:pt idx="114">
                  <c:v>114m</c:v>
                </c:pt>
                <c:pt idx="115">
                  <c:v>115m</c:v>
                </c:pt>
                <c:pt idx="116">
                  <c:v>116m</c:v>
                </c:pt>
                <c:pt idx="117">
                  <c:v>117m</c:v>
                </c:pt>
                <c:pt idx="118">
                  <c:v>118m</c:v>
                </c:pt>
                <c:pt idx="119">
                  <c:v>119m</c:v>
                </c:pt>
                <c:pt idx="120">
                  <c:v>120m</c:v>
                </c:pt>
                <c:pt idx="121">
                  <c:v>121m</c:v>
                </c:pt>
                <c:pt idx="122">
                  <c:v>122m</c:v>
                </c:pt>
                <c:pt idx="123">
                  <c:v>123m</c:v>
                </c:pt>
                <c:pt idx="124">
                  <c:v>124m</c:v>
                </c:pt>
                <c:pt idx="125">
                  <c:v>125m</c:v>
                </c:pt>
                <c:pt idx="126">
                  <c:v>126m</c:v>
                </c:pt>
                <c:pt idx="127">
                  <c:v>127m</c:v>
                </c:pt>
                <c:pt idx="128">
                  <c:v>128m</c:v>
                </c:pt>
                <c:pt idx="129">
                  <c:v>129m</c:v>
                </c:pt>
                <c:pt idx="130">
                  <c:v>130m</c:v>
                </c:pt>
                <c:pt idx="131">
                  <c:v>131m</c:v>
                </c:pt>
                <c:pt idx="132">
                  <c:v>132m</c:v>
                </c:pt>
                <c:pt idx="133">
                  <c:v>133m</c:v>
                </c:pt>
                <c:pt idx="134">
                  <c:v>134m</c:v>
                </c:pt>
                <c:pt idx="135">
                  <c:v>135m</c:v>
                </c:pt>
                <c:pt idx="136">
                  <c:v>136m</c:v>
                </c:pt>
                <c:pt idx="137">
                  <c:v>137m</c:v>
                </c:pt>
                <c:pt idx="138">
                  <c:v>138m</c:v>
                </c:pt>
                <c:pt idx="139">
                  <c:v>139m</c:v>
                </c:pt>
                <c:pt idx="140">
                  <c:v>140m</c:v>
                </c:pt>
                <c:pt idx="141">
                  <c:v>141m</c:v>
                </c:pt>
                <c:pt idx="142">
                  <c:v>142m</c:v>
                </c:pt>
                <c:pt idx="143">
                  <c:v>143m</c:v>
                </c:pt>
                <c:pt idx="144">
                  <c:v>144m</c:v>
                </c:pt>
                <c:pt idx="145">
                  <c:v>145m</c:v>
                </c:pt>
                <c:pt idx="146">
                  <c:v>146m</c:v>
                </c:pt>
                <c:pt idx="147">
                  <c:v>147m</c:v>
                </c:pt>
                <c:pt idx="148">
                  <c:v>148m</c:v>
                </c:pt>
                <c:pt idx="149">
                  <c:v>149m</c:v>
                </c:pt>
                <c:pt idx="150">
                  <c:v>150m</c:v>
                </c:pt>
                <c:pt idx="151">
                  <c:v>151m</c:v>
                </c:pt>
                <c:pt idx="152">
                  <c:v>152m</c:v>
                </c:pt>
                <c:pt idx="153">
                  <c:v>153m</c:v>
                </c:pt>
                <c:pt idx="154">
                  <c:v>154m</c:v>
                </c:pt>
                <c:pt idx="155">
                  <c:v>155m</c:v>
                </c:pt>
                <c:pt idx="156">
                  <c:v>156m</c:v>
                </c:pt>
                <c:pt idx="157">
                  <c:v>157m</c:v>
                </c:pt>
                <c:pt idx="158">
                  <c:v>158m</c:v>
                </c:pt>
                <c:pt idx="159">
                  <c:v>159m</c:v>
                </c:pt>
                <c:pt idx="160">
                  <c:v>160m</c:v>
                </c:pt>
                <c:pt idx="161">
                  <c:v>161m</c:v>
                </c:pt>
                <c:pt idx="162">
                  <c:v>162m</c:v>
                </c:pt>
                <c:pt idx="163">
                  <c:v>163m</c:v>
                </c:pt>
                <c:pt idx="164">
                  <c:v>164m</c:v>
                </c:pt>
                <c:pt idx="165">
                  <c:v>165m</c:v>
                </c:pt>
                <c:pt idx="166">
                  <c:v>166m</c:v>
                </c:pt>
                <c:pt idx="167">
                  <c:v>167m</c:v>
                </c:pt>
                <c:pt idx="168">
                  <c:v>168m</c:v>
                </c:pt>
                <c:pt idx="169">
                  <c:v>169m</c:v>
                </c:pt>
                <c:pt idx="170">
                  <c:v>170m</c:v>
                </c:pt>
                <c:pt idx="171">
                  <c:v>171m</c:v>
                </c:pt>
                <c:pt idx="172">
                  <c:v>172m</c:v>
                </c:pt>
                <c:pt idx="173">
                  <c:v>173m</c:v>
                </c:pt>
                <c:pt idx="174">
                  <c:v>174m</c:v>
                </c:pt>
                <c:pt idx="175">
                  <c:v>175m</c:v>
                </c:pt>
                <c:pt idx="176">
                  <c:v>176m</c:v>
                </c:pt>
                <c:pt idx="177">
                  <c:v>177m</c:v>
                </c:pt>
                <c:pt idx="178">
                  <c:v>178m</c:v>
                </c:pt>
                <c:pt idx="179">
                  <c:v>179m</c:v>
                </c:pt>
                <c:pt idx="180">
                  <c:v>180m</c:v>
                </c:pt>
                <c:pt idx="181">
                  <c:v>181m</c:v>
                </c:pt>
                <c:pt idx="182">
                  <c:v>182m</c:v>
                </c:pt>
                <c:pt idx="183">
                  <c:v>183m</c:v>
                </c:pt>
                <c:pt idx="184">
                  <c:v>184m</c:v>
                </c:pt>
                <c:pt idx="185">
                  <c:v>185m</c:v>
                </c:pt>
                <c:pt idx="186">
                  <c:v>186m</c:v>
                </c:pt>
                <c:pt idx="187">
                  <c:v>187m</c:v>
                </c:pt>
                <c:pt idx="188">
                  <c:v>188m</c:v>
                </c:pt>
                <c:pt idx="189">
                  <c:v>189m</c:v>
                </c:pt>
                <c:pt idx="190">
                  <c:v>190m</c:v>
                </c:pt>
                <c:pt idx="191">
                  <c:v>191m</c:v>
                </c:pt>
                <c:pt idx="192">
                  <c:v>192m</c:v>
                </c:pt>
                <c:pt idx="193">
                  <c:v>193m</c:v>
                </c:pt>
                <c:pt idx="194">
                  <c:v>194m</c:v>
                </c:pt>
                <c:pt idx="195">
                  <c:v>195m</c:v>
                </c:pt>
                <c:pt idx="196">
                  <c:v>196m</c:v>
                </c:pt>
                <c:pt idx="197">
                  <c:v>197m</c:v>
                </c:pt>
                <c:pt idx="198">
                  <c:v>198m</c:v>
                </c:pt>
                <c:pt idx="199">
                  <c:v>199m</c:v>
                </c:pt>
                <c:pt idx="200">
                  <c:v>200m</c:v>
                </c:pt>
                <c:pt idx="201">
                  <c:v>201m</c:v>
                </c:pt>
                <c:pt idx="202">
                  <c:v>202m</c:v>
                </c:pt>
                <c:pt idx="203">
                  <c:v>203m</c:v>
                </c:pt>
                <c:pt idx="204">
                  <c:v>204m</c:v>
                </c:pt>
                <c:pt idx="205">
                  <c:v>205m</c:v>
                </c:pt>
                <c:pt idx="206">
                  <c:v>206m</c:v>
                </c:pt>
                <c:pt idx="207">
                  <c:v>207m</c:v>
                </c:pt>
                <c:pt idx="208">
                  <c:v>208m</c:v>
                </c:pt>
                <c:pt idx="209">
                  <c:v>209m</c:v>
                </c:pt>
                <c:pt idx="210">
                  <c:v>210m</c:v>
                </c:pt>
                <c:pt idx="211">
                  <c:v>211m</c:v>
                </c:pt>
                <c:pt idx="212">
                  <c:v>212m</c:v>
                </c:pt>
                <c:pt idx="213">
                  <c:v>213m</c:v>
                </c:pt>
                <c:pt idx="214">
                  <c:v>214m</c:v>
                </c:pt>
                <c:pt idx="215">
                  <c:v>215m</c:v>
                </c:pt>
                <c:pt idx="216">
                  <c:v>216m</c:v>
                </c:pt>
                <c:pt idx="217">
                  <c:v>217m</c:v>
                </c:pt>
                <c:pt idx="218">
                  <c:v>218m</c:v>
                </c:pt>
                <c:pt idx="219">
                  <c:v>219m</c:v>
                </c:pt>
                <c:pt idx="220">
                  <c:v>220m</c:v>
                </c:pt>
                <c:pt idx="221">
                  <c:v>221m</c:v>
                </c:pt>
                <c:pt idx="222">
                  <c:v>222m</c:v>
                </c:pt>
                <c:pt idx="223">
                  <c:v>223m</c:v>
                </c:pt>
                <c:pt idx="224">
                  <c:v>224m</c:v>
                </c:pt>
                <c:pt idx="225">
                  <c:v>225m</c:v>
                </c:pt>
                <c:pt idx="226">
                  <c:v>226m</c:v>
                </c:pt>
                <c:pt idx="227">
                  <c:v>227m</c:v>
                </c:pt>
                <c:pt idx="228">
                  <c:v>228m</c:v>
                </c:pt>
                <c:pt idx="229">
                  <c:v>229m</c:v>
                </c:pt>
                <c:pt idx="230">
                  <c:v>230m</c:v>
                </c:pt>
                <c:pt idx="231">
                  <c:v>231m</c:v>
                </c:pt>
                <c:pt idx="232">
                  <c:v>232m</c:v>
                </c:pt>
                <c:pt idx="233">
                  <c:v>233m</c:v>
                </c:pt>
                <c:pt idx="234">
                  <c:v>234m</c:v>
                </c:pt>
                <c:pt idx="235">
                  <c:v>235m</c:v>
                </c:pt>
                <c:pt idx="236">
                  <c:v>236m</c:v>
                </c:pt>
                <c:pt idx="237">
                  <c:v>237m</c:v>
                </c:pt>
                <c:pt idx="238">
                  <c:v>238m</c:v>
                </c:pt>
                <c:pt idx="239">
                  <c:v>239m</c:v>
                </c:pt>
                <c:pt idx="240">
                  <c:v>240m</c:v>
                </c:pt>
                <c:pt idx="241">
                  <c:v>241m</c:v>
                </c:pt>
                <c:pt idx="242">
                  <c:v>242m</c:v>
                </c:pt>
                <c:pt idx="243">
                  <c:v>243m</c:v>
                </c:pt>
                <c:pt idx="244">
                  <c:v>244m</c:v>
                </c:pt>
                <c:pt idx="245">
                  <c:v>245m</c:v>
                </c:pt>
                <c:pt idx="246">
                  <c:v>246m</c:v>
                </c:pt>
                <c:pt idx="247">
                  <c:v>247m</c:v>
                </c:pt>
                <c:pt idx="248">
                  <c:v>248m</c:v>
                </c:pt>
                <c:pt idx="249">
                  <c:v>249m</c:v>
                </c:pt>
                <c:pt idx="250">
                  <c:v>250m</c:v>
                </c:pt>
                <c:pt idx="251">
                  <c:v>251m</c:v>
                </c:pt>
                <c:pt idx="252">
                  <c:v>252m</c:v>
                </c:pt>
                <c:pt idx="253">
                  <c:v>253m</c:v>
                </c:pt>
                <c:pt idx="254">
                  <c:v>254m</c:v>
                </c:pt>
                <c:pt idx="255">
                  <c:v>255m</c:v>
                </c:pt>
                <c:pt idx="256">
                  <c:v>256m</c:v>
                </c:pt>
                <c:pt idx="257">
                  <c:v>257m</c:v>
                </c:pt>
                <c:pt idx="258">
                  <c:v>258m</c:v>
                </c:pt>
                <c:pt idx="259">
                  <c:v>259m</c:v>
                </c:pt>
                <c:pt idx="260">
                  <c:v>260m</c:v>
                </c:pt>
                <c:pt idx="261">
                  <c:v>261m</c:v>
                </c:pt>
                <c:pt idx="262">
                  <c:v>262m</c:v>
                </c:pt>
                <c:pt idx="263">
                  <c:v>263m</c:v>
                </c:pt>
                <c:pt idx="264">
                  <c:v>264m</c:v>
                </c:pt>
                <c:pt idx="265">
                  <c:v>265m</c:v>
                </c:pt>
                <c:pt idx="266">
                  <c:v>266m</c:v>
                </c:pt>
                <c:pt idx="267">
                  <c:v>267m</c:v>
                </c:pt>
                <c:pt idx="268">
                  <c:v>268m</c:v>
                </c:pt>
                <c:pt idx="269">
                  <c:v>269m</c:v>
                </c:pt>
                <c:pt idx="270">
                  <c:v>270m</c:v>
                </c:pt>
                <c:pt idx="271">
                  <c:v>271m</c:v>
                </c:pt>
                <c:pt idx="272">
                  <c:v>272m</c:v>
                </c:pt>
                <c:pt idx="273">
                  <c:v>273m</c:v>
                </c:pt>
                <c:pt idx="274">
                  <c:v>274m</c:v>
                </c:pt>
                <c:pt idx="275">
                  <c:v>275m</c:v>
                </c:pt>
                <c:pt idx="276">
                  <c:v>276m</c:v>
                </c:pt>
                <c:pt idx="277">
                  <c:v>277m</c:v>
                </c:pt>
                <c:pt idx="278">
                  <c:v>278m</c:v>
                </c:pt>
                <c:pt idx="279">
                  <c:v>279m</c:v>
                </c:pt>
                <c:pt idx="280">
                  <c:v>280m</c:v>
                </c:pt>
                <c:pt idx="281">
                  <c:v>281m</c:v>
                </c:pt>
                <c:pt idx="282">
                  <c:v>282m</c:v>
                </c:pt>
                <c:pt idx="283">
                  <c:v>283m</c:v>
                </c:pt>
                <c:pt idx="284">
                  <c:v>284m</c:v>
                </c:pt>
                <c:pt idx="285">
                  <c:v>285m</c:v>
                </c:pt>
                <c:pt idx="286">
                  <c:v>286m</c:v>
                </c:pt>
                <c:pt idx="287">
                  <c:v>287m</c:v>
                </c:pt>
                <c:pt idx="288">
                  <c:v>288m</c:v>
                </c:pt>
                <c:pt idx="289">
                  <c:v>289m</c:v>
                </c:pt>
                <c:pt idx="290">
                  <c:v>290m</c:v>
                </c:pt>
                <c:pt idx="291">
                  <c:v>291m</c:v>
                </c:pt>
                <c:pt idx="292">
                  <c:v>292m</c:v>
                </c:pt>
                <c:pt idx="293">
                  <c:v>293m</c:v>
                </c:pt>
                <c:pt idx="294">
                  <c:v>294m</c:v>
                </c:pt>
                <c:pt idx="295">
                  <c:v>295m</c:v>
                </c:pt>
                <c:pt idx="296">
                  <c:v>296m</c:v>
                </c:pt>
                <c:pt idx="297">
                  <c:v>297m</c:v>
                </c:pt>
                <c:pt idx="298">
                  <c:v>298m</c:v>
                </c:pt>
                <c:pt idx="299">
                  <c:v>299m</c:v>
                </c:pt>
                <c:pt idx="300">
                  <c:v>300m</c:v>
                </c:pt>
                <c:pt idx="301">
                  <c:v>301m</c:v>
                </c:pt>
                <c:pt idx="302">
                  <c:v>302m</c:v>
                </c:pt>
                <c:pt idx="303">
                  <c:v>303m</c:v>
                </c:pt>
                <c:pt idx="304">
                  <c:v>304m</c:v>
                </c:pt>
                <c:pt idx="305">
                  <c:v>305m</c:v>
                </c:pt>
                <c:pt idx="306">
                  <c:v>306m</c:v>
                </c:pt>
                <c:pt idx="307">
                  <c:v>307m</c:v>
                </c:pt>
                <c:pt idx="308">
                  <c:v>308m</c:v>
                </c:pt>
                <c:pt idx="309">
                  <c:v>309m</c:v>
                </c:pt>
                <c:pt idx="310">
                  <c:v>310m</c:v>
                </c:pt>
                <c:pt idx="311">
                  <c:v>311m</c:v>
                </c:pt>
                <c:pt idx="312">
                  <c:v>312m</c:v>
                </c:pt>
                <c:pt idx="313">
                  <c:v>313m</c:v>
                </c:pt>
                <c:pt idx="314">
                  <c:v>314m</c:v>
                </c:pt>
                <c:pt idx="315">
                  <c:v>315m</c:v>
                </c:pt>
                <c:pt idx="316">
                  <c:v>316m</c:v>
                </c:pt>
                <c:pt idx="317">
                  <c:v>317m</c:v>
                </c:pt>
                <c:pt idx="318">
                  <c:v>318m</c:v>
                </c:pt>
                <c:pt idx="319">
                  <c:v>319m</c:v>
                </c:pt>
                <c:pt idx="320">
                  <c:v>320m</c:v>
                </c:pt>
                <c:pt idx="321">
                  <c:v>321m</c:v>
                </c:pt>
                <c:pt idx="322">
                  <c:v>322m</c:v>
                </c:pt>
                <c:pt idx="323">
                  <c:v>323m</c:v>
                </c:pt>
                <c:pt idx="324">
                  <c:v>324m</c:v>
                </c:pt>
                <c:pt idx="325">
                  <c:v>325m</c:v>
                </c:pt>
                <c:pt idx="326">
                  <c:v>326m</c:v>
                </c:pt>
                <c:pt idx="327">
                  <c:v>327m</c:v>
                </c:pt>
                <c:pt idx="328">
                  <c:v>328m</c:v>
                </c:pt>
                <c:pt idx="329">
                  <c:v>329m</c:v>
                </c:pt>
                <c:pt idx="330">
                  <c:v>330m</c:v>
                </c:pt>
                <c:pt idx="331">
                  <c:v>331m</c:v>
                </c:pt>
                <c:pt idx="332">
                  <c:v>332m</c:v>
                </c:pt>
                <c:pt idx="333">
                  <c:v>333m</c:v>
                </c:pt>
                <c:pt idx="334">
                  <c:v>334m</c:v>
                </c:pt>
                <c:pt idx="335">
                  <c:v>335m</c:v>
                </c:pt>
                <c:pt idx="336">
                  <c:v>336m</c:v>
                </c:pt>
                <c:pt idx="337">
                  <c:v>337m</c:v>
                </c:pt>
                <c:pt idx="338">
                  <c:v>338m</c:v>
                </c:pt>
                <c:pt idx="339">
                  <c:v>339m</c:v>
                </c:pt>
                <c:pt idx="340">
                  <c:v>340m</c:v>
                </c:pt>
                <c:pt idx="341">
                  <c:v>341m</c:v>
                </c:pt>
                <c:pt idx="342">
                  <c:v>342m</c:v>
                </c:pt>
                <c:pt idx="343">
                  <c:v>343m</c:v>
                </c:pt>
                <c:pt idx="344">
                  <c:v>344m</c:v>
                </c:pt>
                <c:pt idx="345">
                  <c:v>345m</c:v>
                </c:pt>
                <c:pt idx="346">
                  <c:v>346m</c:v>
                </c:pt>
                <c:pt idx="347">
                  <c:v>347m</c:v>
                </c:pt>
                <c:pt idx="348">
                  <c:v>348m</c:v>
                </c:pt>
                <c:pt idx="349">
                  <c:v>349m</c:v>
                </c:pt>
                <c:pt idx="350">
                  <c:v>350m</c:v>
                </c:pt>
                <c:pt idx="351">
                  <c:v>351m</c:v>
                </c:pt>
                <c:pt idx="352">
                  <c:v>352m</c:v>
                </c:pt>
                <c:pt idx="353">
                  <c:v>353m</c:v>
                </c:pt>
                <c:pt idx="354">
                  <c:v>354m</c:v>
                </c:pt>
                <c:pt idx="355">
                  <c:v>355m</c:v>
                </c:pt>
                <c:pt idx="356">
                  <c:v>356m</c:v>
                </c:pt>
                <c:pt idx="357">
                  <c:v>357m</c:v>
                </c:pt>
                <c:pt idx="358">
                  <c:v>358m</c:v>
                </c:pt>
                <c:pt idx="359">
                  <c:v>359m</c:v>
                </c:pt>
                <c:pt idx="360">
                  <c:v>360m</c:v>
                </c:pt>
              </c:strCache>
            </c:strRef>
          </c:cat>
          <c:val>
            <c:numRef>
              <c:f>'KRD mapping'!$E$66:$NA$66</c:f>
              <c:numCache>
                <c:formatCode>_(* #,##0.00_);_(* \(#,##0.00\);_(* "-"??_);_(@_)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4.1666666666666664E-2</c:v>
                </c:pt>
                <c:pt idx="38">
                  <c:v>8.3333333333333329E-2</c:v>
                </c:pt>
                <c:pt idx="39">
                  <c:v>0.125</c:v>
                </c:pt>
                <c:pt idx="40">
                  <c:v>0.16666666666666666</c:v>
                </c:pt>
                <c:pt idx="41">
                  <c:v>0.20833333333333334</c:v>
                </c:pt>
                <c:pt idx="42">
                  <c:v>0.25</c:v>
                </c:pt>
                <c:pt idx="43">
                  <c:v>0.29166666666666669</c:v>
                </c:pt>
                <c:pt idx="44">
                  <c:v>0.33333333333333331</c:v>
                </c:pt>
                <c:pt idx="45">
                  <c:v>0.375</c:v>
                </c:pt>
                <c:pt idx="46">
                  <c:v>0.41666666666666669</c:v>
                </c:pt>
                <c:pt idx="47">
                  <c:v>0.45833333333333331</c:v>
                </c:pt>
                <c:pt idx="48">
                  <c:v>0.5</c:v>
                </c:pt>
                <c:pt idx="49">
                  <c:v>0.54166666666666663</c:v>
                </c:pt>
                <c:pt idx="50">
                  <c:v>0.58333333333333337</c:v>
                </c:pt>
                <c:pt idx="51">
                  <c:v>0.625</c:v>
                </c:pt>
                <c:pt idx="52">
                  <c:v>0.66666666666666674</c:v>
                </c:pt>
                <c:pt idx="53">
                  <c:v>0.70833333333333326</c:v>
                </c:pt>
                <c:pt idx="54">
                  <c:v>0.75</c:v>
                </c:pt>
                <c:pt idx="55">
                  <c:v>0.79166666666666674</c:v>
                </c:pt>
                <c:pt idx="56">
                  <c:v>0.83333333333333326</c:v>
                </c:pt>
                <c:pt idx="57">
                  <c:v>0.875</c:v>
                </c:pt>
                <c:pt idx="58">
                  <c:v>0.91666666666666674</c:v>
                </c:pt>
                <c:pt idx="59">
                  <c:v>0.95833333333333326</c:v>
                </c:pt>
                <c:pt idx="60">
                  <c:v>1</c:v>
                </c:pt>
                <c:pt idx="61">
                  <c:v>0.95833333333333326</c:v>
                </c:pt>
                <c:pt idx="62">
                  <c:v>0.91666666666666674</c:v>
                </c:pt>
                <c:pt idx="63">
                  <c:v>0.875</c:v>
                </c:pt>
                <c:pt idx="64">
                  <c:v>0.83333333333333337</c:v>
                </c:pt>
                <c:pt idx="65">
                  <c:v>0.79166666666666663</c:v>
                </c:pt>
                <c:pt idx="66">
                  <c:v>0.75</c:v>
                </c:pt>
                <c:pt idx="67">
                  <c:v>0.70833333333333326</c:v>
                </c:pt>
                <c:pt idx="68">
                  <c:v>0.66666666666666674</c:v>
                </c:pt>
                <c:pt idx="69">
                  <c:v>0.625</c:v>
                </c:pt>
                <c:pt idx="70">
                  <c:v>0.58333333333333326</c:v>
                </c:pt>
                <c:pt idx="71">
                  <c:v>0.54166666666666674</c:v>
                </c:pt>
                <c:pt idx="72">
                  <c:v>0.5</c:v>
                </c:pt>
                <c:pt idx="73">
                  <c:v>0.45833333333333331</c:v>
                </c:pt>
                <c:pt idx="74">
                  <c:v>0.41666666666666669</c:v>
                </c:pt>
                <c:pt idx="75">
                  <c:v>0.375</c:v>
                </c:pt>
                <c:pt idx="76">
                  <c:v>0.33333333333333337</c:v>
                </c:pt>
                <c:pt idx="77">
                  <c:v>0.29166666666666663</c:v>
                </c:pt>
                <c:pt idx="78">
                  <c:v>0.25</c:v>
                </c:pt>
                <c:pt idx="79">
                  <c:v>0.20833333333333331</c:v>
                </c:pt>
                <c:pt idx="80">
                  <c:v>0.16666666666666669</c:v>
                </c:pt>
                <c:pt idx="81">
                  <c:v>0.125</c:v>
                </c:pt>
                <c:pt idx="82">
                  <c:v>8.3333333333333315E-2</c:v>
                </c:pt>
                <c:pt idx="83">
                  <c:v>4.1666666666666685E-2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'KRD mapping'!$D$67</c:f>
              <c:strCache>
                <c:ptCount val="1"/>
                <c:pt idx="0">
                  <c:v>7y</c:v>
                </c:pt>
              </c:strCache>
            </c:strRef>
          </c:tx>
          <c:marker>
            <c:symbol val="none"/>
          </c:marker>
          <c:cat>
            <c:strRef>
              <c:f>'KRD mapping'!$E$37:$NA$37</c:f>
              <c:strCache>
                <c:ptCount val="361"/>
                <c:pt idx="0">
                  <c:v>0m</c:v>
                </c:pt>
                <c:pt idx="1">
                  <c:v>1m</c:v>
                </c:pt>
                <c:pt idx="2">
                  <c:v>2m</c:v>
                </c:pt>
                <c:pt idx="3">
                  <c:v>3m</c:v>
                </c:pt>
                <c:pt idx="4">
                  <c:v>4m</c:v>
                </c:pt>
                <c:pt idx="5">
                  <c:v>5m</c:v>
                </c:pt>
                <c:pt idx="6">
                  <c:v>6m</c:v>
                </c:pt>
                <c:pt idx="7">
                  <c:v>7m</c:v>
                </c:pt>
                <c:pt idx="8">
                  <c:v>8m</c:v>
                </c:pt>
                <c:pt idx="9">
                  <c:v>9m</c:v>
                </c:pt>
                <c:pt idx="10">
                  <c:v>10m</c:v>
                </c:pt>
                <c:pt idx="11">
                  <c:v>11m</c:v>
                </c:pt>
                <c:pt idx="12">
                  <c:v>12m</c:v>
                </c:pt>
                <c:pt idx="13">
                  <c:v>13m</c:v>
                </c:pt>
                <c:pt idx="14">
                  <c:v>14m</c:v>
                </c:pt>
                <c:pt idx="15">
                  <c:v>15m</c:v>
                </c:pt>
                <c:pt idx="16">
                  <c:v>16m</c:v>
                </c:pt>
                <c:pt idx="17">
                  <c:v>17m</c:v>
                </c:pt>
                <c:pt idx="18">
                  <c:v>18m</c:v>
                </c:pt>
                <c:pt idx="19">
                  <c:v>19m</c:v>
                </c:pt>
                <c:pt idx="20">
                  <c:v>20m</c:v>
                </c:pt>
                <c:pt idx="21">
                  <c:v>21m</c:v>
                </c:pt>
                <c:pt idx="22">
                  <c:v>22m</c:v>
                </c:pt>
                <c:pt idx="23">
                  <c:v>23m</c:v>
                </c:pt>
                <c:pt idx="24">
                  <c:v>24m</c:v>
                </c:pt>
                <c:pt idx="25">
                  <c:v>25m</c:v>
                </c:pt>
                <c:pt idx="26">
                  <c:v>26m</c:v>
                </c:pt>
                <c:pt idx="27">
                  <c:v>27m</c:v>
                </c:pt>
                <c:pt idx="28">
                  <c:v>28m</c:v>
                </c:pt>
                <c:pt idx="29">
                  <c:v>29m</c:v>
                </c:pt>
                <c:pt idx="30">
                  <c:v>30m</c:v>
                </c:pt>
                <c:pt idx="31">
                  <c:v>31m</c:v>
                </c:pt>
                <c:pt idx="32">
                  <c:v>32m</c:v>
                </c:pt>
                <c:pt idx="33">
                  <c:v>33m</c:v>
                </c:pt>
                <c:pt idx="34">
                  <c:v>34m</c:v>
                </c:pt>
                <c:pt idx="35">
                  <c:v>35m</c:v>
                </c:pt>
                <c:pt idx="36">
                  <c:v>36m</c:v>
                </c:pt>
                <c:pt idx="37">
                  <c:v>37m</c:v>
                </c:pt>
                <c:pt idx="38">
                  <c:v>38m</c:v>
                </c:pt>
                <c:pt idx="39">
                  <c:v>39m</c:v>
                </c:pt>
                <c:pt idx="40">
                  <c:v>40m</c:v>
                </c:pt>
                <c:pt idx="41">
                  <c:v>41m</c:v>
                </c:pt>
                <c:pt idx="42">
                  <c:v>42m</c:v>
                </c:pt>
                <c:pt idx="43">
                  <c:v>43m</c:v>
                </c:pt>
                <c:pt idx="44">
                  <c:v>44m</c:v>
                </c:pt>
                <c:pt idx="45">
                  <c:v>45m</c:v>
                </c:pt>
                <c:pt idx="46">
                  <c:v>46m</c:v>
                </c:pt>
                <c:pt idx="47">
                  <c:v>47m</c:v>
                </c:pt>
                <c:pt idx="48">
                  <c:v>48m</c:v>
                </c:pt>
                <c:pt idx="49">
                  <c:v>49m</c:v>
                </c:pt>
                <c:pt idx="50">
                  <c:v>50m</c:v>
                </c:pt>
                <c:pt idx="51">
                  <c:v>51m</c:v>
                </c:pt>
                <c:pt idx="52">
                  <c:v>52m</c:v>
                </c:pt>
                <c:pt idx="53">
                  <c:v>53m</c:v>
                </c:pt>
                <c:pt idx="54">
                  <c:v>54m</c:v>
                </c:pt>
                <c:pt idx="55">
                  <c:v>55m</c:v>
                </c:pt>
                <c:pt idx="56">
                  <c:v>56m</c:v>
                </c:pt>
                <c:pt idx="57">
                  <c:v>57m</c:v>
                </c:pt>
                <c:pt idx="58">
                  <c:v>58m</c:v>
                </c:pt>
                <c:pt idx="59">
                  <c:v>59m</c:v>
                </c:pt>
                <c:pt idx="60">
                  <c:v>60m</c:v>
                </c:pt>
                <c:pt idx="61">
                  <c:v>61m</c:v>
                </c:pt>
                <c:pt idx="62">
                  <c:v>62m</c:v>
                </c:pt>
                <c:pt idx="63">
                  <c:v>63m</c:v>
                </c:pt>
                <c:pt idx="64">
                  <c:v>64m</c:v>
                </c:pt>
                <c:pt idx="65">
                  <c:v>65m</c:v>
                </c:pt>
                <c:pt idx="66">
                  <c:v>66m</c:v>
                </c:pt>
                <c:pt idx="67">
                  <c:v>67m</c:v>
                </c:pt>
                <c:pt idx="68">
                  <c:v>68m</c:v>
                </c:pt>
                <c:pt idx="69">
                  <c:v>69m</c:v>
                </c:pt>
                <c:pt idx="70">
                  <c:v>70m</c:v>
                </c:pt>
                <c:pt idx="71">
                  <c:v>71m</c:v>
                </c:pt>
                <c:pt idx="72">
                  <c:v>72m</c:v>
                </c:pt>
                <c:pt idx="73">
                  <c:v>73m</c:v>
                </c:pt>
                <c:pt idx="74">
                  <c:v>74m</c:v>
                </c:pt>
                <c:pt idx="75">
                  <c:v>75m</c:v>
                </c:pt>
                <c:pt idx="76">
                  <c:v>76m</c:v>
                </c:pt>
                <c:pt idx="77">
                  <c:v>77m</c:v>
                </c:pt>
                <c:pt idx="78">
                  <c:v>78m</c:v>
                </c:pt>
                <c:pt idx="79">
                  <c:v>79m</c:v>
                </c:pt>
                <c:pt idx="80">
                  <c:v>80m</c:v>
                </c:pt>
                <c:pt idx="81">
                  <c:v>81m</c:v>
                </c:pt>
                <c:pt idx="82">
                  <c:v>82m</c:v>
                </c:pt>
                <c:pt idx="83">
                  <c:v>83m</c:v>
                </c:pt>
                <c:pt idx="84">
                  <c:v>84m</c:v>
                </c:pt>
                <c:pt idx="85">
                  <c:v>85m</c:v>
                </c:pt>
                <c:pt idx="86">
                  <c:v>86m</c:v>
                </c:pt>
                <c:pt idx="87">
                  <c:v>87m</c:v>
                </c:pt>
                <c:pt idx="88">
                  <c:v>88m</c:v>
                </c:pt>
                <c:pt idx="89">
                  <c:v>89m</c:v>
                </c:pt>
                <c:pt idx="90">
                  <c:v>90m</c:v>
                </c:pt>
                <c:pt idx="91">
                  <c:v>91m</c:v>
                </c:pt>
                <c:pt idx="92">
                  <c:v>92m</c:v>
                </c:pt>
                <c:pt idx="93">
                  <c:v>93m</c:v>
                </c:pt>
                <c:pt idx="94">
                  <c:v>94m</c:v>
                </c:pt>
                <c:pt idx="95">
                  <c:v>95m</c:v>
                </c:pt>
                <c:pt idx="96">
                  <c:v>96m</c:v>
                </c:pt>
                <c:pt idx="97">
                  <c:v>97m</c:v>
                </c:pt>
                <c:pt idx="98">
                  <c:v>98m</c:v>
                </c:pt>
                <c:pt idx="99">
                  <c:v>99m</c:v>
                </c:pt>
                <c:pt idx="100">
                  <c:v>100m</c:v>
                </c:pt>
                <c:pt idx="101">
                  <c:v>101m</c:v>
                </c:pt>
                <c:pt idx="102">
                  <c:v>102m</c:v>
                </c:pt>
                <c:pt idx="103">
                  <c:v>103m</c:v>
                </c:pt>
                <c:pt idx="104">
                  <c:v>104m</c:v>
                </c:pt>
                <c:pt idx="105">
                  <c:v>105m</c:v>
                </c:pt>
                <c:pt idx="106">
                  <c:v>106m</c:v>
                </c:pt>
                <c:pt idx="107">
                  <c:v>107m</c:v>
                </c:pt>
                <c:pt idx="108">
                  <c:v>108m</c:v>
                </c:pt>
                <c:pt idx="109">
                  <c:v>109m</c:v>
                </c:pt>
                <c:pt idx="110">
                  <c:v>110m</c:v>
                </c:pt>
                <c:pt idx="111">
                  <c:v>111m</c:v>
                </c:pt>
                <c:pt idx="112">
                  <c:v>112m</c:v>
                </c:pt>
                <c:pt idx="113">
                  <c:v>113m</c:v>
                </c:pt>
                <c:pt idx="114">
                  <c:v>114m</c:v>
                </c:pt>
                <c:pt idx="115">
                  <c:v>115m</c:v>
                </c:pt>
                <c:pt idx="116">
                  <c:v>116m</c:v>
                </c:pt>
                <c:pt idx="117">
                  <c:v>117m</c:v>
                </c:pt>
                <c:pt idx="118">
                  <c:v>118m</c:v>
                </c:pt>
                <c:pt idx="119">
                  <c:v>119m</c:v>
                </c:pt>
                <c:pt idx="120">
                  <c:v>120m</c:v>
                </c:pt>
                <c:pt idx="121">
                  <c:v>121m</c:v>
                </c:pt>
                <c:pt idx="122">
                  <c:v>122m</c:v>
                </c:pt>
                <c:pt idx="123">
                  <c:v>123m</c:v>
                </c:pt>
                <c:pt idx="124">
                  <c:v>124m</c:v>
                </c:pt>
                <c:pt idx="125">
                  <c:v>125m</c:v>
                </c:pt>
                <c:pt idx="126">
                  <c:v>126m</c:v>
                </c:pt>
                <c:pt idx="127">
                  <c:v>127m</c:v>
                </c:pt>
                <c:pt idx="128">
                  <c:v>128m</c:v>
                </c:pt>
                <c:pt idx="129">
                  <c:v>129m</c:v>
                </c:pt>
                <c:pt idx="130">
                  <c:v>130m</c:v>
                </c:pt>
                <c:pt idx="131">
                  <c:v>131m</c:v>
                </c:pt>
                <c:pt idx="132">
                  <c:v>132m</c:v>
                </c:pt>
                <c:pt idx="133">
                  <c:v>133m</c:v>
                </c:pt>
                <c:pt idx="134">
                  <c:v>134m</c:v>
                </c:pt>
                <c:pt idx="135">
                  <c:v>135m</c:v>
                </c:pt>
                <c:pt idx="136">
                  <c:v>136m</c:v>
                </c:pt>
                <c:pt idx="137">
                  <c:v>137m</c:v>
                </c:pt>
                <c:pt idx="138">
                  <c:v>138m</c:v>
                </c:pt>
                <c:pt idx="139">
                  <c:v>139m</c:v>
                </c:pt>
                <c:pt idx="140">
                  <c:v>140m</c:v>
                </c:pt>
                <c:pt idx="141">
                  <c:v>141m</c:v>
                </c:pt>
                <c:pt idx="142">
                  <c:v>142m</c:v>
                </c:pt>
                <c:pt idx="143">
                  <c:v>143m</c:v>
                </c:pt>
                <c:pt idx="144">
                  <c:v>144m</c:v>
                </c:pt>
                <c:pt idx="145">
                  <c:v>145m</c:v>
                </c:pt>
                <c:pt idx="146">
                  <c:v>146m</c:v>
                </c:pt>
                <c:pt idx="147">
                  <c:v>147m</c:v>
                </c:pt>
                <c:pt idx="148">
                  <c:v>148m</c:v>
                </c:pt>
                <c:pt idx="149">
                  <c:v>149m</c:v>
                </c:pt>
                <c:pt idx="150">
                  <c:v>150m</c:v>
                </c:pt>
                <c:pt idx="151">
                  <c:v>151m</c:v>
                </c:pt>
                <c:pt idx="152">
                  <c:v>152m</c:v>
                </c:pt>
                <c:pt idx="153">
                  <c:v>153m</c:v>
                </c:pt>
                <c:pt idx="154">
                  <c:v>154m</c:v>
                </c:pt>
                <c:pt idx="155">
                  <c:v>155m</c:v>
                </c:pt>
                <c:pt idx="156">
                  <c:v>156m</c:v>
                </c:pt>
                <c:pt idx="157">
                  <c:v>157m</c:v>
                </c:pt>
                <c:pt idx="158">
                  <c:v>158m</c:v>
                </c:pt>
                <c:pt idx="159">
                  <c:v>159m</c:v>
                </c:pt>
                <c:pt idx="160">
                  <c:v>160m</c:v>
                </c:pt>
                <c:pt idx="161">
                  <c:v>161m</c:v>
                </c:pt>
                <c:pt idx="162">
                  <c:v>162m</c:v>
                </c:pt>
                <c:pt idx="163">
                  <c:v>163m</c:v>
                </c:pt>
                <c:pt idx="164">
                  <c:v>164m</c:v>
                </c:pt>
                <c:pt idx="165">
                  <c:v>165m</c:v>
                </c:pt>
                <c:pt idx="166">
                  <c:v>166m</c:v>
                </c:pt>
                <c:pt idx="167">
                  <c:v>167m</c:v>
                </c:pt>
                <c:pt idx="168">
                  <c:v>168m</c:v>
                </c:pt>
                <c:pt idx="169">
                  <c:v>169m</c:v>
                </c:pt>
                <c:pt idx="170">
                  <c:v>170m</c:v>
                </c:pt>
                <c:pt idx="171">
                  <c:v>171m</c:v>
                </c:pt>
                <c:pt idx="172">
                  <c:v>172m</c:v>
                </c:pt>
                <c:pt idx="173">
                  <c:v>173m</c:v>
                </c:pt>
                <c:pt idx="174">
                  <c:v>174m</c:v>
                </c:pt>
                <c:pt idx="175">
                  <c:v>175m</c:v>
                </c:pt>
                <c:pt idx="176">
                  <c:v>176m</c:v>
                </c:pt>
                <c:pt idx="177">
                  <c:v>177m</c:v>
                </c:pt>
                <c:pt idx="178">
                  <c:v>178m</c:v>
                </c:pt>
                <c:pt idx="179">
                  <c:v>179m</c:v>
                </c:pt>
                <c:pt idx="180">
                  <c:v>180m</c:v>
                </c:pt>
                <c:pt idx="181">
                  <c:v>181m</c:v>
                </c:pt>
                <c:pt idx="182">
                  <c:v>182m</c:v>
                </c:pt>
                <c:pt idx="183">
                  <c:v>183m</c:v>
                </c:pt>
                <c:pt idx="184">
                  <c:v>184m</c:v>
                </c:pt>
                <c:pt idx="185">
                  <c:v>185m</c:v>
                </c:pt>
                <c:pt idx="186">
                  <c:v>186m</c:v>
                </c:pt>
                <c:pt idx="187">
                  <c:v>187m</c:v>
                </c:pt>
                <c:pt idx="188">
                  <c:v>188m</c:v>
                </c:pt>
                <c:pt idx="189">
                  <c:v>189m</c:v>
                </c:pt>
                <c:pt idx="190">
                  <c:v>190m</c:v>
                </c:pt>
                <c:pt idx="191">
                  <c:v>191m</c:v>
                </c:pt>
                <c:pt idx="192">
                  <c:v>192m</c:v>
                </c:pt>
                <c:pt idx="193">
                  <c:v>193m</c:v>
                </c:pt>
                <c:pt idx="194">
                  <c:v>194m</c:v>
                </c:pt>
                <c:pt idx="195">
                  <c:v>195m</c:v>
                </c:pt>
                <c:pt idx="196">
                  <c:v>196m</c:v>
                </c:pt>
                <c:pt idx="197">
                  <c:v>197m</c:v>
                </c:pt>
                <c:pt idx="198">
                  <c:v>198m</c:v>
                </c:pt>
                <c:pt idx="199">
                  <c:v>199m</c:v>
                </c:pt>
                <c:pt idx="200">
                  <c:v>200m</c:v>
                </c:pt>
                <c:pt idx="201">
                  <c:v>201m</c:v>
                </c:pt>
                <c:pt idx="202">
                  <c:v>202m</c:v>
                </c:pt>
                <c:pt idx="203">
                  <c:v>203m</c:v>
                </c:pt>
                <c:pt idx="204">
                  <c:v>204m</c:v>
                </c:pt>
                <c:pt idx="205">
                  <c:v>205m</c:v>
                </c:pt>
                <c:pt idx="206">
                  <c:v>206m</c:v>
                </c:pt>
                <c:pt idx="207">
                  <c:v>207m</c:v>
                </c:pt>
                <c:pt idx="208">
                  <c:v>208m</c:v>
                </c:pt>
                <c:pt idx="209">
                  <c:v>209m</c:v>
                </c:pt>
                <c:pt idx="210">
                  <c:v>210m</c:v>
                </c:pt>
                <c:pt idx="211">
                  <c:v>211m</c:v>
                </c:pt>
                <c:pt idx="212">
                  <c:v>212m</c:v>
                </c:pt>
                <c:pt idx="213">
                  <c:v>213m</c:v>
                </c:pt>
                <c:pt idx="214">
                  <c:v>214m</c:v>
                </c:pt>
                <c:pt idx="215">
                  <c:v>215m</c:v>
                </c:pt>
                <c:pt idx="216">
                  <c:v>216m</c:v>
                </c:pt>
                <c:pt idx="217">
                  <c:v>217m</c:v>
                </c:pt>
                <c:pt idx="218">
                  <c:v>218m</c:v>
                </c:pt>
                <c:pt idx="219">
                  <c:v>219m</c:v>
                </c:pt>
                <c:pt idx="220">
                  <c:v>220m</c:v>
                </c:pt>
                <c:pt idx="221">
                  <c:v>221m</c:v>
                </c:pt>
                <c:pt idx="222">
                  <c:v>222m</c:v>
                </c:pt>
                <c:pt idx="223">
                  <c:v>223m</c:v>
                </c:pt>
                <c:pt idx="224">
                  <c:v>224m</c:v>
                </c:pt>
                <c:pt idx="225">
                  <c:v>225m</c:v>
                </c:pt>
                <c:pt idx="226">
                  <c:v>226m</c:v>
                </c:pt>
                <c:pt idx="227">
                  <c:v>227m</c:v>
                </c:pt>
                <c:pt idx="228">
                  <c:v>228m</c:v>
                </c:pt>
                <c:pt idx="229">
                  <c:v>229m</c:v>
                </c:pt>
                <c:pt idx="230">
                  <c:v>230m</c:v>
                </c:pt>
                <c:pt idx="231">
                  <c:v>231m</c:v>
                </c:pt>
                <c:pt idx="232">
                  <c:v>232m</c:v>
                </c:pt>
                <c:pt idx="233">
                  <c:v>233m</c:v>
                </c:pt>
                <c:pt idx="234">
                  <c:v>234m</c:v>
                </c:pt>
                <c:pt idx="235">
                  <c:v>235m</c:v>
                </c:pt>
                <c:pt idx="236">
                  <c:v>236m</c:v>
                </c:pt>
                <c:pt idx="237">
                  <c:v>237m</c:v>
                </c:pt>
                <c:pt idx="238">
                  <c:v>238m</c:v>
                </c:pt>
                <c:pt idx="239">
                  <c:v>239m</c:v>
                </c:pt>
                <c:pt idx="240">
                  <c:v>240m</c:v>
                </c:pt>
                <c:pt idx="241">
                  <c:v>241m</c:v>
                </c:pt>
                <c:pt idx="242">
                  <c:v>242m</c:v>
                </c:pt>
                <c:pt idx="243">
                  <c:v>243m</c:v>
                </c:pt>
                <c:pt idx="244">
                  <c:v>244m</c:v>
                </c:pt>
                <c:pt idx="245">
                  <c:v>245m</c:v>
                </c:pt>
                <c:pt idx="246">
                  <c:v>246m</c:v>
                </c:pt>
                <c:pt idx="247">
                  <c:v>247m</c:v>
                </c:pt>
                <c:pt idx="248">
                  <c:v>248m</c:v>
                </c:pt>
                <c:pt idx="249">
                  <c:v>249m</c:v>
                </c:pt>
                <c:pt idx="250">
                  <c:v>250m</c:v>
                </c:pt>
                <c:pt idx="251">
                  <c:v>251m</c:v>
                </c:pt>
                <c:pt idx="252">
                  <c:v>252m</c:v>
                </c:pt>
                <c:pt idx="253">
                  <c:v>253m</c:v>
                </c:pt>
                <c:pt idx="254">
                  <c:v>254m</c:v>
                </c:pt>
                <c:pt idx="255">
                  <c:v>255m</c:v>
                </c:pt>
                <c:pt idx="256">
                  <c:v>256m</c:v>
                </c:pt>
                <c:pt idx="257">
                  <c:v>257m</c:v>
                </c:pt>
                <c:pt idx="258">
                  <c:v>258m</c:v>
                </c:pt>
                <c:pt idx="259">
                  <c:v>259m</c:v>
                </c:pt>
                <c:pt idx="260">
                  <c:v>260m</c:v>
                </c:pt>
                <c:pt idx="261">
                  <c:v>261m</c:v>
                </c:pt>
                <c:pt idx="262">
                  <c:v>262m</c:v>
                </c:pt>
                <c:pt idx="263">
                  <c:v>263m</c:v>
                </c:pt>
                <c:pt idx="264">
                  <c:v>264m</c:v>
                </c:pt>
                <c:pt idx="265">
                  <c:v>265m</c:v>
                </c:pt>
                <c:pt idx="266">
                  <c:v>266m</c:v>
                </c:pt>
                <c:pt idx="267">
                  <c:v>267m</c:v>
                </c:pt>
                <c:pt idx="268">
                  <c:v>268m</c:v>
                </c:pt>
                <c:pt idx="269">
                  <c:v>269m</c:v>
                </c:pt>
                <c:pt idx="270">
                  <c:v>270m</c:v>
                </c:pt>
                <c:pt idx="271">
                  <c:v>271m</c:v>
                </c:pt>
                <c:pt idx="272">
                  <c:v>272m</c:v>
                </c:pt>
                <c:pt idx="273">
                  <c:v>273m</c:v>
                </c:pt>
                <c:pt idx="274">
                  <c:v>274m</c:v>
                </c:pt>
                <c:pt idx="275">
                  <c:v>275m</c:v>
                </c:pt>
                <c:pt idx="276">
                  <c:v>276m</c:v>
                </c:pt>
                <c:pt idx="277">
                  <c:v>277m</c:v>
                </c:pt>
                <c:pt idx="278">
                  <c:v>278m</c:v>
                </c:pt>
                <c:pt idx="279">
                  <c:v>279m</c:v>
                </c:pt>
                <c:pt idx="280">
                  <c:v>280m</c:v>
                </c:pt>
                <c:pt idx="281">
                  <c:v>281m</c:v>
                </c:pt>
                <c:pt idx="282">
                  <c:v>282m</c:v>
                </c:pt>
                <c:pt idx="283">
                  <c:v>283m</c:v>
                </c:pt>
                <c:pt idx="284">
                  <c:v>284m</c:v>
                </c:pt>
                <c:pt idx="285">
                  <c:v>285m</c:v>
                </c:pt>
                <c:pt idx="286">
                  <c:v>286m</c:v>
                </c:pt>
                <c:pt idx="287">
                  <c:v>287m</c:v>
                </c:pt>
                <c:pt idx="288">
                  <c:v>288m</c:v>
                </c:pt>
                <c:pt idx="289">
                  <c:v>289m</c:v>
                </c:pt>
                <c:pt idx="290">
                  <c:v>290m</c:v>
                </c:pt>
                <c:pt idx="291">
                  <c:v>291m</c:v>
                </c:pt>
                <c:pt idx="292">
                  <c:v>292m</c:v>
                </c:pt>
                <c:pt idx="293">
                  <c:v>293m</c:v>
                </c:pt>
                <c:pt idx="294">
                  <c:v>294m</c:v>
                </c:pt>
                <c:pt idx="295">
                  <c:v>295m</c:v>
                </c:pt>
                <c:pt idx="296">
                  <c:v>296m</c:v>
                </c:pt>
                <c:pt idx="297">
                  <c:v>297m</c:v>
                </c:pt>
                <c:pt idx="298">
                  <c:v>298m</c:v>
                </c:pt>
                <c:pt idx="299">
                  <c:v>299m</c:v>
                </c:pt>
                <c:pt idx="300">
                  <c:v>300m</c:v>
                </c:pt>
                <c:pt idx="301">
                  <c:v>301m</c:v>
                </c:pt>
                <c:pt idx="302">
                  <c:v>302m</c:v>
                </c:pt>
                <c:pt idx="303">
                  <c:v>303m</c:v>
                </c:pt>
                <c:pt idx="304">
                  <c:v>304m</c:v>
                </c:pt>
                <c:pt idx="305">
                  <c:v>305m</c:v>
                </c:pt>
                <c:pt idx="306">
                  <c:v>306m</c:v>
                </c:pt>
                <c:pt idx="307">
                  <c:v>307m</c:v>
                </c:pt>
                <c:pt idx="308">
                  <c:v>308m</c:v>
                </c:pt>
                <c:pt idx="309">
                  <c:v>309m</c:v>
                </c:pt>
                <c:pt idx="310">
                  <c:v>310m</c:v>
                </c:pt>
                <c:pt idx="311">
                  <c:v>311m</c:v>
                </c:pt>
                <c:pt idx="312">
                  <c:v>312m</c:v>
                </c:pt>
                <c:pt idx="313">
                  <c:v>313m</c:v>
                </c:pt>
                <c:pt idx="314">
                  <c:v>314m</c:v>
                </c:pt>
                <c:pt idx="315">
                  <c:v>315m</c:v>
                </c:pt>
                <c:pt idx="316">
                  <c:v>316m</c:v>
                </c:pt>
                <c:pt idx="317">
                  <c:v>317m</c:v>
                </c:pt>
                <c:pt idx="318">
                  <c:v>318m</c:v>
                </c:pt>
                <c:pt idx="319">
                  <c:v>319m</c:v>
                </c:pt>
                <c:pt idx="320">
                  <c:v>320m</c:v>
                </c:pt>
                <c:pt idx="321">
                  <c:v>321m</c:v>
                </c:pt>
                <c:pt idx="322">
                  <c:v>322m</c:v>
                </c:pt>
                <c:pt idx="323">
                  <c:v>323m</c:v>
                </c:pt>
                <c:pt idx="324">
                  <c:v>324m</c:v>
                </c:pt>
                <c:pt idx="325">
                  <c:v>325m</c:v>
                </c:pt>
                <c:pt idx="326">
                  <c:v>326m</c:v>
                </c:pt>
                <c:pt idx="327">
                  <c:v>327m</c:v>
                </c:pt>
                <c:pt idx="328">
                  <c:v>328m</c:v>
                </c:pt>
                <c:pt idx="329">
                  <c:v>329m</c:v>
                </c:pt>
                <c:pt idx="330">
                  <c:v>330m</c:v>
                </c:pt>
                <c:pt idx="331">
                  <c:v>331m</c:v>
                </c:pt>
                <c:pt idx="332">
                  <c:v>332m</c:v>
                </c:pt>
                <c:pt idx="333">
                  <c:v>333m</c:v>
                </c:pt>
                <c:pt idx="334">
                  <c:v>334m</c:v>
                </c:pt>
                <c:pt idx="335">
                  <c:v>335m</c:v>
                </c:pt>
                <c:pt idx="336">
                  <c:v>336m</c:v>
                </c:pt>
                <c:pt idx="337">
                  <c:v>337m</c:v>
                </c:pt>
                <c:pt idx="338">
                  <c:v>338m</c:v>
                </c:pt>
                <c:pt idx="339">
                  <c:v>339m</c:v>
                </c:pt>
                <c:pt idx="340">
                  <c:v>340m</c:v>
                </c:pt>
                <c:pt idx="341">
                  <c:v>341m</c:v>
                </c:pt>
                <c:pt idx="342">
                  <c:v>342m</c:v>
                </c:pt>
                <c:pt idx="343">
                  <c:v>343m</c:v>
                </c:pt>
                <c:pt idx="344">
                  <c:v>344m</c:v>
                </c:pt>
                <c:pt idx="345">
                  <c:v>345m</c:v>
                </c:pt>
                <c:pt idx="346">
                  <c:v>346m</c:v>
                </c:pt>
                <c:pt idx="347">
                  <c:v>347m</c:v>
                </c:pt>
                <c:pt idx="348">
                  <c:v>348m</c:v>
                </c:pt>
                <c:pt idx="349">
                  <c:v>349m</c:v>
                </c:pt>
                <c:pt idx="350">
                  <c:v>350m</c:v>
                </c:pt>
                <c:pt idx="351">
                  <c:v>351m</c:v>
                </c:pt>
                <c:pt idx="352">
                  <c:v>352m</c:v>
                </c:pt>
                <c:pt idx="353">
                  <c:v>353m</c:v>
                </c:pt>
                <c:pt idx="354">
                  <c:v>354m</c:v>
                </c:pt>
                <c:pt idx="355">
                  <c:v>355m</c:v>
                </c:pt>
                <c:pt idx="356">
                  <c:v>356m</c:v>
                </c:pt>
                <c:pt idx="357">
                  <c:v>357m</c:v>
                </c:pt>
                <c:pt idx="358">
                  <c:v>358m</c:v>
                </c:pt>
                <c:pt idx="359">
                  <c:v>359m</c:v>
                </c:pt>
                <c:pt idx="360">
                  <c:v>360m</c:v>
                </c:pt>
              </c:strCache>
            </c:strRef>
          </c:cat>
          <c:val>
            <c:numRef>
              <c:f>'KRD mapping'!$E$67:$NA$67</c:f>
              <c:numCache>
                <c:formatCode>_(* #,##0.00_);_(* \(#,##0.00\);_(* "-"??_);_(@_)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4.1666666666666664E-2</c:v>
                </c:pt>
                <c:pt idx="62">
                  <c:v>8.3333333333333329E-2</c:v>
                </c:pt>
                <c:pt idx="63">
                  <c:v>0.125</c:v>
                </c:pt>
                <c:pt idx="64">
                  <c:v>0.16666666666666666</c:v>
                </c:pt>
                <c:pt idx="65">
                  <c:v>0.20833333333333334</c:v>
                </c:pt>
                <c:pt idx="66">
                  <c:v>0.25</c:v>
                </c:pt>
                <c:pt idx="67">
                  <c:v>0.29166666666666669</c:v>
                </c:pt>
                <c:pt idx="68">
                  <c:v>0.33333333333333331</c:v>
                </c:pt>
                <c:pt idx="69">
                  <c:v>0.375</c:v>
                </c:pt>
                <c:pt idx="70">
                  <c:v>0.41666666666666669</c:v>
                </c:pt>
                <c:pt idx="71">
                  <c:v>0.45833333333333331</c:v>
                </c:pt>
                <c:pt idx="72">
                  <c:v>0.5</c:v>
                </c:pt>
                <c:pt idx="73">
                  <c:v>0.54166666666666663</c:v>
                </c:pt>
                <c:pt idx="74">
                  <c:v>0.58333333333333337</c:v>
                </c:pt>
                <c:pt idx="75">
                  <c:v>0.625</c:v>
                </c:pt>
                <c:pt idx="76">
                  <c:v>0.66666666666666674</c:v>
                </c:pt>
                <c:pt idx="77">
                  <c:v>0.70833333333333326</c:v>
                </c:pt>
                <c:pt idx="78">
                  <c:v>0.75</c:v>
                </c:pt>
                <c:pt idx="79">
                  <c:v>0.79166666666666674</c:v>
                </c:pt>
                <c:pt idx="80">
                  <c:v>0.83333333333333326</c:v>
                </c:pt>
                <c:pt idx="81">
                  <c:v>0.875</c:v>
                </c:pt>
                <c:pt idx="82">
                  <c:v>0.91666666666666674</c:v>
                </c:pt>
                <c:pt idx="83">
                  <c:v>0.95833333333333326</c:v>
                </c:pt>
                <c:pt idx="84">
                  <c:v>1</c:v>
                </c:pt>
                <c:pt idx="85">
                  <c:v>0.97222222222222221</c:v>
                </c:pt>
                <c:pt idx="86">
                  <c:v>0.94444444444444453</c:v>
                </c:pt>
                <c:pt idx="87">
                  <c:v>0.91666666666666674</c:v>
                </c:pt>
                <c:pt idx="88">
                  <c:v>0.88888888888888895</c:v>
                </c:pt>
                <c:pt idx="89">
                  <c:v>0.86111111111111116</c:v>
                </c:pt>
                <c:pt idx="90">
                  <c:v>0.83333333333333337</c:v>
                </c:pt>
                <c:pt idx="91">
                  <c:v>0.80555555555555558</c:v>
                </c:pt>
                <c:pt idx="92">
                  <c:v>0.7777777777777779</c:v>
                </c:pt>
                <c:pt idx="93">
                  <c:v>0.75</c:v>
                </c:pt>
                <c:pt idx="94">
                  <c:v>0.72222222222222232</c:v>
                </c:pt>
                <c:pt idx="95">
                  <c:v>0.69444444444444453</c:v>
                </c:pt>
                <c:pt idx="96">
                  <c:v>0.66666666666666674</c:v>
                </c:pt>
                <c:pt idx="97">
                  <c:v>0.63888888888888895</c:v>
                </c:pt>
                <c:pt idx="98">
                  <c:v>0.61111111111111127</c:v>
                </c:pt>
                <c:pt idx="99">
                  <c:v>0.58333333333333337</c:v>
                </c:pt>
                <c:pt idx="100">
                  <c:v>0.55555555555555569</c:v>
                </c:pt>
                <c:pt idx="101">
                  <c:v>0.52777777777777779</c:v>
                </c:pt>
                <c:pt idx="102">
                  <c:v>0.5</c:v>
                </c:pt>
                <c:pt idx="103">
                  <c:v>0.47222222222222227</c:v>
                </c:pt>
                <c:pt idx="104">
                  <c:v>0.44444444444444453</c:v>
                </c:pt>
                <c:pt idx="105">
                  <c:v>0.41666666666666669</c:v>
                </c:pt>
                <c:pt idx="106">
                  <c:v>0.38888888888888895</c:v>
                </c:pt>
                <c:pt idx="107">
                  <c:v>0.36111111111111116</c:v>
                </c:pt>
                <c:pt idx="108">
                  <c:v>0.33333333333333337</c:v>
                </c:pt>
                <c:pt idx="109">
                  <c:v>0.30555555555555558</c:v>
                </c:pt>
                <c:pt idx="110">
                  <c:v>0.27777777777777785</c:v>
                </c:pt>
                <c:pt idx="111">
                  <c:v>0.25</c:v>
                </c:pt>
                <c:pt idx="112">
                  <c:v>0.22222222222222227</c:v>
                </c:pt>
                <c:pt idx="113">
                  <c:v>0.19444444444444445</c:v>
                </c:pt>
                <c:pt idx="114">
                  <c:v>0.16666666666666669</c:v>
                </c:pt>
                <c:pt idx="115">
                  <c:v>0.1388888888888889</c:v>
                </c:pt>
                <c:pt idx="116">
                  <c:v>0.11111111111111113</c:v>
                </c:pt>
                <c:pt idx="117">
                  <c:v>8.3333333333333343E-2</c:v>
                </c:pt>
                <c:pt idx="118">
                  <c:v>5.5555555555555552E-2</c:v>
                </c:pt>
                <c:pt idx="119">
                  <c:v>2.7777777777777794E-2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'KRD mapping'!$D$68</c:f>
              <c:strCache>
                <c:ptCount val="1"/>
                <c:pt idx="0">
                  <c:v>10y</c:v>
                </c:pt>
              </c:strCache>
            </c:strRef>
          </c:tx>
          <c:marker>
            <c:symbol val="none"/>
          </c:marker>
          <c:cat>
            <c:strRef>
              <c:f>'KRD mapping'!$E$37:$NA$37</c:f>
              <c:strCache>
                <c:ptCount val="361"/>
                <c:pt idx="0">
                  <c:v>0m</c:v>
                </c:pt>
                <c:pt idx="1">
                  <c:v>1m</c:v>
                </c:pt>
                <c:pt idx="2">
                  <c:v>2m</c:v>
                </c:pt>
                <c:pt idx="3">
                  <c:v>3m</c:v>
                </c:pt>
                <c:pt idx="4">
                  <c:v>4m</c:v>
                </c:pt>
                <c:pt idx="5">
                  <c:v>5m</c:v>
                </c:pt>
                <c:pt idx="6">
                  <c:v>6m</c:v>
                </c:pt>
                <c:pt idx="7">
                  <c:v>7m</c:v>
                </c:pt>
                <c:pt idx="8">
                  <c:v>8m</c:v>
                </c:pt>
                <c:pt idx="9">
                  <c:v>9m</c:v>
                </c:pt>
                <c:pt idx="10">
                  <c:v>10m</c:v>
                </c:pt>
                <c:pt idx="11">
                  <c:v>11m</c:v>
                </c:pt>
                <c:pt idx="12">
                  <c:v>12m</c:v>
                </c:pt>
                <c:pt idx="13">
                  <c:v>13m</c:v>
                </c:pt>
                <c:pt idx="14">
                  <c:v>14m</c:v>
                </c:pt>
                <c:pt idx="15">
                  <c:v>15m</c:v>
                </c:pt>
                <c:pt idx="16">
                  <c:v>16m</c:v>
                </c:pt>
                <c:pt idx="17">
                  <c:v>17m</c:v>
                </c:pt>
                <c:pt idx="18">
                  <c:v>18m</c:v>
                </c:pt>
                <c:pt idx="19">
                  <c:v>19m</c:v>
                </c:pt>
                <c:pt idx="20">
                  <c:v>20m</c:v>
                </c:pt>
                <c:pt idx="21">
                  <c:v>21m</c:v>
                </c:pt>
                <c:pt idx="22">
                  <c:v>22m</c:v>
                </c:pt>
                <c:pt idx="23">
                  <c:v>23m</c:v>
                </c:pt>
                <c:pt idx="24">
                  <c:v>24m</c:v>
                </c:pt>
                <c:pt idx="25">
                  <c:v>25m</c:v>
                </c:pt>
                <c:pt idx="26">
                  <c:v>26m</c:v>
                </c:pt>
                <c:pt idx="27">
                  <c:v>27m</c:v>
                </c:pt>
                <c:pt idx="28">
                  <c:v>28m</c:v>
                </c:pt>
                <c:pt idx="29">
                  <c:v>29m</c:v>
                </c:pt>
                <c:pt idx="30">
                  <c:v>30m</c:v>
                </c:pt>
                <c:pt idx="31">
                  <c:v>31m</c:v>
                </c:pt>
                <c:pt idx="32">
                  <c:v>32m</c:v>
                </c:pt>
                <c:pt idx="33">
                  <c:v>33m</c:v>
                </c:pt>
                <c:pt idx="34">
                  <c:v>34m</c:v>
                </c:pt>
                <c:pt idx="35">
                  <c:v>35m</c:v>
                </c:pt>
                <c:pt idx="36">
                  <c:v>36m</c:v>
                </c:pt>
                <c:pt idx="37">
                  <c:v>37m</c:v>
                </c:pt>
                <c:pt idx="38">
                  <c:v>38m</c:v>
                </c:pt>
                <c:pt idx="39">
                  <c:v>39m</c:v>
                </c:pt>
                <c:pt idx="40">
                  <c:v>40m</c:v>
                </c:pt>
                <c:pt idx="41">
                  <c:v>41m</c:v>
                </c:pt>
                <c:pt idx="42">
                  <c:v>42m</c:v>
                </c:pt>
                <c:pt idx="43">
                  <c:v>43m</c:v>
                </c:pt>
                <c:pt idx="44">
                  <c:v>44m</c:v>
                </c:pt>
                <c:pt idx="45">
                  <c:v>45m</c:v>
                </c:pt>
                <c:pt idx="46">
                  <c:v>46m</c:v>
                </c:pt>
                <c:pt idx="47">
                  <c:v>47m</c:v>
                </c:pt>
                <c:pt idx="48">
                  <c:v>48m</c:v>
                </c:pt>
                <c:pt idx="49">
                  <c:v>49m</c:v>
                </c:pt>
                <c:pt idx="50">
                  <c:v>50m</c:v>
                </c:pt>
                <c:pt idx="51">
                  <c:v>51m</c:v>
                </c:pt>
                <c:pt idx="52">
                  <c:v>52m</c:v>
                </c:pt>
                <c:pt idx="53">
                  <c:v>53m</c:v>
                </c:pt>
                <c:pt idx="54">
                  <c:v>54m</c:v>
                </c:pt>
                <c:pt idx="55">
                  <c:v>55m</c:v>
                </c:pt>
                <c:pt idx="56">
                  <c:v>56m</c:v>
                </c:pt>
                <c:pt idx="57">
                  <c:v>57m</c:v>
                </c:pt>
                <c:pt idx="58">
                  <c:v>58m</c:v>
                </c:pt>
                <c:pt idx="59">
                  <c:v>59m</c:v>
                </c:pt>
                <c:pt idx="60">
                  <c:v>60m</c:v>
                </c:pt>
                <c:pt idx="61">
                  <c:v>61m</c:v>
                </c:pt>
                <c:pt idx="62">
                  <c:v>62m</c:v>
                </c:pt>
                <c:pt idx="63">
                  <c:v>63m</c:v>
                </c:pt>
                <c:pt idx="64">
                  <c:v>64m</c:v>
                </c:pt>
                <c:pt idx="65">
                  <c:v>65m</c:v>
                </c:pt>
                <c:pt idx="66">
                  <c:v>66m</c:v>
                </c:pt>
                <c:pt idx="67">
                  <c:v>67m</c:v>
                </c:pt>
                <c:pt idx="68">
                  <c:v>68m</c:v>
                </c:pt>
                <c:pt idx="69">
                  <c:v>69m</c:v>
                </c:pt>
                <c:pt idx="70">
                  <c:v>70m</c:v>
                </c:pt>
                <c:pt idx="71">
                  <c:v>71m</c:v>
                </c:pt>
                <c:pt idx="72">
                  <c:v>72m</c:v>
                </c:pt>
                <c:pt idx="73">
                  <c:v>73m</c:v>
                </c:pt>
                <c:pt idx="74">
                  <c:v>74m</c:v>
                </c:pt>
                <c:pt idx="75">
                  <c:v>75m</c:v>
                </c:pt>
                <c:pt idx="76">
                  <c:v>76m</c:v>
                </c:pt>
                <c:pt idx="77">
                  <c:v>77m</c:v>
                </c:pt>
                <c:pt idx="78">
                  <c:v>78m</c:v>
                </c:pt>
                <c:pt idx="79">
                  <c:v>79m</c:v>
                </c:pt>
                <c:pt idx="80">
                  <c:v>80m</c:v>
                </c:pt>
                <c:pt idx="81">
                  <c:v>81m</c:v>
                </c:pt>
                <c:pt idx="82">
                  <c:v>82m</c:v>
                </c:pt>
                <c:pt idx="83">
                  <c:v>83m</c:v>
                </c:pt>
                <c:pt idx="84">
                  <c:v>84m</c:v>
                </c:pt>
                <c:pt idx="85">
                  <c:v>85m</c:v>
                </c:pt>
                <c:pt idx="86">
                  <c:v>86m</c:v>
                </c:pt>
                <c:pt idx="87">
                  <c:v>87m</c:v>
                </c:pt>
                <c:pt idx="88">
                  <c:v>88m</c:v>
                </c:pt>
                <c:pt idx="89">
                  <c:v>89m</c:v>
                </c:pt>
                <c:pt idx="90">
                  <c:v>90m</c:v>
                </c:pt>
                <c:pt idx="91">
                  <c:v>91m</c:v>
                </c:pt>
                <c:pt idx="92">
                  <c:v>92m</c:v>
                </c:pt>
                <c:pt idx="93">
                  <c:v>93m</c:v>
                </c:pt>
                <c:pt idx="94">
                  <c:v>94m</c:v>
                </c:pt>
                <c:pt idx="95">
                  <c:v>95m</c:v>
                </c:pt>
                <c:pt idx="96">
                  <c:v>96m</c:v>
                </c:pt>
                <c:pt idx="97">
                  <c:v>97m</c:v>
                </c:pt>
                <c:pt idx="98">
                  <c:v>98m</c:v>
                </c:pt>
                <c:pt idx="99">
                  <c:v>99m</c:v>
                </c:pt>
                <c:pt idx="100">
                  <c:v>100m</c:v>
                </c:pt>
                <c:pt idx="101">
                  <c:v>101m</c:v>
                </c:pt>
                <c:pt idx="102">
                  <c:v>102m</c:v>
                </c:pt>
                <c:pt idx="103">
                  <c:v>103m</c:v>
                </c:pt>
                <c:pt idx="104">
                  <c:v>104m</c:v>
                </c:pt>
                <c:pt idx="105">
                  <c:v>105m</c:v>
                </c:pt>
                <c:pt idx="106">
                  <c:v>106m</c:v>
                </c:pt>
                <c:pt idx="107">
                  <c:v>107m</c:v>
                </c:pt>
                <c:pt idx="108">
                  <c:v>108m</c:v>
                </c:pt>
                <c:pt idx="109">
                  <c:v>109m</c:v>
                </c:pt>
                <c:pt idx="110">
                  <c:v>110m</c:v>
                </c:pt>
                <c:pt idx="111">
                  <c:v>111m</c:v>
                </c:pt>
                <c:pt idx="112">
                  <c:v>112m</c:v>
                </c:pt>
                <c:pt idx="113">
                  <c:v>113m</c:v>
                </c:pt>
                <c:pt idx="114">
                  <c:v>114m</c:v>
                </c:pt>
                <c:pt idx="115">
                  <c:v>115m</c:v>
                </c:pt>
                <c:pt idx="116">
                  <c:v>116m</c:v>
                </c:pt>
                <c:pt idx="117">
                  <c:v>117m</c:v>
                </c:pt>
                <c:pt idx="118">
                  <c:v>118m</c:v>
                </c:pt>
                <c:pt idx="119">
                  <c:v>119m</c:v>
                </c:pt>
                <c:pt idx="120">
                  <c:v>120m</c:v>
                </c:pt>
                <c:pt idx="121">
                  <c:v>121m</c:v>
                </c:pt>
                <c:pt idx="122">
                  <c:v>122m</c:v>
                </c:pt>
                <c:pt idx="123">
                  <c:v>123m</c:v>
                </c:pt>
                <c:pt idx="124">
                  <c:v>124m</c:v>
                </c:pt>
                <c:pt idx="125">
                  <c:v>125m</c:v>
                </c:pt>
                <c:pt idx="126">
                  <c:v>126m</c:v>
                </c:pt>
                <c:pt idx="127">
                  <c:v>127m</c:v>
                </c:pt>
                <c:pt idx="128">
                  <c:v>128m</c:v>
                </c:pt>
                <c:pt idx="129">
                  <c:v>129m</c:v>
                </c:pt>
                <c:pt idx="130">
                  <c:v>130m</c:v>
                </c:pt>
                <c:pt idx="131">
                  <c:v>131m</c:v>
                </c:pt>
                <c:pt idx="132">
                  <c:v>132m</c:v>
                </c:pt>
                <c:pt idx="133">
                  <c:v>133m</c:v>
                </c:pt>
                <c:pt idx="134">
                  <c:v>134m</c:v>
                </c:pt>
                <c:pt idx="135">
                  <c:v>135m</c:v>
                </c:pt>
                <c:pt idx="136">
                  <c:v>136m</c:v>
                </c:pt>
                <c:pt idx="137">
                  <c:v>137m</c:v>
                </c:pt>
                <c:pt idx="138">
                  <c:v>138m</c:v>
                </c:pt>
                <c:pt idx="139">
                  <c:v>139m</c:v>
                </c:pt>
                <c:pt idx="140">
                  <c:v>140m</c:v>
                </c:pt>
                <c:pt idx="141">
                  <c:v>141m</c:v>
                </c:pt>
                <c:pt idx="142">
                  <c:v>142m</c:v>
                </c:pt>
                <c:pt idx="143">
                  <c:v>143m</c:v>
                </c:pt>
                <c:pt idx="144">
                  <c:v>144m</c:v>
                </c:pt>
                <c:pt idx="145">
                  <c:v>145m</c:v>
                </c:pt>
                <c:pt idx="146">
                  <c:v>146m</c:v>
                </c:pt>
                <c:pt idx="147">
                  <c:v>147m</c:v>
                </c:pt>
                <c:pt idx="148">
                  <c:v>148m</c:v>
                </c:pt>
                <c:pt idx="149">
                  <c:v>149m</c:v>
                </c:pt>
                <c:pt idx="150">
                  <c:v>150m</c:v>
                </c:pt>
                <c:pt idx="151">
                  <c:v>151m</c:v>
                </c:pt>
                <c:pt idx="152">
                  <c:v>152m</c:v>
                </c:pt>
                <c:pt idx="153">
                  <c:v>153m</c:v>
                </c:pt>
                <c:pt idx="154">
                  <c:v>154m</c:v>
                </c:pt>
                <c:pt idx="155">
                  <c:v>155m</c:v>
                </c:pt>
                <c:pt idx="156">
                  <c:v>156m</c:v>
                </c:pt>
                <c:pt idx="157">
                  <c:v>157m</c:v>
                </c:pt>
                <c:pt idx="158">
                  <c:v>158m</c:v>
                </c:pt>
                <c:pt idx="159">
                  <c:v>159m</c:v>
                </c:pt>
                <c:pt idx="160">
                  <c:v>160m</c:v>
                </c:pt>
                <c:pt idx="161">
                  <c:v>161m</c:v>
                </c:pt>
                <c:pt idx="162">
                  <c:v>162m</c:v>
                </c:pt>
                <c:pt idx="163">
                  <c:v>163m</c:v>
                </c:pt>
                <c:pt idx="164">
                  <c:v>164m</c:v>
                </c:pt>
                <c:pt idx="165">
                  <c:v>165m</c:v>
                </c:pt>
                <c:pt idx="166">
                  <c:v>166m</c:v>
                </c:pt>
                <c:pt idx="167">
                  <c:v>167m</c:v>
                </c:pt>
                <c:pt idx="168">
                  <c:v>168m</c:v>
                </c:pt>
                <c:pt idx="169">
                  <c:v>169m</c:v>
                </c:pt>
                <c:pt idx="170">
                  <c:v>170m</c:v>
                </c:pt>
                <c:pt idx="171">
                  <c:v>171m</c:v>
                </c:pt>
                <c:pt idx="172">
                  <c:v>172m</c:v>
                </c:pt>
                <c:pt idx="173">
                  <c:v>173m</c:v>
                </c:pt>
                <c:pt idx="174">
                  <c:v>174m</c:v>
                </c:pt>
                <c:pt idx="175">
                  <c:v>175m</c:v>
                </c:pt>
                <c:pt idx="176">
                  <c:v>176m</c:v>
                </c:pt>
                <c:pt idx="177">
                  <c:v>177m</c:v>
                </c:pt>
                <c:pt idx="178">
                  <c:v>178m</c:v>
                </c:pt>
                <c:pt idx="179">
                  <c:v>179m</c:v>
                </c:pt>
                <c:pt idx="180">
                  <c:v>180m</c:v>
                </c:pt>
                <c:pt idx="181">
                  <c:v>181m</c:v>
                </c:pt>
                <c:pt idx="182">
                  <c:v>182m</c:v>
                </c:pt>
                <c:pt idx="183">
                  <c:v>183m</c:v>
                </c:pt>
                <c:pt idx="184">
                  <c:v>184m</c:v>
                </c:pt>
                <c:pt idx="185">
                  <c:v>185m</c:v>
                </c:pt>
                <c:pt idx="186">
                  <c:v>186m</c:v>
                </c:pt>
                <c:pt idx="187">
                  <c:v>187m</c:v>
                </c:pt>
                <c:pt idx="188">
                  <c:v>188m</c:v>
                </c:pt>
                <c:pt idx="189">
                  <c:v>189m</c:v>
                </c:pt>
                <c:pt idx="190">
                  <c:v>190m</c:v>
                </c:pt>
                <c:pt idx="191">
                  <c:v>191m</c:v>
                </c:pt>
                <c:pt idx="192">
                  <c:v>192m</c:v>
                </c:pt>
                <c:pt idx="193">
                  <c:v>193m</c:v>
                </c:pt>
                <c:pt idx="194">
                  <c:v>194m</c:v>
                </c:pt>
                <c:pt idx="195">
                  <c:v>195m</c:v>
                </c:pt>
                <c:pt idx="196">
                  <c:v>196m</c:v>
                </c:pt>
                <c:pt idx="197">
                  <c:v>197m</c:v>
                </c:pt>
                <c:pt idx="198">
                  <c:v>198m</c:v>
                </c:pt>
                <c:pt idx="199">
                  <c:v>199m</c:v>
                </c:pt>
                <c:pt idx="200">
                  <c:v>200m</c:v>
                </c:pt>
                <c:pt idx="201">
                  <c:v>201m</c:v>
                </c:pt>
                <c:pt idx="202">
                  <c:v>202m</c:v>
                </c:pt>
                <c:pt idx="203">
                  <c:v>203m</c:v>
                </c:pt>
                <c:pt idx="204">
                  <c:v>204m</c:v>
                </c:pt>
                <c:pt idx="205">
                  <c:v>205m</c:v>
                </c:pt>
                <c:pt idx="206">
                  <c:v>206m</c:v>
                </c:pt>
                <c:pt idx="207">
                  <c:v>207m</c:v>
                </c:pt>
                <c:pt idx="208">
                  <c:v>208m</c:v>
                </c:pt>
                <c:pt idx="209">
                  <c:v>209m</c:v>
                </c:pt>
                <c:pt idx="210">
                  <c:v>210m</c:v>
                </c:pt>
                <c:pt idx="211">
                  <c:v>211m</c:v>
                </c:pt>
                <c:pt idx="212">
                  <c:v>212m</c:v>
                </c:pt>
                <c:pt idx="213">
                  <c:v>213m</c:v>
                </c:pt>
                <c:pt idx="214">
                  <c:v>214m</c:v>
                </c:pt>
                <c:pt idx="215">
                  <c:v>215m</c:v>
                </c:pt>
                <c:pt idx="216">
                  <c:v>216m</c:v>
                </c:pt>
                <c:pt idx="217">
                  <c:v>217m</c:v>
                </c:pt>
                <c:pt idx="218">
                  <c:v>218m</c:v>
                </c:pt>
                <c:pt idx="219">
                  <c:v>219m</c:v>
                </c:pt>
                <c:pt idx="220">
                  <c:v>220m</c:v>
                </c:pt>
                <c:pt idx="221">
                  <c:v>221m</c:v>
                </c:pt>
                <c:pt idx="222">
                  <c:v>222m</c:v>
                </c:pt>
                <c:pt idx="223">
                  <c:v>223m</c:v>
                </c:pt>
                <c:pt idx="224">
                  <c:v>224m</c:v>
                </c:pt>
                <c:pt idx="225">
                  <c:v>225m</c:v>
                </c:pt>
                <c:pt idx="226">
                  <c:v>226m</c:v>
                </c:pt>
                <c:pt idx="227">
                  <c:v>227m</c:v>
                </c:pt>
                <c:pt idx="228">
                  <c:v>228m</c:v>
                </c:pt>
                <c:pt idx="229">
                  <c:v>229m</c:v>
                </c:pt>
                <c:pt idx="230">
                  <c:v>230m</c:v>
                </c:pt>
                <c:pt idx="231">
                  <c:v>231m</c:v>
                </c:pt>
                <c:pt idx="232">
                  <c:v>232m</c:v>
                </c:pt>
                <c:pt idx="233">
                  <c:v>233m</c:v>
                </c:pt>
                <c:pt idx="234">
                  <c:v>234m</c:v>
                </c:pt>
                <c:pt idx="235">
                  <c:v>235m</c:v>
                </c:pt>
                <c:pt idx="236">
                  <c:v>236m</c:v>
                </c:pt>
                <c:pt idx="237">
                  <c:v>237m</c:v>
                </c:pt>
                <c:pt idx="238">
                  <c:v>238m</c:v>
                </c:pt>
                <c:pt idx="239">
                  <c:v>239m</c:v>
                </c:pt>
                <c:pt idx="240">
                  <c:v>240m</c:v>
                </c:pt>
                <c:pt idx="241">
                  <c:v>241m</c:v>
                </c:pt>
                <c:pt idx="242">
                  <c:v>242m</c:v>
                </c:pt>
                <c:pt idx="243">
                  <c:v>243m</c:v>
                </c:pt>
                <c:pt idx="244">
                  <c:v>244m</c:v>
                </c:pt>
                <c:pt idx="245">
                  <c:v>245m</c:v>
                </c:pt>
                <c:pt idx="246">
                  <c:v>246m</c:v>
                </c:pt>
                <c:pt idx="247">
                  <c:v>247m</c:v>
                </c:pt>
                <c:pt idx="248">
                  <c:v>248m</c:v>
                </c:pt>
                <c:pt idx="249">
                  <c:v>249m</c:v>
                </c:pt>
                <c:pt idx="250">
                  <c:v>250m</c:v>
                </c:pt>
                <c:pt idx="251">
                  <c:v>251m</c:v>
                </c:pt>
                <c:pt idx="252">
                  <c:v>252m</c:v>
                </c:pt>
                <c:pt idx="253">
                  <c:v>253m</c:v>
                </c:pt>
                <c:pt idx="254">
                  <c:v>254m</c:v>
                </c:pt>
                <c:pt idx="255">
                  <c:v>255m</c:v>
                </c:pt>
                <c:pt idx="256">
                  <c:v>256m</c:v>
                </c:pt>
                <c:pt idx="257">
                  <c:v>257m</c:v>
                </c:pt>
                <c:pt idx="258">
                  <c:v>258m</c:v>
                </c:pt>
                <c:pt idx="259">
                  <c:v>259m</c:v>
                </c:pt>
                <c:pt idx="260">
                  <c:v>260m</c:v>
                </c:pt>
                <c:pt idx="261">
                  <c:v>261m</c:v>
                </c:pt>
                <c:pt idx="262">
                  <c:v>262m</c:v>
                </c:pt>
                <c:pt idx="263">
                  <c:v>263m</c:v>
                </c:pt>
                <c:pt idx="264">
                  <c:v>264m</c:v>
                </c:pt>
                <c:pt idx="265">
                  <c:v>265m</c:v>
                </c:pt>
                <c:pt idx="266">
                  <c:v>266m</c:v>
                </c:pt>
                <c:pt idx="267">
                  <c:v>267m</c:v>
                </c:pt>
                <c:pt idx="268">
                  <c:v>268m</c:v>
                </c:pt>
                <c:pt idx="269">
                  <c:v>269m</c:v>
                </c:pt>
                <c:pt idx="270">
                  <c:v>270m</c:v>
                </c:pt>
                <c:pt idx="271">
                  <c:v>271m</c:v>
                </c:pt>
                <c:pt idx="272">
                  <c:v>272m</c:v>
                </c:pt>
                <c:pt idx="273">
                  <c:v>273m</c:v>
                </c:pt>
                <c:pt idx="274">
                  <c:v>274m</c:v>
                </c:pt>
                <c:pt idx="275">
                  <c:v>275m</c:v>
                </c:pt>
                <c:pt idx="276">
                  <c:v>276m</c:v>
                </c:pt>
                <c:pt idx="277">
                  <c:v>277m</c:v>
                </c:pt>
                <c:pt idx="278">
                  <c:v>278m</c:v>
                </c:pt>
                <c:pt idx="279">
                  <c:v>279m</c:v>
                </c:pt>
                <c:pt idx="280">
                  <c:v>280m</c:v>
                </c:pt>
                <c:pt idx="281">
                  <c:v>281m</c:v>
                </c:pt>
                <c:pt idx="282">
                  <c:v>282m</c:v>
                </c:pt>
                <c:pt idx="283">
                  <c:v>283m</c:v>
                </c:pt>
                <c:pt idx="284">
                  <c:v>284m</c:v>
                </c:pt>
                <c:pt idx="285">
                  <c:v>285m</c:v>
                </c:pt>
                <c:pt idx="286">
                  <c:v>286m</c:v>
                </c:pt>
                <c:pt idx="287">
                  <c:v>287m</c:v>
                </c:pt>
                <c:pt idx="288">
                  <c:v>288m</c:v>
                </c:pt>
                <c:pt idx="289">
                  <c:v>289m</c:v>
                </c:pt>
                <c:pt idx="290">
                  <c:v>290m</c:v>
                </c:pt>
                <c:pt idx="291">
                  <c:v>291m</c:v>
                </c:pt>
                <c:pt idx="292">
                  <c:v>292m</c:v>
                </c:pt>
                <c:pt idx="293">
                  <c:v>293m</c:v>
                </c:pt>
                <c:pt idx="294">
                  <c:v>294m</c:v>
                </c:pt>
                <c:pt idx="295">
                  <c:v>295m</c:v>
                </c:pt>
                <c:pt idx="296">
                  <c:v>296m</c:v>
                </c:pt>
                <c:pt idx="297">
                  <c:v>297m</c:v>
                </c:pt>
                <c:pt idx="298">
                  <c:v>298m</c:v>
                </c:pt>
                <c:pt idx="299">
                  <c:v>299m</c:v>
                </c:pt>
                <c:pt idx="300">
                  <c:v>300m</c:v>
                </c:pt>
                <c:pt idx="301">
                  <c:v>301m</c:v>
                </c:pt>
                <c:pt idx="302">
                  <c:v>302m</c:v>
                </c:pt>
                <c:pt idx="303">
                  <c:v>303m</c:v>
                </c:pt>
                <c:pt idx="304">
                  <c:v>304m</c:v>
                </c:pt>
                <c:pt idx="305">
                  <c:v>305m</c:v>
                </c:pt>
                <c:pt idx="306">
                  <c:v>306m</c:v>
                </c:pt>
                <c:pt idx="307">
                  <c:v>307m</c:v>
                </c:pt>
                <c:pt idx="308">
                  <c:v>308m</c:v>
                </c:pt>
                <c:pt idx="309">
                  <c:v>309m</c:v>
                </c:pt>
                <c:pt idx="310">
                  <c:v>310m</c:v>
                </c:pt>
                <c:pt idx="311">
                  <c:v>311m</c:v>
                </c:pt>
                <c:pt idx="312">
                  <c:v>312m</c:v>
                </c:pt>
                <c:pt idx="313">
                  <c:v>313m</c:v>
                </c:pt>
                <c:pt idx="314">
                  <c:v>314m</c:v>
                </c:pt>
                <c:pt idx="315">
                  <c:v>315m</c:v>
                </c:pt>
                <c:pt idx="316">
                  <c:v>316m</c:v>
                </c:pt>
                <c:pt idx="317">
                  <c:v>317m</c:v>
                </c:pt>
                <c:pt idx="318">
                  <c:v>318m</c:v>
                </c:pt>
                <c:pt idx="319">
                  <c:v>319m</c:v>
                </c:pt>
                <c:pt idx="320">
                  <c:v>320m</c:v>
                </c:pt>
                <c:pt idx="321">
                  <c:v>321m</c:v>
                </c:pt>
                <c:pt idx="322">
                  <c:v>322m</c:v>
                </c:pt>
                <c:pt idx="323">
                  <c:v>323m</c:v>
                </c:pt>
                <c:pt idx="324">
                  <c:v>324m</c:v>
                </c:pt>
                <c:pt idx="325">
                  <c:v>325m</c:v>
                </c:pt>
                <c:pt idx="326">
                  <c:v>326m</c:v>
                </c:pt>
                <c:pt idx="327">
                  <c:v>327m</c:v>
                </c:pt>
                <c:pt idx="328">
                  <c:v>328m</c:v>
                </c:pt>
                <c:pt idx="329">
                  <c:v>329m</c:v>
                </c:pt>
                <c:pt idx="330">
                  <c:v>330m</c:v>
                </c:pt>
                <c:pt idx="331">
                  <c:v>331m</c:v>
                </c:pt>
                <c:pt idx="332">
                  <c:v>332m</c:v>
                </c:pt>
                <c:pt idx="333">
                  <c:v>333m</c:v>
                </c:pt>
                <c:pt idx="334">
                  <c:v>334m</c:v>
                </c:pt>
                <c:pt idx="335">
                  <c:v>335m</c:v>
                </c:pt>
                <c:pt idx="336">
                  <c:v>336m</c:v>
                </c:pt>
                <c:pt idx="337">
                  <c:v>337m</c:v>
                </c:pt>
                <c:pt idx="338">
                  <c:v>338m</c:v>
                </c:pt>
                <c:pt idx="339">
                  <c:v>339m</c:v>
                </c:pt>
                <c:pt idx="340">
                  <c:v>340m</c:v>
                </c:pt>
                <c:pt idx="341">
                  <c:v>341m</c:v>
                </c:pt>
                <c:pt idx="342">
                  <c:v>342m</c:v>
                </c:pt>
                <c:pt idx="343">
                  <c:v>343m</c:v>
                </c:pt>
                <c:pt idx="344">
                  <c:v>344m</c:v>
                </c:pt>
                <c:pt idx="345">
                  <c:v>345m</c:v>
                </c:pt>
                <c:pt idx="346">
                  <c:v>346m</c:v>
                </c:pt>
                <c:pt idx="347">
                  <c:v>347m</c:v>
                </c:pt>
                <c:pt idx="348">
                  <c:v>348m</c:v>
                </c:pt>
                <c:pt idx="349">
                  <c:v>349m</c:v>
                </c:pt>
                <c:pt idx="350">
                  <c:v>350m</c:v>
                </c:pt>
                <c:pt idx="351">
                  <c:v>351m</c:v>
                </c:pt>
                <c:pt idx="352">
                  <c:v>352m</c:v>
                </c:pt>
                <c:pt idx="353">
                  <c:v>353m</c:v>
                </c:pt>
                <c:pt idx="354">
                  <c:v>354m</c:v>
                </c:pt>
                <c:pt idx="355">
                  <c:v>355m</c:v>
                </c:pt>
                <c:pt idx="356">
                  <c:v>356m</c:v>
                </c:pt>
                <c:pt idx="357">
                  <c:v>357m</c:v>
                </c:pt>
                <c:pt idx="358">
                  <c:v>358m</c:v>
                </c:pt>
                <c:pt idx="359">
                  <c:v>359m</c:v>
                </c:pt>
                <c:pt idx="360">
                  <c:v>360m</c:v>
                </c:pt>
              </c:strCache>
            </c:strRef>
          </c:cat>
          <c:val>
            <c:numRef>
              <c:f>'KRD mapping'!$E$68:$NA$68</c:f>
              <c:numCache>
                <c:formatCode>_(* #,##0.00_);_(* \(#,##0.00\);_(* "-"??_);_(@_)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2.7777777777777776E-2</c:v>
                </c:pt>
                <c:pt idx="86">
                  <c:v>5.5555555555555552E-2</c:v>
                </c:pt>
                <c:pt idx="87">
                  <c:v>8.3333333333333329E-2</c:v>
                </c:pt>
                <c:pt idx="88">
                  <c:v>0.1111111111111111</c:v>
                </c:pt>
                <c:pt idx="89">
                  <c:v>0.1388888888888889</c:v>
                </c:pt>
                <c:pt idx="90">
                  <c:v>0.16666666666666666</c:v>
                </c:pt>
                <c:pt idx="91">
                  <c:v>0.19444444444444445</c:v>
                </c:pt>
                <c:pt idx="92">
                  <c:v>0.22222222222222221</c:v>
                </c:pt>
                <c:pt idx="93">
                  <c:v>0.25</c:v>
                </c:pt>
                <c:pt idx="94">
                  <c:v>0.27777777777777779</c:v>
                </c:pt>
                <c:pt idx="95">
                  <c:v>0.30555555555555552</c:v>
                </c:pt>
                <c:pt idx="96">
                  <c:v>0.33333333333333331</c:v>
                </c:pt>
                <c:pt idx="97">
                  <c:v>0.36111111111111105</c:v>
                </c:pt>
                <c:pt idx="98">
                  <c:v>0.3888888888888889</c:v>
                </c:pt>
                <c:pt idx="99">
                  <c:v>0.41666666666666663</c:v>
                </c:pt>
                <c:pt idx="100">
                  <c:v>0.44444444444444442</c:v>
                </c:pt>
                <c:pt idx="101">
                  <c:v>0.47222222222222221</c:v>
                </c:pt>
                <c:pt idx="102">
                  <c:v>0.5</c:v>
                </c:pt>
                <c:pt idx="103">
                  <c:v>0.52777777777777779</c:v>
                </c:pt>
                <c:pt idx="104">
                  <c:v>0.55555555555555558</c:v>
                </c:pt>
                <c:pt idx="105">
                  <c:v>0.58333333333333337</c:v>
                </c:pt>
                <c:pt idx="106">
                  <c:v>0.61111111111111116</c:v>
                </c:pt>
                <c:pt idx="107">
                  <c:v>0.63888888888888884</c:v>
                </c:pt>
                <c:pt idx="108">
                  <c:v>0.66666666666666663</c:v>
                </c:pt>
                <c:pt idx="109">
                  <c:v>0.69444444444444442</c:v>
                </c:pt>
                <c:pt idx="110">
                  <c:v>0.72222222222222221</c:v>
                </c:pt>
                <c:pt idx="111">
                  <c:v>0.75</c:v>
                </c:pt>
                <c:pt idx="112">
                  <c:v>0.77777777777777779</c:v>
                </c:pt>
                <c:pt idx="113">
                  <c:v>0.80555555555555558</c:v>
                </c:pt>
                <c:pt idx="114">
                  <c:v>0.83333333333333326</c:v>
                </c:pt>
                <c:pt idx="115">
                  <c:v>0.86111111111111116</c:v>
                </c:pt>
                <c:pt idx="116">
                  <c:v>0.88888888888888884</c:v>
                </c:pt>
                <c:pt idx="117">
                  <c:v>0.91666666666666663</c:v>
                </c:pt>
                <c:pt idx="118">
                  <c:v>0.94444444444444442</c:v>
                </c:pt>
                <c:pt idx="119">
                  <c:v>0.97222222222222221</c:v>
                </c:pt>
                <c:pt idx="120">
                  <c:v>1</c:v>
                </c:pt>
                <c:pt idx="121">
                  <c:v>0.99166666666666659</c:v>
                </c:pt>
                <c:pt idx="122">
                  <c:v>0.98333333333333339</c:v>
                </c:pt>
                <c:pt idx="123">
                  <c:v>0.97499999999999998</c:v>
                </c:pt>
                <c:pt idx="124">
                  <c:v>0.96666666666666679</c:v>
                </c:pt>
                <c:pt idx="125">
                  <c:v>0.95833333333333326</c:v>
                </c:pt>
                <c:pt idx="126">
                  <c:v>0.95</c:v>
                </c:pt>
                <c:pt idx="127">
                  <c:v>0.94166666666666665</c:v>
                </c:pt>
                <c:pt idx="128">
                  <c:v>0.93333333333333335</c:v>
                </c:pt>
                <c:pt idx="129">
                  <c:v>0.92500000000000004</c:v>
                </c:pt>
                <c:pt idx="130">
                  <c:v>0.91666666666666663</c:v>
                </c:pt>
                <c:pt idx="131">
                  <c:v>0.90833333333333333</c:v>
                </c:pt>
                <c:pt idx="132">
                  <c:v>0.9</c:v>
                </c:pt>
                <c:pt idx="133">
                  <c:v>0.89166666666666661</c:v>
                </c:pt>
                <c:pt idx="134">
                  <c:v>0.8833333333333333</c:v>
                </c:pt>
                <c:pt idx="135">
                  <c:v>0.875</c:v>
                </c:pt>
                <c:pt idx="136">
                  <c:v>0.8666666666666667</c:v>
                </c:pt>
                <c:pt idx="137">
                  <c:v>0.85833333333333328</c:v>
                </c:pt>
                <c:pt idx="138">
                  <c:v>0.85000000000000009</c:v>
                </c:pt>
                <c:pt idx="139">
                  <c:v>0.84166666666666679</c:v>
                </c:pt>
                <c:pt idx="140">
                  <c:v>0.83333333333333337</c:v>
                </c:pt>
                <c:pt idx="141">
                  <c:v>0.82500000000000007</c:v>
                </c:pt>
                <c:pt idx="142">
                  <c:v>0.81666666666666665</c:v>
                </c:pt>
                <c:pt idx="143">
                  <c:v>0.80833333333333346</c:v>
                </c:pt>
                <c:pt idx="144">
                  <c:v>0.8</c:v>
                </c:pt>
                <c:pt idx="145">
                  <c:v>0.79166666666666674</c:v>
                </c:pt>
                <c:pt idx="146">
                  <c:v>0.78333333333333344</c:v>
                </c:pt>
                <c:pt idx="147">
                  <c:v>0.77500000000000013</c:v>
                </c:pt>
                <c:pt idx="148">
                  <c:v>0.76666666666666672</c:v>
                </c:pt>
                <c:pt idx="149">
                  <c:v>0.7583333333333333</c:v>
                </c:pt>
                <c:pt idx="150">
                  <c:v>0.75</c:v>
                </c:pt>
                <c:pt idx="151">
                  <c:v>0.7416666666666667</c:v>
                </c:pt>
                <c:pt idx="152">
                  <c:v>0.73333333333333339</c:v>
                </c:pt>
                <c:pt idx="153">
                  <c:v>0.72499999999999987</c:v>
                </c:pt>
                <c:pt idx="154">
                  <c:v>0.71666666666666667</c:v>
                </c:pt>
                <c:pt idx="155">
                  <c:v>0.70833333333333326</c:v>
                </c:pt>
                <c:pt idx="156">
                  <c:v>0.7</c:v>
                </c:pt>
                <c:pt idx="157">
                  <c:v>0.69166666666666665</c:v>
                </c:pt>
                <c:pt idx="158">
                  <c:v>0.68333333333333335</c:v>
                </c:pt>
                <c:pt idx="159">
                  <c:v>0.67499999999999993</c:v>
                </c:pt>
                <c:pt idx="160">
                  <c:v>0.66666666666666663</c:v>
                </c:pt>
                <c:pt idx="161">
                  <c:v>0.65833333333333321</c:v>
                </c:pt>
                <c:pt idx="162">
                  <c:v>0.64999999999999991</c:v>
                </c:pt>
                <c:pt idx="163">
                  <c:v>0.64166666666666661</c:v>
                </c:pt>
                <c:pt idx="164">
                  <c:v>0.6333333333333333</c:v>
                </c:pt>
                <c:pt idx="165">
                  <c:v>0.625</c:v>
                </c:pt>
                <c:pt idx="166">
                  <c:v>0.61666666666666659</c:v>
                </c:pt>
                <c:pt idx="167">
                  <c:v>0.60833333333333328</c:v>
                </c:pt>
                <c:pt idx="168">
                  <c:v>0.6</c:v>
                </c:pt>
                <c:pt idx="169">
                  <c:v>0.59166666666666656</c:v>
                </c:pt>
                <c:pt idx="170">
                  <c:v>0.58333333333333337</c:v>
                </c:pt>
                <c:pt idx="171">
                  <c:v>0.57499999999999996</c:v>
                </c:pt>
                <c:pt idx="172">
                  <c:v>0.56666666666666665</c:v>
                </c:pt>
                <c:pt idx="173">
                  <c:v>0.55833333333333324</c:v>
                </c:pt>
                <c:pt idx="174">
                  <c:v>0.55000000000000004</c:v>
                </c:pt>
                <c:pt idx="175">
                  <c:v>0.54166666666666663</c:v>
                </c:pt>
                <c:pt idx="176">
                  <c:v>0.53333333333333333</c:v>
                </c:pt>
                <c:pt idx="177">
                  <c:v>0.52500000000000002</c:v>
                </c:pt>
                <c:pt idx="178">
                  <c:v>0.51666666666666661</c:v>
                </c:pt>
                <c:pt idx="179">
                  <c:v>0.5083333333333333</c:v>
                </c:pt>
                <c:pt idx="180">
                  <c:v>0.5</c:v>
                </c:pt>
                <c:pt idx="181">
                  <c:v>0.49166666666666664</c:v>
                </c:pt>
                <c:pt idx="182">
                  <c:v>0.48333333333333334</c:v>
                </c:pt>
                <c:pt idx="183">
                  <c:v>0.47499999999999998</c:v>
                </c:pt>
                <c:pt idx="184">
                  <c:v>0.46666666666666667</c:v>
                </c:pt>
                <c:pt idx="185">
                  <c:v>0.45833333333333331</c:v>
                </c:pt>
                <c:pt idx="186">
                  <c:v>0.45</c:v>
                </c:pt>
                <c:pt idx="187">
                  <c:v>0.44166666666666665</c:v>
                </c:pt>
                <c:pt idx="188">
                  <c:v>0.43333333333333335</c:v>
                </c:pt>
                <c:pt idx="189">
                  <c:v>0.42500000000000004</c:v>
                </c:pt>
                <c:pt idx="190">
                  <c:v>0.41666666666666669</c:v>
                </c:pt>
                <c:pt idx="191">
                  <c:v>0.40833333333333338</c:v>
                </c:pt>
                <c:pt idx="192">
                  <c:v>0.4</c:v>
                </c:pt>
                <c:pt idx="193">
                  <c:v>0.39166666666666672</c:v>
                </c:pt>
                <c:pt idx="194">
                  <c:v>0.38333333333333336</c:v>
                </c:pt>
                <c:pt idx="195">
                  <c:v>0.37500000000000006</c:v>
                </c:pt>
                <c:pt idx="196">
                  <c:v>0.3666666666666667</c:v>
                </c:pt>
                <c:pt idx="197">
                  <c:v>0.35833333333333334</c:v>
                </c:pt>
                <c:pt idx="198">
                  <c:v>0.35000000000000003</c:v>
                </c:pt>
                <c:pt idx="199">
                  <c:v>0.34166666666666667</c:v>
                </c:pt>
                <c:pt idx="200">
                  <c:v>0.33333333333333337</c:v>
                </c:pt>
                <c:pt idx="201">
                  <c:v>0.32500000000000007</c:v>
                </c:pt>
                <c:pt idx="202">
                  <c:v>0.31666666666666671</c:v>
                </c:pt>
                <c:pt idx="203">
                  <c:v>0.30833333333333335</c:v>
                </c:pt>
                <c:pt idx="204">
                  <c:v>0.30000000000000004</c:v>
                </c:pt>
                <c:pt idx="205">
                  <c:v>0.29166666666666669</c:v>
                </c:pt>
                <c:pt idx="206">
                  <c:v>0.28333333333333338</c:v>
                </c:pt>
                <c:pt idx="207">
                  <c:v>0.27500000000000002</c:v>
                </c:pt>
                <c:pt idx="208">
                  <c:v>0.26666666666666672</c:v>
                </c:pt>
                <c:pt idx="209">
                  <c:v>0.2583333333333333</c:v>
                </c:pt>
                <c:pt idx="210">
                  <c:v>0.25</c:v>
                </c:pt>
                <c:pt idx="211">
                  <c:v>0.24166666666666664</c:v>
                </c:pt>
                <c:pt idx="212">
                  <c:v>0.23333333333333334</c:v>
                </c:pt>
                <c:pt idx="213">
                  <c:v>0.22499999999999998</c:v>
                </c:pt>
                <c:pt idx="214">
                  <c:v>0.21666666666666662</c:v>
                </c:pt>
                <c:pt idx="215">
                  <c:v>0.20833333333333331</c:v>
                </c:pt>
                <c:pt idx="216">
                  <c:v>0.19999999999999996</c:v>
                </c:pt>
                <c:pt idx="217">
                  <c:v>0.19166666666666662</c:v>
                </c:pt>
                <c:pt idx="218">
                  <c:v>0.18333333333333329</c:v>
                </c:pt>
                <c:pt idx="219">
                  <c:v>0.17499999999999996</c:v>
                </c:pt>
                <c:pt idx="220">
                  <c:v>0.16666666666666666</c:v>
                </c:pt>
                <c:pt idx="221">
                  <c:v>0.15833333333333327</c:v>
                </c:pt>
                <c:pt idx="222">
                  <c:v>0.14999999999999997</c:v>
                </c:pt>
                <c:pt idx="223">
                  <c:v>0.14166666666666664</c:v>
                </c:pt>
                <c:pt idx="224">
                  <c:v>0.1333333333333333</c:v>
                </c:pt>
                <c:pt idx="225">
                  <c:v>0.12499999999999997</c:v>
                </c:pt>
                <c:pt idx="226">
                  <c:v>0.11666666666666664</c:v>
                </c:pt>
                <c:pt idx="227">
                  <c:v>0.10833333333333331</c:v>
                </c:pt>
                <c:pt idx="228">
                  <c:v>9.9999999999999978E-2</c:v>
                </c:pt>
                <c:pt idx="229">
                  <c:v>9.1666666666666646E-2</c:v>
                </c:pt>
                <c:pt idx="230">
                  <c:v>8.3333333333333315E-2</c:v>
                </c:pt>
                <c:pt idx="231">
                  <c:v>7.4999999999999983E-2</c:v>
                </c:pt>
                <c:pt idx="232">
                  <c:v>6.6666666666666666E-2</c:v>
                </c:pt>
                <c:pt idx="233">
                  <c:v>5.8333333333333313E-2</c:v>
                </c:pt>
                <c:pt idx="234">
                  <c:v>4.9999999999999989E-2</c:v>
                </c:pt>
                <c:pt idx="235">
                  <c:v>4.166666666666665E-2</c:v>
                </c:pt>
                <c:pt idx="236">
                  <c:v>3.3333333333333333E-2</c:v>
                </c:pt>
                <c:pt idx="237">
                  <c:v>2.4999999999999994E-2</c:v>
                </c:pt>
                <c:pt idx="238">
                  <c:v>1.6666666666666659E-2</c:v>
                </c:pt>
                <c:pt idx="239">
                  <c:v>8.333333333333335E-3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7736576"/>
        <c:axId val="457738112"/>
      </c:lineChart>
      <c:catAx>
        <c:axId val="457736576"/>
        <c:scaling>
          <c:orientation val="minMax"/>
        </c:scaling>
        <c:delete val="0"/>
        <c:axPos val="b"/>
        <c:majorTickMark val="out"/>
        <c:minorTickMark val="none"/>
        <c:tickLblPos val="nextTo"/>
        <c:crossAx val="457738112"/>
        <c:crosses val="autoZero"/>
        <c:auto val="1"/>
        <c:lblAlgn val="ctr"/>
        <c:lblOffset val="100"/>
        <c:tickLblSkip val="12"/>
        <c:tickMarkSkip val="6"/>
        <c:noMultiLvlLbl val="0"/>
      </c:catAx>
      <c:valAx>
        <c:axId val="457738112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4577365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252412</xdr:colOff>
      <xdr:row>0</xdr:row>
      <xdr:rowOff>76200</xdr:rowOff>
    </xdr:from>
    <xdr:to>
      <xdr:col>14</xdr:col>
      <xdr:colOff>0</xdr:colOff>
      <xdr:row>17</xdr:row>
      <xdr:rowOff>66675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69</xdr:col>
      <xdr:colOff>80962</xdr:colOff>
      <xdr:row>40</xdr:row>
      <xdr:rowOff>152400</xdr:rowOff>
    </xdr:from>
    <xdr:to>
      <xdr:col>76</xdr:col>
      <xdr:colOff>328612</xdr:colOff>
      <xdr:row>57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4</xdr:row>
      <xdr:rowOff>95250</xdr:rowOff>
    </xdr:from>
    <xdr:to>
      <xdr:col>14</xdr:col>
      <xdr:colOff>457200</xdr:colOff>
      <xdr:row>28</xdr:row>
      <xdr:rowOff>142875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72</xdr:row>
      <xdr:rowOff>0</xdr:rowOff>
    </xdr:from>
    <xdr:to>
      <xdr:col>13</xdr:col>
      <xdr:colOff>0</xdr:colOff>
      <xdr:row>86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87</xdr:row>
      <xdr:rowOff>0</xdr:rowOff>
    </xdr:from>
    <xdr:to>
      <xdr:col>13</xdr:col>
      <xdr:colOff>9525</xdr:colOff>
      <xdr:row>101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V86"/>
  <sheetViews>
    <sheetView workbookViewId="0">
      <selection activeCell="P50" sqref="P50"/>
    </sheetView>
  </sheetViews>
  <sheetFormatPr defaultRowHeight="12.75" x14ac:dyDescent="0.2"/>
  <cols>
    <col min="14" max="14" width="2.7109375" customWidth="1"/>
    <col min="16" max="16" width="15.85546875" bestFit="1" customWidth="1"/>
    <col min="17" max="19" width="10.7109375" bestFit="1" customWidth="1"/>
    <col min="72" max="72" width="10" bestFit="1" customWidth="1"/>
  </cols>
  <sheetData>
    <row r="1" spans="2:74" x14ac:dyDescent="0.2">
      <c r="B1" s="1" t="s">
        <v>0</v>
      </c>
      <c r="C1" s="2">
        <v>42277</v>
      </c>
    </row>
    <row r="2" spans="2:74" x14ac:dyDescent="0.2">
      <c r="P2" t="s">
        <v>1</v>
      </c>
      <c r="Q2">
        <f ca="1">DURATION(TODAY(),EDATE(TODAY(),12*Q$5),Q7,Q7,4,0)</f>
        <v>9.0834621320422038</v>
      </c>
    </row>
    <row r="3" spans="2:74" x14ac:dyDescent="0.2">
      <c r="D3" s="1" t="s">
        <v>2</v>
      </c>
      <c r="E3" s="1" t="s">
        <v>3</v>
      </c>
      <c r="F3" s="1" t="s">
        <v>32</v>
      </c>
      <c r="P3" t="s">
        <v>4</v>
      </c>
      <c r="Q3">
        <f ca="1">(DURATION(TODAY(),EDATE(TODAY(),12*Q$5),Q7,Q7+0.1%,4,0)-DURATION(TODAY(),EDATE(TODAY(),12*Q$5),Q7,Q7-0.1%,4,0))/(2*0.1%)</f>
        <v>-5.2655160569781145</v>
      </c>
    </row>
    <row r="4" spans="2:74" x14ac:dyDescent="0.2">
      <c r="C4" t="s">
        <v>5</v>
      </c>
      <c r="D4" s="3">
        <v>0.49580000000000002</v>
      </c>
      <c r="E4" s="3">
        <f t="shared" ref="E4:E11" si="0">VLOOKUP(C4,$B$21:$G$70,6,FALSE)*100</f>
        <v>0.49579993427422003</v>
      </c>
      <c r="F4" s="3">
        <v>0.49579993427422003</v>
      </c>
      <c r="J4" s="4">
        <v>1E-3</v>
      </c>
      <c r="K4" s="4">
        <v>-1E-3</v>
      </c>
      <c r="L4" s="4">
        <v>0.01</v>
      </c>
      <c r="M4" s="4">
        <v>-0.01</v>
      </c>
      <c r="N4" s="4"/>
      <c r="P4" s="1" t="s">
        <v>148</v>
      </c>
      <c r="Q4" s="5">
        <f ca="1">MDURATION(TODAY(),EDATE(TODAY(),12*Q$5),Q7,Q7,4,0)</f>
        <v>9.0380167238643931</v>
      </c>
    </row>
    <row r="5" spans="2:74" x14ac:dyDescent="0.2">
      <c r="C5" t="s">
        <v>6</v>
      </c>
      <c r="D5" s="3">
        <v>0.76019999999999999</v>
      </c>
      <c r="E5" s="3">
        <f t="shared" si="0"/>
        <v>0.76019988370660896</v>
      </c>
      <c r="F5" s="3">
        <v>1.0273160562722858</v>
      </c>
      <c r="P5" t="s">
        <v>7</v>
      </c>
      <c r="Q5">
        <v>10</v>
      </c>
    </row>
    <row r="6" spans="2:74" x14ac:dyDescent="0.2">
      <c r="C6" t="s">
        <v>8</v>
      </c>
      <c r="D6" s="3">
        <v>0.99309999999999998</v>
      </c>
      <c r="E6" s="3">
        <f t="shared" si="0"/>
        <v>0.99310064912098339</v>
      </c>
      <c r="F6" s="3">
        <v>1.4681686869266692</v>
      </c>
    </row>
    <row r="7" spans="2:74" x14ac:dyDescent="0.2">
      <c r="C7" t="s">
        <v>9</v>
      </c>
      <c r="D7" s="3">
        <v>1.3967000000000001</v>
      </c>
      <c r="E7" s="3">
        <f t="shared" si="0"/>
        <v>1.3966995678537528</v>
      </c>
      <c r="F7" s="3">
        <v>2.2177287629054403</v>
      </c>
      <c r="P7" t="s">
        <v>10</v>
      </c>
      <c r="Q7" s="4">
        <f>VLOOKUP(Q5,$D$19:$H$70,4,FALSE)</f>
        <v>2.0113000259366545E-2</v>
      </c>
      <c r="S7" s="1" t="s">
        <v>87</v>
      </c>
      <c r="T7" s="4">
        <f>VLOOKUP(T18,$D$19:$H$70,4,FALSE)</f>
        <v>4.9579993427422003E-3</v>
      </c>
      <c r="U7" s="4">
        <f t="shared" ref="U7:BQ7" si="1">VLOOKUP(U18,$D$19:$H$70,4,FALSE)</f>
        <v>7.6019988370660896E-3</v>
      </c>
      <c r="V7" s="4">
        <f t="shared" si="1"/>
        <v>9.9310064912098341E-3</v>
      </c>
      <c r="W7" s="4">
        <f t="shared" si="1"/>
        <v>1.2005927607784126E-2</v>
      </c>
      <c r="X7" s="4">
        <f t="shared" si="1"/>
        <v>1.3966995678537528E-2</v>
      </c>
      <c r="Y7" s="4">
        <f t="shared" si="1"/>
        <v>1.5598233020917632E-2</v>
      </c>
      <c r="Z7" s="4">
        <f t="shared" si="1"/>
        <v>1.7035999772022511E-2</v>
      </c>
      <c r="AA7" s="4">
        <f t="shared" si="1"/>
        <v>1.8217208317391105E-2</v>
      </c>
      <c r="AB7" s="4">
        <f t="shared" si="1"/>
        <v>1.9226110920492472E-2</v>
      </c>
      <c r="AC7" s="4">
        <f t="shared" si="1"/>
        <v>2.0113000259366545E-2</v>
      </c>
      <c r="AD7" s="4">
        <f t="shared" si="1"/>
        <v>2.0841392878877298E-2</v>
      </c>
      <c r="AE7" s="4">
        <f t="shared" si="1"/>
        <v>2.1451308003888007E-2</v>
      </c>
      <c r="AF7" s="4">
        <f t="shared" si="1"/>
        <v>2.1970310852081891E-2</v>
      </c>
      <c r="AG7" s="4">
        <f t="shared" si="1"/>
        <v>2.241800759765546E-2</v>
      </c>
      <c r="AH7" s="4">
        <f t="shared" si="1"/>
        <v>2.2808724601812887E-2</v>
      </c>
      <c r="AI7" s="4">
        <f t="shared" si="1"/>
        <v>2.3153173640012858E-2</v>
      </c>
      <c r="AJ7" s="4">
        <f t="shared" si="1"/>
        <v>2.3459524289022812E-2</v>
      </c>
      <c r="AK7" s="4">
        <f t="shared" si="1"/>
        <v>2.373411591605485E-2</v>
      </c>
      <c r="AL7" s="4">
        <f t="shared" si="1"/>
        <v>2.3981943080712713E-2</v>
      </c>
      <c r="AM7" s="4">
        <f t="shared" si="1"/>
        <v>2.4206994240916303E-2</v>
      </c>
      <c r="AN7" s="4">
        <f t="shared" si="1"/>
        <v>2.4401386184934641E-2</v>
      </c>
      <c r="AO7" s="4">
        <f t="shared" si="1"/>
        <v>2.4569526394085335E-2</v>
      </c>
      <c r="AP7" s="4">
        <f t="shared" si="1"/>
        <v>2.4715038247630144E-2</v>
      </c>
      <c r="AQ7" s="4">
        <f t="shared" si="1"/>
        <v>2.4840927416708476E-2</v>
      </c>
      <c r="AR7" s="4">
        <f t="shared" si="1"/>
        <v>2.4949707614967051E-2</v>
      </c>
      <c r="AS7" s="4">
        <f t="shared" si="1"/>
        <v>2.5043496835235154E-2</v>
      </c>
      <c r="AT7" s="4">
        <f t="shared" si="1"/>
        <v>2.5124091849775706E-2</v>
      </c>
      <c r="AU7" s="4">
        <f t="shared" si="1"/>
        <v>2.5193026494271104E-2</v>
      </c>
      <c r="AV7" s="4">
        <f t="shared" si="1"/>
        <v>2.5251617709610843E-2</v>
      </c>
      <c r="AW7" s="4">
        <f t="shared" si="1"/>
        <v>2.5301002240137295E-2</v>
      </c>
      <c r="AX7" s="4">
        <f t="shared" si="1"/>
        <v>2.5347063783359363E-2</v>
      </c>
      <c r="AY7" s="4">
        <f t="shared" si="1"/>
        <v>2.5390111441334195E-2</v>
      </c>
      <c r="AZ7" s="4">
        <f t="shared" si="1"/>
        <v>2.5430417238038041E-2</v>
      </c>
      <c r="BA7" s="4">
        <f t="shared" si="1"/>
        <v>2.5468221519462274E-2</v>
      </c>
      <c r="BB7" s="4">
        <f t="shared" si="1"/>
        <v>2.5503737436586349E-2</v>
      </c>
      <c r="BC7" s="4">
        <f t="shared" si="1"/>
        <v>2.553715468794325E-2</v>
      </c>
      <c r="BD7" s="4">
        <f t="shared" si="1"/>
        <v>2.5568642660621997E-2</v>
      </c>
      <c r="BE7" s="4">
        <f t="shared" si="1"/>
        <v>2.559835307957032E-2</v>
      </c>
      <c r="BF7" s="4">
        <f t="shared" si="1"/>
        <v>2.5626422252715251E-2</v>
      </c>
      <c r="BG7" s="4">
        <f t="shared" si="1"/>
        <v>2.5652972982055242E-2</v>
      </c>
      <c r="BH7" s="4">
        <f t="shared" si="1"/>
        <v>2.5678116197301686E-2</v>
      </c>
      <c r="BI7" s="4">
        <f t="shared" si="1"/>
        <v>2.5701952357951779E-2</v>
      </c>
      <c r="BJ7" s="4">
        <f t="shared" si="1"/>
        <v>2.5724572661203787E-2</v>
      </c>
      <c r="BK7" s="4">
        <f t="shared" si="1"/>
        <v>2.5746060086375689E-2</v>
      </c>
      <c r="BL7" s="4">
        <f t="shared" si="1"/>
        <v>2.5766490301075057E-2</v>
      </c>
      <c r="BM7" s="4">
        <f t="shared" si="1"/>
        <v>2.5785932450009021E-2</v>
      </c>
      <c r="BN7" s="4">
        <f t="shared" si="1"/>
        <v>2.5804449843792734E-2</v>
      </c>
      <c r="BO7" s="4">
        <f t="shared" si="1"/>
        <v>2.5822100562240498E-2</v>
      </c>
      <c r="BP7" s="4">
        <f t="shared" si="1"/>
        <v>2.5838937984275143E-2</v>
      </c>
      <c r="BQ7" s="4">
        <f t="shared" si="1"/>
        <v>2.5855011254662785E-2</v>
      </c>
    </row>
    <row r="8" spans="2:74" x14ac:dyDescent="0.2">
      <c r="C8" s="1" t="s">
        <v>11</v>
      </c>
      <c r="D8" s="3">
        <v>1.7036</v>
      </c>
      <c r="E8" s="3">
        <f t="shared" si="0"/>
        <v>1.7035999772022512</v>
      </c>
      <c r="F8" s="3">
        <v>2.6351051048660619</v>
      </c>
      <c r="P8" t="s">
        <v>1</v>
      </c>
      <c r="Q8" s="5">
        <f>(Q13-Q14)/0.2%/100</f>
        <v>-9.137744766017093</v>
      </c>
    </row>
    <row r="9" spans="2:74" x14ac:dyDescent="0.2">
      <c r="C9" s="1" t="s">
        <v>12</v>
      </c>
      <c r="D9" s="3">
        <v>2.0112999999999999</v>
      </c>
      <c r="E9" s="3">
        <f t="shared" si="0"/>
        <v>2.0113000259366545</v>
      </c>
      <c r="F9" s="3">
        <v>2.9175016223780093</v>
      </c>
      <c r="Q9" s="5"/>
    </row>
    <row r="10" spans="2:74" x14ac:dyDescent="0.2">
      <c r="C10" t="s">
        <v>13</v>
      </c>
      <c r="D10" s="3">
        <v>2.4207000000000001</v>
      </c>
      <c r="E10" s="3">
        <f t="shared" si="0"/>
        <v>2.4206994240916302</v>
      </c>
      <c r="F10" s="3">
        <v>2.9938171082478502</v>
      </c>
      <c r="P10" t="s">
        <v>4</v>
      </c>
      <c r="Q10" s="5">
        <f>((Q14-Q12)-(Q12-Q13))/(0.1%)^2/100</f>
        <v>97.434342942364097</v>
      </c>
    </row>
    <row r="11" spans="2:74" x14ac:dyDescent="0.2">
      <c r="C11" t="s">
        <v>14</v>
      </c>
      <c r="D11" s="3">
        <v>2.5301</v>
      </c>
      <c r="E11" s="3">
        <f t="shared" si="0"/>
        <v>2.5301002240137294</v>
      </c>
      <c r="F11" s="3">
        <v>2.7546253750066603</v>
      </c>
    </row>
    <row r="12" spans="2:74" x14ac:dyDescent="0.2">
      <c r="P12" t="s">
        <v>15</v>
      </c>
      <c r="Q12" s="6">
        <f>SUMPRODUCT($I$20:$I$70,Q$20:Q$70)</f>
        <v>100</v>
      </c>
      <c r="S12" s="1" t="s">
        <v>88</v>
      </c>
      <c r="T12" s="14">
        <f>SUMPRODUCT($I$20:$I$70,T$20:T$70)</f>
        <v>100</v>
      </c>
      <c r="U12" s="14">
        <f t="shared" ref="U12:BQ12" si="2">SUMPRODUCT($I$20:$I$70,U$20:U$70)</f>
        <v>100</v>
      </c>
      <c r="V12" s="14">
        <f t="shared" si="2"/>
        <v>100</v>
      </c>
      <c r="W12" s="14">
        <f t="shared" si="2"/>
        <v>99.999999999999986</v>
      </c>
      <c r="X12" s="14">
        <f t="shared" si="2"/>
        <v>100.00000000000001</v>
      </c>
      <c r="Y12" s="14">
        <f t="shared" si="2"/>
        <v>100</v>
      </c>
      <c r="Z12" s="14">
        <f t="shared" si="2"/>
        <v>100</v>
      </c>
      <c r="AA12" s="14">
        <f t="shared" si="2"/>
        <v>100</v>
      </c>
      <c r="AB12" s="14">
        <f t="shared" si="2"/>
        <v>100</v>
      </c>
      <c r="AC12" s="14">
        <f t="shared" si="2"/>
        <v>100</v>
      </c>
      <c r="AD12" s="14">
        <f t="shared" si="2"/>
        <v>99.999999999999986</v>
      </c>
      <c r="AE12" s="14">
        <f t="shared" si="2"/>
        <v>100</v>
      </c>
      <c r="AF12" s="14">
        <f t="shared" si="2"/>
        <v>100</v>
      </c>
      <c r="AG12" s="14">
        <f t="shared" si="2"/>
        <v>100</v>
      </c>
      <c r="AH12" s="14">
        <f t="shared" si="2"/>
        <v>100</v>
      </c>
      <c r="AI12" s="14">
        <f t="shared" si="2"/>
        <v>100</v>
      </c>
      <c r="AJ12" s="14">
        <f t="shared" si="2"/>
        <v>100</v>
      </c>
      <c r="AK12" s="14">
        <f t="shared" si="2"/>
        <v>100</v>
      </c>
      <c r="AL12" s="14">
        <f t="shared" si="2"/>
        <v>100</v>
      </c>
      <c r="AM12" s="14">
        <f t="shared" si="2"/>
        <v>100</v>
      </c>
      <c r="AN12" s="14">
        <f t="shared" si="2"/>
        <v>100</v>
      </c>
      <c r="AO12" s="14">
        <f t="shared" si="2"/>
        <v>99.999999999999986</v>
      </c>
      <c r="AP12" s="14">
        <f t="shared" si="2"/>
        <v>100</v>
      </c>
      <c r="AQ12" s="14">
        <f t="shared" si="2"/>
        <v>99.999999999999986</v>
      </c>
      <c r="AR12" s="14">
        <f t="shared" si="2"/>
        <v>99.999999999999986</v>
      </c>
      <c r="AS12" s="14">
        <f t="shared" si="2"/>
        <v>100</v>
      </c>
      <c r="AT12" s="14">
        <f t="shared" si="2"/>
        <v>100</v>
      </c>
      <c r="AU12" s="14">
        <f t="shared" si="2"/>
        <v>100</v>
      </c>
      <c r="AV12" s="14">
        <f t="shared" si="2"/>
        <v>100</v>
      </c>
      <c r="AW12" s="14">
        <f t="shared" si="2"/>
        <v>100</v>
      </c>
      <c r="AX12" s="14">
        <f t="shared" si="2"/>
        <v>100.00000000000001</v>
      </c>
      <c r="AY12" s="14">
        <f t="shared" si="2"/>
        <v>100</v>
      </c>
      <c r="AZ12" s="14">
        <f t="shared" si="2"/>
        <v>100.00000000000003</v>
      </c>
      <c r="BA12" s="14">
        <f t="shared" si="2"/>
        <v>100.00000000000003</v>
      </c>
      <c r="BB12" s="14">
        <f t="shared" si="2"/>
        <v>100.00000000000001</v>
      </c>
      <c r="BC12" s="14">
        <f t="shared" si="2"/>
        <v>100.00000000000001</v>
      </c>
      <c r="BD12" s="14">
        <f t="shared" si="2"/>
        <v>100</v>
      </c>
      <c r="BE12" s="14">
        <f t="shared" si="2"/>
        <v>100.00000000000006</v>
      </c>
      <c r="BF12" s="14">
        <f t="shared" si="2"/>
        <v>100.00000000000004</v>
      </c>
      <c r="BG12" s="14">
        <f t="shared" si="2"/>
        <v>100.00000000000004</v>
      </c>
      <c r="BH12" s="14">
        <f t="shared" si="2"/>
        <v>100.00000000000004</v>
      </c>
      <c r="BI12" s="14">
        <f t="shared" si="2"/>
        <v>100.00000000000001</v>
      </c>
      <c r="BJ12" s="14">
        <f t="shared" si="2"/>
        <v>100</v>
      </c>
      <c r="BK12" s="14">
        <f t="shared" si="2"/>
        <v>100.00000000000006</v>
      </c>
      <c r="BL12" s="14">
        <f t="shared" si="2"/>
        <v>100.00000000000003</v>
      </c>
      <c r="BM12" s="14">
        <f t="shared" si="2"/>
        <v>100.00000000000004</v>
      </c>
      <c r="BN12" s="14">
        <f t="shared" si="2"/>
        <v>100.00000000000003</v>
      </c>
      <c r="BO12" s="14">
        <f t="shared" si="2"/>
        <v>100.00000000000006</v>
      </c>
      <c r="BP12" s="14">
        <f t="shared" si="2"/>
        <v>100.00000000000003</v>
      </c>
      <c r="BQ12" s="14">
        <f t="shared" si="2"/>
        <v>100.00000000000006</v>
      </c>
      <c r="BT12" s="5">
        <f t="shared" ref="BT12:BV12" si="3">SUMPRODUCT($I$20:$I$70,BT$20:BT$70)</f>
        <v>2062.2521074840806</v>
      </c>
      <c r="BU12" s="5">
        <f t="shared" si="3"/>
        <v>2510.07875582118</v>
      </c>
      <c r="BV12" s="5">
        <f t="shared" si="3"/>
        <v>-447.82664833710072</v>
      </c>
    </row>
    <row r="13" spans="2:74" x14ac:dyDescent="0.2">
      <c r="D13" s="5"/>
      <c r="E13">
        <f>SUMPRODUCT(E4:E11-D4:D11,E4:E11-D4:D11)</f>
        <v>1.0089975098866562E-12</v>
      </c>
      <c r="P13" t="s">
        <v>16</v>
      </c>
      <c r="Q13" s="6">
        <f>SUMPRODUCT($I$20:$I$70,Q$20:Q$70,$J$20:$J$70)</f>
        <v>99.091097240545409</v>
      </c>
    </row>
    <row r="14" spans="2:74" x14ac:dyDescent="0.2">
      <c r="D14" s="5"/>
      <c r="P14" t="s">
        <v>17</v>
      </c>
      <c r="Q14" s="6">
        <f>SUMPRODUCT($I$20:$I$70,Q$20:Q$70,$K$20:$K$70)</f>
        <v>100.91864619374883</v>
      </c>
      <c r="R14" s="6"/>
      <c r="S14" s="6"/>
      <c r="BS14">
        <v>2</v>
      </c>
      <c r="BT14">
        <v>500</v>
      </c>
      <c r="BU14">
        <v>242</v>
      </c>
    </row>
    <row r="15" spans="2:74" x14ac:dyDescent="0.2">
      <c r="D15" s="5"/>
      <c r="P15" t="s">
        <v>18</v>
      </c>
      <c r="Q15" s="6">
        <f>SUMPRODUCT($I$20:$I$70,Q$20:Q$70,$L$20:$L$70)</f>
        <v>91.331029519169732</v>
      </c>
      <c r="R15" s="6"/>
      <c r="S15" s="6"/>
    </row>
    <row r="16" spans="2:74" x14ac:dyDescent="0.2">
      <c r="B16" s="1" t="s">
        <v>19</v>
      </c>
      <c r="C16">
        <v>1</v>
      </c>
      <c r="D16" s="5"/>
      <c r="P16" t="s">
        <v>20</v>
      </c>
      <c r="Q16" s="6">
        <f>SUMPRODUCT($I$20:$I$70,Q$20:Q$70,$M$20:$M$70)</f>
        <v>109.64453771410643</v>
      </c>
      <c r="R16" s="6"/>
      <c r="S16" s="6"/>
    </row>
    <row r="17" spans="2:74" x14ac:dyDescent="0.2">
      <c r="P17" s="5"/>
      <c r="Q17" s="5"/>
    </row>
    <row r="18" spans="2:74" x14ac:dyDescent="0.2">
      <c r="Q18" t="s">
        <v>81</v>
      </c>
      <c r="R18" t="s">
        <v>82</v>
      </c>
      <c r="T18">
        <v>1</v>
      </c>
      <c r="U18">
        <f>T18+1</f>
        <v>2</v>
      </c>
      <c r="V18">
        <f t="shared" ref="V18:BQ18" si="4">U18+1</f>
        <v>3</v>
      </c>
      <c r="W18">
        <f t="shared" si="4"/>
        <v>4</v>
      </c>
      <c r="X18">
        <f t="shared" si="4"/>
        <v>5</v>
      </c>
      <c r="Y18">
        <f t="shared" si="4"/>
        <v>6</v>
      </c>
      <c r="Z18">
        <f t="shared" si="4"/>
        <v>7</v>
      </c>
      <c r="AA18">
        <f t="shared" si="4"/>
        <v>8</v>
      </c>
      <c r="AB18">
        <f t="shared" si="4"/>
        <v>9</v>
      </c>
      <c r="AC18">
        <f t="shared" si="4"/>
        <v>10</v>
      </c>
      <c r="AD18">
        <f t="shared" si="4"/>
        <v>11</v>
      </c>
      <c r="AE18">
        <f t="shared" si="4"/>
        <v>12</v>
      </c>
      <c r="AF18">
        <f t="shared" si="4"/>
        <v>13</v>
      </c>
      <c r="AG18">
        <f t="shared" si="4"/>
        <v>14</v>
      </c>
      <c r="AH18">
        <f t="shared" si="4"/>
        <v>15</v>
      </c>
      <c r="AI18">
        <f t="shared" si="4"/>
        <v>16</v>
      </c>
      <c r="AJ18">
        <f t="shared" si="4"/>
        <v>17</v>
      </c>
      <c r="AK18">
        <f t="shared" si="4"/>
        <v>18</v>
      </c>
      <c r="AL18">
        <f t="shared" si="4"/>
        <v>19</v>
      </c>
      <c r="AM18">
        <f t="shared" si="4"/>
        <v>20</v>
      </c>
      <c r="AN18">
        <f t="shared" si="4"/>
        <v>21</v>
      </c>
      <c r="AO18">
        <f t="shared" si="4"/>
        <v>22</v>
      </c>
      <c r="AP18">
        <f t="shared" si="4"/>
        <v>23</v>
      </c>
      <c r="AQ18">
        <f t="shared" si="4"/>
        <v>24</v>
      </c>
      <c r="AR18">
        <f t="shared" si="4"/>
        <v>25</v>
      </c>
      <c r="AS18">
        <f t="shared" si="4"/>
        <v>26</v>
      </c>
      <c r="AT18">
        <f t="shared" si="4"/>
        <v>27</v>
      </c>
      <c r="AU18">
        <f t="shared" si="4"/>
        <v>28</v>
      </c>
      <c r="AV18">
        <f t="shared" si="4"/>
        <v>29</v>
      </c>
      <c r="AW18">
        <f t="shared" si="4"/>
        <v>30</v>
      </c>
      <c r="AX18">
        <f t="shared" si="4"/>
        <v>31</v>
      </c>
      <c r="AY18">
        <f t="shared" si="4"/>
        <v>32</v>
      </c>
      <c r="AZ18">
        <f t="shared" si="4"/>
        <v>33</v>
      </c>
      <c r="BA18">
        <f t="shared" si="4"/>
        <v>34</v>
      </c>
      <c r="BB18">
        <f t="shared" si="4"/>
        <v>35</v>
      </c>
      <c r="BC18">
        <f t="shared" si="4"/>
        <v>36</v>
      </c>
      <c r="BD18">
        <f t="shared" si="4"/>
        <v>37</v>
      </c>
      <c r="BE18">
        <f t="shared" si="4"/>
        <v>38</v>
      </c>
      <c r="BF18">
        <f t="shared" si="4"/>
        <v>39</v>
      </c>
      <c r="BG18">
        <f t="shared" si="4"/>
        <v>40</v>
      </c>
      <c r="BH18">
        <f t="shared" si="4"/>
        <v>41</v>
      </c>
      <c r="BI18">
        <f t="shared" si="4"/>
        <v>42</v>
      </c>
      <c r="BJ18">
        <f t="shared" si="4"/>
        <v>43</v>
      </c>
      <c r="BK18">
        <f t="shared" si="4"/>
        <v>44</v>
      </c>
      <c r="BL18">
        <f t="shared" si="4"/>
        <v>45</v>
      </c>
      <c r="BM18">
        <f t="shared" si="4"/>
        <v>46</v>
      </c>
      <c r="BN18">
        <f t="shared" si="4"/>
        <v>47</v>
      </c>
      <c r="BO18">
        <f t="shared" si="4"/>
        <v>48</v>
      </c>
      <c r="BP18">
        <f t="shared" si="4"/>
        <v>49</v>
      </c>
      <c r="BQ18">
        <f t="shared" si="4"/>
        <v>50</v>
      </c>
    </row>
    <row r="19" spans="2:74" x14ac:dyDescent="0.2">
      <c r="B19" s="1" t="s">
        <v>23</v>
      </c>
      <c r="C19" t="s">
        <v>24</v>
      </c>
      <c r="D19" t="s">
        <v>25</v>
      </c>
      <c r="E19" s="1" t="s">
        <v>32</v>
      </c>
      <c r="F19" t="s">
        <v>26</v>
      </c>
      <c r="G19" t="s">
        <v>27</v>
      </c>
      <c r="H19" t="s">
        <v>28</v>
      </c>
      <c r="I19" t="s">
        <v>29</v>
      </c>
      <c r="J19" t="s">
        <v>30</v>
      </c>
      <c r="K19" t="s">
        <v>31</v>
      </c>
      <c r="L19" t="s">
        <v>30</v>
      </c>
      <c r="M19" t="s">
        <v>31</v>
      </c>
      <c r="Q19" s="1" t="s">
        <v>22</v>
      </c>
      <c r="R19" s="1" t="s">
        <v>22</v>
      </c>
      <c r="T19" t="str">
        <f>T18&amp;"y PB CF"</f>
        <v>1y PB CF</v>
      </c>
      <c r="U19" t="str">
        <f t="shared" ref="U19:BQ19" si="5">U18&amp;"y PB CF"</f>
        <v>2y PB CF</v>
      </c>
      <c r="V19" t="str">
        <f t="shared" si="5"/>
        <v>3y PB CF</v>
      </c>
      <c r="W19" t="str">
        <f t="shared" si="5"/>
        <v>4y PB CF</v>
      </c>
      <c r="X19" t="str">
        <f t="shared" si="5"/>
        <v>5y PB CF</v>
      </c>
      <c r="Y19" t="str">
        <f t="shared" si="5"/>
        <v>6y PB CF</v>
      </c>
      <c r="Z19" t="str">
        <f t="shared" si="5"/>
        <v>7y PB CF</v>
      </c>
      <c r="AA19" t="str">
        <f t="shared" si="5"/>
        <v>8y PB CF</v>
      </c>
      <c r="AB19" t="str">
        <f t="shared" si="5"/>
        <v>9y PB CF</v>
      </c>
      <c r="AC19" t="str">
        <f t="shared" si="5"/>
        <v>10y PB CF</v>
      </c>
      <c r="AD19" t="str">
        <f t="shared" si="5"/>
        <v>11y PB CF</v>
      </c>
      <c r="AE19" t="str">
        <f t="shared" si="5"/>
        <v>12y PB CF</v>
      </c>
      <c r="AF19" t="str">
        <f t="shared" si="5"/>
        <v>13y PB CF</v>
      </c>
      <c r="AG19" t="str">
        <f t="shared" si="5"/>
        <v>14y PB CF</v>
      </c>
      <c r="AH19" t="str">
        <f t="shared" si="5"/>
        <v>15y PB CF</v>
      </c>
      <c r="AI19" t="str">
        <f t="shared" si="5"/>
        <v>16y PB CF</v>
      </c>
      <c r="AJ19" t="str">
        <f t="shared" si="5"/>
        <v>17y PB CF</v>
      </c>
      <c r="AK19" t="str">
        <f t="shared" si="5"/>
        <v>18y PB CF</v>
      </c>
      <c r="AL19" t="str">
        <f t="shared" si="5"/>
        <v>19y PB CF</v>
      </c>
      <c r="AM19" t="str">
        <f t="shared" si="5"/>
        <v>20y PB CF</v>
      </c>
      <c r="AN19" t="str">
        <f t="shared" si="5"/>
        <v>21y PB CF</v>
      </c>
      <c r="AO19" t="str">
        <f t="shared" si="5"/>
        <v>22y PB CF</v>
      </c>
      <c r="AP19" t="str">
        <f t="shared" si="5"/>
        <v>23y PB CF</v>
      </c>
      <c r="AQ19" t="str">
        <f t="shared" si="5"/>
        <v>24y PB CF</v>
      </c>
      <c r="AR19" t="str">
        <f t="shared" si="5"/>
        <v>25y PB CF</v>
      </c>
      <c r="AS19" t="str">
        <f t="shared" si="5"/>
        <v>26y PB CF</v>
      </c>
      <c r="AT19" t="str">
        <f t="shared" si="5"/>
        <v>27y PB CF</v>
      </c>
      <c r="AU19" t="str">
        <f t="shared" si="5"/>
        <v>28y PB CF</v>
      </c>
      <c r="AV19" t="str">
        <f t="shared" si="5"/>
        <v>29y PB CF</v>
      </c>
      <c r="AW19" t="str">
        <f t="shared" si="5"/>
        <v>30y PB CF</v>
      </c>
      <c r="AX19" t="str">
        <f t="shared" si="5"/>
        <v>31y PB CF</v>
      </c>
      <c r="AY19" t="str">
        <f t="shared" si="5"/>
        <v>32y PB CF</v>
      </c>
      <c r="AZ19" t="str">
        <f t="shared" si="5"/>
        <v>33y PB CF</v>
      </c>
      <c r="BA19" t="str">
        <f t="shared" si="5"/>
        <v>34y PB CF</v>
      </c>
      <c r="BB19" t="str">
        <f t="shared" si="5"/>
        <v>35y PB CF</v>
      </c>
      <c r="BC19" t="str">
        <f t="shared" si="5"/>
        <v>36y PB CF</v>
      </c>
      <c r="BD19" t="str">
        <f t="shared" si="5"/>
        <v>37y PB CF</v>
      </c>
      <c r="BE19" t="str">
        <f t="shared" si="5"/>
        <v>38y PB CF</v>
      </c>
      <c r="BF19" t="str">
        <f t="shared" si="5"/>
        <v>39y PB CF</v>
      </c>
      <c r="BG19" t="str">
        <f t="shared" si="5"/>
        <v>40y PB CF</v>
      </c>
      <c r="BH19" t="str">
        <f t="shared" si="5"/>
        <v>41y PB CF</v>
      </c>
      <c r="BI19" t="str">
        <f t="shared" si="5"/>
        <v>42y PB CF</v>
      </c>
      <c r="BJ19" t="str">
        <f t="shared" si="5"/>
        <v>43y PB CF</v>
      </c>
      <c r="BK19" t="str">
        <f t="shared" si="5"/>
        <v>44y PB CF</v>
      </c>
      <c r="BL19" t="str">
        <f t="shared" si="5"/>
        <v>45y PB CF</v>
      </c>
      <c r="BM19" t="str">
        <f t="shared" si="5"/>
        <v>46y PB CF</v>
      </c>
      <c r="BN19" t="str">
        <f t="shared" si="5"/>
        <v>47y PB CF</v>
      </c>
      <c r="BO19" t="str">
        <f t="shared" si="5"/>
        <v>48y PB CF</v>
      </c>
      <c r="BP19" t="str">
        <f t="shared" si="5"/>
        <v>49y PB CF</v>
      </c>
      <c r="BQ19" t="str">
        <f t="shared" si="5"/>
        <v>50y PB CF</v>
      </c>
      <c r="BT19" s="1" t="s">
        <v>97</v>
      </c>
      <c r="BU19" s="1" t="s">
        <v>98</v>
      </c>
      <c r="BV19" s="1" t="s">
        <v>95</v>
      </c>
    </row>
    <row r="20" spans="2:74" x14ac:dyDescent="0.2">
      <c r="B20" t="str">
        <f>IF(MOD(C20,12)=0,ROUND(D20,1)&amp;"y",C20&amp;"m")</f>
        <v>0y</v>
      </c>
      <c r="C20">
        <v>0</v>
      </c>
      <c r="D20" s="5">
        <f>C20/12</f>
        <v>0</v>
      </c>
      <c r="E20" s="4"/>
      <c r="F20" s="4"/>
      <c r="G20" s="4"/>
      <c r="H20" s="4"/>
      <c r="I20" s="3">
        <v>1</v>
      </c>
      <c r="J20" s="3">
        <f>(1+J$4)^(-$D20)</f>
        <v>1</v>
      </c>
      <c r="K20" s="3">
        <f>(1+K$4)^(-$D20)</f>
        <v>1</v>
      </c>
      <c r="L20" s="3">
        <f>(1+L$4)^(-$D20)</f>
        <v>1</v>
      </c>
      <c r="M20" s="3">
        <f>(1+M$4)^(-$D20)</f>
        <v>1</v>
      </c>
      <c r="N20" s="3"/>
      <c r="Q20" s="5">
        <f t="shared" ref="Q20:Q51" si="6">IF(AND($D20&lt;=$Q$5,$D20&gt;0),Q$7/$C$16*100,0)+IF($D20=$Q$5,100,0)</f>
        <v>0</v>
      </c>
      <c r="R20" s="5">
        <v>0</v>
      </c>
      <c r="T20" s="5">
        <f>IF(AND($D20&lt;=T$18,$D20&gt;0),T$7/$C$16*100,0)+IF($D20=T$18,100,0)</f>
        <v>0</v>
      </c>
      <c r="U20" s="5">
        <f t="shared" ref="U20:AJ35" si="7">IF(AND($D20&lt;=U$18,$D20&gt;0),U$7/$C$16*100,0)+IF($D20=U$18,100,0)</f>
        <v>0</v>
      </c>
      <c r="V20" s="5">
        <f t="shared" si="7"/>
        <v>0</v>
      </c>
      <c r="W20" s="5">
        <f t="shared" si="7"/>
        <v>0</v>
      </c>
      <c r="X20" s="5">
        <f t="shared" si="7"/>
        <v>0</v>
      </c>
      <c r="Y20" s="5">
        <f t="shared" si="7"/>
        <v>0</v>
      </c>
      <c r="Z20" s="5">
        <f t="shared" si="7"/>
        <v>0</v>
      </c>
      <c r="AA20" s="5">
        <f t="shared" si="7"/>
        <v>0</v>
      </c>
      <c r="AB20" s="5">
        <f t="shared" si="7"/>
        <v>0</v>
      </c>
      <c r="AC20" s="5">
        <f t="shared" si="7"/>
        <v>0</v>
      </c>
      <c r="AD20" s="5">
        <f t="shared" si="7"/>
        <v>0</v>
      </c>
      <c r="AE20" s="5">
        <f t="shared" si="7"/>
        <v>0</v>
      </c>
      <c r="AF20" s="5">
        <f t="shared" si="7"/>
        <v>0</v>
      </c>
      <c r="AG20" s="5">
        <f t="shared" si="7"/>
        <v>0</v>
      </c>
      <c r="AH20" s="5">
        <f t="shared" si="7"/>
        <v>0</v>
      </c>
      <c r="AI20" s="5">
        <f t="shared" si="7"/>
        <v>0</v>
      </c>
      <c r="AJ20" s="5">
        <f t="shared" si="7"/>
        <v>0</v>
      </c>
      <c r="AK20" s="5">
        <f t="shared" ref="AK20:AZ35" si="8">IF(AND($D20&lt;=AK$18,$D20&gt;0),AK$7/$C$16*100,0)+IF($D20=AK$18,100,0)</f>
        <v>0</v>
      </c>
      <c r="AL20" s="5">
        <f t="shared" si="8"/>
        <v>0</v>
      </c>
      <c r="AM20" s="5">
        <f t="shared" si="8"/>
        <v>0</v>
      </c>
      <c r="AN20" s="5">
        <f t="shared" si="8"/>
        <v>0</v>
      </c>
      <c r="AO20" s="5">
        <f t="shared" si="8"/>
        <v>0</v>
      </c>
      <c r="AP20" s="5">
        <f t="shared" si="8"/>
        <v>0</v>
      </c>
      <c r="AQ20" s="5">
        <f t="shared" si="8"/>
        <v>0</v>
      </c>
      <c r="AR20" s="5">
        <f t="shared" si="8"/>
        <v>0</v>
      </c>
      <c r="AS20" s="5">
        <f t="shared" si="8"/>
        <v>0</v>
      </c>
      <c r="AT20" s="5">
        <f t="shared" si="8"/>
        <v>0</v>
      </c>
      <c r="AU20" s="5">
        <f t="shared" si="8"/>
        <v>0</v>
      </c>
      <c r="AV20" s="5">
        <f t="shared" si="8"/>
        <v>0</v>
      </c>
      <c r="AW20" s="5">
        <f t="shared" si="8"/>
        <v>0</v>
      </c>
      <c r="AX20" s="5">
        <f t="shared" si="8"/>
        <v>0</v>
      </c>
      <c r="AY20" s="5">
        <f t="shared" si="8"/>
        <v>0</v>
      </c>
      <c r="AZ20" s="5">
        <f t="shared" si="8"/>
        <v>0</v>
      </c>
      <c r="BA20" s="5">
        <f t="shared" ref="AX20:BM35" si="9">IF(AND($D20&lt;=BA$18,$D20&gt;0),BA$7/$C$16*100,0)+IF($D20=BA$18,100,0)</f>
        <v>0</v>
      </c>
      <c r="BB20" s="5">
        <f t="shared" si="9"/>
        <v>0</v>
      </c>
      <c r="BC20" s="5">
        <f t="shared" si="9"/>
        <v>0</v>
      </c>
      <c r="BD20" s="5">
        <f t="shared" si="9"/>
        <v>0</v>
      </c>
      <c r="BE20" s="5">
        <f t="shared" si="9"/>
        <v>0</v>
      </c>
      <c r="BF20" s="5">
        <f t="shared" si="9"/>
        <v>0</v>
      </c>
      <c r="BG20" s="5">
        <f t="shared" si="9"/>
        <v>0</v>
      </c>
      <c r="BH20" s="5">
        <f t="shared" si="9"/>
        <v>0</v>
      </c>
      <c r="BI20" s="5">
        <f t="shared" si="9"/>
        <v>0</v>
      </c>
      <c r="BJ20" s="5">
        <f t="shared" si="9"/>
        <v>0</v>
      </c>
      <c r="BK20" s="5">
        <f t="shared" si="9"/>
        <v>0</v>
      </c>
      <c r="BL20" s="5">
        <f t="shared" si="9"/>
        <v>0</v>
      </c>
      <c r="BM20" s="5">
        <f t="shared" si="9"/>
        <v>0</v>
      </c>
      <c r="BN20" s="5">
        <f t="shared" ref="BH20:BQ35" si="10">IF(AND($D20&lt;=BN$18,$D20&gt;0),BN$7/$C$16*100,0)+IF($D20=BN$18,100,0)</f>
        <v>0</v>
      </c>
      <c r="BO20" s="5">
        <f t="shared" si="10"/>
        <v>0</v>
      </c>
      <c r="BP20" s="5">
        <f t="shared" si="10"/>
        <v>0</v>
      </c>
      <c r="BQ20" s="5">
        <f t="shared" si="10"/>
        <v>0</v>
      </c>
    </row>
    <row r="21" spans="2:74" x14ac:dyDescent="0.2">
      <c r="B21" t="str">
        <f>IF(MOD(C21,12)=0,ROUND(D21,1)&amp;"y",C21&amp;"m")</f>
        <v>1y</v>
      </c>
      <c r="C21">
        <f>C20+12</f>
        <v>12</v>
      </c>
      <c r="D21" s="5">
        <f>C21/12</f>
        <v>1</v>
      </c>
      <c r="E21" s="8">
        <f>VLOOKUP($B21,$C$4:$F$11,4,FALSE)/100</f>
        <v>4.9579993427422003E-3</v>
      </c>
      <c r="F21" s="9">
        <f>E21</f>
        <v>4.9579993427422003E-3</v>
      </c>
      <c r="G21" s="9">
        <f>F21</f>
        <v>4.9579993427422003E-3</v>
      </c>
      <c r="H21" s="9">
        <f>SUMPRODUCT(E$21:E21,I$21:I21)/SUM(I$21:I21)</f>
        <v>4.9579993427422003E-3</v>
      </c>
      <c r="I21" s="3">
        <f>(1+F21)^(-D21)</f>
        <v>0.99506646113968467</v>
      </c>
      <c r="J21" s="3">
        <f t="shared" ref="J21:M70" si="11">(1+J$4)^(-$D21)</f>
        <v>0.99900099900099915</v>
      </c>
      <c r="K21" s="3">
        <f t="shared" si="11"/>
        <v>1.0010010010010011</v>
      </c>
      <c r="L21" s="3">
        <f t="shared" si="11"/>
        <v>0.99009900990099009</v>
      </c>
      <c r="M21" s="3">
        <f t="shared" si="11"/>
        <v>1.0101010101010102</v>
      </c>
      <c r="N21" s="3"/>
      <c r="Q21" s="5">
        <f t="shared" si="6"/>
        <v>2.0113000259366545</v>
      </c>
      <c r="R21" s="5">
        <v>0</v>
      </c>
      <c r="T21" s="5">
        <f t="shared" ref="T21:AI36" si="12">IF(AND($D21&lt;=T$18,$D21&gt;0),T$7/$C$16*100,0)+IF($D21=T$18,100,0)</f>
        <v>100.49579993427422</v>
      </c>
      <c r="U21" s="5">
        <f t="shared" si="7"/>
        <v>0.76019988370660896</v>
      </c>
      <c r="V21" s="5">
        <f t="shared" si="7"/>
        <v>0.99310064912098339</v>
      </c>
      <c r="W21" s="5">
        <f t="shared" si="7"/>
        <v>1.2005927607784126</v>
      </c>
      <c r="X21" s="5">
        <f t="shared" si="7"/>
        <v>1.3966995678537528</v>
      </c>
      <c r="Y21" s="5">
        <f t="shared" si="7"/>
        <v>1.5598233020917631</v>
      </c>
      <c r="Z21" s="5">
        <f t="shared" si="7"/>
        <v>1.7035999772022512</v>
      </c>
      <c r="AA21" s="5">
        <f t="shared" si="7"/>
        <v>1.8217208317391105</v>
      </c>
      <c r="AB21" s="5">
        <f t="shared" si="7"/>
        <v>1.9226110920492472</v>
      </c>
      <c r="AC21" s="5">
        <f t="shared" si="7"/>
        <v>2.0113000259366545</v>
      </c>
      <c r="AD21" s="5">
        <f t="shared" si="7"/>
        <v>2.0841392878877296</v>
      </c>
      <c r="AE21" s="5">
        <f t="shared" si="7"/>
        <v>2.1451308003888006</v>
      </c>
      <c r="AF21" s="5">
        <f t="shared" si="7"/>
        <v>2.1970310852081889</v>
      </c>
      <c r="AG21" s="5">
        <f t="shared" si="7"/>
        <v>2.241800759765546</v>
      </c>
      <c r="AH21" s="5">
        <f t="shared" si="7"/>
        <v>2.2808724601812886</v>
      </c>
      <c r="AI21" s="5">
        <f t="shared" si="7"/>
        <v>2.3153173640012858</v>
      </c>
      <c r="AJ21" s="5">
        <f t="shared" si="7"/>
        <v>2.3459524289022813</v>
      </c>
      <c r="AK21" s="5">
        <f t="shared" si="8"/>
        <v>2.373411591605485</v>
      </c>
      <c r="AL21" s="5">
        <f t="shared" si="8"/>
        <v>2.3981943080712713</v>
      </c>
      <c r="AM21" s="5">
        <f t="shared" si="8"/>
        <v>2.4206994240916302</v>
      </c>
      <c r="AN21" s="5">
        <f t="shared" si="8"/>
        <v>2.4401386184934641</v>
      </c>
      <c r="AO21" s="5">
        <f t="shared" si="8"/>
        <v>2.4569526394085335</v>
      </c>
      <c r="AP21" s="5">
        <f t="shared" si="8"/>
        <v>2.4715038247630146</v>
      </c>
      <c r="AQ21" s="5">
        <f t="shared" si="8"/>
        <v>2.4840927416708474</v>
      </c>
      <c r="AR21" s="5">
        <f t="shared" si="8"/>
        <v>2.4949707614967052</v>
      </c>
      <c r="AS21" s="5">
        <f t="shared" si="8"/>
        <v>2.5043496835235155</v>
      </c>
      <c r="AT21" s="5">
        <f t="shared" si="8"/>
        <v>2.5124091849775705</v>
      </c>
      <c r="AU21" s="5">
        <f t="shared" si="8"/>
        <v>2.5193026494271105</v>
      </c>
      <c r="AV21" s="5">
        <f t="shared" si="8"/>
        <v>2.5251617709610841</v>
      </c>
      <c r="AW21" s="5">
        <f t="shared" si="8"/>
        <v>2.5301002240137294</v>
      </c>
      <c r="AX21" s="5">
        <f t="shared" si="9"/>
        <v>2.5347063783359363</v>
      </c>
      <c r="AY21" s="5">
        <f t="shared" si="9"/>
        <v>2.5390111441334193</v>
      </c>
      <c r="AZ21" s="5">
        <f t="shared" si="9"/>
        <v>2.5430417238038041</v>
      </c>
      <c r="BA21" s="5">
        <f t="shared" si="9"/>
        <v>2.5468221519462273</v>
      </c>
      <c r="BB21" s="5">
        <f t="shared" si="9"/>
        <v>2.5503737436586347</v>
      </c>
      <c r="BC21" s="5">
        <f t="shared" si="9"/>
        <v>2.5537154687943251</v>
      </c>
      <c r="BD21" s="5">
        <f t="shared" si="9"/>
        <v>2.5568642660621999</v>
      </c>
      <c r="BE21" s="5">
        <f t="shared" si="9"/>
        <v>2.559835307957032</v>
      </c>
      <c r="BF21" s="5">
        <f t="shared" si="9"/>
        <v>2.5626422252715253</v>
      </c>
      <c r="BG21" s="5">
        <f t="shared" si="9"/>
        <v>2.5652972982055244</v>
      </c>
      <c r="BH21" s="5">
        <f t="shared" si="10"/>
        <v>2.5678116197301688</v>
      </c>
      <c r="BI21" s="5">
        <f t="shared" si="10"/>
        <v>2.5701952357951781</v>
      </c>
      <c r="BJ21" s="5">
        <f t="shared" si="10"/>
        <v>2.5724572661203786</v>
      </c>
      <c r="BK21" s="5">
        <f t="shared" si="10"/>
        <v>2.5746060086375691</v>
      </c>
      <c r="BL21" s="5">
        <f t="shared" si="10"/>
        <v>2.5766490301075056</v>
      </c>
      <c r="BM21" s="5">
        <f t="shared" si="10"/>
        <v>2.5785932450009019</v>
      </c>
      <c r="BN21" s="5">
        <f t="shared" si="10"/>
        <v>2.5804449843792732</v>
      </c>
      <c r="BO21" s="5">
        <f t="shared" si="10"/>
        <v>2.5822100562240498</v>
      </c>
      <c r="BP21" s="5">
        <f t="shared" si="10"/>
        <v>2.5838937984275145</v>
      </c>
      <c r="BQ21" s="5">
        <f t="shared" si="10"/>
        <v>2.5855011254662785</v>
      </c>
      <c r="BT21" s="18">
        <f>BT$14*EXP(-$D21/5)</f>
        <v>409.36537653899092</v>
      </c>
      <c r="BU21" s="18">
        <f>BU$14*EXP(-0.5*(($D21-10)/2)^2)</f>
        <v>9.6958019690941578E-3</v>
      </c>
      <c r="BV21" s="18">
        <f>BT21-BU21</f>
        <v>409.35568073702183</v>
      </c>
    </row>
    <row r="22" spans="2:74" x14ac:dyDescent="0.2">
      <c r="B22" t="str">
        <f t="shared" ref="B22:B70" si="13">IF(MOD(C22,12)=0,ROUND(D22,1)&amp;"y",C22&amp;"m")</f>
        <v>2y</v>
      </c>
      <c r="C22">
        <f t="shared" ref="C22:C70" si="14">C21+12</f>
        <v>24</v>
      </c>
      <c r="D22" s="5">
        <f t="shared" ref="D22:D70" si="15">C22/12</f>
        <v>2</v>
      </c>
      <c r="E22" s="8">
        <f>VLOOKUP($B22,$C$4:$F$11,4,FALSE)/100</f>
        <v>1.0273160562722858E-2</v>
      </c>
      <c r="F22" s="9">
        <f>((1+F21)^D21*(1+E22)^D$21)^(1/D22)-1</f>
        <v>7.6120752694377458E-3</v>
      </c>
      <c r="G22" s="9">
        <f>(1-I22)/(SUM(I$21:I22)*$D$21)</f>
        <v>7.6019988370660896E-3</v>
      </c>
      <c r="H22" s="9">
        <f>SUMPRODUCT(E$21:E22,I$21:I22)/SUM(I$21:I22)</f>
        <v>7.6019988370660549E-3</v>
      </c>
      <c r="I22" s="3">
        <f t="shared" ref="I22:I70" si="16">(1+F22)^(-D22)</f>
        <v>0.98494793287929361</v>
      </c>
      <c r="J22" s="3">
        <f t="shared" si="11"/>
        <v>0.99800299600499431</v>
      </c>
      <c r="K22" s="3">
        <f t="shared" si="11"/>
        <v>1.0020030040050061</v>
      </c>
      <c r="L22" s="3">
        <f t="shared" si="11"/>
        <v>0.98029604940692083</v>
      </c>
      <c r="M22" s="3">
        <f t="shared" si="11"/>
        <v>1.0203040506070808</v>
      </c>
      <c r="N22" s="3"/>
      <c r="Q22" s="5">
        <f t="shared" si="6"/>
        <v>2.0113000259366545</v>
      </c>
      <c r="R22" s="5">
        <v>0</v>
      </c>
      <c r="T22" s="5">
        <f t="shared" si="12"/>
        <v>0</v>
      </c>
      <c r="U22" s="5">
        <f t="shared" si="7"/>
        <v>100.7601998837066</v>
      </c>
      <c r="V22" s="5">
        <f t="shared" si="7"/>
        <v>0.99310064912098339</v>
      </c>
      <c r="W22" s="5">
        <f t="shared" si="7"/>
        <v>1.2005927607784126</v>
      </c>
      <c r="X22" s="5">
        <f t="shared" si="7"/>
        <v>1.3966995678537528</v>
      </c>
      <c r="Y22" s="5">
        <f t="shared" si="7"/>
        <v>1.5598233020917631</v>
      </c>
      <c r="Z22" s="5">
        <f t="shared" si="7"/>
        <v>1.7035999772022512</v>
      </c>
      <c r="AA22" s="5">
        <f t="shared" si="7"/>
        <v>1.8217208317391105</v>
      </c>
      <c r="AB22" s="5">
        <f t="shared" si="7"/>
        <v>1.9226110920492472</v>
      </c>
      <c r="AC22" s="5">
        <f t="shared" si="7"/>
        <v>2.0113000259366545</v>
      </c>
      <c r="AD22" s="5">
        <f t="shared" si="7"/>
        <v>2.0841392878877296</v>
      </c>
      <c r="AE22" s="5">
        <f t="shared" si="7"/>
        <v>2.1451308003888006</v>
      </c>
      <c r="AF22" s="5">
        <f t="shared" si="7"/>
        <v>2.1970310852081889</v>
      </c>
      <c r="AG22" s="5">
        <f t="shared" si="7"/>
        <v>2.241800759765546</v>
      </c>
      <c r="AH22" s="5">
        <f t="shared" si="7"/>
        <v>2.2808724601812886</v>
      </c>
      <c r="AI22" s="5">
        <f t="shared" si="7"/>
        <v>2.3153173640012858</v>
      </c>
      <c r="AJ22" s="5">
        <f t="shared" si="7"/>
        <v>2.3459524289022813</v>
      </c>
      <c r="AK22" s="5">
        <f t="shared" si="8"/>
        <v>2.373411591605485</v>
      </c>
      <c r="AL22" s="5">
        <f t="shared" si="8"/>
        <v>2.3981943080712713</v>
      </c>
      <c r="AM22" s="5">
        <f t="shared" si="8"/>
        <v>2.4206994240916302</v>
      </c>
      <c r="AN22" s="5">
        <f t="shared" si="8"/>
        <v>2.4401386184934641</v>
      </c>
      <c r="AO22" s="5">
        <f t="shared" si="8"/>
        <v>2.4569526394085335</v>
      </c>
      <c r="AP22" s="5">
        <f t="shared" si="8"/>
        <v>2.4715038247630146</v>
      </c>
      <c r="AQ22" s="5">
        <f t="shared" si="8"/>
        <v>2.4840927416708474</v>
      </c>
      <c r="AR22" s="5">
        <f t="shared" si="8"/>
        <v>2.4949707614967052</v>
      </c>
      <c r="AS22" s="5">
        <f t="shared" si="8"/>
        <v>2.5043496835235155</v>
      </c>
      <c r="AT22" s="5">
        <f t="shared" si="8"/>
        <v>2.5124091849775705</v>
      </c>
      <c r="AU22" s="5">
        <f t="shared" si="8"/>
        <v>2.5193026494271105</v>
      </c>
      <c r="AV22" s="5">
        <f t="shared" si="8"/>
        <v>2.5251617709610841</v>
      </c>
      <c r="AW22" s="5">
        <f t="shared" si="8"/>
        <v>2.5301002240137294</v>
      </c>
      <c r="AX22" s="5">
        <f t="shared" si="9"/>
        <v>2.5347063783359363</v>
      </c>
      <c r="AY22" s="5">
        <f t="shared" si="9"/>
        <v>2.5390111441334193</v>
      </c>
      <c r="AZ22" s="5">
        <f t="shared" si="9"/>
        <v>2.5430417238038041</v>
      </c>
      <c r="BA22" s="5">
        <f t="shared" si="9"/>
        <v>2.5468221519462273</v>
      </c>
      <c r="BB22" s="5">
        <f t="shared" si="9"/>
        <v>2.5503737436586347</v>
      </c>
      <c r="BC22" s="5">
        <f t="shared" si="9"/>
        <v>2.5537154687943251</v>
      </c>
      <c r="BD22" s="5">
        <f t="shared" si="9"/>
        <v>2.5568642660621999</v>
      </c>
      <c r="BE22" s="5">
        <f t="shared" si="9"/>
        <v>2.559835307957032</v>
      </c>
      <c r="BF22" s="5">
        <f t="shared" si="9"/>
        <v>2.5626422252715253</v>
      </c>
      <c r="BG22" s="5">
        <f t="shared" si="9"/>
        <v>2.5652972982055244</v>
      </c>
      <c r="BH22" s="5">
        <f t="shared" si="10"/>
        <v>2.5678116197301688</v>
      </c>
      <c r="BI22" s="5">
        <f t="shared" si="10"/>
        <v>2.5701952357951781</v>
      </c>
      <c r="BJ22" s="5">
        <f t="shared" si="10"/>
        <v>2.5724572661203786</v>
      </c>
      <c r="BK22" s="5">
        <f t="shared" si="10"/>
        <v>2.5746060086375691</v>
      </c>
      <c r="BL22" s="5">
        <f t="shared" si="10"/>
        <v>2.5766490301075056</v>
      </c>
      <c r="BM22" s="5">
        <f t="shared" si="10"/>
        <v>2.5785932450009019</v>
      </c>
      <c r="BN22" s="5">
        <f t="shared" si="10"/>
        <v>2.5804449843792732</v>
      </c>
      <c r="BO22" s="5">
        <f t="shared" si="10"/>
        <v>2.5822100562240498</v>
      </c>
      <c r="BP22" s="5">
        <f t="shared" si="10"/>
        <v>2.5838937984275145</v>
      </c>
      <c r="BQ22" s="5">
        <f t="shared" si="10"/>
        <v>2.5855011254662785</v>
      </c>
      <c r="BT22" s="18">
        <f t="shared" ref="BT22:BT70" si="17">BT$14*EXP(-$D22/5)</f>
        <v>335.16002301781964</v>
      </c>
      <c r="BU22" s="18">
        <f t="shared" ref="BU22:BU30" si="18">BU$14*EXP(-0.5*(($D22-10)/2)^2)</f>
        <v>8.1181955952407875E-2</v>
      </c>
      <c r="BV22" s="18">
        <f t="shared" ref="BV22:BV70" si="19">BT22-BU22</f>
        <v>335.07884106186725</v>
      </c>
    </row>
    <row r="23" spans="2:74" x14ac:dyDescent="0.2">
      <c r="B23" t="str">
        <f t="shared" si="13"/>
        <v>3y</v>
      </c>
      <c r="C23">
        <f t="shared" si="14"/>
        <v>36</v>
      </c>
      <c r="D23" s="5">
        <f t="shared" si="15"/>
        <v>3</v>
      </c>
      <c r="E23" s="8">
        <f>VLOOKUP($B23,$C$4:$F$11,4,FALSE)/100</f>
        <v>1.4681686869266693E-2</v>
      </c>
      <c r="F23" s="9">
        <f t="shared" ref="F23:F70" si="20">((1+F22)^D22*(1+E23)^D$21)^(1/D23)-1</f>
        <v>9.9631225368863596E-3</v>
      </c>
      <c r="G23" s="9">
        <f>(1-I23)/(SUM(I$21:I23)*$D$21)</f>
        <v>9.9310064912098341E-3</v>
      </c>
      <c r="H23" s="9">
        <f>SUMPRODUCT(E$21:E23,I$21:I23)/SUM(I$21:I23)</f>
        <v>9.9310064912098272E-3</v>
      </c>
      <c r="I23" s="3">
        <f t="shared" si="16"/>
        <v>0.97069647124339598</v>
      </c>
      <c r="J23" s="3">
        <f t="shared" si="11"/>
        <v>0.99700599001497947</v>
      </c>
      <c r="K23" s="3">
        <f t="shared" si="11"/>
        <v>1.0030060100150211</v>
      </c>
      <c r="L23" s="3">
        <f t="shared" si="11"/>
        <v>0.97059014792764453</v>
      </c>
      <c r="M23" s="3">
        <f t="shared" si="11"/>
        <v>1.0306101521283646</v>
      </c>
      <c r="N23" s="3"/>
      <c r="Q23" s="5">
        <f t="shared" si="6"/>
        <v>2.0113000259366545</v>
      </c>
      <c r="R23" s="5">
        <v>0</v>
      </c>
      <c r="T23" s="5">
        <f t="shared" si="12"/>
        <v>0</v>
      </c>
      <c r="U23" s="5">
        <f t="shared" si="7"/>
        <v>0</v>
      </c>
      <c r="V23" s="5">
        <f t="shared" si="7"/>
        <v>100.99310064912099</v>
      </c>
      <c r="W23" s="5">
        <f t="shared" si="7"/>
        <v>1.2005927607784126</v>
      </c>
      <c r="X23" s="5">
        <f t="shared" si="7"/>
        <v>1.3966995678537528</v>
      </c>
      <c r="Y23" s="5">
        <f t="shared" si="7"/>
        <v>1.5598233020917631</v>
      </c>
      <c r="Z23" s="5">
        <f t="shared" si="7"/>
        <v>1.7035999772022512</v>
      </c>
      <c r="AA23" s="5">
        <f t="shared" si="7"/>
        <v>1.8217208317391105</v>
      </c>
      <c r="AB23" s="5">
        <f t="shared" si="7"/>
        <v>1.9226110920492472</v>
      </c>
      <c r="AC23" s="5">
        <f t="shared" si="7"/>
        <v>2.0113000259366545</v>
      </c>
      <c r="AD23" s="5">
        <f t="shared" si="7"/>
        <v>2.0841392878877296</v>
      </c>
      <c r="AE23" s="5">
        <f t="shared" si="7"/>
        <v>2.1451308003888006</v>
      </c>
      <c r="AF23" s="5">
        <f t="shared" si="7"/>
        <v>2.1970310852081889</v>
      </c>
      <c r="AG23" s="5">
        <f t="shared" si="7"/>
        <v>2.241800759765546</v>
      </c>
      <c r="AH23" s="5">
        <f t="shared" si="7"/>
        <v>2.2808724601812886</v>
      </c>
      <c r="AI23" s="5">
        <f t="shared" si="7"/>
        <v>2.3153173640012858</v>
      </c>
      <c r="AJ23" s="5">
        <f t="shared" si="7"/>
        <v>2.3459524289022813</v>
      </c>
      <c r="AK23" s="5">
        <f t="shared" si="8"/>
        <v>2.373411591605485</v>
      </c>
      <c r="AL23" s="5">
        <f t="shared" si="8"/>
        <v>2.3981943080712713</v>
      </c>
      <c r="AM23" s="5">
        <f t="shared" si="8"/>
        <v>2.4206994240916302</v>
      </c>
      <c r="AN23" s="5">
        <f t="shared" si="8"/>
        <v>2.4401386184934641</v>
      </c>
      <c r="AO23" s="5">
        <f t="shared" si="8"/>
        <v>2.4569526394085335</v>
      </c>
      <c r="AP23" s="5">
        <f t="shared" si="8"/>
        <v>2.4715038247630146</v>
      </c>
      <c r="AQ23" s="5">
        <f t="shared" si="8"/>
        <v>2.4840927416708474</v>
      </c>
      <c r="AR23" s="5">
        <f t="shared" si="8"/>
        <v>2.4949707614967052</v>
      </c>
      <c r="AS23" s="5">
        <f t="shared" si="8"/>
        <v>2.5043496835235155</v>
      </c>
      <c r="AT23" s="5">
        <f t="shared" si="8"/>
        <v>2.5124091849775705</v>
      </c>
      <c r="AU23" s="5">
        <f t="shared" si="8"/>
        <v>2.5193026494271105</v>
      </c>
      <c r="AV23" s="5">
        <f t="shared" si="8"/>
        <v>2.5251617709610841</v>
      </c>
      <c r="AW23" s="5">
        <f t="shared" si="8"/>
        <v>2.5301002240137294</v>
      </c>
      <c r="AX23" s="5">
        <f t="shared" si="9"/>
        <v>2.5347063783359363</v>
      </c>
      <c r="AY23" s="5">
        <f t="shared" si="9"/>
        <v>2.5390111441334193</v>
      </c>
      <c r="AZ23" s="5">
        <f t="shared" si="9"/>
        <v>2.5430417238038041</v>
      </c>
      <c r="BA23" s="5">
        <f t="shared" si="9"/>
        <v>2.5468221519462273</v>
      </c>
      <c r="BB23" s="5">
        <f t="shared" si="9"/>
        <v>2.5503737436586347</v>
      </c>
      <c r="BC23" s="5">
        <f t="shared" si="9"/>
        <v>2.5537154687943251</v>
      </c>
      <c r="BD23" s="5">
        <f t="shared" si="9"/>
        <v>2.5568642660621999</v>
      </c>
      <c r="BE23" s="5">
        <f t="shared" si="9"/>
        <v>2.559835307957032</v>
      </c>
      <c r="BF23" s="5">
        <f t="shared" si="9"/>
        <v>2.5626422252715253</v>
      </c>
      <c r="BG23" s="5">
        <f t="shared" si="9"/>
        <v>2.5652972982055244</v>
      </c>
      <c r="BH23" s="5">
        <f t="shared" si="10"/>
        <v>2.5678116197301688</v>
      </c>
      <c r="BI23" s="5">
        <f t="shared" si="10"/>
        <v>2.5701952357951781</v>
      </c>
      <c r="BJ23" s="5">
        <f t="shared" si="10"/>
        <v>2.5724572661203786</v>
      </c>
      <c r="BK23" s="5">
        <f t="shared" si="10"/>
        <v>2.5746060086375691</v>
      </c>
      <c r="BL23" s="5">
        <f t="shared" si="10"/>
        <v>2.5766490301075056</v>
      </c>
      <c r="BM23" s="5">
        <f t="shared" si="10"/>
        <v>2.5785932450009019</v>
      </c>
      <c r="BN23" s="5">
        <f t="shared" si="10"/>
        <v>2.5804449843792732</v>
      </c>
      <c r="BO23" s="5">
        <f t="shared" si="10"/>
        <v>2.5822100562240498</v>
      </c>
      <c r="BP23" s="5">
        <f t="shared" si="10"/>
        <v>2.5838937984275145</v>
      </c>
      <c r="BQ23" s="5">
        <f t="shared" si="10"/>
        <v>2.5855011254662785</v>
      </c>
      <c r="BT23" s="18">
        <f t="shared" si="17"/>
        <v>274.40581804701321</v>
      </c>
      <c r="BU23" s="18">
        <f t="shared" si="18"/>
        <v>0.52937285060025818</v>
      </c>
      <c r="BV23" s="18">
        <f t="shared" si="19"/>
        <v>273.87644519641293</v>
      </c>
    </row>
    <row r="24" spans="2:74" x14ac:dyDescent="0.2">
      <c r="B24" t="str">
        <f t="shared" si="13"/>
        <v>4y</v>
      </c>
      <c r="C24">
        <f t="shared" si="14"/>
        <v>48</v>
      </c>
      <c r="D24" s="5">
        <f t="shared" si="15"/>
        <v>4</v>
      </c>
      <c r="E24" s="4">
        <f>E$23+(E$25-E$23)/(D$25-D$23)*(D24-D$23)</f>
        <v>1.8429487249160548E-2</v>
      </c>
      <c r="F24" s="4">
        <f t="shared" si="20"/>
        <v>1.2073092418667164E-2</v>
      </c>
      <c r="G24" s="4">
        <f>(1-I24)/(SUM(I$21:I24)*$D$21)</f>
        <v>1.2005927607784126E-2</v>
      </c>
      <c r="H24" s="4">
        <f>SUMPRODUCT(E$21:E24,I$21:I24)/SUM(I$21:I24)</f>
        <v>1.2005927607784239E-2</v>
      </c>
      <c r="I24" s="3">
        <f t="shared" si="16"/>
        <v>0.95313076005419495</v>
      </c>
      <c r="J24" s="3">
        <f t="shared" si="11"/>
        <v>0.99600998003494456</v>
      </c>
      <c r="K24" s="3">
        <f t="shared" si="11"/>
        <v>1.0040100200350561</v>
      </c>
      <c r="L24" s="3">
        <f t="shared" si="11"/>
        <v>0.96098034448281622</v>
      </c>
      <c r="M24" s="3">
        <f t="shared" si="11"/>
        <v>1.0410203556852169</v>
      </c>
      <c r="N24" s="3"/>
      <c r="Q24" s="5">
        <f t="shared" si="6"/>
        <v>2.0113000259366545</v>
      </c>
      <c r="R24" s="5">
        <v>0</v>
      </c>
      <c r="T24" s="5">
        <f t="shared" si="12"/>
        <v>0</v>
      </c>
      <c r="U24" s="5">
        <f t="shared" si="7"/>
        <v>0</v>
      </c>
      <c r="V24" s="5">
        <f t="shared" si="7"/>
        <v>0</v>
      </c>
      <c r="W24" s="5">
        <f t="shared" si="7"/>
        <v>101.20059276077841</v>
      </c>
      <c r="X24" s="5">
        <f t="shared" si="7"/>
        <v>1.3966995678537528</v>
      </c>
      <c r="Y24" s="5">
        <f t="shared" si="7"/>
        <v>1.5598233020917631</v>
      </c>
      <c r="Z24" s="5">
        <f t="shared" si="7"/>
        <v>1.7035999772022512</v>
      </c>
      <c r="AA24" s="5">
        <f t="shared" si="7"/>
        <v>1.8217208317391105</v>
      </c>
      <c r="AB24" s="5">
        <f t="shared" si="7"/>
        <v>1.9226110920492472</v>
      </c>
      <c r="AC24" s="5">
        <f t="shared" si="7"/>
        <v>2.0113000259366545</v>
      </c>
      <c r="AD24" s="5">
        <f t="shared" si="7"/>
        <v>2.0841392878877296</v>
      </c>
      <c r="AE24" s="5">
        <f t="shared" si="7"/>
        <v>2.1451308003888006</v>
      </c>
      <c r="AF24" s="5">
        <f t="shared" si="7"/>
        <v>2.1970310852081889</v>
      </c>
      <c r="AG24" s="5">
        <f t="shared" si="7"/>
        <v>2.241800759765546</v>
      </c>
      <c r="AH24" s="5">
        <f t="shared" si="7"/>
        <v>2.2808724601812886</v>
      </c>
      <c r="AI24" s="5">
        <f t="shared" si="7"/>
        <v>2.3153173640012858</v>
      </c>
      <c r="AJ24" s="5">
        <f t="shared" si="7"/>
        <v>2.3459524289022813</v>
      </c>
      <c r="AK24" s="5">
        <f t="shared" si="8"/>
        <v>2.373411591605485</v>
      </c>
      <c r="AL24" s="5">
        <f t="shared" si="8"/>
        <v>2.3981943080712713</v>
      </c>
      <c r="AM24" s="5">
        <f t="shared" si="8"/>
        <v>2.4206994240916302</v>
      </c>
      <c r="AN24" s="5">
        <f t="shared" si="8"/>
        <v>2.4401386184934641</v>
      </c>
      <c r="AO24" s="5">
        <f t="shared" si="8"/>
        <v>2.4569526394085335</v>
      </c>
      <c r="AP24" s="5">
        <f t="shared" si="8"/>
        <v>2.4715038247630146</v>
      </c>
      <c r="AQ24" s="5">
        <f t="shared" si="8"/>
        <v>2.4840927416708474</v>
      </c>
      <c r="AR24" s="5">
        <f t="shared" si="8"/>
        <v>2.4949707614967052</v>
      </c>
      <c r="AS24" s="5">
        <f t="shared" si="8"/>
        <v>2.5043496835235155</v>
      </c>
      <c r="AT24" s="5">
        <f t="shared" si="8"/>
        <v>2.5124091849775705</v>
      </c>
      <c r="AU24" s="5">
        <f t="shared" si="8"/>
        <v>2.5193026494271105</v>
      </c>
      <c r="AV24" s="5">
        <f t="shared" si="8"/>
        <v>2.5251617709610841</v>
      </c>
      <c r="AW24" s="5">
        <f t="shared" si="8"/>
        <v>2.5301002240137294</v>
      </c>
      <c r="AX24" s="5">
        <f t="shared" si="9"/>
        <v>2.5347063783359363</v>
      </c>
      <c r="AY24" s="5">
        <f t="shared" si="9"/>
        <v>2.5390111441334193</v>
      </c>
      <c r="AZ24" s="5">
        <f t="shared" si="9"/>
        <v>2.5430417238038041</v>
      </c>
      <c r="BA24" s="5">
        <f t="shared" si="9"/>
        <v>2.5468221519462273</v>
      </c>
      <c r="BB24" s="5">
        <f t="shared" si="9"/>
        <v>2.5503737436586347</v>
      </c>
      <c r="BC24" s="5">
        <f t="shared" si="9"/>
        <v>2.5537154687943251</v>
      </c>
      <c r="BD24" s="5">
        <f t="shared" si="9"/>
        <v>2.5568642660621999</v>
      </c>
      <c r="BE24" s="5">
        <f t="shared" si="9"/>
        <v>2.559835307957032</v>
      </c>
      <c r="BF24" s="5">
        <f t="shared" si="9"/>
        <v>2.5626422252715253</v>
      </c>
      <c r="BG24" s="5">
        <f t="shared" si="9"/>
        <v>2.5652972982055244</v>
      </c>
      <c r="BH24" s="5">
        <f t="shared" si="10"/>
        <v>2.5678116197301688</v>
      </c>
      <c r="BI24" s="5">
        <f t="shared" si="10"/>
        <v>2.5701952357951781</v>
      </c>
      <c r="BJ24" s="5">
        <f t="shared" si="10"/>
        <v>2.5724572661203786</v>
      </c>
      <c r="BK24" s="5">
        <f t="shared" si="10"/>
        <v>2.5746060086375691</v>
      </c>
      <c r="BL24" s="5">
        <f t="shared" si="10"/>
        <v>2.5766490301075056</v>
      </c>
      <c r="BM24" s="5">
        <f t="shared" si="10"/>
        <v>2.5785932450009019</v>
      </c>
      <c r="BN24" s="5">
        <f t="shared" si="10"/>
        <v>2.5804449843792732</v>
      </c>
      <c r="BO24" s="5">
        <f t="shared" si="10"/>
        <v>2.5822100562240498</v>
      </c>
      <c r="BP24" s="5">
        <f t="shared" si="10"/>
        <v>2.5838937984275145</v>
      </c>
      <c r="BQ24" s="5">
        <f t="shared" si="10"/>
        <v>2.5855011254662785</v>
      </c>
      <c r="BT24" s="18">
        <f t="shared" si="17"/>
        <v>224.66448205861079</v>
      </c>
      <c r="BU24" s="18">
        <f t="shared" si="18"/>
        <v>2.6883771622546382</v>
      </c>
      <c r="BV24" s="18">
        <f t="shared" si="19"/>
        <v>221.97610489635616</v>
      </c>
    </row>
    <row r="25" spans="2:74" x14ac:dyDescent="0.2">
      <c r="B25" t="str">
        <f t="shared" si="13"/>
        <v>5y</v>
      </c>
      <c r="C25">
        <f t="shared" si="14"/>
        <v>60</v>
      </c>
      <c r="D25" s="5">
        <f t="shared" si="15"/>
        <v>5</v>
      </c>
      <c r="E25" s="8">
        <f>VLOOKUP($B25,$C$4:$F$11,4,FALSE)/100</f>
        <v>2.2177287629054403E-2</v>
      </c>
      <c r="F25" s="9">
        <f t="shared" si="20"/>
        <v>1.408590931802034E-2</v>
      </c>
      <c r="G25" s="9">
        <f>(1-I25)/(SUM(I$21:I25)*$D$21)</f>
        <v>1.3966995678537528E-2</v>
      </c>
      <c r="H25" s="9">
        <f>SUMPRODUCT(E$21:E25,I$21:I25)/SUM(I$21:I25)</f>
        <v>1.3966995678537585E-2</v>
      </c>
      <c r="I25" s="3">
        <f t="shared" si="16"/>
        <v>0.93245151461444287</v>
      </c>
      <c r="J25" s="3">
        <f t="shared" si="11"/>
        <v>0.99501496506987486</v>
      </c>
      <c r="K25" s="3">
        <f t="shared" si="11"/>
        <v>1.0050150350701261</v>
      </c>
      <c r="L25" s="3">
        <f t="shared" si="11"/>
        <v>0.95146568760674888</v>
      </c>
      <c r="M25" s="3">
        <f t="shared" si="11"/>
        <v>1.0515357128133502</v>
      </c>
      <c r="N25" s="3"/>
      <c r="Q25" s="5">
        <f t="shared" si="6"/>
        <v>2.0113000259366545</v>
      </c>
      <c r="R25" s="5">
        <v>0</v>
      </c>
      <c r="T25" s="5">
        <f t="shared" si="12"/>
        <v>0</v>
      </c>
      <c r="U25" s="5">
        <f t="shared" si="7"/>
        <v>0</v>
      </c>
      <c r="V25" s="5">
        <f t="shared" si="7"/>
        <v>0</v>
      </c>
      <c r="W25" s="5">
        <f t="shared" si="7"/>
        <v>0</v>
      </c>
      <c r="X25" s="5">
        <f t="shared" si="7"/>
        <v>101.39669956785376</v>
      </c>
      <c r="Y25" s="5">
        <f t="shared" si="7"/>
        <v>1.5598233020917631</v>
      </c>
      <c r="Z25" s="5">
        <f t="shared" si="7"/>
        <v>1.7035999772022512</v>
      </c>
      <c r="AA25" s="5">
        <f t="shared" si="7"/>
        <v>1.8217208317391105</v>
      </c>
      <c r="AB25" s="5">
        <f t="shared" si="7"/>
        <v>1.9226110920492472</v>
      </c>
      <c r="AC25" s="5">
        <f t="shared" si="7"/>
        <v>2.0113000259366545</v>
      </c>
      <c r="AD25" s="5">
        <f t="shared" si="7"/>
        <v>2.0841392878877296</v>
      </c>
      <c r="AE25" s="5">
        <f t="shared" si="7"/>
        <v>2.1451308003888006</v>
      </c>
      <c r="AF25" s="5">
        <f t="shared" si="7"/>
        <v>2.1970310852081889</v>
      </c>
      <c r="AG25" s="5">
        <f t="shared" si="7"/>
        <v>2.241800759765546</v>
      </c>
      <c r="AH25" s="5">
        <f t="shared" si="7"/>
        <v>2.2808724601812886</v>
      </c>
      <c r="AI25" s="5">
        <f t="shared" si="7"/>
        <v>2.3153173640012858</v>
      </c>
      <c r="AJ25" s="5">
        <f t="shared" si="7"/>
        <v>2.3459524289022813</v>
      </c>
      <c r="AK25" s="5">
        <f t="shared" si="8"/>
        <v>2.373411591605485</v>
      </c>
      <c r="AL25" s="5">
        <f t="shared" si="8"/>
        <v>2.3981943080712713</v>
      </c>
      <c r="AM25" s="5">
        <f t="shared" si="8"/>
        <v>2.4206994240916302</v>
      </c>
      <c r="AN25" s="5">
        <f t="shared" si="8"/>
        <v>2.4401386184934641</v>
      </c>
      <c r="AO25" s="5">
        <f t="shared" si="8"/>
        <v>2.4569526394085335</v>
      </c>
      <c r="AP25" s="5">
        <f t="shared" si="8"/>
        <v>2.4715038247630146</v>
      </c>
      <c r="AQ25" s="5">
        <f t="shared" si="8"/>
        <v>2.4840927416708474</v>
      </c>
      <c r="AR25" s="5">
        <f t="shared" si="8"/>
        <v>2.4949707614967052</v>
      </c>
      <c r="AS25" s="5">
        <f t="shared" si="8"/>
        <v>2.5043496835235155</v>
      </c>
      <c r="AT25" s="5">
        <f t="shared" si="8"/>
        <v>2.5124091849775705</v>
      </c>
      <c r="AU25" s="5">
        <f t="shared" si="8"/>
        <v>2.5193026494271105</v>
      </c>
      <c r="AV25" s="5">
        <f t="shared" si="8"/>
        <v>2.5251617709610841</v>
      </c>
      <c r="AW25" s="5">
        <f t="shared" si="8"/>
        <v>2.5301002240137294</v>
      </c>
      <c r="AX25" s="5">
        <f t="shared" si="9"/>
        <v>2.5347063783359363</v>
      </c>
      <c r="AY25" s="5">
        <f t="shared" si="9"/>
        <v>2.5390111441334193</v>
      </c>
      <c r="AZ25" s="5">
        <f t="shared" si="9"/>
        <v>2.5430417238038041</v>
      </c>
      <c r="BA25" s="5">
        <f t="shared" si="9"/>
        <v>2.5468221519462273</v>
      </c>
      <c r="BB25" s="5">
        <f t="shared" si="9"/>
        <v>2.5503737436586347</v>
      </c>
      <c r="BC25" s="5">
        <f t="shared" si="9"/>
        <v>2.5537154687943251</v>
      </c>
      <c r="BD25" s="5">
        <f t="shared" si="9"/>
        <v>2.5568642660621999</v>
      </c>
      <c r="BE25" s="5">
        <f t="shared" si="9"/>
        <v>2.559835307957032</v>
      </c>
      <c r="BF25" s="5">
        <f t="shared" si="9"/>
        <v>2.5626422252715253</v>
      </c>
      <c r="BG25" s="5">
        <f t="shared" si="9"/>
        <v>2.5652972982055244</v>
      </c>
      <c r="BH25" s="5">
        <f t="shared" si="10"/>
        <v>2.5678116197301688</v>
      </c>
      <c r="BI25" s="5">
        <f t="shared" si="10"/>
        <v>2.5701952357951781</v>
      </c>
      <c r="BJ25" s="5">
        <f t="shared" si="10"/>
        <v>2.5724572661203786</v>
      </c>
      <c r="BK25" s="5">
        <f t="shared" si="10"/>
        <v>2.5746060086375691</v>
      </c>
      <c r="BL25" s="5">
        <f t="shared" si="10"/>
        <v>2.5766490301075056</v>
      </c>
      <c r="BM25" s="5">
        <f t="shared" si="10"/>
        <v>2.5785932450009019</v>
      </c>
      <c r="BN25" s="5">
        <f t="shared" si="10"/>
        <v>2.5804449843792732</v>
      </c>
      <c r="BO25" s="5">
        <f t="shared" si="10"/>
        <v>2.5822100562240498</v>
      </c>
      <c r="BP25" s="5">
        <f t="shared" si="10"/>
        <v>2.5838937984275145</v>
      </c>
      <c r="BQ25" s="5">
        <f t="shared" si="10"/>
        <v>2.5855011254662785</v>
      </c>
      <c r="BT25" s="18">
        <f t="shared" si="17"/>
        <v>183.93972058572118</v>
      </c>
      <c r="BU25" s="18">
        <f t="shared" si="18"/>
        <v>10.632737936864595</v>
      </c>
      <c r="BV25" s="18">
        <f t="shared" si="19"/>
        <v>173.30698264885658</v>
      </c>
    </row>
    <row r="26" spans="2:74" x14ac:dyDescent="0.2">
      <c r="B26" t="str">
        <f t="shared" si="13"/>
        <v>6y</v>
      </c>
      <c r="C26">
        <f t="shared" si="14"/>
        <v>72</v>
      </c>
      <c r="D26" s="5">
        <f t="shared" si="15"/>
        <v>6</v>
      </c>
      <c r="E26" s="4">
        <f>E$25+(E$27-E$25)/(D$27-D$25)*(D26-D$25)</f>
        <v>2.426416933885751E-2</v>
      </c>
      <c r="F26" s="4">
        <f t="shared" si="20"/>
        <v>1.5775234890357703E-2</v>
      </c>
      <c r="G26" s="4">
        <f>(1-I26)/(SUM(I$21:I26)*$D$21)</f>
        <v>1.5598233020917632E-2</v>
      </c>
      <c r="H26" s="4">
        <f>SUMPRODUCT(E$21:E26,I$21:I26)/SUM(I$21:I26)</f>
        <v>1.5598233020917665E-2</v>
      </c>
      <c r="I26" s="3">
        <f t="shared" si="16"/>
        <v>0.91036232890614732</v>
      </c>
      <c r="J26" s="3">
        <f t="shared" si="11"/>
        <v>0.99402094412574937</v>
      </c>
      <c r="K26" s="3">
        <f t="shared" si="11"/>
        <v>1.0060210561262524</v>
      </c>
      <c r="L26" s="3">
        <f t="shared" si="11"/>
        <v>0.94204523525420658</v>
      </c>
      <c r="M26" s="3">
        <f t="shared" si="11"/>
        <v>1.062157285670051</v>
      </c>
      <c r="N26" s="3"/>
      <c r="Q26" s="5">
        <f t="shared" si="6"/>
        <v>2.0113000259366545</v>
      </c>
      <c r="R26" s="5">
        <v>0</v>
      </c>
      <c r="T26" s="5">
        <f t="shared" si="12"/>
        <v>0</v>
      </c>
      <c r="U26" s="5">
        <f t="shared" si="7"/>
        <v>0</v>
      </c>
      <c r="V26" s="5">
        <f t="shared" si="7"/>
        <v>0</v>
      </c>
      <c r="W26" s="5">
        <f t="shared" si="7"/>
        <v>0</v>
      </c>
      <c r="X26" s="5">
        <f t="shared" si="7"/>
        <v>0</v>
      </c>
      <c r="Y26" s="5">
        <f t="shared" si="7"/>
        <v>101.55982330209176</v>
      </c>
      <c r="Z26" s="5">
        <f t="shared" si="7"/>
        <v>1.7035999772022512</v>
      </c>
      <c r="AA26" s="5">
        <f t="shared" si="7"/>
        <v>1.8217208317391105</v>
      </c>
      <c r="AB26" s="5">
        <f t="shared" si="7"/>
        <v>1.9226110920492472</v>
      </c>
      <c r="AC26" s="5">
        <f t="shared" si="7"/>
        <v>2.0113000259366545</v>
      </c>
      <c r="AD26" s="5">
        <f t="shared" si="7"/>
        <v>2.0841392878877296</v>
      </c>
      <c r="AE26" s="5">
        <f t="shared" si="7"/>
        <v>2.1451308003888006</v>
      </c>
      <c r="AF26" s="5">
        <f t="shared" si="7"/>
        <v>2.1970310852081889</v>
      </c>
      <c r="AG26" s="5">
        <f t="shared" si="7"/>
        <v>2.241800759765546</v>
      </c>
      <c r="AH26" s="5">
        <f t="shared" si="7"/>
        <v>2.2808724601812886</v>
      </c>
      <c r="AI26" s="5">
        <f t="shared" si="7"/>
        <v>2.3153173640012858</v>
      </c>
      <c r="AJ26" s="5">
        <f t="shared" si="7"/>
        <v>2.3459524289022813</v>
      </c>
      <c r="AK26" s="5">
        <f t="shared" si="8"/>
        <v>2.373411591605485</v>
      </c>
      <c r="AL26" s="5">
        <f t="shared" si="8"/>
        <v>2.3981943080712713</v>
      </c>
      <c r="AM26" s="5">
        <f t="shared" si="8"/>
        <v>2.4206994240916302</v>
      </c>
      <c r="AN26" s="5">
        <f t="shared" si="8"/>
        <v>2.4401386184934641</v>
      </c>
      <c r="AO26" s="5">
        <f t="shared" si="8"/>
        <v>2.4569526394085335</v>
      </c>
      <c r="AP26" s="5">
        <f t="shared" si="8"/>
        <v>2.4715038247630146</v>
      </c>
      <c r="AQ26" s="5">
        <f t="shared" si="8"/>
        <v>2.4840927416708474</v>
      </c>
      <c r="AR26" s="5">
        <f t="shared" si="8"/>
        <v>2.4949707614967052</v>
      </c>
      <c r="AS26" s="5">
        <f t="shared" si="8"/>
        <v>2.5043496835235155</v>
      </c>
      <c r="AT26" s="5">
        <f t="shared" si="8"/>
        <v>2.5124091849775705</v>
      </c>
      <c r="AU26" s="5">
        <f t="shared" si="8"/>
        <v>2.5193026494271105</v>
      </c>
      <c r="AV26" s="5">
        <f t="shared" si="8"/>
        <v>2.5251617709610841</v>
      </c>
      <c r="AW26" s="5">
        <f t="shared" si="8"/>
        <v>2.5301002240137294</v>
      </c>
      <c r="AX26" s="5">
        <f t="shared" si="9"/>
        <v>2.5347063783359363</v>
      </c>
      <c r="AY26" s="5">
        <f t="shared" si="9"/>
        <v>2.5390111441334193</v>
      </c>
      <c r="AZ26" s="5">
        <f t="shared" si="9"/>
        <v>2.5430417238038041</v>
      </c>
      <c r="BA26" s="5">
        <f t="shared" si="9"/>
        <v>2.5468221519462273</v>
      </c>
      <c r="BB26" s="5">
        <f t="shared" si="9"/>
        <v>2.5503737436586347</v>
      </c>
      <c r="BC26" s="5">
        <f t="shared" si="9"/>
        <v>2.5537154687943251</v>
      </c>
      <c r="BD26" s="5">
        <f t="shared" si="9"/>
        <v>2.5568642660621999</v>
      </c>
      <c r="BE26" s="5">
        <f t="shared" si="9"/>
        <v>2.559835307957032</v>
      </c>
      <c r="BF26" s="5">
        <f t="shared" si="9"/>
        <v>2.5626422252715253</v>
      </c>
      <c r="BG26" s="5">
        <f t="shared" si="9"/>
        <v>2.5652972982055244</v>
      </c>
      <c r="BH26" s="5">
        <f t="shared" si="10"/>
        <v>2.5678116197301688</v>
      </c>
      <c r="BI26" s="5">
        <f t="shared" si="10"/>
        <v>2.5701952357951781</v>
      </c>
      <c r="BJ26" s="5">
        <f t="shared" si="10"/>
        <v>2.5724572661203786</v>
      </c>
      <c r="BK26" s="5">
        <f t="shared" si="10"/>
        <v>2.5746060086375691</v>
      </c>
      <c r="BL26" s="5">
        <f t="shared" si="10"/>
        <v>2.5766490301075056</v>
      </c>
      <c r="BM26" s="5">
        <f t="shared" si="10"/>
        <v>2.5785932450009019</v>
      </c>
      <c r="BN26" s="5">
        <f t="shared" si="10"/>
        <v>2.5804449843792732</v>
      </c>
      <c r="BO26" s="5">
        <f t="shared" si="10"/>
        <v>2.5822100562240498</v>
      </c>
      <c r="BP26" s="5">
        <f t="shared" si="10"/>
        <v>2.5838937984275145</v>
      </c>
      <c r="BQ26" s="5">
        <f t="shared" si="10"/>
        <v>2.5855011254662785</v>
      </c>
      <c r="BT26" s="18">
        <f t="shared" si="17"/>
        <v>150.59710595610107</v>
      </c>
      <c r="BU26" s="18">
        <f t="shared" si="18"/>
        <v>32.751138543260275</v>
      </c>
      <c r="BV26" s="18">
        <f t="shared" si="19"/>
        <v>117.84596741284079</v>
      </c>
    </row>
    <row r="27" spans="2:74" x14ac:dyDescent="0.2">
      <c r="B27" t="str">
        <f t="shared" si="13"/>
        <v>7y</v>
      </c>
      <c r="C27">
        <f t="shared" si="14"/>
        <v>84</v>
      </c>
      <c r="D27" s="5">
        <f t="shared" si="15"/>
        <v>7</v>
      </c>
      <c r="E27" s="8">
        <f>VLOOKUP($B27,$C$4:$F$11,4,FALSE)/100</f>
        <v>2.6351051048660618E-2</v>
      </c>
      <c r="F27" s="9">
        <f t="shared" si="20"/>
        <v>1.727936741875391E-2</v>
      </c>
      <c r="G27" s="9">
        <f>(1-I27)/(SUM(I$21:I27)*$D$21)</f>
        <v>1.7035999772022511E-2</v>
      </c>
      <c r="H27" s="9">
        <f>SUMPRODUCT(E$21:E27,I$21:I27)/SUM(I$21:I27)</f>
        <v>1.7035999772022588E-2</v>
      </c>
      <c r="I27" s="3">
        <f t="shared" si="16"/>
        <v>0.88698923041584743</v>
      </c>
      <c r="J27" s="3">
        <f t="shared" si="11"/>
        <v>0.99302791620954001</v>
      </c>
      <c r="K27" s="3">
        <f t="shared" si="11"/>
        <v>1.0070280842104629</v>
      </c>
      <c r="L27" s="3">
        <f t="shared" si="11"/>
        <v>0.93271805470713554</v>
      </c>
      <c r="M27" s="3">
        <f t="shared" si="11"/>
        <v>1.0728861471414655</v>
      </c>
      <c r="N27" s="3"/>
      <c r="Q27" s="5">
        <f t="shared" si="6"/>
        <v>2.0113000259366545</v>
      </c>
      <c r="R27" s="5">
        <v>0</v>
      </c>
      <c r="T27" s="5">
        <f t="shared" si="12"/>
        <v>0</v>
      </c>
      <c r="U27" s="5">
        <f t="shared" si="7"/>
        <v>0</v>
      </c>
      <c r="V27" s="5">
        <f t="shared" si="7"/>
        <v>0</v>
      </c>
      <c r="W27" s="5">
        <f t="shared" si="7"/>
        <v>0</v>
      </c>
      <c r="X27" s="5">
        <f t="shared" si="7"/>
        <v>0</v>
      </c>
      <c r="Y27" s="5">
        <f t="shared" si="7"/>
        <v>0</v>
      </c>
      <c r="Z27" s="5">
        <f t="shared" si="7"/>
        <v>101.70359997720224</v>
      </c>
      <c r="AA27" s="5">
        <f t="shared" si="7"/>
        <v>1.8217208317391105</v>
      </c>
      <c r="AB27" s="5">
        <f t="shared" si="7"/>
        <v>1.9226110920492472</v>
      </c>
      <c r="AC27" s="5">
        <f t="shared" si="7"/>
        <v>2.0113000259366545</v>
      </c>
      <c r="AD27" s="5">
        <f t="shared" si="7"/>
        <v>2.0841392878877296</v>
      </c>
      <c r="AE27" s="5">
        <f t="shared" si="7"/>
        <v>2.1451308003888006</v>
      </c>
      <c r="AF27" s="5">
        <f t="shared" si="7"/>
        <v>2.1970310852081889</v>
      </c>
      <c r="AG27" s="5">
        <f t="shared" si="7"/>
        <v>2.241800759765546</v>
      </c>
      <c r="AH27" s="5">
        <f t="shared" si="7"/>
        <v>2.2808724601812886</v>
      </c>
      <c r="AI27" s="5">
        <f t="shared" si="7"/>
        <v>2.3153173640012858</v>
      </c>
      <c r="AJ27" s="5">
        <f t="shared" si="7"/>
        <v>2.3459524289022813</v>
      </c>
      <c r="AK27" s="5">
        <f t="shared" si="8"/>
        <v>2.373411591605485</v>
      </c>
      <c r="AL27" s="5">
        <f t="shared" si="8"/>
        <v>2.3981943080712713</v>
      </c>
      <c r="AM27" s="5">
        <f t="shared" si="8"/>
        <v>2.4206994240916302</v>
      </c>
      <c r="AN27" s="5">
        <f t="shared" si="8"/>
        <v>2.4401386184934641</v>
      </c>
      <c r="AO27" s="5">
        <f t="shared" si="8"/>
        <v>2.4569526394085335</v>
      </c>
      <c r="AP27" s="5">
        <f t="shared" si="8"/>
        <v>2.4715038247630146</v>
      </c>
      <c r="AQ27" s="5">
        <f t="shared" si="8"/>
        <v>2.4840927416708474</v>
      </c>
      <c r="AR27" s="5">
        <f t="shared" si="8"/>
        <v>2.4949707614967052</v>
      </c>
      <c r="AS27" s="5">
        <f t="shared" si="8"/>
        <v>2.5043496835235155</v>
      </c>
      <c r="AT27" s="5">
        <f t="shared" si="8"/>
        <v>2.5124091849775705</v>
      </c>
      <c r="AU27" s="5">
        <f t="shared" si="8"/>
        <v>2.5193026494271105</v>
      </c>
      <c r="AV27" s="5">
        <f t="shared" si="8"/>
        <v>2.5251617709610841</v>
      </c>
      <c r="AW27" s="5">
        <f t="shared" si="8"/>
        <v>2.5301002240137294</v>
      </c>
      <c r="AX27" s="5">
        <f t="shared" si="9"/>
        <v>2.5347063783359363</v>
      </c>
      <c r="AY27" s="5">
        <f t="shared" si="9"/>
        <v>2.5390111441334193</v>
      </c>
      <c r="AZ27" s="5">
        <f t="shared" si="9"/>
        <v>2.5430417238038041</v>
      </c>
      <c r="BA27" s="5">
        <f t="shared" si="9"/>
        <v>2.5468221519462273</v>
      </c>
      <c r="BB27" s="5">
        <f t="shared" si="9"/>
        <v>2.5503737436586347</v>
      </c>
      <c r="BC27" s="5">
        <f t="shared" si="9"/>
        <v>2.5537154687943251</v>
      </c>
      <c r="BD27" s="5">
        <f t="shared" si="9"/>
        <v>2.5568642660621999</v>
      </c>
      <c r="BE27" s="5">
        <f t="shared" si="9"/>
        <v>2.559835307957032</v>
      </c>
      <c r="BF27" s="5">
        <f t="shared" si="9"/>
        <v>2.5626422252715253</v>
      </c>
      <c r="BG27" s="5">
        <f t="shared" si="9"/>
        <v>2.5652972982055244</v>
      </c>
      <c r="BH27" s="5">
        <f t="shared" si="10"/>
        <v>2.5678116197301688</v>
      </c>
      <c r="BI27" s="5">
        <f t="shared" si="10"/>
        <v>2.5701952357951781</v>
      </c>
      <c r="BJ27" s="5">
        <f t="shared" si="10"/>
        <v>2.5724572661203786</v>
      </c>
      <c r="BK27" s="5">
        <f t="shared" si="10"/>
        <v>2.5746060086375691</v>
      </c>
      <c r="BL27" s="5">
        <f t="shared" si="10"/>
        <v>2.5766490301075056</v>
      </c>
      <c r="BM27" s="5">
        <f t="shared" si="10"/>
        <v>2.5785932450009019</v>
      </c>
      <c r="BN27" s="5">
        <f t="shared" si="10"/>
        <v>2.5804449843792732</v>
      </c>
      <c r="BO27" s="5">
        <f t="shared" si="10"/>
        <v>2.5822100562240498</v>
      </c>
      <c r="BP27" s="5">
        <f t="shared" si="10"/>
        <v>2.5838937984275145</v>
      </c>
      <c r="BQ27" s="5">
        <f t="shared" si="10"/>
        <v>2.5855011254662785</v>
      </c>
      <c r="BT27" s="18">
        <f t="shared" si="17"/>
        <v>123.29848197080325</v>
      </c>
      <c r="BU27" s="18">
        <f t="shared" si="18"/>
        <v>78.565897100720633</v>
      </c>
      <c r="BV27" s="18">
        <f t="shared" si="19"/>
        <v>44.732584870082619</v>
      </c>
    </row>
    <row r="28" spans="2:74" x14ac:dyDescent="0.2">
      <c r="B28" t="str">
        <f t="shared" si="13"/>
        <v>8y</v>
      </c>
      <c r="C28">
        <f t="shared" si="14"/>
        <v>96</v>
      </c>
      <c r="D28" s="5">
        <f t="shared" si="15"/>
        <v>8</v>
      </c>
      <c r="E28" s="4">
        <f>E$27+(E$30-E$27)/(D$30-D$27)*(D28-D$27)</f>
        <v>2.7292372773700443E-2</v>
      </c>
      <c r="F28" s="4">
        <f t="shared" si="20"/>
        <v>1.8525636162112225E-2</v>
      </c>
      <c r="G28" s="4">
        <f>(1-I28)/(SUM(I$21:I28)*$D$21)</f>
        <v>1.8217208317391105E-2</v>
      </c>
      <c r="H28" s="4">
        <f>SUMPRODUCT(E$21:E28,I$21:I28)/SUM(I$21:I28)</f>
        <v>1.8217208317391136E-2</v>
      </c>
      <c r="I28" s="3">
        <f t="shared" si="16"/>
        <v>0.86342433169338806</v>
      </c>
      <c r="J28" s="3">
        <f t="shared" si="11"/>
        <v>0.99203588032921075</v>
      </c>
      <c r="K28" s="3">
        <f t="shared" si="11"/>
        <v>1.0080361203307937</v>
      </c>
      <c r="L28" s="3">
        <f t="shared" si="11"/>
        <v>0.92348322248231218</v>
      </c>
      <c r="M28" s="3">
        <f t="shared" si="11"/>
        <v>1.0837233809509752</v>
      </c>
      <c r="N28" s="3"/>
      <c r="Q28" s="5">
        <f t="shared" si="6"/>
        <v>2.0113000259366545</v>
      </c>
      <c r="R28" s="5">
        <v>0</v>
      </c>
      <c r="T28" s="5">
        <f t="shared" si="12"/>
        <v>0</v>
      </c>
      <c r="U28" s="5">
        <f t="shared" si="7"/>
        <v>0</v>
      </c>
      <c r="V28" s="5">
        <f t="shared" si="7"/>
        <v>0</v>
      </c>
      <c r="W28" s="5">
        <f t="shared" si="7"/>
        <v>0</v>
      </c>
      <c r="X28" s="5">
        <f t="shared" si="7"/>
        <v>0</v>
      </c>
      <c r="Y28" s="5">
        <f t="shared" si="7"/>
        <v>0</v>
      </c>
      <c r="Z28" s="5">
        <f t="shared" si="7"/>
        <v>0</v>
      </c>
      <c r="AA28" s="5">
        <f t="shared" si="7"/>
        <v>101.82172083173911</v>
      </c>
      <c r="AB28" s="5">
        <f t="shared" si="7"/>
        <v>1.9226110920492472</v>
      </c>
      <c r="AC28" s="5">
        <f t="shared" si="7"/>
        <v>2.0113000259366545</v>
      </c>
      <c r="AD28" s="5">
        <f t="shared" si="7"/>
        <v>2.0841392878877296</v>
      </c>
      <c r="AE28" s="5">
        <f t="shared" si="7"/>
        <v>2.1451308003888006</v>
      </c>
      <c r="AF28" s="5">
        <f t="shared" si="7"/>
        <v>2.1970310852081889</v>
      </c>
      <c r="AG28" s="5">
        <f t="shared" si="7"/>
        <v>2.241800759765546</v>
      </c>
      <c r="AH28" s="5">
        <f t="shared" si="7"/>
        <v>2.2808724601812886</v>
      </c>
      <c r="AI28" s="5">
        <f t="shared" si="7"/>
        <v>2.3153173640012858</v>
      </c>
      <c r="AJ28" s="5">
        <f t="shared" si="7"/>
        <v>2.3459524289022813</v>
      </c>
      <c r="AK28" s="5">
        <f t="shared" si="8"/>
        <v>2.373411591605485</v>
      </c>
      <c r="AL28" s="5">
        <f t="shared" si="8"/>
        <v>2.3981943080712713</v>
      </c>
      <c r="AM28" s="5">
        <f t="shared" si="8"/>
        <v>2.4206994240916302</v>
      </c>
      <c r="AN28" s="5">
        <f t="shared" si="8"/>
        <v>2.4401386184934641</v>
      </c>
      <c r="AO28" s="5">
        <f t="shared" si="8"/>
        <v>2.4569526394085335</v>
      </c>
      <c r="AP28" s="5">
        <f t="shared" si="8"/>
        <v>2.4715038247630146</v>
      </c>
      <c r="AQ28" s="5">
        <f t="shared" si="8"/>
        <v>2.4840927416708474</v>
      </c>
      <c r="AR28" s="5">
        <f t="shared" si="8"/>
        <v>2.4949707614967052</v>
      </c>
      <c r="AS28" s="5">
        <f t="shared" si="8"/>
        <v>2.5043496835235155</v>
      </c>
      <c r="AT28" s="5">
        <f t="shared" si="8"/>
        <v>2.5124091849775705</v>
      </c>
      <c r="AU28" s="5">
        <f t="shared" si="8"/>
        <v>2.5193026494271105</v>
      </c>
      <c r="AV28" s="5">
        <f t="shared" si="8"/>
        <v>2.5251617709610841</v>
      </c>
      <c r="AW28" s="5">
        <f t="shared" si="8"/>
        <v>2.5301002240137294</v>
      </c>
      <c r="AX28" s="5">
        <f t="shared" si="9"/>
        <v>2.5347063783359363</v>
      </c>
      <c r="AY28" s="5">
        <f t="shared" si="9"/>
        <v>2.5390111441334193</v>
      </c>
      <c r="AZ28" s="5">
        <f t="shared" si="9"/>
        <v>2.5430417238038041</v>
      </c>
      <c r="BA28" s="5">
        <f t="shared" si="9"/>
        <v>2.5468221519462273</v>
      </c>
      <c r="BB28" s="5">
        <f t="shared" si="9"/>
        <v>2.5503737436586347</v>
      </c>
      <c r="BC28" s="5">
        <f t="shared" si="9"/>
        <v>2.5537154687943251</v>
      </c>
      <c r="BD28" s="5">
        <f t="shared" si="9"/>
        <v>2.5568642660621999</v>
      </c>
      <c r="BE28" s="5">
        <f t="shared" si="9"/>
        <v>2.559835307957032</v>
      </c>
      <c r="BF28" s="5">
        <f t="shared" si="9"/>
        <v>2.5626422252715253</v>
      </c>
      <c r="BG28" s="5">
        <f t="shared" si="9"/>
        <v>2.5652972982055244</v>
      </c>
      <c r="BH28" s="5">
        <f t="shared" si="10"/>
        <v>2.5678116197301688</v>
      </c>
      <c r="BI28" s="5">
        <f t="shared" si="10"/>
        <v>2.5701952357951781</v>
      </c>
      <c r="BJ28" s="5">
        <f t="shared" si="10"/>
        <v>2.5724572661203786</v>
      </c>
      <c r="BK28" s="5">
        <f t="shared" si="10"/>
        <v>2.5746060086375691</v>
      </c>
      <c r="BL28" s="5">
        <f t="shared" si="10"/>
        <v>2.5766490301075056</v>
      </c>
      <c r="BM28" s="5">
        <f t="shared" si="10"/>
        <v>2.5785932450009019</v>
      </c>
      <c r="BN28" s="5">
        <f t="shared" si="10"/>
        <v>2.5804449843792732</v>
      </c>
      <c r="BO28" s="5">
        <f t="shared" si="10"/>
        <v>2.5822100562240498</v>
      </c>
      <c r="BP28" s="5">
        <f t="shared" si="10"/>
        <v>2.5838937984275145</v>
      </c>
      <c r="BQ28" s="5">
        <f t="shared" si="10"/>
        <v>2.5855011254662785</v>
      </c>
      <c r="BT28" s="18">
        <f t="shared" si="17"/>
        <v>100.9482589973277</v>
      </c>
      <c r="BU28" s="18">
        <f t="shared" si="18"/>
        <v>146.78041965045728</v>
      </c>
      <c r="BV28" s="18">
        <f t="shared" si="19"/>
        <v>-45.832160653129577</v>
      </c>
    </row>
    <row r="29" spans="2:74" x14ac:dyDescent="0.2">
      <c r="B29" t="str">
        <f t="shared" si="13"/>
        <v>9y</v>
      </c>
      <c r="C29">
        <f t="shared" si="14"/>
        <v>108</v>
      </c>
      <c r="D29" s="5">
        <f t="shared" si="15"/>
        <v>9</v>
      </c>
      <c r="E29" s="4">
        <f>E$27+(E$30-E$27)/(D$30-D$27)*(D29-D$27)</f>
        <v>2.8233694498740268E-2</v>
      </c>
      <c r="F29" s="4">
        <f t="shared" si="20"/>
        <v>1.9599767055807016E-2</v>
      </c>
      <c r="G29" s="4">
        <f>(1-I29)/(SUM(I$21:I29)*$D$21)</f>
        <v>1.9226110920492472E-2</v>
      </c>
      <c r="H29" s="4">
        <f>SUMPRODUCT(E$21:E29,I$21:I29)/SUM(I$21:I29)</f>
        <v>1.9226110920492524E-2</v>
      </c>
      <c r="I29" s="3">
        <f t="shared" si="16"/>
        <v>0.83971604540182287</v>
      </c>
      <c r="J29" s="3">
        <f t="shared" si="11"/>
        <v>0.99104483549371702</v>
      </c>
      <c r="K29" s="3">
        <f t="shared" si="11"/>
        <v>1.00904516549629</v>
      </c>
      <c r="L29" s="3">
        <f t="shared" si="11"/>
        <v>0.91433982423991289</v>
      </c>
      <c r="M29" s="3">
        <f t="shared" si="11"/>
        <v>1.0946700817686619</v>
      </c>
      <c r="N29" s="3"/>
      <c r="Q29" s="5">
        <f t="shared" si="6"/>
        <v>2.0113000259366545</v>
      </c>
      <c r="R29" s="5">
        <v>0</v>
      </c>
      <c r="T29" s="5">
        <f t="shared" si="12"/>
        <v>0</v>
      </c>
      <c r="U29" s="5">
        <f t="shared" si="7"/>
        <v>0</v>
      </c>
      <c r="V29" s="5">
        <f t="shared" si="7"/>
        <v>0</v>
      </c>
      <c r="W29" s="5">
        <f t="shared" si="7"/>
        <v>0</v>
      </c>
      <c r="X29" s="5">
        <f t="shared" si="7"/>
        <v>0</v>
      </c>
      <c r="Y29" s="5">
        <f t="shared" si="7"/>
        <v>0</v>
      </c>
      <c r="Z29" s="5">
        <f t="shared" si="7"/>
        <v>0</v>
      </c>
      <c r="AA29" s="5">
        <f t="shared" si="7"/>
        <v>0</v>
      </c>
      <c r="AB29" s="5">
        <f t="shared" si="7"/>
        <v>101.92261109204925</v>
      </c>
      <c r="AC29" s="5">
        <f t="shared" si="7"/>
        <v>2.0113000259366545</v>
      </c>
      <c r="AD29" s="5">
        <f t="shared" si="7"/>
        <v>2.0841392878877296</v>
      </c>
      <c r="AE29" s="5">
        <f t="shared" si="7"/>
        <v>2.1451308003888006</v>
      </c>
      <c r="AF29" s="5">
        <f t="shared" si="7"/>
        <v>2.1970310852081889</v>
      </c>
      <c r="AG29" s="5">
        <f t="shared" si="7"/>
        <v>2.241800759765546</v>
      </c>
      <c r="AH29" s="5">
        <f t="shared" si="7"/>
        <v>2.2808724601812886</v>
      </c>
      <c r="AI29" s="5">
        <f t="shared" si="7"/>
        <v>2.3153173640012858</v>
      </c>
      <c r="AJ29" s="5">
        <f t="shared" si="7"/>
        <v>2.3459524289022813</v>
      </c>
      <c r="AK29" s="5">
        <f t="shared" si="8"/>
        <v>2.373411591605485</v>
      </c>
      <c r="AL29" s="5">
        <f t="shared" si="8"/>
        <v>2.3981943080712713</v>
      </c>
      <c r="AM29" s="5">
        <f t="shared" si="8"/>
        <v>2.4206994240916302</v>
      </c>
      <c r="AN29" s="5">
        <f t="shared" si="8"/>
        <v>2.4401386184934641</v>
      </c>
      <c r="AO29" s="5">
        <f t="shared" si="8"/>
        <v>2.4569526394085335</v>
      </c>
      <c r="AP29" s="5">
        <f t="shared" si="8"/>
        <v>2.4715038247630146</v>
      </c>
      <c r="AQ29" s="5">
        <f t="shared" si="8"/>
        <v>2.4840927416708474</v>
      </c>
      <c r="AR29" s="5">
        <f t="shared" si="8"/>
        <v>2.4949707614967052</v>
      </c>
      <c r="AS29" s="5">
        <f t="shared" si="8"/>
        <v>2.5043496835235155</v>
      </c>
      <c r="AT29" s="5">
        <f t="shared" si="8"/>
        <v>2.5124091849775705</v>
      </c>
      <c r="AU29" s="5">
        <f t="shared" si="8"/>
        <v>2.5193026494271105</v>
      </c>
      <c r="AV29" s="5">
        <f t="shared" si="8"/>
        <v>2.5251617709610841</v>
      </c>
      <c r="AW29" s="5">
        <f t="shared" si="8"/>
        <v>2.5301002240137294</v>
      </c>
      <c r="AX29" s="5">
        <f t="shared" si="9"/>
        <v>2.5347063783359363</v>
      </c>
      <c r="AY29" s="5">
        <f t="shared" si="9"/>
        <v>2.5390111441334193</v>
      </c>
      <c r="AZ29" s="5">
        <f t="shared" si="9"/>
        <v>2.5430417238038041</v>
      </c>
      <c r="BA29" s="5">
        <f t="shared" si="9"/>
        <v>2.5468221519462273</v>
      </c>
      <c r="BB29" s="5">
        <f t="shared" si="9"/>
        <v>2.5503737436586347</v>
      </c>
      <c r="BC29" s="5">
        <f t="shared" si="9"/>
        <v>2.5537154687943251</v>
      </c>
      <c r="BD29" s="5">
        <f t="shared" si="9"/>
        <v>2.5568642660621999</v>
      </c>
      <c r="BE29" s="5">
        <f t="shared" si="9"/>
        <v>2.559835307957032</v>
      </c>
      <c r="BF29" s="5">
        <f t="shared" si="9"/>
        <v>2.5626422252715253</v>
      </c>
      <c r="BG29" s="5">
        <f t="shared" si="9"/>
        <v>2.5652972982055244</v>
      </c>
      <c r="BH29" s="5">
        <f t="shared" si="10"/>
        <v>2.5678116197301688</v>
      </c>
      <c r="BI29" s="5">
        <f t="shared" si="10"/>
        <v>2.5701952357951781</v>
      </c>
      <c r="BJ29" s="5">
        <f t="shared" si="10"/>
        <v>2.5724572661203786</v>
      </c>
      <c r="BK29" s="5">
        <f t="shared" si="10"/>
        <v>2.5746060086375691</v>
      </c>
      <c r="BL29" s="5">
        <f t="shared" si="10"/>
        <v>2.5766490301075056</v>
      </c>
      <c r="BM29" s="5">
        <f t="shared" si="10"/>
        <v>2.5785932450009019</v>
      </c>
      <c r="BN29" s="5">
        <f t="shared" si="10"/>
        <v>2.5804449843792732</v>
      </c>
      <c r="BO29" s="5">
        <f t="shared" si="10"/>
        <v>2.5822100562240498</v>
      </c>
      <c r="BP29" s="5">
        <f t="shared" si="10"/>
        <v>2.5838937984275145</v>
      </c>
      <c r="BQ29" s="5">
        <f t="shared" si="10"/>
        <v>2.5855011254662785</v>
      </c>
      <c r="BT29" s="18">
        <f t="shared" si="17"/>
        <v>82.649444110793269</v>
      </c>
      <c r="BU29" s="18">
        <f t="shared" si="18"/>
        <v>213.5642504254721</v>
      </c>
      <c r="BV29" s="18">
        <f t="shared" si="19"/>
        <v>-130.91480631467883</v>
      </c>
    </row>
    <row r="30" spans="2:74" x14ac:dyDescent="0.2">
      <c r="B30" t="str">
        <f t="shared" si="13"/>
        <v>10y</v>
      </c>
      <c r="C30">
        <f t="shared" si="14"/>
        <v>120</v>
      </c>
      <c r="D30" s="5">
        <f t="shared" si="15"/>
        <v>10</v>
      </c>
      <c r="E30" s="8">
        <f>VLOOKUP($B30,$C$4:$F$11,4,FALSE)/100</f>
        <v>2.9175016223780093E-2</v>
      </c>
      <c r="F30" s="9">
        <f t="shared" si="20"/>
        <v>2.0553269345918501E-2</v>
      </c>
      <c r="G30" s="9">
        <f>(1-I30)/(SUM(I$21:I30)*$D$21)</f>
        <v>2.0113000259366545E-2</v>
      </c>
      <c r="H30" s="9">
        <f>SUMPRODUCT(E$21:E30,I$21:I30)/SUM(I$21:I30)</f>
        <v>2.0113000259366624E-2</v>
      </c>
      <c r="I30" s="3">
        <f t="shared" si="16"/>
        <v>0.81591180524658047</v>
      </c>
      <c r="J30" s="3">
        <f t="shared" si="11"/>
        <v>0.99005478071300423</v>
      </c>
      <c r="K30" s="3">
        <f t="shared" si="11"/>
        <v>1.0100552207170068</v>
      </c>
      <c r="L30" s="3">
        <f t="shared" si="11"/>
        <v>0.90528695469298315</v>
      </c>
      <c r="M30" s="3">
        <f t="shared" si="11"/>
        <v>1.1057273553218807</v>
      </c>
      <c r="N30" s="3"/>
      <c r="Q30" s="5">
        <f t="shared" si="6"/>
        <v>102.01130002593665</v>
      </c>
      <c r="R30" s="5">
        <v>100</v>
      </c>
      <c r="T30" s="5">
        <f t="shared" si="12"/>
        <v>0</v>
      </c>
      <c r="U30" s="5">
        <f t="shared" si="7"/>
        <v>0</v>
      </c>
      <c r="V30" s="5">
        <f t="shared" si="7"/>
        <v>0</v>
      </c>
      <c r="W30" s="5">
        <f t="shared" si="7"/>
        <v>0</v>
      </c>
      <c r="X30" s="5">
        <f t="shared" si="7"/>
        <v>0</v>
      </c>
      <c r="Y30" s="5">
        <f t="shared" si="7"/>
        <v>0</v>
      </c>
      <c r="Z30" s="5">
        <f t="shared" si="7"/>
        <v>0</v>
      </c>
      <c r="AA30" s="5">
        <f t="shared" si="7"/>
        <v>0</v>
      </c>
      <c r="AB30" s="5">
        <f t="shared" si="7"/>
        <v>0</v>
      </c>
      <c r="AC30" s="5">
        <f t="shared" si="7"/>
        <v>102.01130002593665</v>
      </c>
      <c r="AD30" s="5">
        <f t="shared" si="7"/>
        <v>2.0841392878877296</v>
      </c>
      <c r="AE30" s="5">
        <f t="shared" si="7"/>
        <v>2.1451308003888006</v>
      </c>
      <c r="AF30" s="5">
        <f t="shared" si="7"/>
        <v>2.1970310852081889</v>
      </c>
      <c r="AG30" s="5">
        <f t="shared" si="7"/>
        <v>2.241800759765546</v>
      </c>
      <c r="AH30" s="5">
        <f t="shared" si="7"/>
        <v>2.2808724601812886</v>
      </c>
      <c r="AI30" s="5">
        <f t="shared" si="7"/>
        <v>2.3153173640012858</v>
      </c>
      <c r="AJ30" s="5">
        <f t="shared" si="7"/>
        <v>2.3459524289022813</v>
      </c>
      <c r="AK30" s="5">
        <f t="shared" si="8"/>
        <v>2.373411591605485</v>
      </c>
      <c r="AL30" s="5">
        <f t="shared" si="8"/>
        <v>2.3981943080712713</v>
      </c>
      <c r="AM30" s="5">
        <f t="shared" si="8"/>
        <v>2.4206994240916302</v>
      </c>
      <c r="AN30" s="5">
        <f t="shared" si="8"/>
        <v>2.4401386184934641</v>
      </c>
      <c r="AO30" s="5">
        <f t="shared" si="8"/>
        <v>2.4569526394085335</v>
      </c>
      <c r="AP30" s="5">
        <f t="shared" si="8"/>
        <v>2.4715038247630146</v>
      </c>
      <c r="AQ30" s="5">
        <f t="shared" si="8"/>
        <v>2.4840927416708474</v>
      </c>
      <c r="AR30" s="5">
        <f t="shared" si="8"/>
        <v>2.4949707614967052</v>
      </c>
      <c r="AS30" s="5">
        <f t="shared" si="8"/>
        <v>2.5043496835235155</v>
      </c>
      <c r="AT30" s="5">
        <f t="shared" si="8"/>
        <v>2.5124091849775705</v>
      </c>
      <c r="AU30" s="5">
        <f t="shared" si="8"/>
        <v>2.5193026494271105</v>
      </c>
      <c r="AV30" s="5">
        <f t="shared" si="8"/>
        <v>2.5251617709610841</v>
      </c>
      <c r="AW30" s="5">
        <f t="shared" si="8"/>
        <v>2.5301002240137294</v>
      </c>
      <c r="AX30" s="5">
        <f t="shared" si="9"/>
        <v>2.5347063783359363</v>
      </c>
      <c r="AY30" s="5">
        <f t="shared" si="9"/>
        <v>2.5390111441334193</v>
      </c>
      <c r="AZ30" s="5">
        <f t="shared" si="9"/>
        <v>2.5430417238038041</v>
      </c>
      <c r="BA30" s="5">
        <f t="shared" si="9"/>
        <v>2.5468221519462273</v>
      </c>
      <c r="BB30" s="5">
        <f t="shared" si="9"/>
        <v>2.5503737436586347</v>
      </c>
      <c r="BC30" s="5">
        <f t="shared" si="9"/>
        <v>2.5537154687943251</v>
      </c>
      <c r="BD30" s="5">
        <f t="shared" si="9"/>
        <v>2.5568642660621999</v>
      </c>
      <c r="BE30" s="5">
        <f t="shared" si="9"/>
        <v>2.559835307957032</v>
      </c>
      <c r="BF30" s="5">
        <f t="shared" si="9"/>
        <v>2.5626422252715253</v>
      </c>
      <c r="BG30" s="5">
        <f t="shared" si="9"/>
        <v>2.5652972982055244</v>
      </c>
      <c r="BH30" s="5">
        <f t="shared" si="10"/>
        <v>2.5678116197301688</v>
      </c>
      <c r="BI30" s="5">
        <f t="shared" si="10"/>
        <v>2.5701952357951781</v>
      </c>
      <c r="BJ30" s="5">
        <f t="shared" si="10"/>
        <v>2.5724572661203786</v>
      </c>
      <c r="BK30" s="5">
        <f t="shared" si="10"/>
        <v>2.5746060086375691</v>
      </c>
      <c r="BL30" s="5">
        <f t="shared" si="10"/>
        <v>2.5766490301075056</v>
      </c>
      <c r="BM30" s="5">
        <f t="shared" si="10"/>
        <v>2.5785932450009019</v>
      </c>
      <c r="BN30" s="5">
        <f t="shared" si="10"/>
        <v>2.5804449843792732</v>
      </c>
      <c r="BO30" s="5">
        <f t="shared" si="10"/>
        <v>2.5822100562240498</v>
      </c>
      <c r="BP30" s="5">
        <f t="shared" si="10"/>
        <v>2.5838937984275145</v>
      </c>
      <c r="BQ30" s="5">
        <f t="shared" si="10"/>
        <v>2.5855011254662785</v>
      </c>
      <c r="BT30" s="18">
        <f t="shared" si="17"/>
        <v>67.667641618306348</v>
      </c>
      <c r="BU30" s="18">
        <f t="shared" si="18"/>
        <v>242</v>
      </c>
      <c r="BV30" s="18">
        <f t="shared" si="19"/>
        <v>-174.33235838169367</v>
      </c>
    </row>
    <row r="31" spans="2:74" x14ac:dyDescent="0.2">
      <c r="B31" t="str">
        <f t="shared" si="13"/>
        <v>11y</v>
      </c>
      <c r="C31">
        <f t="shared" si="14"/>
        <v>132</v>
      </c>
      <c r="D31" s="5">
        <f t="shared" si="15"/>
        <v>11</v>
      </c>
      <c r="E31" s="4">
        <f>E$30+(E$40-E$30)/(D$40-D$30)*(D31-D$30)</f>
        <v>2.9251331709649935E-2</v>
      </c>
      <c r="F31" s="4">
        <f t="shared" si="20"/>
        <v>2.1340955468778899E-2</v>
      </c>
      <c r="G31" s="4">
        <f>(1-I31)/(SUM(I$21:I31)*$D$21)</f>
        <v>2.0841392878877298E-2</v>
      </c>
      <c r="H31" s="4">
        <f>SUMPRODUCT(E$21:E31,I$21:I31)/SUM(I$21:I31)</f>
        <v>2.0841392878877325E-2</v>
      </c>
      <c r="I31" s="3">
        <f t="shared" si="16"/>
        <v>0.7927235847159898</v>
      </c>
      <c r="J31" s="3">
        <f t="shared" si="11"/>
        <v>0.98906571499800655</v>
      </c>
      <c r="K31" s="3">
        <f t="shared" si="11"/>
        <v>1.011066287004011</v>
      </c>
      <c r="L31" s="3">
        <f t="shared" si="11"/>
        <v>0.89632371751780526</v>
      </c>
      <c r="M31" s="3">
        <f t="shared" si="11"/>
        <v>1.1168963185069503</v>
      </c>
      <c r="N31" s="3"/>
      <c r="Q31" s="5">
        <f t="shared" si="6"/>
        <v>0</v>
      </c>
      <c r="R31" s="5">
        <v>0</v>
      </c>
      <c r="T31" s="5">
        <f t="shared" si="12"/>
        <v>0</v>
      </c>
      <c r="U31" s="5">
        <f t="shared" si="7"/>
        <v>0</v>
      </c>
      <c r="V31" s="5">
        <f t="shared" si="7"/>
        <v>0</v>
      </c>
      <c r="W31" s="5">
        <f t="shared" si="7"/>
        <v>0</v>
      </c>
      <c r="X31" s="5">
        <f t="shared" si="7"/>
        <v>0</v>
      </c>
      <c r="Y31" s="5">
        <f t="shared" si="7"/>
        <v>0</v>
      </c>
      <c r="Z31" s="5">
        <f t="shared" si="7"/>
        <v>0</v>
      </c>
      <c r="AA31" s="5">
        <f t="shared" si="7"/>
        <v>0</v>
      </c>
      <c r="AB31" s="5">
        <f t="shared" si="7"/>
        <v>0</v>
      </c>
      <c r="AC31" s="5">
        <f t="shared" si="7"/>
        <v>0</v>
      </c>
      <c r="AD31" s="5">
        <f t="shared" si="7"/>
        <v>102.08413928788772</v>
      </c>
      <c r="AE31" s="5">
        <f t="shared" si="7"/>
        <v>2.1451308003888006</v>
      </c>
      <c r="AF31" s="5">
        <f t="shared" si="7"/>
        <v>2.1970310852081889</v>
      </c>
      <c r="AG31" s="5">
        <f t="shared" si="7"/>
        <v>2.241800759765546</v>
      </c>
      <c r="AH31" s="5">
        <f t="shared" si="7"/>
        <v>2.2808724601812886</v>
      </c>
      <c r="AI31" s="5">
        <f t="shared" si="7"/>
        <v>2.3153173640012858</v>
      </c>
      <c r="AJ31" s="5">
        <f t="shared" si="7"/>
        <v>2.3459524289022813</v>
      </c>
      <c r="AK31" s="5">
        <f t="shared" si="8"/>
        <v>2.373411591605485</v>
      </c>
      <c r="AL31" s="5">
        <f t="shared" si="8"/>
        <v>2.3981943080712713</v>
      </c>
      <c r="AM31" s="5">
        <f t="shared" si="8"/>
        <v>2.4206994240916302</v>
      </c>
      <c r="AN31" s="5">
        <f t="shared" si="8"/>
        <v>2.4401386184934641</v>
      </c>
      <c r="AO31" s="5">
        <f t="shared" si="8"/>
        <v>2.4569526394085335</v>
      </c>
      <c r="AP31" s="5">
        <f t="shared" si="8"/>
        <v>2.4715038247630146</v>
      </c>
      <c r="AQ31" s="5">
        <f t="shared" si="8"/>
        <v>2.4840927416708474</v>
      </c>
      <c r="AR31" s="5">
        <f t="shared" si="8"/>
        <v>2.4949707614967052</v>
      </c>
      <c r="AS31" s="5">
        <f t="shared" si="8"/>
        <v>2.5043496835235155</v>
      </c>
      <c r="AT31" s="5">
        <f t="shared" si="8"/>
        <v>2.5124091849775705</v>
      </c>
      <c r="AU31" s="5">
        <f t="shared" si="8"/>
        <v>2.5193026494271105</v>
      </c>
      <c r="AV31" s="5">
        <f t="shared" si="8"/>
        <v>2.5251617709610841</v>
      </c>
      <c r="AW31" s="5">
        <f t="shared" si="8"/>
        <v>2.5301002240137294</v>
      </c>
      <c r="AX31" s="5">
        <f t="shared" si="9"/>
        <v>2.5347063783359363</v>
      </c>
      <c r="AY31" s="5">
        <f t="shared" si="9"/>
        <v>2.5390111441334193</v>
      </c>
      <c r="AZ31" s="5">
        <f t="shared" si="9"/>
        <v>2.5430417238038041</v>
      </c>
      <c r="BA31" s="5">
        <f t="shared" si="9"/>
        <v>2.5468221519462273</v>
      </c>
      <c r="BB31" s="5">
        <f t="shared" si="9"/>
        <v>2.5503737436586347</v>
      </c>
      <c r="BC31" s="5">
        <f t="shared" si="9"/>
        <v>2.5537154687943251</v>
      </c>
      <c r="BD31" s="5">
        <f t="shared" si="9"/>
        <v>2.5568642660621999</v>
      </c>
      <c r="BE31" s="5">
        <f t="shared" si="9"/>
        <v>2.559835307957032</v>
      </c>
      <c r="BF31" s="5">
        <f t="shared" si="9"/>
        <v>2.5626422252715253</v>
      </c>
      <c r="BG31" s="5">
        <f t="shared" si="9"/>
        <v>2.5652972982055244</v>
      </c>
      <c r="BH31" s="5">
        <f t="shared" si="10"/>
        <v>2.5678116197301688</v>
      </c>
      <c r="BI31" s="5">
        <f t="shared" si="10"/>
        <v>2.5701952357951781</v>
      </c>
      <c r="BJ31" s="5">
        <f t="shared" si="10"/>
        <v>2.5724572661203786</v>
      </c>
      <c r="BK31" s="5">
        <f t="shared" si="10"/>
        <v>2.5746060086375691</v>
      </c>
      <c r="BL31" s="5">
        <f t="shared" si="10"/>
        <v>2.5766490301075056</v>
      </c>
      <c r="BM31" s="5">
        <f t="shared" si="10"/>
        <v>2.5785932450009019</v>
      </c>
      <c r="BN31" s="5">
        <f t="shared" si="10"/>
        <v>2.5804449843792732</v>
      </c>
      <c r="BO31" s="5">
        <f t="shared" si="10"/>
        <v>2.5822100562240498</v>
      </c>
      <c r="BP31" s="5">
        <f t="shared" si="10"/>
        <v>2.5838937984275145</v>
      </c>
      <c r="BQ31" s="5">
        <f t="shared" si="10"/>
        <v>2.5855011254662785</v>
      </c>
      <c r="BT31" s="18">
        <f t="shared" si="17"/>
        <v>55.401579181166937</v>
      </c>
      <c r="BU31" s="18">
        <f>BU$14*EXP(-0.5*(($D31-10)/10)^2)</f>
        <v>240.79301996462911</v>
      </c>
      <c r="BV31" s="18">
        <f t="shared" si="19"/>
        <v>-185.39144078346217</v>
      </c>
    </row>
    <row r="32" spans="2:74" x14ac:dyDescent="0.2">
      <c r="B32" t="str">
        <f t="shared" si="13"/>
        <v>12y</v>
      </c>
      <c r="C32">
        <f t="shared" si="14"/>
        <v>144</v>
      </c>
      <c r="D32" s="5">
        <f t="shared" si="15"/>
        <v>12</v>
      </c>
      <c r="E32" s="4">
        <f t="shared" ref="E32:E39" si="21">E$30+(E$40-E$30)/(D$40-D$30)*(D32-D$30)</f>
        <v>2.9327647195519776E-2</v>
      </c>
      <c r="F32" s="4">
        <f t="shared" si="20"/>
        <v>2.2004139551208279E-2</v>
      </c>
      <c r="G32" s="4">
        <f>(1-I32)/(SUM(I$21:I32)*$D$21)</f>
        <v>2.1451308003888007E-2</v>
      </c>
      <c r="H32" s="4">
        <f>SUMPRODUCT(E$21:E32,I$21:I32)/SUM(I$21:I32)</f>
        <v>2.1451308003887993E-2</v>
      </c>
      <c r="I32" s="3">
        <f t="shared" si="16"/>
        <v>0.77013727055308789</v>
      </c>
      <c r="J32" s="3">
        <f t="shared" si="11"/>
        <v>0.98807763736064591</v>
      </c>
      <c r="K32" s="3">
        <f t="shared" si="11"/>
        <v>1.0120783653693803</v>
      </c>
      <c r="L32" s="3">
        <f t="shared" si="11"/>
        <v>0.88744922526515368</v>
      </c>
      <c r="M32" s="3">
        <f t="shared" si="11"/>
        <v>1.1281780995019699</v>
      </c>
      <c r="N32" s="3"/>
      <c r="Q32" s="5">
        <f t="shared" si="6"/>
        <v>0</v>
      </c>
      <c r="R32" s="5">
        <v>0</v>
      </c>
      <c r="T32" s="5">
        <f t="shared" si="12"/>
        <v>0</v>
      </c>
      <c r="U32" s="5">
        <f t="shared" si="7"/>
        <v>0</v>
      </c>
      <c r="V32" s="5">
        <f t="shared" si="7"/>
        <v>0</v>
      </c>
      <c r="W32" s="5">
        <f t="shared" si="7"/>
        <v>0</v>
      </c>
      <c r="X32" s="5">
        <f t="shared" si="7"/>
        <v>0</v>
      </c>
      <c r="Y32" s="5">
        <f t="shared" si="7"/>
        <v>0</v>
      </c>
      <c r="Z32" s="5">
        <f t="shared" si="7"/>
        <v>0</v>
      </c>
      <c r="AA32" s="5">
        <f t="shared" si="7"/>
        <v>0</v>
      </c>
      <c r="AB32" s="5">
        <f t="shared" si="7"/>
        <v>0</v>
      </c>
      <c r="AC32" s="5">
        <f t="shared" si="7"/>
        <v>0</v>
      </c>
      <c r="AD32" s="5">
        <f t="shared" si="7"/>
        <v>0</v>
      </c>
      <c r="AE32" s="5">
        <f t="shared" si="7"/>
        <v>102.1451308003888</v>
      </c>
      <c r="AF32" s="5">
        <f t="shared" si="7"/>
        <v>2.1970310852081889</v>
      </c>
      <c r="AG32" s="5">
        <f t="shared" si="7"/>
        <v>2.241800759765546</v>
      </c>
      <c r="AH32" s="5">
        <f t="shared" si="7"/>
        <v>2.2808724601812886</v>
      </c>
      <c r="AI32" s="5">
        <f t="shared" si="7"/>
        <v>2.3153173640012858</v>
      </c>
      <c r="AJ32" s="5">
        <f t="shared" si="7"/>
        <v>2.3459524289022813</v>
      </c>
      <c r="AK32" s="5">
        <f t="shared" si="8"/>
        <v>2.373411591605485</v>
      </c>
      <c r="AL32" s="5">
        <f t="shared" si="8"/>
        <v>2.3981943080712713</v>
      </c>
      <c r="AM32" s="5">
        <f t="shared" si="8"/>
        <v>2.4206994240916302</v>
      </c>
      <c r="AN32" s="5">
        <f t="shared" si="8"/>
        <v>2.4401386184934641</v>
      </c>
      <c r="AO32" s="5">
        <f t="shared" si="8"/>
        <v>2.4569526394085335</v>
      </c>
      <c r="AP32" s="5">
        <f t="shared" si="8"/>
        <v>2.4715038247630146</v>
      </c>
      <c r="AQ32" s="5">
        <f t="shared" si="8"/>
        <v>2.4840927416708474</v>
      </c>
      <c r="AR32" s="5">
        <f t="shared" si="8"/>
        <v>2.4949707614967052</v>
      </c>
      <c r="AS32" s="5">
        <f t="shared" si="8"/>
        <v>2.5043496835235155</v>
      </c>
      <c r="AT32" s="5">
        <f t="shared" si="8"/>
        <v>2.5124091849775705</v>
      </c>
      <c r="AU32" s="5">
        <f t="shared" si="8"/>
        <v>2.5193026494271105</v>
      </c>
      <c r="AV32" s="5">
        <f t="shared" si="8"/>
        <v>2.5251617709610841</v>
      </c>
      <c r="AW32" s="5">
        <f t="shared" si="8"/>
        <v>2.5301002240137294</v>
      </c>
      <c r="AX32" s="5">
        <f t="shared" si="9"/>
        <v>2.5347063783359363</v>
      </c>
      <c r="AY32" s="5">
        <f t="shared" si="9"/>
        <v>2.5390111441334193</v>
      </c>
      <c r="AZ32" s="5">
        <f t="shared" si="9"/>
        <v>2.5430417238038041</v>
      </c>
      <c r="BA32" s="5">
        <f t="shared" si="9"/>
        <v>2.5468221519462273</v>
      </c>
      <c r="BB32" s="5">
        <f t="shared" si="9"/>
        <v>2.5503737436586347</v>
      </c>
      <c r="BC32" s="5">
        <f t="shared" si="9"/>
        <v>2.5537154687943251</v>
      </c>
      <c r="BD32" s="5">
        <f t="shared" si="9"/>
        <v>2.5568642660621999</v>
      </c>
      <c r="BE32" s="5">
        <f t="shared" si="9"/>
        <v>2.559835307957032</v>
      </c>
      <c r="BF32" s="5">
        <f t="shared" si="9"/>
        <v>2.5626422252715253</v>
      </c>
      <c r="BG32" s="5">
        <f t="shared" si="9"/>
        <v>2.5652972982055244</v>
      </c>
      <c r="BH32" s="5">
        <f t="shared" si="10"/>
        <v>2.5678116197301688</v>
      </c>
      <c r="BI32" s="5">
        <f t="shared" si="10"/>
        <v>2.5701952357951781</v>
      </c>
      <c r="BJ32" s="5">
        <f t="shared" si="10"/>
        <v>2.5724572661203786</v>
      </c>
      <c r="BK32" s="5">
        <f t="shared" si="10"/>
        <v>2.5746060086375691</v>
      </c>
      <c r="BL32" s="5">
        <f t="shared" si="10"/>
        <v>2.5766490301075056</v>
      </c>
      <c r="BM32" s="5">
        <f t="shared" si="10"/>
        <v>2.5785932450009019</v>
      </c>
      <c r="BN32" s="5">
        <f t="shared" si="10"/>
        <v>2.5804449843792732</v>
      </c>
      <c r="BO32" s="5">
        <f t="shared" si="10"/>
        <v>2.5822100562240498</v>
      </c>
      <c r="BP32" s="5">
        <f t="shared" si="10"/>
        <v>2.5838937984275145</v>
      </c>
      <c r="BQ32" s="5">
        <f t="shared" si="10"/>
        <v>2.5855011254662785</v>
      </c>
      <c r="BT32" s="18">
        <f t="shared" si="17"/>
        <v>45.358976644706253</v>
      </c>
      <c r="BU32" s="18">
        <f t="shared" ref="BU32:BU70" si="22">BU$14*EXP(-0.5*(($D32-10)/10)^2)</f>
        <v>237.20807894023477</v>
      </c>
      <c r="BV32" s="18">
        <f t="shared" si="19"/>
        <v>-191.84910229552852</v>
      </c>
    </row>
    <row r="33" spans="2:74" x14ac:dyDescent="0.2">
      <c r="B33" t="str">
        <f t="shared" si="13"/>
        <v>13y</v>
      </c>
      <c r="C33">
        <f t="shared" si="14"/>
        <v>156</v>
      </c>
      <c r="D33" s="5">
        <f t="shared" si="15"/>
        <v>13</v>
      </c>
      <c r="E33" s="4">
        <f t="shared" si="21"/>
        <v>2.9403962681389617E-2</v>
      </c>
      <c r="F33" s="4">
        <f t="shared" si="20"/>
        <v>2.2571463304398298E-2</v>
      </c>
      <c r="G33" s="4">
        <f>(1-I33)/(SUM(I$21:I33)*$D$21)</f>
        <v>2.1970310852081891E-2</v>
      </c>
      <c r="H33" s="4">
        <f>SUMPRODUCT(E$21:E33,I$21:I33)/SUM(I$21:I33)</f>
        <v>2.1970310852081818E-2</v>
      </c>
      <c r="I33" s="3">
        <f t="shared" si="16"/>
        <v>0.74813901876483457</v>
      </c>
      <c r="J33" s="3">
        <f t="shared" si="11"/>
        <v>0.98709054681383213</v>
      </c>
      <c r="K33" s="3">
        <f t="shared" si="11"/>
        <v>1.0130914568262066</v>
      </c>
      <c r="L33" s="3">
        <f t="shared" si="11"/>
        <v>0.87866259927242929</v>
      </c>
      <c r="M33" s="3">
        <f t="shared" si="11"/>
        <v>1.1395738378807778</v>
      </c>
      <c r="N33" s="3"/>
      <c r="Q33" s="5">
        <f t="shared" si="6"/>
        <v>0</v>
      </c>
      <c r="R33" s="5">
        <v>0</v>
      </c>
      <c r="T33" s="5">
        <f t="shared" si="12"/>
        <v>0</v>
      </c>
      <c r="U33" s="5">
        <f t="shared" si="7"/>
        <v>0</v>
      </c>
      <c r="V33" s="5">
        <f t="shared" si="7"/>
        <v>0</v>
      </c>
      <c r="W33" s="5">
        <f t="shared" si="7"/>
        <v>0</v>
      </c>
      <c r="X33" s="5">
        <f t="shared" si="7"/>
        <v>0</v>
      </c>
      <c r="Y33" s="5">
        <f t="shared" si="7"/>
        <v>0</v>
      </c>
      <c r="Z33" s="5">
        <f t="shared" si="7"/>
        <v>0</v>
      </c>
      <c r="AA33" s="5">
        <f t="shared" si="7"/>
        <v>0</v>
      </c>
      <c r="AB33" s="5">
        <f t="shared" si="7"/>
        <v>0</v>
      </c>
      <c r="AC33" s="5">
        <f t="shared" si="7"/>
        <v>0</v>
      </c>
      <c r="AD33" s="5">
        <f t="shared" si="7"/>
        <v>0</v>
      </c>
      <c r="AE33" s="5">
        <f t="shared" si="7"/>
        <v>0</v>
      </c>
      <c r="AF33" s="5">
        <f t="shared" si="7"/>
        <v>102.1970310852082</v>
      </c>
      <c r="AG33" s="5">
        <f t="shared" si="7"/>
        <v>2.241800759765546</v>
      </c>
      <c r="AH33" s="5">
        <f t="shared" si="7"/>
        <v>2.2808724601812886</v>
      </c>
      <c r="AI33" s="5">
        <f t="shared" si="7"/>
        <v>2.3153173640012858</v>
      </c>
      <c r="AJ33" s="5">
        <f t="shared" si="7"/>
        <v>2.3459524289022813</v>
      </c>
      <c r="AK33" s="5">
        <f t="shared" si="8"/>
        <v>2.373411591605485</v>
      </c>
      <c r="AL33" s="5">
        <f t="shared" si="8"/>
        <v>2.3981943080712713</v>
      </c>
      <c r="AM33" s="5">
        <f t="shared" si="8"/>
        <v>2.4206994240916302</v>
      </c>
      <c r="AN33" s="5">
        <f t="shared" si="8"/>
        <v>2.4401386184934641</v>
      </c>
      <c r="AO33" s="5">
        <f t="shared" si="8"/>
        <v>2.4569526394085335</v>
      </c>
      <c r="AP33" s="5">
        <f t="shared" si="8"/>
        <v>2.4715038247630146</v>
      </c>
      <c r="AQ33" s="5">
        <f t="shared" si="8"/>
        <v>2.4840927416708474</v>
      </c>
      <c r="AR33" s="5">
        <f t="shared" si="8"/>
        <v>2.4949707614967052</v>
      </c>
      <c r="AS33" s="5">
        <f t="shared" si="8"/>
        <v>2.5043496835235155</v>
      </c>
      <c r="AT33" s="5">
        <f t="shared" si="8"/>
        <v>2.5124091849775705</v>
      </c>
      <c r="AU33" s="5">
        <f t="shared" si="8"/>
        <v>2.5193026494271105</v>
      </c>
      <c r="AV33" s="5">
        <f t="shared" si="8"/>
        <v>2.5251617709610841</v>
      </c>
      <c r="AW33" s="5">
        <f t="shared" si="8"/>
        <v>2.5301002240137294</v>
      </c>
      <c r="AX33" s="5">
        <f t="shared" si="9"/>
        <v>2.5347063783359363</v>
      </c>
      <c r="AY33" s="5">
        <f t="shared" si="9"/>
        <v>2.5390111441334193</v>
      </c>
      <c r="AZ33" s="5">
        <f t="shared" si="9"/>
        <v>2.5430417238038041</v>
      </c>
      <c r="BA33" s="5">
        <f t="shared" si="9"/>
        <v>2.5468221519462273</v>
      </c>
      <c r="BB33" s="5">
        <f t="shared" si="9"/>
        <v>2.5503737436586347</v>
      </c>
      <c r="BC33" s="5">
        <f t="shared" si="9"/>
        <v>2.5537154687943251</v>
      </c>
      <c r="BD33" s="5">
        <f t="shared" si="9"/>
        <v>2.5568642660621999</v>
      </c>
      <c r="BE33" s="5">
        <f t="shared" si="9"/>
        <v>2.559835307957032</v>
      </c>
      <c r="BF33" s="5">
        <f t="shared" si="9"/>
        <v>2.5626422252715253</v>
      </c>
      <c r="BG33" s="5">
        <f t="shared" si="9"/>
        <v>2.5652972982055244</v>
      </c>
      <c r="BH33" s="5">
        <f t="shared" si="10"/>
        <v>2.5678116197301688</v>
      </c>
      <c r="BI33" s="5">
        <f t="shared" si="10"/>
        <v>2.5701952357951781</v>
      </c>
      <c r="BJ33" s="5">
        <f t="shared" si="10"/>
        <v>2.5724572661203786</v>
      </c>
      <c r="BK33" s="5">
        <f t="shared" si="10"/>
        <v>2.5746060086375691</v>
      </c>
      <c r="BL33" s="5">
        <f t="shared" si="10"/>
        <v>2.5766490301075056</v>
      </c>
      <c r="BM33" s="5">
        <f t="shared" si="10"/>
        <v>2.5785932450009019</v>
      </c>
      <c r="BN33" s="5">
        <f t="shared" si="10"/>
        <v>2.5804449843792732</v>
      </c>
      <c r="BO33" s="5">
        <f t="shared" si="10"/>
        <v>2.5822100562240498</v>
      </c>
      <c r="BP33" s="5">
        <f t="shared" si="10"/>
        <v>2.5838937984275145</v>
      </c>
      <c r="BQ33" s="5">
        <f t="shared" si="10"/>
        <v>2.5855011254662785</v>
      </c>
      <c r="BT33" s="18">
        <f t="shared" si="17"/>
        <v>37.13678910716694</v>
      </c>
      <c r="BU33" s="18">
        <f t="shared" si="22"/>
        <v>231.35139060361018</v>
      </c>
      <c r="BV33" s="18">
        <f t="shared" si="19"/>
        <v>-194.21460149644324</v>
      </c>
    </row>
    <row r="34" spans="2:74" x14ac:dyDescent="0.2">
      <c r="B34" t="str">
        <f t="shared" si="13"/>
        <v>14y</v>
      </c>
      <c r="C34">
        <f t="shared" si="14"/>
        <v>168</v>
      </c>
      <c r="D34" s="5">
        <f t="shared" si="15"/>
        <v>14</v>
      </c>
      <c r="E34" s="4">
        <f t="shared" si="21"/>
        <v>2.9480278167259458E-2</v>
      </c>
      <c r="F34" s="4">
        <f t="shared" si="20"/>
        <v>2.3063408771548888E-2</v>
      </c>
      <c r="G34" s="4">
        <f>(1-I34)/(SUM(I$21:I34)*$D$21)</f>
        <v>2.241800759765546E-2</v>
      </c>
      <c r="H34" s="4">
        <f>SUMPRODUCT(E$21:E34,I$21:I34)/SUM(I$21:I34)</f>
        <v>2.2418007597655294E-2</v>
      </c>
      <c r="I34" s="3">
        <f t="shared" si="16"/>
        <v>0.72671525101647783</v>
      </c>
      <c r="J34" s="3">
        <f t="shared" si="11"/>
        <v>0.986104442371461</v>
      </c>
      <c r="K34" s="3">
        <f t="shared" si="11"/>
        <v>1.0141055623885951</v>
      </c>
      <c r="L34" s="3">
        <f t="shared" si="11"/>
        <v>0.86996296957666264</v>
      </c>
      <c r="M34" s="3">
        <f t="shared" si="11"/>
        <v>1.1510846847280585</v>
      </c>
      <c r="N34" s="3"/>
      <c r="Q34" s="5">
        <f t="shared" si="6"/>
        <v>0</v>
      </c>
      <c r="R34" s="5">
        <v>0</v>
      </c>
      <c r="T34" s="5">
        <f t="shared" si="12"/>
        <v>0</v>
      </c>
      <c r="U34" s="5">
        <f t="shared" si="7"/>
        <v>0</v>
      </c>
      <c r="V34" s="5">
        <f t="shared" si="7"/>
        <v>0</v>
      </c>
      <c r="W34" s="5">
        <f t="shared" si="7"/>
        <v>0</v>
      </c>
      <c r="X34" s="5">
        <f t="shared" si="7"/>
        <v>0</v>
      </c>
      <c r="Y34" s="5">
        <f t="shared" si="7"/>
        <v>0</v>
      </c>
      <c r="Z34" s="5">
        <f t="shared" si="7"/>
        <v>0</v>
      </c>
      <c r="AA34" s="5">
        <f t="shared" si="7"/>
        <v>0</v>
      </c>
      <c r="AB34" s="5">
        <f t="shared" si="7"/>
        <v>0</v>
      </c>
      <c r="AC34" s="5">
        <f t="shared" si="7"/>
        <v>0</v>
      </c>
      <c r="AD34" s="5">
        <f t="shared" si="7"/>
        <v>0</v>
      </c>
      <c r="AE34" s="5">
        <f t="shared" si="7"/>
        <v>0</v>
      </c>
      <c r="AF34" s="5">
        <f t="shared" si="7"/>
        <v>0</v>
      </c>
      <c r="AG34" s="5">
        <f t="shared" si="7"/>
        <v>102.24180075976554</v>
      </c>
      <c r="AH34" s="5">
        <f t="shared" si="7"/>
        <v>2.2808724601812886</v>
      </c>
      <c r="AI34" s="5">
        <f t="shared" si="7"/>
        <v>2.3153173640012858</v>
      </c>
      <c r="AJ34" s="5">
        <f t="shared" si="7"/>
        <v>2.3459524289022813</v>
      </c>
      <c r="AK34" s="5">
        <f t="shared" si="8"/>
        <v>2.373411591605485</v>
      </c>
      <c r="AL34" s="5">
        <f t="shared" si="8"/>
        <v>2.3981943080712713</v>
      </c>
      <c r="AM34" s="5">
        <f t="shared" si="8"/>
        <v>2.4206994240916302</v>
      </c>
      <c r="AN34" s="5">
        <f t="shared" si="8"/>
        <v>2.4401386184934641</v>
      </c>
      <c r="AO34" s="5">
        <f t="shared" si="8"/>
        <v>2.4569526394085335</v>
      </c>
      <c r="AP34" s="5">
        <f t="shared" si="8"/>
        <v>2.4715038247630146</v>
      </c>
      <c r="AQ34" s="5">
        <f t="shared" si="8"/>
        <v>2.4840927416708474</v>
      </c>
      <c r="AR34" s="5">
        <f t="shared" si="8"/>
        <v>2.4949707614967052</v>
      </c>
      <c r="AS34" s="5">
        <f t="shared" si="8"/>
        <v>2.5043496835235155</v>
      </c>
      <c r="AT34" s="5">
        <f t="shared" si="8"/>
        <v>2.5124091849775705</v>
      </c>
      <c r="AU34" s="5">
        <f t="shared" si="8"/>
        <v>2.5193026494271105</v>
      </c>
      <c r="AV34" s="5">
        <f t="shared" si="8"/>
        <v>2.5251617709610841</v>
      </c>
      <c r="AW34" s="5">
        <f t="shared" si="8"/>
        <v>2.5301002240137294</v>
      </c>
      <c r="AX34" s="5">
        <f t="shared" si="9"/>
        <v>2.5347063783359363</v>
      </c>
      <c r="AY34" s="5">
        <f t="shared" si="9"/>
        <v>2.5390111441334193</v>
      </c>
      <c r="AZ34" s="5">
        <f t="shared" si="9"/>
        <v>2.5430417238038041</v>
      </c>
      <c r="BA34" s="5">
        <f t="shared" si="9"/>
        <v>2.5468221519462273</v>
      </c>
      <c r="BB34" s="5">
        <f t="shared" si="9"/>
        <v>2.5503737436586347</v>
      </c>
      <c r="BC34" s="5">
        <f t="shared" si="9"/>
        <v>2.5537154687943251</v>
      </c>
      <c r="BD34" s="5">
        <f t="shared" si="9"/>
        <v>2.5568642660621999</v>
      </c>
      <c r="BE34" s="5">
        <f t="shared" si="9"/>
        <v>2.559835307957032</v>
      </c>
      <c r="BF34" s="5">
        <f t="shared" si="9"/>
        <v>2.5626422252715253</v>
      </c>
      <c r="BG34" s="5">
        <f t="shared" si="9"/>
        <v>2.5652972982055244</v>
      </c>
      <c r="BH34" s="5">
        <f t="shared" si="10"/>
        <v>2.5678116197301688</v>
      </c>
      <c r="BI34" s="5">
        <f t="shared" si="10"/>
        <v>2.5701952357951781</v>
      </c>
      <c r="BJ34" s="5">
        <f t="shared" si="10"/>
        <v>2.5724572661203786</v>
      </c>
      <c r="BK34" s="5">
        <f t="shared" si="10"/>
        <v>2.5746060086375691</v>
      </c>
      <c r="BL34" s="5">
        <f t="shared" si="10"/>
        <v>2.5766490301075056</v>
      </c>
      <c r="BM34" s="5">
        <f t="shared" si="10"/>
        <v>2.5785932450009019</v>
      </c>
      <c r="BN34" s="5">
        <f t="shared" si="10"/>
        <v>2.5804449843792732</v>
      </c>
      <c r="BO34" s="5">
        <f t="shared" si="10"/>
        <v>2.5822100562240498</v>
      </c>
      <c r="BP34" s="5">
        <f t="shared" si="10"/>
        <v>2.5838937984275145</v>
      </c>
      <c r="BQ34" s="5">
        <f t="shared" si="10"/>
        <v>2.5855011254662785</v>
      </c>
      <c r="BT34" s="18">
        <f t="shared" si="17"/>
        <v>30.405031312608987</v>
      </c>
      <c r="BU34" s="18">
        <f t="shared" si="22"/>
        <v>223.39415582556586</v>
      </c>
      <c r="BV34" s="18">
        <f t="shared" si="19"/>
        <v>-192.98912451295686</v>
      </c>
    </row>
    <row r="35" spans="2:74" x14ac:dyDescent="0.2">
      <c r="B35" t="str">
        <f t="shared" si="13"/>
        <v>15y</v>
      </c>
      <c r="C35">
        <f t="shared" si="14"/>
        <v>180</v>
      </c>
      <c r="D35" s="5">
        <f t="shared" si="15"/>
        <v>15</v>
      </c>
      <c r="E35" s="4">
        <f t="shared" si="21"/>
        <v>2.95565936531293E-2</v>
      </c>
      <c r="F35" s="4">
        <f t="shared" si="20"/>
        <v>2.3495010863940236E-2</v>
      </c>
      <c r="G35" s="4">
        <f>(1-I35)/(SUM(I$21:I35)*$D$21)</f>
        <v>2.2808724601812887E-2</v>
      </c>
      <c r="H35" s="4">
        <f>SUMPRODUCT(E$21:E35,I$21:I35)/SUM(I$21:I35)</f>
        <v>2.2808724601812758E-2</v>
      </c>
      <c r="I35" s="3">
        <f t="shared" si="16"/>
        <v>0.70585265103097172</v>
      </c>
      <c r="J35" s="3">
        <f t="shared" si="11"/>
        <v>0.98511932304841265</v>
      </c>
      <c r="K35" s="3">
        <f t="shared" si="11"/>
        <v>1.0151206830716668</v>
      </c>
      <c r="L35" s="3">
        <f t="shared" si="11"/>
        <v>0.86134947482837909</v>
      </c>
      <c r="M35" s="3">
        <f t="shared" si="11"/>
        <v>1.1627118027556145</v>
      </c>
      <c r="N35" s="3"/>
      <c r="Q35" s="5">
        <f t="shared" si="6"/>
        <v>0</v>
      </c>
      <c r="R35" s="5">
        <v>0</v>
      </c>
      <c r="T35" s="5">
        <f t="shared" si="12"/>
        <v>0</v>
      </c>
      <c r="U35" s="5">
        <f t="shared" si="7"/>
        <v>0</v>
      </c>
      <c r="V35" s="5">
        <f t="shared" si="7"/>
        <v>0</v>
      </c>
      <c r="W35" s="5">
        <f t="shared" si="7"/>
        <v>0</v>
      </c>
      <c r="X35" s="5">
        <f t="shared" si="7"/>
        <v>0</v>
      </c>
      <c r="Y35" s="5">
        <f t="shared" si="7"/>
        <v>0</v>
      </c>
      <c r="Z35" s="5">
        <f t="shared" si="7"/>
        <v>0</v>
      </c>
      <c r="AA35" s="5">
        <f t="shared" si="7"/>
        <v>0</v>
      </c>
      <c r="AB35" s="5">
        <f t="shared" si="7"/>
        <v>0</v>
      </c>
      <c r="AC35" s="5">
        <f t="shared" si="7"/>
        <v>0</v>
      </c>
      <c r="AD35" s="5">
        <f t="shared" si="7"/>
        <v>0</v>
      </c>
      <c r="AE35" s="5">
        <f t="shared" si="7"/>
        <v>0</v>
      </c>
      <c r="AF35" s="5">
        <f t="shared" si="7"/>
        <v>0</v>
      </c>
      <c r="AG35" s="5">
        <f t="shared" si="7"/>
        <v>0</v>
      </c>
      <c r="AH35" s="5">
        <f t="shared" si="7"/>
        <v>102.28087246018129</v>
      </c>
      <c r="AI35" s="5">
        <f t="shared" si="7"/>
        <v>2.3153173640012858</v>
      </c>
      <c r="AJ35" s="5">
        <f t="shared" ref="AJ35:AY50" si="23">IF(AND($D35&lt;=AJ$18,$D35&gt;0),AJ$7/$C$16*100,0)+IF($D35=AJ$18,100,0)</f>
        <v>2.3459524289022813</v>
      </c>
      <c r="AK35" s="5">
        <f t="shared" si="8"/>
        <v>2.373411591605485</v>
      </c>
      <c r="AL35" s="5">
        <f t="shared" si="8"/>
        <v>2.3981943080712713</v>
      </c>
      <c r="AM35" s="5">
        <f t="shared" si="8"/>
        <v>2.4206994240916302</v>
      </c>
      <c r="AN35" s="5">
        <f t="shared" si="8"/>
        <v>2.4401386184934641</v>
      </c>
      <c r="AO35" s="5">
        <f t="shared" si="8"/>
        <v>2.4569526394085335</v>
      </c>
      <c r="AP35" s="5">
        <f t="shared" si="8"/>
        <v>2.4715038247630146</v>
      </c>
      <c r="AQ35" s="5">
        <f t="shared" si="8"/>
        <v>2.4840927416708474</v>
      </c>
      <c r="AR35" s="5">
        <f t="shared" si="8"/>
        <v>2.4949707614967052</v>
      </c>
      <c r="AS35" s="5">
        <f t="shared" si="8"/>
        <v>2.5043496835235155</v>
      </c>
      <c r="AT35" s="5">
        <f t="shared" si="8"/>
        <v>2.5124091849775705</v>
      </c>
      <c r="AU35" s="5">
        <f t="shared" si="8"/>
        <v>2.5193026494271105</v>
      </c>
      <c r="AV35" s="5">
        <f t="shared" si="8"/>
        <v>2.5251617709610841</v>
      </c>
      <c r="AW35" s="5">
        <f t="shared" si="8"/>
        <v>2.5301002240137294</v>
      </c>
      <c r="AX35" s="5">
        <f t="shared" si="9"/>
        <v>2.5347063783359363</v>
      </c>
      <c r="AY35" s="5">
        <f t="shared" si="9"/>
        <v>2.5390111441334193</v>
      </c>
      <c r="AZ35" s="5">
        <f t="shared" si="9"/>
        <v>2.5430417238038041</v>
      </c>
      <c r="BA35" s="5">
        <f t="shared" si="9"/>
        <v>2.5468221519462273</v>
      </c>
      <c r="BB35" s="5">
        <f t="shared" si="9"/>
        <v>2.5503737436586347</v>
      </c>
      <c r="BC35" s="5">
        <f t="shared" si="9"/>
        <v>2.5537154687943251</v>
      </c>
      <c r="BD35" s="5">
        <f t="shared" si="9"/>
        <v>2.5568642660621999</v>
      </c>
      <c r="BE35" s="5">
        <f t="shared" si="9"/>
        <v>2.559835307957032</v>
      </c>
      <c r="BF35" s="5">
        <f t="shared" si="9"/>
        <v>2.5626422252715253</v>
      </c>
      <c r="BG35" s="5">
        <f t="shared" si="9"/>
        <v>2.5652972982055244</v>
      </c>
      <c r="BH35" s="5">
        <f t="shared" si="10"/>
        <v>2.5678116197301688</v>
      </c>
      <c r="BI35" s="5">
        <f t="shared" si="10"/>
        <v>2.5701952357951781</v>
      </c>
      <c r="BJ35" s="5">
        <f t="shared" si="10"/>
        <v>2.5724572661203786</v>
      </c>
      <c r="BK35" s="5">
        <f t="shared" si="10"/>
        <v>2.5746060086375691</v>
      </c>
      <c r="BL35" s="5">
        <f t="shared" si="10"/>
        <v>2.5766490301075056</v>
      </c>
      <c r="BM35" s="5">
        <f t="shared" si="10"/>
        <v>2.5785932450009019</v>
      </c>
      <c r="BN35" s="5">
        <f t="shared" si="10"/>
        <v>2.5804449843792732</v>
      </c>
      <c r="BO35" s="5">
        <f t="shared" si="10"/>
        <v>2.5822100562240498</v>
      </c>
      <c r="BP35" s="5">
        <f t="shared" si="10"/>
        <v>2.5838937984275145</v>
      </c>
      <c r="BQ35" s="5">
        <f t="shared" si="10"/>
        <v>2.5855011254662785</v>
      </c>
      <c r="BT35" s="18">
        <f t="shared" si="17"/>
        <v>24.893534183931973</v>
      </c>
      <c r="BU35" s="18">
        <f t="shared" si="22"/>
        <v>213.5642504254721</v>
      </c>
      <c r="BV35" s="18">
        <f t="shared" si="19"/>
        <v>-188.67071624154013</v>
      </c>
    </row>
    <row r="36" spans="2:74" x14ac:dyDescent="0.2">
      <c r="B36" t="str">
        <f t="shared" si="13"/>
        <v>16y</v>
      </c>
      <c r="C36">
        <f t="shared" si="14"/>
        <v>192</v>
      </c>
      <c r="D36" s="5">
        <f t="shared" si="15"/>
        <v>16</v>
      </c>
      <c r="E36" s="4">
        <f t="shared" si="21"/>
        <v>2.9632909138999138E-2</v>
      </c>
      <c r="F36" s="4">
        <f t="shared" si="20"/>
        <v>2.3877555276747842E-2</v>
      </c>
      <c r="G36" s="4">
        <f>(1-I36)/(SUM(I$21:I36)*$D$21)</f>
        <v>2.3153173640012858E-2</v>
      </c>
      <c r="H36" s="4">
        <f>SUMPRODUCT(E$21:E36,I$21:I36)/SUM(I$21:I36)</f>
        <v>2.3153173640012702E-2</v>
      </c>
      <c r="I36" s="3">
        <f t="shared" si="16"/>
        <v>0.68553816099489306</v>
      </c>
      <c r="J36" s="3">
        <f t="shared" si="11"/>
        <v>0.98413518786055221</v>
      </c>
      <c r="K36" s="3">
        <f t="shared" si="11"/>
        <v>1.0161368198915584</v>
      </c>
      <c r="L36" s="3">
        <f t="shared" si="11"/>
        <v>0.8528212622063156</v>
      </c>
      <c r="M36" s="3">
        <f t="shared" si="11"/>
        <v>1.1744563664198127</v>
      </c>
      <c r="N36" s="3"/>
      <c r="Q36" s="5">
        <f t="shared" si="6"/>
        <v>0</v>
      </c>
      <c r="R36" s="5">
        <v>0</v>
      </c>
      <c r="T36" s="5">
        <f t="shared" si="12"/>
        <v>0</v>
      </c>
      <c r="U36" s="5">
        <f t="shared" si="12"/>
        <v>0</v>
      </c>
      <c r="V36" s="5">
        <f t="shared" si="12"/>
        <v>0</v>
      </c>
      <c r="W36" s="5">
        <f t="shared" si="12"/>
        <v>0</v>
      </c>
      <c r="X36" s="5">
        <f t="shared" si="12"/>
        <v>0</v>
      </c>
      <c r="Y36" s="5">
        <f t="shared" si="12"/>
        <v>0</v>
      </c>
      <c r="Z36" s="5">
        <f t="shared" si="12"/>
        <v>0</v>
      </c>
      <c r="AA36" s="5">
        <f t="shared" si="12"/>
        <v>0</v>
      </c>
      <c r="AB36" s="5">
        <f t="shared" si="12"/>
        <v>0</v>
      </c>
      <c r="AC36" s="5">
        <f t="shared" si="12"/>
        <v>0</v>
      </c>
      <c r="AD36" s="5">
        <f t="shared" si="12"/>
        <v>0</v>
      </c>
      <c r="AE36" s="5">
        <f t="shared" si="12"/>
        <v>0</v>
      </c>
      <c r="AF36" s="5">
        <f t="shared" si="12"/>
        <v>0</v>
      </c>
      <c r="AG36" s="5">
        <f t="shared" si="12"/>
        <v>0</v>
      </c>
      <c r="AH36" s="5">
        <f t="shared" si="12"/>
        <v>0</v>
      </c>
      <c r="AI36" s="5">
        <f t="shared" si="12"/>
        <v>102.31531736400129</v>
      </c>
      <c r="AJ36" s="5">
        <f t="shared" si="23"/>
        <v>2.3459524289022813</v>
      </c>
      <c r="AK36" s="5">
        <f t="shared" si="23"/>
        <v>2.373411591605485</v>
      </c>
      <c r="AL36" s="5">
        <f t="shared" si="23"/>
        <v>2.3981943080712713</v>
      </c>
      <c r="AM36" s="5">
        <f t="shared" si="23"/>
        <v>2.4206994240916302</v>
      </c>
      <c r="AN36" s="5">
        <f t="shared" si="23"/>
        <v>2.4401386184934641</v>
      </c>
      <c r="AO36" s="5">
        <f t="shared" si="23"/>
        <v>2.4569526394085335</v>
      </c>
      <c r="AP36" s="5">
        <f t="shared" si="23"/>
        <v>2.4715038247630146</v>
      </c>
      <c r="AQ36" s="5">
        <f t="shared" si="23"/>
        <v>2.4840927416708474</v>
      </c>
      <c r="AR36" s="5">
        <f t="shared" si="23"/>
        <v>2.4949707614967052</v>
      </c>
      <c r="AS36" s="5">
        <f t="shared" si="23"/>
        <v>2.5043496835235155</v>
      </c>
      <c r="AT36" s="5">
        <f t="shared" si="23"/>
        <v>2.5124091849775705</v>
      </c>
      <c r="AU36" s="5">
        <f t="shared" si="23"/>
        <v>2.5193026494271105</v>
      </c>
      <c r="AV36" s="5">
        <f t="shared" si="23"/>
        <v>2.5251617709610841</v>
      </c>
      <c r="AW36" s="5">
        <f t="shared" si="23"/>
        <v>2.5301002240137294</v>
      </c>
      <c r="AX36" s="5">
        <f t="shared" si="23"/>
        <v>2.5347063783359363</v>
      </c>
      <c r="AY36" s="5">
        <f t="shared" si="23"/>
        <v>2.5390111441334193</v>
      </c>
      <c r="AZ36" s="5">
        <f t="shared" ref="AX36:BM51" si="24">IF(AND($D36&lt;=AZ$18,$D36&gt;0),AZ$7/$C$16*100,0)+IF($D36=AZ$18,100,0)</f>
        <v>2.5430417238038041</v>
      </c>
      <c r="BA36" s="5">
        <f t="shared" si="24"/>
        <v>2.5468221519462273</v>
      </c>
      <c r="BB36" s="5">
        <f t="shared" si="24"/>
        <v>2.5503737436586347</v>
      </c>
      <c r="BC36" s="5">
        <f t="shared" si="24"/>
        <v>2.5537154687943251</v>
      </c>
      <c r="BD36" s="5">
        <f t="shared" si="24"/>
        <v>2.5568642660621999</v>
      </c>
      <c r="BE36" s="5">
        <f t="shared" si="24"/>
        <v>2.559835307957032</v>
      </c>
      <c r="BF36" s="5">
        <f t="shared" si="24"/>
        <v>2.5626422252715253</v>
      </c>
      <c r="BG36" s="5">
        <f t="shared" si="24"/>
        <v>2.5652972982055244</v>
      </c>
      <c r="BH36" s="5">
        <f t="shared" si="24"/>
        <v>2.5678116197301688</v>
      </c>
      <c r="BI36" s="5">
        <f t="shared" si="24"/>
        <v>2.5701952357951781</v>
      </c>
      <c r="BJ36" s="5">
        <f t="shared" si="24"/>
        <v>2.5724572661203786</v>
      </c>
      <c r="BK36" s="5">
        <f t="shared" si="24"/>
        <v>2.5746060086375691</v>
      </c>
      <c r="BL36" s="5">
        <f t="shared" si="24"/>
        <v>2.5766490301075056</v>
      </c>
      <c r="BM36" s="5">
        <f t="shared" si="24"/>
        <v>2.5785932450009019</v>
      </c>
      <c r="BN36" s="5">
        <f t="shared" ref="BH36:BQ51" si="25">IF(AND($D36&lt;=BN$18,$D36&gt;0),BN$7/$C$16*100,0)+IF($D36=BN$18,100,0)</f>
        <v>2.5804449843792732</v>
      </c>
      <c r="BO36" s="5">
        <f t="shared" si="25"/>
        <v>2.5822100562240498</v>
      </c>
      <c r="BP36" s="5">
        <f t="shared" si="25"/>
        <v>2.5838937984275145</v>
      </c>
      <c r="BQ36" s="5">
        <f t="shared" si="25"/>
        <v>2.5855011254662785</v>
      </c>
      <c r="BT36" s="18">
        <f t="shared" si="17"/>
        <v>20.381101989183104</v>
      </c>
      <c r="BU36" s="18">
        <f t="shared" si="22"/>
        <v>202.13539116152782</v>
      </c>
      <c r="BV36" s="18">
        <f t="shared" si="19"/>
        <v>-181.75428917234473</v>
      </c>
    </row>
    <row r="37" spans="2:74" x14ac:dyDescent="0.2">
      <c r="B37" t="str">
        <f t="shared" si="13"/>
        <v>17y</v>
      </c>
      <c r="C37">
        <f t="shared" si="14"/>
        <v>204</v>
      </c>
      <c r="D37" s="5">
        <f t="shared" si="15"/>
        <v>17</v>
      </c>
      <c r="E37" s="4">
        <f t="shared" si="21"/>
        <v>2.9709224624868979E-2</v>
      </c>
      <c r="F37" s="4">
        <f t="shared" si="20"/>
        <v>2.4219678570839731E-2</v>
      </c>
      <c r="G37" s="4">
        <f>(1-I37)/(SUM(I$21:I37)*$D$21)</f>
        <v>2.3459524289022812E-2</v>
      </c>
      <c r="H37" s="4">
        <f>SUMPRODUCT(E$21:E37,I$21:I37)/SUM(I$21:I37)</f>
        <v>2.3459524289022728E-2</v>
      </c>
      <c r="I37" s="3">
        <f t="shared" si="16"/>
        <v>0.665758977972292</v>
      </c>
      <c r="J37" s="3">
        <f t="shared" si="11"/>
        <v>0.98315203582472765</v>
      </c>
      <c r="K37" s="3">
        <f t="shared" si="11"/>
        <v>1.0171539738654236</v>
      </c>
      <c r="L37" s="3">
        <f t="shared" si="11"/>
        <v>0.84437748733298568</v>
      </c>
      <c r="M37" s="3">
        <f t="shared" si="11"/>
        <v>1.1863195620402149</v>
      </c>
      <c r="N37" s="3"/>
      <c r="Q37" s="5">
        <f t="shared" si="6"/>
        <v>0</v>
      </c>
      <c r="R37" s="5">
        <v>0</v>
      </c>
      <c r="T37" s="5">
        <f t="shared" ref="T37:AI52" si="26">IF(AND($D37&lt;=T$18,$D37&gt;0),T$7/$C$16*100,0)+IF($D37=T$18,100,0)</f>
        <v>0</v>
      </c>
      <c r="U37" s="5">
        <f t="shared" si="26"/>
        <v>0</v>
      </c>
      <c r="V37" s="5">
        <f t="shared" si="26"/>
        <v>0</v>
      </c>
      <c r="W37" s="5">
        <f t="shared" si="26"/>
        <v>0</v>
      </c>
      <c r="X37" s="5">
        <f t="shared" si="26"/>
        <v>0</v>
      </c>
      <c r="Y37" s="5">
        <f t="shared" si="26"/>
        <v>0</v>
      </c>
      <c r="Z37" s="5">
        <f t="shared" si="26"/>
        <v>0</v>
      </c>
      <c r="AA37" s="5">
        <f t="shared" si="26"/>
        <v>0</v>
      </c>
      <c r="AB37" s="5">
        <f t="shared" si="26"/>
        <v>0</v>
      </c>
      <c r="AC37" s="5">
        <f t="shared" si="26"/>
        <v>0</v>
      </c>
      <c r="AD37" s="5">
        <f t="shared" si="26"/>
        <v>0</v>
      </c>
      <c r="AE37" s="5">
        <f t="shared" si="26"/>
        <v>0</v>
      </c>
      <c r="AF37" s="5">
        <f t="shared" si="26"/>
        <v>0</v>
      </c>
      <c r="AG37" s="5">
        <f t="shared" si="26"/>
        <v>0</v>
      </c>
      <c r="AH37" s="5">
        <f t="shared" si="26"/>
        <v>0</v>
      </c>
      <c r="AI37" s="5">
        <f t="shared" si="26"/>
        <v>0</v>
      </c>
      <c r="AJ37" s="5">
        <f t="shared" si="23"/>
        <v>102.34595242890228</v>
      </c>
      <c r="AK37" s="5">
        <f t="shared" si="23"/>
        <v>2.373411591605485</v>
      </c>
      <c r="AL37" s="5">
        <f t="shared" si="23"/>
        <v>2.3981943080712713</v>
      </c>
      <c r="AM37" s="5">
        <f t="shared" si="23"/>
        <v>2.4206994240916302</v>
      </c>
      <c r="AN37" s="5">
        <f t="shared" si="23"/>
        <v>2.4401386184934641</v>
      </c>
      <c r="AO37" s="5">
        <f t="shared" si="23"/>
        <v>2.4569526394085335</v>
      </c>
      <c r="AP37" s="5">
        <f t="shared" si="23"/>
        <v>2.4715038247630146</v>
      </c>
      <c r="AQ37" s="5">
        <f t="shared" si="23"/>
        <v>2.4840927416708474</v>
      </c>
      <c r="AR37" s="5">
        <f t="shared" si="23"/>
        <v>2.4949707614967052</v>
      </c>
      <c r="AS37" s="5">
        <f t="shared" si="23"/>
        <v>2.5043496835235155</v>
      </c>
      <c r="AT37" s="5">
        <f t="shared" si="23"/>
        <v>2.5124091849775705</v>
      </c>
      <c r="AU37" s="5">
        <f t="shared" si="23"/>
        <v>2.5193026494271105</v>
      </c>
      <c r="AV37" s="5">
        <f t="shared" si="23"/>
        <v>2.5251617709610841</v>
      </c>
      <c r="AW37" s="5">
        <f t="shared" si="23"/>
        <v>2.5301002240137294</v>
      </c>
      <c r="AX37" s="5">
        <f t="shared" si="24"/>
        <v>2.5347063783359363</v>
      </c>
      <c r="AY37" s="5">
        <f t="shared" si="24"/>
        <v>2.5390111441334193</v>
      </c>
      <c r="AZ37" s="5">
        <f t="shared" si="24"/>
        <v>2.5430417238038041</v>
      </c>
      <c r="BA37" s="5">
        <f t="shared" si="24"/>
        <v>2.5468221519462273</v>
      </c>
      <c r="BB37" s="5">
        <f t="shared" si="24"/>
        <v>2.5503737436586347</v>
      </c>
      <c r="BC37" s="5">
        <f t="shared" si="24"/>
        <v>2.5537154687943251</v>
      </c>
      <c r="BD37" s="5">
        <f t="shared" si="24"/>
        <v>2.5568642660621999</v>
      </c>
      <c r="BE37" s="5">
        <f t="shared" si="24"/>
        <v>2.559835307957032</v>
      </c>
      <c r="BF37" s="5">
        <f t="shared" si="24"/>
        <v>2.5626422252715253</v>
      </c>
      <c r="BG37" s="5">
        <f t="shared" si="24"/>
        <v>2.5652972982055244</v>
      </c>
      <c r="BH37" s="5">
        <f t="shared" si="25"/>
        <v>2.5678116197301688</v>
      </c>
      <c r="BI37" s="5">
        <f t="shared" si="25"/>
        <v>2.5701952357951781</v>
      </c>
      <c r="BJ37" s="5">
        <f t="shared" si="25"/>
        <v>2.5724572661203786</v>
      </c>
      <c r="BK37" s="5">
        <f t="shared" si="25"/>
        <v>2.5746060086375691</v>
      </c>
      <c r="BL37" s="5">
        <f t="shared" si="25"/>
        <v>2.5766490301075056</v>
      </c>
      <c r="BM37" s="5">
        <f t="shared" si="25"/>
        <v>2.5785932450009019</v>
      </c>
      <c r="BN37" s="5">
        <f t="shared" si="25"/>
        <v>2.5804449843792732</v>
      </c>
      <c r="BO37" s="5">
        <f t="shared" si="25"/>
        <v>2.5822100562240498</v>
      </c>
      <c r="BP37" s="5">
        <f t="shared" si="25"/>
        <v>2.5838937984275145</v>
      </c>
      <c r="BQ37" s="5">
        <f t="shared" si="25"/>
        <v>2.5855011254662785</v>
      </c>
      <c r="BT37" s="18">
        <f t="shared" si="17"/>
        <v>16.686634980163038</v>
      </c>
      <c r="BU37" s="18">
        <f t="shared" si="22"/>
        <v>189.41449825453208</v>
      </c>
      <c r="BV37" s="18">
        <f t="shared" si="19"/>
        <v>-172.72786327436904</v>
      </c>
    </row>
    <row r="38" spans="2:74" x14ac:dyDescent="0.2">
      <c r="B38" t="str">
        <f t="shared" si="13"/>
        <v>18y</v>
      </c>
      <c r="C38">
        <f t="shared" si="14"/>
        <v>216</v>
      </c>
      <c r="D38" s="5">
        <f t="shared" si="15"/>
        <v>18</v>
      </c>
      <c r="E38" s="4">
        <f t="shared" si="21"/>
        <v>2.978554011073882E-2</v>
      </c>
      <c r="F38" s="4">
        <f t="shared" si="20"/>
        <v>2.4528102386994766E-2</v>
      </c>
      <c r="G38" s="4">
        <f>(1-I38)/(SUM(I$21:I38)*$D$21)</f>
        <v>2.373411591605485E-2</v>
      </c>
      <c r="H38" s="4">
        <f>SUMPRODUCT(E$21:E38,I$21:I38)/SUM(I$21:I38)</f>
        <v>2.3734115916054687E-2</v>
      </c>
      <c r="I38" s="3">
        <f t="shared" si="16"/>
        <v>0.6465025503278069</v>
      </c>
      <c r="J38" s="3">
        <f t="shared" si="11"/>
        <v>0.98216986595876898</v>
      </c>
      <c r="K38" s="3">
        <f t="shared" si="11"/>
        <v>1.0181721460114352</v>
      </c>
      <c r="L38" s="3">
        <f t="shared" si="11"/>
        <v>0.83601731419107495</v>
      </c>
      <c r="M38" s="3">
        <f t="shared" si="11"/>
        <v>1.1983025879194089</v>
      </c>
      <c r="N38" s="3"/>
      <c r="Q38" s="5">
        <f t="shared" si="6"/>
        <v>0</v>
      </c>
      <c r="R38" s="5">
        <v>0</v>
      </c>
      <c r="T38" s="5">
        <f t="shared" si="26"/>
        <v>0</v>
      </c>
      <c r="U38" s="5">
        <f t="shared" si="26"/>
        <v>0</v>
      </c>
      <c r="V38" s="5">
        <f t="shared" si="26"/>
        <v>0</v>
      </c>
      <c r="W38" s="5">
        <f t="shared" si="26"/>
        <v>0</v>
      </c>
      <c r="X38" s="5">
        <f t="shared" si="26"/>
        <v>0</v>
      </c>
      <c r="Y38" s="5">
        <f t="shared" si="26"/>
        <v>0</v>
      </c>
      <c r="Z38" s="5">
        <f t="shared" si="26"/>
        <v>0</v>
      </c>
      <c r="AA38" s="5">
        <f t="shared" si="26"/>
        <v>0</v>
      </c>
      <c r="AB38" s="5">
        <f t="shared" si="26"/>
        <v>0</v>
      </c>
      <c r="AC38" s="5">
        <f t="shared" si="26"/>
        <v>0</v>
      </c>
      <c r="AD38" s="5">
        <f t="shared" si="26"/>
        <v>0</v>
      </c>
      <c r="AE38" s="5">
        <f t="shared" si="26"/>
        <v>0</v>
      </c>
      <c r="AF38" s="5">
        <f t="shared" si="26"/>
        <v>0</v>
      </c>
      <c r="AG38" s="5">
        <f t="shared" si="26"/>
        <v>0</v>
      </c>
      <c r="AH38" s="5">
        <f t="shared" si="26"/>
        <v>0</v>
      </c>
      <c r="AI38" s="5">
        <f t="shared" si="26"/>
        <v>0</v>
      </c>
      <c r="AJ38" s="5">
        <f t="shared" si="23"/>
        <v>0</v>
      </c>
      <c r="AK38" s="5">
        <f t="shared" si="23"/>
        <v>102.37341159160549</v>
      </c>
      <c r="AL38" s="5">
        <f t="shared" si="23"/>
        <v>2.3981943080712713</v>
      </c>
      <c r="AM38" s="5">
        <f t="shared" si="23"/>
        <v>2.4206994240916302</v>
      </c>
      <c r="AN38" s="5">
        <f t="shared" si="23"/>
        <v>2.4401386184934641</v>
      </c>
      <c r="AO38" s="5">
        <f t="shared" si="23"/>
        <v>2.4569526394085335</v>
      </c>
      <c r="AP38" s="5">
        <f t="shared" si="23"/>
        <v>2.4715038247630146</v>
      </c>
      <c r="AQ38" s="5">
        <f t="shared" si="23"/>
        <v>2.4840927416708474</v>
      </c>
      <c r="AR38" s="5">
        <f t="shared" si="23"/>
        <v>2.4949707614967052</v>
      </c>
      <c r="AS38" s="5">
        <f t="shared" si="23"/>
        <v>2.5043496835235155</v>
      </c>
      <c r="AT38" s="5">
        <f t="shared" si="23"/>
        <v>2.5124091849775705</v>
      </c>
      <c r="AU38" s="5">
        <f t="shared" si="23"/>
        <v>2.5193026494271105</v>
      </c>
      <c r="AV38" s="5">
        <f t="shared" si="23"/>
        <v>2.5251617709610841</v>
      </c>
      <c r="AW38" s="5">
        <f t="shared" si="23"/>
        <v>2.5301002240137294</v>
      </c>
      <c r="AX38" s="5">
        <f t="shared" si="24"/>
        <v>2.5347063783359363</v>
      </c>
      <c r="AY38" s="5">
        <f t="shared" si="24"/>
        <v>2.5390111441334193</v>
      </c>
      <c r="AZ38" s="5">
        <f t="shared" si="24"/>
        <v>2.5430417238038041</v>
      </c>
      <c r="BA38" s="5">
        <f t="shared" si="24"/>
        <v>2.5468221519462273</v>
      </c>
      <c r="BB38" s="5">
        <f t="shared" si="24"/>
        <v>2.5503737436586347</v>
      </c>
      <c r="BC38" s="5">
        <f t="shared" si="24"/>
        <v>2.5537154687943251</v>
      </c>
      <c r="BD38" s="5">
        <f t="shared" si="24"/>
        <v>2.5568642660621999</v>
      </c>
      <c r="BE38" s="5">
        <f t="shared" si="24"/>
        <v>2.559835307957032</v>
      </c>
      <c r="BF38" s="5">
        <f t="shared" si="24"/>
        <v>2.5626422252715253</v>
      </c>
      <c r="BG38" s="5">
        <f t="shared" si="24"/>
        <v>2.5652972982055244</v>
      </c>
      <c r="BH38" s="5">
        <f t="shared" si="25"/>
        <v>2.5678116197301688</v>
      </c>
      <c r="BI38" s="5">
        <f t="shared" si="25"/>
        <v>2.5701952357951781</v>
      </c>
      <c r="BJ38" s="5">
        <f t="shared" si="25"/>
        <v>2.5724572661203786</v>
      </c>
      <c r="BK38" s="5">
        <f t="shared" si="25"/>
        <v>2.5746060086375691</v>
      </c>
      <c r="BL38" s="5">
        <f t="shared" si="25"/>
        <v>2.5766490301075056</v>
      </c>
      <c r="BM38" s="5">
        <f t="shared" si="25"/>
        <v>2.5785932450009019</v>
      </c>
      <c r="BN38" s="5">
        <f t="shared" si="25"/>
        <v>2.5804449843792732</v>
      </c>
      <c r="BO38" s="5">
        <f t="shared" si="25"/>
        <v>2.5822100562240498</v>
      </c>
      <c r="BP38" s="5">
        <f t="shared" si="25"/>
        <v>2.5838937984275145</v>
      </c>
      <c r="BQ38" s="5">
        <f t="shared" si="25"/>
        <v>2.5855011254662785</v>
      </c>
      <c r="BT38" s="18">
        <f t="shared" si="17"/>
        <v>13.66186122364628</v>
      </c>
      <c r="BU38" s="18">
        <f t="shared" si="22"/>
        <v>175.72806697183319</v>
      </c>
      <c r="BV38" s="18">
        <f t="shared" si="19"/>
        <v>-162.06620574818692</v>
      </c>
    </row>
    <row r="39" spans="2:74" x14ac:dyDescent="0.2">
      <c r="B39" t="str">
        <f t="shared" si="13"/>
        <v>19y</v>
      </c>
      <c r="C39">
        <f t="shared" si="14"/>
        <v>228</v>
      </c>
      <c r="D39" s="5">
        <f t="shared" si="15"/>
        <v>19</v>
      </c>
      <c r="E39" s="4">
        <f t="shared" si="21"/>
        <v>2.9861855596608661E-2</v>
      </c>
      <c r="F39" s="4">
        <f t="shared" si="20"/>
        <v>2.4808136297844285E-2</v>
      </c>
      <c r="G39" s="4">
        <f>(1-I39)/(SUM(I$21:I39)*$D$21)</f>
        <v>2.3981943080712713E-2</v>
      </c>
      <c r="H39" s="4">
        <f>SUMPRODUCT(E$21:E39,I$21:I39)/SUM(I$21:I39)</f>
        <v>2.3981943080712564E-2</v>
      </c>
      <c r="I39" s="3">
        <f t="shared" si="16"/>
        <v>0.6277565741604072</v>
      </c>
      <c r="J39" s="3">
        <f t="shared" si="11"/>
        <v>0.98118867728148773</v>
      </c>
      <c r="K39" s="3">
        <f t="shared" si="11"/>
        <v>1.019191337348784</v>
      </c>
      <c r="L39" s="3">
        <f t="shared" si="11"/>
        <v>0.82773991504066846</v>
      </c>
      <c r="M39" s="3">
        <f t="shared" si="11"/>
        <v>1.2104066544640495</v>
      </c>
      <c r="N39" s="3"/>
      <c r="Q39" s="5">
        <f t="shared" si="6"/>
        <v>0</v>
      </c>
      <c r="R39" s="5">
        <v>0</v>
      </c>
      <c r="T39" s="5">
        <f t="shared" si="26"/>
        <v>0</v>
      </c>
      <c r="U39" s="5">
        <f t="shared" si="26"/>
        <v>0</v>
      </c>
      <c r="V39" s="5">
        <f t="shared" si="26"/>
        <v>0</v>
      </c>
      <c r="W39" s="5">
        <f t="shared" si="26"/>
        <v>0</v>
      </c>
      <c r="X39" s="5">
        <f t="shared" si="26"/>
        <v>0</v>
      </c>
      <c r="Y39" s="5">
        <f t="shared" si="26"/>
        <v>0</v>
      </c>
      <c r="Z39" s="5">
        <f t="shared" si="26"/>
        <v>0</v>
      </c>
      <c r="AA39" s="5">
        <f t="shared" si="26"/>
        <v>0</v>
      </c>
      <c r="AB39" s="5">
        <f t="shared" si="26"/>
        <v>0</v>
      </c>
      <c r="AC39" s="5">
        <f t="shared" si="26"/>
        <v>0</v>
      </c>
      <c r="AD39" s="5">
        <f t="shared" si="26"/>
        <v>0</v>
      </c>
      <c r="AE39" s="5">
        <f t="shared" si="26"/>
        <v>0</v>
      </c>
      <c r="AF39" s="5">
        <f t="shared" si="26"/>
        <v>0</v>
      </c>
      <c r="AG39" s="5">
        <f t="shared" si="26"/>
        <v>0</v>
      </c>
      <c r="AH39" s="5">
        <f t="shared" si="26"/>
        <v>0</v>
      </c>
      <c r="AI39" s="5">
        <f t="shared" si="26"/>
        <v>0</v>
      </c>
      <c r="AJ39" s="5">
        <f t="shared" si="23"/>
        <v>0</v>
      </c>
      <c r="AK39" s="5">
        <f t="shared" si="23"/>
        <v>0</v>
      </c>
      <c r="AL39" s="5">
        <f t="shared" si="23"/>
        <v>102.39819430807127</v>
      </c>
      <c r="AM39" s="5">
        <f t="shared" si="23"/>
        <v>2.4206994240916302</v>
      </c>
      <c r="AN39" s="5">
        <f t="shared" si="23"/>
        <v>2.4401386184934641</v>
      </c>
      <c r="AO39" s="5">
        <f t="shared" si="23"/>
        <v>2.4569526394085335</v>
      </c>
      <c r="AP39" s="5">
        <f t="shared" si="23"/>
        <v>2.4715038247630146</v>
      </c>
      <c r="AQ39" s="5">
        <f t="shared" si="23"/>
        <v>2.4840927416708474</v>
      </c>
      <c r="AR39" s="5">
        <f t="shared" si="23"/>
        <v>2.4949707614967052</v>
      </c>
      <c r="AS39" s="5">
        <f t="shared" si="23"/>
        <v>2.5043496835235155</v>
      </c>
      <c r="AT39" s="5">
        <f t="shared" si="23"/>
        <v>2.5124091849775705</v>
      </c>
      <c r="AU39" s="5">
        <f t="shared" si="23"/>
        <v>2.5193026494271105</v>
      </c>
      <c r="AV39" s="5">
        <f t="shared" si="23"/>
        <v>2.5251617709610841</v>
      </c>
      <c r="AW39" s="5">
        <f t="shared" si="23"/>
        <v>2.5301002240137294</v>
      </c>
      <c r="AX39" s="5">
        <f t="shared" si="24"/>
        <v>2.5347063783359363</v>
      </c>
      <c r="AY39" s="5">
        <f t="shared" si="24"/>
        <v>2.5390111441334193</v>
      </c>
      <c r="AZ39" s="5">
        <f t="shared" si="24"/>
        <v>2.5430417238038041</v>
      </c>
      <c r="BA39" s="5">
        <f t="shared" si="24"/>
        <v>2.5468221519462273</v>
      </c>
      <c r="BB39" s="5">
        <f t="shared" si="24"/>
        <v>2.5503737436586347</v>
      </c>
      <c r="BC39" s="5">
        <f t="shared" si="24"/>
        <v>2.5537154687943251</v>
      </c>
      <c r="BD39" s="5">
        <f t="shared" si="24"/>
        <v>2.5568642660621999</v>
      </c>
      <c r="BE39" s="5">
        <f t="shared" si="24"/>
        <v>2.559835307957032</v>
      </c>
      <c r="BF39" s="5">
        <f t="shared" si="24"/>
        <v>2.5626422252715253</v>
      </c>
      <c r="BG39" s="5">
        <f t="shared" si="24"/>
        <v>2.5652972982055244</v>
      </c>
      <c r="BH39" s="5">
        <f t="shared" si="25"/>
        <v>2.5678116197301688</v>
      </c>
      <c r="BI39" s="5">
        <f t="shared" si="25"/>
        <v>2.5701952357951781</v>
      </c>
      <c r="BJ39" s="5">
        <f t="shared" si="25"/>
        <v>2.5724572661203786</v>
      </c>
      <c r="BK39" s="5">
        <f t="shared" si="25"/>
        <v>2.5746060086375691</v>
      </c>
      <c r="BL39" s="5">
        <f t="shared" si="25"/>
        <v>2.5766490301075056</v>
      </c>
      <c r="BM39" s="5">
        <f t="shared" si="25"/>
        <v>2.5785932450009019</v>
      </c>
      <c r="BN39" s="5">
        <f t="shared" si="25"/>
        <v>2.5804449843792732</v>
      </c>
      <c r="BO39" s="5">
        <f t="shared" si="25"/>
        <v>2.5822100562240498</v>
      </c>
      <c r="BP39" s="5">
        <f t="shared" si="25"/>
        <v>2.5838937984275145</v>
      </c>
      <c r="BQ39" s="5">
        <f t="shared" si="25"/>
        <v>2.5855011254662785</v>
      </c>
      <c r="BT39" s="18">
        <f t="shared" si="17"/>
        <v>11.1853859280828</v>
      </c>
      <c r="BU39" s="18">
        <f t="shared" si="22"/>
        <v>161.40838822775081</v>
      </c>
      <c r="BV39" s="18">
        <f t="shared" si="19"/>
        <v>-150.223002299668</v>
      </c>
    </row>
    <row r="40" spans="2:74" x14ac:dyDescent="0.2">
      <c r="B40" t="str">
        <f t="shared" si="13"/>
        <v>20y</v>
      </c>
      <c r="C40">
        <f t="shared" si="14"/>
        <v>240</v>
      </c>
      <c r="D40" s="5">
        <f t="shared" si="15"/>
        <v>20</v>
      </c>
      <c r="E40" s="8">
        <f>VLOOKUP($B40,$C$4:$F$11,4,FALSE)/100</f>
        <v>2.9938171082478503E-2</v>
      </c>
      <c r="F40" s="9">
        <f t="shared" si="20"/>
        <v>2.5064030110022895E-2</v>
      </c>
      <c r="G40" s="9">
        <f>(1-I40)/(SUM(I$21:I40)*$D$21)</f>
        <v>2.4206994240916303E-2</v>
      </c>
      <c r="H40" s="9">
        <f>SUMPRODUCT(E$21:E40,I$21:I40)/SUM(I$21:I40)</f>
        <v>2.4206994240916182E-2</v>
      </c>
      <c r="I40" s="3">
        <f t="shared" si="16"/>
        <v>0.60950898974899359</v>
      </c>
      <c r="J40" s="3">
        <f t="shared" si="11"/>
        <v>0.98020846881267509</v>
      </c>
      <c r="K40" s="3">
        <f t="shared" si="11"/>
        <v>1.0202115488976815</v>
      </c>
      <c r="L40" s="3">
        <f t="shared" si="11"/>
        <v>0.81954447033729538</v>
      </c>
      <c r="M40" s="3">
        <f t="shared" si="11"/>
        <v>1.2226329843071206</v>
      </c>
      <c r="N40" s="3"/>
      <c r="Q40" s="5">
        <f t="shared" si="6"/>
        <v>0</v>
      </c>
      <c r="R40" s="5">
        <v>0</v>
      </c>
      <c r="T40" s="5">
        <f t="shared" si="26"/>
        <v>0</v>
      </c>
      <c r="U40" s="5">
        <f t="shared" si="26"/>
        <v>0</v>
      </c>
      <c r="V40" s="5">
        <f t="shared" si="26"/>
        <v>0</v>
      </c>
      <c r="W40" s="5">
        <f t="shared" si="26"/>
        <v>0</v>
      </c>
      <c r="X40" s="5">
        <f t="shared" si="26"/>
        <v>0</v>
      </c>
      <c r="Y40" s="5">
        <f t="shared" si="26"/>
        <v>0</v>
      </c>
      <c r="Z40" s="5">
        <f t="shared" si="26"/>
        <v>0</v>
      </c>
      <c r="AA40" s="5">
        <f t="shared" si="26"/>
        <v>0</v>
      </c>
      <c r="AB40" s="5">
        <f t="shared" si="26"/>
        <v>0</v>
      </c>
      <c r="AC40" s="5">
        <f t="shared" si="26"/>
        <v>0</v>
      </c>
      <c r="AD40" s="5">
        <f t="shared" si="26"/>
        <v>0</v>
      </c>
      <c r="AE40" s="5">
        <f t="shared" si="26"/>
        <v>0</v>
      </c>
      <c r="AF40" s="5">
        <f t="shared" si="26"/>
        <v>0</v>
      </c>
      <c r="AG40" s="5">
        <f t="shared" si="26"/>
        <v>0</v>
      </c>
      <c r="AH40" s="5">
        <f t="shared" si="26"/>
        <v>0</v>
      </c>
      <c r="AI40" s="5">
        <f t="shared" si="26"/>
        <v>0</v>
      </c>
      <c r="AJ40" s="5">
        <f t="shared" si="23"/>
        <v>0</v>
      </c>
      <c r="AK40" s="5">
        <f t="shared" si="23"/>
        <v>0</v>
      </c>
      <c r="AL40" s="5">
        <f t="shared" si="23"/>
        <v>0</v>
      </c>
      <c r="AM40" s="5">
        <f t="shared" si="23"/>
        <v>102.42069942409162</v>
      </c>
      <c r="AN40" s="5">
        <f t="shared" si="23"/>
        <v>2.4401386184934641</v>
      </c>
      <c r="AO40" s="5">
        <f t="shared" si="23"/>
        <v>2.4569526394085335</v>
      </c>
      <c r="AP40" s="5">
        <f t="shared" si="23"/>
        <v>2.4715038247630146</v>
      </c>
      <c r="AQ40" s="5">
        <f t="shared" si="23"/>
        <v>2.4840927416708474</v>
      </c>
      <c r="AR40" s="5">
        <f t="shared" si="23"/>
        <v>2.4949707614967052</v>
      </c>
      <c r="AS40" s="5">
        <f t="shared" si="23"/>
        <v>2.5043496835235155</v>
      </c>
      <c r="AT40" s="5">
        <f t="shared" si="23"/>
        <v>2.5124091849775705</v>
      </c>
      <c r="AU40" s="5">
        <f t="shared" si="23"/>
        <v>2.5193026494271105</v>
      </c>
      <c r="AV40" s="5">
        <f t="shared" si="23"/>
        <v>2.5251617709610841</v>
      </c>
      <c r="AW40" s="5">
        <f t="shared" si="23"/>
        <v>2.5301002240137294</v>
      </c>
      <c r="AX40" s="5">
        <f t="shared" si="24"/>
        <v>2.5347063783359363</v>
      </c>
      <c r="AY40" s="5">
        <f t="shared" si="24"/>
        <v>2.5390111441334193</v>
      </c>
      <c r="AZ40" s="5">
        <f t="shared" si="24"/>
        <v>2.5430417238038041</v>
      </c>
      <c r="BA40" s="5">
        <f t="shared" si="24"/>
        <v>2.5468221519462273</v>
      </c>
      <c r="BB40" s="5">
        <f t="shared" si="24"/>
        <v>2.5503737436586347</v>
      </c>
      <c r="BC40" s="5">
        <f t="shared" si="24"/>
        <v>2.5537154687943251</v>
      </c>
      <c r="BD40" s="5">
        <f t="shared" si="24"/>
        <v>2.5568642660621999</v>
      </c>
      <c r="BE40" s="5">
        <f t="shared" si="24"/>
        <v>2.559835307957032</v>
      </c>
      <c r="BF40" s="5">
        <f t="shared" si="24"/>
        <v>2.5626422252715253</v>
      </c>
      <c r="BG40" s="5">
        <f t="shared" si="24"/>
        <v>2.5652972982055244</v>
      </c>
      <c r="BH40" s="5">
        <f t="shared" si="25"/>
        <v>2.5678116197301688</v>
      </c>
      <c r="BI40" s="5">
        <f t="shared" si="25"/>
        <v>2.5701952357951781</v>
      </c>
      <c r="BJ40" s="5">
        <f t="shared" si="25"/>
        <v>2.5724572661203786</v>
      </c>
      <c r="BK40" s="5">
        <f t="shared" si="25"/>
        <v>2.5746060086375691</v>
      </c>
      <c r="BL40" s="5">
        <f t="shared" si="25"/>
        <v>2.5766490301075056</v>
      </c>
      <c r="BM40" s="5">
        <f t="shared" si="25"/>
        <v>2.5785932450009019</v>
      </c>
      <c r="BN40" s="5">
        <f t="shared" si="25"/>
        <v>2.5804449843792732</v>
      </c>
      <c r="BO40" s="5">
        <f t="shared" si="25"/>
        <v>2.5822100562240498</v>
      </c>
      <c r="BP40" s="5">
        <f t="shared" si="25"/>
        <v>2.5838937984275145</v>
      </c>
      <c r="BQ40" s="5">
        <f t="shared" si="25"/>
        <v>2.5855011254662785</v>
      </c>
      <c r="BT40" s="18">
        <f t="shared" si="17"/>
        <v>9.1578194443670888</v>
      </c>
      <c r="BU40" s="18">
        <f t="shared" si="22"/>
        <v>146.78041965045728</v>
      </c>
      <c r="BV40" s="18">
        <f t="shared" si="19"/>
        <v>-137.6226002060902</v>
      </c>
    </row>
    <row r="41" spans="2:74" x14ac:dyDescent="0.2">
      <c r="B41" t="str">
        <f t="shared" si="13"/>
        <v>21y</v>
      </c>
      <c r="C41">
        <f t="shared" si="14"/>
        <v>252</v>
      </c>
      <c r="D41" s="5">
        <f t="shared" si="15"/>
        <v>21</v>
      </c>
      <c r="E41" s="4">
        <f>E$40+(E$50-E$40)/(D$50-D$40)*(D41-D$40)</f>
        <v>2.9698979349237313E-2</v>
      </c>
      <c r="F41" s="4">
        <f t="shared" si="20"/>
        <v>2.5284268146121391E-2</v>
      </c>
      <c r="G41" s="4">
        <f>(1-I41)/(SUM(I$21:I41)*$D$21)</f>
        <v>2.4401386184934641E-2</v>
      </c>
      <c r="H41" s="4">
        <f>SUMPRODUCT(E$21:E41,I$21:I41)/SUM(I$21:I41)</f>
        <v>2.4401386184934541E-2</v>
      </c>
      <c r="I41" s="3">
        <f t="shared" si="16"/>
        <v>0.59192929387402071</v>
      </c>
      <c r="J41" s="3">
        <f t="shared" si="11"/>
        <v>0.97922923957310215</v>
      </c>
      <c r="K41" s="3">
        <f t="shared" si="11"/>
        <v>1.0212327816793609</v>
      </c>
      <c r="L41" s="3">
        <f t="shared" si="11"/>
        <v>0.81143016865078765</v>
      </c>
      <c r="M41" s="3">
        <f t="shared" si="11"/>
        <v>1.234982812431435</v>
      </c>
      <c r="N41" s="3"/>
      <c r="Q41" s="5">
        <f t="shared" si="6"/>
        <v>0</v>
      </c>
      <c r="R41" s="5">
        <v>0</v>
      </c>
      <c r="T41" s="5">
        <f t="shared" si="26"/>
        <v>0</v>
      </c>
      <c r="U41" s="5">
        <f t="shared" si="26"/>
        <v>0</v>
      </c>
      <c r="V41" s="5">
        <f t="shared" si="26"/>
        <v>0</v>
      </c>
      <c r="W41" s="5">
        <f t="shared" si="26"/>
        <v>0</v>
      </c>
      <c r="X41" s="5">
        <f t="shared" si="26"/>
        <v>0</v>
      </c>
      <c r="Y41" s="5">
        <f t="shared" si="26"/>
        <v>0</v>
      </c>
      <c r="Z41" s="5">
        <f t="shared" si="26"/>
        <v>0</v>
      </c>
      <c r="AA41" s="5">
        <f t="shared" si="26"/>
        <v>0</v>
      </c>
      <c r="AB41" s="5">
        <f t="shared" si="26"/>
        <v>0</v>
      </c>
      <c r="AC41" s="5">
        <f t="shared" si="26"/>
        <v>0</v>
      </c>
      <c r="AD41" s="5">
        <f t="shared" si="26"/>
        <v>0</v>
      </c>
      <c r="AE41" s="5">
        <f t="shared" si="26"/>
        <v>0</v>
      </c>
      <c r="AF41" s="5">
        <f t="shared" si="26"/>
        <v>0</v>
      </c>
      <c r="AG41" s="5">
        <f t="shared" si="26"/>
        <v>0</v>
      </c>
      <c r="AH41" s="5">
        <f t="shared" si="26"/>
        <v>0</v>
      </c>
      <c r="AI41" s="5">
        <f t="shared" si="26"/>
        <v>0</v>
      </c>
      <c r="AJ41" s="5">
        <f t="shared" si="23"/>
        <v>0</v>
      </c>
      <c r="AK41" s="5">
        <f t="shared" si="23"/>
        <v>0</v>
      </c>
      <c r="AL41" s="5">
        <f t="shared" si="23"/>
        <v>0</v>
      </c>
      <c r="AM41" s="5">
        <f t="shared" si="23"/>
        <v>0</v>
      </c>
      <c r="AN41" s="5">
        <f t="shared" si="23"/>
        <v>102.44013861849346</v>
      </c>
      <c r="AO41" s="5">
        <f t="shared" si="23"/>
        <v>2.4569526394085335</v>
      </c>
      <c r="AP41" s="5">
        <f t="shared" si="23"/>
        <v>2.4715038247630146</v>
      </c>
      <c r="AQ41" s="5">
        <f t="shared" si="23"/>
        <v>2.4840927416708474</v>
      </c>
      <c r="AR41" s="5">
        <f t="shared" si="23"/>
        <v>2.4949707614967052</v>
      </c>
      <c r="AS41" s="5">
        <f t="shared" si="23"/>
        <v>2.5043496835235155</v>
      </c>
      <c r="AT41" s="5">
        <f t="shared" si="23"/>
        <v>2.5124091849775705</v>
      </c>
      <c r="AU41" s="5">
        <f t="shared" si="23"/>
        <v>2.5193026494271105</v>
      </c>
      <c r="AV41" s="5">
        <f t="shared" si="23"/>
        <v>2.5251617709610841</v>
      </c>
      <c r="AW41" s="5">
        <f t="shared" si="23"/>
        <v>2.5301002240137294</v>
      </c>
      <c r="AX41" s="5">
        <f t="shared" si="24"/>
        <v>2.5347063783359363</v>
      </c>
      <c r="AY41" s="5">
        <f t="shared" si="24"/>
        <v>2.5390111441334193</v>
      </c>
      <c r="AZ41" s="5">
        <f t="shared" si="24"/>
        <v>2.5430417238038041</v>
      </c>
      <c r="BA41" s="5">
        <f t="shared" si="24"/>
        <v>2.5468221519462273</v>
      </c>
      <c r="BB41" s="5">
        <f t="shared" si="24"/>
        <v>2.5503737436586347</v>
      </c>
      <c r="BC41" s="5">
        <f t="shared" si="24"/>
        <v>2.5537154687943251</v>
      </c>
      <c r="BD41" s="5">
        <f t="shared" si="24"/>
        <v>2.5568642660621999</v>
      </c>
      <c r="BE41" s="5">
        <f t="shared" si="24"/>
        <v>2.559835307957032</v>
      </c>
      <c r="BF41" s="5">
        <f t="shared" si="24"/>
        <v>2.5626422252715253</v>
      </c>
      <c r="BG41" s="5">
        <f t="shared" si="24"/>
        <v>2.5652972982055244</v>
      </c>
      <c r="BH41" s="5">
        <f t="shared" si="25"/>
        <v>2.5678116197301688</v>
      </c>
      <c r="BI41" s="5">
        <f t="shared" si="25"/>
        <v>2.5701952357951781</v>
      </c>
      <c r="BJ41" s="5">
        <f t="shared" si="25"/>
        <v>2.5724572661203786</v>
      </c>
      <c r="BK41" s="5">
        <f t="shared" si="25"/>
        <v>2.5746060086375691</v>
      </c>
      <c r="BL41" s="5">
        <f t="shared" si="25"/>
        <v>2.5766490301075056</v>
      </c>
      <c r="BM41" s="5">
        <f t="shared" si="25"/>
        <v>2.5785932450009019</v>
      </c>
      <c r="BN41" s="5">
        <f t="shared" si="25"/>
        <v>2.5804449843792732</v>
      </c>
      <c r="BO41" s="5">
        <f t="shared" si="25"/>
        <v>2.5822100562240498</v>
      </c>
      <c r="BP41" s="5">
        <f t="shared" si="25"/>
        <v>2.5838937984275145</v>
      </c>
      <c r="BQ41" s="5">
        <f t="shared" si="25"/>
        <v>2.5855011254662785</v>
      </c>
      <c r="BT41" s="18">
        <f t="shared" si="17"/>
        <v>7.4977884102388517</v>
      </c>
      <c r="BU41" s="18">
        <f t="shared" si="22"/>
        <v>132.15001124680967</v>
      </c>
      <c r="BV41" s="18">
        <f t="shared" si="19"/>
        <v>-124.65222283657081</v>
      </c>
    </row>
    <row r="42" spans="2:74" x14ac:dyDescent="0.2">
      <c r="B42" t="str">
        <f t="shared" si="13"/>
        <v>22y</v>
      </c>
      <c r="C42">
        <f t="shared" si="14"/>
        <v>264</v>
      </c>
      <c r="D42" s="5">
        <f t="shared" si="15"/>
        <v>22</v>
      </c>
      <c r="E42" s="4">
        <f t="shared" ref="E42:E49" si="27">E$40+(E$50-E$40)/(D$50-D$40)*(D42-D$40)</f>
        <v>2.9459787615996123E-2</v>
      </c>
      <c r="F42" s="4">
        <f t="shared" si="20"/>
        <v>2.5473696551359781E-2</v>
      </c>
      <c r="G42" s="4">
        <f>(1-I42)/(SUM(I$21:I42)*$D$21)</f>
        <v>2.4569526394085335E-2</v>
      </c>
      <c r="H42" s="4">
        <f>SUMPRODUCT(E$21:E42,I$21:I42)/SUM(I$21:I42)</f>
        <v>2.4569526394085238E-2</v>
      </c>
      <c r="I42" s="3">
        <f t="shared" si="16"/>
        <v>0.57499020456622163</v>
      </c>
      <c r="J42" s="3">
        <f t="shared" si="11"/>
        <v>0.97825098858451787</v>
      </c>
      <c r="K42" s="3">
        <f t="shared" si="11"/>
        <v>1.022255036716077</v>
      </c>
      <c r="L42" s="3">
        <f t="shared" si="11"/>
        <v>0.80339620658493804</v>
      </c>
      <c r="M42" s="3">
        <f t="shared" si="11"/>
        <v>1.247457386294379</v>
      </c>
      <c r="N42" s="3"/>
      <c r="Q42" s="5">
        <f t="shared" si="6"/>
        <v>0</v>
      </c>
      <c r="R42" s="5">
        <v>0</v>
      </c>
      <c r="T42" s="5">
        <f t="shared" si="26"/>
        <v>0</v>
      </c>
      <c r="U42" s="5">
        <f t="shared" si="26"/>
        <v>0</v>
      </c>
      <c r="V42" s="5">
        <f t="shared" si="26"/>
        <v>0</v>
      </c>
      <c r="W42" s="5">
        <f t="shared" si="26"/>
        <v>0</v>
      </c>
      <c r="X42" s="5">
        <f t="shared" si="26"/>
        <v>0</v>
      </c>
      <c r="Y42" s="5">
        <f t="shared" si="26"/>
        <v>0</v>
      </c>
      <c r="Z42" s="5">
        <f t="shared" si="26"/>
        <v>0</v>
      </c>
      <c r="AA42" s="5">
        <f t="shared" si="26"/>
        <v>0</v>
      </c>
      <c r="AB42" s="5">
        <f t="shared" si="26"/>
        <v>0</v>
      </c>
      <c r="AC42" s="5">
        <f t="shared" si="26"/>
        <v>0</v>
      </c>
      <c r="AD42" s="5">
        <f t="shared" si="26"/>
        <v>0</v>
      </c>
      <c r="AE42" s="5">
        <f t="shared" si="26"/>
        <v>0</v>
      </c>
      <c r="AF42" s="5">
        <f t="shared" si="26"/>
        <v>0</v>
      </c>
      <c r="AG42" s="5">
        <f t="shared" si="26"/>
        <v>0</v>
      </c>
      <c r="AH42" s="5">
        <f t="shared" si="26"/>
        <v>0</v>
      </c>
      <c r="AI42" s="5">
        <f t="shared" si="26"/>
        <v>0</v>
      </c>
      <c r="AJ42" s="5">
        <f t="shared" si="23"/>
        <v>0</v>
      </c>
      <c r="AK42" s="5">
        <f t="shared" si="23"/>
        <v>0</v>
      </c>
      <c r="AL42" s="5">
        <f t="shared" si="23"/>
        <v>0</v>
      </c>
      <c r="AM42" s="5">
        <f t="shared" si="23"/>
        <v>0</v>
      </c>
      <c r="AN42" s="5">
        <f t="shared" si="23"/>
        <v>0</v>
      </c>
      <c r="AO42" s="5">
        <f t="shared" si="23"/>
        <v>102.45695263940853</v>
      </c>
      <c r="AP42" s="5">
        <f t="shared" si="23"/>
        <v>2.4715038247630146</v>
      </c>
      <c r="AQ42" s="5">
        <f t="shared" si="23"/>
        <v>2.4840927416708474</v>
      </c>
      <c r="AR42" s="5">
        <f t="shared" si="23"/>
        <v>2.4949707614967052</v>
      </c>
      <c r="AS42" s="5">
        <f t="shared" si="23"/>
        <v>2.5043496835235155</v>
      </c>
      <c r="AT42" s="5">
        <f t="shared" si="23"/>
        <v>2.5124091849775705</v>
      </c>
      <c r="AU42" s="5">
        <f t="shared" si="23"/>
        <v>2.5193026494271105</v>
      </c>
      <c r="AV42" s="5">
        <f t="shared" si="23"/>
        <v>2.5251617709610841</v>
      </c>
      <c r="AW42" s="5">
        <f t="shared" si="23"/>
        <v>2.5301002240137294</v>
      </c>
      <c r="AX42" s="5">
        <f t="shared" si="24"/>
        <v>2.5347063783359363</v>
      </c>
      <c r="AY42" s="5">
        <f t="shared" si="24"/>
        <v>2.5390111441334193</v>
      </c>
      <c r="AZ42" s="5">
        <f t="shared" si="24"/>
        <v>2.5430417238038041</v>
      </c>
      <c r="BA42" s="5">
        <f t="shared" si="24"/>
        <v>2.5468221519462273</v>
      </c>
      <c r="BB42" s="5">
        <f t="shared" si="24"/>
        <v>2.5503737436586347</v>
      </c>
      <c r="BC42" s="5">
        <f t="shared" si="24"/>
        <v>2.5537154687943251</v>
      </c>
      <c r="BD42" s="5">
        <f t="shared" si="24"/>
        <v>2.5568642660621999</v>
      </c>
      <c r="BE42" s="5">
        <f t="shared" si="24"/>
        <v>2.559835307957032</v>
      </c>
      <c r="BF42" s="5">
        <f t="shared" si="24"/>
        <v>2.5626422252715253</v>
      </c>
      <c r="BG42" s="5">
        <f t="shared" si="24"/>
        <v>2.5652972982055244</v>
      </c>
      <c r="BH42" s="5">
        <f t="shared" si="25"/>
        <v>2.5678116197301688</v>
      </c>
      <c r="BI42" s="5">
        <f t="shared" si="25"/>
        <v>2.5701952357951781</v>
      </c>
      <c r="BJ42" s="5">
        <f t="shared" si="25"/>
        <v>2.5724572661203786</v>
      </c>
      <c r="BK42" s="5">
        <f t="shared" si="25"/>
        <v>2.5746060086375691</v>
      </c>
      <c r="BL42" s="5">
        <f t="shared" si="25"/>
        <v>2.5766490301075056</v>
      </c>
      <c r="BM42" s="5">
        <f t="shared" si="25"/>
        <v>2.5785932450009019</v>
      </c>
      <c r="BN42" s="5">
        <f t="shared" si="25"/>
        <v>2.5804449843792732</v>
      </c>
      <c r="BO42" s="5">
        <f t="shared" si="25"/>
        <v>2.5822100562240498</v>
      </c>
      <c r="BP42" s="5">
        <f t="shared" si="25"/>
        <v>2.5838937984275145</v>
      </c>
      <c r="BQ42" s="5">
        <f t="shared" si="25"/>
        <v>2.5855011254662785</v>
      </c>
      <c r="BT42" s="18">
        <f t="shared" si="17"/>
        <v>6.1386699515342178</v>
      </c>
      <c r="BU42" s="18">
        <f t="shared" si="22"/>
        <v>117.79404594231315</v>
      </c>
      <c r="BV42" s="18">
        <f t="shared" si="19"/>
        <v>-111.65537599077894</v>
      </c>
    </row>
    <row r="43" spans="2:74" x14ac:dyDescent="0.2">
      <c r="B43" t="str">
        <f t="shared" si="13"/>
        <v>23y</v>
      </c>
      <c r="C43">
        <f t="shared" si="14"/>
        <v>276</v>
      </c>
      <c r="D43" s="5">
        <f t="shared" si="15"/>
        <v>23</v>
      </c>
      <c r="E43" s="4">
        <f t="shared" si="27"/>
        <v>2.9220595882754934E-2</v>
      </c>
      <c r="F43" s="4">
        <f t="shared" si="20"/>
        <v>2.5636321214761448E-2</v>
      </c>
      <c r="G43" s="4">
        <f>(1-I43)/(SUM(I$21:I43)*$D$21)</f>
        <v>2.4715038247630144E-2</v>
      </c>
      <c r="H43" s="4">
        <f>SUMPRODUCT(E$21:E43,I$21:I43)/SUM(I$21:I43)</f>
        <v>2.4715038247630054E-2</v>
      </c>
      <c r="I43" s="3">
        <f t="shared" si="16"/>
        <v>0.55866566105107607</v>
      </c>
      <c r="J43" s="3">
        <f t="shared" si="11"/>
        <v>0.97727371486964842</v>
      </c>
      <c r="K43" s="3">
        <f t="shared" si="11"/>
        <v>1.0232783150311082</v>
      </c>
      <c r="L43" s="3">
        <f t="shared" si="11"/>
        <v>0.79544178869795856</v>
      </c>
      <c r="M43" s="3">
        <f t="shared" si="11"/>
        <v>1.2600579659539179</v>
      </c>
      <c r="N43" s="3"/>
      <c r="Q43" s="5">
        <f t="shared" si="6"/>
        <v>0</v>
      </c>
      <c r="R43" s="5">
        <v>0</v>
      </c>
      <c r="T43" s="5">
        <f t="shared" si="26"/>
        <v>0</v>
      </c>
      <c r="U43" s="5">
        <f t="shared" si="26"/>
        <v>0</v>
      </c>
      <c r="V43" s="5">
        <f t="shared" si="26"/>
        <v>0</v>
      </c>
      <c r="W43" s="5">
        <f t="shared" si="26"/>
        <v>0</v>
      </c>
      <c r="X43" s="5">
        <f t="shared" si="26"/>
        <v>0</v>
      </c>
      <c r="Y43" s="5">
        <f t="shared" si="26"/>
        <v>0</v>
      </c>
      <c r="Z43" s="5">
        <f t="shared" si="26"/>
        <v>0</v>
      </c>
      <c r="AA43" s="5">
        <f t="shared" si="26"/>
        <v>0</v>
      </c>
      <c r="AB43" s="5">
        <f t="shared" si="26"/>
        <v>0</v>
      </c>
      <c r="AC43" s="5">
        <f t="shared" si="26"/>
        <v>0</v>
      </c>
      <c r="AD43" s="5">
        <f t="shared" si="26"/>
        <v>0</v>
      </c>
      <c r="AE43" s="5">
        <f t="shared" si="26"/>
        <v>0</v>
      </c>
      <c r="AF43" s="5">
        <f t="shared" si="26"/>
        <v>0</v>
      </c>
      <c r="AG43" s="5">
        <f t="shared" si="26"/>
        <v>0</v>
      </c>
      <c r="AH43" s="5">
        <f t="shared" si="26"/>
        <v>0</v>
      </c>
      <c r="AI43" s="5">
        <f t="shared" si="26"/>
        <v>0</v>
      </c>
      <c r="AJ43" s="5">
        <f t="shared" si="23"/>
        <v>0</v>
      </c>
      <c r="AK43" s="5">
        <f t="shared" si="23"/>
        <v>0</v>
      </c>
      <c r="AL43" s="5">
        <f t="shared" si="23"/>
        <v>0</v>
      </c>
      <c r="AM43" s="5">
        <f t="shared" si="23"/>
        <v>0</v>
      </c>
      <c r="AN43" s="5">
        <f t="shared" si="23"/>
        <v>0</v>
      </c>
      <c r="AO43" s="5">
        <f t="shared" si="23"/>
        <v>0</v>
      </c>
      <c r="AP43" s="5">
        <f t="shared" si="23"/>
        <v>102.47150382476302</v>
      </c>
      <c r="AQ43" s="5">
        <f t="shared" si="23"/>
        <v>2.4840927416708474</v>
      </c>
      <c r="AR43" s="5">
        <f t="shared" si="23"/>
        <v>2.4949707614967052</v>
      </c>
      <c r="AS43" s="5">
        <f t="shared" si="23"/>
        <v>2.5043496835235155</v>
      </c>
      <c r="AT43" s="5">
        <f t="shared" si="23"/>
        <v>2.5124091849775705</v>
      </c>
      <c r="AU43" s="5">
        <f t="shared" si="23"/>
        <v>2.5193026494271105</v>
      </c>
      <c r="AV43" s="5">
        <f t="shared" si="23"/>
        <v>2.5251617709610841</v>
      </c>
      <c r="AW43" s="5">
        <f t="shared" si="23"/>
        <v>2.5301002240137294</v>
      </c>
      <c r="AX43" s="5">
        <f t="shared" si="24"/>
        <v>2.5347063783359363</v>
      </c>
      <c r="AY43" s="5">
        <f t="shared" si="24"/>
        <v>2.5390111441334193</v>
      </c>
      <c r="AZ43" s="5">
        <f t="shared" si="24"/>
        <v>2.5430417238038041</v>
      </c>
      <c r="BA43" s="5">
        <f t="shared" si="24"/>
        <v>2.5468221519462273</v>
      </c>
      <c r="BB43" s="5">
        <f t="shared" si="24"/>
        <v>2.5503737436586347</v>
      </c>
      <c r="BC43" s="5">
        <f t="shared" si="24"/>
        <v>2.5537154687943251</v>
      </c>
      <c r="BD43" s="5">
        <f t="shared" si="24"/>
        <v>2.5568642660621999</v>
      </c>
      <c r="BE43" s="5">
        <f t="shared" si="24"/>
        <v>2.559835307957032</v>
      </c>
      <c r="BF43" s="5">
        <f t="shared" si="24"/>
        <v>2.5626422252715253</v>
      </c>
      <c r="BG43" s="5">
        <f t="shared" si="24"/>
        <v>2.5652972982055244</v>
      </c>
      <c r="BH43" s="5">
        <f t="shared" si="25"/>
        <v>2.5678116197301688</v>
      </c>
      <c r="BI43" s="5">
        <f t="shared" si="25"/>
        <v>2.5701952357951781</v>
      </c>
      <c r="BJ43" s="5">
        <f t="shared" si="25"/>
        <v>2.5724572661203786</v>
      </c>
      <c r="BK43" s="5">
        <f t="shared" si="25"/>
        <v>2.5746060086375691</v>
      </c>
      <c r="BL43" s="5">
        <f t="shared" si="25"/>
        <v>2.5766490301075056</v>
      </c>
      <c r="BM43" s="5">
        <f t="shared" si="25"/>
        <v>2.5785932450009019</v>
      </c>
      <c r="BN43" s="5">
        <f t="shared" si="25"/>
        <v>2.5804449843792732</v>
      </c>
      <c r="BO43" s="5">
        <f t="shared" si="25"/>
        <v>2.5822100562240498</v>
      </c>
      <c r="BP43" s="5">
        <f t="shared" si="25"/>
        <v>2.5838937984275145</v>
      </c>
      <c r="BQ43" s="5">
        <f t="shared" si="25"/>
        <v>2.5855011254662785</v>
      </c>
      <c r="BT43" s="18">
        <f t="shared" si="17"/>
        <v>5.0259178723167928</v>
      </c>
      <c r="BU43" s="18">
        <f t="shared" si="22"/>
        <v>103.95288068699887</v>
      </c>
      <c r="BV43" s="18">
        <f t="shared" si="19"/>
        <v>-98.926962814682071</v>
      </c>
    </row>
    <row r="44" spans="2:74" x14ac:dyDescent="0.2">
      <c r="B44" t="str">
        <f t="shared" si="13"/>
        <v>24y</v>
      </c>
      <c r="C44">
        <f t="shared" si="14"/>
        <v>288</v>
      </c>
      <c r="D44" s="5">
        <f t="shared" si="15"/>
        <v>24</v>
      </c>
      <c r="E44" s="4">
        <f t="shared" si="27"/>
        <v>2.8981404149513744E-2</v>
      </c>
      <c r="F44" s="4">
        <f t="shared" si="20"/>
        <v>2.5775482314008391E-2</v>
      </c>
      <c r="G44" s="4">
        <f>(1-I44)/(SUM(I$21:I44)*$D$21)</f>
        <v>2.4840927416708476E-2</v>
      </c>
      <c r="H44" s="4">
        <f>SUMPRODUCT(E$21:E44,I$21:I44)/SUM(I$21:I44)</f>
        <v>2.4840927416708378E-2</v>
      </c>
      <c r="I44" s="3">
        <f t="shared" si="16"/>
        <v>0.5429307651218741</v>
      </c>
      <c r="J44" s="3">
        <f t="shared" si="11"/>
        <v>0.976297417452196</v>
      </c>
      <c r="K44" s="3">
        <f t="shared" si="11"/>
        <v>1.0243026176487569</v>
      </c>
      <c r="L44" s="3">
        <f t="shared" si="11"/>
        <v>0.78756612742372123</v>
      </c>
      <c r="M44" s="3">
        <f t="shared" si="11"/>
        <v>1.2727858241958769</v>
      </c>
      <c r="N44" s="3"/>
      <c r="Q44" s="5">
        <f t="shared" si="6"/>
        <v>0</v>
      </c>
      <c r="R44" s="5">
        <v>0</v>
      </c>
      <c r="T44" s="5">
        <f t="shared" si="26"/>
        <v>0</v>
      </c>
      <c r="U44" s="5">
        <f t="shared" si="26"/>
        <v>0</v>
      </c>
      <c r="V44" s="5">
        <f t="shared" si="26"/>
        <v>0</v>
      </c>
      <c r="W44" s="5">
        <f t="shared" si="26"/>
        <v>0</v>
      </c>
      <c r="X44" s="5">
        <f t="shared" si="26"/>
        <v>0</v>
      </c>
      <c r="Y44" s="5">
        <f t="shared" si="26"/>
        <v>0</v>
      </c>
      <c r="Z44" s="5">
        <f t="shared" si="26"/>
        <v>0</v>
      </c>
      <c r="AA44" s="5">
        <f t="shared" si="26"/>
        <v>0</v>
      </c>
      <c r="AB44" s="5">
        <f t="shared" si="26"/>
        <v>0</v>
      </c>
      <c r="AC44" s="5">
        <f t="shared" si="26"/>
        <v>0</v>
      </c>
      <c r="AD44" s="5">
        <f t="shared" si="26"/>
        <v>0</v>
      </c>
      <c r="AE44" s="5">
        <f t="shared" si="26"/>
        <v>0</v>
      </c>
      <c r="AF44" s="5">
        <f t="shared" si="26"/>
        <v>0</v>
      </c>
      <c r="AG44" s="5">
        <f t="shared" si="26"/>
        <v>0</v>
      </c>
      <c r="AH44" s="5">
        <f t="shared" si="26"/>
        <v>0</v>
      </c>
      <c r="AI44" s="5">
        <f t="shared" si="26"/>
        <v>0</v>
      </c>
      <c r="AJ44" s="5">
        <f t="shared" si="23"/>
        <v>0</v>
      </c>
      <c r="AK44" s="5">
        <f t="shared" si="23"/>
        <v>0</v>
      </c>
      <c r="AL44" s="5">
        <f t="shared" si="23"/>
        <v>0</v>
      </c>
      <c r="AM44" s="5">
        <f t="shared" si="23"/>
        <v>0</v>
      </c>
      <c r="AN44" s="5">
        <f t="shared" si="23"/>
        <v>0</v>
      </c>
      <c r="AO44" s="5">
        <f t="shared" si="23"/>
        <v>0</v>
      </c>
      <c r="AP44" s="5">
        <f t="shared" si="23"/>
        <v>0</v>
      </c>
      <c r="AQ44" s="5">
        <f t="shared" si="23"/>
        <v>102.48409274167085</v>
      </c>
      <c r="AR44" s="5">
        <f t="shared" si="23"/>
        <v>2.4949707614967052</v>
      </c>
      <c r="AS44" s="5">
        <f t="shared" si="23"/>
        <v>2.5043496835235155</v>
      </c>
      <c r="AT44" s="5">
        <f t="shared" si="23"/>
        <v>2.5124091849775705</v>
      </c>
      <c r="AU44" s="5">
        <f t="shared" si="23"/>
        <v>2.5193026494271105</v>
      </c>
      <c r="AV44" s="5">
        <f t="shared" si="23"/>
        <v>2.5251617709610841</v>
      </c>
      <c r="AW44" s="5">
        <f t="shared" si="23"/>
        <v>2.5301002240137294</v>
      </c>
      <c r="AX44" s="5">
        <f t="shared" si="24"/>
        <v>2.5347063783359363</v>
      </c>
      <c r="AY44" s="5">
        <f t="shared" si="24"/>
        <v>2.5390111441334193</v>
      </c>
      <c r="AZ44" s="5">
        <f t="shared" si="24"/>
        <v>2.5430417238038041</v>
      </c>
      <c r="BA44" s="5">
        <f t="shared" si="24"/>
        <v>2.5468221519462273</v>
      </c>
      <c r="BB44" s="5">
        <f t="shared" si="24"/>
        <v>2.5503737436586347</v>
      </c>
      <c r="BC44" s="5">
        <f t="shared" si="24"/>
        <v>2.5537154687943251</v>
      </c>
      <c r="BD44" s="5">
        <f t="shared" si="24"/>
        <v>2.5568642660621999</v>
      </c>
      <c r="BE44" s="5">
        <f t="shared" si="24"/>
        <v>2.559835307957032</v>
      </c>
      <c r="BF44" s="5">
        <f t="shared" si="24"/>
        <v>2.5626422252715253</v>
      </c>
      <c r="BG44" s="5">
        <f t="shared" si="24"/>
        <v>2.5652972982055244</v>
      </c>
      <c r="BH44" s="5">
        <f t="shared" si="25"/>
        <v>2.5678116197301688</v>
      </c>
      <c r="BI44" s="5">
        <f t="shared" si="25"/>
        <v>2.5701952357951781</v>
      </c>
      <c r="BJ44" s="5">
        <f t="shared" si="25"/>
        <v>2.5724572661203786</v>
      </c>
      <c r="BK44" s="5">
        <f t="shared" si="25"/>
        <v>2.5746060086375691</v>
      </c>
      <c r="BL44" s="5">
        <f t="shared" si="25"/>
        <v>2.5766490301075056</v>
      </c>
      <c r="BM44" s="5">
        <f t="shared" si="25"/>
        <v>2.5785932450009019</v>
      </c>
      <c r="BN44" s="5">
        <f t="shared" si="25"/>
        <v>2.5804449843792732</v>
      </c>
      <c r="BO44" s="5">
        <f t="shared" si="25"/>
        <v>2.5822100562240498</v>
      </c>
      <c r="BP44" s="5">
        <f t="shared" si="25"/>
        <v>2.5838937984275145</v>
      </c>
      <c r="BQ44" s="5">
        <f t="shared" si="25"/>
        <v>2.5855011254662785</v>
      </c>
      <c r="BT44" s="18">
        <f t="shared" si="17"/>
        <v>4.1148735245100152</v>
      </c>
      <c r="BU44" s="18">
        <f t="shared" si="22"/>
        <v>90.825285922038702</v>
      </c>
      <c r="BV44" s="18">
        <f t="shared" si="19"/>
        <v>-86.710412397528685</v>
      </c>
    </row>
    <row r="45" spans="2:74" x14ac:dyDescent="0.2">
      <c r="B45" t="str">
        <f t="shared" si="13"/>
        <v>25y</v>
      </c>
      <c r="C45">
        <f t="shared" si="14"/>
        <v>300</v>
      </c>
      <c r="D45" s="5">
        <f t="shared" si="15"/>
        <v>25</v>
      </c>
      <c r="E45" s="4">
        <f t="shared" si="27"/>
        <v>2.8742212416272554E-2</v>
      </c>
      <c r="F45" s="4">
        <f t="shared" si="20"/>
        <v>2.589398708647539E-2</v>
      </c>
      <c r="G45" s="4">
        <f>(1-I45)/(SUM(I$21:I45)*$D$21)</f>
        <v>2.4949707614967051E-2</v>
      </c>
      <c r="H45" s="4">
        <f>SUMPRODUCT(E$21:E45,I$21:I45)/SUM(I$21:I45)</f>
        <v>2.4949707614966985E-2</v>
      </c>
      <c r="I45" s="3">
        <f t="shared" si="16"/>
        <v>0.52776172550230882</v>
      </c>
      <c r="J45" s="3">
        <f t="shared" si="11"/>
        <v>0.97532209535683934</v>
      </c>
      <c r="K45" s="3">
        <f t="shared" si="11"/>
        <v>1.0253279455943511</v>
      </c>
      <c r="L45" s="3">
        <f t="shared" si="11"/>
        <v>0.77976844299378323</v>
      </c>
      <c r="M45" s="3">
        <f t="shared" si="11"/>
        <v>1.2856422466625019</v>
      </c>
      <c r="N45" s="3"/>
      <c r="Q45" s="5">
        <f t="shared" si="6"/>
        <v>0</v>
      </c>
      <c r="R45" s="5">
        <v>0</v>
      </c>
      <c r="T45" s="5">
        <f t="shared" si="26"/>
        <v>0</v>
      </c>
      <c r="U45" s="5">
        <f t="shared" si="26"/>
        <v>0</v>
      </c>
      <c r="V45" s="5">
        <f t="shared" si="26"/>
        <v>0</v>
      </c>
      <c r="W45" s="5">
        <f t="shared" si="26"/>
        <v>0</v>
      </c>
      <c r="X45" s="5">
        <f t="shared" si="26"/>
        <v>0</v>
      </c>
      <c r="Y45" s="5">
        <f t="shared" si="26"/>
        <v>0</v>
      </c>
      <c r="Z45" s="5">
        <f t="shared" si="26"/>
        <v>0</v>
      </c>
      <c r="AA45" s="5">
        <f t="shared" si="26"/>
        <v>0</v>
      </c>
      <c r="AB45" s="5">
        <f t="shared" si="26"/>
        <v>0</v>
      </c>
      <c r="AC45" s="5">
        <f t="shared" si="26"/>
        <v>0</v>
      </c>
      <c r="AD45" s="5">
        <f t="shared" si="26"/>
        <v>0</v>
      </c>
      <c r="AE45" s="5">
        <f t="shared" si="26"/>
        <v>0</v>
      </c>
      <c r="AF45" s="5">
        <f t="shared" si="26"/>
        <v>0</v>
      </c>
      <c r="AG45" s="5">
        <f t="shared" si="26"/>
        <v>0</v>
      </c>
      <c r="AH45" s="5">
        <f t="shared" si="26"/>
        <v>0</v>
      </c>
      <c r="AI45" s="5">
        <f t="shared" si="26"/>
        <v>0</v>
      </c>
      <c r="AJ45" s="5">
        <f t="shared" si="23"/>
        <v>0</v>
      </c>
      <c r="AK45" s="5">
        <f t="shared" si="23"/>
        <v>0</v>
      </c>
      <c r="AL45" s="5">
        <f t="shared" si="23"/>
        <v>0</v>
      </c>
      <c r="AM45" s="5">
        <f t="shared" si="23"/>
        <v>0</v>
      </c>
      <c r="AN45" s="5">
        <f t="shared" si="23"/>
        <v>0</v>
      </c>
      <c r="AO45" s="5">
        <f t="shared" si="23"/>
        <v>0</v>
      </c>
      <c r="AP45" s="5">
        <f t="shared" si="23"/>
        <v>0</v>
      </c>
      <c r="AQ45" s="5">
        <f t="shared" si="23"/>
        <v>0</v>
      </c>
      <c r="AR45" s="5">
        <f t="shared" si="23"/>
        <v>102.4949707614967</v>
      </c>
      <c r="AS45" s="5">
        <f t="shared" si="23"/>
        <v>2.5043496835235155</v>
      </c>
      <c r="AT45" s="5">
        <f t="shared" si="23"/>
        <v>2.5124091849775705</v>
      </c>
      <c r="AU45" s="5">
        <f t="shared" si="23"/>
        <v>2.5193026494271105</v>
      </c>
      <c r="AV45" s="5">
        <f t="shared" si="23"/>
        <v>2.5251617709610841</v>
      </c>
      <c r="AW45" s="5">
        <f t="shared" si="23"/>
        <v>2.5301002240137294</v>
      </c>
      <c r="AX45" s="5">
        <f t="shared" si="24"/>
        <v>2.5347063783359363</v>
      </c>
      <c r="AY45" s="5">
        <f t="shared" si="24"/>
        <v>2.5390111441334193</v>
      </c>
      <c r="AZ45" s="5">
        <f t="shared" si="24"/>
        <v>2.5430417238038041</v>
      </c>
      <c r="BA45" s="5">
        <f t="shared" si="24"/>
        <v>2.5468221519462273</v>
      </c>
      <c r="BB45" s="5">
        <f t="shared" si="24"/>
        <v>2.5503737436586347</v>
      </c>
      <c r="BC45" s="5">
        <f t="shared" si="24"/>
        <v>2.5537154687943251</v>
      </c>
      <c r="BD45" s="5">
        <f t="shared" si="24"/>
        <v>2.5568642660621999</v>
      </c>
      <c r="BE45" s="5">
        <f t="shared" si="24"/>
        <v>2.559835307957032</v>
      </c>
      <c r="BF45" s="5">
        <f t="shared" si="24"/>
        <v>2.5626422252715253</v>
      </c>
      <c r="BG45" s="5">
        <f t="shared" si="24"/>
        <v>2.5652972982055244</v>
      </c>
      <c r="BH45" s="5">
        <f t="shared" si="25"/>
        <v>2.5678116197301688</v>
      </c>
      <c r="BI45" s="5">
        <f t="shared" si="25"/>
        <v>2.5701952357951781</v>
      </c>
      <c r="BJ45" s="5">
        <f t="shared" si="25"/>
        <v>2.5724572661203786</v>
      </c>
      <c r="BK45" s="5">
        <f t="shared" si="25"/>
        <v>2.5746060086375691</v>
      </c>
      <c r="BL45" s="5">
        <f t="shared" si="25"/>
        <v>2.5766490301075056</v>
      </c>
      <c r="BM45" s="5">
        <f t="shared" si="25"/>
        <v>2.5785932450009019</v>
      </c>
      <c r="BN45" s="5">
        <f t="shared" si="25"/>
        <v>2.5804449843792732</v>
      </c>
      <c r="BO45" s="5">
        <f t="shared" si="25"/>
        <v>2.5822100562240498</v>
      </c>
      <c r="BP45" s="5">
        <f t="shared" si="25"/>
        <v>2.5838937984275145</v>
      </c>
      <c r="BQ45" s="5">
        <f t="shared" si="25"/>
        <v>2.5855011254662785</v>
      </c>
      <c r="BT45" s="18">
        <f t="shared" si="17"/>
        <v>3.3689734995427334</v>
      </c>
      <c r="BU45" s="18">
        <f t="shared" si="22"/>
        <v>78.565897100720633</v>
      </c>
      <c r="BV45" s="18">
        <f t="shared" si="19"/>
        <v>-75.1969236011779</v>
      </c>
    </row>
    <row r="46" spans="2:74" x14ac:dyDescent="0.2">
      <c r="B46" t="str">
        <f t="shared" si="13"/>
        <v>26y</v>
      </c>
      <c r="C46">
        <f t="shared" si="14"/>
        <v>312</v>
      </c>
      <c r="D46" s="5">
        <f t="shared" si="15"/>
        <v>26</v>
      </c>
      <c r="E46" s="4">
        <f t="shared" si="27"/>
        <v>2.8503020683031361E-2</v>
      </c>
      <c r="F46" s="4">
        <f t="shared" si="20"/>
        <v>2.5994212043023213E-2</v>
      </c>
      <c r="G46" s="4">
        <f>(1-I46)/(SUM(I$21:I46)*$D$21)</f>
        <v>2.5043496835235154E-2</v>
      </c>
      <c r="H46" s="4">
        <f>SUMPRODUCT(E$21:E46,I$21:I46)/SUM(I$21:I46)</f>
        <v>2.504349683523514E-2</v>
      </c>
      <c r="I46" s="3">
        <f t="shared" si="16"/>
        <v>0.51313580503810474</v>
      </c>
      <c r="J46" s="3">
        <f t="shared" si="11"/>
        <v>0.97434774760923015</v>
      </c>
      <c r="K46" s="3">
        <f t="shared" si="11"/>
        <v>1.0263542998942454</v>
      </c>
      <c r="L46" s="3">
        <f t="shared" si="11"/>
        <v>0.77204796336018144</v>
      </c>
      <c r="M46" s="3">
        <f t="shared" si="11"/>
        <v>1.2986285319823252</v>
      </c>
      <c r="N46" s="3"/>
      <c r="Q46" s="5">
        <f t="shared" si="6"/>
        <v>0</v>
      </c>
      <c r="R46" s="5">
        <v>0</v>
      </c>
      <c r="T46" s="5">
        <f t="shared" si="26"/>
        <v>0</v>
      </c>
      <c r="U46" s="5">
        <f t="shared" si="26"/>
        <v>0</v>
      </c>
      <c r="V46" s="5">
        <f t="shared" si="26"/>
        <v>0</v>
      </c>
      <c r="W46" s="5">
        <f t="shared" si="26"/>
        <v>0</v>
      </c>
      <c r="X46" s="5">
        <f t="shared" si="26"/>
        <v>0</v>
      </c>
      <c r="Y46" s="5">
        <f t="shared" si="26"/>
        <v>0</v>
      </c>
      <c r="Z46" s="5">
        <f t="shared" si="26"/>
        <v>0</v>
      </c>
      <c r="AA46" s="5">
        <f t="shared" si="26"/>
        <v>0</v>
      </c>
      <c r="AB46" s="5">
        <f t="shared" si="26"/>
        <v>0</v>
      </c>
      <c r="AC46" s="5">
        <f t="shared" si="26"/>
        <v>0</v>
      </c>
      <c r="AD46" s="5">
        <f t="shared" si="26"/>
        <v>0</v>
      </c>
      <c r="AE46" s="5">
        <f t="shared" si="26"/>
        <v>0</v>
      </c>
      <c r="AF46" s="5">
        <f t="shared" si="26"/>
        <v>0</v>
      </c>
      <c r="AG46" s="5">
        <f t="shared" si="26"/>
        <v>0</v>
      </c>
      <c r="AH46" s="5">
        <f t="shared" si="26"/>
        <v>0</v>
      </c>
      <c r="AI46" s="5">
        <f t="shared" si="26"/>
        <v>0</v>
      </c>
      <c r="AJ46" s="5">
        <f t="shared" si="23"/>
        <v>0</v>
      </c>
      <c r="AK46" s="5">
        <f t="shared" si="23"/>
        <v>0</v>
      </c>
      <c r="AL46" s="5">
        <f t="shared" si="23"/>
        <v>0</v>
      </c>
      <c r="AM46" s="5">
        <f t="shared" si="23"/>
        <v>0</v>
      </c>
      <c r="AN46" s="5">
        <f t="shared" si="23"/>
        <v>0</v>
      </c>
      <c r="AO46" s="5">
        <f t="shared" si="23"/>
        <v>0</v>
      </c>
      <c r="AP46" s="5">
        <f t="shared" si="23"/>
        <v>0</v>
      </c>
      <c r="AQ46" s="5">
        <f t="shared" si="23"/>
        <v>0</v>
      </c>
      <c r="AR46" s="5">
        <f t="shared" si="23"/>
        <v>0</v>
      </c>
      <c r="AS46" s="5">
        <f t="shared" si="23"/>
        <v>102.50434968352351</v>
      </c>
      <c r="AT46" s="5">
        <f t="shared" si="23"/>
        <v>2.5124091849775705</v>
      </c>
      <c r="AU46" s="5">
        <f t="shared" si="23"/>
        <v>2.5193026494271105</v>
      </c>
      <c r="AV46" s="5">
        <f t="shared" si="23"/>
        <v>2.5251617709610841</v>
      </c>
      <c r="AW46" s="5">
        <f t="shared" si="23"/>
        <v>2.5301002240137294</v>
      </c>
      <c r="AX46" s="5">
        <f t="shared" si="24"/>
        <v>2.5347063783359363</v>
      </c>
      <c r="AY46" s="5">
        <f t="shared" si="24"/>
        <v>2.5390111441334193</v>
      </c>
      <c r="AZ46" s="5">
        <f t="shared" si="24"/>
        <v>2.5430417238038041</v>
      </c>
      <c r="BA46" s="5">
        <f t="shared" si="24"/>
        <v>2.5468221519462273</v>
      </c>
      <c r="BB46" s="5">
        <f t="shared" si="24"/>
        <v>2.5503737436586347</v>
      </c>
      <c r="BC46" s="5">
        <f t="shared" si="24"/>
        <v>2.5537154687943251</v>
      </c>
      <c r="BD46" s="5">
        <f t="shared" si="24"/>
        <v>2.5568642660621999</v>
      </c>
      <c r="BE46" s="5">
        <f t="shared" si="24"/>
        <v>2.559835307957032</v>
      </c>
      <c r="BF46" s="5">
        <f t="shared" si="24"/>
        <v>2.5626422252715253</v>
      </c>
      <c r="BG46" s="5">
        <f t="shared" si="24"/>
        <v>2.5652972982055244</v>
      </c>
      <c r="BH46" s="5">
        <f t="shared" si="25"/>
        <v>2.5678116197301688</v>
      </c>
      <c r="BI46" s="5">
        <f t="shared" si="25"/>
        <v>2.5701952357951781</v>
      </c>
      <c r="BJ46" s="5">
        <f t="shared" si="25"/>
        <v>2.5724572661203786</v>
      </c>
      <c r="BK46" s="5">
        <f t="shared" si="25"/>
        <v>2.5746060086375691</v>
      </c>
      <c r="BL46" s="5">
        <f t="shared" si="25"/>
        <v>2.5766490301075056</v>
      </c>
      <c r="BM46" s="5">
        <f t="shared" si="25"/>
        <v>2.5785932450009019</v>
      </c>
      <c r="BN46" s="5">
        <f t="shared" si="25"/>
        <v>2.5804449843792732</v>
      </c>
      <c r="BO46" s="5">
        <f t="shared" si="25"/>
        <v>2.5822100562240498</v>
      </c>
      <c r="BP46" s="5">
        <f t="shared" si="25"/>
        <v>2.5838937984275145</v>
      </c>
      <c r="BQ46" s="5">
        <f t="shared" si="25"/>
        <v>2.5855011254662785</v>
      </c>
      <c r="BT46" s="18">
        <f t="shared" si="17"/>
        <v>2.7582822103803859</v>
      </c>
      <c r="BU46" s="18">
        <f t="shared" si="22"/>
        <v>67.285026709672962</v>
      </c>
      <c r="BV46" s="18">
        <f t="shared" si="19"/>
        <v>-64.526744499292576</v>
      </c>
    </row>
    <row r="47" spans="2:74" x14ac:dyDescent="0.2">
      <c r="B47" t="str">
        <f t="shared" si="13"/>
        <v>27y</v>
      </c>
      <c r="C47">
        <f t="shared" si="14"/>
        <v>324</v>
      </c>
      <c r="D47" s="5">
        <f t="shared" si="15"/>
        <v>27</v>
      </c>
      <c r="E47" s="4">
        <f t="shared" si="27"/>
        <v>2.8263828949790171E-2</v>
      </c>
      <c r="F47" s="4">
        <f t="shared" si="20"/>
        <v>2.6078182526303229E-2</v>
      </c>
      <c r="G47" s="4">
        <f>(1-I47)/(SUM(I$21:I47)*$D$21)</f>
        <v>2.5124091849775706E-2</v>
      </c>
      <c r="H47" s="4">
        <f>SUMPRODUCT(E$21:E47,I$21:I47)/SUM(I$21:I47)</f>
        <v>2.5124091849775668E-2</v>
      </c>
      <c r="I47" s="3">
        <f t="shared" si="16"/>
        <v>0.49903127056622398</v>
      </c>
      <c r="J47" s="3">
        <f t="shared" si="11"/>
        <v>0.97337437323599441</v>
      </c>
      <c r="K47" s="3">
        <f t="shared" si="11"/>
        <v>1.0273816815758212</v>
      </c>
      <c r="L47" s="3">
        <f t="shared" si="11"/>
        <v>0.76440392411899183</v>
      </c>
      <c r="M47" s="3">
        <f t="shared" si="11"/>
        <v>1.3117459919013386</v>
      </c>
      <c r="N47" s="3"/>
      <c r="Q47" s="5">
        <f t="shared" si="6"/>
        <v>0</v>
      </c>
      <c r="R47" s="5">
        <v>0</v>
      </c>
      <c r="T47" s="5">
        <f t="shared" si="26"/>
        <v>0</v>
      </c>
      <c r="U47" s="5">
        <f t="shared" si="26"/>
        <v>0</v>
      </c>
      <c r="V47" s="5">
        <f t="shared" si="26"/>
        <v>0</v>
      </c>
      <c r="W47" s="5">
        <f t="shared" si="26"/>
        <v>0</v>
      </c>
      <c r="X47" s="5">
        <f t="shared" si="26"/>
        <v>0</v>
      </c>
      <c r="Y47" s="5">
        <f t="shared" si="26"/>
        <v>0</v>
      </c>
      <c r="Z47" s="5">
        <f t="shared" si="26"/>
        <v>0</v>
      </c>
      <c r="AA47" s="5">
        <f t="shared" si="26"/>
        <v>0</v>
      </c>
      <c r="AB47" s="5">
        <f t="shared" si="26"/>
        <v>0</v>
      </c>
      <c r="AC47" s="5">
        <f t="shared" si="26"/>
        <v>0</v>
      </c>
      <c r="AD47" s="5">
        <f t="shared" si="26"/>
        <v>0</v>
      </c>
      <c r="AE47" s="5">
        <f t="shared" si="26"/>
        <v>0</v>
      </c>
      <c r="AF47" s="5">
        <f t="shared" si="26"/>
        <v>0</v>
      </c>
      <c r="AG47" s="5">
        <f t="shared" si="26"/>
        <v>0</v>
      </c>
      <c r="AH47" s="5">
        <f t="shared" si="26"/>
        <v>0</v>
      </c>
      <c r="AI47" s="5">
        <f t="shared" si="26"/>
        <v>0</v>
      </c>
      <c r="AJ47" s="5">
        <f t="shared" si="23"/>
        <v>0</v>
      </c>
      <c r="AK47" s="5">
        <f t="shared" si="23"/>
        <v>0</v>
      </c>
      <c r="AL47" s="5">
        <f t="shared" si="23"/>
        <v>0</v>
      </c>
      <c r="AM47" s="5">
        <f t="shared" si="23"/>
        <v>0</v>
      </c>
      <c r="AN47" s="5">
        <f t="shared" si="23"/>
        <v>0</v>
      </c>
      <c r="AO47" s="5">
        <f t="shared" si="23"/>
        <v>0</v>
      </c>
      <c r="AP47" s="5">
        <f t="shared" si="23"/>
        <v>0</v>
      </c>
      <c r="AQ47" s="5">
        <f t="shared" si="23"/>
        <v>0</v>
      </c>
      <c r="AR47" s="5">
        <f t="shared" si="23"/>
        <v>0</v>
      </c>
      <c r="AS47" s="5">
        <f t="shared" si="23"/>
        <v>0</v>
      </c>
      <c r="AT47" s="5">
        <f t="shared" si="23"/>
        <v>102.51240918497757</v>
      </c>
      <c r="AU47" s="5">
        <f t="shared" si="23"/>
        <v>2.5193026494271105</v>
      </c>
      <c r="AV47" s="5">
        <f t="shared" si="23"/>
        <v>2.5251617709610841</v>
      </c>
      <c r="AW47" s="5">
        <f t="shared" si="23"/>
        <v>2.5301002240137294</v>
      </c>
      <c r="AX47" s="5">
        <f t="shared" si="24"/>
        <v>2.5347063783359363</v>
      </c>
      <c r="AY47" s="5">
        <f t="shared" si="24"/>
        <v>2.5390111441334193</v>
      </c>
      <c r="AZ47" s="5">
        <f t="shared" si="24"/>
        <v>2.5430417238038041</v>
      </c>
      <c r="BA47" s="5">
        <f t="shared" si="24"/>
        <v>2.5468221519462273</v>
      </c>
      <c r="BB47" s="5">
        <f t="shared" si="24"/>
        <v>2.5503737436586347</v>
      </c>
      <c r="BC47" s="5">
        <f t="shared" si="24"/>
        <v>2.5537154687943251</v>
      </c>
      <c r="BD47" s="5">
        <f t="shared" si="24"/>
        <v>2.5568642660621999</v>
      </c>
      <c r="BE47" s="5">
        <f t="shared" si="24"/>
        <v>2.559835307957032</v>
      </c>
      <c r="BF47" s="5">
        <f t="shared" si="24"/>
        <v>2.5626422252715253</v>
      </c>
      <c r="BG47" s="5">
        <f t="shared" si="24"/>
        <v>2.5652972982055244</v>
      </c>
      <c r="BH47" s="5">
        <f t="shared" si="25"/>
        <v>2.5678116197301688</v>
      </c>
      <c r="BI47" s="5">
        <f t="shared" si="25"/>
        <v>2.5701952357951781</v>
      </c>
      <c r="BJ47" s="5">
        <f t="shared" si="25"/>
        <v>2.5724572661203786</v>
      </c>
      <c r="BK47" s="5">
        <f t="shared" si="25"/>
        <v>2.5746060086375691</v>
      </c>
      <c r="BL47" s="5">
        <f t="shared" si="25"/>
        <v>2.5766490301075056</v>
      </c>
      <c r="BM47" s="5">
        <f t="shared" si="25"/>
        <v>2.5785932450009019</v>
      </c>
      <c r="BN47" s="5">
        <f t="shared" si="25"/>
        <v>2.5804449843792732</v>
      </c>
      <c r="BO47" s="5">
        <f t="shared" si="25"/>
        <v>2.5822100562240498</v>
      </c>
      <c r="BP47" s="5">
        <f t="shared" si="25"/>
        <v>2.5838937984275145</v>
      </c>
      <c r="BQ47" s="5">
        <f t="shared" si="25"/>
        <v>2.5855011254662785</v>
      </c>
      <c r="BT47" s="18">
        <f t="shared" si="17"/>
        <v>2.2582904713063328</v>
      </c>
      <c r="BU47" s="18">
        <f t="shared" si="22"/>
        <v>57.050550526518983</v>
      </c>
      <c r="BV47" s="18">
        <f t="shared" si="19"/>
        <v>-54.792260055212651</v>
      </c>
    </row>
    <row r="48" spans="2:74" x14ac:dyDescent="0.2">
      <c r="B48" t="str">
        <f t="shared" si="13"/>
        <v>28y</v>
      </c>
      <c r="C48">
        <f t="shared" si="14"/>
        <v>336</v>
      </c>
      <c r="D48" s="5">
        <f t="shared" si="15"/>
        <v>28</v>
      </c>
      <c r="E48" s="4">
        <f t="shared" si="27"/>
        <v>2.8024637216548982E-2</v>
      </c>
      <c r="F48" s="4">
        <f t="shared" si="20"/>
        <v>2.6147635263322089E-2</v>
      </c>
      <c r="G48" s="4">
        <f>(1-I48)/(SUM(I$21:I48)*$D$21)</f>
        <v>2.5193026494271104E-2</v>
      </c>
      <c r="H48" s="4">
        <f>SUMPRODUCT(E$21:E48,I$21:I48)/SUM(I$21:I48)</f>
        <v>2.519302649427101E-2</v>
      </c>
      <c r="I48" s="3">
        <f t="shared" si="16"/>
        <v>0.48542734531867454</v>
      </c>
      <c r="J48" s="3">
        <f t="shared" si="11"/>
        <v>0.97240197126472983</v>
      </c>
      <c r="K48" s="3">
        <f t="shared" si="11"/>
        <v>1.0284100916674888</v>
      </c>
      <c r="L48" s="3">
        <f t="shared" si="11"/>
        <v>0.75683556843464528</v>
      </c>
      <c r="M48" s="3">
        <f t="shared" si="11"/>
        <v>1.3249959514154936</v>
      </c>
      <c r="N48" s="3"/>
      <c r="Q48" s="5">
        <f t="shared" si="6"/>
        <v>0</v>
      </c>
      <c r="R48" s="5">
        <v>0</v>
      </c>
      <c r="T48" s="5">
        <f t="shared" si="26"/>
        <v>0</v>
      </c>
      <c r="U48" s="5">
        <f t="shared" si="26"/>
        <v>0</v>
      </c>
      <c r="V48" s="5">
        <f t="shared" si="26"/>
        <v>0</v>
      </c>
      <c r="W48" s="5">
        <f t="shared" si="26"/>
        <v>0</v>
      </c>
      <c r="X48" s="5">
        <f t="shared" si="26"/>
        <v>0</v>
      </c>
      <c r="Y48" s="5">
        <f t="shared" si="26"/>
        <v>0</v>
      </c>
      <c r="Z48" s="5">
        <f t="shared" si="26"/>
        <v>0</v>
      </c>
      <c r="AA48" s="5">
        <f t="shared" si="26"/>
        <v>0</v>
      </c>
      <c r="AB48" s="5">
        <f t="shared" si="26"/>
        <v>0</v>
      </c>
      <c r="AC48" s="5">
        <f t="shared" si="26"/>
        <v>0</v>
      </c>
      <c r="AD48" s="5">
        <f t="shared" si="26"/>
        <v>0</v>
      </c>
      <c r="AE48" s="5">
        <f t="shared" si="26"/>
        <v>0</v>
      </c>
      <c r="AF48" s="5">
        <f t="shared" si="26"/>
        <v>0</v>
      </c>
      <c r="AG48" s="5">
        <f t="shared" si="26"/>
        <v>0</v>
      </c>
      <c r="AH48" s="5">
        <f t="shared" si="26"/>
        <v>0</v>
      </c>
      <c r="AI48" s="5">
        <f t="shared" si="26"/>
        <v>0</v>
      </c>
      <c r="AJ48" s="5">
        <f t="shared" si="23"/>
        <v>0</v>
      </c>
      <c r="AK48" s="5">
        <f t="shared" si="23"/>
        <v>0</v>
      </c>
      <c r="AL48" s="5">
        <f t="shared" si="23"/>
        <v>0</v>
      </c>
      <c r="AM48" s="5">
        <f t="shared" si="23"/>
        <v>0</v>
      </c>
      <c r="AN48" s="5">
        <f t="shared" si="23"/>
        <v>0</v>
      </c>
      <c r="AO48" s="5">
        <f t="shared" si="23"/>
        <v>0</v>
      </c>
      <c r="AP48" s="5">
        <f t="shared" si="23"/>
        <v>0</v>
      </c>
      <c r="AQ48" s="5">
        <f t="shared" si="23"/>
        <v>0</v>
      </c>
      <c r="AR48" s="5">
        <f t="shared" si="23"/>
        <v>0</v>
      </c>
      <c r="AS48" s="5">
        <f t="shared" si="23"/>
        <v>0</v>
      </c>
      <c r="AT48" s="5">
        <f t="shared" si="23"/>
        <v>0</v>
      </c>
      <c r="AU48" s="5">
        <f t="shared" si="23"/>
        <v>102.5193026494271</v>
      </c>
      <c r="AV48" s="5">
        <f t="shared" si="23"/>
        <v>2.5251617709610841</v>
      </c>
      <c r="AW48" s="5">
        <f t="shared" si="23"/>
        <v>2.5301002240137294</v>
      </c>
      <c r="AX48" s="5">
        <f t="shared" si="24"/>
        <v>2.5347063783359363</v>
      </c>
      <c r="AY48" s="5">
        <f t="shared" si="24"/>
        <v>2.5390111441334193</v>
      </c>
      <c r="AZ48" s="5">
        <f t="shared" si="24"/>
        <v>2.5430417238038041</v>
      </c>
      <c r="BA48" s="5">
        <f t="shared" si="24"/>
        <v>2.5468221519462273</v>
      </c>
      <c r="BB48" s="5">
        <f t="shared" si="24"/>
        <v>2.5503737436586347</v>
      </c>
      <c r="BC48" s="5">
        <f t="shared" si="24"/>
        <v>2.5537154687943251</v>
      </c>
      <c r="BD48" s="5">
        <f t="shared" si="24"/>
        <v>2.5568642660621999</v>
      </c>
      <c r="BE48" s="5">
        <f t="shared" si="24"/>
        <v>2.559835307957032</v>
      </c>
      <c r="BF48" s="5">
        <f t="shared" si="24"/>
        <v>2.5626422252715253</v>
      </c>
      <c r="BG48" s="5">
        <f t="shared" si="24"/>
        <v>2.5652972982055244</v>
      </c>
      <c r="BH48" s="5">
        <f t="shared" si="25"/>
        <v>2.5678116197301688</v>
      </c>
      <c r="BI48" s="5">
        <f t="shared" si="25"/>
        <v>2.5701952357951781</v>
      </c>
      <c r="BJ48" s="5">
        <f t="shared" si="25"/>
        <v>2.5724572661203786</v>
      </c>
      <c r="BK48" s="5">
        <f t="shared" si="25"/>
        <v>2.5746060086375691</v>
      </c>
      <c r="BL48" s="5">
        <f t="shared" si="25"/>
        <v>2.5766490301075056</v>
      </c>
      <c r="BM48" s="5">
        <f t="shared" si="25"/>
        <v>2.5785932450009019</v>
      </c>
      <c r="BN48" s="5">
        <f t="shared" si="25"/>
        <v>2.5804449843792732</v>
      </c>
      <c r="BO48" s="5">
        <f t="shared" si="25"/>
        <v>2.5822100562240498</v>
      </c>
      <c r="BP48" s="5">
        <f t="shared" si="25"/>
        <v>2.5838937984275145</v>
      </c>
      <c r="BQ48" s="5">
        <f t="shared" si="25"/>
        <v>2.5855011254662785</v>
      </c>
      <c r="BT48" s="18">
        <f t="shared" si="17"/>
        <v>1.848931858241466</v>
      </c>
      <c r="BU48" s="18">
        <f t="shared" si="22"/>
        <v>47.891485178234745</v>
      </c>
      <c r="BV48" s="18">
        <f t="shared" si="19"/>
        <v>-46.042553319993281</v>
      </c>
    </row>
    <row r="49" spans="2:74" x14ac:dyDescent="0.2">
      <c r="B49" t="str">
        <f t="shared" si="13"/>
        <v>29y</v>
      </c>
      <c r="C49">
        <f t="shared" si="14"/>
        <v>348</v>
      </c>
      <c r="D49" s="5">
        <f t="shared" si="15"/>
        <v>29</v>
      </c>
      <c r="E49" s="4">
        <f t="shared" si="27"/>
        <v>2.7785445483307792E-2</v>
      </c>
      <c r="F49" s="4">
        <f t="shared" si="20"/>
        <v>2.6204068007217751E-2</v>
      </c>
      <c r="G49" s="4">
        <f>(1-I49)/(SUM(I$21:I49)*$D$21)</f>
        <v>2.5251617709610843E-2</v>
      </c>
      <c r="H49" s="4">
        <f>SUMPRODUCT(E$21:E49,I$21:I49)/SUM(I$21:I49)</f>
        <v>2.5251617709610805E-2</v>
      </c>
      <c r="I49" s="3">
        <f t="shared" si="16"/>
        <v>0.47230416372592965</v>
      </c>
      <c r="J49" s="3">
        <f t="shared" si="11"/>
        <v>0.97143054072400581</v>
      </c>
      <c r="K49" s="3">
        <f t="shared" si="11"/>
        <v>1.0294395311986875</v>
      </c>
      <c r="L49" s="3">
        <f t="shared" si="11"/>
        <v>0.74934214696499535</v>
      </c>
      <c r="M49" s="3">
        <f t="shared" si="11"/>
        <v>1.3383797489045393</v>
      </c>
      <c r="N49" s="3"/>
      <c r="Q49" s="5">
        <f t="shared" si="6"/>
        <v>0</v>
      </c>
      <c r="R49" s="5">
        <v>0</v>
      </c>
      <c r="T49" s="5">
        <f t="shared" si="26"/>
        <v>0</v>
      </c>
      <c r="U49" s="5">
        <f t="shared" si="26"/>
        <v>0</v>
      </c>
      <c r="V49" s="5">
        <f t="shared" si="26"/>
        <v>0</v>
      </c>
      <c r="W49" s="5">
        <f t="shared" si="26"/>
        <v>0</v>
      </c>
      <c r="X49" s="5">
        <f t="shared" si="26"/>
        <v>0</v>
      </c>
      <c r="Y49" s="5">
        <f t="shared" si="26"/>
        <v>0</v>
      </c>
      <c r="Z49" s="5">
        <f t="shared" si="26"/>
        <v>0</v>
      </c>
      <c r="AA49" s="5">
        <f t="shared" si="26"/>
        <v>0</v>
      </c>
      <c r="AB49" s="5">
        <f t="shared" si="26"/>
        <v>0</v>
      </c>
      <c r="AC49" s="5">
        <f t="shared" si="26"/>
        <v>0</v>
      </c>
      <c r="AD49" s="5">
        <f t="shared" si="26"/>
        <v>0</v>
      </c>
      <c r="AE49" s="5">
        <f t="shared" si="26"/>
        <v>0</v>
      </c>
      <c r="AF49" s="5">
        <f t="shared" si="26"/>
        <v>0</v>
      </c>
      <c r="AG49" s="5">
        <f t="shared" si="26"/>
        <v>0</v>
      </c>
      <c r="AH49" s="5">
        <f t="shared" si="26"/>
        <v>0</v>
      </c>
      <c r="AI49" s="5">
        <f t="shared" si="26"/>
        <v>0</v>
      </c>
      <c r="AJ49" s="5">
        <f t="shared" si="23"/>
        <v>0</v>
      </c>
      <c r="AK49" s="5">
        <f t="shared" si="23"/>
        <v>0</v>
      </c>
      <c r="AL49" s="5">
        <f t="shared" si="23"/>
        <v>0</v>
      </c>
      <c r="AM49" s="5">
        <f t="shared" si="23"/>
        <v>0</v>
      </c>
      <c r="AN49" s="5">
        <f t="shared" si="23"/>
        <v>0</v>
      </c>
      <c r="AO49" s="5">
        <f t="shared" si="23"/>
        <v>0</v>
      </c>
      <c r="AP49" s="5">
        <f t="shared" si="23"/>
        <v>0</v>
      </c>
      <c r="AQ49" s="5">
        <f t="shared" si="23"/>
        <v>0</v>
      </c>
      <c r="AR49" s="5">
        <f t="shared" si="23"/>
        <v>0</v>
      </c>
      <c r="AS49" s="5">
        <f t="shared" si="23"/>
        <v>0</v>
      </c>
      <c r="AT49" s="5">
        <f t="shared" si="23"/>
        <v>0</v>
      </c>
      <c r="AU49" s="5">
        <f t="shared" si="23"/>
        <v>0</v>
      </c>
      <c r="AV49" s="5">
        <f t="shared" si="23"/>
        <v>102.52516177096109</v>
      </c>
      <c r="AW49" s="5">
        <f t="shared" si="23"/>
        <v>2.5301002240137294</v>
      </c>
      <c r="AX49" s="5">
        <f t="shared" si="24"/>
        <v>2.5347063783359363</v>
      </c>
      <c r="AY49" s="5">
        <f t="shared" si="24"/>
        <v>2.5390111441334193</v>
      </c>
      <c r="AZ49" s="5">
        <f t="shared" si="24"/>
        <v>2.5430417238038041</v>
      </c>
      <c r="BA49" s="5">
        <f t="shared" si="24"/>
        <v>2.5468221519462273</v>
      </c>
      <c r="BB49" s="5">
        <f t="shared" si="24"/>
        <v>2.5503737436586347</v>
      </c>
      <c r="BC49" s="5">
        <f t="shared" si="24"/>
        <v>2.5537154687943251</v>
      </c>
      <c r="BD49" s="5">
        <f t="shared" si="24"/>
        <v>2.5568642660621999</v>
      </c>
      <c r="BE49" s="5">
        <f t="shared" si="24"/>
        <v>2.559835307957032</v>
      </c>
      <c r="BF49" s="5">
        <f t="shared" si="24"/>
        <v>2.5626422252715253</v>
      </c>
      <c r="BG49" s="5">
        <f t="shared" si="24"/>
        <v>2.5652972982055244</v>
      </c>
      <c r="BH49" s="5">
        <f t="shared" si="25"/>
        <v>2.5678116197301688</v>
      </c>
      <c r="BI49" s="5">
        <f t="shared" si="25"/>
        <v>2.5701952357951781</v>
      </c>
      <c r="BJ49" s="5">
        <f t="shared" si="25"/>
        <v>2.5724572661203786</v>
      </c>
      <c r="BK49" s="5">
        <f t="shared" si="25"/>
        <v>2.5746060086375691</v>
      </c>
      <c r="BL49" s="5">
        <f t="shared" si="25"/>
        <v>2.5766490301075056</v>
      </c>
      <c r="BM49" s="5">
        <f t="shared" si="25"/>
        <v>2.5785932450009019</v>
      </c>
      <c r="BN49" s="5">
        <f t="shared" si="25"/>
        <v>2.5804449843792732</v>
      </c>
      <c r="BO49" s="5">
        <f t="shared" si="25"/>
        <v>2.5822100562240498</v>
      </c>
      <c r="BP49" s="5">
        <f t="shared" si="25"/>
        <v>2.5838937984275145</v>
      </c>
      <c r="BQ49" s="5">
        <f t="shared" si="25"/>
        <v>2.5855011254662785</v>
      </c>
      <c r="BT49" s="18">
        <f t="shared" si="17"/>
        <v>1.5137773726879076</v>
      </c>
      <c r="BU49" s="18">
        <f t="shared" si="22"/>
        <v>39.802818491671488</v>
      </c>
      <c r="BV49" s="18">
        <f t="shared" si="19"/>
        <v>-38.289041118983583</v>
      </c>
    </row>
    <row r="50" spans="2:74" x14ac:dyDescent="0.2">
      <c r="B50" t="str">
        <f t="shared" si="13"/>
        <v>30y</v>
      </c>
      <c r="C50">
        <f t="shared" si="14"/>
        <v>360</v>
      </c>
      <c r="D50" s="5">
        <f t="shared" si="15"/>
        <v>30</v>
      </c>
      <c r="E50" s="8">
        <f>VLOOKUP($B50,$C$4:$F$11,4,FALSE)/100</f>
        <v>2.7546253750066602E-2</v>
      </c>
      <c r="F50" s="9">
        <f t="shared" si="20"/>
        <v>2.6248779273757128E-2</v>
      </c>
      <c r="G50" s="9">
        <f>(1-I50)/(SUM(I$21:I50)*$D$21)</f>
        <v>2.5301002240137295E-2</v>
      </c>
      <c r="H50" s="9">
        <f>SUMPRODUCT(E$21:E50,I$21:I50)/SUM(I$21:I50)</f>
        <v>2.5301002240137236E-2</v>
      </c>
      <c r="I50" s="3">
        <f t="shared" si="16"/>
        <v>0.45964272849250171</v>
      </c>
      <c r="J50" s="3">
        <f t="shared" si="11"/>
        <v>0.97046008064336287</v>
      </c>
      <c r="K50" s="3">
        <f t="shared" si="11"/>
        <v>1.0304700011998873</v>
      </c>
      <c r="L50" s="3">
        <f t="shared" si="11"/>
        <v>0.74192291778712394</v>
      </c>
      <c r="M50" s="3">
        <f t="shared" si="11"/>
        <v>1.351898736267211</v>
      </c>
      <c r="N50" s="3"/>
      <c r="Q50" s="5">
        <f t="shared" si="6"/>
        <v>0</v>
      </c>
      <c r="R50" s="5">
        <v>0</v>
      </c>
      <c r="T50" s="5">
        <f t="shared" si="26"/>
        <v>0</v>
      </c>
      <c r="U50" s="5">
        <f t="shared" si="26"/>
        <v>0</v>
      </c>
      <c r="V50" s="5">
        <f t="shared" si="26"/>
        <v>0</v>
      </c>
      <c r="W50" s="5">
        <f t="shared" si="26"/>
        <v>0</v>
      </c>
      <c r="X50" s="5">
        <f t="shared" si="26"/>
        <v>0</v>
      </c>
      <c r="Y50" s="5">
        <f t="shared" si="26"/>
        <v>0</v>
      </c>
      <c r="Z50" s="5">
        <f t="shared" si="26"/>
        <v>0</v>
      </c>
      <c r="AA50" s="5">
        <f t="shared" si="26"/>
        <v>0</v>
      </c>
      <c r="AB50" s="5">
        <f t="shared" si="26"/>
        <v>0</v>
      </c>
      <c r="AC50" s="5">
        <f t="shared" si="26"/>
        <v>0</v>
      </c>
      <c r="AD50" s="5">
        <f t="shared" si="26"/>
        <v>0</v>
      </c>
      <c r="AE50" s="5">
        <f t="shared" si="26"/>
        <v>0</v>
      </c>
      <c r="AF50" s="5">
        <f t="shared" si="26"/>
        <v>0</v>
      </c>
      <c r="AG50" s="5">
        <f t="shared" si="26"/>
        <v>0</v>
      </c>
      <c r="AH50" s="5">
        <f t="shared" si="26"/>
        <v>0</v>
      </c>
      <c r="AI50" s="5">
        <f t="shared" si="26"/>
        <v>0</v>
      </c>
      <c r="AJ50" s="5">
        <f t="shared" si="23"/>
        <v>0</v>
      </c>
      <c r="AK50" s="5">
        <f t="shared" si="23"/>
        <v>0</v>
      </c>
      <c r="AL50" s="5">
        <f t="shared" si="23"/>
        <v>0</v>
      </c>
      <c r="AM50" s="5">
        <f t="shared" si="23"/>
        <v>0</v>
      </c>
      <c r="AN50" s="5">
        <f t="shared" si="23"/>
        <v>0</v>
      </c>
      <c r="AO50" s="5">
        <f t="shared" si="23"/>
        <v>0</v>
      </c>
      <c r="AP50" s="5">
        <f t="shared" si="23"/>
        <v>0</v>
      </c>
      <c r="AQ50" s="5">
        <f t="shared" si="23"/>
        <v>0</v>
      </c>
      <c r="AR50" s="5">
        <f t="shared" si="23"/>
        <v>0</v>
      </c>
      <c r="AS50" s="5">
        <f t="shared" si="23"/>
        <v>0</v>
      </c>
      <c r="AT50" s="5">
        <f t="shared" si="23"/>
        <v>0</v>
      </c>
      <c r="AU50" s="5">
        <f t="shared" si="23"/>
        <v>0</v>
      </c>
      <c r="AV50" s="5">
        <f t="shared" si="23"/>
        <v>0</v>
      </c>
      <c r="AW50" s="5">
        <f t="shared" si="23"/>
        <v>102.53010022401372</v>
      </c>
      <c r="AX50" s="5">
        <f t="shared" si="24"/>
        <v>2.5347063783359363</v>
      </c>
      <c r="AY50" s="5">
        <f t="shared" si="24"/>
        <v>2.5390111441334193</v>
      </c>
      <c r="AZ50" s="5">
        <f t="shared" si="24"/>
        <v>2.5430417238038041</v>
      </c>
      <c r="BA50" s="5">
        <f t="shared" si="24"/>
        <v>2.5468221519462273</v>
      </c>
      <c r="BB50" s="5">
        <f t="shared" si="24"/>
        <v>2.5503737436586347</v>
      </c>
      <c r="BC50" s="5">
        <f t="shared" si="24"/>
        <v>2.5537154687943251</v>
      </c>
      <c r="BD50" s="5">
        <f t="shared" si="24"/>
        <v>2.5568642660621999</v>
      </c>
      <c r="BE50" s="5">
        <f t="shared" si="24"/>
        <v>2.559835307957032</v>
      </c>
      <c r="BF50" s="5">
        <f t="shared" si="24"/>
        <v>2.5626422252715253</v>
      </c>
      <c r="BG50" s="5">
        <f t="shared" si="24"/>
        <v>2.5652972982055244</v>
      </c>
      <c r="BH50" s="5">
        <f t="shared" si="25"/>
        <v>2.5678116197301688</v>
      </c>
      <c r="BI50" s="5">
        <f t="shared" si="25"/>
        <v>2.5701952357951781</v>
      </c>
      <c r="BJ50" s="5">
        <f t="shared" si="25"/>
        <v>2.5724572661203786</v>
      </c>
      <c r="BK50" s="5">
        <f t="shared" si="25"/>
        <v>2.5746060086375691</v>
      </c>
      <c r="BL50" s="5">
        <f t="shared" si="25"/>
        <v>2.5766490301075056</v>
      </c>
      <c r="BM50" s="5">
        <f t="shared" si="25"/>
        <v>2.5785932450009019</v>
      </c>
      <c r="BN50" s="5">
        <f t="shared" si="25"/>
        <v>2.5804449843792732</v>
      </c>
      <c r="BO50" s="5">
        <f t="shared" si="25"/>
        <v>2.5822100562240498</v>
      </c>
      <c r="BP50" s="5">
        <f t="shared" si="25"/>
        <v>2.5838937984275145</v>
      </c>
      <c r="BQ50" s="5">
        <f t="shared" si="25"/>
        <v>2.5855011254662785</v>
      </c>
      <c r="BT50" s="18">
        <f t="shared" si="17"/>
        <v>1.2393760883331792</v>
      </c>
      <c r="BU50" s="18">
        <f t="shared" si="22"/>
        <v>32.751138543260275</v>
      </c>
      <c r="BV50" s="18">
        <f t="shared" si="19"/>
        <v>-31.511762454927094</v>
      </c>
    </row>
    <row r="51" spans="2:74" x14ac:dyDescent="0.2">
      <c r="B51" t="str">
        <f t="shared" si="13"/>
        <v>31y</v>
      </c>
      <c r="C51">
        <f t="shared" si="14"/>
        <v>372</v>
      </c>
      <c r="D51" s="5">
        <f t="shared" si="15"/>
        <v>31</v>
      </c>
      <c r="E51" s="4">
        <f>E50</f>
        <v>2.7546253750066602E-2</v>
      </c>
      <c r="F51" s="4">
        <f t="shared" si="20"/>
        <v>2.6290607706037195E-2</v>
      </c>
      <c r="G51" s="4">
        <f>(1-I51)/(SUM(I$21:I51)*$D$21)</f>
        <v>2.5347063783359363E-2</v>
      </c>
      <c r="H51" s="4">
        <f>SUMPRODUCT(E$21:E51,I$21:I51)/SUM(I$21:I51)</f>
        <v>2.5347063783359377E-2</v>
      </c>
      <c r="I51" s="3">
        <f t="shared" si="16"/>
        <v>0.44732071847376298</v>
      </c>
      <c r="J51" s="3">
        <f t="shared" si="11"/>
        <v>0.96949059005330951</v>
      </c>
      <c r="K51" s="3">
        <f t="shared" si="11"/>
        <v>1.03150150270259</v>
      </c>
      <c r="L51" s="3">
        <f t="shared" si="11"/>
        <v>0.73457714632388538</v>
      </c>
      <c r="M51" s="3">
        <f t="shared" si="11"/>
        <v>1.365554279057789</v>
      </c>
      <c r="N51" s="3"/>
      <c r="Q51" s="5">
        <f t="shared" si="6"/>
        <v>0</v>
      </c>
      <c r="R51" s="5">
        <v>0</v>
      </c>
      <c r="T51" s="5">
        <f t="shared" si="26"/>
        <v>0</v>
      </c>
      <c r="U51" s="5">
        <f t="shared" si="26"/>
        <v>0</v>
      </c>
      <c r="V51" s="5">
        <f t="shared" si="26"/>
        <v>0</v>
      </c>
      <c r="W51" s="5">
        <f t="shared" si="26"/>
        <v>0</v>
      </c>
      <c r="X51" s="5">
        <f t="shared" si="26"/>
        <v>0</v>
      </c>
      <c r="Y51" s="5">
        <f t="shared" si="26"/>
        <v>0</v>
      </c>
      <c r="Z51" s="5">
        <f t="shared" si="26"/>
        <v>0</v>
      </c>
      <c r="AA51" s="5">
        <f t="shared" si="26"/>
        <v>0</v>
      </c>
      <c r="AB51" s="5">
        <f t="shared" si="26"/>
        <v>0</v>
      </c>
      <c r="AC51" s="5">
        <f t="shared" si="26"/>
        <v>0</v>
      </c>
      <c r="AD51" s="5">
        <f t="shared" si="26"/>
        <v>0</v>
      </c>
      <c r="AE51" s="5">
        <f t="shared" si="26"/>
        <v>0</v>
      </c>
      <c r="AF51" s="5">
        <f t="shared" si="26"/>
        <v>0</v>
      </c>
      <c r="AG51" s="5">
        <f t="shared" si="26"/>
        <v>0</v>
      </c>
      <c r="AH51" s="5">
        <f t="shared" si="26"/>
        <v>0</v>
      </c>
      <c r="AI51" s="5">
        <f t="shared" si="26"/>
        <v>0</v>
      </c>
      <c r="AJ51" s="5">
        <f t="shared" ref="AJ51:AY66" si="28">IF(AND($D51&lt;=AJ$18,$D51&gt;0),AJ$7/$C$16*100,0)+IF($D51=AJ$18,100,0)</f>
        <v>0</v>
      </c>
      <c r="AK51" s="5">
        <f t="shared" si="28"/>
        <v>0</v>
      </c>
      <c r="AL51" s="5">
        <f t="shared" si="28"/>
        <v>0</v>
      </c>
      <c r="AM51" s="5">
        <f t="shared" si="28"/>
        <v>0</v>
      </c>
      <c r="AN51" s="5">
        <f t="shared" si="28"/>
        <v>0</v>
      </c>
      <c r="AO51" s="5">
        <f t="shared" si="28"/>
        <v>0</v>
      </c>
      <c r="AP51" s="5">
        <f t="shared" si="28"/>
        <v>0</v>
      </c>
      <c r="AQ51" s="5">
        <f t="shared" si="28"/>
        <v>0</v>
      </c>
      <c r="AR51" s="5">
        <f t="shared" si="28"/>
        <v>0</v>
      </c>
      <c r="AS51" s="5">
        <f t="shared" si="28"/>
        <v>0</v>
      </c>
      <c r="AT51" s="5">
        <f t="shared" si="28"/>
        <v>0</v>
      </c>
      <c r="AU51" s="5">
        <f t="shared" si="28"/>
        <v>0</v>
      </c>
      <c r="AV51" s="5">
        <f t="shared" si="28"/>
        <v>0</v>
      </c>
      <c r="AW51" s="5">
        <f t="shared" si="28"/>
        <v>0</v>
      </c>
      <c r="AX51" s="5">
        <f t="shared" si="28"/>
        <v>102.53470637833594</v>
      </c>
      <c r="AY51" s="5">
        <f t="shared" si="28"/>
        <v>2.5390111441334193</v>
      </c>
      <c r="AZ51" s="5">
        <f t="shared" si="24"/>
        <v>2.5430417238038041</v>
      </c>
      <c r="BA51" s="5">
        <f t="shared" si="24"/>
        <v>2.5468221519462273</v>
      </c>
      <c r="BB51" s="5">
        <f t="shared" si="24"/>
        <v>2.5503737436586347</v>
      </c>
      <c r="BC51" s="5">
        <f t="shared" si="24"/>
        <v>2.5537154687943251</v>
      </c>
      <c r="BD51" s="5">
        <f t="shared" si="24"/>
        <v>2.5568642660621999</v>
      </c>
      <c r="BE51" s="5">
        <f t="shared" si="24"/>
        <v>2.559835307957032</v>
      </c>
      <c r="BF51" s="5">
        <f t="shared" si="24"/>
        <v>2.5626422252715253</v>
      </c>
      <c r="BG51" s="5">
        <f t="shared" si="24"/>
        <v>2.5652972982055244</v>
      </c>
      <c r="BH51" s="5">
        <f t="shared" si="25"/>
        <v>2.5678116197301688</v>
      </c>
      <c r="BI51" s="5">
        <f t="shared" si="25"/>
        <v>2.5701952357951781</v>
      </c>
      <c r="BJ51" s="5">
        <f t="shared" si="25"/>
        <v>2.5724572661203786</v>
      </c>
      <c r="BK51" s="5">
        <f t="shared" si="25"/>
        <v>2.5746060086375691</v>
      </c>
      <c r="BL51" s="5">
        <f t="shared" si="25"/>
        <v>2.5766490301075056</v>
      </c>
      <c r="BM51" s="5">
        <f t="shared" si="25"/>
        <v>2.5785932450009019</v>
      </c>
      <c r="BN51" s="5">
        <f t="shared" si="25"/>
        <v>2.5804449843792732</v>
      </c>
      <c r="BO51" s="5">
        <f t="shared" si="25"/>
        <v>2.5822100562240498</v>
      </c>
      <c r="BP51" s="5">
        <f t="shared" si="25"/>
        <v>2.5838937984275145</v>
      </c>
      <c r="BQ51" s="5">
        <f t="shared" si="25"/>
        <v>2.5855011254662785</v>
      </c>
      <c r="BT51" s="18">
        <f t="shared" si="17"/>
        <v>1.014715318147867</v>
      </c>
      <c r="BU51" s="18">
        <f t="shared" si="22"/>
        <v>26.680627123685422</v>
      </c>
      <c r="BV51" s="18">
        <f t="shared" si="19"/>
        <v>-25.665911805537554</v>
      </c>
    </row>
    <row r="52" spans="2:74" x14ac:dyDescent="0.2">
      <c r="B52" t="str">
        <f t="shared" si="13"/>
        <v>32y</v>
      </c>
      <c r="C52">
        <f t="shared" si="14"/>
        <v>384</v>
      </c>
      <c r="D52" s="5">
        <f t="shared" si="15"/>
        <v>32</v>
      </c>
      <c r="E52" s="4">
        <f t="shared" ref="E52:E70" si="29">E51</f>
        <v>2.7546253750066602E-2</v>
      </c>
      <c r="F52" s="4">
        <f t="shared" si="20"/>
        <v>2.6329823409664055E-2</v>
      </c>
      <c r="G52" s="4">
        <f>(1-I52)/(SUM(I$21:I52)*$D$21)</f>
        <v>2.5390111441334195E-2</v>
      </c>
      <c r="H52" s="4">
        <f>SUMPRODUCT(E$21:E52,I$21:I52)/SUM(I$21:I52)</f>
        <v>2.5390111441334282E-2</v>
      </c>
      <c r="I52" s="3">
        <f t="shared" si="16"/>
        <v>0.43532903442667592</v>
      </c>
      <c r="J52" s="3">
        <f t="shared" si="11"/>
        <v>0.96852206798532448</v>
      </c>
      <c r="K52" s="3">
        <f t="shared" si="11"/>
        <v>1.0325340367393292</v>
      </c>
      <c r="L52" s="3">
        <f t="shared" si="11"/>
        <v>0.7273041052711734</v>
      </c>
      <c r="M52" s="3">
        <f t="shared" si="11"/>
        <v>1.3793477566240293</v>
      </c>
      <c r="N52" s="3"/>
      <c r="Q52" s="5">
        <f t="shared" ref="Q52:Q70" si="30">IF(AND($D52&lt;=$Q$5,$D52&gt;0),Q$7/$C$16*100,0)+IF($D52=$Q$5,100,0)</f>
        <v>0</v>
      </c>
      <c r="R52" s="5">
        <v>0</v>
      </c>
      <c r="T52" s="5">
        <f t="shared" si="26"/>
        <v>0</v>
      </c>
      <c r="U52" s="5">
        <f t="shared" si="26"/>
        <v>0</v>
      </c>
      <c r="V52" s="5">
        <f t="shared" si="26"/>
        <v>0</v>
      </c>
      <c r="W52" s="5">
        <f t="shared" si="26"/>
        <v>0</v>
      </c>
      <c r="X52" s="5">
        <f t="shared" si="26"/>
        <v>0</v>
      </c>
      <c r="Y52" s="5">
        <f t="shared" si="26"/>
        <v>0</v>
      </c>
      <c r="Z52" s="5">
        <f t="shared" si="26"/>
        <v>0</v>
      </c>
      <c r="AA52" s="5">
        <f t="shared" si="26"/>
        <v>0</v>
      </c>
      <c r="AB52" s="5">
        <f t="shared" si="26"/>
        <v>0</v>
      </c>
      <c r="AC52" s="5">
        <f t="shared" si="26"/>
        <v>0</v>
      </c>
      <c r="AD52" s="5">
        <f t="shared" si="26"/>
        <v>0</v>
      </c>
      <c r="AE52" s="5">
        <f t="shared" si="26"/>
        <v>0</v>
      </c>
      <c r="AF52" s="5">
        <f t="shared" si="26"/>
        <v>0</v>
      </c>
      <c r="AG52" s="5">
        <f t="shared" si="26"/>
        <v>0</v>
      </c>
      <c r="AH52" s="5">
        <f t="shared" si="26"/>
        <v>0</v>
      </c>
      <c r="AI52" s="5">
        <f t="shared" ref="AI52:AX67" si="31">IF(AND($D52&lt;=AI$18,$D52&gt;0),AI$7/$C$16*100,0)+IF($D52=AI$18,100,0)</f>
        <v>0</v>
      </c>
      <c r="AJ52" s="5">
        <f t="shared" si="28"/>
        <v>0</v>
      </c>
      <c r="AK52" s="5">
        <f t="shared" si="28"/>
        <v>0</v>
      </c>
      <c r="AL52" s="5">
        <f t="shared" si="28"/>
        <v>0</v>
      </c>
      <c r="AM52" s="5">
        <f t="shared" si="28"/>
        <v>0</v>
      </c>
      <c r="AN52" s="5">
        <f t="shared" si="28"/>
        <v>0</v>
      </c>
      <c r="AO52" s="5">
        <f t="shared" si="28"/>
        <v>0</v>
      </c>
      <c r="AP52" s="5">
        <f t="shared" si="28"/>
        <v>0</v>
      </c>
      <c r="AQ52" s="5">
        <f t="shared" si="28"/>
        <v>0</v>
      </c>
      <c r="AR52" s="5">
        <f t="shared" si="28"/>
        <v>0</v>
      </c>
      <c r="AS52" s="5">
        <f t="shared" si="28"/>
        <v>0</v>
      </c>
      <c r="AT52" s="5">
        <f t="shared" si="28"/>
        <v>0</v>
      </c>
      <c r="AU52" s="5">
        <f t="shared" si="28"/>
        <v>0</v>
      </c>
      <c r="AV52" s="5">
        <f t="shared" si="28"/>
        <v>0</v>
      </c>
      <c r="AW52" s="5">
        <f t="shared" si="28"/>
        <v>0</v>
      </c>
      <c r="AX52" s="5">
        <f t="shared" ref="AX52:BM67" si="32">IF(AND($D52&lt;=AX$18,$D52&gt;0),AX$7/$C$16*100,0)+IF($D52=AX$18,100,0)</f>
        <v>0</v>
      </c>
      <c r="AY52" s="5">
        <f t="shared" si="32"/>
        <v>102.53901114413343</v>
      </c>
      <c r="AZ52" s="5">
        <f t="shared" si="32"/>
        <v>2.5430417238038041</v>
      </c>
      <c r="BA52" s="5">
        <f t="shared" si="32"/>
        <v>2.5468221519462273</v>
      </c>
      <c r="BB52" s="5">
        <f t="shared" si="32"/>
        <v>2.5503737436586347</v>
      </c>
      <c r="BC52" s="5">
        <f t="shared" si="32"/>
        <v>2.5537154687943251</v>
      </c>
      <c r="BD52" s="5">
        <f t="shared" si="32"/>
        <v>2.5568642660621999</v>
      </c>
      <c r="BE52" s="5">
        <f t="shared" si="32"/>
        <v>2.559835307957032</v>
      </c>
      <c r="BF52" s="5">
        <f t="shared" si="32"/>
        <v>2.5626422252715253</v>
      </c>
      <c r="BG52" s="5">
        <f t="shared" si="32"/>
        <v>2.5652972982055244</v>
      </c>
      <c r="BH52" s="5">
        <f t="shared" si="32"/>
        <v>2.5678116197301688</v>
      </c>
      <c r="BI52" s="5">
        <f t="shared" si="32"/>
        <v>2.5701952357951781</v>
      </c>
      <c r="BJ52" s="5">
        <f t="shared" si="32"/>
        <v>2.5724572661203786</v>
      </c>
      <c r="BK52" s="5">
        <f t="shared" si="32"/>
        <v>2.5746060086375691</v>
      </c>
      <c r="BL52" s="5">
        <f t="shared" si="32"/>
        <v>2.5766490301075056</v>
      </c>
      <c r="BM52" s="5">
        <f t="shared" si="32"/>
        <v>2.5785932450009019</v>
      </c>
      <c r="BN52" s="5">
        <f t="shared" ref="BH52:BQ67" si="33">IF(AND($D52&lt;=BN$18,$D52&gt;0),BN$7/$C$16*100,0)+IF($D52=BN$18,100,0)</f>
        <v>2.5804449843792732</v>
      </c>
      <c r="BO52" s="5">
        <f t="shared" si="33"/>
        <v>2.5822100562240498</v>
      </c>
      <c r="BP52" s="5">
        <f t="shared" si="33"/>
        <v>2.5838937984275145</v>
      </c>
      <c r="BQ52" s="5">
        <f t="shared" si="33"/>
        <v>2.5855011254662785</v>
      </c>
      <c r="BT52" s="18">
        <f t="shared" si="17"/>
        <v>0.83077863658696693</v>
      </c>
      <c r="BU52" s="18">
        <f t="shared" si="22"/>
        <v>21.519031425171484</v>
      </c>
      <c r="BV52" s="18">
        <f t="shared" si="19"/>
        <v>-20.688252788584517</v>
      </c>
    </row>
    <row r="53" spans="2:74" x14ac:dyDescent="0.2">
      <c r="B53" t="str">
        <f t="shared" si="13"/>
        <v>33y</v>
      </c>
      <c r="C53">
        <f t="shared" si="14"/>
        <v>396</v>
      </c>
      <c r="D53" s="5">
        <f t="shared" si="15"/>
        <v>33</v>
      </c>
      <c r="E53" s="4">
        <f t="shared" si="29"/>
        <v>2.7546253750066602E-2</v>
      </c>
      <c r="F53" s="4">
        <f t="shared" si="20"/>
        <v>2.6366663768981669E-2</v>
      </c>
      <c r="G53" s="4">
        <f>(1-I53)/(SUM(I$21:I53)*$D$21)</f>
        <v>2.5430417238038041E-2</v>
      </c>
      <c r="H53" s="4">
        <f>SUMPRODUCT(E$21:E53,I$21:I53)/SUM(I$21:I53)</f>
        <v>2.543041723803818E-2</v>
      </c>
      <c r="I53" s="3">
        <f t="shared" si="16"/>
        <v>0.42365882103888591</v>
      </c>
      <c r="J53" s="3">
        <f t="shared" si="11"/>
        <v>0.96755451347185262</v>
      </c>
      <c r="K53" s="3">
        <f t="shared" si="11"/>
        <v>1.033567604343673</v>
      </c>
      <c r="L53" s="3">
        <f t="shared" si="11"/>
        <v>0.72010307452591427</v>
      </c>
      <c r="M53" s="3">
        <f t="shared" si="11"/>
        <v>1.3932805622464943</v>
      </c>
      <c r="N53" s="3"/>
      <c r="Q53" s="5">
        <f t="shared" si="30"/>
        <v>0</v>
      </c>
      <c r="R53" s="5">
        <v>0</v>
      </c>
      <c r="T53" s="5">
        <f t="shared" ref="T53:AI68" si="34">IF(AND($D53&lt;=T$18,$D53&gt;0),T$7/$C$16*100,0)+IF($D53=T$18,100,0)</f>
        <v>0</v>
      </c>
      <c r="U53" s="5">
        <f t="shared" si="34"/>
        <v>0</v>
      </c>
      <c r="V53" s="5">
        <f t="shared" si="34"/>
        <v>0</v>
      </c>
      <c r="W53" s="5">
        <f t="shared" si="34"/>
        <v>0</v>
      </c>
      <c r="X53" s="5">
        <f t="shared" si="34"/>
        <v>0</v>
      </c>
      <c r="Y53" s="5">
        <f t="shared" si="34"/>
        <v>0</v>
      </c>
      <c r="Z53" s="5">
        <f t="shared" si="34"/>
        <v>0</v>
      </c>
      <c r="AA53" s="5">
        <f t="shared" si="34"/>
        <v>0</v>
      </c>
      <c r="AB53" s="5">
        <f t="shared" si="34"/>
        <v>0</v>
      </c>
      <c r="AC53" s="5">
        <f t="shared" si="34"/>
        <v>0</v>
      </c>
      <c r="AD53" s="5">
        <f t="shared" si="34"/>
        <v>0</v>
      </c>
      <c r="AE53" s="5">
        <f t="shared" si="34"/>
        <v>0</v>
      </c>
      <c r="AF53" s="5">
        <f t="shared" si="34"/>
        <v>0</v>
      </c>
      <c r="AG53" s="5">
        <f t="shared" si="34"/>
        <v>0</v>
      </c>
      <c r="AH53" s="5">
        <f t="shared" si="34"/>
        <v>0</v>
      </c>
      <c r="AI53" s="5">
        <f t="shared" si="31"/>
        <v>0</v>
      </c>
      <c r="AJ53" s="5">
        <f t="shared" si="28"/>
        <v>0</v>
      </c>
      <c r="AK53" s="5">
        <f t="shared" si="28"/>
        <v>0</v>
      </c>
      <c r="AL53" s="5">
        <f t="shared" si="28"/>
        <v>0</v>
      </c>
      <c r="AM53" s="5">
        <f t="shared" si="28"/>
        <v>0</v>
      </c>
      <c r="AN53" s="5">
        <f t="shared" si="28"/>
        <v>0</v>
      </c>
      <c r="AO53" s="5">
        <f t="shared" si="28"/>
        <v>0</v>
      </c>
      <c r="AP53" s="5">
        <f t="shared" si="28"/>
        <v>0</v>
      </c>
      <c r="AQ53" s="5">
        <f t="shared" si="28"/>
        <v>0</v>
      </c>
      <c r="AR53" s="5">
        <f t="shared" si="28"/>
        <v>0</v>
      </c>
      <c r="AS53" s="5">
        <f t="shared" si="28"/>
        <v>0</v>
      </c>
      <c r="AT53" s="5">
        <f t="shared" si="28"/>
        <v>0</v>
      </c>
      <c r="AU53" s="5">
        <f t="shared" si="28"/>
        <v>0</v>
      </c>
      <c r="AV53" s="5">
        <f t="shared" si="28"/>
        <v>0</v>
      </c>
      <c r="AW53" s="5">
        <f t="shared" si="28"/>
        <v>0</v>
      </c>
      <c r="AX53" s="5">
        <f t="shared" si="32"/>
        <v>0</v>
      </c>
      <c r="AY53" s="5">
        <f t="shared" si="32"/>
        <v>0</v>
      </c>
      <c r="AZ53" s="5">
        <f t="shared" si="32"/>
        <v>102.54304172380381</v>
      </c>
      <c r="BA53" s="5">
        <f t="shared" si="32"/>
        <v>2.5468221519462273</v>
      </c>
      <c r="BB53" s="5">
        <f t="shared" si="32"/>
        <v>2.5503737436586347</v>
      </c>
      <c r="BC53" s="5">
        <f t="shared" si="32"/>
        <v>2.5537154687943251</v>
      </c>
      <c r="BD53" s="5">
        <f t="shared" si="32"/>
        <v>2.5568642660621999</v>
      </c>
      <c r="BE53" s="5">
        <f t="shared" si="32"/>
        <v>2.559835307957032</v>
      </c>
      <c r="BF53" s="5">
        <f t="shared" si="32"/>
        <v>2.5626422252715253</v>
      </c>
      <c r="BG53" s="5">
        <f t="shared" si="32"/>
        <v>2.5652972982055244</v>
      </c>
      <c r="BH53" s="5">
        <f t="shared" si="33"/>
        <v>2.5678116197301688</v>
      </c>
      <c r="BI53" s="5">
        <f t="shared" si="33"/>
        <v>2.5701952357951781</v>
      </c>
      <c r="BJ53" s="5">
        <f t="shared" si="33"/>
        <v>2.5724572661203786</v>
      </c>
      <c r="BK53" s="5">
        <f t="shared" si="33"/>
        <v>2.5746060086375691</v>
      </c>
      <c r="BL53" s="5">
        <f t="shared" si="33"/>
        <v>2.5766490301075056</v>
      </c>
      <c r="BM53" s="5">
        <f t="shared" si="33"/>
        <v>2.5785932450009019</v>
      </c>
      <c r="BN53" s="5">
        <f t="shared" si="33"/>
        <v>2.5804449843792732</v>
      </c>
      <c r="BO53" s="5">
        <f t="shared" si="33"/>
        <v>2.5822100562240498</v>
      </c>
      <c r="BP53" s="5">
        <f t="shared" si="33"/>
        <v>2.5838937984275145</v>
      </c>
      <c r="BQ53" s="5">
        <f t="shared" si="33"/>
        <v>2.5855011254662785</v>
      </c>
      <c r="BT53" s="18">
        <f t="shared" si="17"/>
        <v>0.68018401877394696</v>
      </c>
      <c r="BU53" s="18">
        <f t="shared" si="22"/>
        <v>17.183295604992157</v>
      </c>
      <c r="BV53" s="18">
        <f t="shared" si="19"/>
        <v>-16.503111586218211</v>
      </c>
    </row>
    <row r="54" spans="2:74" x14ac:dyDescent="0.2">
      <c r="B54" t="str">
        <f t="shared" si="13"/>
        <v>34y</v>
      </c>
      <c r="C54">
        <f t="shared" si="14"/>
        <v>408</v>
      </c>
      <c r="D54" s="5">
        <f t="shared" si="15"/>
        <v>34</v>
      </c>
      <c r="E54" s="4">
        <f t="shared" si="29"/>
        <v>2.7546253750066602E-2</v>
      </c>
      <c r="F54" s="4">
        <f t="shared" si="20"/>
        <v>2.6401338256338391E-2</v>
      </c>
      <c r="G54" s="4">
        <f>(1-I54)/(SUM(I$21:I54)*$D$21)</f>
        <v>2.5468221519462274E-2</v>
      </c>
      <c r="H54" s="4">
        <f>SUMPRODUCT(E$21:E54,I$21:I54)/SUM(I$21:I54)</f>
        <v>2.5468221519462469E-2</v>
      </c>
      <c r="I54" s="3">
        <f t="shared" si="16"/>
        <v>0.41230146038947568</v>
      </c>
      <c r="J54" s="3">
        <f t="shared" si="11"/>
        <v>0.96658792554630668</v>
      </c>
      <c r="K54" s="3">
        <f t="shared" si="11"/>
        <v>1.0346022065502232</v>
      </c>
      <c r="L54" s="3">
        <f t="shared" si="11"/>
        <v>0.71297334111476662</v>
      </c>
      <c r="M54" s="3">
        <f t="shared" si="11"/>
        <v>1.4073541032792871</v>
      </c>
      <c r="N54" s="3"/>
      <c r="Q54" s="5">
        <f t="shared" si="30"/>
        <v>0</v>
      </c>
      <c r="R54" s="5">
        <v>0</v>
      </c>
      <c r="T54" s="5">
        <f t="shared" si="34"/>
        <v>0</v>
      </c>
      <c r="U54" s="5">
        <f t="shared" si="34"/>
        <v>0</v>
      </c>
      <c r="V54" s="5">
        <f t="shared" si="34"/>
        <v>0</v>
      </c>
      <c r="W54" s="5">
        <f t="shared" si="34"/>
        <v>0</v>
      </c>
      <c r="X54" s="5">
        <f t="shared" si="34"/>
        <v>0</v>
      </c>
      <c r="Y54" s="5">
        <f t="shared" si="34"/>
        <v>0</v>
      </c>
      <c r="Z54" s="5">
        <f t="shared" si="34"/>
        <v>0</v>
      </c>
      <c r="AA54" s="5">
        <f t="shared" si="34"/>
        <v>0</v>
      </c>
      <c r="AB54" s="5">
        <f t="shared" si="34"/>
        <v>0</v>
      </c>
      <c r="AC54" s="5">
        <f t="shared" si="34"/>
        <v>0</v>
      </c>
      <c r="AD54" s="5">
        <f t="shared" si="34"/>
        <v>0</v>
      </c>
      <c r="AE54" s="5">
        <f t="shared" si="34"/>
        <v>0</v>
      </c>
      <c r="AF54" s="5">
        <f t="shared" si="34"/>
        <v>0</v>
      </c>
      <c r="AG54" s="5">
        <f t="shared" si="34"/>
        <v>0</v>
      </c>
      <c r="AH54" s="5">
        <f t="shared" si="34"/>
        <v>0</v>
      </c>
      <c r="AI54" s="5">
        <f t="shared" si="31"/>
        <v>0</v>
      </c>
      <c r="AJ54" s="5">
        <f t="shared" si="28"/>
        <v>0</v>
      </c>
      <c r="AK54" s="5">
        <f t="shared" si="28"/>
        <v>0</v>
      </c>
      <c r="AL54" s="5">
        <f t="shared" si="28"/>
        <v>0</v>
      </c>
      <c r="AM54" s="5">
        <f t="shared" si="28"/>
        <v>0</v>
      </c>
      <c r="AN54" s="5">
        <f t="shared" si="28"/>
        <v>0</v>
      </c>
      <c r="AO54" s="5">
        <f t="shared" si="28"/>
        <v>0</v>
      </c>
      <c r="AP54" s="5">
        <f t="shared" si="28"/>
        <v>0</v>
      </c>
      <c r="AQ54" s="5">
        <f t="shared" si="28"/>
        <v>0</v>
      </c>
      <c r="AR54" s="5">
        <f t="shared" si="28"/>
        <v>0</v>
      </c>
      <c r="AS54" s="5">
        <f t="shared" si="28"/>
        <v>0</v>
      </c>
      <c r="AT54" s="5">
        <f t="shared" si="28"/>
        <v>0</v>
      </c>
      <c r="AU54" s="5">
        <f t="shared" si="28"/>
        <v>0</v>
      </c>
      <c r="AV54" s="5">
        <f t="shared" si="28"/>
        <v>0</v>
      </c>
      <c r="AW54" s="5">
        <f t="shared" si="28"/>
        <v>0</v>
      </c>
      <c r="AX54" s="5">
        <f t="shared" si="32"/>
        <v>0</v>
      </c>
      <c r="AY54" s="5">
        <f t="shared" si="32"/>
        <v>0</v>
      </c>
      <c r="AZ54" s="5">
        <f t="shared" si="32"/>
        <v>0</v>
      </c>
      <c r="BA54" s="5">
        <f t="shared" si="32"/>
        <v>102.54682215194623</v>
      </c>
      <c r="BB54" s="5">
        <f t="shared" si="32"/>
        <v>2.5503737436586347</v>
      </c>
      <c r="BC54" s="5">
        <f t="shared" si="32"/>
        <v>2.5537154687943251</v>
      </c>
      <c r="BD54" s="5">
        <f t="shared" si="32"/>
        <v>2.5568642660621999</v>
      </c>
      <c r="BE54" s="5">
        <f t="shared" si="32"/>
        <v>2.559835307957032</v>
      </c>
      <c r="BF54" s="5">
        <f t="shared" si="32"/>
        <v>2.5626422252715253</v>
      </c>
      <c r="BG54" s="5">
        <f t="shared" si="32"/>
        <v>2.5652972982055244</v>
      </c>
      <c r="BH54" s="5">
        <f t="shared" si="33"/>
        <v>2.5678116197301688</v>
      </c>
      <c r="BI54" s="5">
        <f t="shared" si="33"/>
        <v>2.5701952357951781</v>
      </c>
      <c r="BJ54" s="5">
        <f t="shared" si="33"/>
        <v>2.5724572661203786</v>
      </c>
      <c r="BK54" s="5">
        <f t="shared" si="33"/>
        <v>2.5746060086375691</v>
      </c>
      <c r="BL54" s="5">
        <f t="shared" si="33"/>
        <v>2.5766490301075056</v>
      </c>
      <c r="BM54" s="5">
        <f t="shared" si="33"/>
        <v>2.5785932450009019</v>
      </c>
      <c r="BN54" s="5">
        <f t="shared" si="33"/>
        <v>2.5804449843792732</v>
      </c>
      <c r="BO54" s="5">
        <f t="shared" si="33"/>
        <v>2.5822100562240498</v>
      </c>
      <c r="BP54" s="5">
        <f t="shared" si="33"/>
        <v>2.5838937984275145</v>
      </c>
      <c r="BQ54" s="5">
        <f t="shared" si="33"/>
        <v>2.5855011254662785</v>
      </c>
      <c r="BT54" s="18">
        <f t="shared" si="17"/>
        <v>0.55688757392240162</v>
      </c>
      <c r="BU54" s="18">
        <f t="shared" si="22"/>
        <v>13.584612605860361</v>
      </c>
      <c r="BV54" s="18">
        <f t="shared" si="19"/>
        <v>-13.02772503193796</v>
      </c>
    </row>
    <row r="55" spans="2:74" x14ac:dyDescent="0.2">
      <c r="B55" t="str">
        <f t="shared" si="13"/>
        <v>35y</v>
      </c>
      <c r="C55">
        <f t="shared" si="14"/>
        <v>420</v>
      </c>
      <c r="D55" s="5">
        <f t="shared" si="15"/>
        <v>35</v>
      </c>
      <c r="E55" s="4">
        <f t="shared" si="29"/>
        <v>2.7546253750066602E-2</v>
      </c>
      <c r="F55" s="4">
        <f t="shared" si="20"/>
        <v>2.6434032417354203E-2</v>
      </c>
      <c r="G55" s="4">
        <f>(1-I55)/(SUM(I$21:I55)*$D$21)</f>
        <v>2.5503737436586349E-2</v>
      </c>
      <c r="H55" s="4">
        <f>SUMPRODUCT(E$21:E55,I$21:I55)/SUM(I$21:I55)</f>
        <v>2.5503737436586529E-2</v>
      </c>
      <c r="I55" s="3">
        <f t="shared" si="16"/>
        <v>0.40124856558502026</v>
      </c>
      <c r="J55" s="3">
        <f t="shared" si="11"/>
        <v>0.96562230324306364</v>
      </c>
      <c r="K55" s="3">
        <f t="shared" si="11"/>
        <v>1.0356378443946177</v>
      </c>
      <c r="L55" s="3">
        <f t="shared" si="11"/>
        <v>0.70591419912353137</v>
      </c>
      <c r="M55" s="3">
        <f t="shared" si="11"/>
        <v>1.4215698012922093</v>
      </c>
      <c r="N55" s="3"/>
      <c r="Q55" s="5">
        <f t="shared" si="30"/>
        <v>0</v>
      </c>
      <c r="R55" s="5">
        <v>0</v>
      </c>
      <c r="T55" s="5">
        <f t="shared" si="34"/>
        <v>0</v>
      </c>
      <c r="U55" s="5">
        <f t="shared" si="34"/>
        <v>0</v>
      </c>
      <c r="V55" s="5">
        <f t="shared" si="34"/>
        <v>0</v>
      </c>
      <c r="W55" s="5">
        <f t="shared" si="34"/>
        <v>0</v>
      </c>
      <c r="X55" s="5">
        <f t="shared" si="34"/>
        <v>0</v>
      </c>
      <c r="Y55" s="5">
        <f t="shared" si="34"/>
        <v>0</v>
      </c>
      <c r="Z55" s="5">
        <f t="shared" si="34"/>
        <v>0</v>
      </c>
      <c r="AA55" s="5">
        <f t="shared" si="34"/>
        <v>0</v>
      </c>
      <c r="AB55" s="5">
        <f t="shared" si="34"/>
        <v>0</v>
      </c>
      <c r="AC55" s="5">
        <f t="shared" si="34"/>
        <v>0</v>
      </c>
      <c r="AD55" s="5">
        <f t="shared" si="34"/>
        <v>0</v>
      </c>
      <c r="AE55" s="5">
        <f t="shared" si="34"/>
        <v>0</v>
      </c>
      <c r="AF55" s="5">
        <f t="shared" si="34"/>
        <v>0</v>
      </c>
      <c r="AG55" s="5">
        <f t="shared" si="34"/>
        <v>0</v>
      </c>
      <c r="AH55" s="5">
        <f t="shared" si="34"/>
        <v>0</v>
      </c>
      <c r="AI55" s="5">
        <f t="shared" si="31"/>
        <v>0</v>
      </c>
      <c r="AJ55" s="5">
        <f t="shared" si="28"/>
        <v>0</v>
      </c>
      <c r="AK55" s="5">
        <f t="shared" si="28"/>
        <v>0</v>
      </c>
      <c r="AL55" s="5">
        <f t="shared" si="28"/>
        <v>0</v>
      </c>
      <c r="AM55" s="5">
        <f t="shared" si="28"/>
        <v>0</v>
      </c>
      <c r="AN55" s="5">
        <f t="shared" si="28"/>
        <v>0</v>
      </c>
      <c r="AO55" s="5">
        <f t="shared" si="28"/>
        <v>0</v>
      </c>
      <c r="AP55" s="5">
        <f t="shared" si="28"/>
        <v>0</v>
      </c>
      <c r="AQ55" s="5">
        <f t="shared" si="28"/>
        <v>0</v>
      </c>
      <c r="AR55" s="5">
        <f t="shared" si="28"/>
        <v>0</v>
      </c>
      <c r="AS55" s="5">
        <f t="shared" si="28"/>
        <v>0</v>
      </c>
      <c r="AT55" s="5">
        <f t="shared" si="28"/>
        <v>0</v>
      </c>
      <c r="AU55" s="5">
        <f t="shared" si="28"/>
        <v>0</v>
      </c>
      <c r="AV55" s="5">
        <f t="shared" si="28"/>
        <v>0</v>
      </c>
      <c r="AW55" s="5">
        <f t="shared" si="28"/>
        <v>0</v>
      </c>
      <c r="AX55" s="5">
        <f t="shared" si="32"/>
        <v>0</v>
      </c>
      <c r="AY55" s="5">
        <f t="shared" si="32"/>
        <v>0</v>
      </c>
      <c r="AZ55" s="5">
        <f t="shared" si="32"/>
        <v>0</v>
      </c>
      <c r="BA55" s="5">
        <f t="shared" si="32"/>
        <v>0</v>
      </c>
      <c r="BB55" s="5">
        <f t="shared" si="32"/>
        <v>102.55037374365864</v>
      </c>
      <c r="BC55" s="5">
        <f t="shared" si="32"/>
        <v>2.5537154687943251</v>
      </c>
      <c r="BD55" s="5">
        <f t="shared" si="32"/>
        <v>2.5568642660621999</v>
      </c>
      <c r="BE55" s="5">
        <f t="shared" si="32"/>
        <v>2.559835307957032</v>
      </c>
      <c r="BF55" s="5">
        <f t="shared" si="32"/>
        <v>2.5626422252715253</v>
      </c>
      <c r="BG55" s="5">
        <f t="shared" si="32"/>
        <v>2.5652972982055244</v>
      </c>
      <c r="BH55" s="5">
        <f t="shared" si="33"/>
        <v>2.5678116197301688</v>
      </c>
      <c r="BI55" s="5">
        <f t="shared" si="33"/>
        <v>2.5701952357951781</v>
      </c>
      <c r="BJ55" s="5">
        <f t="shared" si="33"/>
        <v>2.5724572661203786</v>
      </c>
      <c r="BK55" s="5">
        <f t="shared" si="33"/>
        <v>2.5746060086375691</v>
      </c>
      <c r="BL55" s="5">
        <f t="shared" si="33"/>
        <v>2.5766490301075056</v>
      </c>
      <c r="BM55" s="5">
        <f t="shared" si="33"/>
        <v>2.5785932450009019</v>
      </c>
      <c r="BN55" s="5">
        <f t="shared" si="33"/>
        <v>2.5804449843792732</v>
      </c>
      <c r="BO55" s="5">
        <f t="shared" si="33"/>
        <v>2.5822100562240498</v>
      </c>
      <c r="BP55" s="5">
        <f t="shared" si="33"/>
        <v>2.5838937984275145</v>
      </c>
      <c r="BQ55" s="5">
        <f t="shared" si="33"/>
        <v>2.5855011254662785</v>
      </c>
      <c r="BT55" s="18">
        <f t="shared" si="17"/>
        <v>0.45594098277725814</v>
      </c>
      <c r="BU55" s="18">
        <f t="shared" si="22"/>
        <v>10.632737936864595</v>
      </c>
      <c r="BV55" s="18">
        <f t="shared" si="19"/>
        <v>-10.176796954087337</v>
      </c>
    </row>
    <row r="56" spans="2:74" x14ac:dyDescent="0.2">
      <c r="B56" t="str">
        <f t="shared" si="13"/>
        <v>36y</v>
      </c>
      <c r="C56">
        <f t="shared" si="14"/>
        <v>432</v>
      </c>
      <c r="D56" s="5">
        <f t="shared" si="15"/>
        <v>36</v>
      </c>
      <c r="E56" s="4">
        <f t="shared" si="29"/>
        <v>2.7546253750066602E-2</v>
      </c>
      <c r="F56" s="4">
        <f t="shared" si="20"/>
        <v>2.6464911192326968E-2</v>
      </c>
      <c r="G56" s="4">
        <f>(1-I56)/(SUM(I$21:I56)*$D$21)</f>
        <v>2.553715468794325E-2</v>
      </c>
      <c r="H56" s="4">
        <f>SUMPRODUCT(E$21:E56,I$21:I56)/SUM(I$21:I56)</f>
        <v>2.553715468794341E-2</v>
      </c>
      <c r="I56" s="3">
        <f t="shared" si="16"/>
        <v>0.39049197456625312</v>
      </c>
      <c r="J56" s="3">
        <f t="shared" si="11"/>
        <v>0.96465764559746625</v>
      </c>
      <c r="K56" s="3">
        <f t="shared" si="11"/>
        <v>1.0366745189135311</v>
      </c>
      <c r="L56" s="3">
        <f t="shared" si="11"/>
        <v>0.69892494962725871</v>
      </c>
      <c r="M56" s="3">
        <f t="shared" si="11"/>
        <v>1.4359290922143528</v>
      </c>
      <c r="N56" s="3"/>
      <c r="Q56" s="5">
        <f t="shared" si="30"/>
        <v>0</v>
      </c>
      <c r="R56" s="5">
        <v>0</v>
      </c>
      <c r="T56" s="5">
        <f t="shared" si="34"/>
        <v>0</v>
      </c>
      <c r="U56" s="5">
        <f t="shared" si="34"/>
        <v>0</v>
      </c>
      <c r="V56" s="5">
        <f t="shared" si="34"/>
        <v>0</v>
      </c>
      <c r="W56" s="5">
        <f t="shared" si="34"/>
        <v>0</v>
      </c>
      <c r="X56" s="5">
        <f t="shared" si="34"/>
        <v>0</v>
      </c>
      <c r="Y56" s="5">
        <f t="shared" si="34"/>
        <v>0</v>
      </c>
      <c r="Z56" s="5">
        <f t="shared" si="34"/>
        <v>0</v>
      </c>
      <c r="AA56" s="5">
        <f t="shared" si="34"/>
        <v>0</v>
      </c>
      <c r="AB56" s="5">
        <f t="shared" si="34"/>
        <v>0</v>
      </c>
      <c r="AC56" s="5">
        <f t="shared" si="34"/>
        <v>0</v>
      </c>
      <c r="AD56" s="5">
        <f t="shared" si="34"/>
        <v>0</v>
      </c>
      <c r="AE56" s="5">
        <f t="shared" si="34"/>
        <v>0</v>
      </c>
      <c r="AF56" s="5">
        <f t="shared" si="34"/>
        <v>0</v>
      </c>
      <c r="AG56" s="5">
        <f t="shared" si="34"/>
        <v>0</v>
      </c>
      <c r="AH56" s="5">
        <f t="shared" si="34"/>
        <v>0</v>
      </c>
      <c r="AI56" s="5">
        <f t="shared" si="31"/>
        <v>0</v>
      </c>
      <c r="AJ56" s="5">
        <f t="shared" si="28"/>
        <v>0</v>
      </c>
      <c r="AK56" s="5">
        <f t="shared" si="28"/>
        <v>0</v>
      </c>
      <c r="AL56" s="5">
        <f t="shared" si="28"/>
        <v>0</v>
      </c>
      <c r="AM56" s="5">
        <f t="shared" si="28"/>
        <v>0</v>
      </c>
      <c r="AN56" s="5">
        <f t="shared" si="28"/>
        <v>0</v>
      </c>
      <c r="AO56" s="5">
        <f t="shared" si="28"/>
        <v>0</v>
      </c>
      <c r="AP56" s="5">
        <f t="shared" si="28"/>
        <v>0</v>
      </c>
      <c r="AQ56" s="5">
        <f t="shared" si="28"/>
        <v>0</v>
      </c>
      <c r="AR56" s="5">
        <f t="shared" si="28"/>
        <v>0</v>
      </c>
      <c r="AS56" s="5">
        <f t="shared" si="28"/>
        <v>0</v>
      </c>
      <c r="AT56" s="5">
        <f t="shared" si="28"/>
        <v>0</v>
      </c>
      <c r="AU56" s="5">
        <f t="shared" si="28"/>
        <v>0</v>
      </c>
      <c r="AV56" s="5">
        <f t="shared" si="28"/>
        <v>0</v>
      </c>
      <c r="AW56" s="5">
        <f t="shared" si="28"/>
        <v>0</v>
      </c>
      <c r="AX56" s="5">
        <f t="shared" si="32"/>
        <v>0</v>
      </c>
      <c r="AY56" s="5">
        <f t="shared" si="32"/>
        <v>0</v>
      </c>
      <c r="AZ56" s="5">
        <f t="shared" si="32"/>
        <v>0</v>
      </c>
      <c r="BA56" s="5">
        <f t="shared" si="32"/>
        <v>0</v>
      </c>
      <c r="BB56" s="5">
        <f t="shared" si="32"/>
        <v>0</v>
      </c>
      <c r="BC56" s="5">
        <f t="shared" si="32"/>
        <v>102.55371546879432</v>
      </c>
      <c r="BD56" s="5">
        <f t="shared" si="32"/>
        <v>2.5568642660621999</v>
      </c>
      <c r="BE56" s="5">
        <f t="shared" si="32"/>
        <v>2.559835307957032</v>
      </c>
      <c r="BF56" s="5">
        <f t="shared" si="32"/>
        <v>2.5626422252715253</v>
      </c>
      <c r="BG56" s="5">
        <f t="shared" si="32"/>
        <v>2.5652972982055244</v>
      </c>
      <c r="BH56" s="5">
        <f t="shared" si="33"/>
        <v>2.5678116197301688</v>
      </c>
      <c r="BI56" s="5">
        <f t="shared" si="33"/>
        <v>2.5701952357951781</v>
      </c>
      <c r="BJ56" s="5">
        <f t="shared" si="33"/>
        <v>2.5724572661203786</v>
      </c>
      <c r="BK56" s="5">
        <f t="shared" si="33"/>
        <v>2.5746060086375691</v>
      </c>
      <c r="BL56" s="5">
        <f t="shared" si="33"/>
        <v>2.5766490301075056</v>
      </c>
      <c r="BM56" s="5">
        <f t="shared" si="33"/>
        <v>2.5785932450009019</v>
      </c>
      <c r="BN56" s="5">
        <f t="shared" si="33"/>
        <v>2.5804449843792732</v>
      </c>
      <c r="BO56" s="5">
        <f t="shared" si="33"/>
        <v>2.5822100562240498</v>
      </c>
      <c r="BP56" s="5">
        <f t="shared" si="33"/>
        <v>2.5838937984275145</v>
      </c>
      <c r="BQ56" s="5">
        <f t="shared" si="33"/>
        <v>2.5855011254662785</v>
      </c>
      <c r="BT56" s="18">
        <f t="shared" si="17"/>
        <v>0.3732929041883396</v>
      </c>
      <c r="BU56" s="18">
        <f t="shared" si="22"/>
        <v>8.2394840457730378</v>
      </c>
      <c r="BV56" s="18">
        <f t="shared" si="19"/>
        <v>-7.8661911415846983</v>
      </c>
    </row>
    <row r="57" spans="2:74" x14ac:dyDescent="0.2">
      <c r="B57" t="str">
        <f t="shared" si="13"/>
        <v>37y</v>
      </c>
      <c r="C57">
        <f t="shared" si="14"/>
        <v>444</v>
      </c>
      <c r="D57" s="5">
        <f t="shared" si="15"/>
        <v>37</v>
      </c>
      <c r="E57" s="4">
        <f t="shared" si="29"/>
        <v>2.7546253750066602E-2</v>
      </c>
      <c r="F57" s="4">
        <f t="shared" si="20"/>
        <v>2.6494121699308204E-2</v>
      </c>
      <c r="G57" s="4">
        <f>(1-I57)/(SUM(I$21:I57)*$D$21)</f>
        <v>2.5568642660621997E-2</v>
      </c>
      <c r="H57" s="4">
        <f>SUMPRODUCT(E$21:E57,I$21:I57)/SUM(I$21:I57)</f>
        <v>2.5568642660622084E-2</v>
      </c>
      <c r="I57" s="3">
        <f t="shared" si="16"/>
        <v>0.38002374408075268</v>
      </c>
      <c r="J57" s="3">
        <f t="shared" si="11"/>
        <v>0.9636939516458205</v>
      </c>
      <c r="K57" s="3">
        <f t="shared" si="11"/>
        <v>1.0377122311446758</v>
      </c>
      <c r="L57" s="3">
        <f t="shared" si="11"/>
        <v>0.69200490062104825</v>
      </c>
      <c r="M57" s="3">
        <f t="shared" si="11"/>
        <v>1.4504334264791443</v>
      </c>
      <c r="N57" s="3"/>
      <c r="Q57" s="5">
        <f t="shared" si="30"/>
        <v>0</v>
      </c>
      <c r="R57" s="5">
        <v>0</v>
      </c>
      <c r="T57" s="5">
        <f t="shared" si="34"/>
        <v>0</v>
      </c>
      <c r="U57" s="5">
        <f t="shared" si="34"/>
        <v>0</v>
      </c>
      <c r="V57" s="5">
        <f t="shared" si="34"/>
        <v>0</v>
      </c>
      <c r="W57" s="5">
        <f t="shared" si="34"/>
        <v>0</v>
      </c>
      <c r="X57" s="5">
        <f t="shared" si="34"/>
        <v>0</v>
      </c>
      <c r="Y57" s="5">
        <f t="shared" si="34"/>
        <v>0</v>
      </c>
      <c r="Z57" s="5">
        <f t="shared" si="34"/>
        <v>0</v>
      </c>
      <c r="AA57" s="5">
        <f t="shared" si="34"/>
        <v>0</v>
      </c>
      <c r="AB57" s="5">
        <f t="shared" si="34"/>
        <v>0</v>
      </c>
      <c r="AC57" s="5">
        <f t="shared" si="34"/>
        <v>0</v>
      </c>
      <c r="AD57" s="5">
        <f t="shared" si="34"/>
        <v>0</v>
      </c>
      <c r="AE57" s="5">
        <f t="shared" si="34"/>
        <v>0</v>
      </c>
      <c r="AF57" s="5">
        <f t="shared" si="34"/>
        <v>0</v>
      </c>
      <c r="AG57" s="5">
        <f t="shared" si="34"/>
        <v>0</v>
      </c>
      <c r="AH57" s="5">
        <f t="shared" si="34"/>
        <v>0</v>
      </c>
      <c r="AI57" s="5">
        <f t="shared" si="31"/>
        <v>0</v>
      </c>
      <c r="AJ57" s="5">
        <f t="shared" si="28"/>
        <v>0</v>
      </c>
      <c r="AK57" s="5">
        <f t="shared" si="28"/>
        <v>0</v>
      </c>
      <c r="AL57" s="5">
        <f t="shared" si="28"/>
        <v>0</v>
      </c>
      <c r="AM57" s="5">
        <f t="shared" si="28"/>
        <v>0</v>
      </c>
      <c r="AN57" s="5">
        <f t="shared" si="28"/>
        <v>0</v>
      </c>
      <c r="AO57" s="5">
        <f t="shared" si="28"/>
        <v>0</v>
      </c>
      <c r="AP57" s="5">
        <f t="shared" si="28"/>
        <v>0</v>
      </c>
      <c r="AQ57" s="5">
        <f t="shared" si="28"/>
        <v>0</v>
      </c>
      <c r="AR57" s="5">
        <f t="shared" si="28"/>
        <v>0</v>
      </c>
      <c r="AS57" s="5">
        <f t="shared" si="28"/>
        <v>0</v>
      </c>
      <c r="AT57" s="5">
        <f t="shared" si="28"/>
        <v>0</v>
      </c>
      <c r="AU57" s="5">
        <f t="shared" si="28"/>
        <v>0</v>
      </c>
      <c r="AV57" s="5">
        <f t="shared" si="28"/>
        <v>0</v>
      </c>
      <c r="AW57" s="5">
        <f t="shared" si="28"/>
        <v>0</v>
      </c>
      <c r="AX57" s="5">
        <f t="shared" si="32"/>
        <v>0</v>
      </c>
      <c r="AY57" s="5">
        <f t="shared" si="32"/>
        <v>0</v>
      </c>
      <c r="AZ57" s="5">
        <f t="shared" si="32"/>
        <v>0</v>
      </c>
      <c r="BA57" s="5">
        <f t="shared" si="32"/>
        <v>0</v>
      </c>
      <c r="BB57" s="5">
        <f t="shared" si="32"/>
        <v>0</v>
      </c>
      <c r="BC57" s="5">
        <f t="shared" si="32"/>
        <v>0</v>
      </c>
      <c r="BD57" s="5">
        <f t="shared" si="32"/>
        <v>102.55686426606221</v>
      </c>
      <c r="BE57" s="5">
        <f t="shared" si="32"/>
        <v>2.559835307957032</v>
      </c>
      <c r="BF57" s="5">
        <f t="shared" si="32"/>
        <v>2.5626422252715253</v>
      </c>
      <c r="BG57" s="5">
        <f t="shared" si="32"/>
        <v>2.5652972982055244</v>
      </c>
      <c r="BH57" s="5">
        <f t="shared" si="33"/>
        <v>2.5678116197301688</v>
      </c>
      <c r="BI57" s="5">
        <f t="shared" si="33"/>
        <v>2.5701952357951781</v>
      </c>
      <c r="BJ57" s="5">
        <f t="shared" si="33"/>
        <v>2.5724572661203786</v>
      </c>
      <c r="BK57" s="5">
        <f t="shared" si="33"/>
        <v>2.5746060086375691</v>
      </c>
      <c r="BL57" s="5">
        <f t="shared" si="33"/>
        <v>2.5766490301075056</v>
      </c>
      <c r="BM57" s="5">
        <f t="shared" si="33"/>
        <v>2.5785932450009019</v>
      </c>
      <c r="BN57" s="5">
        <f t="shared" si="33"/>
        <v>2.5804449843792732</v>
      </c>
      <c r="BO57" s="5">
        <f t="shared" si="33"/>
        <v>2.5822100562240498</v>
      </c>
      <c r="BP57" s="5">
        <f t="shared" si="33"/>
        <v>2.5838937984275145</v>
      </c>
      <c r="BQ57" s="5">
        <f t="shared" si="33"/>
        <v>2.5855011254662785</v>
      </c>
      <c r="BT57" s="18">
        <f t="shared" si="17"/>
        <v>0.30562638056478614</v>
      </c>
      <c r="BU57" s="18">
        <f t="shared" si="22"/>
        <v>6.3213811846482102</v>
      </c>
      <c r="BV57" s="18">
        <f t="shared" si="19"/>
        <v>-6.0157548040834241</v>
      </c>
    </row>
    <row r="58" spans="2:74" x14ac:dyDescent="0.2">
      <c r="B58" t="str">
        <f t="shared" si="13"/>
        <v>38y</v>
      </c>
      <c r="C58">
        <f t="shared" si="14"/>
        <v>456</v>
      </c>
      <c r="D58" s="5">
        <f t="shared" si="15"/>
        <v>38</v>
      </c>
      <c r="E58" s="4">
        <f t="shared" si="29"/>
        <v>2.7546253750066602E-2</v>
      </c>
      <c r="F58" s="4">
        <f t="shared" si="20"/>
        <v>2.6521795577965301E-2</v>
      </c>
      <c r="G58" s="4">
        <f>(1-I58)/(SUM(I$21:I58)*$D$21)</f>
        <v>2.559835307957032E-2</v>
      </c>
      <c r="H58" s="4">
        <f>SUMPRODUCT(E$21:E58,I$21:I58)/SUM(I$21:I58)</f>
        <v>2.5598353079570455E-2</v>
      </c>
      <c r="I58" s="3">
        <f t="shared" si="16"/>
        <v>0.36983614381721869</v>
      </c>
      <c r="J58" s="3">
        <f t="shared" si="11"/>
        <v>0.96273122042539527</v>
      </c>
      <c r="K58" s="3">
        <f t="shared" si="11"/>
        <v>1.0387509821268026</v>
      </c>
      <c r="L58" s="3">
        <f t="shared" si="11"/>
        <v>0.68515336695153284</v>
      </c>
      <c r="M58" s="3">
        <f t="shared" si="11"/>
        <v>1.4650842691708528</v>
      </c>
      <c r="N58" s="3"/>
      <c r="Q58" s="5">
        <f t="shared" si="30"/>
        <v>0</v>
      </c>
      <c r="R58" s="5">
        <v>0</v>
      </c>
      <c r="T58" s="5">
        <f t="shared" si="34"/>
        <v>0</v>
      </c>
      <c r="U58" s="5">
        <f t="shared" si="34"/>
        <v>0</v>
      </c>
      <c r="V58" s="5">
        <f t="shared" si="34"/>
        <v>0</v>
      </c>
      <c r="W58" s="5">
        <f t="shared" si="34"/>
        <v>0</v>
      </c>
      <c r="X58" s="5">
        <f t="shared" si="34"/>
        <v>0</v>
      </c>
      <c r="Y58" s="5">
        <f t="shared" si="34"/>
        <v>0</v>
      </c>
      <c r="Z58" s="5">
        <f t="shared" si="34"/>
        <v>0</v>
      </c>
      <c r="AA58" s="5">
        <f t="shared" si="34"/>
        <v>0</v>
      </c>
      <c r="AB58" s="5">
        <f t="shared" si="34"/>
        <v>0</v>
      </c>
      <c r="AC58" s="5">
        <f t="shared" si="34"/>
        <v>0</v>
      </c>
      <c r="AD58" s="5">
        <f t="shared" si="34"/>
        <v>0</v>
      </c>
      <c r="AE58" s="5">
        <f t="shared" si="34"/>
        <v>0</v>
      </c>
      <c r="AF58" s="5">
        <f t="shared" si="34"/>
        <v>0</v>
      </c>
      <c r="AG58" s="5">
        <f t="shared" si="34"/>
        <v>0</v>
      </c>
      <c r="AH58" s="5">
        <f t="shared" si="34"/>
        <v>0</v>
      </c>
      <c r="AI58" s="5">
        <f t="shared" si="31"/>
        <v>0</v>
      </c>
      <c r="AJ58" s="5">
        <f t="shared" si="28"/>
        <v>0</v>
      </c>
      <c r="AK58" s="5">
        <f t="shared" si="28"/>
        <v>0</v>
      </c>
      <c r="AL58" s="5">
        <f t="shared" si="28"/>
        <v>0</v>
      </c>
      <c r="AM58" s="5">
        <f t="shared" si="28"/>
        <v>0</v>
      </c>
      <c r="AN58" s="5">
        <f t="shared" si="28"/>
        <v>0</v>
      </c>
      <c r="AO58" s="5">
        <f t="shared" si="28"/>
        <v>0</v>
      </c>
      <c r="AP58" s="5">
        <f t="shared" si="28"/>
        <v>0</v>
      </c>
      <c r="AQ58" s="5">
        <f t="shared" si="28"/>
        <v>0</v>
      </c>
      <c r="AR58" s="5">
        <f t="shared" si="28"/>
        <v>0</v>
      </c>
      <c r="AS58" s="5">
        <f t="shared" si="28"/>
        <v>0</v>
      </c>
      <c r="AT58" s="5">
        <f t="shared" si="28"/>
        <v>0</v>
      </c>
      <c r="AU58" s="5">
        <f t="shared" si="28"/>
        <v>0</v>
      </c>
      <c r="AV58" s="5">
        <f t="shared" si="28"/>
        <v>0</v>
      </c>
      <c r="AW58" s="5">
        <f t="shared" si="28"/>
        <v>0</v>
      </c>
      <c r="AX58" s="5">
        <f t="shared" si="32"/>
        <v>0</v>
      </c>
      <c r="AY58" s="5">
        <f t="shared" si="32"/>
        <v>0</v>
      </c>
      <c r="AZ58" s="5">
        <f t="shared" si="32"/>
        <v>0</v>
      </c>
      <c r="BA58" s="5">
        <f t="shared" si="32"/>
        <v>0</v>
      </c>
      <c r="BB58" s="5">
        <f t="shared" si="32"/>
        <v>0</v>
      </c>
      <c r="BC58" s="5">
        <f t="shared" si="32"/>
        <v>0</v>
      </c>
      <c r="BD58" s="5">
        <f t="shared" si="32"/>
        <v>0</v>
      </c>
      <c r="BE58" s="5">
        <f t="shared" si="32"/>
        <v>102.55983530795703</v>
      </c>
      <c r="BF58" s="5">
        <f t="shared" si="32"/>
        <v>2.5626422252715253</v>
      </c>
      <c r="BG58" s="5">
        <f t="shared" si="32"/>
        <v>2.5652972982055244</v>
      </c>
      <c r="BH58" s="5">
        <f t="shared" si="33"/>
        <v>2.5678116197301688</v>
      </c>
      <c r="BI58" s="5">
        <f t="shared" si="33"/>
        <v>2.5701952357951781</v>
      </c>
      <c r="BJ58" s="5">
        <f t="shared" si="33"/>
        <v>2.5724572661203786</v>
      </c>
      <c r="BK58" s="5">
        <f t="shared" si="33"/>
        <v>2.5746060086375691</v>
      </c>
      <c r="BL58" s="5">
        <f t="shared" si="33"/>
        <v>2.5766490301075056</v>
      </c>
      <c r="BM58" s="5">
        <f t="shared" si="33"/>
        <v>2.5785932450009019</v>
      </c>
      <c r="BN58" s="5">
        <f t="shared" si="33"/>
        <v>2.5804449843792732</v>
      </c>
      <c r="BO58" s="5">
        <f t="shared" si="33"/>
        <v>2.5822100562240498</v>
      </c>
      <c r="BP58" s="5">
        <f t="shared" si="33"/>
        <v>2.5838937984275145</v>
      </c>
      <c r="BQ58" s="5">
        <f t="shared" si="33"/>
        <v>2.5855011254662785</v>
      </c>
      <c r="BT58" s="18">
        <f t="shared" si="17"/>
        <v>0.25022571672030541</v>
      </c>
      <c r="BU58" s="18">
        <f t="shared" si="22"/>
        <v>4.8015449281376119</v>
      </c>
      <c r="BV58" s="18">
        <f t="shared" si="19"/>
        <v>-4.5513192114173062</v>
      </c>
    </row>
    <row r="59" spans="2:74" x14ac:dyDescent="0.2">
      <c r="B59" t="str">
        <f t="shared" si="13"/>
        <v>39y</v>
      </c>
      <c r="C59">
        <f t="shared" si="14"/>
        <v>468</v>
      </c>
      <c r="D59" s="5">
        <f t="shared" si="15"/>
        <v>39</v>
      </c>
      <c r="E59" s="4">
        <f t="shared" si="29"/>
        <v>2.7546253750066602E-2</v>
      </c>
      <c r="F59" s="4">
        <f t="shared" si="20"/>
        <v>2.654805097302515E-2</v>
      </c>
      <c r="G59" s="4">
        <f>(1-I59)/(SUM(I$21:I59)*$D$21)</f>
        <v>2.5626422252715251E-2</v>
      </c>
      <c r="H59" s="4">
        <f>SUMPRODUCT(E$21:E59,I$21:I59)/SUM(I$21:I59)</f>
        <v>2.5626422252715348E-2</v>
      </c>
      <c r="I59" s="3">
        <f t="shared" si="16"/>
        <v>0.35992165069697601</v>
      </c>
      <c r="J59" s="3">
        <f t="shared" si="11"/>
        <v>0.96176945097442113</v>
      </c>
      <c r="K59" s="3">
        <f t="shared" si="11"/>
        <v>1.0397907728997025</v>
      </c>
      <c r="L59" s="3">
        <f t="shared" si="11"/>
        <v>0.6783696702490426</v>
      </c>
      <c r="M59" s="3">
        <f t="shared" si="11"/>
        <v>1.4798831001725785</v>
      </c>
      <c r="N59" s="3"/>
      <c r="Q59" s="5">
        <f t="shared" si="30"/>
        <v>0</v>
      </c>
      <c r="R59" s="5">
        <v>0</v>
      </c>
      <c r="T59" s="5">
        <f t="shared" si="34"/>
        <v>0</v>
      </c>
      <c r="U59" s="5">
        <f t="shared" si="34"/>
        <v>0</v>
      </c>
      <c r="V59" s="5">
        <f t="shared" si="34"/>
        <v>0</v>
      </c>
      <c r="W59" s="5">
        <f t="shared" si="34"/>
        <v>0</v>
      </c>
      <c r="X59" s="5">
        <f t="shared" si="34"/>
        <v>0</v>
      </c>
      <c r="Y59" s="5">
        <f t="shared" si="34"/>
        <v>0</v>
      </c>
      <c r="Z59" s="5">
        <f t="shared" si="34"/>
        <v>0</v>
      </c>
      <c r="AA59" s="5">
        <f t="shared" si="34"/>
        <v>0</v>
      </c>
      <c r="AB59" s="5">
        <f t="shared" si="34"/>
        <v>0</v>
      </c>
      <c r="AC59" s="5">
        <f t="shared" si="34"/>
        <v>0</v>
      </c>
      <c r="AD59" s="5">
        <f t="shared" si="34"/>
        <v>0</v>
      </c>
      <c r="AE59" s="5">
        <f t="shared" si="34"/>
        <v>0</v>
      </c>
      <c r="AF59" s="5">
        <f t="shared" si="34"/>
        <v>0</v>
      </c>
      <c r="AG59" s="5">
        <f t="shared" si="34"/>
        <v>0</v>
      </c>
      <c r="AH59" s="5">
        <f t="shared" si="34"/>
        <v>0</v>
      </c>
      <c r="AI59" s="5">
        <f t="shared" si="31"/>
        <v>0</v>
      </c>
      <c r="AJ59" s="5">
        <f t="shared" si="28"/>
        <v>0</v>
      </c>
      <c r="AK59" s="5">
        <f t="shared" si="28"/>
        <v>0</v>
      </c>
      <c r="AL59" s="5">
        <f t="shared" si="28"/>
        <v>0</v>
      </c>
      <c r="AM59" s="5">
        <f t="shared" si="28"/>
        <v>0</v>
      </c>
      <c r="AN59" s="5">
        <f t="shared" si="28"/>
        <v>0</v>
      </c>
      <c r="AO59" s="5">
        <f t="shared" si="28"/>
        <v>0</v>
      </c>
      <c r="AP59" s="5">
        <f t="shared" si="28"/>
        <v>0</v>
      </c>
      <c r="AQ59" s="5">
        <f t="shared" si="28"/>
        <v>0</v>
      </c>
      <c r="AR59" s="5">
        <f t="shared" si="28"/>
        <v>0</v>
      </c>
      <c r="AS59" s="5">
        <f t="shared" si="28"/>
        <v>0</v>
      </c>
      <c r="AT59" s="5">
        <f t="shared" si="28"/>
        <v>0</v>
      </c>
      <c r="AU59" s="5">
        <f t="shared" si="28"/>
        <v>0</v>
      </c>
      <c r="AV59" s="5">
        <f t="shared" si="28"/>
        <v>0</v>
      </c>
      <c r="AW59" s="5">
        <f t="shared" si="28"/>
        <v>0</v>
      </c>
      <c r="AX59" s="5">
        <f t="shared" si="32"/>
        <v>0</v>
      </c>
      <c r="AY59" s="5">
        <f t="shared" si="32"/>
        <v>0</v>
      </c>
      <c r="AZ59" s="5">
        <f t="shared" si="32"/>
        <v>0</v>
      </c>
      <c r="BA59" s="5">
        <f t="shared" si="32"/>
        <v>0</v>
      </c>
      <c r="BB59" s="5">
        <f t="shared" si="32"/>
        <v>0</v>
      </c>
      <c r="BC59" s="5">
        <f t="shared" si="32"/>
        <v>0</v>
      </c>
      <c r="BD59" s="5">
        <f t="shared" si="32"/>
        <v>0</v>
      </c>
      <c r="BE59" s="5">
        <f t="shared" si="32"/>
        <v>0</v>
      </c>
      <c r="BF59" s="5">
        <f t="shared" si="32"/>
        <v>102.56264222527153</v>
      </c>
      <c r="BG59" s="5">
        <f t="shared" si="32"/>
        <v>2.5652972982055244</v>
      </c>
      <c r="BH59" s="5">
        <f t="shared" si="33"/>
        <v>2.5678116197301688</v>
      </c>
      <c r="BI59" s="5">
        <f t="shared" si="33"/>
        <v>2.5701952357951781</v>
      </c>
      <c r="BJ59" s="5">
        <f t="shared" si="33"/>
        <v>2.5724572661203786</v>
      </c>
      <c r="BK59" s="5">
        <f t="shared" si="33"/>
        <v>2.5746060086375691</v>
      </c>
      <c r="BL59" s="5">
        <f t="shared" si="33"/>
        <v>2.5766490301075056</v>
      </c>
      <c r="BM59" s="5">
        <f t="shared" si="33"/>
        <v>2.5785932450009019</v>
      </c>
      <c r="BN59" s="5">
        <f t="shared" si="33"/>
        <v>2.5804449843792732</v>
      </c>
      <c r="BO59" s="5">
        <f t="shared" si="33"/>
        <v>2.5822100562240498</v>
      </c>
      <c r="BP59" s="5">
        <f t="shared" si="33"/>
        <v>2.5838937984275145</v>
      </c>
      <c r="BQ59" s="5">
        <f t="shared" si="33"/>
        <v>2.5855011254662785</v>
      </c>
      <c r="BT59" s="18">
        <f t="shared" si="17"/>
        <v>0.20486748948989342</v>
      </c>
      <c r="BU59" s="18">
        <f t="shared" si="22"/>
        <v>3.6108302287144176</v>
      </c>
      <c r="BV59" s="18">
        <f t="shared" si="19"/>
        <v>-3.405962739224524</v>
      </c>
    </row>
    <row r="60" spans="2:74" x14ac:dyDescent="0.2">
      <c r="B60" t="str">
        <f t="shared" si="13"/>
        <v>40y</v>
      </c>
      <c r="C60">
        <f t="shared" si="14"/>
        <v>480</v>
      </c>
      <c r="D60" s="5">
        <f t="shared" si="15"/>
        <v>40</v>
      </c>
      <c r="E60" s="4">
        <f t="shared" si="29"/>
        <v>2.7546253750066602E-2</v>
      </c>
      <c r="F60" s="4">
        <f t="shared" si="20"/>
        <v>2.6572994220341428E-2</v>
      </c>
      <c r="G60" s="4">
        <f>(1-I60)/(SUM(I$21:I60)*$D$21)</f>
        <v>2.5652972982055242E-2</v>
      </c>
      <c r="H60" s="4">
        <f>SUMPRODUCT(E$21:E60,I$21:I60)/SUM(I$21:I60)</f>
        <v>2.5652972982055308E-2</v>
      </c>
      <c r="I60" s="3">
        <f t="shared" si="16"/>
        <v>0.35027294331854014</v>
      </c>
      <c r="J60" s="3">
        <f t="shared" si="11"/>
        <v>0.96080864233208907</v>
      </c>
      <c r="K60" s="3">
        <f t="shared" si="11"/>
        <v>1.0408316045042065</v>
      </c>
      <c r="L60" s="3">
        <f t="shared" si="11"/>
        <v>0.67165313886043809</v>
      </c>
      <c r="M60" s="3">
        <f t="shared" si="11"/>
        <v>1.4948314143157362</v>
      </c>
      <c r="N60" s="3"/>
      <c r="Q60" s="5">
        <f t="shared" si="30"/>
        <v>0</v>
      </c>
      <c r="R60" s="5">
        <v>0</v>
      </c>
      <c r="T60" s="5">
        <f t="shared" si="34"/>
        <v>0</v>
      </c>
      <c r="U60" s="5">
        <f t="shared" si="34"/>
        <v>0</v>
      </c>
      <c r="V60" s="5">
        <f t="shared" si="34"/>
        <v>0</v>
      </c>
      <c r="W60" s="5">
        <f t="shared" si="34"/>
        <v>0</v>
      </c>
      <c r="X60" s="5">
        <f t="shared" si="34"/>
        <v>0</v>
      </c>
      <c r="Y60" s="5">
        <f t="shared" si="34"/>
        <v>0</v>
      </c>
      <c r="Z60" s="5">
        <f t="shared" si="34"/>
        <v>0</v>
      </c>
      <c r="AA60" s="5">
        <f t="shared" si="34"/>
        <v>0</v>
      </c>
      <c r="AB60" s="5">
        <f t="shared" si="34"/>
        <v>0</v>
      </c>
      <c r="AC60" s="5">
        <f t="shared" si="34"/>
        <v>0</v>
      </c>
      <c r="AD60" s="5">
        <f t="shared" si="34"/>
        <v>0</v>
      </c>
      <c r="AE60" s="5">
        <f t="shared" si="34"/>
        <v>0</v>
      </c>
      <c r="AF60" s="5">
        <f t="shared" si="34"/>
        <v>0</v>
      </c>
      <c r="AG60" s="5">
        <f t="shared" si="34"/>
        <v>0</v>
      </c>
      <c r="AH60" s="5">
        <f t="shared" si="34"/>
        <v>0</v>
      </c>
      <c r="AI60" s="5">
        <f t="shared" si="31"/>
        <v>0</v>
      </c>
      <c r="AJ60" s="5">
        <f t="shared" si="28"/>
        <v>0</v>
      </c>
      <c r="AK60" s="5">
        <f t="shared" si="28"/>
        <v>0</v>
      </c>
      <c r="AL60" s="5">
        <f t="shared" si="28"/>
        <v>0</v>
      </c>
      <c r="AM60" s="5">
        <f t="shared" si="28"/>
        <v>0</v>
      </c>
      <c r="AN60" s="5">
        <f t="shared" si="28"/>
        <v>0</v>
      </c>
      <c r="AO60" s="5">
        <f t="shared" si="28"/>
        <v>0</v>
      </c>
      <c r="AP60" s="5">
        <f t="shared" si="28"/>
        <v>0</v>
      </c>
      <c r="AQ60" s="5">
        <f t="shared" si="28"/>
        <v>0</v>
      </c>
      <c r="AR60" s="5">
        <f t="shared" si="28"/>
        <v>0</v>
      </c>
      <c r="AS60" s="5">
        <f t="shared" si="28"/>
        <v>0</v>
      </c>
      <c r="AT60" s="5">
        <f t="shared" si="28"/>
        <v>0</v>
      </c>
      <c r="AU60" s="5">
        <f t="shared" si="28"/>
        <v>0</v>
      </c>
      <c r="AV60" s="5">
        <f t="shared" si="28"/>
        <v>0</v>
      </c>
      <c r="AW60" s="5">
        <f t="shared" si="28"/>
        <v>0</v>
      </c>
      <c r="AX60" s="5">
        <f t="shared" si="32"/>
        <v>0</v>
      </c>
      <c r="AY60" s="5">
        <f t="shared" si="32"/>
        <v>0</v>
      </c>
      <c r="AZ60" s="5">
        <f t="shared" si="32"/>
        <v>0</v>
      </c>
      <c r="BA60" s="5">
        <f t="shared" si="32"/>
        <v>0</v>
      </c>
      <c r="BB60" s="5">
        <f t="shared" si="32"/>
        <v>0</v>
      </c>
      <c r="BC60" s="5">
        <f t="shared" si="32"/>
        <v>0</v>
      </c>
      <c r="BD60" s="5">
        <f t="shared" si="32"/>
        <v>0</v>
      </c>
      <c r="BE60" s="5">
        <f t="shared" si="32"/>
        <v>0</v>
      </c>
      <c r="BF60" s="5">
        <f t="shared" si="32"/>
        <v>0</v>
      </c>
      <c r="BG60" s="5">
        <f t="shared" si="32"/>
        <v>102.56529729820552</v>
      </c>
      <c r="BH60" s="5">
        <f t="shared" si="33"/>
        <v>2.5678116197301688</v>
      </c>
      <c r="BI60" s="5">
        <f t="shared" si="33"/>
        <v>2.5701952357951781</v>
      </c>
      <c r="BJ60" s="5">
        <f t="shared" si="33"/>
        <v>2.5724572661203786</v>
      </c>
      <c r="BK60" s="5">
        <f t="shared" si="33"/>
        <v>2.5746060086375691</v>
      </c>
      <c r="BL60" s="5">
        <f t="shared" si="33"/>
        <v>2.5766490301075056</v>
      </c>
      <c r="BM60" s="5">
        <f t="shared" si="33"/>
        <v>2.5785932450009019</v>
      </c>
      <c r="BN60" s="5">
        <f t="shared" si="33"/>
        <v>2.5804449843792732</v>
      </c>
      <c r="BO60" s="5">
        <f t="shared" si="33"/>
        <v>2.5822100562240498</v>
      </c>
      <c r="BP60" s="5">
        <f t="shared" si="33"/>
        <v>2.5838937984275145</v>
      </c>
      <c r="BQ60" s="5">
        <f t="shared" si="33"/>
        <v>2.5855011254662785</v>
      </c>
      <c r="BT60" s="18">
        <f t="shared" si="17"/>
        <v>0.16773131395125593</v>
      </c>
      <c r="BU60" s="18">
        <f t="shared" si="22"/>
        <v>2.6883771622546382</v>
      </c>
      <c r="BV60" s="18">
        <f t="shared" si="19"/>
        <v>-2.5206458483033822</v>
      </c>
    </row>
    <row r="61" spans="2:74" x14ac:dyDescent="0.2">
      <c r="B61" t="str">
        <f t="shared" si="13"/>
        <v>41y</v>
      </c>
      <c r="C61">
        <f t="shared" si="14"/>
        <v>492</v>
      </c>
      <c r="D61" s="5">
        <f t="shared" si="15"/>
        <v>41</v>
      </c>
      <c r="E61" s="4">
        <f t="shared" si="29"/>
        <v>2.7546253750066602E-2</v>
      </c>
      <c r="F61" s="4">
        <f t="shared" si="20"/>
        <v>2.659672128633539E-2</v>
      </c>
      <c r="G61" s="4">
        <f>(1-I61)/(SUM(I$21:I61)*$D$21)</f>
        <v>2.5678116197301686E-2</v>
      </c>
      <c r="H61" s="4">
        <f>SUMPRODUCT(E$21:E61,I$21:I61)/SUM(I$21:I61)</f>
        <v>2.5678116197301794E-2</v>
      </c>
      <c r="I61" s="3">
        <f t="shared" si="16"/>
        <v>0.34088289655108722</v>
      </c>
      <c r="J61" s="3">
        <f t="shared" si="11"/>
        <v>0.95984879353855046</v>
      </c>
      <c r="K61" s="3">
        <f t="shared" si="11"/>
        <v>1.0418734779821888</v>
      </c>
      <c r="L61" s="3">
        <f t="shared" si="11"/>
        <v>0.66500310778261185</v>
      </c>
      <c r="M61" s="3">
        <f t="shared" si="11"/>
        <v>1.5099307215310467</v>
      </c>
      <c r="N61" s="3"/>
      <c r="Q61" s="5">
        <f t="shared" si="30"/>
        <v>0</v>
      </c>
      <c r="R61" s="5">
        <v>0</v>
      </c>
      <c r="T61" s="5">
        <f t="shared" si="34"/>
        <v>0</v>
      </c>
      <c r="U61" s="5">
        <f t="shared" si="34"/>
        <v>0</v>
      </c>
      <c r="V61" s="5">
        <f t="shared" si="34"/>
        <v>0</v>
      </c>
      <c r="W61" s="5">
        <f t="shared" si="34"/>
        <v>0</v>
      </c>
      <c r="X61" s="5">
        <f t="shared" si="34"/>
        <v>0</v>
      </c>
      <c r="Y61" s="5">
        <f t="shared" si="34"/>
        <v>0</v>
      </c>
      <c r="Z61" s="5">
        <f t="shared" si="34"/>
        <v>0</v>
      </c>
      <c r="AA61" s="5">
        <f t="shared" si="34"/>
        <v>0</v>
      </c>
      <c r="AB61" s="5">
        <f t="shared" si="34"/>
        <v>0</v>
      </c>
      <c r="AC61" s="5">
        <f t="shared" si="34"/>
        <v>0</v>
      </c>
      <c r="AD61" s="5">
        <f t="shared" si="34"/>
        <v>0</v>
      </c>
      <c r="AE61" s="5">
        <f t="shared" si="34"/>
        <v>0</v>
      </c>
      <c r="AF61" s="5">
        <f t="shared" si="34"/>
        <v>0</v>
      </c>
      <c r="AG61" s="5">
        <f t="shared" si="34"/>
        <v>0</v>
      </c>
      <c r="AH61" s="5">
        <f t="shared" si="34"/>
        <v>0</v>
      </c>
      <c r="AI61" s="5">
        <f t="shared" si="31"/>
        <v>0</v>
      </c>
      <c r="AJ61" s="5">
        <f t="shared" si="28"/>
        <v>0</v>
      </c>
      <c r="AK61" s="5">
        <f t="shared" si="28"/>
        <v>0</v>
      </c>
      <c r="AL61" s="5">
        <f t="shared" si="28"/>
        <v>0</v>
      </c>
      <c r="AM61" s="5">
        <f t="shared" si="28"/>
        <v>0</v>
      </c>
      <c r="AN61" s="5">
        <f t="shared" si="28"/>
        <v>0</v>
      </c>
      <c r="AO61" s="5">
        <f t="shared" si="28"/>
        <v>0</v>
      </c>
      <c r="AP61" s="5">
        <f t="shared" si="28"/>
        <v>0</v>
      </c>
      <c r="AQ61" s="5">
        <f t="shared" si="28"/>
        <v>0</v>
      </c>
      <c r="AR61" s="5">
        <f t="shared" si="28"/>
        <v>0</v>
      </c>
      <c r="AS61" s="5">
        <f t="shared" si="28"/>
        <v>0</v>
      </c>
      <c r="AT61" s="5">
        <f t="shared" si="28"/>
        <v>0</v>
      </c>
      <c r="AU61" s="5">
        <f t="shared" si="28"/>
        <v>0</v>
      </c>
      <c r="AV61" s="5">
        <f t="shared" si="28"/>
        <v>0</v>
      </c>
      <c r="AW61" s="5">
        <f t="shared" si="28"/>
        <v>0</v>
      </c>
      <c r="AX61" s="5">
        <f t="shared" si="32"/>
        <v>0</v>
      </c>
      <c r="AY61" s="5">
        <f t="shared" si="32"/>
        <v>0</v>
      </c>
      <c r="AZ61" s="5">
        <f t="shared" si="32"/>
        <v>0</v>
      </c>
      <c r="BA61" s="5">
        <f t="shared" si="32"/>
        <v>0</v>
      </c>
      <c r="BB61" s="5">
        <f t="shared" si="32"/>
        <v>0</v>
      </c>
      <c r="BC61" s="5">
        <f t="shared" si="32"/>
        <v>0</v>
      </c>
      <c r="BD61" s="5">
        <f t="shared" si="32"/>
        <v>0</v>
      </c>
      <c r="BE61" s="5">
        <f t="shared" si="32"/>
        <v>0</v>
      </c>
      <c r="BF61" s="5">
        <f t="shared" si="32"/>
        <v>0</v>
      </c>
      <c r="BG61" s="5">
        <f t="shared" si="32"/>
        <v>0</v>
      </c>
      <c r="BH61" s="5">
        <f t="shared" si="33"/>
        <v>102.56781161973016</v>
      </c>
      <c r="BI61" s="5">
        <f t="shared" si="33"/>
        <v>2.5701952357951781</v>
      </c>
      <c r="BJ61" s="5">
        <f t="shared" si="33"/>
        <v>2.5724572661203786</v>
      </c>
      <c r="BK61" s="5">
        <f t="shared" si="33"/>
        <v>2.5746060086375691</v>
      </c>
      <c r="BL61" s="5">
        <f t="shared" si="33"/>
        <v>2.5766490301075056</v>
      </c>
      <c r="BM61" s="5">
        <f t="shared" si="33"/>
        <v>2.5785932450009019</v>
      </c>
      <c r="BN61" s="5">
        <f t="shared" si="33"/>
        <v>2.5804449843792732</v>
      </c>
      <c r="BO61" s="5">
        <f t="shared" si="33"/>
        <v>2.5822100562240498</v>
      </c>
      <c r="BP61" s="5">
        <f t="shared" si="33"/>
        <v>2.5838937984275145</v>
      </c>
      <c r="BQ61" s="5">
        <f t="shared" si="33"/>
        <v>2.5855011254662785</v>
      </c>
      <c r="BT61" s="18">
        <f t="shared" si="17"/>
        <v>0.13732678498607126</v>
      </c>
      <c r="BU61" s="18">
        <f t="shared" si="22"/>
        <v>1.981665645478526</v>
      </c>
      <c r="BV61" s="18">
        <f t="shared" si="19"/>
        <v>-1.8443388604924547</v>
      </c>
    </row>
    <row r="62" spans="2:74" x14ac:dyDescent="0.2">
      <c r="B62" t="str">
        <f t="shared" si="13"/>
        <v>42y</v>
      </c>
      <c r="C62">
        <f t="shared" si="14"/>
        <v>504</v>
      </c>
      <c r="D62" s="5">
        <f t="shared" si="15"/>
        <v>42</v>
      </c>
      <c r="E62" s="4">
        <f t="shared" si="29"/>
        <v>2.7546253750066602E-2</v>
      </c>
      <c r="F62" s="4">
        <f t="shared" si="20"/>
        <v>2.661931900189507E-2</v>
      </c>
      <c r="G62" s="4">
        <f>(1-I62)/(SUM(I$21:I62)*$D$21)</f>
        <v>2.5701952357951779E-2</v>
      </c>
      <c r="H62" s="4">
        <f>SUMPRODUCT(E$21:E62,I$21:I62)/SUM(I$21:I62)</f>
        <v>2.570195235795187E-2</v>
      </c>
      <c r="I62" s="3">
        <f t="shared" si="16"/>
        <v>0.33174457627286619</v>
      </c>
      <c r="J62" s="3">
        <f t="shared" si="11"/>
        <v>0.95888990363491577</v>
      </c>
      <c r="K62" s="3">
        <f t="shared" si="11"/>
        <v>1.0429163943765651</v>
      </c>
      <c r="L62" s="3">
        <f t="shared" si="11"/>
        <v>0.65841891859664536</v>
      </c>
      <c r="M62" s="3">
        <f t="shared" si="11"/>
        <v>1.5251825470010572</v>
      </c>
      <c r="N62" s="3"/>
      <c r="Q62" s="5">
        <f t="shared" si="30"/>
        <v>0</v>
      </c>
      <c r="R62" s="5">
        <v>0</v>
      </c>
      <c r="T62" s="5">
        <f t="shared" si="34"/>
        <v>0</v>
      </c>
      <c r="U62" s="5">
        <f t="shared" si="34"/>
        <v>0</v>
      </c>
      <c r="V62" s="5">
        <f t="shared" si="34"/>
        <v>0</v>
      </c>
      <c r="W62" s="5">
        <f t="shared" si="34"/>
        <v>0</v>
      </c>
      <c r="X62" s="5">
        <f t="shared" si="34"/>
        <v>0</v>
      </c>
      <c r="Y62" s="5">
        <f t="shared" si="34"/>
        <v>0</v>
      </c>
      <c r="Z62" s="5">
        <f t="shared" si="34"/>
        <v>0</v>
      </c>
      <c r="AA62" s="5">
        <f t="shared" si="34"/>
        <v>0</v>
      </c>
      <c r="AB62" s="5">
        <f t="shared" si="34"/>
        <v>0</v>
      </c>
      <c r="AC62" s="5">
        <f t="shared" si="34"/>
        <v>0</v>
      </c>
      <c r="AD62" s="5">
        <f t="shared" si="34"/>
        <v>0</v>
      </c>
      <c r="AE62" s="5">
        <f t="shared" si="34"/>
        <v>0</v>
      </c>
      <c r="AF62" s="5">
        <f t="shared" si="34"/>
        <v>0</v>
      </c>
      <c r="AG62" s="5">
        <f t="shared" si="34"/>
        <v>0</v>
      </c>
      <c r="AH62" s="5">
        <f t="shared" si="34"/>
        <v>0</v>
      </c>
      <c r="AI62" s="5">
        <f t="shared" si="31"/>
        <v>0</v>
      </c>
      <c r="AJ62" s="5">
        <f t="shared" si="28"/>
        <v>0</v>
      </c>
      <c r="AK62" s="5">
        <f t="shared" si="28"/>
        <v>0</v>
      </c>
      <c r="AL62" s="5">
        <f t="shared" si="28"/>
        <v>0</v>
      </c>
      <c r="AM62" s="5">
        <f t="shared" si="28"/>
        <v>0</v>
      </c>
      <c r="AN62" s="5">
        <f t="shared" si="28"/>
        <v>0</v>
      </c>
      <c r="AO62" s="5">
        <f t="shared" si="28"/>
        <v>0</v>
      </c>
      <c r="AP62" s="5">
        <f t="shared" si="28"/>
        <v>0</v>
      </c>
      <c r="AQ62" s="5">
        <f t="shared" si="28"/>
        <v>0</v>
      </c>
      <c r="AR62" s="5">
        <f t="shared" si="28"/>
        <v>0</v>
      </c>
      <c r="AS62" s="5">
        <f t="shared" si="28"/>
        <v>0</v>
      </c>
      <c r="AT62" s="5">
        <f t="shared" si="28"/>
        <v>0</v>
      </c>
      <c r="AU62" s="5">
        <f t="shared" si="28"/>
        <v>0</v>
      </c>
      <c r="AV62" s="5">
        <f t="shared" si="28"/>
        <v>0</v>
      </c>
      <c r="AW62" s="5">
        <f t="shared" si="28"/>
        <v>0</v>
      </c>
      <c r="AX62" s="5">
        <f t="shared" si="32"/>
        <v>0</v>
      </c>
      <c r="AY62" s="5">
        <f t="shared" si="32"/>
        <v>0</v>
      </c>
      <c r="AZ62" s="5">
        <f t="shared" si="32"/>
        <v>0</v>
      </c>
      <c r="BA62" s="5">
        <f t="shared" si="32"/>
        <v>0</v>
      </c>
      <c r="BB62" s="5">
        <f t="shared" si="32"/>
        <v>0</v>
      </c>
      <c r="BC62" s="5">
        <f t="shared" si="32"/>
        <v>0</v>
      </c>
      <c r="BD62" s="5">
        <f t="shared" si="32"/>
        <v>0</v>
      </c>
      <c r="BE62" s="5">
        <f t="shared" si="32"/>
        <v>0</v>
      </c>
      <c r="BF62" s="5">
        <f t="shared" si="32"/>
        <v>0</v>
      </c>
      <c r="BG62" s="5">
        <f t="shared" si="32"/>
        <v>0</v>
      </c>
      <c r="BH62" s="5">
        <f t="shared" si="33"/>
        <v>0</v>
      </c>
      <c r="BI62" s="5">
        <f t="shared" si="33"/>
        <v>102.57019523579518</v>
      </c>
      <c r="BJ62" s="5">
        <f t="shared" si="33"/>
        <v>2.5724572661203786</v>
      </c>
      <c r="BK62" s="5">
        <f t="shared" si="33"/>
        <v>2.5746060086375691</v>
      </c>
      <c r="BL62" s="5">
        <f t="shared" si="33"/>
        <v>2.5766490301075056</v>
      </c>
      <c r="BM62" s="5">
        <f t="shared" si="33"/>
        <v>2.5785932450009019</v>
      </c>
      <c r="BN62" s="5">
        <f t="shared" si="33"/>
        <v>2.5804449843792732</v>
      </c>
      <c r="BO62" s="5">
        <f t="shared" si="33"/>
        <v>2.5822100562240498</v>
      </c>
      <c r="BP62" s="5">
        <f t="shared" si="33"/>
        <v>2.5838937984275145</v>
      </c>
      <c r="BQ62" s="5">
        <f t="shared" si="33"/>
        <v>2.5855011254662785</v>
      </c>
      <c r="BT62" s="18">
        <f t="shared" si="17"/>
        <v>0.1124336620894241</v>
      </c>
      <c r="BU62" s="18">
        <f t="shared" si="22"/>
        <v>1.4461975405914369</v>
      </c>
      <c r="BV62" s="18">
        <f t="shared" si="19"/>
        <v>-1.3337638785020127</v>
      </c>
    </row>
    <row r="63" spans="2:74" x14ac:dyDescent="0.2">
      <c r="B63" t="str">
        <f t="shared" si="13"/>
        <v>43y</v>
      </c>
      <c r="C63">
        <f t="shared" si="14"/>
        <v>516</v>
      </c>
      <c r="D63" s="5">
        <f t="shared" si="15"/>
        <v>43</v>
      </c>
      <c r="E63" s="4">
        <f t="shared" si="29"/>
        <v>2.7546253750066602E-2</v>
      </c>
      <c r="F63" s="4">
        <f t="shared" si="20"/>
        <v>2.6640866124177709E-2</v>
      </c>
      <c r="G63" s="4">
        <f>(1-I63)/(SUM(I$21:I63)*$D$21)</f>
        <v>2.5724572661203787E-2</v>
      </c>
      <c r="H63" s="4">
        <f>SUMPRODUCT(E$21:E63,I$21:I63)/SUM(I$21:I63)</f>
        <v>2.5724572661203853E-2</v>
      </c>
      <c r="I63" s="3">
        <f t="shared" si="16"/>
        <v>0.32285123425067419</v>
      </c>
      <c r="J63" s="3">
        <f t="shared" si="11"/>
        <v>0.95793197166325283</v>
      </c>
      <c r="K63" s="3">
        <f t="shared" si="11"/>
        <v>1.0439603547312966</v>
      </c>
      <c r="L63" s="3">
        <f t="shared" si="11"/>
        <v>0.65189991940261938</v>
      </c>
      <c r="M63" s="3">
        <f t="shared" si="11"/>
        <v>1.5405884313141993</v>
      </c>
      <c r="N63" s="3"/>
      <c r="Q63" s="5">
        <f t="shared" si="30"/>
        <v>0</v>
      </c>
      <c r="R63" s="5">
        <v>0</v>
      </c>
      <c r="T63" s="5">
        <f t="shared" si="34"/>
        <v>0</v>
      </c>
      <c r="U63" s="5">
        <f t="shared" si="34"/>
        <v>0</v>
      </c>
      <c r="V63" s="5">
        <f t="shared" si="34"/>
        <v>0</v>
      </c>
      <c r="W63" s="5">
        <f t="shared" si="34"/>
        <v>0</v>
      </c>
      <c r="X63" s="5">
        <f t="shared" si="34"/>
        <v>0</v>
      </c>
      <c r="Y63" s="5">
        <f t="shared" si="34"/>
        <v>0</v>
      </c>
      <c r="Z63" s="5">
        <f t="shared" si="34"/>
        <v>0</v>
      </c>
      <c r="AA63" s="5">
        <f t="shared" si="34"/>
        <v>0</v>
      </c>
      <c r="AB63" s="5">
        <f t="shared" si="34"/>
        <v>0</v>
      </c>
      <c r="AC63" s="5">
        <f t="shared" si="34"/>
        <v>0</v>
      </c>
      <c r="AD63" s="5">
        <f t="shared" si="34"/>
        <v>0</v>
      </c>
      <c r="AE63" s="5">
        <f t="shared" si="34"/>
        <v>0</v>
      </c>
      <c r="AF63" s="5">
        <f t="shared" si="34"/>
        <v>0</v>
      </c>
      <c r="AG63" s="5">
        <f t="shared" si="34"/>
        <v>0</v>
      </c>
      <c r="AH63" s="5">
        <f t="shared" si="34"/>
        <v>0</v>
      </c>
      <c r="AI63" s="5">
        <f t="shared" si="31"/>
        <v>0</v>
      </c>
      <c r="AJ63" s="5">
        <f t="shared" si="28"/>
        <v>0</v>
      </c>
      <c r="AK63" s="5">
        <f t="shared" si="28"/>
        <v>0</v>
      </c>
      <c r="AL63" s="5">
        <f t="shared" si="28"/>
        <v>0</v>
      </c>
      <c r="AM63" s="5">
        <f t="shared" si="28"/>
        <v>0</v>
      </c>
      <c r="AN63" s="5">
        <f t="shared" si="28"/>
        <v>0</v>
      </c>
      <c r="AO63" s="5">
        <f t="shared" si="28"/>
        <v>0</v>
      </c>
      <c r="AP63" s="5">
        <f t="shared" si="28"/>
        <v>0</v>
      </c>
      <c r="AQ63" s="5">
        <f t="shared" si="28"/>
        <v>0</v>
      </c>
      <c r="AR63" s="5">
        <f t="shared" si="28"/>
        <v>0</v>
      </c>
      <c r="AS63" s="5">
        <f t="shared" si="28"/>
        <v>0</v>
      </c>
      <c r="AT63" s="5">
        <f t="shared" si="28"/>
        <v>0</v>
      </c>
      <c r="AU63" s="5">
        <f t="shared" si="28"/>
        <v>0</v>
      </c>
      <c r="AV63" s="5">
        <f t="shared" si="28"/>
        <v>0</v>
      </c>
      <c r="AW63" s="5">
        <f t="shared" si="28"/>
        <v>0</v>
      </c>
      <c r="AX63" s="5">
        <f t="shared" si="32"/>
        <v>0</v>
      </c>
      <c r="AY63" s="5">
        <f t="shared" si="32"/>
        <v>0</v>
      </c>
      <c r="AZ63" s="5">
        <f t="shared" si="32"/>
        <v>0</v>
      </c>
      <c r="BA63" s="5">
        <f t="shared" si="32"/>
        <v>0</v>
      </c>
      <c r="BB63" s="5">
        <f t="shared" si="32"/>
        <v>0</v>
      </c>
      <c r="BC63" s="5">
        <f t="shared" si="32"/>
        <v>0</v>
      </c>
      <c r="BD63" s="5">
        <f t="shared" si="32"/>
        <v>0</v>
      </c>
      <c r="BE63" s="5">
        <f t="shared" si="32"/>
        <v>0</v>
      </c>
      <c r="BF63" s="5">
        <f t="shared" si="32"/>
        <v>0</v>
      </c>
      <c r="BG63" s="5">
        <f t="shared" si="32"/>
        <v>0</v>
      </c>
      <c r="BH63" s="5">
        <f t="shared" si="33"/>
        <v>0</v>
      </c>
      <c r="BI63" s="5">
        <f t="shared" si="33"/>
        <v>0</v>
      </c>
      <c r="BJ63" s="5">
        <f t="shared" si="33"/>
        <v>102.57245726612038</v>
      </c>
      <c r="BK63" s="5">
        <f t="shared" si="33"/>
        <v>2.5746060086375691</v>
      </c>
      <c r="BL63" s="5">
        <f t="shared" si="33"/>
        <v>2.5766490301075056</v>
      </c>
      <c r="BM63" s="5">
        <f t="shared" si="33"/>
        <v>2.5785932450009019</v>
      </c>
      <c r="BN63" s="5">
        <f t="shared" si="33"/>
        <v>2.5804449843792732</v>
      </c>
      <c r="BO63" s="5">
        <f t="shared" si="33"/>
        <v>2.5822100562240498</v>
      </c>
      <c r="BP63" s="5">
        <f t="shared" si="33"/>
        <v>2.5838937984275145</v>
      </c>
      <c r="BQ63" s="5">
        <f t="shared" si="33"/>
        <v>2.5855011254662785</v>
      </c>
      <c r="BT63" s="18">
        <f t="shared" si="17"/>
        <v>9.2052896833789602E-2</v>
      </c>
      <c r="BU63" s="18">
        <f t="shared" si="22"/>
        <v>1.0449172818472057</v>
      </c>
      <c r="BV63" s="18">
        <f t="shared" si="19"/>
        <v>-0.95286438501341608</v>
      </c>
    </row>
    <row r="64" spans="2:74" x14ac:dyDescent="0.2">
      <c r="B64" t="str">
        <f t="shared" si="13"/>
        <v>44y</v>
      </c>
      <c r="C64">
        <f t="shared" si="14"/>
        <v>528</v>
      </c>
      <c r="D64" s="5">
        <f t="shared" si="15"/>
        <v>44</v>
      </c>
      <c r="E64" s="4">
        <f t="shared" si="29"/>
        <v>2.7546253750066602E-2</v>
      </c>
      <c r="F64" s="4">
        <f t="shared" si="20"/>
        <v>2.6661434253683725E-2</v>
      </c>
      <c r="G64" s="4">
        <f>(1-I64)/(SUM(I$21:I64)*$D$21)</f>
        <v>2.5746060086375689E-2</v>
      </c>
      <c r="H64" s="4">
        <f>SUMPRODUCT(E$21:E64,I$21:I64)/SUM(I$21:I64)</f>
        <v>2.5746060086375734E-2</v>
      </c>
      <c r="I64" s="3">
        <f t="shared" si="16"/>
        <v>0.31419630315658958</v>
      </c>
      <c r="J64" s="3">
        <f t="shared" si="11"/>
        <v>0.95697499666658625</v>
      </c>
      <c r="K64" s="3">
        <f t="shared" si="11"/>
        <v>1.045005360091388</v>
      </c>
      <c r="L64" s="3">
        <f t="shared" si="11"/>
        <v>0.64544546475506859</v>
      </c>
      <c r="M64" s="3">
        <f t="shared" si="11"/>
        <v>1.556149930620403</v>
      </c>
      <c r="N64" s="3"/>
      <c r="Q64" s="5">
        <f t="shared" si="30"/>
        <v>0</v>
      </c>
      <c r="R64" s="5">
        <v>0</v>
      </c>
      <c r="T64" s="5">
        <f t="shared" si="34"/>
        <v>0</v>
      </c>
      <c r="U64" s="5">
        <f t="shared" si="34"/>
        <v>0</v>
      </c>
      <c r="V64" s="5">
        <f t="shared" si="34"/>
        <v>0</v>
      </c>
      <c r="W64" s="5">
        <f t="shared" si="34"/>
        <v>0</v>
      </c>
      <c r="X64" s="5">
        <f t="shared" si="34"/>
        <v>0</v>
      </c>
      <c r="Y64" s="5">
        <f t="shared" si="34"/>
        <v>0</v>
      </c>
      <c r="Z64" s="5">
        <f t="shared" si="34"/>
        <v>0</v>
      </c>
      <c r="AA64" s="5">
        <f t="shared" si="34"/>
        <v>0</v>
      </c>
      <c r="AB64" s="5">
        <f t="shared" si="34"/>
        <v>0</v>
      </c>
      <c r="AC64" s="5">
        <f t="shared" si="34"/>
        <v>0</v>
      </c>
      <c r="AD64" s="5">
        <f t="shared" si="34"/>
        <v>0</v>
      </c>
      <c r="AE64" s="5">
        <f t="shared" si="34"/>
        <v>0</v>
      </c>
      <c r="AF64" s="5">
        <f t="shared" si="34"/>
        <v>0</v>
      </c>
      <c r="AG64" s="5">
        <f t="shared" si="34"/>
        <v>0</v>
      </c>
      <c r="AH64" s="5">
        <f t="shared" si="34"/>
        <v>0</v>
      </c>
      <c r="AI64" s="5">
        <f t="shared" si="31"/>
        <v>0</v>
      </c>
      <c r="AJ64" s="5">
        <f t="shared" si="28"/>
        <v>0</v>
      </c>
      <c r="AK64" s="5">
        <f t="shared" si="28"/>
        <v>0</v>
      </c>
      <c r="AL64" s="5">
        <f t="shared" si="28"/>
        <v>0</v>
      </c>
      <c r="AM64" s="5">
        <f t="shared" si="28"/>
        <v>0</v>
      </c>
      <c r="AN64" s="5">
        <f t="shared" si="28"/>
        <v>0</v>
      </c>
      <c r="AO64" s="5">
        <f t="shared" si="28"/>
        <v>0</v>
      </c>
      <c r="AP64" s="5">
        <f t="shared" si="28"/>
        <v>0</v>
      </c>
      <c r="AQ64" s="5">
        <f t="shared" si="28"/>
        <v>0</v>
      </c>
      <c r="AR64" s="5">
        <f t="shared" si="28"/>
        <v>0</v>
      </c>
      <c r="AS64" s="5">
        <f t="shared" si="28"/>
        <v>0</v>
      </c>
      <c r="AT64" s="5">
        <f t="shared" si="28"/>
        <v>0</v>
      </c>
      <c r="AU64" s="5">
        <f t="shared" si="28"/>
        <v>0</v>
      </c>
      <c r="AV64" s="5">
        <f t="shared" si="28"/>
        <v>0</v>
      </c>
      <c r="AW64" s="5">
        <f t="shared" si="28"/>
        <v>0</v>
      </c>
      <c r="AX64" s="5">
        <f t="shared" si="32"/>
        <v>0</v>
      </c>
      <c r="AY64" s="5">
        <f t="shared" si="32"/>
        <v>0</v>
      </c>
      <c r="AZ64" s="5">
        <f t="shared" si="32"/>
        <v>0</v>
      </c>
      <c r="BA64" s="5">
        <f t="shared" si="32"/>
        <v>0</v>
      </c>
      <c r="BB64" s="5">
        <f t="shared" si="32"/>
        <v>0</v>
      </c>
      <c r="BC64" s="5">
        <f t="shared" si="32"/>
        <v>0</v>
      </c>
      <c r="BD64" s="5">
        <f t="shared" si="32"/>
        <v>0</v>
      </c>
      <c r="BE64" s="5">
        <f t="shared" si="32"/>
        <v>0</v>
      </c>
      <c r="BF64" s="5">
        <f t="shared" si="32"/>
        <v>0</v>
      </c>
      <c r="BG64" s="5">
        <f t="shared" si="32"/>
        <v>0</v>
      </c>
      <c r="BH64" s="5">
        <f t="shared" si="33"/>
        <v>0</v>
      </c>
      <c r="BI64" s="5">
        <f t="shared" si="33"/>
        <v>0</v>
      </c>
      <c r="BJ64" s="5">
        <f t="shared" si="33"/>
        <v>0</v>
      </c>
      <c r="BK64" s="5">
        <f t="shared" si="33"/>
        <v>102.57460600863757</v>
      </c>
      <c r="BL64" s="5">
        <f t="shared" si="33"/>
        <v>2.5766490301075056</v>
      </c>
      <c r="BM64" s="5">
        <f t="shared" si="33"/>
        <v>2.5785932450009019</v>
      </c>
      <c r="BN64" s="5">
        <f t="shared" si="33"/>
        <v>2.5804449843792732</v>
      </c>
      <c r="BO64" s="5">
        <f t="shared" si="33"/>
        <v>2.5822100562240498</v>
      </c>
      <c r="BP64" s="5">
        <f t="shared" si="33"/>
        <v>2.5838937984275145</v>
      </c>
      <c r="BQ64" s="5">
        <f t="shared" si="33"/>
        <v>2.5855011254662785</v>
      </c>
      <c r="BT64" s="18">
        <f t="shared" si="17"/>
        <v>7.5366537547738255E-2</v>
      </c>
      <c r="BU64" s="18">
        <f t="shared" si="22"/>
        <v>0.74746912879329874</v>
      </c>
      <c r="BV64" s="18">
        <f t="shared" si="19"/>
        <v>-0.67210259124556049</v>
      </c>
    </row>
    <row r="65" spans="2:74" x14ac:dyDescent="0.2">
      <c r="B65" t="str">
        <f t="shared" si="13"/>
        <v>45y</v>
      </c>
      <c r="C65">
        <f t="shared" si="14"/>
        <v>540</v>
      </c>
      <c r="D65" s="5">
        <f t="shared" si="15"/>
        <v>45</v>
      </c>
      <c r="E65" s="4">
        <f t="shared" si="29"/>
        <v>2.7546253750066602E-2</v>
      </c>
      <c r="F65" s="4">
        <f t="shared" si="20"/>
        <v>2.6681088629106231E-2</v>
      </c>
      <c r="G65" s="4">
        <f>(1-I65)/(SUM(I$21:I65)*$D$21)</f>
        <v>2.5766490301075057E-2</v>
      </c>
      <c r="H65" s="4">
        <f>SUMPRODUCT(E$21:E65,I$21:I65)/SUM(I$21:I65)</f>
        <v>2.5766490301075043E-2</v>
      </c>
      <c r="I65" s="3">
        <f t="shared" si="16"/>
        <v>0.30577339171829726</v>
      </c>
      <c r="J65" s="3">
        <f t="shared" si="11"/>
        <v>0.95601897768889732</v>
      </c>
      <c r="K65" s="3">
        <f t="shared" si="11"/>
        <v>1.0460514115028909</v>
      </c>
      <c r="L65" s="3">
        <f t="shared" si="11"/>
        <v>0.63905491559907779</v>
      </c>
      <c r="M65" s="3">
        <f t="shared" si="11"/>
        <v>1.5718686167882863</v>
      </c>
      <c r="N65" s="3"/>
      <c r="Q65" s="5">
        <f t="shared" si="30"/>
        <v>0</v>
      </c>
      <c r="R65" s="5">
        <v>0</v>
      </c>
      <c r="T65" s="5">
        <f t="shared" si="34"/>
        <v>0</v>
      </c>
      <c r="U65" s="5">
        <f t="shared" si="34"/>
        <v>0</v>
      </c>
      <c r="V65" s="5">
        <f t="shared" si="34"/>
        <v>0</v>
      </c>
      <c r="W65" s="5">
        <f t="shared" si="34"/>
        <v>0</v>
      </c>
      <c r="X65" s="5">
        <f t="shared" si="34"/>
        <v>0</v>
      </c>
      <c r="Y65" s="5">
        <f t="shared" si="34"/>
        <v>0</v>
      </c>
      <c r="Z65" s="5">
        <f t="shared" si="34"/>
        <v>0</v>
      </c>
      <c r="AA65" s="5">
        <f t="shared" si="34"/>
        <v>0</v>
      </c>
      <c r="AB65" s="5">
        <f t="shared" si="34"/>
        <v>0</v>
      </c>
      <c r="AC65" s="5">
        <f t="shared" si="34"/>
        <v>0</v>
      </c>
      <c r="AD65" s="5">
        <f t="shared" si="34"/>
        <v>0</v>
      </c>
      <c r="AE65" s="5">
        <f t="shared" si="34"/>
        <v>0</v>
      </c>
      <c r="AF65" s="5">
        <f t="shared" si="34"/>
        <v>0</v>
      </c>
      <c r="AG65" s="5">
        <f t="shared" si="34"/>
        <v>0</v>
      </c>
      <c r="AH65" s="5">
        <f t="shared" si="34"/>
        <v>0</v>
      </c>
      <c r="AI65" s="5">
        <f t="shared" si="31"/>
        <v>0</v>
      </c>
      <c r="AJ65" s="5">
        <f t="shared" si="28"/>
        <v>0</v>
      </c>
      <c r="AK65" s="5">
        <f t="shared" si="28"/>
        <v>0</v>
      </c>
      <c r="AL65" s="5">
        <f t="shared" si="28"/>
        <v>0</v>
      </c>
      <c r="AM65" s="5">
        <f t="shared" si="28"/>
        <v>0</v>
      </c>
      <c r="AN65" s="5">
        <f t="shared" si="28"/>
        <v>0</v>
      </c>
      <c r="AO65" s="5">
        <f t="shared" si="28"/>
        <v>0</v>
      </c>
      <c r="AP65" s="5">
        <f t="shared" si="28"/>
        <v>0</v>
      </c>
      <c r="AQ65" s="5">
        <f t="shared" si="28"/>
        <v>0</v>
      </c>
      <c r="AR65" s="5">
        <f t="shared" si="28"/>
        <v>0</v>
      </c>
      <c r="AS65" s="5">
        <f t="shared" si="28"/>
        <v>0</v>
      </c>
      <c r="AT65" s="5">
        <f t="shared" si="28"/>
        <v>0</v>
      </c>
      <c r="AU65" s="5">
        <f t="shared" si="28"/>
        <v>0</v>
      </c>
      <c r="AV65" s="5">
        <f t="shared" si="28"/>
        <v>0</v>
      </c>
      <c r="AW65" s="5">
        <f t="shared" si="28"/>
        <v>0</v>
      </c>
      <c r="AX65" s="5">
        <f t="shared" si="32"/>
        <v>0</v>
      </c>
      <c r="AY65" s="5">
        <f t="shared" si="32"/>
        <v>0</v>
      </c>
      <c r="AZ65" s="5">
        <f t="shared" si="32"/>
        <v>0</v>
      </c>
      <c r="BA65" s="5">
        <f t="shared" si="32"/>
        <v>0</v>
      </c>
      <c r="BB65" s="5">
        <f t="shared" si="32"/>
        <v>0</v>
      </c>
      <c r="BC65" s="5">
        <f t="shared" si="32"/>
        <v>0</v>
      </c>
      <c r="BD65" s="5">
        <f t="shared" si="32"/>
        <v>0</v>
      </c>
      <c r="BE65" s="5">
        <f t="shared" si="32"/>
        <v>0</v>
      </c>
      <c r="BF65" s="5">
        <f t="shared" si="32"/>
        <v>0</v>
      </c>
      <c r="BG65" s="5">
        <f t="shared" si="32"/>
        <v>0</v>
      </c>
      <c r="BH65" s="5">
        <f t="shared" si="33"/>
        <v>0</v>
      </c>
      <c r="BI65" s="5">
        <f t="shared" si="33"/>
        <v>0</v>
      </c>
      <c r="BJ65" s="5">
        <f t="shared" si="33"/>
        <v>0</v>
      </c>
      <c r="BK65" s="5">
        <f t="shared" si="33"/>
        <v>0</v>
      </c>
      <c r="BL65" s="5">
        <f t="shared" si="33"/>
        <v>102.5766490301075</v>
      </c>
      <c r="BM65" s="5">
        <f t="shared" si="33"/>
        <v>2.5785932450009019</v>
      </c>
      <c r="BN65" s="5">
        <f t="shared" si="33"/>
        <v>2.5804449843792732</v>
      </c>
      <c r="BO65" s="5">
        <f t="shared" si="33"/>
        <v>2.5822100562240498</v>
      </c>
      <c r="BP65" s="5">
        <f t="shared" si="33"/>
        <v>2.5838937984275145</v>
      </c>
      <c r="BQ65" s="5">
        <f t="shared" si="33"/>
        <v>2.5855011254662785</v>
      </c>
      <c r="BT65" s="18">
        <f t="shared" si="17"/>
        <v>6.1704902043339782E-2</v>
      </c>
      <c r="BU65" s="18">
        <f t="shared" si="22"/>
        <v>0.52937285060025818</v>
      </c>
      <c r="BV65" s="18">
        <f t="shared" si="19"/>
        <v>-0.4676679485569184</v>
      </c>
    </row>
    <row r="66" spans="2:74" x14ac:dyDescent="0.2">
      <c r="B66" t="str">
        <f t="shared" si="13"/>
        <v>46y</v>
      </c>
      <c r="C66">
        <f t="shared" si="14"/>
        <v>552</v>
      </c>
      <c r="D66" s="5">
        <f t="shared" si="15"/>
        <v>46</v>
      </c>
      <c r="E66" s="4">
        <f t="shared" si="29"/>
        <v>2.7546253750066602E-2</v>
      </c>
      <c r="F66" s="4">
        <f t="shared" si="20"/>
        <v>2.6699888818546347E-2</v>
      </c>
      <c r="G66" s="4">
        <f>(1-I66)/(SUM(I$21:I66)*$D$21)</f>
        <v>2.5785932450009021E-2</v>
      </c>
      <c r="H66" s="4">
        <f>SUMPRODUCT(E$21:E66,I$21:I66)/SUM(I$21:I66)</f>
        <v>2.5785932450008962E-2</v>
      </c>
      <c r="I66" s="3">
        <f t="shared" si="16"/>
        <v>0.2975762799994307</v>
      </c>
      <c r="J66" s="3">
        <f t="shared" si="11"/>
        <v>0.95506391377512256</v>
      </c>
      <c r="K66" s="3">
        <f t="shared" si="11"/>
        <v>1.0470985100129038</v>
      </c>
      <c r="L66" s="3">
        <f t="shared" si="11"/>
        <v>0.63272763920700759</v>
      </c>
      <c r="M66" s="3">
        <f t="shared" si="11"/>
        <v>1.5877460775639254</v>
      </c>
      <c r="N66" s="3"/>
      <c r="Q66" s="5">
        <f t="shared" si="30"/>
        <v>0</v>
      </c>
      <c r="R66" s="5">
        <v>0</v>
      </c>
      <c r="T66" s="5">
        <f t="shared" si="34"/>
        <v>0</v>
      </c>
      <c r="U66" s="5">
        <f t="shared" si="34"/>
        <v>0</v>
      </c>
      <c r="V66" s="5">
        <f t="shared" si="34"/>
        <v>0</v>
      </c>
      <c r="W66" s="5">
        <f t="shared" si="34"/>
        <v>0</v>
      </c>
      <c r="X66" s="5">
        <f t="shared" si="34"/>
        <v>0</v>
      </c>
      <c r="Y66" s="5">
        <f t="shared" si="34"/>
        <v>0</v>
      </c>
      <c r="Z66" s="5">
        <f t="shared" si="34"/>
        <v>0</v>
      </c>
      <c r="AA66" s="5">
        <f t="shared" si="34"/>
        <v>0</v>
      </c>
      <c r="AB66" s="5">
        <f t="shared" si="34"/>
        <v>0</v>
      </c>
      <c r="AC66" s="5">
        <f t="shared" si="34"/>
        <v>0</v>
      </c>
      <c r="AD66" s="5">
        <f t="shared" si="34"/>
        <v>0</v>
      </c>
      <c r="AE66" s="5">
        <f t="shared" si="34"/>
        <v>0</v>
      </c>
      <c r="AF66" s="5">
        <f t="shared" si="34"/>
        <v>0</v>
      </c>
      <c r="AG66" s="5">
        <f t="shared" si="34"/>
        <v>0</v>
      </c>
      <c r="AH66" s="5">
        <f t="shared" si="34"/>
        <v>0</v>
      </c>
      <c r="AI66" s="5">
        <f t="shared" si="31"/>
        <v>0</v>
      </c>
      <c r="AJ66" s="5">
        <f t="shared" si="28"/>
        <v>0</v>
      </c>
      <c r="AK66" s="5">
        <f t="shared" si="28"/>
        <v>0</v>
      </c>
      <c r="AL66" s="5">
        <f t="shared" si="28"/>
        <v>0</v>
      </c>
      <c r="AM66" s="5">
        <f t="shared" si="28"/>
        <v>0</v>
      </c>
      <c r="AN66" s="5">
        <f t="shared" si="28"/>
        <v>0</v>
      </c>
      <c r="AO66" s="5">
        <f t="shared" si="28"/>
        <v>0</v>
      </c>
      <c r="AP66" s="5">
        <f t="shared" si="28"/>
        <v>0</v>
      </c>
      <c r="AQ66" s="5">
        <f t="shared" si="28"/>
        <v>0</v>
      </c>
      <c r="AR66" s="5">
        <f t="shared" si="28"/>
        <v>0</v>
      </c>
      <c r="AS66" s="5">
        <f t="shared" si="28"/>
        <v>0</v>
      </c>
      <c r="AT66" s="5">
        <f t="shared" si="28"/>
        <v>0</v>
      </c>
      <c r="AU66" s="5">
        <f t="shared" si="28"/>
        <v>0</v>
      </c>
      <c r="AV66" s="5">
        <f t="shared" si="28"/>
        <v>0</v>
      </c>
      <c r="AW66" s="5">
        <f t="shared" si="28"/>
        <v>0</v>
      </c>
      <c r="AX66" s="5">
        <f t="shared" si="32"/>
        <v>0</v>
      </c>
      <c r="AY66" s="5">
        <f t="shared" si="32"/>
        <v>0</v>
      </c>
      <c r="AZ66" s="5">
        <f t="shared" si="32"/>
        <v>0</v>
      </c>
      <c r="BA66" s="5">
        <f t="shared" si="32"/>
        <v>0</v>
      </c>
      <c r="BB66" s="5">
        <f t="shared" si="32"/>
        <v>0</v>
      </c>
      <c r="BC66" s="5">
        <f t="shared" si="32"/>
        <v>0</v>
      </c>
      <c r="BD66" s="5">
        <f t="shared" si="32"/>
        <v>0</v>
      </c>
      <c r="BE66" s="5">
        <f t="shared" si="32"/>
        <v>0</v>
      </c>
      <c r="BF66" s="5">
        <f t="shared" si="32"/>
        <v>0</v>
      </c>
      <c r="BG66" s="5">
        <f t="shared" si="32"/>
        <v>0</v>
      </c>
      <c r="BH66" s="5">
        <f t="shared" si="33"/>
        <v>0</v>
      </c>
      <c r="BI66" s="5">
        <f t="shared" si="33"/>
        <v>0</v>
      </c>
      <c r="BJ66" s="5">
        <f t="shared" si="33"/>
        <v>0</v>
      </c>
      <c r="BK66" s="5">
        <f t="shared" si="33"/>
        <v>0</v>
      </c>
      <c r="BL66" s="5">
        <f t="shared" si="33"/>
        <v>0</v>
      </c>
      <c r="BM66" s="5">
        <f t="shared" si="33"/>
        <v>102.5785932450009</v>
      </c>
      <c r="BN66" s="5">
        <f t="shared" si="33"/>
        <v>2.5804449843792732</v>
      </c>
      <c r="BO66" s="5">
        <f t="shared" si="33"/>
        <v>2.5822100562240498</v>
      </c>
      <c r="BP66" s="5">
        <f t="shared" si="33"/>
        <v>2.5838937984275145</v>
      </c>
      <c r="BQ66" s="5">
        <f t="shared" si="33"/>
        <v>2.5855011254662785</v>
      </c>
      <c r="BT66" s="18">
        <f t="shared" si="17"/>
        <v>5.0519700918546712E-2</v>
      </c>
      <c r="BU66" s="18">
        <f t="shared" si="22"/>
        <v>0.37118218439652007</v>
      </c>
      <c r="BV66" s="18">
        <f t="shared" si="19"/>
        <v>-0.32066248347797333</v>
      </c>
    </row>
    <row r="67" spans="2:74" x14ac:dyDescent="0.2">
      <c r="B67" t="str">
        <f t="shared" si="13"/>
        <v>47y</v>
      </c>
      <c r="C67">
        <f t="shared" si="14"/>
        <v>564</v>
      </c>
      <c r="D67" s="5">
        <f t="shared" si="15"/>
        <v>47</v>
      </c>
      <c r="E67" s="4">
        <f t="shared" si="29"/>
        <v>2.7546253750066602E-2</v>
      </c>
      <c r="F67" s="4">
        <f t="shared" si="20"/>
        <v>2.6717889322524391E-2</v>
      </c>
      <c r="G67" s="4">
        <f>(1-I67)/(SUM(I$21:I67)*$D$21)</f>
        <v>2.5804449843792734E-2</v>
      </c>
      <c r="H67" s="4">
        <f>SUMPRODUCT(E$21:E67,I$21:I67)/SUM(I$21:I67)</f>
        <v>2.5804449843792637E-2</v>
      </c>
      <c r="I67" s="3">
        <f t="shared" si="16"/>
        <v>0.28959891480642791</v>
      </c>
      <c r="J67" s="3">
        <f t="shared" si="11"/>
        <v>0.95410980397115142</v>
      </c>
      <c r="K67" s="3">
        <f t="shared" si="11"/>
        <v>1.0481466566695734</v>
      </c>
      <c r="L67" s="3">
        <f t="shared" si="11"/>
        <v>0.6264630091158494</v>
      </c>
      <c r="M67" s="3">
        <f t="shared" si="11"/>
        <v>1.6037839167312378</v>
      </c>
      <c r="N67" s="3"/>
      <c r="Q67" s="5">
        <f t="shared" si="30"/>
        <v>0</v>
      </c>
      <c r="R67" s="5">
        <v>0</v>
      </c>
      <c r="T67" s="5">
        <f t="shared" si="34"/>
        <v>0</v>
      </c>
      <c r="U67" s="5">
        <f t="shared" si="34"/>
        <v>0</v>
      </c>
      <c r="V67" s="5">
        <f t="shared" si="34"/>
        <v>0</v>
      </c>
      <c r="W67" s="5">
        <f t="shared" si="34"/>
        <v>0</v>
      </c>
      <c r="X67" s="5">
        <f t="shared" si="34"/>
        <v>0</v>
      </c>
      <c r="Y67" s="5">
        <f t="shared" si="34"/>
        <v>0</v>
      </c>
      <c r="Z67" s="5">
        <f t="shared" si="34"/>
        <v>0</v>
      </c>
      <c r="AA67" s="5">
        <f t="shared" si="34"/>
        <v>0</v>
      </c>
      <c r="AB67" s="5">
        <f t="shared" si="34"/>
        <v>0</v>
      </c>
      <c r="AC67" s="5">
        <f t="shared" si="34"/>
        <v>0</v>
      </c>
      <c r="AD67" s="5">
        <f t="shared" si="34"/>
        <v>0</v>
      </c>
      <c r="AE67" s="5">
        <f t="shared" si="34"/>
        <v>0</v>
      </c>
      <c r="AF67" s="5">
        <f t="shared" si="34"/>
        <v>0</v>
      </c>
      <c r="AG67" s="5">
        <f t="shared" si="34"/>
        <v>0</v>
      </c>
      <c r="AH67" s="5">
        <f t="shared" si="34"/>
        <v>0</v>
      </c>
      <c r="AI67" s="5">
        <f t="shared" si="31"/>
        <v>0</v>
      </c>
      <c r="AJ67" s="5">
        <f t="shared" si="31"/>
        <v>0</v>
      </c>
      <c r="AK67" s="5">
        <f t="shared" si="31"/>
        <v>0</v>
      </c>
      <c r="AL67" s="5">
        <f t="shared" si="31"/>
        <v>0</v>
      </c>
      <c r="AM67" s="5">
        <f t="shared" si="31"/>
        <v>0</v>
      </c>
      <c r="AN67" s="5">
        <f t="shared" si="31"/>
        <v>0</v>
      </c>
      <c r="AO67" s="5">
        <f t="shared" si="31"/>
        <v>0</v>
      </c>
      <c r="AP67" s="5">
        <f t="shared" si="31"/>
        <v>0</v>
      </c>
      <c r="AQ67" s="5">
        <f t="shared" si="31"/>
        <v>0</v>
      </c>
      <c r="AR67" s="5">
        <f t="shared" si="31"/>
        <v>0</v>
      </c>
      <c r="AS67" s="5">
        <f t="shared" si="31"/>
        <v>0</v>
      </c>
      <c r="AT67" s="5">
        <f t="shared" si="31"/>
        <v>0</v>
      </c>
      <c r="AU67" s="5">
        <f t="shared" si="31"/>
        <v>0</v>
      </c>
      <c r="AV67" s="5">
        <f t="shared" si="31"/>
        <v>0</v>
      </c>
      <c r="AW67" s="5">
        <f t="shared" si="31"/>
        <v>0</v>
      </c>
      <c r="AX67" s="5">
        <f t="shared" si="31"/>
        <v>0</v>
      </c>
      <c r="AY67" s="5">
        <f t="shared" si="32"/>
        <v>0</v>
      </c>
      <c r="AZ67" s="5">
        <f t="shared" si="32"/>
        <v>0</v>
      </c>
      <c r="BA67" s="5">
        <f t="shared" si="32"/>
        <v>0</v>
      </c>
      <c r="BB67" s="5">
        <f t="shared" si="32"/>
        <v>0</v>
      </c>
      <c r="BC67" s="5">
        <f t="shared" si="32"/>
        <v>0</v>
      </c>
      <c r="BD67" s="5">
        <f t="shared" si="32"/>
        <v>0</v>
      </c>
      <c r="BE67" s="5">
        <f t="shared" si="32"/>
        <v>0</v>
      </c>
      <c r="BF67" s="5">
        <f t="shared" si="32"/>
        <v>0</v>
      </c>
      <c r="BG67" s="5">
        <f t="shared" si="32"/>
        <v>0</v>
      </c>
      <c r="BH67" s="5">
        <f t="shared" si="33"/>
        <v>0</v>
      </c>
      <c r="BI67" s="5">
        <f t="shared" si="33"/>
        <v>0</v>
      </c>
      <c r="BJ67" s="5">
        <f t="shared" si="33"/>
        <v>0</v>
      </c>
      <c r="BK67" s="5">
        <f t="shared" si="33"/>
        <v>0</v>
      </c>
      <c r="BL67" s="5">
        <f t="shared" si="33"/>
        <v>0</v>
      </c>
      <c r="BM67" s="5">
        <f t="shared" si="33"/>
        <v>0</v>
      </c>
      <c r="BN67" s="5">
        <f t="shared" si="33"/>
        <v>102.58044498437927</v>
      </c>
      <c r="BO67" s="5">
        <f t="shared" si="33"/>
        <v>2.5822100562240498</v>
      </c>
      <c r="BP67" s="5">
        <f t="shared" si="33"/>
        <v>2.5838937984275145</v>
      </c>
      <c r="BQ67" s="5">
        <f t="shared" si="33"/>
        <v>2.5855011254662785</v>
      </c>
      <c r="BT67" s="18">
        <f t="shared" si="17"/>
        <v>4.1362032778316113E-2</v>
      </c>
      <c r="BU67" s="18">
        <f t="shared" si="22"/>
        <v>0.25767342927363657</v>
      </c>
      <c r="BV67" s="18">
        <f t="shared" si="19"/>
        <v>-0.21631139649532044</v>
      </c>
    </row>
    <row r="68" spans="2:74" x14ac:dyDescent="0.2">
      <c r="B68" t="str">
        <f t="shared" si="13"/>
        <v>48y</v>
      </c>
      <c r="C68">
        <f t="shared" si="14"/>
        <v>576</v>
      </c>
      <c r="D68" s="5">
        <f t="shared" si="15"/>
        <v>48</v>
      </c>
      <c r="E68" s="4">
        <f t="shared" si="29"/>
        <v>2.7546253750066602E-2</v>
      </c>
      <c r="F68" s="4">
        <f t="shared" si="20"/>
        <v>2.6735140101644683E-2</v>
      </c>
      <c r="G68" s="4">
        <f>(1-I68)/(SUM(I$21:I68)*$D$21)</f>
        <v>2.5822100562240498E-2</v>
      </c>
      <c r="H68" s="4">
        <f>SUMPRODUCT(E$21:E68,I$21:I68)/SUM(I$21:I68)</f>
        <v>2.5822100562240352E-2</v>
      </c>
      <c r="I68" s="3">
        <f t="shared" si="16"/>
        <v>0.28183540521852435</v>
      </c>
      <c r="J68" s="3">
        <f t="shared" si="11"/>
        <v>0.95315664732382788</v>
      </c>
      <c r="K68" s="3">
        <f t="shared" si="11"/>
        <v>1.0491958525220952</v>
      </c>
      <c r="L68" s="3">
        <f t="shared" si="11"/>
        <v>0.6202604050651972</v>
      </c>
      <c r="M68" s="3">
        <f t="shared" si="11"/>
        <v>1.6199837542739774</v>
      </c>
      <c r="N68" s="3"/>
      <c r="Q68" s="5">
        <f t="shared" si="30"/>
        <v>0</v>
      </c>
      <c r="R68" s="5">
        <v>0</v>
      </c>
      <c r="T68" s="5">
        <f t="shared" si="34"/>
        <v>0</v>
      </c>
      <c r="U68" s="5">
        <f t="shared" si="34"/>
        <v>0</v>
      </c>
      <c r="V68" s="5">
        <f t="shared" si="34"/>
        <v>0</v>
      </c>
      <c r="W68" s="5">
        <f t="shared" si="34"/>
        <v>0</v>
      </c>
      <c r="X68" s="5">
        <f t="shared" si="34"/>
        <v>0</v>
      </c>
      <c r="Y68" s="5">
        <f t="shared" si="34"/>
        <v>0</v>
      </c>
      <c r="Z68" s="5">
        <f t="shared" si="34"/>
        <v>0</v>
      </c>
      <c r="AA68" s="5">
        <f t="shared" si="34"/>
        <v>0</v>
      </c>
      <c r="AB68" s="5">
        <f t="shared" si="34"/>
        <v>0</v>
      </c>
      <c r="AC68" s="5">
        <f t="shared" si="34"/>
        <v>0</v>
      </c>
      <c r="AD68" s="5">
        <f t="shared" si="34"/>
        <v>0</v>
      </c>
      <c r="AE68" s="5">
        <f t="shared" si="34"/>
        <v>0</v>
      </c>
      <c r="AF68" s="5">
        <f t="shared" si="34"/>
        <v>0</v>
      </c>
      <c r="AG68" s="5">
        <f t="shared" si="34"/>
        <v>0</v>
      </c>
      <c r="AH68" s="5">
        <f t="shared" si="34"/>
        <v>0</v>
      </c>
      <c r="AI68" s="5">
        <f t="shared" si="34"/>
        <v>0</v>
      </c>
      <c r="AJ68" s="5">
        <f t="shared" ref="AJ68:AY70" si="35">IF(AND($D68&lt;=AJ$18,$D68&gt;0),AJ$7/$C$16*100,0)+IF($D68=AJ$18,100,0)</f>
        <v>0</v>
      </c>
      <c r="AK68" s="5">
        <f t="shared" si="35"/>
        <v>0</v>
      </c>
      <c r="AL68" s="5">
        <f t="shared" si="35"/>
        <v>0</v>
      </c>
      <c r="AM68" s="5">
        <f t="shared" si="35"/>
        <v>0</v>
      </c>
      <c r="AN68" s="5">
        <f t="shared" si="35"/>
        <v>0</v>
      </c>
      <c r="AO68" s="5">
        <f t="shared" si="35"/>
        <v>0</v>
      </c>
      <c r="AP68" s="5">
        <f t="shared" si="35"/>
        <v>0</v>
      </c>
      <c r="AQ68" s="5">
        <f t="shared" si="35"/>
        <v>0</v>
      </c>
      <c r="AR68" s="5">
        <f t="shared" si="35"/>
        <v>0</v>
      </c>
      <c r="AS68" s="5">
        <f t="shared" si="35"/>
        <v>0</v>
      </c>
      <c r="AT68" s="5">
        <f t="shared" si="35"/>
        <v>0</v>
      </c>
      <c r="AU68" s="5">
        <f t="shared" si="35"/>
        <v>0</v>
      </c>
      <c r="AV68" s="5">
        <f t="shared" si="35"/>
        <v>0</v>
      </c>
      <c r="AW68" s="5">
        <f t="shared" si="35"/>
        <v>0</v>
      </c>
      <c r="AX68" s="5">
        <f t="shared" si="35"/>
        <v>0</v>
      </c>
      <c r="AY68" s="5">
        <f t="shared" si="35"/>
        <v>0</v>
      </c>
      <c r="AZ68" s="5">
        <f t="shared" ref="AX68:BM70" si="36">IF(AND($D68&lt;=AZ$18,$D68&gt;0),AZ$7/$C$16*100,0)+IF($D68=AZ$18,100,0)</f>
        <v>0</v>
      </c>
      <c r="BA68" s="5">
        <f t="shared" si="36"/>
        <v>0</v>
      </c>
      <c r="BB68" s="5">
        <f t="shared" si="36"/>
        <v>0</v>
      </c>
      <c r="BC68" s="5">
        <f t="shared" si="36"/>
        <v>0</v>
      </c>
      <c r="BD68" s="5">
        <f t="shared" si="36"/>
        <v>0</v>
      </c>
      <c r="BE68" s="5">
        <f t="shared" si="36"/>
        <v>0</v>
      </c>
      <c r="BF68" s="5">
        <f t="shared" si="36"/>
        <v>0</v>
      </c>
      <c r="BG68" s="5">
        <f t="shared" si="36"/>
        <v>0</v>
      </c>
      <c r="BH68" s="5">
        <f t="shared" si="36"/>
        <v>0</v>
      </c>
      <c r="BI68" s="5">
        <f t="shared" si="36"/>
        <v>0</v>
      </c>
      <c r="BJ68" s="5">
        <f t="shared" si="36"/>
        <v>0</v>
      </c>
      <c r="BK68" s="5">
        <f t="shared" si="36"/>
        <v>0</v>
      </c>
      <c r="BL68" s="5">
        <f t="shared" si="36"/>
        <v>0</v>
      </c>
      <c r="BM68" s="5">
        <f t="shared" si="36"/>
        <v>0</v>
      </c>
      <c r="BN68" s="5">
        <f t="shared" ref="BH68:BQ70" si="37">IF(AND($D68&lt;=BN$18,$D68&gt;0),BN$7/$C$16*100,0)+IF($D68=BN$18,100,0)</f>
        <v>0</v>
      </c>
      <c r="BO68" s="5">
        <f t="shared" si="37"/>
        <v>102.58221005622406</v>
      </c>
      <c r="BP68" s="5">
        <f t="shared" si="37"/>
        <v>2.5838937984275145</v>
      </c>
      <c r="BQ68" s="5">
        <f t="shared" si="37"/>
        <v>2.5855011254662785</v>
      </c>
      <c r="BT68" s="18">
        <f t="shared" si="17"/>
        <v>3.3864368245426948E-2</v>
      </c>
      <c r="BU68" s="18">
        <f t="shared" si="22"/>
        <v>0.1770961853690744</v>
      </c>
      <c r="BV68" s="18">
        <f t="shared" si="19"/>
        <v>-0.14323181712364746</v>
      </c>
    </row>
    <row r="69" spans="2:74" x14ac:dyDescent="0.2">
      <c r="B69" t="str">
        <f t="shared" si="13"/>
        <v>49y</v>
      </c>
      <c r="C69">
        <f t="shared" si="14"/>
        <v>588</v>
      </c>
      <c r="D69" s="5">
        <f t="shared" si="15"/>
        <v>49</v>
      </c>
      <c r="E69" s="4">
        <f t="shared" si="29"/>
        <v>2.7546253750066602E-2</v>
      </c>
      <c r="F69" s="4">
        <f t="shared" si="20"/>
        <v>2.6751687039672456E-2</v>
      </c>
      <c r="G69" s="4">
        <f>(1-I69)/(SUM(I$21:I69)*$D$21)</f>
        <v>2.5838937984275143E-2</v>
      </c>
      <c r="H69" s="4">
        <f>SUMPRODUCT(E$21:E69,I$21:I69)/SUM(I$21:I69)</f>
        <v>2.5838937984275036E-2</v>
      </c>
      <c r="I69" s="3">
        <f t="shared" si="16"/>
        <v>0.27428001823758008</v>
      </c>
      <c r="J69" s="3">
        <f t="shared" si="11"/>
        <v>0.95220444288094708</v>
      </c>
      <c r="K69" s="3">
        <f t="shared" si="11"/>
        <v>1.0502460986207161</v>
      </c>
      <c r="L69" s="3">
        <f t="shared" si="11"/>
        <v>0.61411921293583871</v>
      </c>
      <c r="M69" s="3">
        <f t="shared" si="11"/>
        <v>1.6363472265393715</v>
      </c>
      <c r="N69" s="3"/>
      <c r="Q69" s="5">
        <f t="shared" si="30"/>
        <v>0</v>
      </c>
      <c r="R69" s="5">
        <v>0</v>
      </c>
      <c r="T69" s="5">
        <f t="shared" ref="T69:AI70" si="38">IF(AND($D69&lt;=T$18,$D69&gt;0),T$7/$C$16*100,0)+IF($D69=T$18,100,0)</f>
        <v>0</v>
      </c>
      <c r="U69" s="5">
        <f t="shared" si="38"/>
        <v>0</v>
      </c>
      <c r="V69" s="5">
        <f t="shared" si="38"/>
        <v>0</v>
      </c>
      <c r="W69" s="5">
        <f t="shared" si="38"/>
        <v>0</v>
      </c>
      <c r="X69" s="5">
        <f t="shared" si="38"/>
        <v>0</v>
      </c>
      <c r="Y69" s="5">
        <f t="shared" si="38"/>
        <v>0</v>
      </c>
      <c r="Z69" s="5">
        <f t="shared" si="38"/>
        <v>0</v>
      </c>
      <c r="AA69" s="5">
        <f t="shared" si="38"/>
        <v>0</v>
      </c>
      <c r="AB69" s="5">
        <f t="shared" si="38"/>
        <v>0</v>
      </c>
      <c r="AC69" s="5">
        <f t="shared" si="38"/>
        <v>0</v>
      </c>
      <c r="AD69" s="5">
        <f t="shared" si="38"/>
        <v>0</v>
      </c>
      <c r="AE69" s="5">
        <f t="shared" si="38"/>
        <v>0</v>
      </c>
      <c r="AF69" s="5">
        <f t="shared" si="38"/>
        <v>0</v>
      </c>
      <c r="AG69" s="5">
        <f t="shared" si="38"/>
        <v>0</v>
      </c>
      <c r="AH69" s="5">
        <f t="shared" si="38"/>
        <v>0</v>
      </c>
      <c r="AI69" s="5">
        <f t="shared" si="38"/>
        <v>0</v>
      </c>
      <c r="AJ69" s="5">
        <f t="shared" si="35"/>
        <v>0</v>
      </c>
      <c r="AK69" s="5">
        <f t="shared" si="35"/>
        <v>0</v>
      </c>
      <c r="AL69" s="5">
        <f t="shared" si="35"/>
        <v>0</v>
      </c>
      <c r="AM69" s="5">
        <f t="shared" si="35"/>
        <v>0</v>
      </c>
      <c r="AN69" s="5">
        <f t="shared" si="35"/>
        <v>0</v>
      </c>
      <c r="AO69" s="5">
        <f t="shared" si="35"/>
        <v>0</v>
      </c>
      <c r="AP69" s="5">
        <f t="shared" si="35"/>
        <v>0</v>
      </c>
      <c r="AQ69" s="5">
        <f t="shared" si="35"/>
        <v>0</v>
      </c>
      <c r="AR69" s="5">
        <f t="shared" si="35"/>
        <v>0</v>
      </c>
      <c r="AS69" s="5">
        <f t="shared" si="35"/>
        <v>0</v>
      </c>
      <c r="AT69" s="5">
        <f t="shared" si="35"/>
        <v>0</v>
      </c>
      <c r="AU69" s="5">
        <f t="shared" si="35"/>
        <v>0</v>
      </c>
      <c r="AV69" s="5">
        <f t="shared" si="35"/>
        <v>0</v>
      </c>
      <c r="AW69" s="5">
        <f t="shared" si="35"/>
        <v>0</v>
      </c>
      <c r="AX69" s="5">
        <f t="shared" si="36"/>
        <v>0</v>
      </c>
      <c r="AY69" s="5">
        <f t="shared" si="36"/>
        <v>0</v>
      </c>
      <c r="AZ69" s="5">
        <f t="shared" si="36"/>
        <v>0</v>
      </c>
      <c r="BA69" s="5">
        <f t="shared" si="36"/>
        <v>0</v>
      </c>
      <c r="BB69" s="5">
        <f t="shared" si="36"/>
        <v>0</v>
      </c>
      <c r="BC69" s="5">
        <f t="shared" si="36"/>
        <v>0</v>
      </c>
      <c r="BD69" s="5">
        <f t="shared" si="36"/>
        <v>0</v>
      </c>
      <c r="BE69" s="5">
        <f t="shared" si="36"/>
        <v>0</v>
      </c>
      <c r="BF69" s="5">
        <f t="shared" si="36"/>
        <v>0</v>
      </c>
      <c r="BG69" s="5">
        <f t="shared" si="36"/>
        <v>0</v>
      </c>
      <c r="BH69" s="5">
        <f t="shared" si="37"/>
        <v>0</v>
      </c>
      <c r="BI69" s="5">
        <f t="shared" si="37"/>
        <v>0</v>
      </c>
      <c r="BJ69" s="5">
        <f t="shared" si="37"/>
        <v>0</v>
      </c>
      <c r="BK69" s="5">
        <f t="shared" si="37"/>
        <v>0</v>
      </c>
      <c r="BL69" s="5">
        <f t="shared" si="37"/>
        <v>0</v>
      </c>
      <c r="BM69" s="5">
        <f t="shared" si="37"/>
        <v>0</v>
      </c>
      <c r="BN69" s="5">
        <f t="shared" si="37"/>
        <v>0</v>
      </c>
      <c r="BO69" s="5">
        <f t="shared" si="37"/>
        <v>0</v>
      </c>
      <c r="BP69" s="5">
        <f t="shared" si="37"/>
        <v>102.58389379842751</v>
      </c>
      <c r="BQ69" s="5">
        <f t="shared" si="37"/>
        <v>2.5855011254662785</v>
      </c>
      <c r="BT69" s="18">
        <f t="shared" si="17"/>
        <v>2.7725799716088472E-2</v>
      </c>
      <c r="BU69" s="18">
        <f t="shared" si="22"/>
        <v>0.12050521200379229</v>
      </c>
      <c r="BV69" s="18">
        <f t="shared" si="19"/>
        <v>-9.2779412287703811E-2</v>
      </c>
    </row>
    <row r="70" spans="2:74" x14ac:dyDescent="0.2">
      <c r="B70" t="str">
        <f t="shared" si="13"/>
        <v>50y</v>
      </c>
      <c r="C70">
        <f t="shared" si="14"/>
        <v>600</v>
      </c>
      <c r="D70" s="5">
        <f t="shared" si="15"/>
        <v>50</v>
      </c>
      <c r="E70" s="4">
        <f t="shared" si="29"/>
        <v>2.7546253750066602E-2</v>
      </c>
      <c r="F70" s="4">
        <f t="shared" si="20"/>
        <v>2.676757235106364E-2</v>
      </c>
      <c r="G70" s="4">
        <f>(1-I70)/(SUM(I$21:I70)*$D$21)</f>
        <v>2.5855011254662785E-2</v>
      </c>
      <c r="H70" s="4">
        <f>SUMPRODUCT(E$21:E70,I$21:I70)/SUM(I$21:I70)</f>
        <v>2.5855011254662708E-2</v>
      </c>
      <c r="I70" s="3">
        <f t="shared" si="16"/>
        <v>0.26692717455451398</v>
      </c>
      <c r="J70" s="3">
        <f t="shared" si="11"/>
        <v>0.95125318969125572</v>
      </c>
      <c r="K70" s="3">
        <f t="shared" si="11"/>
        <v>1.0512973960167329</v>
      </c>
      <c r="L70" s="3">
        <f t="shared" si="11"/>
        <v>0.60803882468894921</v>
      </c>
      <c r="M70" s="3">
        <f t="shared" si="11"/>
        <v>1.6528759864034055</v>
      </c>
      <c r="N70" s="3"/>
      <c r="Q70" s="5">
        <f t="shared" si="30"/>
        <v>0</v>
      </c>
      <c r="R70" s="5">
        <v>0</v>
      </c>
      <c r="T70" s="5">
        <f t="shared" si="38"/>
        <v>0</v>
      </c>
      <c r="U70" s="5">
        <f t="shared" si="38"/>
        <v>0</v>
      </c>
      <c r="V70" s="5">
        <f t="shared" si="38"/>
        <v>0</v>
      </c>
      <c r="W70" s="5">
        <f t="shared" si="38"/>
        <v>0</v>
      </c>
      <c r="X70" s="5">
        <f t="shared" si="38"/>
        <v>0</v>
      </c>
      <c r="Y70" s="5">
        <f t="shared" si="38"/>
        <v>0</v>
      </c>
      <c r="Z70" s="5">
        <f t="shared" si="38"/>
        <v>0</v>
      </c>
      <c r="AA70" s="5">
        <f t="shared" si="38"/>
        <v>0</v>
      </c>
      <c r="AB70" s="5">
        <f t="shared" si="38"/>
        <v>0</v>
      </c>
      <c r="AC70" s="5">
        <f t="shared" si="38"/>
        <v>0</v>
      </c>
      <c r="AD70" s="5">
        <f t="shared" si="38"/>
        <v>0</v>
      </c>
      <c r="AE70" s="5">
        <f t="shared" si="38"/>
        <v>0</v>
      </c>
      <c r="AF70" s="5">
        <f t="shared" si="38"/>
        <v>0</v>
      </c>
      <c r="AG70" s="5">
        <f t="shared" si="38"/>
        <v>0</v>
      </c>
      <c r="AH70" s="5">
        <f t="shared" si="38"/>
        <v>0</v>
      </c>
      <c r="AI70" s="5">
        <f t="shared" si="38"/>
        <v>0</v>
      </c>
      <c r="AJ70" s="5">
        <f t="shared" si="35"/>
        <v>0</v>
      </c>
      <c r="AK70" s="5">
        <f t="shared" si="35"/>
        <v>0</v>
      </c>
      <c r="AL70" s="5">
        <f t="shared" si="35"/>
        <v>0</v>
      </c>
      <c r="AM70" s="5">
        <f t="shared" si="35"/>
        <v>0</v>
      </c>
      <c r="AN70" s="5">
        <f t="shared" si="35"/>
        <v>0</v>
      </c>
      <c r="AO70" s="5">
        <f t="shared" si="35"/>
        <v>0</v>
      </c>
      <c r="AP70" s="5">
        <f t="shared" si="35"/>
        <v>0</v>
      </c>
      <c r="AQ70" s="5">
        <f t="shared" si="35"/>
        <v>0</v>
      </c>
      <c r="AR70" s="5">
        <f t="shared" si="35"/>
        <v>0</v>
      </c>
      <c r="AS70" s="5">
        <f t="shared" si="35"/>
        <v>0</v>
      </c>
      <c r="AT70" s="5">
        <f t="shared" si="35"/>
        <v>0</v>
      </c>
      <c r="AU70" s="5">
        <f t="shared" si="35"/>
        <v>0</v>
      </c>
      <c r="AV70" s="5">
        <f t="shared" si="35"/>
        <v>0</v>
      </c>
      <c r="AW70" s="5">
        <f t="shared" si="35"/>
        <v>0</v>
      </c>
      <c r="AX70" s="5">
        <f t="shared" si="36"/>
        <v>0</v>
      </c>
      <c r="AY70" s="5">
        <f t="shared" si="36"/>
        <v>0</v>
      </c>
      <c r="AZ70" s="5">
        <f t="shared" si="36"/>
        <v>0</v>
      </c>
      <c r="BA70" s="5">
        <f t="shared" si="36"/>
        <v>0</v>
      </c>
      <c r="BB70" s="5">
        <f t="shared" si="36"/>
        <v>0</v>
      </c>
      <c r="BC70" s="5">
        <f t="shared" si="36"/>
        <v>0</v>
      </c>
      <c r="BD70" s="5">
        <f t="shared" si="36"/>
        <v>0</v>
      </c>
      <c r="BE70" s="5">
        <f t="shared" si="36"/>
        <v>0</v>
      </c>
      <c r="BF70" s="5">
        <f t="shared" si="36"/>
        <v>0</v>
      </c>
      <c r="BG70" s="5">
        <f t="shared" si="36"/>
        <v>0</v>
      </c>
      <c r="BH70" s="5">
        <f t="shared" si="37"/>
        <v>0</v>
      </c>
      <c r="BI70" s="5">
        <f t="shared" si="37"/>
        <v>0</v>
      </c>
      <c r="BJ70" s="5">
        <f t="shared" si="37"/>
        <v>0</v>
      </c>
      <c r="BK70" s="5">
        <f t="shared" si="37"/>
        <v>0</v>
      </c>
      <c r="BL70" s="5">
        <f t="shared" si="37"/>
        <v>0</v>
      </c>
      <c r="BM70" s="5">
        <f t="shared" si="37"/>
        <v>0</v>
      </c>
      <c r="BN70" s="5">
        <f t="shared" si="37"/>
        <v>0</v>
      </c>
      <c r="BO70" s="5">
        <f t="shared" si="37"/>
        <v>0</v>
      </c>
      <c r="BP70" s="5">
        <f t="shared" si="37"/>
        <v>0</v>
      </c>
      <c r="BQ70" s="5">
        <f t="shared" si="37"/>
        <v>102.58550112546628</v>
      </c>
      <c r="BT70" s="18">
        <f t="shared" si="17"/>
        <v>2.2699964881242426E-2</v>
      </c>
      <c r="BU70" s="18">
        <f t="shared" si="22"/>
        <v>8.1181955952407875E-2</v>
      </c>
      <c r="BV70" s="18">
        <f t="shared" si="19"/>
        <v>-5.8481991071165446E-2</v>
      </c>
    </row>
    <row r="71" spans="2:74" x14ac:dyDescent="0.2">
      <c r="D71" s="5"/>
      <c r="E71" s="4"/>
      <c r="F71" s="4"/>
      <c r="G71" s="4"/>
      <c r="H71" s="4"/>
      <c r="I71" s="3"/>
      <c r="J71" s="3"/>
      <c r="K71" s="3"/>
      <c r="L71" s="3"/>
      <c r="M71" s="3"/>
    </row>
    <row r="72" spans="2:74" x14ac:dyDescent="0.2">
      <c r="D72" s="5"/>
      <c r="E72" s="4"/>
      <c r="F72" s="4"/>
      <c r="G72" s="4"/>
      <c r="H72" s="4"/>
      <c r="I72" s="3"/>
      <c r="J72" s="3"/>
      <c r="K72" s="3"/>
      <c r="L72" s="3"/>
      <c r="M72" s="3"/>
    </row>
    <row r="73" spans="2:74" x14ac:dyDescent="0.2">
      <c r="D73" s="5"/>
      <c r="E73" s="4"/>
      <c r="F73" s="4"/>
      <c r="G73" s="4"/>
      <c r="H73" s="4"/>
      <c r="I73" s="3"/>
      <c r="J73" s="3"/>
      <c r="K73" s="3"/>
      <c r="L73" s="3"/>
      <c r="M73" s="3"/>
    </row>
    <row r="74" spans="2:74" x14ac:dyDescent="0.2">
      <c r="D74" s="5"/>
      <c r="E74" s="4"/>
      <c r="F74" s="4"/>
      <c r="G74" s="4"/>
      <c r="H74" s="4"/>
      <c r="I74" s="3"/>
      <c r="J74" s="3"/>
      <c r="K74" s="3"/>
      <c r="L74" s="3"/>
      <c r="M74" s="3"/>
    </row>
    <row r="75" spans="2:74" x14ac:dyDescent="0.2">
      <c r="D75" s="5"/>
      <c r="E75" s="4"/>
      <c r="F75" s="4"/>
      <c r="G75" s="4"/>
      <c r="H75" s="4"/>
      <c r="I75" s="3"/>
      <c r="J75" s="3"/>
      <c r="K75" s="3"/>
      <c r="L75" s="3"/>
      <c r="M75" s="3"/>
    </row>
    <row r="76" spans="2:74" x14ac:dyDescent="0.2">
      <c r="D76" s="5"/>
      <c r="E76" s="4"/>
      <c r="F76" s="4"/>
      <c r="G76" s="4"/>
      <c r="H76" s="4"/>
      <c r="I76" s="3"/>
      <c r="J76" s="3"/>
      <c r="K76" s="3"/>
      <c r="L76" s="3"/>
      <c r="M76" s="3"/>
    </row>
    <row r="77" spans="2:74" x14ac:dyDescent="0.2">
      <c r="D77" s="5"/>
      <c r="E77" s="4"/>
      <c r="F77" s="4"/>
      <c r="G77" s="4"/>
      <c r="H77" s="4"/>
      <c r="I77" s="3"/>
      <c r="J77" s="3"/>
      <c r="K77" s="3"/>
      <c r="L77" s="3"/>
      <c r="M77" s="3"/>
    </row>
    <row r="78" spans="2:74" x14ac:dyDescent="0.2">
      <c r="D78" s="5"/>
      <c r="E78" s="4"/>
      <c r="F78" s="4"/>
      <c r="G78" s="4"/>
      <c r="H78" s="4"/>
      <c r="I78" s="3"/>
      <c r="J78" s="3"/>
      <c r="K78" s="3"/>
      <c r="L78" s="3"/>
      <c r="M78" s="3"/>
    </row>
    <row r="79" spans="2:74" x14ac:dyDescent="0.2">
      <c r="D79" s="5"/>
      <c r="E79" s="4"/>
      <c r="F79" s="4"/>
      <c r="G79" s="4"/>
      <c r="H79" s="4"/>
      <c r="I79" s="3"/>
      <c r="J79" s="3"/>
      <c r="K79" s="3"/>
      <c r="L79" s="3"/>
      <c r="M79" s="3"/>
    </row>
    <row r="80" spans="2:74" x14ac:dyDescent="0.2">
      <c r="D80" s="5"/>
      <c r="E80" s="4"/>
      <c r="F80" s="4"/>
      <c r="G80" s="4"/>
      <c r="H80" s="4"/>
      <c r="I80" s="3"/>
      <c r="J80" s="3"/>
      <c r="K80" s="3"/>
      <c r="L80" s="3"/>
      <c r="M80" s="3"/>
    </row>
    <row r="81" spans="4:13" x14ac:dyDescent="0.2">
      <c r="D81" s="5"/>
      <c r="E81" s="4"/>
      <c r="F81" s="4"/>
      <c r="G81" s="4"/>
      <c r="H81" s="4"/>
      <c r="I81" s="3"/>
      <c r="J81" s="3"/>
      <c r="K81" s="3"/>
      <c r="L81" s="3"/>
      <c r="M81" s="3"/>
    </row>
    <row r="82" spans="4:13" x14ac:dyDescent="0.2">
      <c r="D82" s="5"/>
      <c r="E82" s="4"/>
      <c r="F82" s="4"/>
      <c r="G82" s="4"/>
      <c r="H82" s="4"/>
      <c r="I82" s="3"/>
      <c r="J82" s="3"/>
      <c r="K82" s="3"/>
      <c r="L82" s="3"/>
      <c r="M82" s="3"/>
    </row>
    <row r="83" spans="4:13" x14ac:dyDescent="0.2">
      <c r="D83" s="5"/>
      <c r="E83" s="4"/>
      <c r="F83" s="4"/>
      <c r="G83" s="4"/>
      <c r="H83" s="4"/>
      <c r="I83" s="3"/>
      <c r="J83" s="3"/>
      <c r="K83" s="3"/>
      <c r="L83" s="3"/>
      <c r="M83" s="3"/>
    </row>
    <row r="84" spans="4:13" x14ac:dyDescent="0.2">
      <c r="D84" s="5"/>
      <c r="E84" s="4"/>
      <c r="F84" s="4"/>
      <c r="G84" s="4"/>
      <c r="H84" s="4"/>
      <c r="I84" s="3"/>
      <c r="J84" s="3"/>
      <c r="K84" s="3"/>
      <c r="L84" s="3"/>
      <c r="M84" s="3"/>
    </row>
    <row r="85" spans="4:13" x14ac:dyDescent="0.2">
      <c r="D85" s="5"/>
      <c r="E85" s="4"/>
      <c r="F85" s="4"/>
      <c r="G85" s="4"/>
      <c r="H85" s="4"/>
      <c r="I85" s="3"/>
      <c r="J85" s="3"/>
      <c r="K85" s="3"/>
      <c r="L85" s="3"/>
      <c r="M85" s="3"/>
    </row>
    <row r="86" spans="4:13" x14ac:dyDescent="0.2">
      <c r="D86" s="5"/>
      <c r="E86" s="4"/>
      <c r="F86" s="4"/>
      <c r="G86" s="4"/>
      <c r="H86" s="4"/>
      <c r="I86" s="3"/>
      <c r="J86" s="3"/>
      <c r="K86" s="3"/>
      <c r="L86" s="3"/>
      <c r="M86" s="3"/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2"/>
  <sheetViews>
    <sheetView workbookViewId="0">
      <selection activeCell="N14" sqref="N14"/>
    </sheetView>
  </sheetViews>
  <sheetFormatPr defaultRowHeight="12.75" x14ac:dyDescent="0.2"/>
  <cols>
    <col min="1" max="1" width="9.140625" style="48"/>
    <col min="3" max="4" width="9.140625" style="40"/>
    <col min="5" max="5" width="14" bestFit="1" customWidth="1"/>
    <col min="6" max="6" width="12.85546875" bestFit="1" customWidth="1"/>
    <col min="7" max="7" width="12.28515625" bestFit="1" customWidth="1"/>
    <col min="8" max="8" width="14" bestFit="1" customWidth="1"/>
    <col min="9" max="9" width="12.85546875" bestFit="1" customWidth="1"/>
    <col min="10" max="10" width="10.85546875" bestFit="1" customWidth="1"/>
    <col min="11" max="11" width="12.85546875" bestFit="1" customWidth="1"/>
    <col min="12" max="12" width="14" bestFit="1" customWidth="1"/>
    <col min="14" max="14" width="13.42578125" bestFit="1" customWidth="1"/>
  </cols>
  <sheetData>
    <row r="1" spans="1:16" x14ac:dyDescent="0.2">
      <c r="A1" s="73">
        <v>42277</v>
      </c>
      <c r="B1" s="1" t="s">
        <v>182</v>
      </c>
    </row>
    <row r="4" spans="1:16" x14ac:dyDescent="0.2">
      <c r="A4" s="49" t="s">
        <v>95</v>
      </c>
    </row>
    <row r="5" spans="1:16" x14ac:dyDescent="0.2">
      <c r="C5" s="55"/>
      <c r="D5" s="55"/>
      <c r="E5" s="58" t="s">
        <v>159</v>
      </c>
      <c r="F5" s="58" t="s">
        <v>152</v>
      </c>
      <c r="G5" s="58" t="s">
        <v>153</v>
      </c>
      <c r="H5" s="58" t="s">
        <v>154</v>
      </c>
      <c r="I5" s="58" t="s">
        <v>155</v>
      </c>
      <c r="J5" s="58" t="s">
        <v>156</v>
      </c>
      <c r="K5" s="58" t="s">
        <v>157</v>
      </c>
      <c r="L5" s="58" t="s">
        <v>158</v>
      </c>
      <c r="N5" s="51"/>
      <c r="O5" s="51"/>
    </row>
    <row r="6" spans="1:16" x14ac:dyDescent="0.2">
      <c r="B6" s="51"/>
      <c r="C6" s="58" t="s">
        <v>149</v>
      </c>
      <c r="D6" s="58" t="s">
        <v>172</v>
      </c>
      <c r="E6" s="74">
        <v>1</v>
      </c>
      <c r="F6" s="74">
        <f>E6+1</f>
        <v>2</v>
      </c>
      <c r="G6" s="74">
        <f t="shared" ref="G6:L6" si="0">F6+1</f>
        <v>3</v>
      </c>
      <c r="H6" s="74">
        <f t="shared" si="0"/>
        <v>4</v>
      </c>
      <c r="I6" s="74">
        <f t="shared" si="0"/>
        <v>5</v>
      </c>
      <c r="J6" s="74">
        <f t="shared" si="0"/>
        <v>6</v>
      </c>
      <c r="K6" s="74">
        <f t="shared" si="0"/>
        <v>7</v>
      </c>
      <c r="L6" s="74">
        <f t="shared" si="0"/>
        <v>8</v>
      </c>
      <c r="N6" s="51"/>
      <c r="O6" s="51"/>
    </row>
    <row r="7" spans="1:16" x14ac:dyDescent="0.2">
      <c r="C7" s="59" t="s">
        <v>160</v>
      </c>
      <c r="D7" s="75">
        <v>1</v>
      </c>
      <c r="E7" s="81">
        <f>+SUM(F7:H7)</f>
        <v>117746459.79778436</v>
      </c>
      <c r="F7" s="54">
        <v>10549291.651898228</v>
      </c>
      <c r="G7" s="54">
        <v>7295785.0820927098</v>
      </c>
      <c r="H7" s="54">
        <f>SUM(I7:L7)</f>
        <v>99901383.063793421</v>
      </c>
      <c r="I7" s="56">
        <v>19770919.796793535</v>
      </c>
      <c r="J7" s="56">
        <v>237405.11256419623</v>
      </c>
      <c r="K7" s="56">
        <v>13392982.915535986</v>
      </c>
      <c r="L7" s="56">
        <v>66500075.238899708</v>
      </c>
      <c r="N7" s="80"/>
      <c r="O7" s="51"/>
      <c r="P7" s="57"/>
    </row>
    <row r="8" spans="1:16" x14ac:dyDescent="0.2">
      <c r="C8" s="59" t="s">
        <v>161</v>
      </c>
      <c r="D8" s="75">
        <v>1</v>
      </c>
      <c r="E8" s="81">
        <f t="shared" ref="E8:E16" si="1">+SUM(F8:H8)</f>
        <v>121554436.79271552</v>
      </c>
      <c r="F8" s="54">
        <v>11288405.986685582</v>
      </c>
      <c r="G8" s="54">
        <v>7512415.4329245025</v>
      </c>
      <c r="H8" s="54">
        <f t="shared" ref="H8:H16" si="2">SUM(I8:L8)</f>
        <v>102753615.37310544</v>
      </c>
      <c r="I8" s="56">
        <v>20176108.05856654</v>
      </c>
      <c r="J8" s="56">
        <v>149286.72453343333</v>
      </c>
      <c r="K8" s="56">
        <v>13927859.078394949</v>
      </c>
      <c r="L8" s="56">
        <v>68500361.511610508</v>
      </c>
      <c r="N8" s="80"/>
      <c r="O8" s="51"/>
      <c r="P8" s="57"/>
    </row>
    <row r="9" spans="1:16" x14ac:dyDescent="0.2">
      <c r="C9" s="59" t="s">
        <v>162</v>
      </c>
      <c r="D9" s="75">
        <v>1</v>
      </c>
      <c r="E9" s="81">
        <f t="shared" si="1"/>
        <v>124620367.05883968</v>
      </c>
      <c r="F9" s="54">
        <v>11731727.875708789</v>
      </c>
      <c r="G9" s="54">
        <v>7722228.9824513094</v>
      </c>
      <c r="H9" s="54">
        <f t="shared" si="2"/>
        <v>105166410.20067959</v>
      </c>
      <c r="I9" s="56">
        <v>20035909.515408725</v>
      </c>
      <c r="J9" s="56">
        <v>27079.348097994342</v>
      </c>
      <c r="K9" s="56">
        <v>14538075.140303016</v>
      </c>
      <c r="L9" s="56">
        <v>70565346.19686985</v>
      </c>
      <c r="N9" s="80"/>
      <c r="O9" s="51"/>
      <c r="P9" s="57"/>
    </row>
    <row r="10" spans="1:16" x14ac:dyDescent="0.2">
      <c r="C10" s="59" t="s">
        <v>163</v>
      </c>
      <c r="D10" s="75">
        <v>2</v>
      </c>
      <c r="E10" s="81">
        <f t="shared" si="1"/>
        <v>253428856.34906945</v>
      </c>
      <c r="F10" s="54">
        <v>23364808.643912815</v>
      </c>
      <c r="G10" s="54">
        <v>15963858.673505127</v>
      </c>
      <c r="H10" s="54">
        <f t="shared" si="2"/>
        <v>214100189.0316515</v>
      </c>
      <c r="I10" s="56">
        <v>36577522.26033847</v>
      </c>
      <c r="J10" s="56">
        <v>838.5152948750183</v>
      </c>
      <c r="K10" s="56">
        <v>29177088.309328079</v>
      </c>
      <c r="L10" s="56">
        <v>148344739.94669008</v>
      </c>
      <c r="N10" s="80"/>
      <c r="O10" s="51"/>
      <c r="P10" s="57"/>
    </row>
    <row r="11" spans="1:16" x14ac:dyDescent="0.2">
      <c r="C11" s="59" t="s">
        <v>164</v>
      </c>
      <c r="D11" s="75">
        <v>2</v>
      </c>
      <c r="E11" s="81">
        <f t="shared" si="1"/>
        <v>249002654.13167143</v>
      </c>
      <c r="F11" s="54">
        <v>21410373.219095603</v>
      </c>
      <c r="G11" s="54">
        <v>16180959.153756822</v>
      </c>
      <c r="H11" s="54">
        <f t="shared" si="2"/>
        <v>211411321.75881901</v>
      </c>
      <c r="I11" s="56">
        <v>30758978.345063835</v>
      </c>
      <c r="J11" s="56">
        <v>294.85483199253213</v>
      </c>
      <c r="K11" s="56">
        <v>26565754.619193017</v>
      </c>
      <c r="L11" s="56">
        <v>154086293.93973017</v>
      </c>
      <c r="N11" s="80"/>
      <c r="O11" s="51"/>
      <c r="P11" s="57"/>
    </row>
    <row r="12" spans="1:16" x14ac:dyDescent="0.2">
      <c r="C12" s="59" t="s">
        <v>165</v>
      </c>
      <c r="D12" s="75">
        <v>3</v>
      </c>
      <c r="E12" s="81">
        <f t="shared" si="1"/>
        <v>314954151.84336603</v>
      </c>
      <c r="F12" s="54">
        <v>26003434.471995384</v>
      </c>
      <c r="G12" s="54">
        <v>20859743.624065682</v>
      </c>
      <c r="H12" s="54">
        <f t="shared" si="2"/>
        <v>268090973.74730498</v>
      </c>
      <c r="I12" s="56">
        <v>35523158.169775158</v>
      </c>
      <c r="J12" s="56">
        <v>124.77379616512917</v>
      </c>
      <c r="K12" s="56">
        <v>33220394.413533986</v>
      </c>
      <c r="L12" s="56">
        <v>199347296.39019966</v>
      </c>
      <c r="N12" s="80"/>
      <c r="O12" s="51"/>
      <c r="P12" s="57"/>
    </row>
    <row r="13" spans="1:16" x14ac:dyDescent="0.2">
      <c r="C13" s="59" t="s">
        <v>166</v>
      </c>
      <c r="D13" s="75">
        <v>5</v>
      </c>
      <c r="E13" s="81">
        <f t="shared" si="1"/>
        <v>363119945.66920209</v>
      </c>
      <c r="F13" s="54">
        <v>28394856.912235387</v>
      </c>
      <c r="G13" s="54">
        <v>24463389.744367138</v>
      </c>
      <c r="H13" s="54">
        <f t="shared" si="2"/>
        <v>310261699.01259959</v>
      </c>
      <c r="I13" s="56">
        <v>37634575.461092085</v>
      </c>
      <c r="J13" s="56">
        <v>0.27996443957090378</v>
      </c>
      <c r="K13" s="56">
        <v>37868747.592722952</v>
      </c>
      <c r="L13" s="56">
        <v>234758375.67882013</v>
      </c>
      <c r="N13" s="80"/>
      <c r="O13" s="51"/>
      <c r="P13" s="57"/>
    </row>
    <row r="14" spans="1:16" x14ac:dyDescent="0.2">
      <c r="C14" s="59" t="s">
        <v>167</v>
      </c>
      <c r="D14" s="75">
        <v>5</v>
      </c>
      <c r="E14" s="81">
        <f t="shared" si="1"/>
        <v>211507473.65585551</v>
      </c>
      <c r="F14" s="54">
        <v>16169236.480551489</v>
      </c>
      <c r="G14" s="54">
        <v>14478543.92259231</v>
      </c>
      <c r="H14" s="54">
        <f t="shared" si="2"/>
        <v>180859693.25271171</v>
      </c>
      <c r="I14" s="56">
        <v>20395444.622022465</v>
      </c>
      <c r="J14" s="56">
        <v>0</v>
      </c>
      <c r="K14" s="56">
        <v>21652239.793378949</v>
      </c>
      <c r="L14" s="56">
        <v>138812008.83731031</v>
      </c>
      <c r="N14" s="80"/>
      <c r="O14" s="51"/>
      <c r="P14" s="57"/>
    </row>
    <row r="15" spans="1:16" x14ac:dyDescent="0.2">
      <c r="C15" s="59" t="s">
        <v>168</v>
      </c>
      <c r="D15" s="75">
        <v>5</v>
      </c>
      <c r="E15" s="81">
        <f t="shared" si="1"/>
        <v>112726764.26564488</v>
      </c>
      <c r="F15" s="54">
        <v>8594739.3538181037</v>
      </c>
      <c r="G15" s="54">
        <v>7864236.6368184853</v>
      </c>
      <c r="H15" s="54">
        <f t="shared" si="2"/>
        <v>96267788.275008291</v>
      </c>
      <c r="I15" s="56">
        <v>10031850.65832898</v>
      </c>
      <c r="J15" s="56">
        <v>0</v>
      </c>
      <c r="K15" s="56">
        <v>11396244.270969033</v>
      </c>
      <c r="L15" s="56">
        <v>74839693.345710278</v>
      </c>
      <c r="N15" s="80"/>
      <c r="O15" s="51"/>
      <c r="P15" s="57"/>
    </row>
    <row r="16" spans="1:16" x14ac:dyDescent="0.2">
      <c r="C16" s="59" t="s">
        <v>169</v>
      </c>
      <c r="D16" s="75">
        <v>5</v>
      </c>
      <c r="E16" s="81">
        <f t="shared" si="1"/>
        <v>86316380.65159899</v>
      </c>
      <c r="F16" s="54">
        <v>6512035.8725130111</v>
      </c>
      <c r="G16" s="54">
        <v>6461038.8329982813</v>
      </c>
      <c r="H16" s="54">
        <f t="shared" si="2"/>
        <v>73343305.946087703</v>
      </c>
      <c r="I16" s="56">
        <v>6481797.8798091859</v>
      </c>
      <c r="J16" s="56">
        <v>0</v>
      </c>
      <c r="K16" s="56">
        <v>8367569.6673689485</v>
      </c>
      <c r="L16" s="56">
        <v>58493938.398909569</v>
      </c>
      <c r="N16" s="80"/>
      <c r="O16" s="51"/>
      <c r="P16" s="57"/>
    </row>
    <row r="17" spans="1:15" x14ac:dyDescent="0.2">
      <c r="B17" s="51"/>
      <c r="C17" s="59" t="s">
        <v>92</v>
      </c>
      <c r="D17" s="59"/>
      <c r="E17" s="60">
        <f t="shared" ref="E17" si="3">SUM(E7:E16)</f>
        <v>1954977490.2157476</v>
      </c>
      <c r="F17" s="60">
        <f>SUM(F7:F16)</f>
        <v>164018910.46841437</v>
      </c>
      <c r="G17" s="60">
        <f t="shared" ref="G17:L17" si="4">SUM(G7:G16)</f>
        <v>128802200.08557236</v>
      </c>
      <c r="H17" s="60">
        <f t="shared" si="4"/>
        <v>1662156379.661761</v>
      </c>
      <c r="I17" s="60">
        <f t="shared" si="4"/>
        <v>237386264.76719898</v>
      </c>
      <c r="J17" s="60">
        <f t="shared" si="4"/>
        <v>415029.60908309615</v>
      </c>
      <c r="K17" s="60">
        <f t="shared" si="4"/>
        <v>210106955.80072892</v>
      </c>
      <c r="L17" s="60">
        <f t="shared" si="4"/>
        <v>1214248129.4847503</v>
      </c>
      <c r="N17" s="51"/>
      <c r="O17" s="51"/>
    </row>
    <row r="18" spans="1:15" x14ac:dyDescent="0.2">
      <c r="E18" s="81"/>
    </row>
    <row r="20" spans="1:15" x14ac:dyDescent="0.2">
      <c r="A20" s="49" t="s">
        <v>170</v>
      </c>
      <c r="C20" s="55"/>
      <c r="D20" s="55"/>
      <c r="E20" s="55" t="s">
        <v>159</v>
      </c>
      <c r="F20" s="55" t="s">
        <v>152</v>
      </c>
      <c r="G20" s="55" t="s">
        <v>153</v>
      </c>
      <c r="H20" s="55" t="s">
        <v>154</v>
      </c>
      <c r="I20" s="55" t="s">
        <v>155</v>
      </c>
      <c r="J20" s="55" t="s">
        <v>156</v>
      </c>
      <c r="K20" s="55" t="s">
        <v>157</v>
      </c>
      <c r="L20" s="55" t="s">
        <v>158</v>
      </c>
      <c r="N20" s="51"/>
      <c r="O20" s="51"/>
    </row>
    <row r="21" spans="1:15" x14ac:dyDescent="0.2">
      <c r="B21" s="51"/>
      <c r="C21" s="55" t="s">
        <v>160</v>
      </c>
      <c r="D21" s="55"/>
      <c r="E21" s="53"/>
      <c r="F21" s="54"/>
      <c r="G21" s="54"/>
      <c r="H21" s="54"/>
      <c r="I21" s="54"/>
      <c r="J21" s="54"/>
      <c r="K21" s="54"/>
      <c r="L21" s="52"/>
      <c r="N21" s="51"/>
      <c r="O21" s="51"/>
    </row>
    <row r="22" spans="1:15" x14ac:dyDescent="0.2">
      <c r="B22" s="51"/>
      <c r="C22" s="50" t="s">
        <v>161</v>
      </c>
      <c r="D22" s="50"/>
      <c r="E22" s="53"/>
      <c r="F22" s="54"/>
      <c r="G22" s="52"/>
      <c r="H22" s="54"/>
      <c r="I22" s="52"/>
      <c r="J22" s="52"/>
      <c r="K22" s="52"/>
      <c r="L22" s="52"/>
      <c r="N22" s="51"/>
      <c r="O22" s="51"/>
    </row>
    <row r="23" spans="1:15" x14ac:dyDescent="0.2">
      <c r="B23" s="51"/>
      <c r="C23" s="50" t="s">
        <v>162</v>
      </c>
      <c r="D23" s="50"/>
      <c r="E23" s="53"/>
      <c r="F23" s="54"/>
      <c r="G23" s="52"/>
      <c r="H23" s="54"/>
      <c r="I23" s="52"/>
      <c r="J23" s="52"/>
      <c r="K23" s="52"/>
      <c r="L23" s="52"/>
      <c r="N23" s="51"/>
      <c r="O23" s="51"/>
    </row>
    <row r="24" spans="1:15" x14ac:dyDescent="0.2">
      <c r="B24" s="51"/>
      <c r="C24" s="50" t="s">
        <v>163</v>
      </c>
      <c r="D24" s="50"/>
      <c r="E24" s="53"/>
      <c r="F24" s="54"/>
      <c r="G24" s="52"/>
      <c r="H24" s="54"/>
      <c r="I24" s="52"/>
      <c r="J24" s="52"/>
      <c r="K24" s="52"/>
      <c r="L24" s="52"/>
      <c r="N24" s="51"/>
      <c r="O24" s="51"/>
    </row>
    <row r="25" spans="1:15" x14ac:dyDescent="0.2">
      <c r="B25" s="51"/>
      <c r="C25" s="50" t="s">
        <v>164</v>
      </c>
      <c r="D25" s="50"/>
      <c r="E25" s="53"/>
      <c r="F25" s="54"/>
      <c r="G25" s="52"/>
      <c r="H25" s="54"/>
      <c r="I25" s="52"/>
      <c r="J25" s="52"/>
      <c r="K25" s="52"/>
      <c r="L25" s="52"/>
      <c r="N25" s="51"/>
      <c r="O25" s="51"/>
    </row>
    <row r="26" spans="1:15" x14ac:dyDescent="0.2">
      <c r="B26" s="51"/>
      <c r="C26" s="50" t="s">
        <v>165</v>
      </c>
      <c r="D26" s="50"/>
      <c r="E26" s="53"/>
      <c r="F26" s="54"/>
      <c r="G26" s="52"/>
      <c r="H26" s="54"/>
      <c r="I26" s="52"/>
      <c r="J26" s="52"/>
      <c r="K26" s="52"/>
      <c r="L26" s="52"/>
      <c r="N26" s="51"/>
      <c r="O26" s="51"/>
    </row>
    <row r="27" spans="1:15" x14ac:dyDescent="0.2">
      <c r="B27" s="51"/>
      <c r="C27" s="50" t="s">
        <v>166</v>
      </c>
      <c r="D27" s="50"/>
      <c r="E27" s="53"/>
      <c r="F27" s="54"/>
      <c r="G27" s="52"/>
      <c r="H27" s="54"/>
      <c r="I27" s="52"/>
      <c r="J27" s="52"/>
      <c r="K27" s="52"/>
      <c r="L27" s="52"/>
      <c r="N27" s="51"/>
      <c r="O27" s="51"/>
    </row>
    <row r="28" spans="1:15" x14ac:dyDescent="0.2">
      <c r="B28" s="51"/>
      <c r="C28" s="50" t="s">
        <v>167</v>
      </c>
      <c r="D28" s="50"/>
      <c r="E28" s="53"/>
      <c r="F28" s="54"/>
      <c r="G28" s="52"/>
      <c r="H28" s="54"/>
      <c r="I28" s="52"/>
      <c r="J28" s="52"/>
      <c r="K28" s="52"/>
      <c r="L28" s="52"/>
      <c r="N28" s="51"/>
      <c r="O28" s="51"/>
    </row>
    <row r="29" spans="1:15" x14ac:dyDescent="0.2">
      <c r="B29" s="51"/>
      <c r="C29" s="50" t="s">
        <v>168</v>
      </c>
      <c r="D29" s="50"/>
      <c r="E29" s="53"/>
      <c r="F29" s="54"/>
      <c r="G29" s="52"/>
      <c r="H29" s="54"/>
      <c r="I29" s="52"/>
      <c r="J29" s="52"/>
      <c r="K29" s="52"/>
      <c r="L29" s="52"/>
      <c r="N29" s="51"/>
      <c r="O29" s="51"/>
    </row>
    <row r="30" spans="1:15" x14ac:dyDescent="0.2">
      <c r="B30" s="51"/>
      <c r="C30" s="50" t="s">
        <v>169</v>
      </c>
      <c r="D30" s="50"/>
      <c r="E30" s="53"/>
      <c r="F30" s="54"/>
      <c r="G30" s="52"/>
      <c r="H30" s="54"/>
      <c r="I30" s="52"/>
      <c r="J30" s="52"/>
      <c r="K30" s="52"/>
      <c r="L30" s="52"/>
      <c r="N30" s="51"/>
      <c r="O30" s="51"/>
    </row>
    <row r="31" spans="1:15" x14ac:dyDescent="0.2">
      <c r="B31" s="51"/>
      <c r="C31" s="50" t="s">
        <v>92</v>
      </c>
      <c r="D31" s="50"/>
      <c r="E31" s="52"/>
      <c r="F31" s="52"/>
      <c r="G31" s="52"/>
      <c r="H31" s="52"/>
      <c r="I31" s="52"/>
      <c r="J31" s="52"/>
      <c r="K31" s="52"/>
      <c r="L31" s="52"/>
      <c r="N31" s="51"/>
      <c r="O31" s="51"/>
    </row>
    <row r="35" spans="1:15" x14ac:dyDescent="0.2">
      <c r="A35" s="49" t="s">
        <v>171</v>
      </c>
      <c r="C35" s="55"/>
      <c r="D35" s="55"/>
      <c r="E35" s="55" t="s">
        <v>159</v>
      </c>
      <c r="F35" s="55" t="s">
        <v>152</v>
      </c>
      <c r="G35" s="55" t="s">
        <v>153</v>
      </c>
      <c r="H35" s="55" t="s">
        <v>154</v>
      </c>
      <c r="I35" s="55" t="s">
        <v>155</v>
      </c>
      <c r="J35" s="55" t="s">
        <v>156</v>
      </c>
      <c r="K35" s="55" t="s">
        <v>157</v>
      </c>
      <c r="L35" s="55" t="s">
        <v>158</v>
      </c>
      <c r="N35" s="51"/>
      <c r="O35" s="51"/>
    </row>
    <row r="36" spans="1:15" x14ac:dyDescent="0.2">
      <c r="B36" s="51"/>
      <c r="C36" s="55" t="s">
        <v>160</v>
      </c>
      <c r="D36" s="55"/>
      <c r="E36" s="53"/>
      <c r="F36" s="52"/>
      <c r="G36" s="54"/>
      <c r="H36" s="54"/>
      <c r="I36" s="54"/>
      <c r="J36" s="54"/>
      <c r="K36" s="54"/>
      <c r="L36" s="52"/>
      <c r="N36" s="51"/>
      <c r="O36" s="51"/>
    </row>
    <row r="37" spans="1:15" x14ac:dyDescent="0.2">
      <c r="B37" s="51"/>
      <c r="C37" s="50" t="s">
        <v>161</v>
      </c>
      <c r="D37" s="50"/>
      <c r="E37" s="53"/>
      <c r="F37" s="52"/>
      <c r="G37" s="52"/>
      <c r="H37" s="54"/>
      <c r="I37" s="52"/>
      <c r="J37" s="52"/>
      <c r="K37" s="52"/>
      <c r="L37" s="52"/>
      <c r="N37" s="51"/>
      <c r="O37" s="51"/>
    </row>
    <row r="38" spans="1:15" x14ac:dyDescent="0.2">
      <c r="B38" s="51"/>
      <c r="C38" s="50" t="s">
        <v>162</v>
      </c>
      <c r="D38" s="50"/>
      <c r="E38" s="53"/>
      <c r="F38" s="52"/>
      <c r="G38" s="52"/>
      <c r="H38" s="54"/>
      <c r="I38" s="52"/>
      <c r="J38" s="52"/>
      <c r="K38" s="52"/>
      <c r="L38" s="52"/>
      <c r="N38" s="51"/>
      <c r="O38" s="51"/>
    </row>
    <row r="39" spans="1:15" x14ac:dyDescent="0.2">
      <c r="B39" s="51"/>
      <c r="C39" s="50" t="s">
        <v>163</v>
      </c>
      <c r="D39" s="50"/>
      <c r="E39" s="53"/>
      <c r="F39" s="52"/>
      <c r="G39" s="52"/>
      <c r="H39" s="54"/>
      <c r="I39" s="52"/>
      <c r="J39" s="52"/>
      <c r="K39" s="52"/>
      <c r="L39" s="52"/>
      <c r="N39" s="51"/>
      <c r="O39" s="51"/>
    </row>
    <row r="40" spans="1:15" x14ac:dyDescent="0.2">
      <c r="B40" s="51"/>
      <c r="C40" s="50" t="s">
        <v>164</v>
      </c>
      <c r="D40" s="50"/>
      <c r="E40" s="53"/>
      <c r="F40" s="52"/>
      <c r="G40" s="52"/>
      <c r="H40" s="54"/>
      <c r="I40" s="52"/>
      <c r="J40" s="52"/>
      <c r="K40" s="52"/>
      <c r="L40" s="52"/>
      <c r="N40" s="51"/>
      <c r="O40" s="51"/>
    </row>
    <row r="41" spans="1:15" x14ac:dyDescent="0.2">
      <c r="B41" s="51"/>
      <c r="C41" s="50" t="s">
        <v>165</v>
      </c>
      <c r="D41" s="50"/>
      <c r="E41" s="53"/>
      <c r="F41" s="52"/>
      <c r="G41" s="52"/>
      <c r="H41" s="54"/>
      <c r="I41" s="52"/>
      <c r="J41" s="52"/>
      <c r="K41" s="52"/>
      <c r="L41" s="52"/>
      <c r="N41" s="51"/>
      <c r="O41" s="51"/>
    </row>
    <row r="42" spans="1:15" x14ac:dyDescent="0.2">
      <c r="B42" s="51"/>
      <c r="C42" s="50" t="s">
        <v>166</v>
      </c>
      <c r="D42" s="50"/>
      <c r="E42" s="53"/>
      <c r="F42" s="52"/>
      <c r="G42" s="52"/>
      <c r="H42" s="54"/>
      <c r="I42" s="52"/>
      <c r="J42" s="52"/>
      <c r="K42" s="52"/>
      <c r="L42" s="52"/>
      <c r="N42" s="51"/>
      <c r="O42" s="51"/>
    </row>
    <row r="43" spans="1:15" x14ac:dyDescent="0.2">
      <c r="B43" s="51"/>
      <c r="C43" s="50" t="s">
        <v>167</v>
      </c>
      <c r="D43" s="50"/>
      <c r="E43" s="53"/>
      <c r="F43" s="52"/>
      <c r="G43" s="52"/>
      <c r="H43" s="54"/>
      <c r="I43" s="52"/>
      <c r="J43" s="52"/>
      <c r="K43" s="52"/>
      <c r="L43" s="52"/>
      <c r="N43" s="51"/>
      <c r="O43" s="51"/>
    </row>
    <row r="44" spans="1:15" x14ac:dyDescent="0.2">
      <c r="B44" s="51"/>
      <c r="C44" s="50" t="s">
        <v>168</v>
      </c>
      <c r="D44" s="50"/>
      <c r="E44" s="53"/>
      <c r="F44" s="52"/>
      <c r="G44" s="52"/>
      <c r="H44" s="54"/>
      <c r="I44" s="52"/>
      <c r="J44" s="52"/>
      <c r="K44" s="52"/>
      <c r="L44" s="52"/>
      <c r="N44" s="51"/>
      <c r="O44" s="51"/>
    </row>
    <row r="45" spans="1:15" x14ac:dyDescent="0.2">
      <c r="B45" s="51"/>
      <c r="C45" s="50" t="s">
        <v>169</v>
      </c>
      <c r="D45" s="50"/>
      <c r="E45" s="53"/>
      <c r="F45" s="52"/>
      <c r="G45" s="52"/>
      <c r="H45" s="54"/>
      <c r="I45" s="52"/>
      <c r="J45" s="52"/>
      <c r="K45" s="52"/>
      <c r="L45" s="52"/>
      <c r="N45" s="51"/>
      <c r="O45" s="51"/>
    </row>
    <row r="46" spans="1:15" x14ac:dyDescent="0.2">
      <c r="B46" s="51"/>
      <c r="C46" s="50" t="s">
        <v>92</v>
      </c>
      <c r="D46" s="50"/>
      <c r="E46" s="52"/>
      <c r="F46" s="52"/>
      <c r="G46" s="52"/>
      <c r="H46" s="52"/>
      <c r="I46" s="52"/>
      <c r="J46" s="52"/>
      <c r="K46" s="52"/>
      <c r="L46" s="52"/>
      <c r="N46" s="51"/>
      <c r="O46" s="51"/>
    </row>
    <row r="49" spans="5:12" x14ac:dyDescent="0.2">
      <c r="E49" s="53"/>
      <c r="F49" s="53"/>
      <c r="G49" s="53"/>
      <c r="H49" s="53"/>
      <c r="I49" s="53"/>
      <c r="J49" s="53"/>
      <c r="K49" s="53"/>
      <c r="L49" s="53"/>
    </row>
    <row r="50" spans="5:12" x14ac:dyDescent="0.2">
      <c r="E50" s="53"/>
      <c r="F50" s="53"/>
      <c r="G50" s="53"/>
      <c r="H50" s="53"/>
      <c r="I50" s="53"/>
      <c r="J50" s="53"/>
      <c r="K50" s="53"/>
      <c r="L50" s="53"/>
    </row>
    <row r="51" spans="5:12" x14ac:dyDescent="0.2">
      <c r="E51" s="53"/>
      <c r="F51" s="53"/>
      <c r="G51" s="53"/>
      <c r="H51" s="53"/>
      <c r="I51" s="53"/>
      <c r="J51" s="53"/>
      <c r="K51" s="53"/>
      <c r="L51" s="53"/>
    </row>
    <row r="52" spans="5:12" x14ac:dyDescent="0.2">
      <c r="E52" s="53"/>
      <c r="F52" s="53"/>
      <c r="G52" s="53"/>
      <c r="H52" s="53"/>
      <c r="I52" s="53"/>
      <c r="J52" s="53"/>
      <c r="K52" s="53"/>
      <c r="L52" s="53"/>
    </row>
    <row r="53" spans="5:12" x14ac:dyDescent="0.2">
      <c r="E53" s="53"/>
      <c r="F53" s="53"/>
      <c r="G53" s="53"/>
      <c r="H53" s="53"/>
      <c r="I53" s="53"/>
      <c r="J53" s="53"/>
      <c r="K53" s="53"/>
      <c r="L53" s="53"/>
    </row>
    <row r="54" spans="5:12" x14ac:dyDescent="0.2">
      <c r="E54" s="53"/>
      <c r="F54" s="53"/>
      <c r="G54" s="53"/>
      <c r="H54" s="53"/>
      <c r="I54" s="53"/>
      <c r="J54" s="53"/>
      <c r="K54" s="53"/>
      <c r="L54" s="53"/>
    </row>
    <row r="55" spans="5:12" x14ac:dyDescent="0.2">
      <c r="E55" s="53"/>
      <c r="F55" s="53"/>
      <c r="G55" s="53"/>
      <c r="H55" s="53"/>
      <c r="I55" s="53"/>
      <c r="J55" s="53"/>
      <c r="K55" s="53"/>
      <c r="L55" s="53"/>
    </row>
    <row r="56" spans="5:12" x14ac:dyDescent="0.2">
      <c r="E56" s="53"/>
      <c r="F56" s="53"/>
      <c r="G56" s="53"/>
      <c r="H56" s="53"/>
      <c r="I56" s="53"/>
      <c r="J56" s="53"/>
      <c r="K56" s="53"/>
      <c r="L56" s="53"/>
    </row>
    <row r="57" spans="5:12" x14ac:dyDescent="0.2">
      <c r="E57" s="53"/>
      <c r="F57" s="53"/>
      <c r="G57" s="53"/>
      <c r="H57" s="53"/>
      <c r="I57" s="53"/>
      <c r="J57" s="53"/>
      <c r="K57" s="53"/>
      <c r="L57" s="53"/>
    </row>
    <row r="58" spans="5:12" x14ac:dyDescent="0.2">
      <c r="E58" s="53"/>
      <c r="F58" s="53"/>
      <c r="G58" s="53"/>
      <c r="H58" s="53"/>
      <c r="I58" s="53"/>
      <c r="J58" s="53"/>
      <c r="K58" s="53"/>
      <c r="L58" s="53"/>
    </row>
    <row r="59" spans="5:12" x14ac:dyDescent="0.2">
      <c r="E59" s="53"/>
      <c r="F59" s="53"/>
      <c r="G59" s="53"/>
      <c r="H59" s="53"/>
      <c r="I59" s="53"/>
      <c r="J59" s="53"/>
      <c r="K59" s="53"/>
      <c r="L59" s="53"/>
    </row>
    <row r="60" spans="5:12" x14ac:dyDescent="0.2">
      <c r="E60" s="53"/>
      <c r="F60" s="53"/>
      <c r="G60" s="53"/>
      <c r="H60" s="53"/>
      <c r="I60" s="53"/>
      <c r="J60" s="53"/>
      <c r="K60" s="53"/>
      <c r="L60" s="53"/>
    </row>
    <row r="61" spans="5:12" x14ac:dyDescent="0.2">
      <c r="E61" s="53"/>
      <c r="F61" s="53"/>
      <c r="G61" s="53"/>
      <c r="H61" s="53"/>
      <c r="I61" s="53"/>
      <c r="J61" s="53"/>
      <c r="K61" s="53"/>
      <c r="L61" s="53"/>
    </row>
    <row r="62" spans="5:12" x14ac:dyDescent="0.2">
      <c r="E62" s="51"/>
      <c r="F62" s="51"/>
      <c r="G62" s="51"/>
      <c r="H62" s="51"/>
      <c r="I62" s="53"/>
      <c r="J62" s="51"/>
      <c r="K62" s="51"/>
      <c r="L62" s="5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E97"/>
  <sheetViews>
    <sheetView workbookViewId="0"/>
  </sheetViews>
  <sheetFormatPr defaultRowHeight="12.75" x14ac:dyDescent="0.2"/>
  <sheetData>
    <row r="2" spans="2:213" x14ac:dyDescent="0.2">
      <c r="C2" t="s">
        <v>76</v>
      </c>
      <c r="D2" s="4">
        <v>1E-3</v>
      </c>
      <c r="F2" t="s">
        <v>33</v>
      </c>
      <c r="G2" t="s">
        <v>5</v>
      </c>
      <c r="H2" t="s">
        <v>6</v>
      </c>
      <c r="I2" t="s">
        <v>8</v>
      </c>
      <c r="J2" t="s">
        <v>34</v>
      </c>
      <c r="K2" t="s">
        <v>9</v>
      </c>
      <c r="L2" t="s">
        <v>35</v>
      </c>
      <c r="M2" t="s">
        <v>11</v>
      </c>
      <c r="N2" t="s">
        <v>36</v>
      </c>
      <c r="O2" t="s">
        <v>37</v>
      </c>
      <c r="P2" t="s">
        <v>12</v>
      </c>
      <c r="Q2" t="s">
        <v>38</v>
      </c>
      <c r="R2" t="s">
        <v>39</v>
      </c>
      <c r="S2" t="s">
        <v>40</v>
      </c>
      <c r="T2" t="s">
        <v>41</v>
      </c>
      <c r="U2" t="s">
        <v>42</v>
      </c>
      <c r="V2" t="s">
        <v>43</v>
      </c>
      <c r="W2" t="s">
        <v>44</v>
      </c>
      <c r="X2" t="s">
        <v>45</v>
      </c>
      <c r="Y2" t="s">
        <v>46</v>
      </c>
      <c r="Z2" t="s">
        <v>13</v>
      </c>
      <c r="AA2" t="s">
        <v>47</v>
      </c>
      <c r="AB2" t="s">
        <v>48</v>
      </c>
      <c r="AC2" t="s">
        <v>49</v>
      </c>
      <c r="AD2" t="s">
        <v>50</v>
      </c>
      <c r="AE2" t="s">
        <v>51</v>
      </c>
      <c r="AF2" t="s">
        <v>52</v>
      </c>
      <c r="AG2" t="s">
        <v>53</v>
      </c>
      <c r="AH2" t="s">
        <v>54</v>
      </c>
      <c r="AI2" t="s">
        <v>55</v>
      </c>
      <c r="AJ2" t="s">
        <v>14</v>
      </c>
      <c r="AK2" t="s">
        <v>56</v>
      </c>
      <c r="AL2" t="s">
        <v>57</v>
      </c>
      <c r="AM2" t="s">
        <v>58</v>
      </c>
      <c r="AN2" t="s">
        <v>59</v>
      </c>
      <c r="AO2" t="s">
        <v>60</v>
      </c>
      <c r="AP2" t="s">
        <v>61</v>
      </c>
      <c r="AQ2" t="s">
        <v>62</v>
      </c>
      <c r="AR2" t="s">
        <v>63</v>
      </c>
      <c r="AS2" t="s">
        <v>64</v>
      </c>
      <c r="AT2" t="s">
        <v>65</v>
      </c>
      <c r="AU2" t="s">
        <v>66</v>
      </c>
      <c r="AV2" t="s">
        <v>67</v>
      </c>
      <c r="AW2" t="s">
        <v>68</v>
      </c>
      <c r="AX2" t="s">
        <v>69</v>
      </c>
      <c r="AY2" t="s">
        <v>70</v>
      </c>
      <c r="AZ2" t="s">
        <v>71</v>
      </c>
      <c r="BA2" t="s">
        <v>72</v>
      </c>
      <c r="BB2" t="s">
        <v>73</v>
      </c>
      <c r="BC2" t="s">
        <v>74</v>
      </c>
      <c r="BD2" t="s">
        <v>75</v>
      </c>
      <c r="BF2" t="s">
        <v>5</v>
      </c>
      <c r="BG2" t="s">
        <v>6</v>
      </c>
      <c r="BH2" t="s">
        <v>8</v>
      </c>
      <c r="BI2" t="s">
        <v>34</v>
      </c>
      <c r="BJ2" t="s">
        <v>9</v>
      </c>
      <c r="BK2" t="s">
        <v>35</v>
      </c>
      <c r="BL2" t="s">
        <v>11</v>
      </c>
      <c r="BM2" t="s">
        <v>36</v>
      </c>
      <c r="BN2" t="s">
        <v>37</v>
      </c>
      <c r="BO2" t="s">
        <v>12</v>
      </c>
      <c r="BP2" t="s">
        <v>38</v>
      </c>
      <c r="BQ2" t="s">
        <v>39</v>
      </c>
      <c r="BR2" t="s">
        <v>40</v>
      </c>
      <c r="BS2" t="s">
        <v>41</v>
      </c>
      <c r="BT2" t="s">
        <v>42</v>
      </c>
      <c r="BU2" t="s">
        <v>43</v>
      </c>
      <c r="BV2" t="s">
        <v>44</v>
      </c>
      <c r="BW2" t="s">
        <v>45</v>
      </c>
      <c r="BX2" t="s">
        <v>46</v>
      </c>
      <c r="BY2" t="s">
        <v>13</v>
      </c>
      <c r="BZ2" t="s">
        <v>47</v>
      </c>
      <c r="CA2" t="s">
        <v>48</v>
      </c>
      <c r="CB2" t="s">
        <v>49</v>
      </c>
      <c r="CC2" t="s">
        <v>50</v>
      </c>
      <c r="CD2" t="s">
        <v>51</v>
      </c>
      <c r="CE2" t="s">
        <v>52</v>
      </c>
      <c r="CF2" t="s">
        <v>53</v>
      </c>
      <c r="CG2" t="s">
        <v>54</v>
      </c>
      <c r="CH2" t="s">
        <v>55</v>
      </c>
      <c r="CI2" t="s">
        <v>14</v>
      </c>
      <c r="CJ2" t="s">
        <v>56</v>
      </c>
      <c r="CK2" t="s">
        <v>57</v>
      </c>
      <c r="CL2" t="s">
        <v>58</v>
      </c>
      <c r="CM2" t="s">
        <v>59</v>
      </c>
      <c r="CN2" t="s">
        <v>60</v>
      </c>
      <c r="CO2" t="s">
        <v>61</v>
      </c>
      <c r="CP2" t="s">
        <v>62</v>
      </c>
      <c r="CQ2" t="s">
        <v>63</v>
      </c>
      <c r="CR2" t="s">
        <v>64</v>
      </c>
      <c r="CS2" t="s">
        <v>65</v>
      </c>
      <c r="CT2" t="s">
        <v>66</v>
      </c>
      <c r="CU2" t="s">
        <v>67</v>
      </c>
      <c r="CV2" t="s">
        <v>68</v>
      </c>
      <c r="CW2" t="s">
        <v>69</v>
      </c>
      <c r="CX2" t="s">
        <v>70</v>
      </c>
      <c r="CY2" t="s">
        <v>71</v>
      </c>
      <c r="CZ2" t="s">
        <v>72</v>
      </c>
      <c r="DA2" t="s">
        <v>73</v>
      </c>
      <c r="DB2" t="s">
        <v>74</v>
      </c>
      <c r="DC2" t="s">
        <v>75</v>
      </c>
      <c r="DE2" t="s">
        <v>5</v>
      </c>
      <c r="DF2" t="s">
        <v>6</v>
      </c>
      <c r="DG2" t="s">
        <v>8</v>
      </c>
      <c r="DH2" t="s">
        <v>34</v>
      </c>
      <c r="DI2" t="s">
        <v>9</v>
      </c>
      <c r="DJ2" t="s">
        <v>35</v>
      </c>
      <c r="DK2" t="s">
        <v>11</v>
      </c>
      <c r="DL2" t="s">
        <v>36</v>
      </c>
      <c r="DM2" t="s">
        <v>37</v>
      </c>
      <c r="DN2" t="s">
        <v>12</v>
      </c>
      <c r="DO2" t="s">
        <v>38</v>
      </c>
      <c r="DP2" t="s">
        <v>39</v>
      </c>
      <c r="DQ2" t="s">
        <v>40</v>
      </c>
      <c r="DR2" t="s">
        <v>41</v>
      </c>
      <c r="DS2" t="s">
        <v>42</v>
      </c>
      <c r="DT2" t="s">
        <v>43</v>
      </c>
      <c r="DU2" t="s">
        <v>44</v>
      </c>
      <c r="DV2" t="s">
        <v>45</v>
      </c>
      <c r="DW2" t="s">
        <v>46</v>
      </c>
      <c r="DX2" t="s">
        <v>13</v>
      </c>
      <c r="DY2" t="s">
        <v>47</v>
      </c>
      <c r="DZ2" t="s">
        <v>48</v>
      </c>
      <c r="EA2" t="s">
        <v>49</v>
      </c>
      <c r="EB2" t="s">
        <v>50</v>
      </c>
      <c r="EC2" t="s">
        <v>51</v>
      </c>
      <c r="ED2" t="s">
        <v>52</v>
      </c>
      <c r="EE2" t="s">
        <v>53</v>
      </c>
      <c r="EF2" t="s">
        <v>54</v>
      </c>
      <c r="EG2" t="s">
        <v>55</v>
      </c>
      <c r="EH2" t="s">
        <v>14</v>
      </c>
      <c r="EI2" t="s">
        <v>56</v>
      </c>
      <c r="EJ2" t="s">
        <v>57</v>
      </c>
      <c r="EK2" t="s">
        <v>58</v>
      </c>
      <c r="EL2" t="s">
        <v>59</v>
      </c>
      <c r="EM2" t="s">
        <v>60</v>
      </c>
      <c r="EN2" t="s">
        <v>61</v>
      </c>
      <c r="EO2" t="s">
        <v>62</v>
      </c>
      <c r="EP2" t="s">
        <v>63</v>
      </c>
      <c r="EQ2" t="s">
        <v>64</v>
      </c>
      <c r="ER2" t="s">
        <v>65</v>
      </c>
      <c r="ES2" t="s">
        <v>66</v>
      </c>
      <c r="ET2" t="s">
        <v>67</v>
      </c>
      <c r="EU2" t="s">
        <v>68</v>
      </c>
      <c r="EV2" t="s">
        <v>69</v>
      </c>
      <c r="EW2" t="s">
        <v>70</v>
      </c>
      <c r="EX2" t="s">
        <v>71</v>
      </c>
      <c r="EY2" t="s">
        <v>72</v>
      </c>
      <c r="EZ2" t="s">
        <v>73</v>
      </c>
      <c r="FA2" t="s">
        <v>74</v>
      </c>
      <c r="FB2" t="s">
        <v>75</v>
      </c>
      <c r="FD2" t="s">
        <v>5</v>
      </c>
      <c r="FE2" t="s">
        <v>6</v>
      </c>
      <c r="FF2" t="s">
        <v>8</v>
      </c>
      <c r="FG2" t="s">
        <v>34</v>
      </c>
      <c r="FH2" t="s">
        <v>9</v>
      </c>
      <c r="FI2" t="s">
        <v>35</v>
      </c>
      <c r="FJ2" t="s">
        <v>11</v>
      </c>
      <c r="FK2" t="s">
        <v>36</v>
      </c>
      <c r="FL2" t="s">
        <v>37</v>
      </c>
      <c r="FM2" t="s">
        <v>12</v>
      </c>
      <c r="FN2" t="s">
        <v>38</v>
      </c>
      <c r="FO2" t="s">
        <v>39</v>
      </c>
      <c r="FP2" t="s">
        <v>40</v>
      </c>
      <c r="FQ2" t="s">
        <v>41</v>
      </c>
      <c r="FR2" t="s">
        <v>42</v>
      </c>
      <c r="FS2" t="s">
        <v>43</v>
      </c>
      <c r="FT2" t="s">
        <v>44</v>
      </c>
      <c r="FU2" t="s">
        <v>45</v>
      </c>
      <c r="FV2" t="s">
        <v>46</v>
      </c>
      <c r="FW2" t="s">
        <v>13</v>
      </c>
      <c r="FX2" t="s">
        <v>47</v>
      </c>
      <c r="FY2" t="s">
        <v>48</v>
      </c>
      <c r="FZ2" t="s">
        <v>49</v>
      </c>
      <c r="GA2" t="s">
        <v>50</v>
      </c>
      <c r="GB2" t="s">
        <v>51</v>
      </c>
      <c r="GC2" t="s">
        <v>52</v>
      </c>
      <c r="GD2" t="s">
        <v>53</v>
      </c>
      <c r="GE2" t="s">
        <v>54</v>
      </c>
      <c r="GF2" t="s">
        <v>55</v>
      </c>
      <c r="GG2" t="s">
        <v>14</v>
      </c>
      <c r="GH2" t="s">
        <v>56</v>
      </c>
      <c r="GI2" t="s">
        <v>57</v>
      </c>
      <c r="GJ2" t="s">
        <v>58</v>
      </c>
      <c r="GK2" t="s">
        <v>59</v>
      </c>
      <c r="GL2" t="s">
        <v>60</v>
      </c>
      <c r="GM2" t="s">
        <v>61</v>
      </c>
      <c r="GN2" t="s">
        <v>62</v>
      </c>
      <c r="GO2" t="s">
        <v>63</v>
      </c>
      <c r="GP2" t="s">
        <v>64</v>
      </c>
      <c r="GQ2" t="s">
        <v>65</v>
      </c>
      <c r="GR2" t="s">
        <v>66</v>
      </c>
      <c r="GS2" t="s">
        <v>67</v>
      </c>
      <c r="GT2" t="s">
        <v>68</v>
      </c>
      <c r="GU2" t="s">
        <v>69</v>
      </c>
      <c r="GV2" t="s">
        <v>70</v>
      </c>
      <c r="GW2" t="s">
        <v>71</v>
      </c>
      <c r="GX2" t="s">
        <v>72</v>
      </c>
      <c r="GY2" t="s">
        <v>73</v>
      </c>
      <c r="GZ2" t="s">
        <v>74</v>
      </c>
      <c r="HA2" t="s">
        <v>75</v>
      </c>
    </row>
    <row r="4" spans="2:213" x14ac:dyDescent="0.2">
      <c r="G4" t="s">
        <v>80</v>
      </c>
      <c r="BF4" t="s">
        <v>77</v>
      </c>
      <c r="DE4" t="s">
        <v>78</v>
      </c>
      <c r="FD4" t="s">
        <v>79</v>
      </c>
    </row>
    <row r="5" spans="2:213" x14ac:dyDescent="0.2">
      <c r="B5" s="1" t="s">
        <v>23</v>
      </c>
      <c r="C5" t="s">
        <v>24</v>
      </c>
      <c r="D5" t="s">
        <v>25</v>
      </c>
      <c r="E5" t="s">
        <v>27</v>
      </c>
    </row>
    <row r="6" spans="2:213" x14ac:dyDescent="0.2">
      <c r="B6" t="str">
        <f t="shared" ref="B6:B37" si="0">IF(MOD(C6,12)=0,ROUND(D6,1)&amp;"y",C6&amp;"m")</f>
        <v>1y</v>
      </c>
      <c r="C6">
        <v>12</v>
      </c>
      <c r="D6" s="10">
        <f t="shared" ref="D6:D55" si="1">C6/12</f>
        <v>1</v>
      </c>
      <c r="E6" s="11">
        <f>'Curve construction'!G21</f>
        <v>4.9579993427422003E-3</v>
      </c>
      <c r="G6" s="11">
        <f>$E6+IF(G$2=$B6,1,0)*$D$2</f>
        <v>5.9579993427422004E-3</v>
      </c>
      <c r="H6" s="11">
        <f t="shared" ref="H6:AN13" si="2">$E6+IF(H$2=$B6,1,0)*$D$2</f>
        <v>4.9579993427422003E-3</v>
      </c>
      <c r="I6" s="11">
        <f t="shared" si="2"/>
        <v>4.9579993427422003E-3</v>
      </c>
      <c r="J6" s="11">
        <f t="shared" si="2"/>
        <v>4.9579993427422003E-3</v>
      </c>
      <c r="K6" s="11">
        <f t="shared" si="2"/>
        <v>4.9579993427422003E-3</v>
      </c>
      <c r="L6" s="11">
        <f t="shared" si="2"/>
        <v>4.9579993427422003E-3</v>
      </c>
      <c r="M6" s="11">
        <f t="shared" si="2"/>
        <v>4.9579993427422003E-3</v>
      </c>
      <c r="N6" s="11">
        <f t="shared" si="2"/>
        <v>4.9579993427422003E-3</v>
      </c>
      <c r="O6" s="11">
        <f t="shared" si="2"/>
        <v>4.9579993427422003E-3</v>
      </c>
      <c r="P6" s="11">
        <f t="shared" si="2"/>
        <v>4.9579993427422003E-3</v>
      </c>
      <c r="Q6" s="11">
        <f t="shared" si="2"/>
        <v>4.9579993427422003E-3</v>
      </c>
      <c r="R6" s="11">
        <f t="shared" si="2"/>
        <v>4.9579993427422003E-3</v>
      </c>
      <c r="S6" s="11">
        <f t="shared" si="2"/>
        <v>4.9579993427422003E-3</v>
      </c>
      <c r="T6" s="11">
        <f t="shared" si="2"/>
        <v>4.9579993427422003E-3</v>
      </c>
      <c r="U6" s="11">
        <f t="shared" si="2"/>
        <v>4.9579993427422003E-3</v>
      </c>
      <c r="V6" s="11">
        <f t="shared" si="2"/>
        <v>4.9579993427422003E-3</v>
      </c>
      <c r="W6" s="11">
        <f t="shared" si="2"/>
        <v>4.9579993427422003E-3</v>
      </c>
      <c r="X6" s="11">
        <f t="shared" si="2"/>
        <v>4.9579993427422003E-3</v>
      </c>
      <c r="Y6" s="11">
        <f t="shared" si="2"/>
        <v>4.9579993427422003E-3</v>
      </c>
      <c r="Z6" s="11">
        <f t="shared" si="2"/>
        <v>4.9579993427422003E-3</v>
      </c>
      <c r="AA6" s="11">
        <f t="shared" si="2"/>
        <v>4.9579993427422003E-3</v>
      </c>
      <c r="AB6" s="11">
        <f t="shared" si="2"/>
        <v>4.9579993427422003E-3</v>
      </c>
      <c r="AC6" s="11">
        <f t="shared" si="2"/>
        <v>4.9579993427422003E-3</v>
      </c>
      <c r="AD6" s="11">
        <f t="shared" si="2"/>
        <v>4.9579993427422003E-3</v>
      </c>
      <c r="AE6" s="11">
        <f t="shared" si="2"/>
        <v>4.9579993427422003E-3</v>
      </c>
      <c r="AF6" s="11">
        <f t="shared" si="2"/>
        <v>4.9579993427422003E-3</v>
      </c>
      <c r="AG6" s="11">
        <f t="shared" si="2"/>
        <v>4.9579993427422003E-3</v>
      </c>
      <c r="AH6" s="11">
        <f t="shared" si="2"/>
        <v>4.9579993427422003E-3</v>
      </c>
      <c r="AI6" s="11">
        <f t="shared" si="2"/>
        <v>4.9579993427422003E-3</v>
      </c>
      <c r="AJ6" s="11">
        <f t="shared" si="2"/>
        <v>4.9579993427422003E-3</v>
      </c>
      <c r="AK6" s="11">
        <f t="shared" si="2"/>
        <v>4.9579993427422003E-3</v>
      </c>
      <c r="AL6" s="11">
        <f t="shared" si="2"/>
        <v>4.9579993427422003E-3</v>
      </c>
      <c r="AM6" s="11">
        <f t="shared" si="2"/>
        <v>4.9579993427422003E-3</v>
      </c>
      <c r="AN6" s="11">
        <f t="shared" si="2"/>
        <v>4.9579993427422003E-3</v>
      </c>
      <c r="AO6" s="11">
        <f t="shared" ref="AO6:BC21" si="3">$E6+IF(AO$2=$B6,1,0)*$D$2</f>
        <v>4.9579993427422003E-3</v>
      </c>
      <c r="AP6" s="11">
        <f t="shared" si="3"/>
        <v>4.9579993427422003E-3</v>
      </c>
      <c r="AQ6" s="11">
        <f t="shared" si="3"/>
        <v>4.9579993427422003E-3</v>
      </c>
      <c r="AR6" s="11">
        <f t="shared" si="3"/>
        <v>4.9579993427422003E-3</v>
      </c>
      <c r="AS6" s="11">
        <f t="shared" si="3"/>
        <v>4.9579993427422003E-3</v>
      </c>
      <c r="AT6" s="11">
        <f t="shared" si="3"/>
        <v>4.9579993427422003E-3</v>
      </c>
      <c r="AU6" s="11">
        <f t="shared" si="3"/>
        <v>4.9579993427422003E-3</v>
      </c>
      <c r="AV6" s="11">
        <f t="shared" si="3"/>
        <v>4.9579993427422003E-3</v>
      </c>
      <c r="AW6" s="11">
        <f t="shared" si="3"/>
        <v>4.9579993427422003E-3</v>
      </c>
      <c r="AX6" s="11">
        <f t="shared" si="3"/>
        <v>4.9579993427422003E-3</v>
      </c>
      <c r="AY6" s="11">
        <f t="shared" si="3"/>
        <v>4.9579993427422003E-3</v>
      </c>
      <c r="AZ6" s="11">
        <f t="shared" si="3"/>
        <v>4.9579993427422003E-3</v>
      </c>
      <c r="BA6" s="11">
        <f t="shared" si="3"/>
        <v>4.9579993427422003E-3</v>
      </c>
      <c r="BB6" s="11">
        <f t="shared" si="3"/>
        <v>4.9579993427422003E-3</v>
      </c>
      <c r="BC6" s="11">
        <f t="shared" si="3"/>
        <v>4.9579993427422003E-3</v>
      </c>
      <c r="BD6" s="11">
        <f t="shared" ref="BD6:BD55" si="4">$E6+IF(BD$2=$B6,1,0)*$D$2</f>
        <v>4.9579993427422003E-3</v>
      </c>
      <c r="BF6" s="11">
        <f>(1+G6)^(-1)</f>
        <v>0.99407728817044561</v>
      </c>
      <c r="BG6" s="11">
        <f t="shared" ref="BG6:DC6" si="5">(1+H6)^(-1)</f>
        <v>0.99506646113968467</v>
      </c>
      <c r="BH6" s="11">
        <f t="shared" si="5"/>
        <v>0.99506646113968467</v>
      </c>
      <c r="BI6" s="11">
        <f t="shared" si="5"/>
        <v>0.99506646113968467</v>
      </c>
      <c r="BJ6" s="11">
        <f t="shared" si="5"/>
        <v>0.99506646113968467</v>
      </c>
      <c r="BK6" s="11">
        <f t="shared" si="5"/>
        <v>0.99506646113968467</v>
      </c>
      <c r="BL6" s="11">
        <f t="shared" si="5"/>
        <v>0.99506646113968467</v>
      </c>
      <c r="BM6" s="11">
        <f t="shared" si="5"/>
        <v>0.99506646113968467</v>
      </c>
      <c r="BN6" s="11">
        <f t="shared" si="5"/>
        <v>0.99506646113968467</v>
      </c>
      <c r="BO6" s="11">
        <f t="shared" si="5"/>
        <v>0.99506646113968467</v>
      </c>
      <c r="BP6" s="11">
        <f t="shared" si="5"/>
        <v>0.99506646113968467</v>
      </c>
      <c r="BQ6" s="11">
        <f t="shared" si="5"/>
        <v>0.99506646113968467</v>
      </c>
      <c r="BR6" s="11">
        <f t="shared" si="5"/>
        <v>0.99506646113968467</v>
      </c>
      <c r="BS6" s="11">
        <f t="shared" si="5"/>
        <v>0.99506646113968467</v>
      </c>
      <c r="BT6" s="11">
        <f t="shared" si="5"/>
        <v>0.99506646113968467</v>
      </c>
      <c r="BU6" s="11">
        <f t="shared" si="5"/>
        <v>0.99506646113968467</v>
      </c>
      <c r="BV6" s="11">
        <f t="shared" si="5"/>
        <v>0.99506646113968467</v>
      </c>
      <c r="BW6" s="11">
        <f t="shared" si="5"/>
        <v>0.99506646113968467</v>
      </c>
      <c r="BX6" s="11">
        <f t="shared" si="5"/>
        <v>0.99506646113968467</v>
      </c>
      <c r="BY6" s="11">
        <f t="shared" si="5"/>
        <v>0.99506646113968467</v>
      </c>
      <c r="BZ6" s="11">
        <f t="shared" si="5"/>
        <v>0.99506646113968467</v>
      </c>
      <c r="CA6" s="11">
        <f t="shared" si="5"/>
        <v>0.99506646113968467</v>
      </c>
      <c r="CB6" s="11">
        <f t="shared" si="5"/>
        <v>0.99506646113968467</v>
      </c>
      <c r="CC6" s="11">
        <f t="shared" si="5"/>
        <v>0.99506646113968467</v>
      </c>
      <c r="CD6" s="11">
        <f t="shared" si="5"/>
        <v>0.99506646113968467</v>
      </c>
      <c r="CE6" s="11">
        <f t="shared" si="5"/>
        <v>0.99506646113968467</v>
      </c>
      <c r="CF6" s="11">
        <f t="shared" si="5"/>
        <v>0.99506646113968467</v>
      </c>
      <c r="CG6" s="11">
        <f t="shared" si="5"/>
        <v>0.99506646113968467</v>
      </c>
      <c r="CH6" s="11">
        <f t="shared" si="5"/>
        <v>0.99506646113968467</v>
      </c>
      <c r="CI6" s="11">
        <f t="shared" si="5"/>
        <v>0.99506646113968467</v>
      </c>
      <c r="CJ6" s="11">
        <f t="shared" si="5"/>
        <v>0.99506646113968467</v>
      </c>
      <c r="CK6" s="11">
        <f t="shared" si="5"/>
        <v>0.99506646113968467</v>
      </c>
      <c r="CL6" s="11">
        <f t="shared" si="5"/>
        <v>0.99506646113968467</v>
      </c>
      <c r="CM6" s="11">
        <f t="shared" si="5"/>
        <v>0.99506646113968467</v>
      </c>
      <c r="CN6" s="11">
        <f t="shared" si="5"/>
        <v>0.99506646113968467</v>
      </c>
      <c r="CO6" s="11">
        <f t="shared" si="5"/>
        <v>0.99506646113968467</v>
      </c>
      <c r="CP6" s="11">
        <f t="shared" si="5"/>
        <v>0.99506646113968467</v>
      </c>
      <c r="CQ6" s="11">
        <f t="shared" si="5"/>
        <v>0.99506646113968467</v>
      </c>
      <c r="CR6" s="11">
        <f t="shared" si="5"/>
        <v>0.99506646113968467</v>
      </c>
      <c r="CS6" s="11">
        <f t="shared" si="5"/>
        <v>0.99506646113968467</v>
      </c>
      <c r="CT6" s="11">
        <f t="shared" si="5"/>
        <v>0.99506646113968467</v>
      </c>
      <c r="CU6" s="11">
        <f t="shared" si="5"/>
        <v>0.99506646113968467</v>
      </c>
      <c r="CV6" s="11">
        <f t="shared" si="5"/>
        <v>0.99506646113968467</v>
      </c>
      <c r="CW6" s="11">
        <f t="shared" si="5"/>
        <v>0.99506646113968467</v>
      </c>
      <c r="CX6" s="11">
        <f t="shared" si="5"/>
        <v>0.99506646113968467</v>
      </c>
      <c r="CY6" s="11">
        <f t="shared" si="5"/>
        <v>0.99506646113968467</v>
      </c>
      <c r="CZ6" s="11">
        <f t="shared" si="5"/>
        <v>0.99506646113968467</v>
      </c>
      <c r="DA6" s="11">
        <f t="shared" si="5"/>
        <v>0.99506646113968467</v>
      </c>
      <c r="DB6" s="11">
        <f t="shared" si="5"/>
        <v>0.99506646113968467</v>
      </c>
      <c r="DC6" s="11">
        <f t="shared" si="5"/>
        <v>0.99506646113968467</v>
      </c>
      <c r="DE6" s="4">
        <f>BF6^(-1/$D6)-1</f>
        <v>5.9579993427421041E-3</v>
      </c>
      <c r="DF6" s="4">
        <f t="shared" ref="DF6:FA11" si="6">BG6^(-1/$D6)-1</f>
        <v>4.9579993427422142E-3</v>
      </c>
      <c r="DG6" s="4">
        <f t="shared" si="6"/>
        <v>4.9579993427422142E-3</v>
      </c>
      <c r="DH6" s="4">
        <f t="shared" si="6"/>
        <v>4.9579993427422142E-3</v>
      </c>
      <c r="DI6" s="4">
        <f t="shared" si="6"/>
        <v>4.9579993427422142E-3</v>
      </c>
      <c r="DJ6" s="4">
        <f t="shared" si="6"/>
        <v>4.9579993427422142E-3</v>
      </c>
      <c r="DK6" s="4">
        <f t="shared" si="6"/>
        <v>4.9579993427422142E-3</v>
      </c>
      <c r="DL6" s="4">
        <f t="shared" si="6"/>
        <v>4.9579993427422142E-3</v>
      </c>
      <c r="DM6" s="4">
        <f t="shared" si="6"/>
        <v>4.9579993427422142E-3</v>
      </c>
      <c r="DN6" s="4">
        <f t="shared" si="6"/>
        <v>4.9579993427422142E-3</v>
      </c>
      <c r="DO6" s="4">
        <f t="shared" si="6"/>
        <v>4.9579993427422142E-3</v>
      </c>
      <c r="DP6" s="4">
        <f t="shared" si="6"/>
        <v>4.9579993427422142E-3</v>
      </c>
      <c r="DQ6" s="4">
        <f t="shared" si="6"/>
        <v>4.9579993427422142E-3</v>
      </c>
      <c r="DR6" s="4">
        <f t="shared" si="6"/>
        <v>4.9579993427422142E-3</v>
      </c>
      <c r="DS6" s="4">
        <f t="shared" si="6"/>
        <v>4.9579993427422142E-3</v>
      </c>
      <c r="DT6" s="4">
        <f t="shared" si="6"/>
        <v>4.9579993427422142E-3</v>
      </c>
      <c r="DU6" s="4">
        <f t="shared" si="6"/>
        <v>4.9579993427422142E-3</v>
      </c>
      <c r="DV6" s="4">
        <f t="shared" si="6"/>
        <v>4.9579993427422142E-3</v>
      </c>
      <c r="DW6" s="4">
        <f t="shared" si="6"/>
        <v>4.9579993427422142E-3</v>
      </c>
      <c r="DX6" s="4">
        <f t="shared" si="6"/>
        <v>4.9579993427422142E-3</v>
      </c>
      <c r="DY6" s="4">
        <f t="shared" si="6"/>
        <v>4.9579993427422142E-3</v>
      </c>
      <c r="DZ6" s="4">
        <f t="shared" si="6"/>
        <v>4.9579993427422142E-3</v>
      </c>
      <c r="EA6" s="4">
        <f t="shared" si="6"/>
        <v>4.9579993427422142E-3</v>
      </c>
      <c r="EB6" s="4">
        <f t="shared" si="6"/>
        <v>4.9579993427422142E-3</v>
      </c>
      <c r="EC6" s="4">
        <f t="shared" si="6"/>
        <v>4.9579993427422142E-3</v>
      </c>
      <c r="ED6" s="4">
        <f t="shared" si="6"/>
        <v>4.9579993427422142E-3</v>
      </c>
      <c r="EE6" s="4">
        <f t="shared" si="6"/>
        <v>4.9579993427422142E-3</v>
      </c>
      <c r="EF6" s="4">
        <f t="shared" si="6"/>
        <v>4.9579993427422142E-3</v>
      </c>
      <c r="EG6" s="4">
        <f t="shared" si="6"/>
        <v>4.9579993427422142E-3</v>
      </c>
      <c r="EH6" s="4">
        <f t="shared" si="6"/>
        <v>4.9579993427422142E-3</v>
      </c>
      <c r="EI6" s="4">
        <f t="shared" si="6"/>
        <v>4.9579993427422142E-3</v>
      </c>
      <c r="EJ6" s="4">
        <f t="shared" si="6"/>
        <v>4.9579993427422142E-3</v>
      </c>
      <c r="EK6" s="4">
        <f t="shared" si="6"/>
        <v>4.9579993427422142E-3</v>
      </c>
      <c r="EL6" s="4">
        <f t="shared" si="6"/>
        <v>4.9579993427422142E-3</v>
      </c>
      <c r="EM6" s="4">
        <f t="shared" si="6"/>
        <v>4.9579993427422142E-3</v>
      </c>
      <c r="EN6" s="4">
        <f t="shared" si="6"/>
        <v>4.9579993427422142E-3</v>
      </c>
      <c r="EO6" s="4">
        <f t="shared" si="6"/>
        <v>4.9579993427422142E-3</v>
      </c>
      <c r="EP6" s="4">
        <f t="shared" si="6"/>
        <v>4.9579993427422142E-3</v>
      </c>
      <c r="EQ6" s="4">
        <f t="shared" si="6"/>
        <v>4.9579993427422142E-3</v>
      </c>
      <c r="ER6" s="4">
        <f t="shared" si="6"/>
        <v>4.9579993427422142E-3</v>
      </c>
      <c r="ES6" s="4">
        <f t="shared" si="6"/>
        <v>4.9579993427422142E-3</v>
      </c>
      <c r="ET6" s="4">
        <f t="shared" si="6"/>
        <v>4.9579993427422142E-3</v>
      </c>
      <c r="EU6" s="4">
        <f t="shared" si="6"/>
        <v>4.9579993427422142E-3</v>
      </c>
      <c r="EV6" s="4">
        <f t="shared" si="6"/>
        <v>4.9579993427422142E-3</v>
      </c>
      <c r="EW6" s="4">
        <f t="shared" si="6"/>
        <v>4.9579993427422142E-3</v>
      </c>
      <c r="EX6" s="4">
        <f t="shared" si="6"/>
        <v>4.9579993427422142E-3</v>
      </c>
      <c r="EY6" s="4">
        <f t="shared" si="6"/>
        <v>4.9579993427422142E-3</v>
      </c>
      <c r="EZ6" s="4">
        <f t="shared" si="6"/>
        <v>4.9579993427422142E-3</v>
      </c>
      <c r="FA6" s="4">
        <f t="shared" si="6"/>
        <v>4.9579993427422142E-3</v>
      </c>
      <c r="FB6" s="4">
        <f t="shared" ref="FB6:FB10" si="7">DC6^(-1/$D6)-1</f>
        <v>4.9579993427422142E-3</v>
      </c>
      <c r="FD6" s="4">
        <f>1/BF6-1</f>
        <v>5.9579993427421041E-3</v>
      </c>
      <c r="FE6" s="4">
        <f t="shared" ref="FE6:GQ6" si="8">1/BG6-1</f>
        <v>4.9579993427422142E-3</v>
      </c>
      <c r="FF6" s="4">
        <f t="shared" si="8"/>
        <v>4.9579993427422142E-3</v>
      </c>
      <c r="FG6" s="4">
        <f t="shared" si="8"/>
        <v>4.9579993427422142E-3</v>
      </c>
      <c r="FH6" s="4">
        <f t="shared" si="8"/>
        <v>4.9579993427422142E-3</v>
      </c>
      <c r="FI6" s="4">
        <f t="shared" si="8"/>
        <v>4.9579993427422142E-3</v>
      </c>
      <c r="FJ6" s="4">
        <f t="shared" si="8"/>
        <v>4.9579993427422142E-3</v>
      </c>
      <c r="FK6" s="4">
        <f t="shared" si="8"/>
        <v>4.9579993427422142E-3</v>
      </c>
      <c r="FL6" s="4">
        <f t="shared" si="8"/>
        <v>4.9579993427422142E-3</v>
      </c>
      <c r="FM6" s="4">
        <f t="shared" si="8"/>
        <v>4.9579993427422142E-3</v>
      </c>
      <c r="FN6" s="4">
        <f t="shared" si="8"/>
        <v>4.9579993427422142E-3</v>
      </c>
      <c r="FO6" s="4">
        <f t="shared" si="8"/>
        <v>4.9579993427422142E-3</v>
      </c>
      <c r="FP6" s="4">
        <f t="shared" si="8"/>
        <v>4.9579993427422142E-3</v>
      </c>
      <c r="FQ6" s="4">
        <f t="shared" si="8"/>
        <v>4.9579993427422142E-3</v>
      </c>
      <c r="FR6" s="4">
        <f t="shared" si="8"/>
        <v>4.9579993427422142E-3</v>
      </c>
      <c r="FS6" s="4">
        <f t="shared" si="8"/>
        <v>4.9579993427422142E-3</v>
      </c>
      <c r="FT6" s="4">
        <f t="shared" si="8"/>
        <v>4.9579993427422142E-3</v>
      </c>
      <c r="FU6" s="4">
        <f t="shared" si="8"/>
        <v>4.9579993427422142E-3</v>
      </c>
      <c r="FV6" s="4">
        <f t="shared" si="8"/>
        <v>4.9579993427422142E-3</v>
      </c>
      <c r="FW6" s="4">
        <f t="shared" si="8"/>
        <v>4.9579993427422142E-3</v>
      </c>
      <c r="FX6" s="4">
        <f t="shared" si="8"/>
        <v>4.9579993427422142E-3</v>
      </c>
      <c r="FY6" s="4">
        <f t="shared" si="8"/>
        <v>4.9579993427422142E-3</v>
      </c>
      <c r="FZ6" s="4">
        <f t="shared" si="8"/>
        <v>4.9579993427422142E-3</v>
      </c>
      <c r="GA6" s="4">
        <f t="shared" si="8"/>
        <v>4.9579993427422142E-3</v>
      </c>
      <c r="GB6" s="4">
        <f t="shared" si="8"/>
        <v>4.9579993427422142E-3</v>
      </c>
      <c r="GC6" s="4">
        <f t="shared" si="8"/>
        <v>4.9579993427422142E-3</v>
      </c>
      <c r="GD6" s="4">
        <f t="shared" si="8"/>
        <v>4.9579993427422142E-3</v>
      </c>
      <c r="GE6" s="4">
        <f t="shared" si="8"/>
        <v>4.9579993427422142E-3</v>
      </c>
      <c r="GF6" s="4">
        <f t="shared" si="8"/>
        <v>4.9579993427422142E-3</v>
      </c>
      <c r="GG6" s="4">
        <f t="shared" si="8"/>
        <v>4.9579993427422142E-3</v>
      </c>
      <c r="GH6" s="4">
        <f t="shared" si="8"/>
        <v>4.9579993427422142E-3</v>
      </c>
      <c r="GI6" s="4">
        <f t="shared" si="8"/>
        <v>4.9579993427422142E-3</v>
      </c>
      <c r="GJ6" s="4">
        <f t="shared" si="8"/>
        <v>4.9579993427422142E-3</v>
      </c>
      <c r="GK6" s="4">
        <f t="shared" si="8"/>
        <v>4.9579993427422142E-3</v>
      </c>
      <c r="GL6" s="4">
        <f t="shared" si="8"/>
        <v>4.9579993427422142E-3</v>
      </c>
      <c r="GM6" s="4">
        <f t="shared" si="8"/>
        <v>4.9579993427422142E-3</v>
      </c>
      <c r="GN6" s="4">
        <f t="shared" si="8"/>
        <v>4.9579993427422142E-3</v>
      </c>
      <c r="GO6" s="4">
        <f t="shared" si="8"/>
        <v>4.9579993427422142E-3</v>
      </c>
      <c r="GP6" s="4">
        <f t="shared" si="8"/>
        <v>4.9579993427422142E-3</v>
      </c>
      <c r="GQ6" s="4">
        <f t="shared" si="8"/>
        <v>4.9579993427422142E-3</v>
      </c>
      <c r="GR6" s="4">
        <f t="shared" ref="GR6" si="9">1/CT6-1</f>
        <v>4.9579993427422142E-3</v>
      </c>
      <c r="GS6" s="4">
        <f t="shared" ref="GS6" si="10">1/CU6-1</f>
        <v>4.9579993427422142E-3</v>
      </c>
      <c r="GT6" s="4">
        <f t="shared" ref="GT6" si="11">1/CV6-1</f>
        <v>4.9579993427422142E-3</v>
      </c>
      <c r="GU6" s="4">
        <f t="shared" ref="GU6" si="12">1/CW6-1</f>
        <v>4.9579993427422142E-3</v>
      </c>
      <c r="GV6" s="4">
        <f t="shared" ref="GV6" si="13">1/CX6-1</f>
        <v>4.9579993427422142E-3</v>
      </c>
      <c r="GW6" s="4">
        <f t="shared" ref="GW6" si="14">1/CY6-1</f>
        <v>4.9579993427422142E-3</v>
      </c>
      <c r="GX6" s="4">
        <f t="shared" ref="GX6" si="15">1/CZ6-1</f>
        <v>4.9579993427422142E-3</v>
      </c>
      <c r="GY6" s="4">
        <f t="shared" ref="GY6" si="16">1/DA6-1</f>
        <v>4.9579993427422142E-3</v>
      </c>
      <c r="GZ6" s="4">
        <f t="shared" ref="GZ6" si="17">1/DB6-1</f>
        <v>4.9579993427422142E-3</v>
      </c>
      <c r="HA6" s="4">
        <f t="shared" ref="HA6" si="18">1/DC6-1</f>
        <v>4.9579993427422142E-3</v>
      </c>
      <c r="HB6" s="4"/>
      <c r="HC6" s="4"/>
      <c r="HD6" s="4"/>
      <c r="HE6" s="4"/>
    </row>
    <row r="7" spans="2:213" x14ac:dyDescent="0.2">
      <c r="B7" t="str">
        <f t="shared" si="0"/>
        <v>2y</v>
      </c>
      <c r="C7">
        <f t="shared" ref="C7:C55" si="19">C6+12</f>
        <v>24</v>
      </c>
      <c r="D7" s="10">
        <f t="shared" si="1"/>
        <v>2</v>
      </c>
      <c r="E7" s="11">
        <f>'Curve construction'!G22</f>
        <v>7.6019988370660896E-3</v>
      </c>
      <c r="G7" s="11">
        <f t="shared" ref="G7:V55" si="20">$E7+IF(G$2=$B7,1,0)*$D$2</f>
        <v>7.6019988370660896E-3</v>
      </c>
      <c r="H7" s="11">
        <f t="shared" si="20"/>
        <v>8.6019988370660896E-3</v>
      </c>
      <c r="I7" s="11">
        <f t="shared" si="20"/>
        <v>7.6019988370660896E-3</v>
      </c>
      <c r="J7" s="11">
        <f t="shared" si="20"/>
        <v>7.6019988370660896E-3</v>
      </c>
      <c r="K7" s="11">
        <f t="shared" si="20"/>
        <v>7.6019988370660896E-3</v>
      </c>
      <c r="L7" s="11">
        <f t="shared" si="20"/>
        <v>7.6019988370660896E-3</v>
      </c>
      <c r="M7" s="11">
        <f t="shared" si="20"/>
        <v>7.6019988370660896E-3</v>
      </c>
      <c r="N7" s="11">
        <f t="shared" si="20"/>
        <v>7.6019988370660896E-3</v>
      </c>
      <c r="O7" s="11">
        <f t="shared" si="20"/>
        <v>7.6019988370660896E-3</v>
      </c>
      <c r="P7" s="11">
        <f t="shared" si="20"/>
        <v>7.6019988370660896E-3</v>
      </c>
      <c r="Q7" s="11">
        <f t="shared" si="20"/>
        <v>7.6019988370660896E-3</v>
      </c>
      <c r="R7" s="11">
        <f t="shared" si="20"/>
        <v>7.6019988370660896E-3</v>
      </c>
      <c r="S7" s="11">
        <f t="shared" si="20"/>
        <v>7.6019988370660896E-3</v>
      </c>
      <c r="T7" s="11">
        <f t="shared" si="20"/>
        <v>7.6019988370660896E-3</v>
      </c>
      <c r="U7" s="11">
        <f t="shared" si="20"/>
        <v>7.6019988370660896E-3</v>
      </c>
      <c r="V7" s="11">
        <f t="shared" si="20"/>
        <v>7.6019988370660896E-3</v>
      </c>
      <c r="W7" s="11">
        <f t="shared" si="2"/>
        <v>7.6019988370660896E-3</v>
      </c>
      <c r="X7" s="11">
        <f t="shared" si="2"/>
        <v>7.6019988370660896E-3</v>
      </c>
      <c r="Y7" s="11">
        <f t="shared" si="2"/>
        <v>7.6019988370660896E-3</v>
      </c>
      <c r="Z7" s="11">
        <f t="shared" si="2"/>
        <v>7.6019988370660896E-3</v>
      </c>
      <c r="AA7" s="11">
        <f t="shared" si="2"/>
        <v>7.6019988370660896E-3</v>
      </c>
      <c r="AB7" s="11">
        <f t="shared" si="2"/>
        <v>7.6019988370660896E-3</v>
      </c>
      <c r="AC7" s="11">
        <f t="shared" si="2"/>
        <v>7.6019988370660896E-3</v>
      </c>
      <c r="AD7" s="11">
        <f t="shared" si="2"/>
        <v>7.6019988370660896E-3</v>
      </c>
      <c r="AE7" s="11">
        <f t="shared" si="2"/>
        <v>7.6019988370660896E-3</v>
      </c>
      <c r="AF7" s="11">
        <f t="shared" si="2"/>
        <v>7.6019988370660896E-3</v>
      </c>
      <c r="AG7" s="11">
        <f t="shared" si="2"/>
        <v>7.6019988370660896E-3</v>
      </c>
      <c r="AH7" s="11">
        <f t="shared" si="2"/>
        <v>7.6019988370660896E-3</v>
      </c>
      <c r="AI7" s="11">
        <f t="shared" si="2"/>
        <v>7.6019988370660896E-3</v>
      </c>
      <c r="AJ7" s="11">
        <f t="shared" si="2"/>
        <v>7.6019988370660896E-3</v>
      </c>
      <c r="AK7" s="11">
        <f t="shared" si="2"/>
        <v>7.6019988370660896E-3</v>
      </c>
      <c r="AL7" s="11">
        <f t="shared" si="2"/>
        <v>7.6019988370660896E-3</v>
      </c>
      <c r="AM7" s="11">
        <f t="shared" si="2"/>
        <v>7.6019988370660896E-3</v>
      </c>
      <c r="AN7" s="11">
        <f t="shared" si="2"/>
        <v>7.6019988370660896E-3</v>
      </c>
      <c r="AO7" s="11">
        <f t="shared" si="3"/>
        <v>7.6019988370660896E-3</v>
      </c>
      <c r="AP7" s="11">
        <f t="shared" si="3"/>
        <v>7.6019988370660896E-3</v>
      </c>
      <c r="AQ7" s="11">
        <f t="shared" si="3"/>
        <v>7.6019988370660896E-3</v>
      </c>
      <c r="AR7" s="11">
        <f t="shared" si="3"/>
        <v>7.6019988370660896E-3</v>
      </c>
      <c r="AS7" s="11">
        <f t="shared" si="3"/>
        <v>7.6019988370660896E-3</v>
      </c>
      <c r="AT7" s="11">
        <f t="shared" si="3"/>
        <v>7.6019988370660896E-3</v>
      </c>
      <c r="AU7" s="11">
        <f t="shared" si="3"/>
        <v>7.6019988370660896E-3</v>
      </c>
      <c r="AV7" s="11">
        <f t="shared" si="3"/>
        <v>7.6019988370660896E-3</v>
      </c>
      <c r="AW7" s="11">
        <f t="shared" si="3"/>
        <v>7.6019988370660896E-3</v>
      </c>
      <c r="AX7" s="11">
        <f t="shared" si="3"/>
        <v>7.6019988370660896E-3</v>
      </c>
      <c r="AY7" s="11">
        <f t="shared" si="3"/>
        <v>7.6019988370660896E-3</v>
      </c>
      <c r="AZ7" s="11">
        <f t="shared" si="3"/>
        <v>7.6019988370660896E-3</v>
      </c>
      <c r="BA7" s="11">
        <f t="shared" si="3"/>
        <v>7.6019988370660896E-3</v>
      </c>
      <c r="BB7" s="11">
        <f t="shared" si="3"/>
        <v>7.6019988370660896E-3</v>
      </c>
      <c r="BC7" s="11">
        <f t="shared" si="3"/>
        <v>7.6019988370660896E-3</v>
      </c>
      <c r="BD7" s="11">
        <f t="shared" si="4"/>
        <v>7.6019988370660896E-3</v>
      </c>
      <c r="BF7" s="11">
        <f>(1-G7*SUM(BF$6:BF6))/(1+G7)</f>
        <v>0.98495539583765457</v>
      </c>
      <c r="BG7" s="11">
        <f>(1-H7*SUM(BG$6:BG6))/(1+H7)</f>
        <v>0.98298480530637389</v>
      </c>
      <c r="BH7" s="11">
        <f>(1-I7*SUM(BH$6:BH6))/(1+I7)</f>
        <v>0.9849479328792935</v>
      </c>
      <c r="BI7" s="11">
        <f>(1-J7*SUM(BI$6:BI6))/(1+J7)</f>
        <v>0.9849479328792935</v>
      </c>
      <c r="BJ7" s="11">
        <f>(1-K7*SUM(BJ$6:BJ6))/(1+K7)</f>
        <v>0.9849479328792935</v>
      </c>
      <c r="BK7" s="11">
        <f>(1-L7*SUM(BK$6:BK6))/(1+L7)</f>
        <v>0.9849479328792935</v>
      </c>
      <c r="BL7" s="11">
        <f>(1-M7*SUM(BL$6:BL6))/(1+M7)</f>
        <v>0.9849479328792935</v>
      </c>
      <c r="BM7" s="11">
        <f>(1-N7*SUM(BM$6:BM6))/(1+N7)</f>
        <v>0.9849479328792935</v>
      </c>
      <c r="BN7" s="11">
        <f>(1-O7*SUM(BN$6:BN6))/(1+O7)</f>
        <v>0.9849479328792935</v>
      </c>
      <c r="BO7" s="11">
        <f>(1-P7*SUM(BO$6:BO6))/(1+P7)</f>
        <v>0.9849479328792935</v>
      </c>
      <c r="BP7" s="11">
        <f>(1-Q7*SUM(BP$6:BP6))/(1+Q7)</f>
        <v>0.9849479328792935</v>
      </c>
      <c r="BQ7" s="11">
        <f>(1-R7*SUM(BQ$6:BQ6))/(1+R7)</f>
        <v>0.9849479328792935</v>
      </c>
      <c r="BR7" s="11">
        <f>(1-S7*SUM(BR$6:BR6))/(1+S7)</f>
        <v>0.9849479328792935</v>
      </c>
      <c r="BS7" s="11">
        <f>(1-T7*SUM(BS$6:BS6))/(1+T7)</f>
        <v>0.9849479328792935</v>
      </c>
      <c r="BT7" s="11">
        <f>(1-U7*SUM(BT$6:BT6))/(1+U7)</f>
        <v>0.9849479328792935</v>
      </c>
      <c r="BU7" s="11">
        <f>(1-V7*SUM(BU$6:BU6))/(1+V7)</f>
        <v>0.9849479328792935</v>
      </c>
      <c r="BV7" s="11">
        <f>(1-W7*SUM(BV$6:BV6))/(1+W7)</f>
        <v>0.9849479328792935</v>
      </c>
      <c r="BW7" s="11">
        <f>(1-X7*SUM(BW$6:BW6))/(1+X7)</f>
        <v>0.9849479328792935</v>
      </c>
      <c r="BX7" s="11">
        <f>(1-Y7*SUM(BX$6:BX6))/(1+Y7)</f>
        <v>0.9849479328792935</v>
      </c>
      <c r="BY7" s="11">
        <f>(1-Z7*SUM(BY$6:BY6))/(1+Z7)</f>
        <v>0.9849479328792935</v>
      </c>
      <c r="BZ7" s="11">
        <f>(1-AA7*SUM(BZ$6:BZ6))/(1+AA7)</f>
        <v>0.9849479328792935</v>
      </c>
      <c r="CA7" s="11">
        <f>(1-AB7*SUM(CA$6:CA6))/(1+AB7)</f>
        <v>0.9849479328792935</v>
      </c>
      <c r="CB7" s="11">
        <f>(1-AC7*SUM(CB$6:CB6))/(1+AC7)</f>
        <v>0.9849479328792935</v>
      </c>
      <c r="CC7" s="11">
        <f>(1-AD7*SUM(CC$6:CC6))/(1+AD7)</f>
        <v>0.9849479328792935</v>
      </c>
      <c r="CD7" s="11">
        <f>(1-AE7*SUM(CD$6:CD6))/(1+AE7)</f>
        <v>0.9849479328792935</v>
      </c>
      <c r="CE7" s="11">
        <f>(1-AF7*SUM(CE$6:CE6))/(1+AF7)</f>
        <v>0.9849479328792935</v>
      </c>
      <c r="CF7" s="11">
        <f>(1-AG7*SUM(CF$6:CF6))/(1+AG7)</f>
        <v>0.9849479328792935</v>
      </c>
      <c r="CG7" s="11">
        <f>(1-AH7*SUM(CG$6:CG6))/(1+AH7)</f>
        <v>0.9849479328792935</v>
      </c>
      <c r="CH7" s="11">
        <f>(1-AI7*SUM(CH$6:CH6))/(1+AI7)</f>
        <v>0.9849479328792935</v>
      </c>
      <c r="CI7" s="11">
        <f>(1-AJ7*SUM(CI$6:CI6))/(1+AJ7)</f>
        <v>0.9849479328792935</v>
      </c>
      <c r="CJ7" s="11">
        <f>(1-AK7*SUM(CJ$6:CJ6))/(1+AK7)</f>
        <v>0.9849479328792935</v>
      </c>
      <c r="CK7" s="11">
        <f>(1-AL7*SUM(CK$6:CK6))/(1+AL7)</f>
        <v>0.9849479328792935</v>
      </c>
      <c r="CL7" s="11">
        <f>(1-AM7*SUM(CL$6:CL6))/(1+AM7)</f>
        <v>0.9849479328792935</v>
      </c>
      <c r="CM7" s="11">
        <f>(1-AN7*SUM(CM$6:CM6))/(1+AN7)</f>
        <v>0.9849479328792935</v>
      </c>
      <c r="CN7" s="11">
        <f>(1-AO7*SUM(CN$6:CN6))/(1+AO7)</f>
        <v>0.9849479328792935</v>
      </c>
      <c r="CO7" s="11">
        <f>(1-AP7*SUM(CO$6:CO6))/(1+AP7)</f>
        <v>0.9849479328792935</v>
      </c>
      <c r="CP7" s="11">
        <f>(1-AQ7*SUM(CP$6:CP6))/(1+AQ7)</f>
        <v>0.9849479328792935</v>
      </c>
      <c r="CQ7" s="11">
        <f>(1-AR7*SUM(CQ$6:CQ6))/(1+AR7)</f>
        <v>0.9849479328792935</v>
      </c>
      <c r="CR7" s="11">
        <f>(1-AS7*SUM(CR$6:CR6))/(1+AS7)</f>
        <v>0.9849479328792935</v>
      </c>
      <c r="CS7" s="11">
        <f>(1-AT7*SUM(CS$6:CS6))/(1+AT7)</f>
        <v>0.9849479328792935</v>
      </c>
      <c r="CT7" s="11">
        <f>(1-AU7*SUM(CT$6:CT6))/(1+AU7)</f>
        <v>0.9849479328792935</v>
      </c>
      <c r="CU7" s="11">
        <f>(1-AV7*SUM(CU$6:CU6))/(1+AV7)</f>
        <v>0.9849479328792935</v>
      </c>
      <c r="CV7" s="11">
        <f>(1-AW7*SUM(CV$6:CV6))/(1+AW7)</f>
        <v>0.9849479328792935</v>
      </c>
      <c r="CW7" s="11">
        <f>(1-AX7*SUM(CW$6:CW6))/(1+AX7)</f>
        <v>0.9849479328792935</v>
      </c>
      <c r="CX7" s="11">
        <f>(1-AY7*SUM(CX$6:CX6))/(1+AY7)</f>
        <v>0.9849479328792935</v>
      </c>
      <c r="CY7" s="11">
        <f>(1-AZ7*SUM(CY$6:CY6))/(1+AZ7)</f>
        <v>0.9849479328792935</v>
      </c>
      <c r="CZ7" s="11">
        <f>(1-BA7*SUM(CZ$6:CZ6))/(1+BA7)</f>
        <v>0.9849479328792935</v>
      </c>
      <c r="DA7" s="11">
        <f>(1-BB7*SUM(DA$6:DA6))/(1+BB7)</f>
        <v>0.9849479328792935</v>
      </c>
      <c r="DB7" s="11">
        <f>(1-BC7*SUM(DB$6:DB6))/(1+BC7)</f>
        <v>0.9849479328792935</v>
      </c>
      <c r="DC7" s="11">
        <f>(1-BD7*SUM(DC$6:DC6))/(1+BD7)</f>
        <v>0.9849479328792935</v>
      </c>
      <c r="DE7" s="4">
        <f t="shared" ref="DE7:DE55" si="21">BF7^(-1/$D7)-1</f>
        <v>7.6082579487559698E-3</v>
      </c>
      <c r="DF7" s="4">
        <f t="shared" si="6"/>
        <v>8.6177288748070513E-3</v>
      </c>
      <c r="DG7" s="4">
        <f t="shared" si="6"/>
        <v>7.6120752694377458E-3</v>
      </c>
      <c r="DH7" s="4">
        <f t="shared" si="6"/>
        <v>7.6120752694377458E-3</v>
      </c>
      <c r="DI7" s="4">
        <f t="shared" si="6"/>
        <v>7.6120752694377458E-3</v>
      </c>
      <c r="DJ7" s="4">
        <f t="shared" si="6"/>
        <v>7.6120752694377458E-3</v>
      </c>
      <c r="DK7" s="4">
        <f t="shared" si="6"/>
        <v>7.6120752694377458E-3</v>
      </c>
      <c r="DL7" s="4">
        <f t="shared" si="6"/>
        <v>7.6120752694377458E-3</v>
      </c>
      <c r="DM7" s="4">
        <f t="shared" si="6"/>
        <v>7.6120752694377458E-3</v>
      </c>
      <c r="DN7" s="4">
        <f t="shared" si="6"/>
        <v>7.6120752694377458E-3</v>
      </c>
      <c r="DO7" s="4">
        <f t="shared" si="6"/>
        <v>7.6120752694377458E-3</v>
      </c>
      <c r="DP7" s="4">
        <f t="shared" si="6"/>
        <v>7.6120752694377458E-3</v>
      </c>
      <c r="DQ7" s="4">
        <f t="shared" si="6"/>
        <v>7.6120752694377458E-3</v>
      </c>
      <c r="DR7" s="4">
        <f t="shared" si="6"/>
        <v>7.6120752694377458E-3</v>
      </c>
      <c r="DS7" s="4">
        <f t="shared" si="6"/>
        <v>7.6120752694377458E-3</v>
      </c>
      <c r="DT7" s="4">
        <f t="shared" si="6"/>
        <v>7.6120752694377458E-3</v>
      </c>
      <c r="DU7" s="4">
        <f t="shared" si="6"/>
        <v>7.6120752694377458E-3</v>
      </c>
      <c r="DV7" s="4">
        <f t="shared" si="6"/>
        <v>7.6120752694377458E-3</v>
      </c>
      <c r="DW7" s="4">
        <f t="shared" si="6"/>
        <v>7.6120752694377458E-3</v>
      </c>
      <c r="DX7" s="4">
        <f t="shared" si="6"/>
        <v>7.6120752694377458E-3</v>
      </c>
      <c r="DY7" s="4">
        <f t="shared" si="6"/>
        <v>7.6120752694377458E-3</v>
      </c>
      <c r="DZ7" s="4">
        <f t="shared" si="6"/>
        <v>7.6120752694377458E-3</v>
      </c>
      <c r="EA7" s="4">
        <f t="shared" si="6"/>
        <v>7.6120752694377458E-3</v>
      </c>
      <c r="EB7" s="4">
        <f t="shared" si="6"/>
        <v>7.6120752694377458E-3</v>
      </c>
      <c r="EC7" s="4">
        <f t="shared" si="6"/>
        <v>7.6120752694377458E-3</v>
      </c>
      <c r="ED7" s="4">
        <f t="shared" si="6"/>
        <v>7.6120752694377458E-3</v>
      </c>
      <c r="EE7" s="4">
        <f t="shared" si="6"/>
        <v>7.6120752694377458E-3</v>
      </c>
      <c r="EF7" s="4">
        <f t="shared" si="6"/>
        <v>7.6120752694377458E-3</v>
      </c>
      <c r="EG7" s="4">
        <f t="shared" si="6"/>
        <v>7.6120752694377458E-3</v>
      </c>
      <c r="EH7" s="4">
        <f t="shared" si="6"/>
        <v>7.6120752694377458E-3</v>
      </c>
      <c r="EI7" s="4">
        <f t="shared" si="6"/>
        <v>7.6120752694377458E-3</v>
      </c>
      <c r="EJ7" s="4">
        <f t="shared" si="6"/>
        <v>7.6120752694377458E-3</v>
      </c>
      <c r="EK7" s="4">
        <f t="shared" si="6"/>
        <v>7.6120752694377458E-3</v>
      </c>
      <c r="EL7" s="4">
        <f t="shared" si="6"/>
        <v>7.6120752694377458E-3</v>
      </c>
      <c r="EM7" s="4">
        <f t="shared" si="6"/>
        <v>7.6120752694377458E-3</v>
      </c>
      <c r="EN7" s="4">
        <f t="shared" si="6"/>
        <v>7.6120752694377458E-3</v>
      </c>
      <c r="EO7" s="4">
        <f t="shared" si="6"/>
        <v>7.6120752694377458E-3</v>
      </c>
      <c r="EP7" s="4">
        <f t="shared" si="6"/>
        <v>7.6120752694377458E-3</v>
      </c>
      <c r="EQ7" s="4">
        <f t="shared" si="6"/>
        <v>7.6120752694377458E-3</v>
      </c>
      <c r="ER7" s="4">
        <f t="shared" si="6"/>
        <v>7.6120752694377458E-3</v>
      </c>
      <c r="ES7" s="4">
        <f t="shared" si="6"/>
        <v>7.6120752694377458E-3</v>
      </c>
      <c r="ET7" s="4">
        <f t="shared" si="6"/>
        <v>7.6120752694377458E-3</v>
      </c>
      <c r="EU7" s="4">
        <f t="shared" si="6"/>
        <v>7.6120752694377458E-3</v>
      </c>
      <c r="EV7" s="4">
        <f t="shared" si="6"/>
        <v>7.6120752694377458E-3</v>
      </c>
      <c r="EW7" s="4">
        <f t="shared" si="6"/>
        <v>7.6120752694377458E-3</v>
      </c>
      <c r="EX7" s="4">
        <f t="shared" si="6"/>
        <v>7.6120752694377458E-3</v>
      </c>
      <c r="EY7" s="4">
        <f t="shared" si="6"/>
        <v>7.6120752694377458E-3</v>
      </c>
      <c r="EZ7" s="4">
        <f t="shared" si="6"/>
        <v>7.6120752694377458E-3</v>
      </c>
      <c r="FA7" s="4">
        <f t="shared" si="6"/>
        <v>7.6120752694377458E-3</v>
      </c>
      <c r="FB7" s="4">
        <f t="shared" si="7"/>
        <v>7.6120752694377458E-3</v>
      </c>
      <c r="FD7" s="4">
        <f>BF6/BF7-1</f>
        <v>9.2612237785989482E-3</v>
      </c>
      <c r="FE7" s="4">
        <f t="shared" ref="FE7:GQ13" si="22">BG6/BG7-1</f>
        <v>1.2290785949173655E-2</v>
      </c>
      <c r="FF7" s="4">
        <f t="shared" si="22"/>
        <v>1.0273160562723094E-2</v>
      </c>
      <c r="FG7" s="4">
        <f t="shared" si="22"/>
        <v>1.0273160562723094E-2</v>
      </c>
      <c r="FH7" s="4">
        <f t="shared" si="22"/>
        <v>1.0273160562723094E-2</v>
      </c>
      <c r="FI7" s="4">
        <f t="shared" si="22"/>
        <v>1.0273160562723094E-2</v>
      </c>
      <c r="FJ7" s="4">
        <f t="shared" si="22"/>
        <v>1.0273160562723094E-2</v>
      </c>
      <c r="FK7" s="4">
        <f t="shared" si="22"/>
        <v>1.0273160562723094E-2</v>
      </c>
      <c r="FL7" s="4">
        <f t="shared" si="22"/>
        <v>1.0273160562723094E-2</v>
      </c>
      <c r="FM7" s="4">
        <f t="shared" si="22"/>
        <v>1.0273160562723094E-2</v>
      </c>
      <c r="FN7" s="4">
        <f t="shared" si="22"/>
        <v>1.0273160562723094E-2</v>
      </c>
      <c r="FO7" s="4">
        <f t="shared" si="22"/>
        <v>1.0273160562723094E-2</v>
      </c>
      <c r="FP7" s="4">
        <f t="shared" si="22"/>
        <v>1.0273160562723094E-2</v>
      </c>
      <c r="FQ7" s="4">
        <f t="shared" si="22"/>
        <v>1.0273160562723094E-2</v>
      </c>
      <c r="FR7" s="4">
        <f t="shared" si="22"/>
        <v>1.0273160562723094E-2</v>
      </c>
      <c r="FS7" s="4">
        <f t="shared" si="22"/>
        <v>1.0273160562723094E-2</v>
      </c>
      <c r="FT7" s="4">
        <f t="shared" si="22"/>
        <v>1.0273160562723094E-2</v>
      </c>
      <c r="FU7" s="4">
        <f t="shared" si="22"/>
        <v>1.0273160562723094E-2</v>
      </c>
      <c r="FV7" s="4">
        <f t="shared" si="22"/>
        <v>1.0273160562723094E-2</v>
      </c>
      <c r="FW7" s="4">
        <f t="shared" si="22"/>
        <v>1.0273160562723094E-2</v>
      </c>
      <c r="FX7" s="4">
        <f t="shared" si="22"/>
        <v>1.0273160562723094E-2</v>
      </c>
      <c r="FY7" s="4">
        <f t="shared" si="22"/>
        <v>1.0273160562723094E-2</v>
      </c>
      <c r="FZ7" s="4">
        <f t="shared" si="22"/>
        <v>1.0273160562723094E-2</v>
      </c>
      <c r="GA7" s="4">
        <f t="shared" si="22"/>
        <v>1.0273160562723094E-2</v>
      </c>
      <c r="GB7" s="4">
        <f t="shared" si="22"/>
        <v>1.0273160562723094E-2</v>
      </c>
      <c r="GC7" s="4">
        <f t="shared" si="22"/>
        <v>1.0273160562723094E-2</v>
      </c>
      <c r="GD7" s="4">
        <f t="shared" si="22"/>
        <v>1.0273160562723094E-2</v>
      </c>
      <c r="GE7" s="4">
        <f t="shared" si="22"/>
        <v>1.0273160562723094E-2</v>
      </c>
      <c r="GF7" s="4">
        <f t="shared" si="22"/>
        <v>1.0273160562723094E-2</v>
      </c>
      <c r="GG7" s="4">
        <f t="shared" si="22"/>
        <v>1.0273160562723094E-2</v>
      </c>
      <c r="GH7" s="4">
        <f t="shared" si="22"/>
        <v>1.0273160562723094E-2</v>
      </c>
      <c r="GI7" s="4">
        <f t="shared" si="22"/>
        <v>1.0273160562723094E-2</v>
      </c>
      <c r="GJ7" s="4">
        <f t="shared" si="22"/>
        <v>1.0273160562723094E-2</v>
      </c>
      <c r="GK7" s="4">
        <f t="shared" si="22"/>
        <v>1.0273160562723094E-2</v>
      </c>
      <c r="GL7" s="4">
        <f t="shared" si="22"/>
        <v>1.0273160562723094E-2</v>
      </c>
      <c r="GM7" s="4">
        <f t="shared" si="22"/>
        <v>1.0273160562723094E-2</v>
      </c>
      <c r="GN7" s="4">
        <f t="shared" si="22"/>
        <v>1.0273160562723094E-2</v>
      </c>
      <c r="GO7" s="4">
        <f t="shared" si="22"/>
        <v>1.0273160562723094E-2</v>
      </c>
      <c r="GP7" s="4">
        <f t="shared" si="22"/>
        <v>1.0273160562723094E-2</v>
      </c>
      <c r="GQ7" s="4">
        <f t="shared" si="22"/>
        <v>1.0273160562723094E-2</v>
      </c>
      <c r="GR7" s="4">
        <f t="shared" ref="GR7:HA22" si="23">CT6/CT7-1</f>
        <v>1.0273160562723094E-2</v>
      </c>
      <c r="GS7" s="4">
        <f t="shared" si="23"/>
        <v>1.0273160562723094E-2</v>
      </c>
      <c r="GT7" s="4">
        <f t="shared" si="23"/>
        <v>1.0273160562723094E-2</v>
      </c>
      <c r="GU7" s="4">
        <f t="shared" si="23"/>
        <v>1.0273160562723094E-2</v>
      </c>
      <c r="GV7" s="4">
        <f t="shared" si="23"/>
        <v>1.0273160562723094E-2</v>
      </c>
      <c r="GW7" s="4">
        <f t="shared" si="23"/>
        <v>1.0273160562723094E-2</v>
      </c>
      <c r="GX7" s="4">
        <f t="shared" si="23"/>
        <v>1.0273160562723094E-2</v>
      </c>
      <c r="GY7" s="4">
        <f t="shared" si="23"/>
        <v>1.0273160562723094E-2</v>
      </c>
      <c r="GZ7" s="4">
        <f t="shared" si="23"/>
        <v>1.0273160562723094E-2</v>
      </c>
      <c r="HA7" s="4">
        <f t="shared" si="23"/>
        <v>1.0273160562723094E-2</v>
      </c>
      <c r="HB7" s="4"/>
      <c r="HC7" s="4"/>
      <c r="HD7" s="4"/>
      <c r="HE7" s="4"/>
    </row>
    <row r="8" spans="2:213" x14ac:dyDescent="0.2">
      <c r="B8" t="str">
        <f t="shared" si="0"/>
        <v>3y</v>
      </c>
      <c r="C8">
        <f t="shared" si="19"/>
        <v>36</v>
      </c>
      <c r="D8" s="10">
        <f t="shared" si="1"/>
        <v>3</v>
      </c>
      <c r="E8" s="11">
        <f>'Curve construction'!G23</f>
        <v>9.9310064912098341E-3</v>
      </c>
      <c r="G8" s="11">
        <f t="shared" si="20"/>
        <v>9.9310064912098341E-3</v>
      </c>
      <c r="H8" s="11">
        <f t="shared" si="2"/>
        <v>9.9310064912098341E-3</v>
      </c>
      <c r="I8" s="11">
        <f t="shared" si="2"/>
        <v>1.0931006491209833E-2</v>
      </c>
      <c r="J8" s="11">
        <f t="shared" si="2"/>
        <v>9.9310064912098341E-3</v>
      </c>
      <c r="K8" s="11">
        <f t="shared" si="2"/>
        <v>9.9310064912098341E-3</v>
      </c>
      <c r="L8" s="11">
        <f t="shared" si="2"/>
        <v>9.9310064912098341E-3</v>
      </c>
      <c r="M8" s="11">
        <f t="shared" si="2"/>
        <v>9.9310064912098341E-3</v>
      </c>
      <c r="N8" s="11">
        <f t="shared" si="2"/>
        <v>9.9310064912098341E-3</v>
      </c>
      <c r="O8" s="11">
        <f t="shared" si="2"/>
        <v>9.9310064912098341E-3</v>
      </c>
      <c r="P8" s="11">
        <f t="shared" si="2"/>
        <v>9.9310064912098341E-3</v>
      </c>
      <c r="Q8" s="11">
        <f t="shared" si="2"/>
        <v>9.9310064912098341E-3</v>
      </c>
      <c r="R8" s="11">
        <f t="shared" si="2"/>
        <v>9.9310064912098341E-3</v>
      </c>
      <c r="S8" s="11">
        <f t="shared" si="2"/>
        <v>9.9310064912098341E-3</v>
      </c>
      <c r="T8" s="11">
        <f t="shared" si="2"/>
        <v>9.9310064912098341E-3</v>
      </c>
      <c r="U8" s="11">
        <f t="shared" si="2"/>
        <v>9.9310064912098341E-3</v>
      </c>
      <c r="V8" s="11">
        <f t="shared" si="2"/>
        <v>9.9310064912098341E-3</v>
      </c>
      <c r="W8" s="11">
        <f t="shared" si="2"/>
        <v>9.9310064912098341E-3</v>
      </c>
      <c r="X8" s="11">
        <f t="shared" si="2"/>
        <v>9.9310064912098341E-3</v>
      </c>
      <c r="Y8" s="11">
        <f t="shared" si="2"/>
        <v>9.9310064912098341E-3</v>
      </c>
      <c r="Z8" s="11">
        <f t="shared" si="2"/>
        <v>9.9310064912098341E-3</v>
      </c>
      <c r="AA8" s="11">
        <f t="shared" si="2"/>
        <v>9.9310064912098341E-3</v>
      </c>
      <c r="AB8" s="11">
        <f t="shared" si="2"/>
        <v>9.9310064912098341E-3</v>
      </c>
      <c r="AC8" s="11">
        <f t="shared" si="2"/>
        <v>9.9310064912098341E-3</v>
      </c>
      <c r="AD8" s="11">
        <f t="shared" si="2"/>
        <v>9.9310064912098341E-3</v>
      </c>
      <c r="AE8" s="11">
        <f t="shared" si="2"/>
        <v>9.9310064912098341E-3</v>
      </c>
      <c r="AF8" s="11">
        <f t="shared" si="2"/>
        <v>9.9310064912098341E-3</v>
      </c>
      <c r="AG8" s="11">
        <f t="shared" si="2"/>
        <v>9.9310064912098341E-3</v>
      </c>
      <c r="AH8" s="11">
        <f t="shared" si="2"/>
        <v>9.9310064912098341E-3</v>
      </c>
      <c r="AI8" s="11">
        <f t="shared" si="2"/>
        <v>9.9310064912098341E-3</v>
      </c>
      <c r="AJ8" s="11">
        <f t="shared" si="2"/>
        <v>9.9310064912098341E-3</v>
      </c>
      <c r="AK8" s="11">
        <f t="shared" si="2"/>
        <v>9.9310064912098341E-3</v>
      </c>
      <c r="AL8" s="11">
        <f t="shared" si="2"/>
        <v>9.9310064912098341E-3</v>
      </c>
      <c r="AM8" s="11">
        <f t="shared" si="2"/>
        <v>9.9310064912098341E-3</v>
      </c>
      <c r="AN8" s="11">
        <f t="shared" si="2"/>
        <v>9.9310064912098341E-3</v>
      </c>
      <c r="AO8" s="11">
        <f t="shared" si="3"/>
        <v>9.9310064912098341E-3</v>
      </c>
      <c r="AP8" s="11">
        <f t="shared" si="3"/>
        <v>9.9310064912098341E-3</v>
      </c>
      <c r="AQ8" s="11">
        <f t="shared" si="3"/>
        <v>9.9310064912098341E-3</v>
      </c>
      <c r="AR8" s="11">
        <f t="shared" si="3"/>
        <v>9.9310064912098341E-3</v>
      </c>
      <c r="AS8" s="11">
        <f t="shared" si="3"/>
        <v>9.9310064912098341E-3</v>
      </c>
      <c r="AT8" s="11">
        <f t="shared" si="3"/>
        <v>9.9310064912098341E-3</v>
      </c>
      <c r="AU8" s="11">
        <f t="shared" si="3"/>
        <v>9.9310064912098341E-3</v>
      </c>
      <c r="AV8" s="11">
        <f t="shared" si="3"/>
        <v>9.9310064912098341E-3</v>
      </c>
      <c r="AW8" s="11">
        <f t="shared" si="3"/>
        <v>9.9310064912098341E-3</v>
      </c>
      <c r="AX8" s="11">
        <f t="shared" si="3"/>
        <v>9.9310064912098341E-3</v>
      </c>
      <c r="AY8" s="11">
        <f t="shared" si="3"/>
        <v>9.9310064912098341E-3</v>
      </c>
      <c r="AZ8" s="11">
        <f t="shared" si="3"/>
        <v>9.9310064912098341E-3</v>
      </c>
      <c r="BA8" s="11">
        <f t="shared" si="3"/>
        <v>9.9310064912098341E-3</v>
      </c>
      <c r="BB8" s="11">
        <f t="shared" si="3"/>
        <v>9.9310064912098341E-3</v>
      </c>
      <c r="BC8" s="11">
        <f t="shared" si="3"/>
        <v>9.9310064912098341E-3</v>
      </c>
      <c r="BD8" s="11">
        <f t="shared" si="4"/>
        <v>9.9310064912098341E-3</v>
      </c>
      <c r="BF8" s="11">
        <f>(1-G8*SUM(BF$6:BF7))/(1+G8)</f>
        <v>0.97070612474291995</v>
      </c>
      <c r="BG8" s="11">
        <f>(1-H8*SUM(BG$6:BG7))/(1+H8)</f>
        <v>0.97071577536669185</v>
      </c>
      <c r="BH8" s="11">
        <f>(1-I8*SUM(BH$6:BH7))/(1+I8)</f>
        <v>0.96777766585873992</v>
      </c>
      <c r="BI8" s="11">
        <f>(1-J8*SUM(BI$6:BI7))/(1+J8)</f>
        <v>0.97069647124339586</v>
      </c>
      <c r="BJ8" s="11">
        <f>(1-K8*SUM(BJ$6:BJ7))/(1+K8)</f>
        <v>0.97069647124339586</v>
      </c>
      <c r="BK8" s="11">
        <f>(1-L8*SUM(BK$6:BK7))/(1+L8)</f>
        <v>0.97069647124339586</v>
      </c>
      <c r="BL8" s="11">
        <f>(1-M8*SUM(BL$6:BL7))/(1+M8)</f>
        <v>0.97069647124339586</v>
      </c>
      <c r="BM8" s="11">
        <f>(1-N8*SUM(BM$6:BM7))/(1+N8)</f>
        <v>0.97069647124339586</v>
      </c>
      <c r="BN8" s="11">
        <f>(1-O8*SUM(BN$6:BN7))/(1+O8)</f>
        <v>0.97069647124339586</v>
      </c>
      <c r="BO8" s="11">
        <f>(1-P8*SUM(BO$6:BO7))/(1+P8)</f>
        <v>0.97069647124339586</v>
      </c>
      <c r="BP8" s="11">
        <f>(1-Q8*SUM(BP$6:BP7))/(1+Q8)</f>
        <v>0.97069647124339586</v>
      </c>
      <c r="BQ8" s="11">
        <f>(1-R8*SUM(BQ$6:BQ7))/(1+R8)</f>
        <v>0.97069647124339586</v>
      </c>
      <c r="BR8" s="11">
        <f>(1-S8*SUM(BR$6:BR7))/(1+S8)</f>
        <v>0.97069647124339586</v>
      </c>
      <c r="BS8" s="11">
        <f>(1-T8*SUM(BS$6:BS7))/(1+T8)</f>
        <v>0.97069647124339586</v>
      </c>
      <c r="BT8" s="11">
        <f>(1-U8*SUM(BT$6:BT7))/(1+U8)</f>
        <v>0.97069647124339586</v>
      </c>
      <c r="BU8" s="11">
        <f>(1-V8*SUM(BU$6:BU7))/(1+V8)</f>
        <v>0.97069647124339586</v>
      </c>
      <c r="BV8" s="11">
        <f>(1-W8*SUM(BV$6:BV7))/(1+W8)</f>
        <v>0.97069647124339586</v>
      </c>
      <c r="BW8" s="11">
        <f>(1-X8*SUM(BW$6:BW7))/(1+X8)</f>
        <v>0.97069647124339586</v>
      </c>
      <c r="BX8" s="11">
        <f>(1-Y8*SUM(BX$6:BX7))/(1+Y8)</f>
        <v>0.97069647124339586</v>
      </c>
      <c r="BY8" s="11">
        <f>(1-Z8*SUM(BY$6:BY7))/(1+Z8)</f>
        <v>0.97069647124339586</v>
      </c>
      <c r="BZ8" s="11">
        <f>(1-AA8*SUM(BZ$6:BZ7))/(1+AA8)</f>
        <v>0.97069647124339586</v>
      </c>
      <c r="CA8" s="11">
        <f>(1-AB8*SUM(CA$6:CA7))/(1+AB8)</f>
        <v>0.97069647124339586</v>
      </c>
      <c r="CB8" s="11">
        <f>(1-AC8*SUM(CB$6:CB7))/(1+AC8)</f>
        <v>0.97069647124339586</v>
      </c>
      <c r="CC8" s="11">
        <f>(1-AD8*SUM(CC$6:CC7))/(1+AD8)</f>
        <v>0.97069647124339586</v>
      </c>
      <c r="CD8" s="11">
        <f>(1-AE8*SUM(CD$6:CD7))/(1+AE8)</f>
        <v>0.97069647124339586</v>
      </c>
      <c r="CE8" s="11">
        <f>(1-AF8*SUM(CE$6:CE7))/(1+AF8)</f>
        <v>0.97069647124339586</v>
      </c>
      <c r="CF8" s="11">
        <f>(1-AG8*SUM(CF$6:CF7))/(1+AG8)</f>
        <v>0.97069647124339586</v>
      </c>
      <c r="CG8" s="11">
        <f>(1-AH8*SUM(CG$6:CG7))/(1+AH8)</f>
        <v>0.97069647124339586</v>
      </c>
      <c r="CH8" s="11">
        <f>(1-AI8*SUM(CH$6:CH7))/(1+AI8)</f>
        <v>0.97069647124339586</v>
      </c>
      <c r="CI8" s="11">
        <f>(1-AJ8*SUM(CI$6:CI7))/(1+AJ8)</f>
        <v>0.97069647124339586</v>
      </c>
      <c r="CJ8" s="11">
        <f>(1-AK8*SUM(CJ$6:CJ7))/(1+AK8)</f>
        <v>0.97069647124339586</v>
      </c>
      <c r="CK8" s="11">
        <f>(1-AL8*SUM(CK$6:CK7))/(1+AL8)</f>
        <v>0.97069647124339586</v>
      </c>
      <c r="CL8" s="11">
        <f>(1-AM8*SUM(CL$6:CL7))/(1+AM8)</f>
        <v>0.97069647124339586</v>
      </c>
      <c r="CM8" s="11">
        <f>(1-AN8*SUM(CM$6:CM7))/(1+AN8)</f>
        <v>0.97069647124339586</v>
      </c>
      <c r="CN8" s="11">
        <f>(1-AO8*SUM(CN$6:CN7))/(1+AO8)</f>
        <v>0.97069647124339586</v>
      </c>
      <c r="CO8" s="11">
        <f>(1-AP8*SUM(CO$6:CO7))/(1+AP8)</f>
        <v>0.97069647124339586</v>
      </c>
      <c r="CP8" s="11">
        <f>(1-AQ8*SUM(CP$6:CP7))/(1+AQ8)</f>
        <v>0.97069647124339586</v>
      </c>
      <c r="CQ8" s="11">
        <f>(1-AR8*SUM(CQ$6:CQ7))/(1+AR8)</f>
        <v>0.97069647124339586</v>
      </c>
      <c r="CR8" s="11">
        <f>(1-AS8*SUM(CR$6:CR7))/(1+AS8)</f>
        <v>0.97069647124339586</v>
      </c>
      <c r="CS8" s="11">
        <f>(1-AT8*SUM(CS$6:CS7))/(1+AT8)</f>
        <v>0.97069647124339586</v>
      </c>
      <c r="CT8" s="11">
        <f>(1-AU8*SUM(CT$6:CT7))/(1+AU8)</f>
        <v>0.97069647124339586</v>
      </c>
      <c r="CU8" s="11">
        <f>(1-AV8*SUM(CU$6:CU7))/(1+AV8)</f>
        <v>0.97069647124339586</v>
      </c>
      <c r="CV8" s="11">
        <f>(1-AW8*SUM(CV$6:CV7))/(1+AW8)</f>
        <v>0.97069647124339586</v>
      </c>
      <c r="CW8" s="11">
        <f>(1-AX8*SUM(CW$6:CW7))/(1+AX8)</f>
        <v>0.97069647124339586</v>
      </c>
      <c r="CX8" s="11">
        <f>(1-AY8*SUM(CX$6:CX7))/(1+AY8)</f>
        <v>0.97069647124339586</v>
      </c>
      <c r="CY8" s="11">
        <f>(1-AZ8*SUM(CY$6:CY7))/(1+AZ8)</f>
        <v>0.97069647124339586</v>
      </c>
      <c r="CZ8" s="11">
        <f>(1-BA8*SUM(CZ$6:CZ7))/(1+BA8)</f>
        <v>0.97069647124339586</v>
      </c>
      <c r="DA8" s="11">
        <f>(1-BB8*SUM(DA$6:DA7))/(1+BB8)</f>
        <v>0.97069647124339586</v>
      </c>
      <c r="DB8" s="11">
        <f>(1-BC8*SUM(DB$6:DB7))/(1+BC8)</f>
        <v>0.97069647124339586</v>
      </c>
      <c r="DC8" s="11">
        <f>(1-BD8*SUM(DC$6:DC7))/(1+BD8)</f>
        <v>0.97069647124339586</v>
      </c>
      <c r="DE8" s="4">
        <f t="shared" si="21"/>
        <v>9.9597745579962371E-3</v>
      </c>
      <c r="DF8" s="4">
        <f t="shared" si="6"/>
        <v>9.9564276208334856E-3</v>
      </c>
      <c r="DG8" s="4">
        <f t="shared" si="6"/>
        <v>1.0977448886255292E-2</v>
      </c>
      <c r="DH8" s="4">
        <f t="shared" si="6"/>
        <v>9.9631225368863596E-3</v>
      </c>
      <c r="DI8" s="4">
        <f t="shared" si="6"/>
        <v>9.9631225368863596E-3</v>
      </c>
      <c r="DJ8" s="4">
        <f t="shared" si="6"/>
        <v>9.9631225368863596E-3</v>
      </c>
      <c r="DK8" s="4">
        <f t="shared" si="6"/>
        <v>9.9631225368863596E-3</v>
      </c>
      <c r="DL8" s="4">
        <f t="shared" si="6"/>
        <v>9.9631225368863596E-3</v>
      </c>
      <c r="DM8" s="4">
        <f t="shared" si="6"/>
        <v>9.9631225368863596E-3</v>
      </c>
      <c r="DN8" s="4">
        <f t="shared" si="6"/>
        <v>9.9631225368863596E-3</v>
      </c>
      <c r="DO8" s="4">
        <f t="shared" si="6"/>
        <v>9.9631225368863596E-3</v>
      </c>
      <c r="DP8" s="4">
        <f t="shared" si="6"/>
        <v>9.9631225368863596E-3</v>
      </c>
      <c r="DQ8" s="4">
        <f t="shared" si="6"/>
        <v>9.9631225368863596E-3</v>
      </c>
      <c r="DR8" s="4">
        <f t="shared" si="6"/>
        <v>9.9631225368863596E-3</v>
      </c>
      <c r="DS8" s="4">
        <f t="shared" si="6"/>
        <v>9.9631225368863596E-3</v>
      </c>
      <c r="DT8" s="4">
        <f t="shared" si="6"/>
        <v>9.9631225368863596E-3</v>
      </c>
      <c r="DU8" s="4">
        <f t="shared" si="6"/>
        <v>9.9631225368863596E-3</v>
      </c>
      <c r="DV8" s="4">
        <f t="shared" si="6"/>
        <v>9.9631225368863596E-3</v>
      </c>
      <c r="DW8" s="4">
        <f t="shared" si="6"/>
        <v>9.9631225368863596E-3</v>
      </c>
      <c r="DX8" s="4">
        <f t="shared" si="6"/>
        <v>9.9631225368863596E-3</v>
      </c>
      <c r="DY8" s="4">
        <f t="shared" si="6"/>
        <v>9.9631225368863596E-3</v>
      </c>
      <c r="DZ8" s="4">
        <f t="shared" si="6"/>
        <v>9.9631225368863596E-3</v>
      </c>
      <c r="EA8" s="4">
        <f t="shared" si="6"/>
        <v>9.9631225368863596E-3</v>
      </c>
      <c r="EB8" s="4">
        <f t="shared" si="6"/>
        <v>9.9631225368863596E-3</v>
      </c>
      <c r="EC8" s="4">
        <f t="shared" si="6"/>
        <v>9.9631225368863596E-3</v>
      </c>
      <c r="ED8" s="4">
        <f t="shared" si="6"/>
        <v>9.9631225368863596E-3</v>
      </c>
      <c r="EE8" s="4">
        <f t="shared" si="6"/>
        <v>9.9631225368863596E-3</v>
      </c>
      <c r="EF8" s="4">
        <f t="shared" si="6"/>
        <v>9.9631225368863596E-3</v>
      </c>
      <c r="EG8" s="4">
        <f t="shared" si="6"/>
        <v>9.9631225368863596E-3</v>
      </c>
      <c r="EH8" s="4">
        <f t="shared" si="6"/>
        <v>9.9631225368863596E-3</v>
      </c>
      <c r="EI8" s="4">
        <f t="shared" si="6"/>
        <v>9.9631225368863596E-3</v>
      </c>
      <c r="EJ8" s="4">
        <f t="shared" si="6"/>
        <v>9.9631225368863596E-3</v>
      </c>
      <c r="EK8" s="4">
        <f t="shared" si="6"/>
        <v>9.9631225368863596E-3</v>
      </c>
      <c r="EL8" s="4">
        <f t="shared" si="6"/>
        <v>9.9631225368863596E-3</v>
      </c>
      <c r="EM8" s="4">
        <f t="shared" si="6"/>
        <v>9.9631225368863596E-3</v>
      </c>
      <c r="EN8" s="4">
        <f t="shared" si="6"/>
        <v>9.9631225368863596E-3</v>
      </c>
      <c r="EO8" s="4">
        <f t="shared" si="6"/>
        <v>9.9631225368863596E-3</v>
      </c>
      <c r="EP8" s="4">
        <f t="shared" si="6"/>
        <v>9.9631225368863596E-3</v>
      </c>
      <c r="EQ8" s="4">
        <f t="shared" si="6"/>
        <v>9.9631225368863596E-3</v>
      </c>
      <c r="ER8" s="4">
        <f t="shared" si="6"/>
        <v>9.9631225368863596E-3</v>
      </c>
      <c r="ES8" s="4">
        <f t="shared" si="6"/>
        <v>9.9631225368863596E-3</v>
      </c>
      <c r="ET8" s="4">
        <f t="shared" si="6"/>
        <v>9.9631225368863596E-3</v>
      </c>
      <c r="EU8" s="4">
        <f t="shared" si="6"/>
        <v>9.9631225368863596E-3</v>
      </c>
      <c r="EV8" s="4">
        <f t="shared" si="6"/>
        <v>9.9631225368863596E-3</v>
      </c>
      <c r="EW8" s="4">
        <f t="shared" si="6"/>
        <v>9.9631225368863596E-3</v>
      </c>
      <c r="EX8" s="4">
        <f t="shared" si="6"/>
        <v>9.9631225368863596E-3</v>
      </c>
      <c r="EY8" s="4">
        <f t="shared" si="6"/>
        <v>9.9631225368863596E-3</v>
      </c>
      <c r="EZ8" s="4">
        <f t="shared" si="6"/>
        <v>9.9631225368863596E-3</v>
      </c>
      <c r="FA8" s="4">
        <f t="shared" si="6"/>
        <v>9.9631225368863596E-3</v>
      </c>
      <c r="FB8" s="4">
        <f t="shared" si="7"/>
        <v>9.9631225368863596E-3</v>
      </c>
      <c r="FD8" s="4">
        <f t="shared" ref="FD8:FD55" si="24">BF7/BF8-1</f>
        <v>1.4679284215403987E-2</v>
      </c>
      <c r="FE8" s="4">
        <f t="shared" si="22"/>
        <v>1.2639157878161944E-2</v>
      </c>
      <c r="FF8" s="4">
        <f t="shared" si="22"/>
        <v>1.7741954197008525E-2</v>
      </c>
      <c r="FG8" s="4">
        <f t="shared" si="22"/>
        <v>1.4681686869266741E-2</v>
      </c>
      <c r="FH8" s="4">
        <f t="shared" si="22"/>
        <v>1.4681686869266741E-2</v>
      </c>
      <c r="FI8" s="4">
        <f t="shared" si="22"/>
        <v>1.4681686869266741E-2</v>
      </c>
      <c r="FJ8" s="4">
        <f t="shared" si="22"/>
        <v>1.4681686869266741E-2</v>
      </c>
      <c r="FK8" s="4">
        <f t="shared" si="22"/>
        <v>1.4681686869266741E-2</v>
      </c>
      <c r="FL8" s="4">
        <f t="shared" si="22"/>
        <v>1.4681686869266741E-2</v>
      </c>
      <c r="FM8" s="4">
        <f t="shared" si="22"/>
        <v>1.4681686869266741E-2</v>
      </c>
      <c r="FN8" s="4">
        <f t="shared" si="22"/>
        <v>1.4681686869266741E-2</v>
      </c>
      <c r="FO8" s="4">
        <f t="shared" si="22"/>
        <v>1.4681686869266741E-2</v>
      </c>
      <c r="FP8" s="4">
        <f t="shared" si="22"/>
        <v>1.4681686869266741E-2</v>
      </c>
      <c r="FQ8" s="4">
        <f t="shared" si="22"/>
        <v>1.4681686869266741E-2</v>
      </c>
      <c r="FR8" s="4">
        <f t="shared" si="22"/>
        <v>1.4681686869266741E-2</v>
      </c>
      <c r="FS8" s="4">
        <f t="shared" si="22"/>
        <v>1.4681686869266741E-2</v>
      </c>
      <c r="FT8" s="4">
        <f t="shared" si="22"/>
        <v>1.4681686869266741E-2</v>
      </c>
      <c r="FU8" s="4">
        <f t="shared" si="22"/>
        <v>1.4681686869266741E-2</v>
      </c>
      <c r="FV8" s="4">
        <f t="shared" si="22"/>
        <v>1.4681686869266741E-2</v>
      </c>
      <c r="FW8" s="4">
        <f t="shared" si="22"/>
        <v>1.4681686869266741E-2</v>
      </c>
      <c r="FX8" s="4">
        <f t="shared" si="22"/>
        <v>1.4681686869266741E-2</v>
      </c>
      <c r="FY8" s="4">
        <f t="shared" si="22"/>
        <v>1.4681686869266741E-2</v>
      </c>
      <c r="FZ8" s="4">
        <f t="shared" si="22"/>
        <v>1.4681686869266741E-2</v>
      </c>
      <c r="GA8" s="4">
        <f t="shared" si="22"/>
        <v>1.4681686869266741E-2</v>
      </c>
      <c r="GB8" s="4">
        <f t="shared" si="22"/>
        <v>1.4681686869266741E-2</v>
      </c>
      <c r="GC8" s="4">
        <f t="shared" si="22"/>
        <v>1.4681686869266741E-2</v>
      </c>
      <c r="GD8" s="4">
        <f t="shared" si="22"/>
        <v>1.4681686869266741E-2</v>
      </c>
      <c r="GE8" s="4">
        <f t="shared" si="22"/>
        <v>1.4681686869266741E-2</v>
      </c>
      <c r="GF8" s="4">
        <f t="shared" si="22"/>
        <v>1.4681686869266741E-2</v>
      </c>
      <c r="GG8" s="4">
        <f t="shared" si="22"/>
        <v>1.4681686869266741E-2</v>
      </c>
      <c r="GH8" s="4">
        <f t="shared" si="22"/>
        <v>1.4681686869266741E-2</v>
      </c>
      <c r="GI8" s="4">
        <f t="shared" si="22"/>
        <v>1.4681686869266741E-2</v>
      </c>
      <c r="GJ8" s="4">
        <f t="shared" si="22"/>
        <v>1.4681686869266741E-2</v>
      </c>
      <c r="GK8" s="4">
        <f t="shared" si="22"/>
        <v>1.4681686869266741E-2</v>
      </c>
      <c r="GL8" s="4">
        <f t="shared" si="22"/>
        <v>1.4681686869266741E-2</v>
      </c>
      <c r="GM8" s="4">
        <f t="shared" si="22"/>
        <v>1.4681686869266741E-2</v>
      </c>
      <c r="GN8" s="4">
        <f t="shared" si="22"/>
        <v>1.4681686869266741E-2</v>
      </c>
      <c r="GO8" s="4">
        <f t="shared" si="22"/>
        <v>1.4681686869266741E-2</v>
      </c>
      <c r="GP8" s="4">
        <f t="shared" si="22"/>
        <v>1.4681686869266741E-2</v>
      </c>
      <c r="GQ8" s="4">
        <f t="shared" si="22"/>
        <v>1.4681686869266741E-2</v>
      </c>
      <c r="GR8" s="4">
        <f t="shared" si="23"/>
        <v>1.4681686869266741E-2</v>
      </c>
      <c r="GS8" s="4">
        <f t="shared" si="23"/>
        <v>1.4681686869266741E-2</v>
      </c>
      <c r="GT8" s="4">
        <f t="shared" si="23"/>
        <v>1.4681686869266741E-2</v>
      </c>
      <c r="GU8" s="4">
        <f t="shared" si="23"/>
        <v>1.4681686869266741E-2</v>
      </c>
      <c r="GV8" s="4">
        <f t="shared" si="23"/>
        <v>1.4681686869266741E-2</v>
      </c>
      <c r="GW8" s="4">
        <f t="shared" si="23"/>
        <v>1.4681686869266741E-2</v>
      </c>
      <c r="GX8" s="4">
        <f t="shared" si="23"/>
        <v>1.4681686869266741E-2</v>
      </c>
      <c r="GY8" s="4">
        <f t="shared" si="23"/>
        <v>1.4681686869266741E-2</v>
      </c>
      <c r="GZ8" s="4">
        <f t="shared" si="23"/>
        <v>1.4681686869266741E-2</v>
      </c>
      <c r="HA8" s="4">
        <f t="shared" si="23"/>
        <v>1.4681686869266741E-2</v>
      </c>
      <c r="HB8" s="4"/>
      <c r="HC8" s="4"/>
      <c r="HD8" s="4"/>
      <c r="HE8" s="4"/>
    </row>
    <row r="9" spans="2:213" x14ac:dyDescent="0.2">
      <c r="B9" t="str">
        <f t="shared" si="0"/>
        <v>4y</v>
      </c>
      <c r="C9">
        <f t="shared" si="19"/>
        <v>48</v>
      </c>
      <c r="D9" s="10">
        <f t="shared" si="1"/>
        <v>4</v>
      </c>
      <c r="E9" s="11">
        <f>'Curve construction'!G24</f>
        <v>1.2005927607784126E-2</v>
      </c>
      <c r="G9" s="11">
        <f t="shared" si="20"/>
        <v>1.2005927607784126E-2</v>
      </c>
      <c r="H9" s="11">
        <f t="shared" si="2"/>
        <v>1.2005927607784126E-2</v>
      </c>
      <c r="I9" s="11">
        <f t="shared" si="2"/>
        <v>1.2005927607784126E-2</v>
      </c>
      <c r="J9" s="11">
        <f t="shared" si="2"/>
        <v>1.3005927607784126E-2</v>
      </c>
      <c r="K9" s="11">
        <f t="shared" si="2"/>
        <v>1.2005927607784126E-2</v>
      </c>
      <c r="L9" s="11">
        <f t="shared" si="2"/>
        <v>1.2005927607784126E-2</v>
      </c>
      <c r="M9" s="11">
        <f t="shared" si="2"/>
        <v>1.2005927607784126E-2</v>
      </c>
      <c r="N9" s="11">
        <f t="shared" si="2"/>
        <v>1.2005927607784126E-2</v>
      </c>
      <c r="O9" s="11">
        <f t="shared" si="2"/>
        <v>1.2005927607784126E-2</v>
      </c>
      <c r="P9" s="11">
        <f t="shared" si="2"/>
        <v>1.2005927607784126E-2</v>
      </c>
      <c r="Q9" s="11">
        <f t="shared" si="2"/>
        <v>1.2005927607784126E-2</v>
      </c>
      <c r="R9" s="11">
        <f t="shared" si="2"/>
        <v>1.2005927607784126E-2</v>
      </c>
      <c r="S9" s="11">
        <f t="shared" si="2"/>
        <v>1.2005927607784126E-2</v>
      </c>
      <c r="T9" s="11">
        <f t="shared" si="2"/>
        <v>1.2005927607784126E-2</v>
      </c>
      <c r="U9" s="11">
        <f t="shared" si="2"/>
        <v>1.2005927607784126E-2</v>
      </c>
      <c r="V9" s="11">
        <f t="shared" si="2"/>
        <v>1.2005927607784126E-2</v>
      </c>
      <c r="W9" s="11">
        <f t="shared" si="2"/>
        <v>1.2005927607784126E-2</v>
      </c>
      <c r="X9" s="11">
        <f t="shared" si="2"/>
        <v>1.2005927607784126E-2</v>
      </c>
      <c r="Y9" s="11">
        <f t="shared" si="2"/>
        <v>1.2005927607784126E-2</v>
      </c>
      <c r="Z9" s="11">
        <f t="shared" si="2"/>
        <v>1.2005927607784126E-2</v>
      </c>
      <c r="AA9" s="11">
        <f t="shared" si="2"/>
        <v>1.2005927607784126E-2</v>
      </c>
      <c r="AB9" s="11">
        <f t="shared" si="2"/>
        <v>1.2005927607784126E-2</v>
      </c>
      <c r="AC9" s="11">
        <f t="shared" si="2"/>
        <v>1.2005927607784126E-2</v>
      </c>
      <c r="AD9" s="11">
        <f t="shared" si="2"/>
        <v>1.2005927607784126E-2</v>
      </c>
      <c r="AE9" s="11">
        <f t="shared" si="2"/>
        <v>1.2005927607784126E-2</v>
      </c>
      <c r="AF9" s="11">
        <f t="shared" si="2"/>
        <v>1.2005927607784126E-2</v>
      </c>
      <c r="AG9" s="11">
        <f t="shared" si="2"/>
        <v>1.2005927607784126E-2</v>
      </c>
      <c r="AH9" s="11">
        <f t="shared" si="2"/>
        <v>1.2005927607784126E-2</v>
      </c>
      <c r="AI9" s="11">
        <f t="shared" si="2"/>
        <v>1.2005927607784126E-2</v>
      </c>
      <c r="AJ9" s="11">
        <f t="shared" si="2"/>
        <v>1.2005927607784126E-2</v>
      </c>
      <c r="AK9" s="11">
        <f t="shared" si="2"/>
        <v>1.2005927607784126E-2</v>
      </c>
      <c r="AL9" s="11">
        <f t="shared" si="2"/>
        <v>1.2005927607784126E-2</v>
      </c>
      <c r="AM9" s="11">
        <f t="shared" si="2"/>
        <v>1.2005927607784126E-2</v>
      </c>
      <c r="AN9" s="11">
        <f t="shared" si="2"/>
        <v>1.2005927607784126E-2</v>
      </c>
      <c r="AO9" s="11">
        <f t="shared" si="3"/>
        <v>1.2005927607784126E-2</v>
      </c>
      <c r="AP9" s="11">
        <f t="shared" si="3"/>
        <v>1.2005927607784126E-2</v>
      </c>
      <c r="AQ9" s="11">
        <f t="shared" si="3"/>
        <v>1.2005927607784126E-2</v>
      </c>
      <c r="AR9" s="11">
        <f t="shared" si="3"/>
        <v>1.2005927607784126E-2</v>
      </c>
      <c r="AS9" s="11">
        <f t="shared" si="3"/>
        <v>1.2005927607784126E-2</v>
      </c>
      <c r="AT9" s="11">
        <f t="shared" si="3"/>
        <v>1.2005927607784126E-2</v>
      </c>
      <c r="AU9" s="11">
        <f t="shared" si="3"/>
        <v>1.2005927607784126E-2</v>
      </c>
      <c r="AV9" s="11">
        <f t="shared" si="3"/>
        <v>1.2005927607784126E-2</v>
      </c>
      <c r="AW9" s="11">
        <f t="shared" si="3"/>
        <v>1.2005927607784126E-2</v>
      </c>
      <c r="AX9" s="11">
        <f t="shared" si="3"/>
        <v>1.2005927607784126E-2</v>
      </c>
      <c r="AY9" s="11">
        <f t="shared" si="3"/>
        <v>1.2005927607784126E-2</v>
      </c>
      <c r="AZ9" s="11">
        <f t="shared" si="3"/>
        <v>1.2005927607784126E-2</v>
      </c>
      <c r="BA9" s="11">
        <f t="shared" si="3"/>
        <v>1.2005927607784126E-2</v>
      </c>
      <c r="BB9" s="11">
        <f t="shared" si="3"/>
        <v>1.2005927607784126E-2</v>
      </c>
      <c r="BC9" s="11">
        <f t="shared" si="3"/>
        <v>1.2005927607784126E-2</v>
      </c>
      <c r="BD9" s="11">
        <f t="shared" si="4"/>
        <v>1.2005927607784126E-2</v>
      </c>
      <c r="BF9" s="11">
        <f>(1-G9*SUM(BF$6:BF8))/(1+G9)</f>
        <v>0.953142292042089</v>
      </c>
      <c r="BG9" s="11">
        <f>(1-H9*SUM(BG$6:BG8))/(1+H9)</f>
        <v>0.95315382059463427</v>
      </c>
      <c r="BH9" s="11">
        <f>(1-I9*SUM(BH$6:BH8))/(1+I9)</f>
        <v>0.9531653872882786</v>
      </c>
      <c r="BI9" s="11">
        <f>(1-J9*SUM(BI$6:BI8))/(1+J9)</f>
        <v>0.94927703963763688</v>
      </c>
      <c r="BJ9" s="11">
        <f>(1-K9*SUM(BJ$6:BJ8))/(1+K9)</f>
        <v>0.95313076005419484</v>
      </c>
      <c r="BK9" s="11">
        <f>(1-L9*SUM(BK$6:BK8))/(1+L9)</f>
        <v>0.95313076005419484</v>
      </c>
      <c r="BL9" s="11">
        <f>(1-M9*SUM(BL$6:BL8))/(1+M9)</f>
        <v>0.95313076005419484</v>
      </c>
      <c r="BM9" s="11">
        <f>(1-N9*SUM(BM$6:BM8))/(1+N9)</f>
        <v>0.95313076005419484</v>
      </c>
      <c r="BN9" s="11">
        <f>(1-O9*SUM(BN$6:BN8))/(1+O9)</f>
        <v>0.95313076005419484</v>
      </c>
      <c r="BO9" s="11">
        <f>(1-P9*SUM(BO$6:BO8))/(1+P9)</f>
        <v>0.95313076005419484</v>
      </c>
      <c r="BP9" s="11">
        <f>(1-Q9*SUM(BP$6:BP8))/(1+Q9)</f>
        <v>0.95313076005419484</v>
      </c>
      <c r="BQ9" s="11">
        <f>(1-R9*SUM(BQ$6:BQ8))/(1+R9)</f>
        <v>0.95313076005419484</v>
      </c>
      <c r="BR9" s="11">
        <f>(1-S9*SUM(BR$6:BR8))/(1+S9)</f>
        <v>0.95313076005419484</v>
      </c>
      <c r="BS9" s="11">
        <f>(1-T9*SUM(BS$6:BS8))/(1+T9)</f>
        <v>0.95313076005419484</v>
      </c>
      <c r="BT9" s="11">
        <f>(1-U9*SUM(BT$6:BT8))/(1+U9)</f>
        <v>0.95313076005419484</v>
      </c>
      <c r="BU9" s="11">
        <f>(1-V9*SUM(BU$6:BU8))/(1+V9)</f>
        <v>0.95313076005419484</v>
      </c>
      <c r="BV9" s="11">
        <f>(1-W9*SUM(BV$6:BV8))/(1+W9)</f>
        <v>0.95313076005419484</v>
      </c>
      <c r="BW9" s="11">
        <f>(1-X9*SUM(BW$6:BW8))/(1+X9)</f>
        <v>0.95313076005419484</v>
      </c>
      <c r="BX9" s="11">
        <f>(1-Y9*SUM(BX$6:BX8))/(1+Y9)</f>
        <v>0.95313076005419484</v>
      </c>
      <c r="BY9" s="11">
        <f>(1-Z9*SUM(BY$6:BY8))/(1+Z9)</f>
        <v>0.95313076005419484</v>
      </c>
      <c r="BZ9" s="11">
        <f>(1-AA9*SUM(BZ$6:BZ8))/(1+AA9)</f>
        <v>0.95313076005419484</v>
      </c>
      <c r="CA9" s="11">
        <f>(1-AB9*SUM(CA$6:CA8))/(1+AB9)</f>
        <v>0.95313076005419484</v>
      </c>
      <c r="CB9" s="11">
        <f>(1-AC9*SUM(CB$6:CB8))/(1+AC9)</f>
        <v>0.95313076005419484</v>
      </c>
      <c r="CC9" s="11">
        <f>(1-AD9*SUM(CC$6:CC8))/(1+AD9)</f>
        <v>0.95313076005419484</v>
      </c>
      <c r="CD9" s="11">
        <f>(1-AE9*SUM(CD$6:CD8))/(1+AE9)</f>
        <v>0.95313076005419484</v>
      </c>
      <c r="CE9" s="11">
        <f>(1-AF9*SUM(CE$6:CE8))/(1+AF9)</f>
        <v>0.95313076005419484</v>
      </c>
      <c r="CF9" s="11">
        <f>(1-AG9*SUM(CF$6:CF8))/(1+AG9)</f>
        <v>0.95313076005419484</v>
      </c>
      <c r="CG9" s="11">
        <f>(1-AH9*SUM(CG$6:CG8))/(1+AH9)</f>
        <v>0.95313076005419484</v>
      </c>
      <c r="CH9" s="11">
        <f>(1-AI9*SUM(CH$6:CH8))/(1+AI9)</f>
        <v>0.95313076005419484</v>
      </c>
      <c r="CI9" s="11">
        <f>(1-AJ9*SUM(CI$6:CI8))/(1+AJ9)</f>
        <v>0.95313076005419484</v>
      </c>
      <c r="CJ9" s="11">
        <f>(1-AK9*SUM(CJ$6:CJ8))/(1+AK9)</f>
        <v>0.95313076005419484</v>
      </c>
      <c r="CK9" s="11">
        <f>(1-AL9*SUM(CK$6:CK8))/(1+AL9)</f>
        <v>0.95313076005419484</v>
      </c>
      <c r="CL9" s="11">
        <f>(1-AM9*SUM(CL$6:CL8))/(1+AM9)</f>
        <v>0.95313076005419484</v>
      </c>
      <c r="CM9" s="11">
        <f>(1-AN9*SUM(CM$6:CM8))/(1+AN9)</f>
        <v>0.95313076005419484</v>
      </c>
      <c r="CN9" s="11">
        <f>(1-AO9*SUM(CN$6:CN8))/(1+AO9)</f>
        <v>0.95313076005419484</v>
      </c>
      <c r="CO9" s="11">
        <f>(1-AP9*SUM(CO$6:CO8))/(1+AP9)</f>
        <v>0.95313076005419484</v>
      </c>
      <c r="CP9" s="11">
        <f>(1-AQ9*SUM(CP$6:CP8))/(1+AQ9)</f>
        <v>0.95313076005419484</v>
      </c>
      <c r="CQ9" s="11">
        <f>(1-AR9*SUM(CQ$6:CQ8))/(1+AR9)</f>
        <v>0.95313076005419484</v>
      </c>
      <c r="CR9" s="11">
        <f>(1-AS9*SUM(CR$6:CR8))/(1+AS9)</f>
        <v>0.95313076005419484</v>
      </c>
      <c r="CS9" s="11">
        <f>(1-AT9*SUM(CS$6:CS8))/(1+AT9)</f>
        <v>0.95313076005419484</v>
      </c>
      <c r="CT9" s="11">
        <f>(1-AU9*SUM(CT$6:CT8))/(1+AU9)</f>
        <v>0.95313076005419484</v>
      </c>
      <c r="CU9" s="11">
        <f>(1-AV9*SUM(CU$6:CU8))/(1+AV9)</f>
        <v>0.95313076005419484</v>
      </c>
      <c r="CV9" s="11">
        <f>(1-AW9*SUM(CV$6:CV8))/(1+AW9)</f>
        <v>0.95313076005419484</v>
      </c>
      <c r="CW9" s="11">
        <f>(1-AX9*SUM(CW$6:CW8))/(1+AX9)</f>
        <v>0.95313076005419484</v>
      </c>
      <c r="CX9" s="11">
        <f>(1-AY9*SUM(CX$6:CX8))/(1+AY9)</f>
        <v>0.95313076005419484</v>
      </c>
      <c r="CY9" s="11">
        <f>(1-AZ9*SUM(CY$6:CY8))/(1+AZ9)</f>
        <v>0.95313076005419484</v>
      </c>
      <c r="CZ9" s="11">
        <f>(1-BA9*SUM(CZ$6:CZ8))/(1+BA9)</f>
        <v>0.95313076005419484</v>
      </c>
      <c r="DA9" s="11">
        <f>(1-BB9*SUM(DA$6:DA8))/(1+BB9)</f>
        <v>0.95313076005419484</v>
      </c>
      <c r="DB9" s="11">
        <f>(1-BC9*SUM(DB$6:DB8))/(1+BC9)</f>
        <v>0.95313076005419484</v>
      </c>
      <c r="DC9" s="11">
        <f>(1-BD9*SUM(DC$6:DC8))/(1+BD9)</f>
        <v>0.95313076005419484</v>
      </c>
      <c r="DE9" s="4">
        <f t="shared" si="21"/>
        <v>1.2070031158113226E-2</v>
      </c>
      <c r="DF9" s="4">
        <f t="shared" si="6"/>
        <v>1.2066970855777237E-2</v>
      </c>
      <c r="DG9" s="4">
        <f t="shared" si="6"/>
        <v>1.2063900475225431E-2</v>
      </c>
      <c r="DH9" s="4">
        <f t="shared" si="6"/>
        <v>1.3098694799066335E-2</v>
      </c>
      <c r="DI9" s="4">
        <f t="shared" si="6"/>
        <v>1.2073092418667164E-2</v>
      </c>
      <c r="DJ9" s="4">
        <f t="shared" si="6"/>
        <v>1.2073092418667164E-2</v>
      </c>
      <c r="DK9" s="4">
        <f t="shared" si="6"/>
        <v>1.2073092418667164E-2</v>
      </c>
      <c r="DL9" s="4">
        <f t="shared" si="6"/>
        <v>1.2073092418667164E-2</v>
      </c>
      <c r="DM9" s="4">
        <f t="shared" si="6"/>
        <v>1.2073092418667164E-2</v>
      </c>
      <c r="DN9" s="4">
        <f t="shared" si="6"/>
        <v>1.2073092418667164E-2</v>
      </c>
      <c r="DO9" s="4">
        <f t="shared" si="6"/>
        <v>1.2073092418667164E-2</v>
      </c>
      <c r="DP9" s="4">
        <f t="shared" si="6"/>
        <v>1.2073092418667164E-2</v>
      </c>
      <c r="DQ9" s="4">
        <f t="shared" si="6"/>
        <v>1.2073092418667164E-2</v>
      </c>
      <c r="DR9" s="4">
        <f t="shared" si="6"/>
        <v>1.2073092418667164E-2</v>
      </c>
      <c r="DS9" s="4">
        <f t="shared" si="6"/>
        <v>1.2073092418667164E-2</v>
      </c>
      <c r="DT9" s="4">
        <f t="shared" si="6"/>
        <v>1.2073092418667164E-2</v>
      </c>
      <c r="DU9" s="4">
        <f t="shared" si="6"/>
        <v>1.2073092418667164E-2</v>
      </c>
      <c r="DV9" s="4">
        <f t="shared" si="6"/>
        <v>1.2073092418667164E-2</v>
      </c>
      <c r="DW9" s="4">
        <f t="shared" si="6"/>
        <v>1.2073092418667164E-2</v>
      </c>
      <c r="DX9" s="4">
        <f t="shared" si="6"/>
        <v>1.2073092418667164E-2</v>
      </c>
      <c r="DY9" s="4">
        <f t="shared" si="6"/>
        <v>1.2073092418667164E-2</v>
      </c>
      <c r="DZ9" s="4">
        <f t="shared" si="6"/>
        <v>1.2073092418667164E-2</v>
      </c>
      <c r="EA9" s="4">
        <f t="shared" si="6"/>
        <v>1.2073092418667164E-2</v>
      </c>
      <c r="EB9" s="4">
        <f t="shared" si="6"/>
        <v>1.2073092418667164E-2</v>
      </c>
      <c r="EC9" s="4">
        <f t="shared" si="6"/>
        <v>1.2073092418667164E-2</v>
      </c>
      <c r="ED9" s="4">
        <f t="shared" si="6"/>
        <v>1.2073092418667164E-2</v>
      </c>
      <c r="EE9" s="4">
        <f t="shared" si="6"/>
        <v>1.2073092418667164E-2</v>
      </c>
      <c r="EF9" s="4">
        <f t="shared" si="6"/>
        <v>1.2073092418667164E-2</v>
      </c>
      <c r="EG9" s="4">
        <f t="shared" si="6"/>
        <v>1.2073092418667164E-2</v>
      </c>
      <c r="EH9" s="4">
        <f t="shared" si="6"/>
        <v>1.2073092418667164E-2</v>
      </c>
      <c r="EI9" s="4">
        <f t="shared" si="6"/>
        <v>1.2073092418667164E-2</v>
      </c>
      <c r="EJ9" s="4">
        <f t="shared" si="6"/>
        <v>1.2073092418667164E-2</v>
      </c>
      <c r="EK9" s="4">
        <f t="shared" si="6"/>
        <v>1.2073092418667164E-2</v>
      </c>
      <c r="EL9" s="4">
        <f t="shared" si="6"/>
        <v>1.2073092418667164E-2</v>
      </c>
      <c r="EM9" s="4">
        <f t="shared" si="6"/>
        <v>1.2073092418667164E-2</v>
      </c>
      <c r="EN9" s="4">
        <f t="shared" si="6"/>
        <v>1.2073092418667164E-2</v>
      </c>
      <c r="EO9" s="4">
        <f t="shared" si="6"/>
        <v>1.2073092418667164E-2</v>
      </c>
      <c r="EP9" s="4">
        <f t="shared" si="6"/>
        <v>1.2073092418667164E-2</v>
      </c>
      <c r="EQ9" s="4">
        <f t="shared" si="6"/>
        <v>1.2073092418667164E-2</v>
      </c>
      <c r="ER9" s="4">
        <f t="shared" si="6"/>
        <v>1.2073092418667164E-2</v>
      </c>
      <c r="ES9" s="4">
        <f t="shared" si="6"/>
        <v>1.2073092418667164E-2</v>
      </c>
      <c r="ET9" s="4">
        <f t="shared" si="6"/>
        <v>1.2073092418667164E-2</v>
      </c>
      <c r="EU9" s="4">
        <f t="shared" si="6"/>
        <v>1.2073092418667164E-2</v>
      </c>
      <c r="EV9" s="4">
        <f t="shared" si="6"/>
        <v>1.2073092418667164E-2</v>
      </c>
      <c r="EW9" s="4">
        <f t="shared" si="6"/>
        <v>1.2073092418667164E-2</v>
      </c>
      <c r="EX9" s="4">
        <f t="shared" si="6"/>
        <v>1.2073092418667164E-2</v>
      </c>
      <c r="EY9" s="4">
        <f t="shared" si="6"/>
        <v>1.2073092418667164E-2</v>
      </c>
      <c r="EZ9" s="4">
        <f t="shared" si="6"/>
        <v>1.2073092418667164E-2</v>
      </c>
      <c r="FA9" s="4">
        <f t="shared" si="6"/>
        <v>1.2073092418667164E-2</v>
      </c>
      <c r="FB9" s="4">
        <f t="shared" si="7"/>
        <v>1.2073092418667164E-2</v>
      </c>
      <c r="FD9" s="4">
        <f t="shared" si="24"/>
        <v>1.8427293435065994E-2</v>
      </c>
      <c r="FE9" s="4">
        <f t="shared" si="22"/>
        <v>1.8425100327564614E-2</v>
      </c>
      <c r="FF9" s="4">
        <f t="shared" si="22"/>
        <v>1.5330265623715977E-2</v>
      </c>
      <c r="FG9" s="4">
        <f t="shared" si="22"/>
        <v>2.256394151694141E-2</v>
      </c>
      <c r="FH9" s="4">
        <f t="shared" si="22"/>
        <v>1.8429487249160159E-2</v>
      </c>
      <c r="FI9" s="4">
        <f t="shared" si="22"/>
        <v>1.8429487249160159E-2</v>
      </c>
      <c r="FJ9" s="4">
        <f t="shared" si="22"/>
        <v>1.8429487249160159E-2</v>
      </c>
      <c r="FK9" s="4">
        <f t="shared" si="22"/>
        <v>1.8429487249160159E-2</v>
      </c>
      <c r="FL9" s="4">
        <f t="shared" si="22"/>
        <v>1.8429487249160159E-2</v>
      </c>
      <c r="FM9" s="4">
        <f t="shared" si="22"/>
        <v>1.8429487249160159E-2</v>
      </c>
      <c r="FN9" s="4">
        <f t="shared" si="22"/>
        <v>1.8429487249160159E-2</v>
      </c>
      <c r="FO9" s="4">
        <f t="shared" si="22"/>
        <v>1.8429487249160159E-2</v>
      </c>
      <c r="FP9" s="4">
        <f t="shared" si="22"/>
        <v>1.8429487249160159E-2</v>
      </c>
      <c r="FQ9" s="4">
        <f t="shared" si="22"/>
        <v>1.8429487249160159E-2</v>
      </c>
      <c r="FR9" s="4">
        <f t="shared" si="22"/>
        <v>1.8429487249160159E-2</v>
      </c>
      <c r="FS9" s="4">
        <f t="shared" si="22"/>
        <v>1.8429487249160159E-2</v>
      </c>
      <c r="FT9" s="4">
        <f t="shared" si="22"/>
        <v>1.8429487249160159E-2</v>
      </c>
      <c r="FU9" s="4">
        <f t="shared" si="22"/>
        <v>1.8429487249160159E-2</v>
      </c>
      <c r="FV9" s="4">
        <f t="shared" si="22"/>
        <v>1.8429487249160159E-2</v>
      </c>
      <c r="FW9" s="4">
        <f t="shared" si="22"/>
        <v>1.8429487249160159E-2</v>
      </c>
      <c r="FX9" s="4">
        <f t="shared" si="22"/>
        <v>1.8429487249160159E-2</v>
      </c>
      <c r="FY9" s="4">
        <f t="shared" si="22"/>
        <v>1.8429487249160159E-2</v>
      </c>
      <c r="FZ9" s="4">
        <f t="shared" si="22"/>
        <v>1.8429487249160159E-2</v>
      </c>
      <c r="GA9" s="4">
        <f t="shared" si="22"/>
        <v>1.8429487249160159E-2</v>
      </c>
      <c r="GB9" s="4">
        <f t="shared" si="22"/>
        <v>1.8429487249160159E-2</v>
      </c>
      <c r="GC9" s="4">
        <f t="shared" si="22"/>
        <v>1.8429487249160159E-2</v>
      </c>
      <c r="GD9" s="4">
        <f t="shared" si="22"/>
        <v>1.8429487249160159E-2</v>
      </c>
      <c r="GE9" s="4">
        <f t="shared" si="22"/>
        <v>1.8429487249160159E-2</v>
      </c>
      <c r="GF9" s="4">
        <f t="shared" si="22"/>
        <v>1.8429487249160159E-2</v>
      </c>
      <c r="GG9" s="4">
        <f t="shared" si="22"/>
        <v>1.8429487249160159E-2</v>
      </c>
      <c r="GH9" s="4">
        <f t="shared" si="22"/>
        <v>1.8429487249160159E-2</v>
      </c>
      <c r="GI9" s="4">
        <f t="shared" si="22"/>
        <v>1.8429487249160159E-2</v>
      </c>
      <c r="GJ9" s="4">
        <f t="shared" si="22"/>
        <v>1.8429487249160159E-2</v>
      </c>
      <c r="GK9" s="4">
        <f t="shared" si="22"/>
        <v>1.8429487249160159E-2</v>
      </c>
      <c r="GL9" s="4">
        <f t="shared" si="22"/>
        <v>1.8429487249160159E-2</v>
      </c>
      <c r="GM9" s="4">
        <f t="shared" si="22"/>
        <v>1.8429487249160159E-2</v>
      </c>
      <c r="GN9" s="4">
        <f t="shared" si="22"/>
        <v>1.8429487249160159E-2</v>
      </c>
      <c r="GO9" s="4">
        <f t="shared" si="22"/>
        <v>1.8429487249160159E-2</v>
      </c>
      <c r="GP9" s="4">
        <f t="shared" si="22"/>
        <v>1.8429487249160159E-2</v>
      </c>
      <c r="GQ9" s="4">
        <f t="shared" si="22"/>
        <v>1.8429487249160159E-2</v>
      </c>
      <c r="GR9" s="4">
        <f t="shared" si="23"/>
        <v>1.8429487249160159E-2</v>
      </c>
      <c r="GS9" s="4">
        <f t="shared" si="23"/>
        <v>1.8429487249160159E-2</v>
      </c>
      <c r="GT9" s="4">
        <f t="shared" si="23"/>
        <v>1.8429487249160159E-2</v>
      </c>
      <c r="GU9" s="4">
        <f t="shared" si="23"/>
        <v>1.8429487249160159E-2</v>
      </c>
      <c r="GV9" s="4">
        <f t="shared" si="23"/>
        <v>1.8429487249160159E-2</v>
      </c>
      <c r="GW9" s="4">
        <f t="shared" si="23"/>
        <v>1.8429487249160159E-2</v>
      </c>
      <c r="GX9" s="4">
        <f t="shared" si="23"/>
        <v>1.8429487249160159E-2</v>
      </c>
      <c r="GY9" s="4">
        <f t="shared" si="23"/>
        <v>1.8429487249160159E-2</v>
      </c>
      <c r="GZ9" s="4">
        <f t="shared" si="23"/>
        <v>1.8429487249160159E-2</v>
      </c>
      <c r="HA9" s="4">
        <f t="shared" si="23"/>
        <v>1.8429487249160159E-2</v>
      </c>
      <c r="HB9" s="4"/>
      <c r="HC9" s="4"/>
      <c r="HD9" s="4"/>
      <c r="HE9" s="4"/>
    </row>
    <row r="10" spans="2:213" x14ac:dyDescent="0.2">
      <c r="B10" t="str">
        <f t="shared" si="0"/>
        <v>5y</v>
      </c>
      <c r="C10">
        <f t="shared" si="19"/>
        <v>60</v>
      </c>
      <c r="D10" s="10">
        <f t="shared" si="1"/>
        <v>5</v>
      </c>
      <c r="E10" s="11">
        <f>'Curve construction'!G25</f>
        <v>1.3966995678537528E-2</v>
      </c>
      <c r="G10" s="11">
        <f t="shared" si="20"/>
        <v>1.3966995678537528E-2</v>
      </c>
      <c r="H10" s="11">
        <f t="shared" si="2"/>
        <v>1.3966995678537528E-2</v>
      </c>
      <c r="I10" s="11">
        <f t="shared" si="2"/>
        <v>1.3966995678537528E-2</v>
      </c>
      <c r="J10" s="11">
        <f t="shared" si="2"/>
        <v>1.3966995678537528E-2</v>
      </c>
      <c r="K10" s="11">
        <f t="shared" si="2"/>
        <v>1.4966995678537529E-2</v>
      </c>
      <c r="L10" s="11">
        <f t="shared" si="2"/>
        <v>1.3966995678537528E-2</v>
      </c>
      <c r="M10" s="11">
        <f t="shared" si="2"/>
        <v>1.3966995678537528E-2</v>
      </c>
      <c r="N10" s="11">
        <f t="shared" si="2"/>
        <v>1.3966995678537528E-2</v>
      </c>
      <c r="O10" s="11">
        <f t="shared" si="2"/>
        <v>1.3966995678537528E-2</v>
      </c>
      <c r="P10" s="11">
        <f t="shared" si="2"/>
        <v>1.3966995678537528E-2</v>
      </c>
      <c r="Q10" s="11">
        <f t="shared" si="2"/>
        <v>1.3966995678537528E-2</v>
      </c>
      <c r="R10" s="11">
        <f t="shared" si="2"/>
        <v>1.3966995678537528E-2</v>
      </c>
      <c r="S10" s="11">
        <f t="shared" si="2"/>
        <v>1.3966995678537528E-2</v>
      </c>
      <c r="T10" s="11">
        <f t="shared" si="2"/>
        <v>1.3966995678537528E-2</v>
      </c>
      <c r="U10" s="11">
        <f t="shared" si="2"/>
        <v>1.3966995678537528E-2</v>
      </c>
      <c r="V10" s="11">
        <f t="shared" si="2"/>
        <v>1.3966995678537528E-2</v>
      </c>
      <c r="W10" s="11">
        <f t="shared" si="2"/>
        <v>1.3966995678537528E-2</v>
      </c>
      <c r="X10" s="11">
        <f t="shared" si="2"/>
        <v>1.3966995678537528E-2</v>
      </c>
      <c r="Y10" s="11">
        <f t="shared" si="2"/>
        <v>1.3966995678537528E-2</v>
      </c>
      <c r="Z10" s="11">
        <f t="shared" si="2"/>
        <v>1.3966995678537528E-2</v>
      </c>
      <c r="AA10" s="11">
        <f t="shared" si="2"/>
        <v>1.3966995678537528E-2</v>
      </c>
      <c r="AB10" s="11">
        <f t="shared" si="2"/>
        <v>1.3966995678537528E-2</v>
      </c>
      <c r="AC10" s="11">
        <f t="shared" si="2"/>
        <v>1.3966995678537528E-2</v>
      </c>
      <c r="AD10" s="11">
        <f t="shared" si="2"/>
        <v>1.3966995678537528E-2</v>
      </c>
      <c r="AE10" s="11">
        <f t="shared" si="2"/>
        <v>1.3966995678537528E-2</v>
      </c>
      <c r="AF10" s="11">
        <f t="shared" si="2"/>
        <v>1.3966995678537528E-2</v>
      </c>
      <c r="AG10" s="11">
        <f t="shared" si="2"/>
        <v>1.3966995678537528E-2</v>
      </c>
      <c r="AH10" s="11">
        <f t="shared" si="2"/>
        <v>1.3966995678537528E-2</v>
      </c>
      <c r="AI10" s="11">
        <f t="shared" si="2"/>
        <v>1.3966995678537528E-2</v>
      </c>
      <c r="AJ10" s="11">
        <f t="shared" si="2"/>
        <v>1.3966995678537528E-2</v>
      </c>
      <c r="AK10" s="11">
        <f t="shared" si="2"/>
        <v>1.3966995678537528E-2</v>
      </c>
      <c r="AL10" s="11">
        <f t="shared" si="2"/>
        <v>1.3966995678537528E-2</v>
      </c>
      <c r="AM10" s="11">
        <f t="shared" si="2"/>
        <v>1.3966995678537528E-2</v>
      </c>
      <c r="AN10" s="11">
        <f t="shared" si="2"/>
        <v>1.3966995678537528E-2</v>
      </c>
      <c r="AO10" s="11">
        <f t="shared" si="3"/>
        <v>1.3966995678537528E-2</v>
      </c>
      <c r="AP10" s="11">
        <f t="shared" si="3"/>
        <v>1.3966995678537528E-2</v>
      </c>
      <c r="AQ10" s="11">
        <f t="shared" si="3"/>
        <v>1.3966995678537528E-2</v>
      </c>
      <c r="AR10" s="11">
        <f t="shared" si="3"/>
        <v>1.3966995678537528E-2</v>
      </c>
      <c r="AS10" s="11">
        <f t="shared" si="3"/>
        <v>1.3966995678537528E-2</v>
      </c>
      <c r="AT10" s="11">
        <f t="shared" si="3"/>
        <v>1.3966995678537528E-2</v>
      </c>
      <c r="AU10" s="11">
        <f t="shared" si="3"/>
        <v>1.3966995678537528E-2</v>
      </c>
      <c r="AV10" s="11">
        <f t="shared" si="3"/>
        <v>1.3966995678537528E-2</v>
      </c>
      <c r="AW10" s="11">
        <f t="shared" si="3"/>
        <v>1.3966995678537528E-2</v>
      </c>
      <c r="AX10" s="11">
        <f t="shared" si="3"/>
        <v>1.3966995678537528E-2</v>
      </c>
      <c r="AY10" s="11">
        <f t="shared" si="3"/>
        <v>1.3966995678537528E-2</v>
      </c>
      <c r="AZ10" s="11">
        <f t="shared" si="3"/>
        <v>1.3966995678537528E-2</v>
      </c>
      <c r="BA10" s="11">
        <f t="shared" si="3"/>
        <v>1.3966995678537528E-2</v>
      </c>
      <c r="BB10" s="11">
        <f t="shared" si="3"/>
        <v>1.3966995678537528E-2</v>
      </c>
      <c r="BC10" s="11">
        <f t="shared" si="3"/>
        <v>1.3966995678537528E-2</v>
      </c>
      <c r="BD10" s="11">
        <f t="shared" si="4"/>
        <v>1.3966995678537528E-2</v>
      </c>
      <c r="BF10" s="11">
        <f>(1-G10*SUM(BF$6:BF9))/(1+G10)</f>
        <v>0.93246474546113267</v>
      </c>
      <c r="BG10" s="11">
        <f>(1-H10*SUM(BG$6:BG9))/(1+H10)</f>
        <v>0.93247797236638785</v>
      </c>
      <c r="BH10" s="11">
        <f>(1-I10*SUM(BH$6:BH9))/(1+I10)</f>
        <v>0.9324912430315776</v>
      </c>
      <c r="BI10" s="11">
        <f>(1-J10*SUM(BI$6:BI9))/(1+J10)</f>
        <v>0.93250459809411612</v>
      </c>
      <c r="BJ10" s="11">
        <f>(1-K10*SUM(BJ$6:BJ9))/(1+K10)</f>
        <v>0.92768653884624286</v>
      </c>
      <c r="BK10" s="11">
        <f>(1-L10*SUM(BK$6:BK9))/(1+L10)</f>
        <v>0.93245151461444287</v>
      </c>
      <c r="BL10" s="11">
        <f>(1-M10*SUM(BL$6:BL9))/(1+M10)</f>
        <v>0.93245151461444287</v>
      </c>
      <c r="BM10" s="11">
        <f>(1-N10*SUM(BM$6:BM9))/(1+N10)</f>
        <v>0.93245151461444287</v>
      </c>
      <c r="BN10" s="11">
        <f>(1-O10*SUM(BN$6:BN9))/(1+O10)</f>
        <v>0.93245151461444287</v>
      </c>
      <c r="BO10" s="11">
        <f>(1-P10*SUM(BO$6:BO9))/(1+P10)</f>
        <v>0.93245151461444287</v>
      </c>
      <c r="BP10" s="11">
        <f>(1-Q10*SUM(BP$6:BP9))/(1+Q10)</f>
        <v>0.93245151461444287</v>
      </c>
      <c r="BQ10" s="11">
        <f>(1-R10*SUM(BQ$6:BQ9))/(1+R10)</f>
        <v>0.93245151461444287</v>
      </c>
      <c r="BR10" s="11">
        <f>(1-S10*SUM(BR$6:BR9))/(1+S10)</f>
        <v>0.93245151461444287</v>
      </c>
      <c r="BS10" s="11">
        <f>(1-T10*SUM(BS$6:BS9))/(1+T10)</f>
        <v>0.93245151461444287</v>
      </c>
      <c r="BT10" s="11">
        <f>(1-U10*SUM(BT$6:BT9))/(1+U10)</f>
        <v>0.93245151461444287</v>
      </c>
      <c r="BU10" s="11">
        <f>(1-V10*SUM(BU$6:BU9))/(1+V10)</f>
        <v>0.93245151461444287</v>
      </c>
      <c r="BV10" s="11">
        <f>(1-W10*SUM(BV$6:BV9))/(1+W10)</f>
        <v>0.93245151461444287</v>
      </c>
      <c r="BW10" s="11">
        <f>(1-X10*SUM(BW$6:BW9))/(1+X10)</f>
        <v>0.93245151461444287</v>
      </c>
      <c r="BX10" s="11">
        <f>(1-Y10*SUM(BX$6:BX9))/(1+Y10)</f>
        <v>0.93245151461444287</v>
      </c>
      <c r="BY10" s="11">
        <f>(1-Z10*SUM(BY$6:BY9))/(1+Z10)</f>
        <v>0.93245151461444287</v>
      </c>
      <c r="BZ10" s="11">
        <f>(1-AA10*SUM(BZ$6:BZ9))/(1+AA10)</f>
        <v>0.93245151461444287</v>
      </c>
      <c r="CA10" s="11">
        <f>(1-AB10*SUM(CA$6:CA9))/(1+AB10)</f>
        <v>0.93245151461444287</v>
      </c>
      <c r="CB10" s="11">
        <f>(1-AC10*SUM(CB$6:CB9))/(1+AC10)</f>
        <v>0.93245151461444287</v>
      </c>
      <c r="CC10" s="11">
        <f>(1-AD10*SUM(CC$6:CC9))/(1+AD10)</f>
        <v>0.93245151461444287</v>
      </c>
      <c r="CD10" s="11">
        <f>(1-AE10*SUM(CD$6:CD9))/(1+AE10)</f>
        <v>0.93245151461444287</v>
      </c>
      <c r="CE10" s="11">
        <f>(1-AF10*SUM(CE$6:CE9))/(1+AF10)</f>
        <v>0.93245151461444287</v>
      </c>
      <c r="CF10" s="11">
        <f>(1-AG10*SUM(CF$6:CF9))/(1+AG10)</f>
        <v>0.93245151461444287</v>
      </c>
      <c r="CG10" s="11">
        <f>(1-AH10*SUM(CG$6:CG9))/(1+AH10)</f>
        <v>0.93245151461444287</v>
      </c>
      <c r="CH10" s="11">
        <f>(1-AI10*SUM(CH$6:CH9))/(1+AI10)</f>
        <v>0.93245151461444287</v>
      </c>
      <c r="CI10" s="11">
        <f>(1-AJ10*SUM(CI$6:CI9))/(1+AJ10)</f>
        <v>0.93245151461444287</v>
      </c>
      <c r="CJ10" s="11">
        <f>(1-AK10*SUM(CJ$6:CJ9))/(1+AK10)</f>
        <v>0.93245151461444287</v>
      </c>
      <c r="CK10" s="11">
        <f>(1-AL10*SUM(CK$6:CK9))/(1+AL10)</f>
        <v>0.93245151461444287</v>
      </c>
      <c r="CL10" s="11">
        <f>(1-AM10*SUM(CL$6:CL9))/(1+AM10)</f>
        <v>0.93245151461444287</v>
      </c>
      <c r="CM10" s="11">
        <f>(1-AN10*SUM(CM$6:CM9))/(1+AN10)</f>
        <v>0.93245151461444287</v>
      </c>
      <c r="CN10" s="11">
        <f>(1-AO10*SUM(CN$6:CN9))/(1+AO10)</f>
        <v>0.93245151461444287</v>
      </c>
      <c r="CO10" s="11">
        <f>(1-AP10*SUM(CO$6:CO9))/(1+AP10)</f>
        <v>0.93245151461444287</v>
      </c>
      <c r="CP10" s="11">
        <f>(1-AQ10*SUM(CP$6:CP9))/(1+AQ10)</f>
        <v>0.93245151461444287</v>
      </c>
      <c r="CQ10" s="11">
        <f>(1-AR10*SUM(CQ$6:CQ9))/(1+AR10)</f>
        <v>0.93245151461444287</v>
      </c>
      <c r="CR10" s="11">
        <f>(1-AS10*SUM(CR$6:CR9))/(1+AS10)</f>
        <v>0.93245151461444287</v>
      </c>
      <c r="CS10" s="11">
        <f>(1-AT10*SUM(CS$6:CS9))/(1+AT10)</f>
        <v>0.93245151461444287</v>
      </c>
      <c r="CT10" s="11">
        <f>(1-AU10*SUM(CT$6:CT9))/(1+AU10)</f>
        <v>0.93245151461444287</v>
      </c>
      <c r="CU10" s="11">
        <f>(1-AV10*SUM(CU$6:CU9))/(1+AV10)</f>
        <v>0.93245151461444287</v>
      </c>
      <c r="CV10" s="11">
        <f>(1-AW10*SUM(CV$6:CV9))/(1+AW10)</f>
        <v>0.93245151461444287</v>
      </c>
      <c r="CW10" s="11">
        <f>(1-AX10*SUM(CW$6:CW9))/(1+AX10)</f>
        <v>0.93245151461444287</v>
      </c>
      <c r="CX10" s="11">
        <f>(1-AY10*SUM(CX$6:CX9))/(1+AY10)</f>
        <v>0.93245151461444287</v>
      </c>
      <c r="CY10" s="11">
        <f>(1-AZ10*SUM(CY$6:CY9))/(1+AZ10)</f>
        <v>0.93245151461444287</v>
      </c>
      <c r="CZ10" s="11">
        <f>(1-BA10*SUM(CZ$6:CZ9))/(1+BA10)</f>
        <v>0.93245151461444287</v>
      </c>
      <c r="DA10" s="11">
        <f>(1-BB10*SUM(DA$6:DA9))/(1+BB10)</f>
        <v>0.93245151461444287</v>
      </c>
      <c r="DB10" s="11">
        <f>(1-BC10*SUM(DB$6:DB9))/(1+BC10)</f>
        <v>0.93245151461444287</v>
      </c>
      <c r="DC10" s="11">
        <f>(1-BD10*SUM(DC$6:DC9))/(1+BD10)</f>
        <v>0.93245151461444287</v>
      </c>
      <c r="DE10" s="4">
        <f t="shared" si="21"/>
        <v>1.4083031505982113E-2</v>
      </c>
      <c r="DF10" s="4">
        <f t="shared" si="6"/>
        <v>1.4080154600214723E-2</v>
      </c>
      <c r="DG10" s="4">
        <f t="shared" si="6"/>
        <v>1.4077268225695549E-2</v>
      </c>
      <c r="DH10" s="4">
        <f t="shared" si="6"/>
        <v>1.4074363544485768E-2</v>
      </c>
      <c r="DI10" s="4">
        <f t="shared" si="6"/>
        <v>1.5125527168847519E-2</v>
      </c>
      <c r="DJ10" s="4">
        <f t="shared" si="6"/>
        <v>1.408590931802034E-2</v>
      </c>
      <c r="DK10" s="4">
        <f t="shared" si="6"/>
        <v>1.408590931802034E-2</v>
      </c>
      <c r="DL10" s="4">
        <f t="shared" si="6"/>
        <v>1.408590931802034E-2</v>
      </c>
      <c r="DM10" s="4">
        <f t="shared" si="6"/>
        <v>1.408590931802034E-2</v>
      </c>
      <c r="DN10" s="4">
        <f t="shared" si="6"/>
        <v>1.408590931802034E-2</v>
      </c>
      <c r="DO10" s="4">
        <f t="shared" si="6"/>
        <v>1.408590931802034E-2</v>
      </c>
      <c r="DP10" s="4">
        <f t="shared" si="6"/>
        <v>1.408590931802034E-2</v>
      </c>
      <c r="DQ10" s="4">
        <f t="shared" si="6"/>
        <v>1.408590931802034E-2</v>
      </c>
      <c r="DR10" s="4">
        <f t="shared" si="6"/>
        <v>1.408590931802034E-2</v>
      </c>
      <c r="DS10" s="4">
        <f t="shared" si="6"/>
        <v>1.408590931802034E-2</v>
      </c>
      <c r="DT10" s="4">
        <f t="shared" si="6"/>
        <v>1.408590931802034E-2</v>
      </c>
      <c r="DU10" s="4">
        <f t="shared" si="6"/>
        <v>1.408590931802034E-2</v>
      </c>
      <c r="DV10" s="4">
        <f t="shared" si="6"/>
        <v>1.408590931802034E-2</v>
      </c>
      <c r="DW10" s="4">
        <f t="shared" si="6"/>
        <v>1.408590931802034E-2</v>
      </c>
      <c r="DX10" s="4">
        <f t="shared" si="6"/>
        <v>1.408590931802034E-2</v>
      </c>
      <c r="DY10" s="4">
        <f t="shared" si="6"/>
        <v>1.408590931802034E-2</v>
      </c>
      <c r="DZ10" s="4">
        <f t="shared" si="6"/>
        <v>1.408590931802034E-2</v>
      </c>
      <c r="EA10" s="4">
        <f t="shared" si="6"/>
        <v>1.408590931802034E-2</v>
      </c>
      <c r="EB10" s="4">
        <f t="shared" si="6"/>
        <v>1.408590931802034E-2</v>
      </c>
      <c r="EC10" s="4">
        <f t="shared" si="6"/>
        <v>1.408590931802034E-2</v>
      </c>
      <c r="ED10" s="4">
        <f t="shared" si="6"/>
        <v>1.408590931802034E-2</v>
      </c>
      <c r="EE10" s="4">
        <f t="shared" si="6"/>
        <v>1.408590931802034E-2</v>
      </c>
      <c r="EF10" s="4">
        <f t="shared" si="6"/>
        <v>1.408590931802034E-2</v>
      </c>
      <c r="EG10" s="4">
        <f t="shared" si="6"/>
        <v>1.408590931802034E-2</v>
      </c>
      <c r="EH10" s="4">
        <f t="shared" si="6"/>
        <v>1.408590931802034E-2</v>
      </c>
      <c r="EI10" s="4">
        <f t="shared" si="6"/>
        <v>1.408590931802034E-2</v>
      </c>
      <c r="EJ10" s="4">
        <f t="shared" si="6"/>
        <v>1.408590931802034E-2</v>
      </c>
      <c r="EK10" s="4">
        <f t="shared" si="6"/>
        <v>1.408590931802034E-2</v>
      </c>
      <c r="EL10" s="4">
        <f t="shared" si="6"/>
        <v>1.408590931802034E-2</v>
      </c>
      <c r="EM10" s="4">
        <f t="shared" si="6"/>
        <v>1.408590931802034E-2</v>
      </c>
      <c r="EN10" s="4">
        <f t="shared" si="6"/>
        <v>1.408590931802034E-2</v>
      </c>
      <c r="EO10" s="4">
        <f t="shared" si="6"/>
        <v>1.408590931802034E-2</v>
      </c>
      <c r="EP10" s="4">
        <f t="shared" si="6"/>
        <v>1.408590931802034E-2</v>
      </c>
      <c r="EQ10" s="4">
        <f t="shared" si="6"/>
        <v>1.408590931802034E-2</v>
      </c>
      <c r="ER10" s="4">
        <f t="shared" si="6"/>
        <v>1.408590931802034E-2</v>
      </c>
      <c r="ES10" s="4">
        <f t="shared" si="6"/>
        <v>1.408590931802034E-2</v>
      </c>
      <c r="ET10" s="4">
        <f t="shared" si="6"/>
        <v>1.408590931802034E-2</v>
      </c>
      <c r="EU10" s="4">
        <f t="shared" si="6"/>
        <v>1.408590931802034E-2</v>
      </c>
      <c r="EV10" s="4">
        <f t="shared" si="6"/>
        <v>1.408590931802034E-2</v>
      </c>
      <c r="EW10" s="4">
        <f t="shared" si="6"/>
        <v>1.408590931802034E-2</v>
      </c>
      <c r="EX10" s="4">
        <f t="shared" si="6"/>
        <v>1.408590931802034E-2</v>
      </c>
      <c r="EY10" s="4">
        <f t="shared" si="6"/>
        <v>1.408590931802034E-2</v>
      </c>
      <c r="EZ10" s="4">
        <f t="shared" si="6"/>
        <v>1.408590931802034E-2</v>
      </c>
      <c r="FA10" s="4">
        <f t="shared" si="6"/>
        <v>1.408590931802034E-2</v>
      </c>
      <c r="FB10" s="4">
        <f t="shared" si="7"/>
        <v>1.408590931802034E-2</v>
      </c>
      <c r="FD10" s="4">
        <f t="shared" si="24"/>
        <v>2.2175151051668562E-2</v>
      </c>
      <c r="FE10" s="4">
        <f t="shared" si="22"/>
        <v>2.2173015171367938E-2</v>
      </c>
      <c r="FF10" s="4">
        <f t="shared" si="22"/>
        <v>2.217087228560799E-2</v>
      </c>
      <c r="FG10" s="4">
        <f t="shared" si="22"/>
        <v>1.7986443796417451E-2</v>
      </c>
      <c r="FH10" s="4">
        <f t="shared" si="22"/>
        <v>2.7427606354617051E-2</v>
      </c>
      <c r="FI10" s="4">
        <f t="shared" si="22"/>
        <v>2.2177287629054465E-2</v>
      </c>
      <c r="FJ10" s="4">
        <f t="shared" si="22"/>
        <v>2.2177287629054465E-2</v>
      </c>
      <c r="FK10" s="4">
        <f t="shared" si="22"/>
        <v>2.2177287629054465E-2</v>
      </c>
      <c r="FL10" s="4">
        <f t="shared" si="22"/>
        <v>2.2177287629054465E-2</v>
      </c>
      <c r="FM10" s="4">
        <f t="shared" si="22"/>
        <v>2.2177287629054465E-2</v>
      </c>
      <c r="FN10" s="4">
        <f t="shared" si="22"/>
        <v>2.2177287629054465E-2</v>
      </c>
      <c r="FO10" s="4">
        <f t="shared" si="22"/>
        <v>2.2177287629054465E-2</v>
      </c>
      <c r="FP10" s="4">
        <f t="shared" si="22"/>
        <v>2.2177287629054465E-2</v>
      </c>
      <c r="FQ10" s="4">
        <f t="shared" si="22"/>
        <v>2.2177287629054465E-2</v>
      </c>
      <c r="FR10" s="4">
        <f t="shared" si="22"/>
        <v>2.2177287629054465E-2</v>
      </c>
      <c r="FS10" s="4">
        <f t="shared" si="22"/>
        <v>2.2177287629054465E-2</v>
      </c>
      <c r="FT10" s="4">
        <f t="shared" si="22"/>
        <v>2.2177287629054465E-2</v>
      </c>
      <c r="FU10" s="4">
        <f t="shared" si="22"/>
        <v>2.2177287629054465E-2</v>
      </c>
      <c r="FV10" s="4">
        <f t="shared" si="22"/>
        <v>2.2177287629054465E-2</v>
      </c>
      <c r="FW10" s="4">
        <f t="shared" si="22"/>
        <v>2.2177287629054465E-2</v>
      </c>
      <c r="FX10" s="4">
        <f t="shared" si="22"/>
        <v>2.2177287629054465E-2</v>
      </c>
      <c r="FY10" s="4">
        <f t="shared" si="22"/>
        <v>2.2177287629054465E-2</v>
      </c>
      <c r="FZ10" s="4">
        <f t="shared" si="22"/>
        <v>2.2177287629054465E-2</v>
      </c>
      <c r="GA10" s="4">
        <f t="shared" si="22"/>
        <v>2.2177287629054465E-2</v>
      </c>
      <c r="GB10" s="4">
        <f t="shared" si="22"/>
        <v>2.2177287629054465E-2</v>
      </c>
      <c r="GC10" s="4">
        <f t="shared" si="22"/>
        <v>2.2177287629054465E-2</v>
      </c>
      <c r="GD10" s="4">
        <f t="shared" si="22"/>
        <v>2.2177287629054465E-2</v>
      </c>
      <c r="GE10" s="4">
        <f t="shared" si="22"/>
        <v>2.2177287629054465E-2</v>
      </c>
      <c r="GF10" s="4">
        <f t="shared" si="22"/>
        <v>2.2177287629054465E-2</v>
      </c>
      <c r="GG10" s="4">
        <f t="shared" si="22"/>
        <v>2.2177287629054465E-2</v>
      </c>
      <c r="GH10" s="4">
        <f t="shared" si="22"/>
        <v>2.2177287629054465E-2</v>
      </c>
      <c r="GI10" s="4">
        <f t="shared" si="22"/>
        <v>2.2177287629054465E-2</v>
      </c>
      <c r="GJ10" s="4">
        <f t="shared" si="22"/>
        <v>2.2177287629054465E-2</v>
      </c>
      <c r="GK10" s="4">
        <f t="shared" si="22"/>
        <v>2.2177287629054465E-2</v>
      </c>
      <c r="GL10" s="4">
        <f t="shared" si="22"/>
        <v>2.2177287629054465E-2</v>
      </c>
      <c r="GM10" s="4">
        <f t="shared" si="22"/>
        <v>2.2177287629054465E-2</v>
      </c>
      <c r="GN10" s="4">
        <f t="shared" si="22"/>
        <v>2.2177287629054465E-2</v>
      </c>
      <c r="GO10" s="4">
        <f t="shared" si="22"/>
        <v>2.2177287629054465E-2</v>
      </c>
      <c r="GP10" s="4">
        <f t="shared" si="22"/>
        <v>2.2177287629054465E-2</v>
      </c>
      <c r="GQ10" s="4">
        <f t="shared" si="22"/>
        <v>2.2177287629054465E-2</v>
      </c>
      <c r="GR10" s="4">
        <f t="shared" si="23"/>
        <v>2.2177287629054465E-2</v>
      </c>
      <c r="GS10" s="4">
        <f t="shared" si="23"/>
        <v>2.2177287629054465E-2</v>
      </c>
      <c r="GT10" s="4">
        <f t="shared" si="23"/>
        <v>2.2177287629054465E-2</v>
      </c>
      <c r="GU10" s="4">
        <f t="shared" si="23"/>
        <v>2.2177287629054465E-2</v>
      </c>
      <c r="GV10" s="4">
        <f t="shared" si="23"/>
        <v>2.2177287629054465E-2</v>
      </c>
      <c r="GW10" s="4">
        <f t="shared" si="23"/>
        <v>2.2177287629054465E-2</v>
      </c>
      <c r="GX10" s="4">
        <f t="shared" si="23"/>
        <v>2.2177287629054465E-2</v>
      </c>
      <c r="GY10" s="4">
        <f t="shared" si="23"/>
        <v>2.2177287629054465E-2</v>
      </c>
      <c r="GZ10" s="4">
        <f t="shared" si="23"/>
        <v>2.2177287629054465E-2</v>
      </c>
      <c r="HA10" s="4">
        <f t="shared" si="23"/>
        <v>2.2177287629054465E-2</v>
      </c>
      <c r="HB10" s="4"/>
      <c r="HC10" s="4"/>
      <c r="HD10" s="4"/>
      <c r="HE10" s="4"/>
    </row>
    <row r="11" spans="2:213" x14ac:dyDescent="0.2">
      <c r="B11" t="str">
        <f t="shared" si="0"/>
        <v>6y</v>
      </c>
      <c r="C11">
        <f t="shared" si="19"/>
        <v>72</v>
      </c>
      <c r="D11" s="10">
        <f t="shared" si="1"/>
        <v>6</v>
      </c>
      <c r="E11" s="11">
        <f>'Curve construction'!G26</f>
        <v>1.5598233020917632E-2</v>
      </c>
      <c r="G11" s="11">
        <f t="shared" si="20"/>
        <v>1.5598233020917632E-2</v>
      </c>
      <c r="H11" s="11">
        <f t="shared" si="2"/>
        <v>1.5598233020917632E-2</v>
      </c>
      <c r="I11" s="11">
        <f t="shared" si="2"/>
        <v>1.5598233020917632E-2</v>
      </c>
      <c r="J11" s="11">
        <f t="shared" si="2"/>
        <v>1.5598233020917632E-2</v>
      </c>
      <c r="K11" s="11">
        <f t="shared" si="2"/>
        <v>1.5598233020917632E-2</v>
      </c>
      <c r="L11" s="11">
        <f t="shared" si="2"/>
        <v>1.6598233020917633E-2</v>
      </c>
      <c r="M11" s="11">
        <f t="shared" si="2"/>
        <v>1.5598233020917632E-2</v>
      </c>
      <c r="N11" s="11">
        <f t="shared" si="2"/>
        <v>1.5598233020917632E-2</v>
      </c>
      <c r="O11" s="11">
        <f t="shared" si="2"/>
        <v>1.5598233020917632E-2</v>
      </c>
      <c r="P11" s="11">
        <f t="shared" si="2"/>
        <v>1.5598233020917632E-2</v>
      </c>
      <c r="Q11" s="11">
        <f t="shared" si="2"/>
        <v>1.5598233020917632E-2</v>
      </c>
      <c r="R11" s="11">
        <f t="shared" si="2"/>
        <v>1.5598233020917632E-2</v>
      </c>
      <c r="S11" s="11">
        <f t="shared" si="2"/>
        <v>1.5598233020917632E-2</v>
      </c>
      <c r="T11" s="11">
        <f t="shared" si="2"/>
        <v>1.5598233020917632E-2</v>
      </c>
      <c r="U11" s="11">
        <f t="shared" si="2"/>
        <v>1.5598233020917632E-2</v>
      </c>
      <c r="V11" s="11">
        <f t="shared" si="2"/>
        <v>1.5598233020917632E-2</v>
      </c>
      <c r="W11" s="11">
        <f t="shared" si="2"/>
        <v>1.5598233020917632E-2</v>
      </c>
      <c r="X11" s="11">
        <f t="shared" si="2"/>
        <v>1.5598233020917632E-2</v>
      </c>
      <c r="Y11" s="11">
        <f t="shared" si="2"/>
        <v>1.5598233020917632E-2</v>
      </c>
      <c r="Z11" s="11">
        <f t="shared" si="2"/>
        <v>1.5598233020917632E-2</v>
      </c>
      <c r="AA11" s="11">
        <f t="shared" si="2"/>
        <v>1.5598233020917632E-2</v>
      </c>
      <c r="AB11" s="11">
        <f t="shared" si="2"/>
        <v>1.5598233020917632E-2</v>
      </c>
      <c r="AC11" s="11">
        <f t="shared" si="2"/>
        <v>1.5598233020917632E-2</v>
      </c>
      <c r="AD11" s="11">
        <f t="shared" si="2"/>
        <v>1.5598233020917632E-2</v>
      </c>
      <c r="AE11" s="11">
        <f t="shared" si="2"/>
        <v>1.5598233020917632E-2</v>
      </c>
      <c r="AF11" s="11">
        <f t="shared" si="2"/>
        <v>1.5598233020917632E-2</v>
      </c>
      <c r="AG11" s="11">
        <f t="shared" si="2"/>
        <v>1.5598233020917632E-2</v>
      </c>
      <c r="AH11" s="11">
        <f t="shared" si="2"/>
        <v>1.5598233020917632E-2</v>
      </c>
      <c r="AI11" s="11">
        <f t="shared" si="2"/>
        <v>1.5598233020917632E-2</v>
      </c>
      <c r="AJ11" s="11">
        <f t="shared" si="2"/>
        <v>1.5598233020917632E-2</v>
      </c>
      <c r="AK11" s="11">
        <f t="shared" si="2"/>
        <v>1.5598233020917632E-2</v>
      </c>
      <c r="AL11" s="11">
        <f t="shared" si="2"/>
        <v>1.5598233020917632E-2</v>
      </c>
      <c r="AM11" s="11">
        <f t="shared" si="2"/>
        <v>1.5598233020917632E-2</v>
      </c>
      <c r="AN11" s="11">
        <f t="shared" si="2"/>
        <v>1.5598233020917632E-2</v>
      </c>
      <c r="AO11" s="11">
        <f t="shared" si="3"/>
        <v>1.5598233020917632E-2</v>
      </c>
      <c r="AP11" s="11">
        <f t="shared" si="3"/>
        <v>1.5598233020917632E-2</v>
      </c>
      <c r="AQ11" s="11">
        <f t="shared" si="3"/>
        <v>1.5598233020917632E-2</v>
      </c>
      <c r="AR11" s="11">
        <f t="shared" si="3"/>
        <v>1.5598233020917632E-2</v>
      </c>
      <c r="AS11" s="11">
        <f t="shared" si="3"/>
        <v>1.5598233020917632E-2</v>
      </c>
      <c r="AT11" s="11">
        <f t="shared" si="3"/>
        <v>1.5598233020917632E-2</v>
      </c>
      <c r="AU11" s="11">
        <f t="shared" si="3"/>
        <v>1.5598233020917632E-2</v>
      </c>
      <c r="AV11" s="11">
        <f t="shared" si="3"/>
        <v>1.5598233020917632E-2</v>
      </c>
      <c r="AW11" s="11">
        <f t="shared" si="3"/>
        <v>1.5598233020917632E-2</v>
      </c>
      <c r="AX11" s="11">
        <f t="shared" si="3"/>
        <v>1.5598233020917632E-2</v>
      </c>
      <c r="AY11" s="11">
        <f t="shared" si="3"/>
        <v>1.5598233020917632E-2</v>
      </c>
      <c r="AZ11" s="11">
        <f t="shared" si="3"/>
        <v>1.5598233020917632E-2</v>
      </c>
      <c r="BA11" s="11">
        <f t="shared" si="3"/>
        <v>1.5598233020917632E-2</v>
      </c>
      <c r="BB11" s="11">
        <f t="shared" si="3"/>
        <v>1.5598233020917632E-2</v>
      </c>
      <c r="BC11" s="11">
        <f t="shared" si="3"/>
        <v>1.5598233020917632E-2</v>
      </c>
      <c r="BD11" s="11">
        <f t="shared" si="4"/>
        <v>1.5598233020917632E-2</v>
      </c>
      <c r="BF11" s="11">
        <f>(1-G11*SUM(BF$6:BF10))/(1+G11)</f>
        <v>0.91037687807237189</v>
      </c>
      <c r="BG11" s="11">
        <f>(1-H11*SUM(BG$6:BG10))/(1+H11)</f>
        <v>0.91039142290443786</v>
      </c>
      <c r="BH11" s="11">
        <f>(1-I11*SUM(BH$6:BH10))/(1+I11)</f>
        <v>0.91040601585667147</v>
      </c>
      <c r="BI11" s="11">
        <f>(1-J11*SUM(BI$6:BI10))/(1+J11)</f>
        <v>0.91042070161559274</v>
      </c>
      <c r="BJ11" s="11">
        <f>(1-K11*SUM(BJ$6:BJ10))/(1+K11)</f>
        <v>0.91043551257263544</v>
      </c>
      <c r="BK11" s="11">
        <f>(1-L11*SUM(BK$6:BK10))/(1+L11)</f>
        <v>0.90470950040204856</v>
      </c>
      <c r="BL11" s="11">
        <f>(1-M11*SUM(BL$6:BL10))/(1+M11)</f>
        <v>0.91036232890614732</v>
      </c>
      <c r="BM11" s="11">
        <f>(1-N11*SUM(BM$6:BM10))/(1+N11)</f>
        <v>0.91036232890614732</v>
      </c>
      <c r="BN11" s="11">
        <f>(1-O11*SUM(BN$6:BN10))/(1+O11)</f>
        <v>0.91036232890614732</v>
      </c>
      <c r="BO11" s="11">
        <f>(1-P11*SUM(BO$6:BO10))/(1+P11)</f>
        <v>0.91036232890614732</v>
      </c>
      <c r="BP11" s="11">
        <f>(1-Q11*SUM(BP$6:BP10))/(1+Q11)</f>
        <v>0.91036232890614732</v>
      </c>
      <c r="BQ11" s="11">
        <f>(1-R11*SUM(BQ$6:BQ10))/(1+R11)</f>
        <v>0.91036232890614732</v>
      </c>
      <c r="BR11" s="11">
        <f>(1-S11*SUM(BR$6:BR10))/(1+S11)</f>
        <v>0.91036232890614732</v>
      </c>
      <c r="BS11" s="11">
        <f>(1-T11*SUM(BS$6:BS10))/(1+T11)</f>
        <v>0.91036232890614732</v>
      </c>
      <c r="BT11" s="11">
        <f>(1-U11*SUM(BT$6:BT10))/(1+U11)</f>
        <v>0.91036232890614732</v>
      </c>
      <c r="BU11" s="11">
        <f>(1-V11*SUM(BU$6:BU10))/(1+V11)</f>
        <v>0.91036232890614732</v>
      </c>
      <c r="BV11" s="11">
        <f>(1-W11*SUM(BV$6:BV10))/(1+W11)</f>
        <v>0.91036232890614732</v>
      </c>
      <c r="BW11" s="11">
        <f>(1-X11*SUM(BW$6:BW10))/(1+X11)</f>
        <v>0.91036232890614732</v>
      </c>
      <c r="BX11" s="11">
        <f>(1-Y11*SUM(BX$6:BX10))/(1+Y11)</f>
        <v>0.91036232890614732</v>
      </c>
      <c r="BY11" s="11">
        <f>(1-Z11*SUM(BY$6:BY10))/(1+Z11)</f>
        <v>0.91036232890614732</v>
      </c>
      <c r="BZ11" s="11">
        <f>(1-AA11*SUM(BZ$6:BZ10))/(1+AA11)</f>
        <v>0.91036232890614732</v>
      </c>
      <c r="CA11" s="11">
        <f>(1-AB11*SUM(CA$6:CA10))/(1+AB11)</f>
        <v>0.91036232890614732</v>
      </c>
      <c r="CB11" s="11">
        <f>(1-AC11*SUM(CB$6:CB10))/(1+AC11)</f>
        <v>0.91036232890614732</v>
      </c>
      <c r="CC11" s="11">
        <f>(1-AD11*SUM(CC$6:CC10))/(1+AD11)</f>
        <v>0.91036232890614732</v>
      </c>
      <c r="CD11" s="11">
        <f>(1-AE11*SUM(CD$6:CD10))/(1+AE11)</f>
        <v>0.91036232890614732</v>
      </c>
      <c r="CE11" s="11">
        <f>(1-AF11*SUM(CE$6:CE10))/(1+AF11)</f>
        <v>0.91036232890614732</v>
      </c>
      <c r="CF11" s="11">
        <f>(1-AG11*SUM(CF$6:CF10))/(1+AG11)</f>
        <v>0.91036232890614732</v>
      </c>
      <c r="CG11" s="11">
        <f>(1-AH11*SUM(CG$6:CG10))/(1+AH11)</f>
        <v>0.91036232890614732</v>
      </c>
      <c r="CH11" s="11">
        <f>(1-AI11*SUM(CH$6:CH10))/(1+AI11)</f>
        <v>0.91036232890614732</v>
      </c>
      <c r="CI11" s="11">
        <f>(1-AJ11*SUM(CI$6:CI10))/(1+AJ11)</f>
        <v>0.91036232890614732</v>
      </c>
      <c r="CJ11" s="11">
        <f>(1-AK11*SUM(CJ$6:CJ10))/(1+AK11)</f>
        <v>0.91036232890614732</v>
      </c>
      <c r="CK11" s="11">
        <f>(1-AL11*SUM(CK$6:CK10))/(1+AL11)</f>
        <v>0.91036232890614732</v>
      </c>
      <c r="CL11" s="11">
        <f>(1-AM11*SUM(CL$6:CL10))/(1+AM11)</f>
        <v>0.91036232890614732</v>
      </c>
      <c r="CM11" s="11">
        <f>(1-AN11*SUM(CM$6:CM10))/(1+AN11)</f>
        <v>0.91036232890614732</v>
      </c>
      <c r="CN11" s="11">
        <f>(1-AO11*SUM(CN$6:CN10))/(1+AO11)</f>
        <v>0.91036232890614732</v>
      </c>
      <c r="CO11" s="11">
        <f>(1-AP11*SUM(CO$6:CO10))/(1+AP11)</f>
        <v>0.91036232890614732</v>
      </c>
      <c r="CP11" s="11">
        <f>(1-AQ11*SUM(CP$6:CP10))/(1+AQ11)</f>
        <v>0.91036232890614732</v>
      </c>
      <c r="CQ11" s="11">
        <f>(1-AR11*SUM(CQ$6:CQ10))/(1+AR11)</f>
        <v>0.91036232890614732</v>
      </c>
      <c r="CR11" s="11">
        <f>(1-AS11*SUM(CR$6:CR10))/(1+AS11)</f>
        <v>0.91036232890614732</v>
      </c>
      <c r="CS11" s="11">
        <f>(1-AT11*SUM(CS$6:CS10))/(1+AT11)</f>
        <v>0.91036232890614732</v>
      </c>
      <c r="CT11" s="11">
        <f>(1-AU11*SUM(CT$6:CT10))/(1+AU11)</f>
        <v>0.91036232890614732</v>
      </c>
      <c r="CU11" s="11">
        <f>(1-AV11*SUM(CU$6:CU10))/(1+AV11)</f>
        <v>0.91036232890614732</v>
      </c>
      <c r="CV11" s="11">
        <f>(1-AW11*SUM(CV$6:CV10))/(1+AW11)</f>
        <v>0.91036232890614732</v>
      </c>
      <c r="CW11" s="11">
        <f>(1-AX11*SUM(CW$6:CW10))/(1+AX11)</f>
        <v>0.91036232890614732</v>
      </c>
      <c r="CX11" s="11">
        <f>(1-AY11*SUM(CX$6:CX10))/(1+AY11)</f>
        <v>0.91036232890614732</v>
      </c>
      <c r="CY11" s="11">
        <f>(1-AZ11*SUM(CY$6:CY10))/(1+AZ11)</f>
        <v>0.91036232890614732</v>
      </c>
      <c r="CZ11" s="11">
        <f>(1-BA11*SUM(CZ$6:CZ10))/(1+BA11)</f>
        <v>0.91036232890614732</v>
      </c>
      <c r="DA11" s="11">
        <f>(1-BB11*SUM(DA$6:DA10))/(1+BB11)</f>
        <v>0.91036232890614732</v>
      </c>
      <c r="DB11" s="11">
        <f>(1-BC11*SUM(DB$6:DB10))/(1+BC11)</f>
        <v>0.91036232890614732</v>
      </c>
      <c r="DC11" s="11">
        <f>(1-BD11*SUM(DC$6:DC10))/(1+BD11)</f>
        <v>0.91036232890614732</v>
      </c>
      <c r="DE11" s="4">
        <f t="shared" si="21"/>
        <v>1.5772529274418856E-2</v>
      </c>
      <c r="DF11" s="4">
        <f t="shared" si="6"/>
        <v>1.5769824514899167E-2</v>
      </c>
      <c r="DG11" s="4">
        <f t="shared" si="6"/>
        <v>1.5767110857608957E-2</v>
      </c>
      <c r="DH11" s="4">
        <f t="shared" si="6"/>
        <v>1.576437999352498E-2</v>
      </c>
      <c r="DI11" s="4">
        <f t="shared" si="6"/>
        <v>1.5761625900499121E-2</v>
      </c>
      <c r="DJ11" s="4">
        <f t="shared" si="6"/>
        <v>1.6830290157857641E-2</v>
      </c>
      <c r="DK11" s="4">
        <f t="shared" si="6"/>
        <v>1.5775234890357703E-2</v>
      </c>
      <c r="DL11" s="4">
        <f t="shared" si="6"/>
        <v>1.5775234890357703E-2</v>
      </c>
      <c r="DM11" s="4">
        <f t="shared" si="6"/>
        <v>1.5775234890357703E-2</v>
      </c>
      <c r="DN11" s="4">
        <f t="shared" si="6"/>
        <v>1.5775234890357703E-2</v>
      </c>
      <c r="DO11" s="4">
        <f t="shared" si="6"/>
        <v>1.5775234890357703E-2</v>
      </c>
      <c r="DP11" s="4">
        <f t="shared" si="6"/>
        <v>1.5775234890357703E-2</v>
      </c>
      <c r="DQ11" s="4">
        <f t="shared" si="6"/>
        <v>1.5775234890357703E-2</v>
      </c>
      <c r="DR11" s="4">
        <f t="shared" si="6"/>
        <v>1.5775234890357703E-2</v>
      </c>
      <c r="DS11" s="4">
        <f t="shared" si="6"/>
        <v>1.5775234890357703E-2</v>
      </c>
      <c r="DT11" s="4">
        <f t="shared" si="6"/>
        <v>1.5775234890357703E-2</v>
      </c>
      <c r="DU11" s="4">
        <f t="shared" ref="DU11:DU55" si="25">BV11^(-1/$D11)-1</f>
        <v>1.5775234890357703E-2</v>
      </c>
      <c r="DV11" s="4">
        <f t="shared" ref="DV11:DV55" si="26">BW11^(-1/$D11)-1</f>
        <v>1.5775234890357703E-2</v>
      </c>
      <c r="DW11" s="4">
        <f t="shared" ref="DW11:DW55" si="27">BX11^(-1/$D11)-1</f>
        <v>1.5775234890357703E-2</v>
      </c>
      <c r="DX11" s="4">
        <f t="shared" ref="DX11:DX55" si="28">BY11^(-1/$D11)-1</f>
        <v>1.5775234890357703E-2</v>
      </c>
      <c r="DY11" s="4">
        <f t="shared" ref="DY11:DY55" si="29">BZ11^(-1/$D11)-1</f>
        <v>1.5775234890357703E-2</v>
      </c>
      <c r="DZ11" s="4">
        <f t="shared" ref="DZ11:DZ55" si="30">CA11^(-1/$D11)-1</f>
        <v>1.5775234890357703E-2</v>
      </c>
      <c r="EA11" s="4">
        <f t="shared" ref="EA11:EA55" si="31">CB11^(-1/$D11)-1</f>
        <v>1.5775234890357703E-2</v>
      </c>
      <c r="EB11" s="4">
        <f t="shared" ref="EB11:EB55" si="32">CC11^(-1/$D11)-1</f>
        <v>1.5775234890357703E-2</v>
      </c>
      <c r="EC11" s="4">
        <f t="shared" ref="EC11:EC55" si="33">CD11^(-1/$D11)-1</f>
        <v>1.5775234890357703E-2</v>
      </c>
      <c r="ED11" s="4">
        <f t="shared" ref="ED11:ED55" si="34">CE11^(-1/$D11)-1</f>
        <v>1.5775234890357703E-2</v>
      </c>
      <c r="EE11" s="4">
        <f t="shared" ref="EE11:EE55" si="35">CF11^(-1/$D11)-1</f>
        <v>1.5775234890357703E-2</v>
      </c>
      <c r="EF11" s="4">
        <f t="shared" ref="EF11:EF55" si="36">CG11^(-1/$D11)-1</f>
        <v>1.5775234890357703E-2</v>
      </c>
      <c r="EG11" s="4">
        <f t="shared" ref="EG11:EG55" si="37">CH11^(-1/$D11)-1</f>
        <v>1.5775234890357703E-2</v>
      </c>
      <c r="EH11" s="4">
        <f t="shared" ref="EH11:EH55" si="38">CI11^(-1/$D11)-1</f>
        <v>1.5775234890357703E-2</v>
      </c>
      <c r="EI11" s="4">
        <f t="shared" ref="EI11:EI55" si="39">CJ11^(-1/$D11)-1</f>
        <v>1.5775234890357703E-2</v>
      </c>
      <c r="EJ11" s="4">
        <f t="shared" ref="EJ11:EJ55" si="40">CK11^(-1/$D11)-1</f>
        <v>1.5775234890357703E-2</v>
      </c>
      <c r="EK11" s="4">
        <f t="shared" ref="EK11:EK55" si="41">CL11^(-1/$D11)-1</f>
        <v>1.5775234890357703E-2</v>
      </c>
      <c r="EL11" s="4">
        <f t="shared" ref="EL11:EL55" si="42">CM11^(-1/$D11)-1</f>
        <v>1.5775234890357703E-2</v>
      </c>
      <c r="EM11" s="4">
        <f t="shared" ref="EM11:EM55" si="43">CN11^(-1/$D11)-1</f>
        <v>1.5775234890357703E-2</v>
      </c>
      <c r="EN11" s="4">
        <f t="shared" ref="EN11:EN55" si="44">CO11^(-1/$D11)-1</f>
        <v>1.5775234890357703E-2</v>
      </c>
      <c r="EO11" s="4">
        <f t="shared" ref="EO11:EO55" si="45">CP11^(-1/$D11)-1</f>
        <v>1.5775234890357703E-2</v>
      </c>
      <c r="EP11" s="4">
        <f t="shared" ref="EP11:EP55" si="46">CQ11^(-1/$D11)-1</f>
        <v>1.5775234890357703E-2</v>
      </c>
      <c r="EQ11" s="4">
        <f t="shared" ref="EQ11:EQ55" si="47">CR11^(-1/$D11)-1</f>
        <v>1.5775234890357703E-2</v>
      </c>
      <c r="ER11" s="4">
        <f t="shared" ref="ER11:ER55" si="48">CS11^(-1/$D11)-1</f>
        <v>1.5775234890357703E-2</v>
      </c>
      <c r="ES11" s="4">
        <f t="shared" ref="ES11:ES55" si="49">CT11^(-1/$D11)-1</f>
        <v>1.5775234890357703E-2</v>
      </c>
      <c r="ET11" s="4">
        <f t="shared" ref="ET11:ET55" si="50">CU11^(-1/$D11)-1</f>
        <v>1.5775234890357703E-2</v>
      </c>
      <c r="EU11" s="4">
        <f t="shared" ref="EU11:EU55" si="51">CV11^(-1/$D11)-1</f>
        <v>1.5775234890357703E-2</v>
      </c>
      <c r="EV11" s="4">
        <f t="shared" ref="EV11:EV55" si="52">CW11^(-1/$D11)-1</f>
        <v>1.5775234890357703E-2</v>
      </c>
      <c r="EW11" s="4">
        <f t="shared" ref="EW11:EW55" si="53">CX11^(-1/$D11)-1</f>
        <v>1.5775234890357703E-2</v>
      </c>
      <c r="EX11" s="4">
        <f t="shared" ref="EX11:EX55" si="54">CY11^(-1/$D11)-1</f>
        <v>1.5775234890357703E-2</v>
      </c>
      <c r="EY11" s="4">
        <f t="shared" ref="EY11:EY55" si="55">CZ11^(-1/$D11)-1</f>
        <v>1.5775234890357703E-2</v>
      </c>
      <c r="EZ11" s="4">
        <f t="shared" ref="EZ11:EZ55" si="56">DA11^(-1/$D11)-1</f>
        <v>1.5775234890357703E-2</v>
      </c>
      <c r="FA11" s="4">
        <f t="shared" ref="FA11:FB55" si="57">DB11^(-1/$D11)-1</f>
        <v>1.5775234890357703E-2</v>
      </c>
      <c r="FB11" s="4">
        <f t="shared" si="57"/>
        <v>1.5775234890357703E-2</v>
      </c>
      <c r="FD11" s="4">
        <f t="shared" si="24"/>
        <v>2.4262333458566765E-2</v>
      </c>
      <c r="FE11" s="4">
        <f t="shared" si="22"/>
        <v>2.4260498183832802E-2</v>
      </c>
      <c r="FF11" s="4">
        <f t="shared" si="22"/>
        <v>2.4258656896202879E-2</v>
      </c>
      <c r="FG11" s="4">
        <f t="shared" si="22"/>
        <v>2.4256803958141893E-2</v>
      </c>
      <c r="FH11" s="4">
        <f t="shared" si="22"/>
        <v>1.8948103446515319E-2</v>
      </c>
      <c r="FI11" s="4">
        <f t="shared" si="22"/>
        <v>3.0664002312417393E-2</v>
      </c>
      <c r="FJ11" s="4">
        <f t="shared" si="22"/>
        <v>2.4264169338857666E-2</v>
      </c>
      <c r="FK11" s="4">
        <f t="shared" si="22"/>
        <v>2.4264169338857666E-2</v>
      </c>
      <c r="FL11" s="4">
        <f t="shared" si="22"/>
        <v>2.4264169338857666E-2</v>
      </c>
      <c r="FM11" s="4">
        <f t="shared" si="22"/>
        <v>2.4264169338857666E-2</v>
      </c>
      <c r="FN11" s="4">
        <f t="shared" si="22"/>
        <v>2.4264169338857666E-2</v>
      </c>
      <c r="FO11" s="4">
        <f t="shared" si="22"/>
        <v>2.4264169338857666E-2</v>
      </c>
      <c r="FP11" s="4">
        <f t="shared" si="22"/>
        <v>2.4264169338857666E-2</v>
      </c>
      <c r="FQ11" s="4">
        <f t="shared" si="22"/>
        <v>2.4264169338857666E-2</v>
      </c>
      <c r="FR11" s="4">
        <f t="shared" si="22"/>
        <v>2.4264169338857666E-2</v>
      </c>
      <c r="FS11" s="4">
        <f t="shared" si="22"/>
        <v>2.4264169338857666E-2</v>
      </c>
      <c r="FT11" s="4">
        <f t="shared" si="22"/>
        <v>2.4264169338857666E-2</v>
      </c>
      <c r="FU11" s="4">
        <f t="shared" si="22"/>
        <v>2.4264169338857666E-2</v>
      </c>
      <c r="FV11" s="4">
        <f t="shared" si="22"/>
        <v>2.4264169338857666E-2</v>
      </c>
      <c r="FW11" s="4">
        <f t="shared" si="22"/>
        <v>2.4264169338857666E-2</v>
      </c>
      <c r="FX11" s="4">
        <f t="shared" si="22"/>
        <v>2.4264169338857666E-2</v>
      </c>
      <c r="FY11" s="4">
        <f t="shared" si="22"/>
        <v>2.4264169338857666E-2</v>
      </c>
      <c r="FZ11" s="4">
        <f t="shared" si="22"/>
        <v>2.4264169338857666E-2</v>
      </c>
      <c r="GA11" s="4">
        <f t="shared" si="22"/>
        <v>2.4264169338857666E-2</v>
      </c>
      <c r="GB11" s="4">
        <f t="shared" si="22"/>
        <v>2.4264169338857666E-2</v>
      </c>
      <c r="GC11" s="4">
        <f t="shared" si="22"/>
        <v>2.4264169338857666E-2</v>
      </c>
      <c r="GD11" s="4">
        <f t="shared" si="22"/>
        <v>2.4264169338857666E-2</v>
      </c>
      <c r="GE11" s="4">
        <f t="shared" si="22"/>
        <v>2.4264169338857666E-2</v>
      </c>
      <c r="GF11" s="4">
        <f t="shared" si="22"/>
        <v>2.4264169338857666E-2</v>
      </c>
      <c r="GG11" s="4">
        <f t="shared" si="22"/>
        <v>2.4264169338857666E-2</v>
      </c>
      <c r="GH11" s="4">
        <f t="shared" si="22"/>
        <v>2.4264169338857666E-2</v>
      </c>
      <c r="GI11" s="4">
        <f t="shared" si="22"/>
        <v>2.4264169338857666E-2</v>
      </c>
      <c r="GJ11" s="4">
        <f t="shared" si="22"/>
        <v>2.4264169338857666E-2</v>
      </c>
      <c r="GK11" s="4">
        <f t="shared" si="22"/>
        <v>2.4264169338857666E-2</v>
      </c>
      <c r="GL11" s="4">
        <f t="shared" si="22"/>
        <v>2.4264169338857666E-2</v>
      </c>
      <c r="GM11" s="4">
        <f t="shared" si="22"/>
        <v>2.4264169338857666E-2</v>
      </c>
      <c r="GN11" s="4">
        <f t="shared" si="22"/>
        <v>2.4264169338857666E-2</v>
      </c>
      <c r="GO11" s="4">
        <f t="shared" si="22"/>
        <v>2.4264169338857666E-2</v>
      </c>
      <c r="GP11" s="4">
        <f t="shared" si="22"/>
        <v>2.4264169338857666E-2</v>
      </c>
      <c r="GQ11" s="4">
        <f t="shared" si="22"/>
        <v>2.4264169338857666E-2</v>
      </c>
      <c r="GR11" s="4">
        <f t="shared" si="23"/>
        <v>2.4264169338857666E-2</v>
      </c>
      <c r="GS11" s="4">
        <f t="shared" si="23"/>
        <v>2.4264169338857666E-2</v>
      </c>
      <c r="GT11" s="4">
        <f t="shared" si="23"/>
        <v>2.4264169338857666E-2</v>
      </c>
      <c r="GU11" s="4">
        <f t="shared" si="23"/>
        <v>2.4264169338857666E-2</v>
      </c>
      <c r="GV11" s="4">
        <f t="shared" si="23"/>
        <v>2.4264169338857666E-2</v>
      </c>
      <c r="GW11" s="4">
        <f t="shared" si="23"/>
        <v>2.4264169338857666E-2</v>
      </c>
      <c r="GX11" s="4">
        <f t="shared" si="23"/>
        <v>2.4264169338857666E-2</v>
      </c>
      <c r="GY11" s="4">
        <f t="shared" si="23"/>
        <v>2.4264169338857666E-2</v>
      </c>
      <c r="GZ11" s="4">
        <f t="shared" si="23"/>
        <v>2.4264169338857666E-2</v>
      </c>
      <c r="HA11" s="4">
        <f t="shared" si="23"/>
        <v>2.4264169338857666E-2</v>
      </c>
      <c r="HB11" s="4"/>
      <c r="HC11" s="4"/>
      <c r="HD11" s="4"/>
      <c r="HE11" s="4"/>
    </row>
    <row r="12" spans="2:213" x14ac:dyDescent="0.2">
      <c r="B12" t="str">
        <f t="shared" si="0"/>
        <v>7y</v>
      </c>
      <c r="C12">
        <f t="shared" si="19"/>
        <v>84</v>
      </c>
      <c r="D12" s="10">
        <f t="shared" si="1"/>
        <v>7</v>
      </c>
      <c r="E12" s="11">
        <f>'Curve construction'!G27</f>
        <v>1.7035999772022511E-2</v>
      </c>
      <c r="G12" s="11">
        <f t="shared" si="20"/>
        <v>1.7035999772022511E-2</v>
      </c>
      <c r="H12" s="11">
        <f t="shared" si="2"/>
        <v>1.7035999772022511E-2</v>
      </c>
      <c r="I12" s="11">
        <f t="shared" si="2"/>
        <v>1.7035999772022511E-2</v>
      </c>
      <c r="J12" s="11">
        <f t="shared" si="2"/>
        <v>1.7035999772022511E-2</v>
      </c>
      <c r="K12" s="11">
        <f t="shared" si="2"/>
        <v>1.7035999772022511E-2</v>
      </c>
      <c r="L12" s="11">
        <f t="shared" si="2"/>
        <v>1.7035999772022511E-2</v>
      </c>
      <c r="M12" s="11">
        <f t="shared" si="2"/>
        <v>1.8035999772022512E-2</v>
      </c>
      <c r="N12" s="11">
        <f t="shared" si="2"/>
        <v>1.7035999772022511E-2</v>
      </c>
      <c r="O12" s="11">
        <f t="shared" si="2"/>
        <v>1.7035999772022511E-2</v>
      </c>
      <c r="P12" s="11">
        <f t="shared" si="2"/>
        <v>1.7035999772022511E-2</v>
      </c>
      <c r="Q12" s="11">
        <f t="shared" si="2"/>
        <v>1.7035999772022511E-2</v>
      </c>
      <c r="R12" s="11">
        <f t="shared" si="2"/>
        <v>1.7035999772022511E-2</v>
      </c>
      <c r="S12" s="11">
        <f t="shared" si="2"/>
        <v>1.7035999772022511E-2</v>
      </c>
      <c r="T12" s="11">
        <f t="shared" si="2"/>
        <v>1.7035999772022511E-2</v>
      </c>
      <c r="U12" s="11">
        <f t="shared" si="2"/>
        <v>1.7035999772022511E-2</v>
      </c>
      <c r="V12" s="11">
        <f t="shared" si="2"/>
        <v>1.7035999772022511E-2</v>
      </c>
      <c r="W12" s="11">
        <f t="shared" si="2"/>
        <v>1.7035999772022511E-2</v>
      </c>
      <c r="X12" s="11">
        <f t="shared" si="2"/>
        <v>1.7035999772022511E-2</v>
      </c>
      <c r="Y12" s="11">
        <f t="shared" si="2"/>
        <v>1.7035999772022511E-2</v>
      </c>
      <c r="Z12" s="11">
        <f t="shared" si="2"/>
        <v>1.7035999772022511E-2</v>
      </c>
      <c r="AA12" s="11">
        <f t="shared" si="2"/>
        <v>1.7035999772022511E-2</v>
      </c>
      <c r="AB12" s="11">
        <f t="shared" si="2"/>
        <v>1.7035999772022511E-2</v>
      </c>
      <c r="AC12" s="11">
        <f t="shared" si="2"/>
        <v>1.7035999772022511E-2</v>
      </c>
      <c r="AD12" s="11">
        <f t="shared" si="2"/>
        <v>1.7035999772022511E-2</v>
      </c>
      <c r="AE12" s="11">
        <f t="shared" si="2"/>
        <v>1.7035999772022511E-2</v>
      </c>
      <c r="AF12" s="11">
        <f t="shared" si="2"/>
        <v>1.7035999772022511E-2</v>
      </c>
      <c r="AG12" s="11">
        <f t="shared" si="2"/>
        <v>1.7035999772022511E-2</v>
      </c>
      <c r="AH12" s="11">
        <f t="shared" si="2"/>
        <v>1.7035999772022511E-2</v>
      </c>
      <c r="AI12" s="11">
        <f t="shared" si="2"/>
        <v>1.7035999772022511E-2</v>
      </c>
      <c r="AJ12" s="11">
        <f t="shared" si="2"/>
        <v>1.7035999772022511E-2</v>
      </c>
      <c r="AK12" s="11">
        <f t="shared" si="2"/>
        <v>1.7035999772022511E-2</v>
      </c>
      <c r="AL12" s="11">
        <f t="shared" si="2"/>
        <v>1.7035999772022511E-2</v>
      </c>
      <c r="AM12" s="11">
        <f t="shared" si="2"/>
        <v>1.7035999772022511E-2</v>
      </c>
      <c r="AN12" s="11">
        <f t="shared" si="2"/>
        <v>1.7035999772022511E-2</v>
      </c>
      <c r="AO12" s="11">
        <f t="shared" si="3"/>
        <v>1.7035999772022511E-2</v>
      </c>
      <c r="AP12" s="11">
        <f t="shared" si="3"/>
        <v>1.7035999772022511E-2</v>
      </c>
      <c r="AQ12" s="11">
        <f t="shared" si="3"/>
        <v>1.7035999772022511E-2</v>
      </c>
      <c r="AR12" s="11">
        <f t="shared" si="3"/>
        <v>1.7035999772022511E-2</v>
      </c>
      <c r="AS12" s="11">
        <f t="shared" si="3"/>
        <v>1.7035999772022511E-2</v>
      </c>
      <c r="AT12" s="11">
        <f t="shared" si="3"/>
        <v>1.7035999772022511E-2</v>
      </c>
      <c r="AU12" s="11">
        <f t="shared" si="3"/>
        <v>1.7035999772022511E-2</v>
      </c>
      <c r="AV12" s="11">
        <f t="shared" si="3"/>
        <v>1.7035999772022511E-2</v>
      </c>
      <c r="AW12" s="11">
        <f t="shared" si="3"/>
        <v>1.7035999772022511E-2</v>
      </c>
      <c r="AX12" s="11">
        <f t="shared" si="3"/>
        <v>1.7035999772022511E-2</v>
      </c>
      <c r="AY12" s="11">
        <f t="shared" si="3"/>
        <v>1.7035999772022511E-2</v>
      </c>
      <c r="AZ12" s="11">
        <f t="shared" si="3"/>
        <v>1.7035999772022511E-2</v>
      </c>
      <c r="BA12" s="11">
        <f t="shared" si="3"/>
        <v>1.7035999772022511E-2</v>
      </c>
      <c r="BB12" s="11">
        <f t="shared" si="3"/>
        <v>1.7035999772022511E-2</v>
      </c>
      <c r="BC12" s="11">
        <f t="shared" si="3"/>
        <v>1.7035999772022511E-2</v>
      </c>
      <c r="BD12" s="11">
        <f t="shared" si="4"/>
        <v>1.7035999772022511E-2</v>
      </c>
      <c r="BF12" s="11">
        <f>(1-G12*SUM(BF$6:BF11))/(1+G12)</f>
        <v>0.88700485447957045</v>
      </c>
      <c r="BG12" s="11">
        <f>(1-H12*SUM(BG$6:BG11))/(1+H12)</f>
        <v>0.88702047388892602</v>
      </c>
      <c r="BH12" s="11">
        <f>(1-I12*SUM(BH$6:BH11))/(1+I12)</f>
        <v>0.88703614497358385</v>
      </c>
      <c r="BI12" s="11">
        <f>(1-J12*SUM(BI$6:BI11))/(1+J12)</f>
        <v>0.88705191572151998</v>
      </c>
      <c r="BJ12" s="11">
        <f>(1-K12*SUM(BJ$6:BJ11))/(1+K12)</f>
        <v>0.88706782091725855</v>
      </c>
      <c r="BK12" s="11">
        <f>(1-L12*SUM(BK$6:BK11))/(1+L12)</f>
        <v>0.88708391888816196</v>
      </c>
      <c r="BL12" s="11">
        <f>(1-M12*SUM(BL$6:BL11))/(1+M12)</f>
        <v>0.88047311045472765</v>
      </c>
      <c r="BM12" s="11">
        <f>(1-N12*SUM(BM$6:BM11))/(1+N12)</f>
        <v>0.88698923041584754</v>
      </c>
      <c r="BN12" s="11">
        <f>(1-O12*SUM(BN$6:BN11))/(1+O12)</f>
        <v>0.88698923041584754</v>
      </c>
      <c r="BO12" s="11">
        <f>(1-P12*SUM(BO$6:BO11))/(1+P12)</f>
        <v>0.88698923041584754</v>
      </c>
      <c r="BP12" s="11">
        <f>(1-Q12*SUM(BP$6:BP11))/(1+Q12)</f>
        <v>0.88698923041584754</v>
      </c>
      <c r="BQ12" s="11">
        <f>(1-R12*SUM(BQ$6:BQ11))/(1+R12)</f>
        <v>0.88698923041584754</v>
      </c>
      <c r="BR12" s="11">
        <f>(1-S12*SUM(BR$6:BR11))/(1+S12)</f>
        <v>0.88698923041584754</v>
      </c>
      <c r="BS12" s="11">
        <f>(1-T12*SUM(BS$6:BS11))/(1+T12)</f>
        <v>0.88698923041584754</v>
      </c>
      <c r="BT12" s="11">
        <f>(1-U12*SUM(BT$6:BT11))/(1+U12)</f>
        <v>0.88698923041584754</v>
      </c>
      <c r="BU12" s="11">
        <f>(1-V12*SUM(BU$6:BU11))/(1+V12)</f>
        <v>0.88698923041584754</v>
      </c>
      <c r="BV12" s="11">
        <f>(1-W12*SUM(BV$6:BV11))/(1+W12)</f>
        <v>0.88698923041584754</v>
      </c>
      <c r="BW12" s="11">
        <f>(1-X12*SUM(BW$6:BW11))/(1+X12)</f>
        <v>0.88698923041584754</v>
      </c>
      <c r="BX12" s="11">
        <f>(1-Y12*SUM(BX$6:BX11))/(1+Y12)</f>
        <v>0.88698923041584754</v>
      </c>
      <c r="BY12" s="11">
        <f>(1-Z12*SUM(BY$6:BY11))/(1+Z12)</f>
        <v>0.88698923041584754</v>
      </c>
      <c r="BZ12" s="11">
        <f>(1-AA12*SUM(BZ$6:BZ11))/(1+AA12)</f>
        <v>0.88698923041584754</v>
      </c>
      <c r="CA12" s="11">
        <f>(1-AB12*SUM(CA$6:CA11))/(1+AB12)</f>
        <v>0.88698923041584754</v>
      </c>
      <c r="CB12" s="11">
        <f>(1-AC12*SUM(CB$6:CB11))/(1+AC12)</f>
        <v>0.88698923041584754</v>
      </c>
      <c r="CC12" s="11">
        <f>(1-AD12*SUM(CC$6:CC11))/(1+AD12)</f>
        <v>0.88698923041584754</v>
      </c>
      <c r="CD12" s="11">
        <f>(1-AE12*SUM(CD$6:CD11))/(1+AE12)</f>
        <v>0.88698923041584754</v>
      </c>
      <c r="CE12" s="11">
        <f>(1-AF12*SUM(CE$6:CE11))/(1+AF12)</f>
        <v>0.88698923041584754</v>
      </c>
      <c r="CF12" s="11">
        <f>(1-AG12*SUM(CF$6:CF11))/(1+AG12)</f>
        <v>0.88698923041584754</v>
      </c>
      <c r="CG12" s="11">
        <f>(1-AH12*SUM(CG$6:CG11))/(1+AH12)</f>
        <v>0.88698923041584754</v>
      </c>
      <c r="CH12" s="11">
        <f>(1-AI12*SUM(CH$6:CH11))/(1+AI12)</f>
        <v>0.88698923041584754</v>
      </c>
      <c r="CI12" s="11">
        <f>(1-AJ12*SUM(CI$6:CI11))/(1+AJ12)</f>
        <v>0.88698923041584754</v>
      </c>
      <c r="CJ12" s="11">
        <f>(1-AK12*SUM(CJ$6:CJ11))/(1+AK12)</f>
        <v>0.88698923041584754</v>
      </c>
      <c r="CK12" s="11">
        <f>(1-AL12*SUM(CK$6:CK11))/(1+AL12)</f>
        <v>0.88698923041584754</v>
      </c>
      <c r="CL12" s="11">
        <f>(1-AM12*SUM(CL$6:CL11))/(1+AM12)</f>
        <v>0.88698923041584754</v>
      </c>
      <c r="CM12" s="11">
        <f>(1-AN12*SUM(CM$6:CM11))/(1+AN12)</f>
        <v>0.88698923041584754</v>
      </c>
      <c r="CN12" s="11">
        <f>(1-AO12*SUM(CN$6:CN11))/(1+AO12)</f>
        <v>0.88698923041584754</v>
      </c>
      <c r="CO12" s="11">
        <f>(1-AP12*SUM(CO$6:CO11))/(1+AP12)</f>
        <v>0.88698923041584754</v>
      </c>
      <c r="CP12" s="11">
        <f>(1-AQ12*SUM(CP$6:CP11))/(1+AQ12)</f>
        <v>0.88698923041584754</v>
      </c>
      <c r="CQ12" s="11">
        <f>(1-AR12*SUM(CQ$6:CQ11))/(1+AR12)</f>
        <v>0.88698923041584754</v>
      </c>
      <c r="CR12" s="11">
        <f>(1-AS12*SUM(CR$6:CR11))/(1+AS12)</f>
        <v>0.88698923041584754</v>
      </c>
      <c r="CS12" s="11">
        <f>(1-AT12*SUM(CS$6:CS11))/(1+AT12)</f>
        <v>0.88698923041584754</v>
      </c>
      <c r="CT12" s="11">
        <f>(1-AU12*SUM(CT$6:CT11))/(1+AU12)</f>
        <v>0.88698923041584754</v>
      </c>
      <c r="CU12" s="11">
        <f>(1-AV12*SUM(CU$6:CU11))/(1+AV12)</f>
        <v>0.88698923041584754</v>
      </c>
      <c r="CV12" s="11">
        <f>(1-AW12*SUM(CV$6:CV11))/(1+AW12)</f>
        <v>0.88698923041584754</v>
      </c>
      <c r="CW12" s="11">
        <f>(1-AX12*SUM(CW$6:CW11))/(1+AX12)</f>
        <v>0.88698923041584754</v>
      </c>
      <c r="CX12" s="11">
        <f>(1-AY12*SUM(CX$6:CX11))/(1+AY12)</f>
        <v>0.88698923041584754</v>
      </c>
      <c r="CY12" s="11">
        <f>(1-AZ12*SUM(CY$6:CY11))/(1+AZ12)</f>
        <v>0.88698923041584754</v>
      </c>
      <c r="CZ12" s="11">
        <f>(1-BA12*SUM(CZ$6:CZ11))/(1+BA12)</f>
        <v>0.88698923041584754</v>
      </c>
      <c r="DA12" s="11">
        <f>(1-BB12*SUM(DA$6:DA11))/(1+BB12)</f>
        <v>0.88698923041584754</v>
      </c>
      <c r="DB12" s="11">
        <f>(1-BC12*SUM(DB$6:DB11))/(1+BC12)</f>
        <v>0.88698923041584754</v>
      </c>
      <c r="DC12" s="11">
        <f>(1-BD12*SUM(DC$6:DC11))/(1+BD12)</f>
        <v>0.88698923041584754</v>
      </c>
      <c r="DE12" s="4">
        <f t="shared" si="21"/>
        <v>1.7276807574872599E-2</v>
      </c>
      <c r="DF12" s="4">
        <f t="shared" ref="DF12:DF55" si="58">BG12^(-1/$D12)-1</f>
        <v>1.727424854506987E-2</v>
      </c>
      <c r="DG12" s="4">
        <f t="shared" ref="DG12:DG55" si="59">BH12^(-1/$D12)-1</f>
        <v>1.7271681100719416E-2</v>
      </c>
      <c r="DH12" s="4">
        <f t="shared" ref="DH12:DH55" si="60">BI12^(-1/$D12)-1</f>
        <v>1.7269097380545828E-2</v>
      </c>
      <c r="DI12" s="4">
        <f t="shared" ref="DI12:DI55" si="61">BJ12^(-1/$D12)-1</f>
        <v>1.7266491686971808E-2</v>
      </c>
      <c r="DJ12" s="4">
        <f t="shared" ref="DJ12:DJ55" si="62">BK12^(-1/$D12)-1</f>
        <v>1.7263854466073481E-2</v>
      </c>
      <c r="DK12" s="4">
        <f t="shared" ref="DK12:DK55" si="63">BL12^(-1/$D12)-1</f>
        <v>1.8351483508129984E-2</v>
      </c>
      <c r="DL12" s="4">
        <f t="shared" ref="DL12:DL55" si="64">BM12^(-1/$D12)-1</f>
        <v>1.727936741875391E-2</v>
      </c>
      <c r="DM12" s="4">
        <f t="shared" ref="DM12:DM55" si="65">BN12^(-1/$D12)-1</f>
        <v>1.727936741875391E-2</v>
      </c>
      <c r="DN12" s="4">
        <f t="shared" ref="DN12:DN55" si="66">BO12^(-1/$D12)-1</f>
        <v>1.727936741875391E-2</v>
      </c>
      <c r="DO12" s="4">
        <f t="shared" ref="DO12:DO55" si="67">BP12^(-1/$D12)-1</f>
        <v>1.727936741875391E-2</v>
      </c>
      <c r="DP12" s="4">
        <f t="shared" ref="DP12:DP55" si="68">BQ12^(-1/$D12)-1</f>
        <v>1.727936741875391E-2</v>
      </c>
      <c r="DQ12" s="4">
        <f t="shared" ref="DQ12:DQ55" si="69">BR12^(-1/$D12)-1</f>
        <v>1.727936741875391E-2</v>
      </c>
      <c r="DR12" s="4">
        <f t="shared" ref="DR12:DR55" si="70">BS12^(-1/$D12)-1</f>
        <v>1.727936741875391E-2</v>
      </c>
      <c r="DS12" s="4">
        <f t="shared" ref="DS12:DS55" si="71">BT12^(-1/$D12)-1</f>
        <v>1.727936741875391E-2</v>
      </c>
      <c r="DT12" s="4">
        <f t="shared" ref="DT12:DT55" si="72">BU12^(-1/$D12)-1</f>
        <v>1.727936741875391E-2</v>
      </c>
      <c r="DU12" s="4">
        <f t="shared" si="25"/>
        <v>1.727936741875391E-2</v>
      </c>
      <c r="DV12" s="4">
        <f t="shared" si="26"/>
        <v>1.727936741875391E-2</v>
      </c>
      <c r="DW12" s="4">
        <f t="shared" si="27"/>
        <v>1.727936741875391E-2</v>
      </c>
      <c r="DX12" s="4">
        <f t="shared" si="28"/>
        <v>1.727936741875391E-2</v>
      </c>
      <c r="DY12" s="4">
        <f t="shared" si="29"/>
        <v>1.727936741875391E-2</v>
      </c>
      <c r="DZ12" s="4">
        <f t="shared" si="30"/>
        <v>1.727936741875391E-2</v>
      </c>
      <c r="EA12" s="4">
        <f t="shared" si="31"/>
        <v>1.727936741875391E-2</v>
      </c>
      <c r="EB12" s="4">
        <f t="shared" si="32"/>
        <v>1.727936741875391E-2</v>
      </c>
      <c r="EC12" s="4">
        <f t="shared" si="33"/>
        <v>1.727936741875391E-2</v>
      </c>
      <c r="ED12" s="4">
        <f t="shared" si="34"/>
        <v>1.727936741875391E-2</v>
      </c>
      <c r="EE12" s="4">
        <f t="shared" si="35"/>
        <v>1.727936741875391E-2</v>
      </c>
      <c r="EF12" s="4">
        <f t="shared" si="36"/>
        <v>1.727936741875391E-2</v>
      </c>
      <c r="EG12" s="4">
        <f t="shared" si="37"/>
        <v>1.727936741875391E-2</v>
      </c>
      <c r="EH12" s="4">
        <f t="shared" si="38"/>
        <v>1.727936741875391E-2</v>
      </c>
      <c r="EI12" s="4">
        <f t="shared" si="39"/>
        <v>1.727936741875391E-2</v>
      </c>
      <c r="EJ12" s="4">
        <f t="shared" si="40"/>
        <v>1.727936741875391E-2</v>
      </c>
      <c r="EK12" s="4">
        <f t="shared" si="41"/>
        <v>1.727936741875391E-2</v>
      </c>
      <c r="EL12" s="4">
        <f t="shared" si="42"/>
        <v>1.727936741875391E-2</v>
      </c>
      <c r="EM12" s="4">
        <f t="shared" si="43"/>
        <v>1.727936741875391E-2</v>
      </c>
      <c r="EN12" s="4">
        <f t="shared" si="44"/>
        <v>1.727936741875391E-2</v>
      </c>
      <c r="EO12" s="4">
        <f t="shared" si="45"/>
        <v>1.727936741875391E-2</v>
      </c>
      <c r="EP12" s="4">
        <f t="shared" si="46"/>
        <v>1.727936741875391E-2</v>
      </c>
      <c r="EQ12" s="4">
        <f t="shared" si="47"/>
        <v>1.727936741875391E-2</v>
      </c>
      <c r="ER12" s="4">
        <f t="shared" si="48"/>
        <v>1.727936741875391E-2</v>
      </c>
      <c r="ES12" s="4">
        <f t="shared" si="49"/>
        <v>1.727936741875391E-2</v>
      </c>
      <c r="ET12" s="4">
        <f t="shared" si="50"/>
        <v>1.727936741875391E-2</v>
      </c>
      <c r="EU12" s="4">
        <f t="shared" si="51"/>
        <v>1.727936741875391E-2</v>
      </c>
      <c r="EV12" s="4">
        <f t="shared" si="52"/>
        <v>1.727936741875391E-2</v>
      </c>
      <c r="EW12" s="4">
        <f t="shared" si="53"/>
        <v>1.727936741875391E-2</v>
      </c>
      <c r="EX12" s="4">
        <f t="shared" si="54"/>
        <v>1.727936741875391E-2</v>
      </c>
      <c r="EY12" s="4">
        <f t="shared" si="55"/>
        <v>1.727936741875391E-2</v>
      </c>
      <c r="EZ12" s="4">
        <f t="shared" si="56"/>
        <v>1.727936741875391E-2</v>
      </c>
      <c r="FA12" s="4">
        <f t="shared" si="57"/>
        <v>1.727936741875391E-2</v>
      </c>
      <c r="FB12" s="4">
        <f t="shared" si="57"/>
        <v>1.727936741875391E-2</v>
      </c>
      <c r="FD12" s="4">
        <f t="shared" si="24"/>
        <v>2.6349375062343361E-2</v>
      </c>
      <c r="FE12" s="4">
        <f t="shared" si="22"/>
        <v>2.6347699634313493E-2</v>
      </c>
      <c r="FF12" s="4">
        <f t="shared" si="22"/>
        <v>2.6346018722589459E-2</v>
      </c>
      <c r="FG12" s="4">
        <f t="shared" si="22"/>
        <v>2.6344327180743088E-2</v>
      </c>
      <c r="FH12" s="4">
        <f t="shared" si="22"/>
        <v>2.6342621279186851E-2</v>
      </c>
      <c r="FI12" s="4">
        <f t="shared" si="22"/>
        <v>1.9869125275067345E-2</v>
      </c>
      <c r="FJ12" s="4">
        <f t="shared" si="22"/>
        <v>3.3946770317588859E-2</v>
      </c>
      <c r="FK12" s="4">
        <f t="shared" si="22"/>
        <v>2.6351051048660201E-2</v>
      </c>
      <c r="FL12" s="4">
        <f t="shared" si="22"/>
        <v>2.6351051048660201E-2</v>
      </c>
      <c r="FM12" s="4">
        <f t="shared" si="22"/>
        <v>2.6351051048660201E-2</v>
      </c>
      <c r="FN12" s="4">
        <f t="shared" si="22"/>
        <v>2.6351051048660201E-2</v>
      </c>
      <c r="FO12" s="4">
        <f t="shared" si="22"/>
        <v>2.6351051048660201E-2</v>
      </c>
      <c r="FP12" s="4">
        <f t="shared" si="22"/>
        <v>2.6351051048660201E-2</v>
      </c>
      <c r="FQ12" s="4">
        <f t="shared" si="22"/>
        <v>2.6351051048660201E-2</v>
      </c>
      <c r="FR12" s="4">
        <f t="shared" si="22"/>
        <v>2.6351051048660201E-2</v>
      </c>
      <c r="FS12" s="4">
        <f t="shared" si="22"/>
        <v>2.6351051048660201E-2</v>
      </c>
      <c r="FT12" s="4">
        <f t="shared" si="22"/>
        <v>2.6351051048660201E-2</v>
      </c>
      <c r="FU12" s="4">
        <f t="shared" si="22"/>
        <v>2.6351051048660201E-2</v>
      </c>
      <c r="FV12" s="4">
        <f t="shared" si="22"/>
        <v>2.6351051048660201E-2</v>
      </c>
      <c r="FW12" s="4">
        <f t="shared" si="22"/>
        <v>2.6351051048660201E-2</v>
      </c>
      <c r="FX12" s="4">
        <f t="shared" si="22"/>
        <v>2.6351051048660201E-2</v>
      </c>
      <c r="FY12" s="4">
        <f t="shared" si="22"/>
        <v>2.6351051048660201E-2</v>
      </c>
      <c r="FZ12" s="4">
        <f t="shared" si="22"/>
        <v>2.6351051048660201E-2</v>
      </c>
      <c r="GA12" s="4">
        <f t="shared" si="22"/>
        <v>2.6351051048660201E-2</v>
      </c>
      <c r="GB12" s="4">
        <f t="shared" si="22"/>
        <v>2.6351051048660201E-2</v>
      </c>
      <c r="GC12" s="4">
        <f t="shared" si="22"/>
        <v>2.6351051048660201E-2</v>
      </c>
      <c r="GD12" s="4">
        <f t="shared" si="22"/>
        <v>2.6351051048660201E-2</v>
      </c>
      <c r="GE12" s="4">
        <f t="shared" si="22"/>
        <v>2.6351051048660201E-2</v>
      </c>
      <c r="GF12" s="4">
        <f t="shared" si="22"/>
        <v>2.6351051048660201E-2</v>
      </c>
      <c r="GG12" s="4">
        <f t="shared" si="22"/>
        <v>2.6351051048660201E-2</v>
      </c>
      <c r="GH12" s="4">
        <f t="shared" si="22"/>
        <v>2.6351051048660201E-2</v>
      </c>
      <c r="GI12" s="4">
        <f t="shared" si="22"/>
        <v>2.6351051048660201E-2</v>
      </c>
      <c r="GJ12" s="4">
        <f t="shared" si="22"/>
        <v>2.6351051048660201E-2</v>
      </c>
      <c r="GK12" s="4">
        <f t="shared" si="22"/>
        <v>2.6351051048660201E-2</v>
      </c>
      <c r="GL12" s="4">
        <f t="shared" si="22"/>
        <v>2.6351051048660201E-2</v>
      </c>
      <c r="GM12" s="4">
        <f t="shared" si="22"/>
        <v>2.6351051048660201E-2</v>
      </c>
      <c r="GN12" s="4">
        <f t="shared" si="22"/>
        <v>2.6351051048660201E-2</v>
      </c>
      <c r="GO12" s="4">
        <f t="shared" si="22"/>
        <v>2.6351051048660201E-2</v>
      </c>
      <c r="GP12" s="4">
        <f t="shared" si="22"/>
        <v>2.6351051048660201E-2</v>
      </c>
      <c r="GQ12" s="4">
        <f t="shared" si="22"/>
        <v>2.6351051048660201E-2</v>
      </c>
      <c r="GR12" s="4">
        <f t="shared" si="23"/>
        <v>2.6351051048660201E-2</v>
      </c>
      <c r="GS12" s="4">
        <f t="shared" si="23"/>
        <v>2.6351051048660201E-2</v>
      </c>
      <c r="GT12" s="4">
        <f t="shared" si="23"/>
        <v>2.6351051048660201E-2</v>
      </c>
      <c r="GU12" s="4">
        <f t="shared" si="23"/>
        <v>2.6351051048660201E-2</v>
      </c>
      <c r="GV12" s="4">
        <f t="shared" si="23"/>
        <v>2.6351051048660201E-2</v>
      </c>
      <c r="GW12" s="4">
        <f t="shared" si="23"/>
        <v>2.6351051048660201E-2</v>
      </c>
      <c r="GX12" s="4">
        <f t="shared" si="23"/>
        <v>2.6351051048660201E-2</v>
      </c>
      <c r="GY12" s="4">
        <f t="shared" si="23"/>
        <v>2.6351051048660201E-2</v>
      </c>
      <c r="GZ12" s="4">
        <f t="shared" si="23"/>
        <v>2.6351051048660201E-2</v>
      </c>
      <c r="HA12" s="4">
        <f t="shared" si="23"/>
        <v>2.6351051048660201E-2</v>
      </c>
      <c r="HB12" s="4"/>
      <c r="HC12" s="4"/>
      <c r="HD12" s="4"/>
      <c r="HE12" s="4"/>
    </row>
    <row r="13" spans="2:213" x14ac:dyDescent="0.2">
      <c r="B13" t="str">
        <f t="shared" si="0"/>
        <v>8y</v>
      </c>
      <c r="C13">
        <f t="shared" si="19"/>
        <v>96</v>
      </c>
      <c r="D13" s="10">
        <f t="shared" si="1"/>
        <v>8</v>
      </c>
      <c r="E13" s="11">
        <f>'Curve construction'!G28</f>
        <v>1.8217208317391105E-2</v>
      </c>
      <c r="G13" s="11">
        <f t="shared" si="20"/>
        <v>1.8217208317391105E-2</v>
      </c>
      <c r="H13" s="11">
        <f t="shared" si="2"/>
        <v>1.8217208317391105E-2</v>
      </c>
      <c r="I13" s="11">
        <f t="shared" si="2"/>
        <v>1.8217208317391105E-2</v>
      </c>
      <c r="J13" s="11">
        <f t="shared" si="2"/>
        <v>1.8217208317391105E-2</v>
      </c>
      <c r="K13" s="11">
        <f t="shared" si="2"/>
        <v>1.8217208317391105E-2</v>
      </c>
      <c r="L13" s="11">
        <f t="shared" si="2"/>
        <v>1.8217208317391105E-2</v>
      </c>
      <c r="M13" s="11">
        <f t="shared" si="2"/>
        <v>1.8217208317391105E-2</v>
      </c>
      <c r="N13" s="11">
        <f t="shared" si="2"/>
        <v>1.9217208317391106E-2</v>
      </c>
      <c r="O13" s="11">
        <f t="shared" si="2"/>
        <v>1.8217208317391105E-2</v>
      </c>
      <c r="P13" s="11">
        <f t="shared" si="2"/>
        <v>1.8217208317391105E-2</v>
      </c>
      <c r="Q13" s="11">
        <f t="shared" si="2"/>
        <v>1.8217208317391105E-2</v>
      </c>
      <c r="R13" s="11">
        <f t="shared" si="2"/>
        <v>1.8217208317391105E-2</v>
      </c>
      <c r="S13" s="11">
        <f t="shared" si="2"/>
        <v>1.8217208317391105E-2</v>
      </c>
      <c r="T13" s="11">
        <f t="shared" si="2"/>
        <v>1.8217208317391105E-2</v>
      </c>
      <c r="U13" s="11">
        <f t="shared" si="2"/>
        <v>1.8217208317391105E-2</v>
      </c>
      <c r="V13" s="11">
        <f t="shared" si="2"/>
        <v>1.8217208317391105E-2</v>
      </c>
      <c r="W13" s="11">
        <f t="shared" si="2"/>
        <v>1.8217208317391105E-2</v>
      </c>
      <c r="X13" s="11">
        <f t="shared" si="2"/>
        <v>1.8217208317391105E-2</v>
      </c>
      <c r="Y13" s="11">
        <f t="shared" si="2"/>
        <v>1.8217208317391105E-2</v>
      </c>
      <c r="Z13" s="11">
        <f t="shared" si="2"/>
        <v>1.8217208317391105E-2</v>
      </c>
      <c r="AA13" s="11">
        <f t="shared" si="2"/>
        <v>1.8217208317391105E-2</v>
      </c>
      <c r="AB13" s="11">
        <f t="shared" si="2"/>
        <v>1.8217208317391105E-2</v>
      </c>
      <c r="AC13" s="11">
        <f t="shared" si="2"/>
        <v>1.8217208317391105E-2</v>
      </c>
      <c r="AD13" s="11">
        <f t="shared" si="2"/>
        <v>1.8217208317391105E-2</v>
      </c>
      <c r="AE13" s="11">
        <f t="shared" si="2"/>
        <v>1.8217208317391105E-2</v>
      </c>
      <c r="AF13" s="11">
        <f t="shared" si="2"/>
        <v>1.8217208317391105E-2</v>
      </c>
      <c r="AG13" s="11">
        <f t="shared" si="2"/>
        <v>1.8217208317391105E-2</v>
      </c>
      <c r="AH13" s="11">
        <f t="shared" si="2"/>
        <v>1.8217208317391105E-2</v>
      </c>
      <c r="AI13" s="11">
        <f t="shared" si="2"/>
        <v>1.8217208317391105E-2</v>
      </c>
      <c r="AJ13" s="11">
        <f t="shared" si="2"/>
        <v>1.8217208317391105E-2</v>
      </c>
      <c r="AK13" s="11">
        <f t="shared" si="2"/>
        <v>1.8217208317391105E-2</v>
      </c>
      <c r="AL13" s="11">
        <f t="shared" si="2"/>
        <v>1.8217208317391105E-2</v>
      </c>
      <c r="AM13" s="11">
        <f t="shared" si="2"/>
        <v>1.8217208317391105E-2</v>
      </c>
      <c r="AN13" s="11">
        <f t="shared" ref="H13:AN21" si="73">$E13+IF(AN$2=$B13,1,0)*$D$2</f>
        <v>1.8217208317391105E-2</v>
      </c>
      <c r="AO13" s="11">
        <f t="shared" si="3"/>
        <v>1.8217208317391105E-2</v>
      </c>
      <c r="AP13" s="11">
        <f t="shared" si="3"/>
        <v>1.8217208317391105E-2</v>
      </c>
      <c r="AQ13" s="11">
        <f t="shared" si="3"/>
        <v>1.8217208317391105E-2</v>
      </c>
      <c r="AR13" s="11">
        <f t="shared" si="3"/>
        <v>1.8217208317391105E-2</v>
      </c>
      <c r="AS13" s="11">
        <f t="shared" si="3"/>
        <v>1.8217208317391105E-2</v>
      </c>
      <c r="AT13" s="11">
        <f t="shared" si="3"/>
        <v>1.8217208317391105E-2</v>
      </c>
      <c r="AU13" s="11">
        <f t="shared" si="3"/>
        <v>1.8217208317391105E-2</v>
      </c>
      <c r="AV13" s="11">
        <f t="shared" si="3"/>
        <v>1.8217208317391105E-2</v>
      </c>
      <c r="AW13" s="11">
        <f t="shared" si="3"/>
        <v>1.8217208317391105E-2</v>
      </c>
      <c r="AX13" s="11">
        <f t="shared" si="3"/>
        <v>1.8217208317391105E-2</v>
      </c>
      <c r="AY13" s="11">
        <f t="shared" si="3"/>
        <v>1.8217208317391105E-2</v>
      </c>
      <c r="AZ13" s="11">
        <f t="shared" si="3"/>
        <v>1.8217208317391105E-2</v>
      </c>
      <c r="BA13" s="11">
        <f t="shared" si="3"/>
        <v>1.8217208317391105E-2</v>
      </c>
      <c r="BB13" s="11">
        <f t="shared" si="3"/>
        <v>1.8217208317391105E-2</v>
      </c>
      <c r="BC13" s="11">
        <f t="shared" si="3"/>
        <v>1.8217208317391105E-2</v>
      </c>
      <c r="BD13" s="11">
        <f t="shared" si="4"/>
        <v>1.8217208317391105E-2</v>
      </c>
      <c r="BF13" s="11">
        <f>(1-G13*SUM(BF$6:BF12))/(1+G13)</f>
        <v>0.86344074015132366</v>
      </c>
      <c r="BG13" s="11">
        <f>(1-H13*SUM(BG$6:BG12))/(1+H13)</f>
        <v>0.86345714372122262</v>
      </c>
      <c r="BH13" s="11">
        <f>(1-I13*SUM(BH$6:BH12))/(1+I13)</f>
        <v>0.86347360156074326</v>
      </c>
      <c r="BI13" s="11">
        <f>(1-J13*SUM(BI$6:BI12))/(1+J13)</f>
        <v>0.86349016406706103</v>
      </c>
      <c r="BJ13" s="11">
        <f>(1-K13*SUM(BJ$6:BJ12))/(1+K13)</f>
        <v>0.86350686777103081</v>
      </c>
      <c r="BK13" s="11">
        <f>(1-L13*SUM(BK$6:BK12))/(1+L13)</f>
        <v>0.8635237739282956</v>
      </c>
      <c r="BL13" s="11">
        <f>(1-M13*SUM(BL$6:BL12))/(1+M13)</f>
        <v>0.8635409134146389</v>
      </c>
      <c r="BM13" s="11">
        <f>(1-N13*SUM(BM$6:BM12))/(1+N13)</f>
        <v>0.85606861892699637</v>
      </c>
      <c r="BN13" s="11">
        <f>(1-O13*SUM(BN$6:BN12))/(1+O13)</f>
        <v>0.86342433169338817</v>
      </c>
      <c r="BO13" s="11">
        <f>(1-P13*SUM(BO$6:BO12))/(1+P13)</f>
        <v>0.86342433169338817</v>
      </c>
      <c r="BP13" s="11">
        <f>(1-Q13*SUM(BP$6:BP12))/(1+Q13)</f>
        <v>0.86342433169338817</v>
      </c>
      <c r="BQ13" s="11">
        <f>(1-R13*SUM(BQ$6:BQ12))/(1+R13)</f>
        <v>0.86342433169338817</v>
      </c>
      <c r="BR13" s="11">
        <f>(1-S13*SUM(BR$6:BR12))/(1+S13)</f>
        <v>0.86342433169338817</v>
      </c>
      <c r="BS13" s="11">
        <f>(1-T13*SUM(BS$6:BS12))/(1+T13)</f>
        <v>0.86342433169338817</v>
      </c>
      <c r="BT13" s="11">
        <f>(1-U13*SUM(BT$6:BT12))/(1+U13)</f>
        <v>0.86342433169338817</v>
      </c>
      <c r="BU13" s="11">
        <f>(1-V13*SUM(BU$6:BU12))/(1+V13)</f>
        <v>0.86342433169338817</v>
      </c>
      <c r="BV13" s="11">
        <f>(1-W13*SUM(BV$6:BV12))/(1+W13)</f>
        <v>0.86342433169338817</v>
      </c>
      <c r="BW13" s="11">
        <f>(1-X13*SUM(BW$6:BW12))/(1+X13)</f>
        <v>0.86342433169338817</v>
      </c>
      <c r="BX13" s="11">
        <f>(1-Y13*SUM(BX$6:BX12))/(1+Y13)</f>
        <v>0.86342433169338817</v>
      </c>
      <c r="BY13" s="11">
        <f>(1-Z13*SUM(BY$6:BY12))/(1+Z13)</f>
        <v>0.86342433169338817</v>
      </c>
      <c r="BZ13" s="11">
        <f>(1-AA13*SUM(BZ$6:BZ12))/(1+AA13)</f>
        <v>0.86342433169338817</v>
      </c>
      <c r="CA13" s="11">
        <f>(1-AB13*SUM(CA$6:CA12))/(1+AB13)</f>
        <v>0.86342433169338817</v>
      </c>
      <c r="CB13" s="11">
        <f>(1-AC13*SUM(CB$6:CB12))/(1+AC13)</f>
        <v>0.86342433169338817</v>
      </c>
      <c r="CC13" s="11">
        <f>(1-AD13*SUM(CC$6:CC12))/(1+AD13)</f>
        <v>0.86342433169338817</v>
      </c>
      <c r="CD13" s="11">
        <f>(1-AE13*SUM(CD$6:CD12))/(1+AE13)</f>
        <v>0.86342433169338817</v>
      </c>
      <c r="CE13" s="11">
        <f>(1-AF13*SUM(CE$6:CE12))/(1+AF13)</f>
        <v>0.86342433169338817</v>
      </c>
      <c r="CF13" s="11">
        <f>(1-AG13*SUM(CF$6:CF12))/(1+AG13)</f>
        <v>0.86342433169338817</v>
      </c>
      <c r="CG13" s="11">
        <f>(1-AH13*SUM(CG$6:CG12))/(1+AH13)</f>
        <v>0.86342433169338817</v>
      </c>
      <c r="CH13" s="11">
        <f>(1-AI13*SUM(CH$6:CH12))/(1+AI13)</f>
        <v>0.86342433169338817</v>
      </c>
      <c r="CI13" s="11">
        <f>(1-AJ13*SUM(CI$6:CI12))/(1+AJ13)</f>
        <v>0.86342433169338817</v>
      </c>
      <c r="CJ13" s="11">
        <f>(1-AK13*SUM(CJ$6:CJ12))/(1+AK13)</f>
        <v>0.86342433169338817</v>
      </c>
      <c r="CK13" s="11">
        <f>(1-AL13*SUM(CK$6:CK12))/(1+AL13)</f>
        <v>0.86342433169338817</v>
      </c>
      <c r="CL13" s="11">
        <f>(1-AM13*SUM(CL$6:CL12))/(1+AM13)</f>
        <v>0.86342433169338817</v>
      </c>
      <c r="CM13" s="11">
        <f>(1-AN13*SUM(CM$6:CM12))/(1+AN13)</f>
        <v>0.86342433169338817</v>
      </c>
      <c r="CN13" s="11">
        <f>(1-AO13*SUM(CN$6:CN12))/(1+AO13)</f>
        <v>0.86342433169338817</v>
      </c>
      <c r="CO13" s="11">
        <f>(1-AP13*SUM(CO$6:CO12))/(1+AP13)</f>
        <v>0.86342433169338817</v>
      </c>
      <c r="CP13" s="11">
        <f>(1-AQ13*SUM(CP$6:CP12))/(1+AQ13)</f>
        <v>0.86342433169338817</v>
      </c>
      <c r="CQ13" s="11">
        <f>(1-AR13*SUM(CQ$6:CQ12))/(1+AR13)</f>
        <v>0.86342433169338817</v>
      </c>
      <c r="CR13" s="11">
        <f>(1-AS13*SUM(CR$6:CR12))/(1+AS13)</f>
        <v>0.86342433169338817</v>
      </c>
      <c r="CS13" s="11">
        <f>(1-AT13*SUM(CS$6:CS12))/(1+AT13)</f>
        <v>0.86342433169338817</v>
      </c>
      <c r="CT13" s="11">
        <f>(1-AU13*SUM(CT$6:CT12))/(1+AU13)</f>
        <v>0.86342433169338817</v>
      </c>
      <c r="CU13" s="11">
        <f>(1-AV13*SUM(CU$6:CU12))/(1+AV13)</f>
        <v>0.86342433169338817</v>
      </c>
      <c r="CV13" s="11">
        <f>(1-AW13*SUM(CV$6:CV12))/(1+AW13)</f>
        <v>0.86342433169338817</v>
      </c>
      <c r="CW13" s="11">
        <f>(1-AX13*SUM(CW$6:CW12))/(1+AX13)</f>
        <v>0.86342433169338817</v>
      </c>
      <c r="CX13" s="11">
        <f>(1-AY13*SUM(CX$6:CX12))/(1+AY13)</f>
        <v>0.86342433169338817</v>
      </c>
      <c r="CY13" s="11">
        <f>(1-AZ13*SUM(CY$6:CY12))/(1+AZ13)</f>
        <v>0.86342433169338817</v>
      </c>
      <c r="CZ13" s="11">
        <f>(1-BA13*SUM(CZ$6:CZ12))/(1+BA13)</f>
        <v>0.86342433169338817</v>
      </c>
      <c r="DA13" s="11">
        <f>(1-BB13*SUM(DA$6:DA12))/(1+BB13)</f>
        <v>0.86342433169338817</v>
      </c>
      <c r="DB13" s="11">
        <f>(1-BC13*SUM(DB$6:DB12))/(1+BC13)</f>
        <v>0.86342433169338817</v>
      </c>
      <c r="DC13" s="11">
        <f>(1-BD13*SUM(DC$6:DC12))/(1+BD13)</f>
        <v>0.86342433169338817</v>
      </c>
      <c r="DE13" s="4">
        <f t="shared" si="21"/>
        <v>1.8523216688888677E-2</v>
      </c>
      <c r="DF13" s="4">
        <f t="shared" si="58"/>
        <v>1.8520797988122117E-2</v>
      </c>
      <c r="DG13" s="4">
        <f t="shared" si="59"/>
        <v>1.8518371337267858E-2</v>
      </c>
      <c r="DH13" s="4">
        <f t="shared" si="60"/>
        <v>1.8515929306190948E-2</v>
      </c>
      <c r="DI13" s="4">
        <f t="shared" si="61"/>
        <v>1.8513466509832543E-2</v>
      </c>
      <c r="DJ13" s="4">
        <f t="shared" si="62"/>
        <v>1.8510973918306473E-2</v>
      </c>
      <c r="DK13" s="4">
        <f t="shared" si="63"/>
        <v>1.8508446981504223E-2</v>
      </c>
      <c r="DL13" s="4">
        <f t="shared" si="64"/>
        <v>1.9615497476580979E-2</v>
      </c>
      <c r="DM13" s="4">
        <f t="shared" si="65"/>
        <v>1.8525636162112225E-2</v>
      </c>
      <c r="DN13" s="4">
        <f t="shared" si="66"/>
        <v>1.8525636162112225E-2</v>
      </c>
      <c r="DO13" s="4">
        <f t="shared" si="67"/>
        <v>1.8525636162112225E-2</v>
      </c>
      <c r="DP13" s="4">
        <f t="shared" si="68"/>
        <v>1.8525636162112225E-2</v>
      </c>
      <c r="DQ13" s="4">
        <f t="shared" si="69"/>
        <v>1.8525636162112225E-2</v>
      </c>
      <c r="DR13" s="4">
        <f t="shared" si="70"/>
        <v>1.8525636162112225E-2</v>
      </c>
      <c r="DS13" s="4">
        <f t="shared" si="71"/>
        <v>1.8525636162112225E-2</v>
      </c>
      <c r="DT13" s="4">
        <f t="shared" si="72"/>
        <v>1.8525636162112225E-2</v>
      </c>
      <c r="DU13" s="4">
        <f t="shared" si="25"/>
        <v>1.8525636162112225E-2</v>
      </c>
      <c r="DV13" s="4">
        <f t="shared" si="26"/>
        <v>1.8525636162112225E-2</v>
      </c>
      <c r="DW13" s="4">
        <f t="shared" si="27"/>
        <v>1.8525636162112225E-2</v>
      </c>
      <c r="DX13" s="4">
        <f t="shared" si="28"/>
        <v>1.8525636162112225E-2</v>
      </c>
      <c r="DY13" s="4">
        <f t="shared" si="29"/>
        <v>1.8525636162112225E-2</v>
      </c>
      <c r="DZ13" s="4">
        <f t="shared" si="30"/>
        <v>1.8525636162112225E-2</v>
      </c>
      <c r="EA13" s="4">
        <f t="shared" si="31"/>
        <v>1.8525636162112225E-2</v>
      </c>
      <c r="EB13" s="4">
        <f t="shared" si="32"/>
        <v>1.8525636162112225E-2</v>
      </c>
      <c r="EC13" s="4">
        <f t="shared" si="33"/>
        <v>1.8525636162112225E-2</v>
      </c>
      <c r="ED13" s="4">
        <f t="shared" si="34"/>
        <v>1.8525636162112225E-2</v>
      </c>
      <c r="EE13" s="4">
        <f t="shared" si="35"/>
        <v>1.8525636162112225E-2</v>
      </c>
      <c r="EF13" s="4">
        <f t="shared" si="36"/>
        <v>1.8525636162112225E-2</v>
      </c>
      <c r="EG13" s="4">
        <f t="shared" si="37"/>
        <v>1.8525636162112225E-2</v>
      </c>
      <c r="EH13" s="4">
        <f t="shared" si="38"/>
        <v>1.8525636162112225E-2</v>
      </c>
      <c r="EI13" s="4">
        <f t="shared" si="39"/>
        <v>1.8525636162112225E-2</v>
      </c>
      <c r="EJ13" s="4">
        <f t="shared" si="40"/>
        <v>1.8525636162112225E-2</v>
      </c>
      <c r="EK13" s="4">
        <f t="shared" si="41"/>
        <v>1.8525636162112225E-2</v>
      </c>
      <c r="EL13" s="4">
        <f t="shared" si="42"/>
        <v>1.8525636162112225E-2</v>
      </c>
      <c r="EM13" s="4">
        <f t="shared" si="43"/>
        <v>1.8525636162112225E-2</v>
      </c>
      <c r="EN13" s="4">
        <f t="shared" si="44"/>
        <v>1.8525636162112225E-2</v>
      </c>
      <c r="EO13" s="4">
        <f t="shared" si="45"/>
        <v>1.8525636162112225E-2</v>
      </c>
      <c r="EP13" s="4">
        <f t="shared" si="46"/>
        <v>1.8525636162112225E-2</v>
      </c>
      <c r="EQ13" s="4">
        <f t="shared" si="47"/>
        <v>1.8525636162112225E-2</v>
      </c>
      <c r="ER13" s="4">
        <f t="shared" si="48"/>
        <v>1.8525636162112225E-2</v>
      </c>
      <c r="ES13" s="4">
        <f t="shared" si="49"/>
        <v>1.8525636162112225E-2</v>
      </c>
      <c r="ET13" s="4">
        <f t="shared" si="50"/>
        <v>1.8525636162112225E-2</v>
      </c>
      <c r="EU13" s="4">
        <f t="shared" si="51"/>
        <v>1.8525636162112225E-2</v>
      </c>
      <c r="EV13" s="4">
        <f t="shared" si="52"/>
        <v>1.8525636162112225E-2</v>
      </c>
      <c r="EW13" s="4">
        <f t="shared" si="53"/>
        <v>1.8525636162112225E-2</v>
      </c>
      <c r="EX13" s="4">
        <f t="shared" si="54"/>
        <v>1.8525636162112225E-2</v>
      </c>
      <c r="EY13" s="4">
        <f t="shared" si="55"/>
        <v>1.8525636162112225E-2</v>
      </c>
      <c r="EZ13" s="4">
        <f t="shared" si="56"/>
        <v>1.8525636162112225E-2</v>
      </c>
      <c r="FA13" s="4">
        <f t="shared" si="57"/>
        <v>1.8525636162112225E-2</v>
      </c>
      <c r="FB13" s="4">
        <f t="shared" si="57"/>
        <v>1.8525636162112225E-2</v>
      </c>
      <c r="FD13" s="4">
        <f t="shared" si="24"/>
        <v>2.729094566943524E-2</v>
      </c>
      <c r="FE13" s="4">
        <f t="shared" si="22"/>
        <v>2.7289519044515709E-2</v>
      </c>
      <c r="FF13" s="4">
        <f t="shared" si="22"/>
        <v>2.7288087754218315E-2</v>
      </c>
      <c r="FG13" s="4">
        <f t="shared" si="22"/>
        <v>2.7286647416436605E-2</v>
      </c>
      <c r="FH13" s="4">
        <f t="shared" si="22"/>
        <v>2.7285194855537931E-2</v>
      </c>
      <c r="FI13" s="4">
        <f t="shared" si="22"/>
        <v>2.7283724746439697E-2</v>
      </c>
      <c r="FJ13" s="4">
        <f t="shared" si="22"/>
        <v>1.9607868923239513E-2</v>
      </c>
      <c r="FK13" s="4">
        <f t="shared" si="22"/>
        <v>3.6119314276006564E-2</v>
      </c>
      <c r="FL13" s="4">
        <f t="shared" si="22"/>
        <v>2.7292372773700668E-2</v>
      </c>
      <c r="FM13" s="4">
        <f t="shared" si="22"/>
        <v>2.7292372773700668E-2</v>
      </c>
      <c r="FN13" s="4">
        <f t="shared" si="22"/>
        <v>2.7292372773700668E-2</v>
      </c>
      <c r="FO13" s="4">
        <f t="shared" si="22"/>
        <v>2.7292372773700668E-2</v>
      </c>
      <c r="FP13" s="4">
        <f t="shared" si="22"/>
        <v>2.7292372773700668E-2</v>
      </c>
      <c r="FQ13" s="4">
        <f t="shared" si="22"/>
        <v>2.7292372773700668E-2</v>
      </c>
      <c r="FR13" s="4">
        <f t="shared" si="22"/>
        <v>2.7292372773700668E-2</v>
      </c>
      <c r="FS13" s="4">
        <f t="shared" si="22"/>
        <v>2.7292372773700668E-2</v>
      </c>
      <c r="FT13" s="4">
        <f t="shared" si="22"/>
        <v>2.7292372773700668E-2</v>
      </c>
      <c r="FU13" s="4">
        <f t="shared" si="22"/>
        <v>2.7292372773700668E-2</v>
      </c>
      <c r="FV13" s="4">
        <f t="shared" si="22"/>
        <v>2.7292372773700668E-2</v>
      </c>
      <c r="FW13" s="4">
        <f t="shared" si="22"/>
        <v>2.7292372773700668E-2</v>
      </c>
      <c r="FX13" s="4">
        <f t="shared" si="22"/>
        <v>2.7292372773700668E-2</v>
      </c>
      <c r="FY13" s="4">
        <f t="shared" si="22"/>
        <v>2.7292372773700668E-2</v>
      </c>
      <c r="FZ13" s="4">
        <f t="shared" ref="FZ13:FZ55" si="74">CB12/CB13-1</f>
        <v>2.7292372773700668E-2</v>
      </c>
      <c r="GA13" s="4">
        <f t="shared" ref="GA13:GA55" si="75">CC12/CC13-1</f>
        <v>2.7292372773700668E-2</v>
      </c>
      <c r="GB13" s="4">
        <f t="shared" ref="GB13:GB55" si="76">CD12/CD13-1</f>
        <v>2.7292372773700668E-2</v>
      </c>
      <c r="GC13" s="4">
        <f t="shared" ref="GC13:GC55" si="77">CE12/CE13-1</f>
        <v>2.7292372773700668E-2</v>
      </c>
      <c r="GD13" s="4">
        <f t="shared" ref="GD13:GD55" si="78">CF12/CF13-1</f>
        <v>2.7292372773700668E-2</v>
      </c>
      <c r="GE13" s="4">
        <f t="shared" ref="GE13:GE55" si="79">CG12/CG13-1</f>
        <v>2.7292372773700668E-2</v>
      </c>
      <c r="GF13" s="4">
        <f t="shared" ref="GF13:GF55" si="80">CH12/CH13-1</f>
        <v>2.7292372773700668E-2</v>
      </c>
      <c r="GG13" s="4">
        <f t="shared" ref="GG13:GG55" si="81">CI12/CI13-1</f>
        <v>2.7292372773700668E-2</v>
      </c>
      <c r="GH13" s="4">
        <f t="shared" ref="GH13:GH55" si="82">CJ12/CJ13-1</f>
        <v>2.7292372773700668E-2</v>
      </c>
      <c r="GI13" s="4">
        <f t="shared" ref="GI13:GI55" si="83">CK12/CK13-1</f>
        <v>2.7292372773700668E-2</v>
      </c>
      <c r="GJ13" s="4">
        <f t="shared" ref="GJ13:GJ55" si="84">CL12/CL13-1</f>
        <v>2.7292372773700668E-2</v>
      </c>
      <c r="GK13" s="4">
        <f t="shared" ref="GK13:GK55" si="85">CM12/CM13-1</f>
        <v>2.7292372773700668E-2</v>
      </c>
      <c r="GL13" s="4">
        <f t="shared" ref="GL13:GL55" si="86">CN12/CN13-1</f>
        <v>2.7292372773700668E-2</v>
      </c>
      <c r="GM13" s="4">
        <f t="shared" ref="GM13:GM55" si="87">CO12/CO13-1</f>
        <v>2.7292372773700668E-2</v>
      </c>
      <c r="GN13" s="4">
        <f t="shared" ref="GN13:GN55" si="88">CP12/CP13-1</f>
        <v>2.7292372773700668E-2</v>
      </c>
      <c r="GO13" s="4">
        <f t="shared" ref="GO13:GO55" si="89">CQ12/CQ13-1</f>
        <v>2.7292372773700668E-2</v>
      </c>
      <c r="GP13" s="4">
        <f t="shared" ref="GP13:GP55" si="90">CR12/CR13-1</f>
        <v>2.7292372773700668E-2</v>
      </c>
      <c r="GQ13" s="4">
        <f t="shared" ref="GQ13:GQ55" si="91">CS12/CS13-1</f>
        <v>2.7292372773700668E-2</v>
      </c>
      <c r="GR13" s="4">
        <f t="shared" si="23"/>
        <v>2.7292372773700668E-2</v>
      </c>
      <c r="GS13" s="4">
        <f t="shared" si="23"/>
        <v>2.7292372773700668E-2</v>
      </c>
      <c r="GT13" s="4">
        <f t="shared" si="23"/>
        <v>2.7292372773700668E-2</v>
      </c>
      <c r="GU13" s="4">
        <f t="shared" si="23"/>
        <v>2.7292372773700668E-2</v>
      </c>
      <c r="GV13" s="4">
        <f t="shared" si="23"/>
        <v>2.7292372773700668E-2</v>
      </c>
      <c r="GW13" s="4">
        <f t="shared" si="23"/>
        <v>2.7292372773700668E-2</v>
      </c>
      <c r="GX13" s="4">
        <f t="shared" si="23"/>
        <v>2.7292372773700668E-2</v>
      </c>
      <c r="GY13" s="4">
        <f t="shared" si="23"/>
        <v>2.7292372773700668E-2</v>
      </c>
      <c r="GZ13" s="4">
        <f t="shared" si="23"/>
        <v>2.7292372773700668E-2</v>
      </c>
      <c r="HA13" s="4">
        <f t="shared" si="23"/>
        <v>2.7292372773700668E-2</v>
      </c>
      <c r="HB13" s="4"/>
      <c r="HC13" s="4"/>
      <c r="HD13" s="4"/>
      <c r="HE13" s="4"/>
    </row>
    <row r="14" spans="2:213" x14ac:dyDescent="0.2">
      <c r="B14" t="str">
        <f t="shared" si="0"/>
        <v>9y</v>
      </c>
      <c r="C14">
        <f t="shared" si="19"/>
        <v>108</v>
      </c>
      <c r="D14" s="10">
        <f t="shared" si="1"/>
        <v>9</v>
      </c>
      <c r="E14" s="11">
        <f>'Curve construction'!G29</f>
        <v>1.9226110920492472E-2</v>
      </c>
      <c r="G14" s="11">
        <f t="shared" si="20"/>
        <v>1.9226110920492472E-2</v>
      </c>
      <c r="H14" s="11">
        <f t="shared" si="73"/>
        <v>1.9226110920492472E-2</v>
      </c>
      <c r="I14" s="11">
        <f t="shared" si="73"/>
        <v>1.9226110920492472E-2</v>
      </c>
      <c r="J14" s="11">
        <f t="shared" si="73"/>
        <v>1.9226110920492472E-2</v>
      </c>
      <c r="K14" s="11">
        <f t="shared" si="73"/>
        <v>1.9226110920492472E-2</v>
      </c>
      <c r="L14" s="11">
        <f t="shared" si="73"/>
        <v>1.9226110920492472E-2</v>
      </c>
      <c r="M14" s="11">
        <f t="shared" si="73"/>
        <v>1.9226110920492472E-2</v>
      </c>
      <c r="N14" s="11">
        <f t="shared" si="73"/>
        <v>1.9226110920492472E-2</v>
      </c>
      <c r="O14" s="11">
        <f t="shared" si="73"/>
        <v>2.0226110920492472E-2</v>
      </c>
      <c r="P14" s="11">
        <f t="shared" si="73"/>
        <v>1.9226110920492472E-2</v>
      </c>
      <c r="Q14" s="11">
        <f t="shared" si="73"/>
        <v>1.9226110920492472E-2</v>
      </c>
      <c r="R14" s="11">
        <f t="shared" si="73"/>
        <v>1.9226110920492472E-2</v>
      </c>
      <c r="S14" s="11">
        <f t="shared" si="73"/>
        <v>1.9226110920492472E-2</v>
      </c>
      <c r="T14" s="11">
        <f t="shared" si="73"/>
        <v>1.9226110920492472E-2</v>
      </c>
      <c r="U14" s="11">
        <f t="shared" si="73"/>
        <v>1.9226110920492472E-2</v>
      </c>
      <c r="V14" s="11">
        <f t="shared" si="73"/>
        <v>1.9226110920492472E-2</v>
      </c>
      <c r="W14" s="11">
        <f t="shared" si="73"/>
        <v>1.9226110920492472E-2</v>
      </c>
      <c r="X14" s="11">
        <f t="shared" si="73"/>
        <v>1.9226110920492472E-2</v>
      </c>
      <c r="Y14" s="11">
        <f t="shared" si="73"/>
        <v>1.9226110920492472E-2</v>
      </c>
      <c r="Z14" s="11">
        <f t="shared" si="73"/>
        <v>1.9226110920492472E-2</v>
      </c>
      <c r="AA14" s="11">
        <f t="shared" si="73"/>
        <v>1.9226110920492472E-2</v>
      </c>
      <c r="AB14" s="11">
        <f t="shared" si="73"/>
        <v>1.9226110920492472E-2</v>
      </c>
      <c r="AC14" s="11">
        <f t="shared" si="73"/>
        <v>1.9226110920492472E-2</v>
      </c>
      <c r="AD14" s="11">
        <f t="shared" si="73"/>
        <v>1.9226110920492472E-2</v>
      </c>
      <c r="AE14" s="11">
        <f t="shared" si="73"/>
        <v>1.9226110920492472E-2</v>
      </c>
      <c r="AF14" s="11">
        <f t="shared" si="73"/>
        <v>1.9226110920492472E-2</v>
      </c>
      <c r="AG14" s="11">
        <f t="shared" si="73"/>
        <v>1.9226110920492472E-2</v>
      </c>
      <c r="AH14" s="11">
        <f t="shared" si="73"/>
        <v>1.9226110920492472E-2</v>
      </c>
      <c r="AI14" s="11">
        <f t="shared" si="73"/>
        <v>1.9226110920492472E-2</v>
      </c>
      <c r="AJ14" s="11">
        <f t="shared" si="73"/>
        <v>1.9226110920492472E-2</v>
      </c>
      <c r="AK14" s="11">
        <f t="shared" si="73"/>
        <v>1.9226110920492472E-2</v>
      </c>
      <c r="AL14" s="11">
        <f t="shared" si="73"/>
        <v>1.9226110920492472E-2</v>
      </c>
      <c r="AM14" s="11">
        <f t="shared" si="73"/>
        <v>1.9226110920492472E-2</v>
      </c>
      <c r="AN14" s="11">
        <f t="shared" si="73"/>
        <v>1.9226110920492472E-2</v>
      </c>
      <c r="AO14" s="11">
        <f t="shared" si="3"/>
        <v>1.9226110920492472E-2</v>
      </c>
      <c r="AP14" s="11">
        <f t="shared" si="3"/>
        <v>1.9226110920492472E-2</v>
      </c>
      <c r="AQ14" s="11">
        <f t="shared" si="3"/>
        <v>1.9226110920492472E-2</v>
      </c>
      <c r="AR14" s="11">
        <f t="shared" si="3"/>
        <v>1.9226110920492472E-2</v>
      </c>
      <c r="AS14" s="11">
        <f t="shared" si="3"/>
        <v>1.9226110920492472E-2</v>
      </c>
      <c r="AT14" s="11">
        <f t="shared" si="3"/>
        <v>1.9226110920492472E-2</v>
      </c>
      <c r="AU14" s="11">
        <f t="shared" si="3"/>
        <v>1.9226110920492472E-2</v>
      </c>
      <c r="AV14" s="11">
        <f t="shared" si="3"/>
        <v>1.9226110920492472E-2</v>
      </c>
      <c r="AW14" s="11">
        <f t="shared" si="3"/>
        <v>1.9226110920492472E-2</v>
      </c>
      <c r="AX14" s="11">
        <f t="shared" si="3"/>
        <v>1.9226110920492472E-2</v>
      </c>
      <c r="AY14" s="11">
        <f t="shared" si="3"/>
        <v>1.9226110920492472E-2</v>
      </c>
      <c r="AZ14" s="11">
        <f t="shared" si="3"/>
        <v>1.9226110920492472E-2</v>
      </c>
      <c r="BA14" s="11">
        <f t="shared" si="3"/>
        <v>1.9226110920492472E-2</v>
      </c>
      <c r="BB14" s="11">
        <f t="shared" si="3"/>
        <v>1.9226110920492472E-2</v>
      </c>
      <c r="BC14" s="11">
        <f t="shared" si="3"/>
        <v>1.9226110920492472E-2</v>
      </c>
      <c r="BD14" s="11">
        <f t="shared" si="4"/>
        <v>1.9226110920492472E-2</v>
      </c>
      <c r="BF14" s="11">
        <f>(1-G14*SUM(BF$6:BF13))/(1+G14)</f>
        <v>0.83973303592867465</v>
      </c>
      <c r="BG14" s="11">
        <f>(1-H14*SUM(BG$6:BG13))/(1+H14)</f>
        <v>0.83975002139409327</v>
      </c>
      <c r="BH14" s="11">
        <f>(1-I14*SUM(BH$6:BH13))/(1+I14)</f>
        <v>0.8397670630542784</v>
      </c>
      <c r="BI14" s="11">
        <f>(1-J14*SUM(BI$6:BI13))/(1+J14)</f>
        <v>0.8397842130941805</v>
      </c>
      <c r="BJ14" s="11">
        <f>(1-K14*SUM(BJ$6:BJ13))/(1+K14)</f>
        <v>0.83980150934053954</v>
      </c>
      <c r="BK14" s="11">
        <f>(1-L14*SUM(BK$6:BK13))/(1+L14)</f>
        <v>0.83981901522196356</v>
      </c>
      <c r="BL14" s="11">
        <f>(1-M14*SUM(BL$6:BL13))/(1+M14)</f>
        <v>0.83983676270951479</v>
      </c>
      <c r="BM14" s="11">
        <f>(1-N14*SUM(BM$6:BM13))/(1+N14)</f>
        <v>0.83985479945063568</v>
      </c>
      <c r="BN14" s="11">
        <f>(1-O14*SUM(BN$6:BN13))/(1+O14)</f>
        <v>0.83154453813778473</v>
      </c>
      <c r="BO14" s="11">
        <f>(1-P14*SUM(BO$6:BO13))/(1+P14)</f>
        <v>0.83971604540182276</v>
      </c>
      <c r="BP14" s="11">
        <f>(1-Q14*SUM(BP$6:BP13))/(1+Q14)</f>
        <v>0.83971604540182276</v>
      </c>
      <c r="BQ14" s="11">
        <f>(1-R14*SUM(BQ$6:BQ13))/(1+R14)</f>
        <v>0.83971604540182276</v>
      </c>
      <c r="BR14" s="11">
        <f>(1-S14*SUM(BR$6:BR13))/(1+S14)</f>
        <v>0.83971604540182276</v>
      </c>
      <c r="BS14" s="11">
        <f>(1-T14*SUM(BS$6:BS13))/(1+T14)</f>
        <v>0.83971604540182276</v>
      </c>
      <c r="BT14" s="11">
        <f>(1-U14*SUM(BT$6:BT13))/(1+U14)</f>
        <v>0.83971604540182276</v>
      </c>
      <c r="BU14" s="11">
        <f>(1-V14*SUM(BU$6:BU13))/(1+V14)</f>
        <v>0.83971604540182276</v>
      </c>
      <c r="BV14" s="11">
        <f>(1-W14*SUM(BV$6:BV13))/(1+W14)</f>
        <v>0.83971604540182276</v>
      </c>
      <c r="BW14" s="11">
        <f>(1-X14*SUM(BW$6:BW13))/(1+X14)</f>
        <v>0.83971604540182276</v>
      </c>
      <c r="BX14" s="11">
        <f>(1-Y14*SUM(BX$6:BX13))/(1+Y14)</f>
        <v>0.83971604540182276</v>
      </c>
      <c r="BY14" s="11">
        <f>(1-Z14*SUM(BY$6:BY13))/(1+Z14)</f>
        <v>0.83971604540182276</v>
      </c>
      <c r="BZ14" s="11">
        <f>(1-AA14*SUM(BZ$6:BZ13))/(1+AA14)</f>
        <v>0.83971604540182276</v>
      </c>
      <c r="CA14" s="11">
        <f>(1-AB14*SUM(CA$6:CA13))/(1+AB14)</f>
        <v>0.83971604540182276</v>
      </c>
      <c r="CB14" s="11">
        <f>(1-AC14*SUM(CB$6:CB13))/(1+AC14)</f>
        <v>0.83971604540182276</v>
      </c>
      <c r="CC14" s="11">
        <f>(1-AD14*SUM(CC$6:CC13))/(1+AD14)</f>
        <v>0.83971604540182276</v>
      </c>
      <c r="CD14" s="11">
        <f>(1-AE14*SUM(CD$6:CD13))/(1+AE14)</f>
        <v>0.83971604540182276</v>
      </c>
      <c r="CE14" s="11">
        <f>(1-AF14*SUM(CE$6:CE13))/(1+AF14)</f>
        <v>0.83971604540182276</v>
      </c>
      <c r="CF14" s="11">
        <f>(1-AG14*SUM(CF$6:CF13))/(1+AG14)</f>
        <v>0.83971604540182276</v>
      </c>
      <c r="CG14" s="11">
        <f>(1-AH14*SUM(CG$6:CG13))/(1+AH14)</f>
        <v>0.83971604540182276</v>
      </c>
      <c r="CH14" s="11">
        <f>(1-AI14*SUM(CH$6:CH13))/(1+AI14)</f>
        <v>0.83971604540182276</v>
      </c>
      <c r="CI14" s="11">
        <f>(1-AJ14*SUM(CI$6:CI13))/(1+AJ14)</f>
        <v>0.83971604540182276</v>
      </c>
      <c r="CJ14" s="11">
        <f>(1-AK14*SUM(CJ$6:CJ13))/(1+AK14)</f>
        <v>0.83971604540182276</v>
      </c>
      <c r="CK14" s="11">
        <f>(1-AL14*SUM(CK$6:CK13))/(1+AL14)</f>
        <v>0.83971604540182276</v>
      </c>
      <c r="CL14" s="11">
        <f>(1-AM14*SUM(CL$6:CL13))/(1+AM14)</f>
        <v>0.83971604540182276</v>
      </c>
      <c r="CM14" s="11">
        <f>(1-AN14*SUM(CM$6:CM13))/(1+AN14)</f>
        <v>0.83971604540182276</v>
      </c>
      <c r="CN14" s="11">
        <f>(1-AO14*SUM(CN$6:CN13))/(1+AO14)</f>
        <v>0.83971604540182276</v>
      </c>
      <c r="CO14" s="11">
        <f>(1-AP14*SUM(CO$6:CO13))/(1+AP14)</f>
        <v>0.83971604540182276</v>
      </c>
      <c r="CP14" s="11">
        <f>(1-AQ14*SUM(CP$6:CP13))/(1+AQ14)</f>
        <v>0.83971604540182276</v>
      </c>
      <c r="CQ14" s="11">
        <f>(1-AR14*SUM(CQ$6:CQ13))/(1+AR14)</f>
        <v>0.83971604540182276</v>
      </c>
      <c r="CR14" s="11">
        <f>(1-AS14*SUM(CR$6:CR13))/(1+AS14)</f>
        <v>0.83971604540182276</v>
      </c>
      <c r="CS14" s="11">
        <f>(1-AT14*SUM(CS$6:CS13))/(1+AT14)</f>
        <v>0.83971604540182276</v>
      </c>
      <c r="CT14" s="11">
        <f>(1-AU14*SUM(CT$6:CT13))/(1+AU14)</f>
        <v>0.83971604540182276</v>
      </c>
      <c r="CU14" s="11">
        <f>(1-AV14*SUM(CU$6:CU13))/(1+AV14)</f>
        <v>0.83971604540182276</v>
      </c>
      <c r="CV14" s="11">
        <f>(1-AW14*SUM(CV$6:CV13))/(1+AW14)</f>
        <v>0.83971604540182276</v>
      </c>
      <c r="CW14" s="11">
        <f>(1-AX14*SUM(CW$6:CW13))/(1+AX14)</f>
        <v>0.83971604540182276</v>
      </c>
      <c r="CX14" s="11">
        <f>(1-AY14*SUM(CX$6:CX13))/(1+AY14)</f>
        <v>0.83971604540182276</v>
      </c>
      <c r="CY14" s="11">
        <f>(1-AZ14*SUM(CY$6:CY13))/(1+AZ14)</f>
        <v>0.83971604540182276</v>
      </c>
      <c r="CZ14" s="11">
        <f>(1-BA14*SUM(CZ$6:CZ13))/(1+BA14)</f>
        <v>0.83971604540182276</v>
      </c>
      <c r="DA14" s="11">
        <f>(1-BB14*SUM(DA$6:DA13))/(1+BB14)</f>
        <v>0.83971604540182276</v>
      </c>
      <c r="DB14" s="11">
        <f>(1-BC14*SUM(DB$6:DB13))/(1+BC14)</f>
        <v>0.83971604540182276</v>
      </c>
      <c r="DC14" s="11">
        <f>(1-BD14*SUM(DC$6:DC13))/(1+BD14)</f>
        <v>0.83971604540182276</v>
      </c>
      <c r="DE14" s="4">
        <f t="shared" si="21"/>
        <v>1.9597474833522144E-2</v>
      </c>
      <c r="DF14" s="4">
        <f t="shared" si="58"/>
        <v>1.9595183345592959E-2</v>
      </c>
      <c r="DG14" s="4">
        <f t="shared" si="59"/>
        <v>1.959288432825268E-2</v>
      </c>
      <c r="DH14" s="4">
        <f t="shared" si="60"/>
        <v>1.9590570742202607E-2</v>
      </c>
      <c r="DI14" s="4">
        <f t="shared" si="61"/>
        <v>1.9588237485682836E-2</v>
      </c>
      <c r="DJ14" s="4">
        <f t="shared" si="62"/>
        <v>1.9585876003847202E-2</v>
      </c>
      <c r="DK14" s="4">
        <f t="shared" si="63"/>
        <v>1.9583481986025664E-2</v>
      </c>
      <c r="DL14" s="4">
        <f t="shared" si="64"/>
        <v>1.958104900741775E-2</v>
      </c>
      <c r="DM14" s="4">
        <f t="shared" si="65"/>
        <v>2.0708213303422873E-2</v>
      </c>
      <c r="DN14" s="4">
        <f t="shared" si="66"/>
        <v>1.9599767055807016E-2</v>
      </c>
      <c r="DO14" s="4">
        <f t="shared" si="67"/>
        <v>1.9599767055807016E-2</v>
      </c>
      <c r="DP14" s="4">
        <f t="shared" si="68"/>
        <v>1.9599767055807016E-2</v>
      </c>
      <c r="DQ14" s="4">
        <f t="shared" si="69"/>
        <v>1.9599767055807016E-2</v>
      </c>
      <c r="DR14" s="4">
        <f t="shared" si="70"/>
        <v>1.9599767055807016E-2</v>
      </c>
      <c r="DS14" s="4">
        <f t="shared" si="71"/>
        <v>1.9599767055807016E-2</v>
      </c>
      <c r="DT14" s="4">
        <f t="shared" si="72"/>
        <v>1.9599767055807016E-2</v>
      </c>
      <c r="DU14" s="4">
        <f t="shared" si="25"/>
        <v>1.9599767055807016E-2</v>
      </c>
      <c r="DV14" s="4">
        <f t="shared" si="26"/>
        <v>1.9599767055807016E-2</v>
      </c>
      <c r="DW14" s="4">
        <f t="shared" si="27"/>
        <v>1.9599767055807016E-2</v>
      </c>
      <c r="DX14" s="4">
        <f t="shared" si="28"/>
        <v>1.9599767055807016E-2</v>
      </c>
      <c r="DY14" s="4">
        <f t="shared" si="29"/>
        <v>1.9599767055807016E-2</v>
      </c>
      <c r="DZ14" s="4">
        <f t="shared" si="30"/>
        <v>1.9599767055807016E-2</v>
      </c>
      <c r="EA14" s="4">
        <f t="shared" si="31"/>
        <v>1.9599767055807016E-2</v>
      </c>
      <c r="EB14" s="4">
        <f t="shared" si="32"/>
        <v>1.9599767055807016E-2</v>
      </c>
      <c r="EC14" s="4">
        <f t="shared" si="33"/>
        <v>1.9599767055807016E-2</v>
      </c>
      <c r="ED14" s="4">
        <f t="shared" si="34"/>
        <v>1.9599767055807016E-2</v>
      </c>
      <c r="EE14" s="4">
        <f t="shared" si="35"/>
        <v>1.9599767055807016E-2</v>
      </c>
      <c r="EF14" s="4">
        <f t="shared" si="36"/>
        <v>1.9599767055807016E-2</v>
      </c>
      <c r="EG14" s="4">
        <f t="shared" si="37"/>
        <v>1.9599767055807016E-2</v>
      </c>
      <c r="EH14" s="4">
        <f t="shared" si="38"/>
        <v>1.9599767055807016E-2</v>
      </c>
      <c r="EI14" s="4">
        <f t="shared" si="39"/>
        <v>1.9599767055807016E-2</v>
      </c>
      <c r="EJ14" s="4">
        <f t="shared" si="40"/>
        <v>1.9599767055807016E-2</v>
      </c>
      <c r="EK14" s="4">
        <f t="shared" si="41"/>
        <v>1.9599767055807016E-2</v>
      </c>
      <c r="EL14" s="4">
        <f t="shared" si="42"/>
        <v>1.9599767055807016E-2</v>
      </c>
      <c r="EM14" s="4">
        <f t="shared" si="43"/>
        <v>1.9599767055807016E-2</v>
      </c>
      <c r="EN14" s="4">
        <f t="shared" si="44"/>
        <v>1.9599767055807016E-2</v>
      </c>
      <c r="EO14" s="4">
        <f t="shared" si="45"/>
        <v>1.9599767055807016E-2</v>
      </c>
      <c r="EP14" s="4">
        <f t="shared" si="46"/>
        <v>1.9599767055807016E-2</v>
      </c>
      <c r="EQ14" s="4">
        <f t="shared" si="47"/>
        <v>1.9599767055807016E-2</v>
      </c>
      <c r="ER14" s="4">
        <f t="shared" si="48"/>
        <v>1.9599767055807016E-2</v>
      </c>
      <c r="ES14" s="4">
        <f t="shared" si="49"/>
        <v>1.9599767055807016E-2</v>
      </c>
      <c r="ET14" s="4">
        <f t="shared" si="50"/>
        <v>1.9599767055807016E-2</v>
      </c>
      <c r="EU14" s="4">
        <f t="shared" si="51"/>
        <v>1.9599767055807016E-2</v>
      </c>
      <c r="EV14" s="4">
        <f t="shared" si="52"/>
        <v>1.9599767055807016E-2</v>
      </c>
      <c r="EW14" s="4">
        <f t="shared" si="53"/>
        <v>1.9599767055807016E-2</v>
      </c>
      <c r="EX14" s="4">
        <f t="shared" si="54"/>
        <v>1.9599767055807016E-2</v>
      </c>
      <c r="EY14" s="4">
        <f t="shared" si="55"/>
        <v>1.9599767055807016E-2</v>
      </c>
      <c r="EZ14" s="4">
        <f t="shared" si="56"/>
        <v>1.9599767055807016E-2</v>
      </c>
      <c r="FA14" s="4">
        <f t="shared" si="57"/>
        <v>1.9599767055807016E-2</v>
      </c>
      <c r="FB14" s="4">
        <f t="shared" si="57"/>
        <v>1.9599767055807016E-2</v>
      </c>
      <c r="FD14" s="4">
        <f t="shared" si="24"/>
        <v>2.8232430079912607E-2</v>
      </c>
      <c r="FE14" s="4">
        <f t="shared" ref="FE14:FE55" si="92">BG13/BG14-1</f>
        <v>2.8231166088894533E-2</v>
      </c>
      <c r="FF14" s="4">
        <f t="shared" ref="FF14:FF55" si="93">BH13/BH14-1</f>
        <v>2.8229897967470663E-2</v>
      </c>
      <c r="FG14" s="4">
        <f t="shared" ref="FG14:FG55" si="94">BI13/BI14-1</f>
        <v>2.8228621833144674E-2</v>
      </c>
      <c r="FH14" s="4">
        <f t="shared" ref="FH14:FH55" si="95">BJ13/BJ14-1</f>
        <v>2.8227334872386711E-2</v>
      </c>
      <c r="FI14" s="4">
        <f t="shared" ref="FI14:FI55" si="96">BK13/BK14-1</f>
        <v>2.8226032367303366E-2</v>
      </c>
      <c r="FJ14" s="4">
        <f t="shared" ref="FJ14:FJ55" si="97">BL13/BL14-1</f>
        <v>2.8224711941221559E-2</v>
      </c>
      <c r="FK14" s="4">
        <f t="shared" ref="FK14:FK55" si="98">BM13/BM14-1</f>
        <v>1.9305503150028436E-2</v>
      </c>
      <c r="FL14" s="4">
        <f t="shared" ref="FL14:FL55" si="99">BN13/BN14-1</f>
        <v>3.8338046963782846E-2</v>
      </c>
      <c r="FM14" s="4">
        <f t="shared" ref="FM14:FM55" si="100">BO13/BO14-1</f>
        <v>2.8233694498740247E-2</v>
      </c>
      <c r="FN14" s="4">
        <f t="shared" ref="FN14:FN55" si="101">BP13/BP14-1</f>
        <v>2.8233694498740247E-2</v>
      </c>
      <c r="FO14" s="4">
        <f t="shared" ref="FO14:FO55" si="102">BQ13/BQ14-1</f>
        <v>2.8233694498740247E-2</v>
      </c>
      <c r="FP14" s="4">
        <f t="shared" ref="FP14:FP55" si="103">BR13/BR14-1</f>
        <v>2.8233694498740247E-2</v>
      </c>
      <c r="FQ14" s="4">
        <f t="shared" ref="FQ14:FQ55" si="104">BS13/BS14-1</f>
        <v>2.8233694498740247E-2</v>
      </c>
      <c r="FR14" s="4">
        <f t="shared" ref="FR14:FR55" si="105">BT13/BT14-1</f>
        <v>2.8233694498740247E-2</v>
      </c>
      <c r="FS14" s="4">
        <f t="shared" ref="FS14:FS55" si="106">BU13/BU14-1</f>
        <v>2.8233694498740247E-2</v>
      </c>
      <c r="FT14" s="4">
        <f t="shared" ref="FT14:FT55" si="107">BV13/BV14-1</f>
        <v>2.8233694498740247E-2</v>
      </c>
      <c r="FU14" s="4">
        <f t="shared" ref="FU14:FU55" si="108">BW13/BW14-1</f>
        <v>2.8233694498740247E-2</v>
      </c>
      <c r="FV14" s="4">
        <f t="shared" ref="FV14:FV55" si="109">BX13/BX14-1</f>
        <v>2.8233694498740247E-2</v>
      </c>
      <c r="FW14" s="4">
        <f t="shared" ref="FW14:FW55" si="110">BY13/BY14-1</f>
        <v>2.8233694498740247E-2</v>
      </c>
      <c r="FX14" s="4">
        <f t="shared" ref="FX14:FX55" si="111">BZ13/BZ14-1</f>
        <v>2.8233694498740247E-2</v>
      </c>
      <c r="FY14" s="4">
        <f t="shared" ref="FY14:FY55" si="112">CA13/CA14-1</f>
        <v>2.8233694498740247E-2</v>
      </c>
      <c r="FZ14" s="4">
        <f t="shared" si="74"/>
        <v>2.8233694498740247E-2</v>
      </c>
      <c r="GA14" s="4">
        <f t="shared" si="75"/>
        <v>2.8233694498740247E-2</v>
      </c>
      <c r="GB14" s="4">
        <f t="shared" si="76"/>
        <v>2.8233694498740247E-2</v>
      </c>
      <c r="GC14" s="4">
        <f t="shared" si="77"/>
        <v>2.8233694498740247E-2</v>
      </c>
      <c r="GD14" s="4">
        <f t="shared" si="78"/>
        <v>2.8233694498740247E-2</v>
      </c>
      <c r="GE14" s="4">
        <f t="shared" si="79"/>
        <v>2.8233694498740247E-2</v>
      </c>
      <c r="GF14" s="4">
        <f t="shared" si="80"/>
        <v>2.8233694498740247E-2</v>
      </c>
      <c r="GG14" s="4">
        <f t="shared" si="81"/>
        <v>2.8233694498740247E-2</v>
      </c>
      <c r="GH14" s="4">
        <f t="shared" si="82"/>
        <v>2.8233694498740247E-2</v>
      </c>
      <c r="GI14" s="4">
        <f t="shared" si="83"/>
        <v>2.8233694498740247E-2</v>
      </c>
      <c r="GJ14" s="4">
        <f t="shared" si="84"/>
        <v>2.8233694498740247E-2</v>
      </c>
      <c r="GK14" s="4">
        <f t="shared" si="85"/>
        <v>2.8233694498740247E-2</v>
      </c>
      <c r="GL14" s="4">
        <f t="shared" si="86"/>
        <v>2.8233694498740247E-2</v>
      </c>
      <c r="GM14" s="4">
        <f t="shared" si="87"/>
        <v>2.8233694498740247E-2</v>
      </c>
      <c r="GN14" s="4">
        <f t="shared" si="88"/>
        <v>2.8233694498740247E-2</v>
      </c>
      <c r="GO14" s="4">
        <f t="shared" si="89"/>
        <v>2.8233694498740247E-2</v>
      </c>
      <c r="GP14" s="4">
        <f t="shared" si="90"/>
        <v>2.8233694498740247E-2</v>
      </c>
      <c r="GQ14" s="4">
        <f t="shared" si="91"/>
        <v>2.8233694498740247E-2</v>
      </c>
      <c r="GR14" s="4">
        <f t="shared" si="23"/>
        <v>2.8233694498740247E-2</v>
      </c>
      <c r="GS14" s="4">
        <f t="shared" si="23"/>
        <v>2.8233694498740247E-2</v>
      </c>
      <c r="GT14" s="4">
        <f t="shared" si="23"/>
        <v>2.8233694498740247E-2</v>
      </c>
      <c r="GU14" s="4">
        <f t="shared" si="23"/>
        <v>2.8233694498740247E-2</v>
      </c>
      <c r="GV14" s="4">
        <f t="shared" si="23"/>
        <v>2.8233694498740247E-2</v>
      </c>
      <c r="GW14" s="4">
        <f t="shared" si="23"/>
        <v>2.8233694498740247E-2</v>
      </c>
      <c r="GX14" s="4">
        <f t="shared" si="23"/>
        <v>2.8233694498740247E-2</v>
      </c>
      <c r="GY14" s="4">
        <f t="shared" si="23"/>
        <v>2.8233694498740247E-2</v>
      </c>
      <c r="GZ14" s="4">
        <f t="shared" si="23"/>
        <v>2.8233694498740247E-2</v>
      </c>
      <c r="HA14" s="4">
        <f t="shared" si="23"/>
        <v>2.8233694498740247E-2</v>
      </c>
      <c r="HB14" s="4"/>
      <c r="HC14" s="4"/>
      <c r="HD14" s="4"/>
      <c r="HE14" s="4"/>
    </row>
    <row r="15" spans="2:213" x14ac:dyDescent="0.2">
      <c r="B15" t="str">
        <f t="shared" si="0"/>
        <v>10y</v>
      </c>
      <c r="C15">
        <f t="shared" si="19"/>
        <v>120</v>
      </c>
      <c r="D15" s="10">
        <f t="shared" si="1"/>
        <v>10</v>
      </c>
      <c r="E15" s="11">
        <f>'Curve construction'!G30</f>
        <v>2.0113000259366545E-2</v>
      </c>
      <c r="G15" s="11">
        <f t="shared" si="20"/>
        <v>2.0113000259366545E-2</v>
      </c>
      <c r="H15" s="11">
        <f t="shared" si="73"/>
        <v>2.0113000259366545E-2</v>
      </c>
      <c r="I15" s="11">
        <f t="shared" si="73"/>
        <v>2.0113000259366545E-2</v>
      </c>
      <c r="J15" s="11">
        <f t="shared" si="73"/>
        <v>2.0113000259366545E-2</v>
      </c>
      <c r="K15" s="11">
        <f t="shared" si="73"/>
        <v>2.0113000259366545E-2</v>
      </c>
      <c r="L15" s="11">
        <f t="shared" si="73"/>
        <v>2.0113000259366545E-2</v>
      </c>
      <c r="M15" s="11">
        <f t="shared" si="73"/>
        <v>2.0113000259366545E-2</v>
      </c>
      <c r="N15" s="11">
        <f t="shared" si="73"/>
        <v>2.0113000259366545E-2</v>
      </c>
      <c r="O15" s="11">
        <f t="shared" si="73"/>
        <v>2.0113000259366545E-2</v>
      </c>
      <c r="P15" s="11">
        <f t="shared" si="73"/>
        <v>2.1113000259366545E-2</v>
      </c>
      <c r="Q15" s="11">
        <f t="shared" si="73"/>
        <v>2.0113000259366545E-2</v>
      </c>
      <c r="R15" s="11">
        <f t="shared" si="73"/>
        <v>2.0113000259366545E-2</v>
      </c>
      <c r="S15" s="11">
        <f t="shared" si="73"/>
        <v>2.0113000259366545E-2</v>
      </c>
      <c r="T15" s="11">
        <f t="shared" si="73"/>
        <v>2.0113000259366545E-2</v>
      </c>
      <c r="U15" s="11">
        <f t="shared" si="73"/>
        <v>2.0113000259366545E-2</v>
      </c>
      <c r="V15" s="11">
        <f t="shared" si="73"/>
        <v>2.0113000259366545E-2</v>
      </c>
      <c r="W15" s="11">
        <f t="shared" si="73"/>
        <v>2.0113000259366545E-2</v>
      </c>
      <c r="X15" s="11">
        <f t="shared" si="73"/>
        <v>2.0113000259366545E-2</v>
      </c>
      <c r="Y15" s="11">
        <f t="shared" si="73"/>
        <v>2.0113000259366545E-2</v>
      </c>
      <c r="Z15" s="11">
        <f t="shared" si="73"/>
        <v>2.0113000259366545E-2</v>
      </c>
      <c r="AA15" s="11">
        <f t="shared" si="73"/>
        <v>2.0113000259366545E-2</v>
      </c>
      <c r="AB15" s="11">
        <f t="shared" si="73"/>
        <v>2.0113000259366545E-2</v>
      </c>
      <c r="AC15" s="11">
        <f t="shared" si="73"/>
        <v>2.0113000259366545E-2</v>
      </c>
      <c r="AD15" s="11">
        <f t="shared" si="73"/>
        <v>2.0113000259366545E-2</v>
      </c>
      <c r="AE15" s="11">
        <f t="shared" si="73"/>
        <v>2.0113000259366545E-2</v>
      </c>
      <c r="AF15" s="11">
        <f t="shared" si="73"/>
        <v>2.0113000259366545E-2</v>
      </c>
      <c r="AG15" s="11">
        <f t="shared" si="73"/>
        <v>2.0113000259366545E-2</v>
      </c>
      <c r="AH15" s="11">
        <f t="shared" si="73"/>
        <v>2.0113000259366545E-2</v>
      </c>
      <c r="AI15" s="11">
        <f t="shared" si="73"/>
        <v>2.0113000259366545E-2</v>
      </c>
      <c r="AJ15" s="11">
        <f t="shared" si="73"/>
        <v>2.0113000259366545E-2</v>
      </c>
      <c r="AK15" s="11">
        <f t="shared" si="73"/>
        <v>2.0113000259366545E-2</v>
      </c>
      <c r="AL15" s="11">
        <f t="shared" si="73"/>
        <v>2.0113000259366545E-2</v>
      </c>
      <c r="AM15" s="11">
        <f t="shared" si="73"/>
        <v>2.0113000259366545E-2</v>
      </c>
      <c r="AN15" s="11">
        <f t="shared" si="73"/>
        <v>2.0113000259366545E-2</v>
      </c>
      <c r="AO15" s="11">
        <f t="shared" si="3"/>
        <v>2.0113000259366545E-2</v>
      </c>
      <c r="AP15" s="11">
        <f t="shared" si="3"/>
        <v>2.0113000259366545E-2</v>
      </c>
      <c r="AQ15" s="11">
        <f t="shared" si="3"/>
        <v>2.0113000259366545E-2</v>
      </c>
      <c r="AR15" s="11">
        <f t="shared" si="3"/>
        <v>2.0113000259366545E-2</v>
      </c>
      <c r="AS15" s="11">
        <f t="shared" si="3"/>
        <v>2.0113000259366545E-2</v>
      </c>
      <c r="AT15" s="11">
        <f t="shared" si="3"/>
        <v>2.0113000259366545E-2</v>
      </c>
      <c r="AU15" s="11">
        <f t="shared" si="3"/>
        <v>2.0113000259366545E-2</v>
      </c>
      <c r="AV15" s="11">
        <f t="shared" si="3"/>
        <v>2.0113000259366545E-2</v>
      </c>
      <c r="AW15" s="11">
        <f t="shared" si="3"/>
        <v>2.0113000259366545E-2</v>
      </c>
      <c r="AX15" s="11">
        <f t="shared" si="3"/>
        <v>2.0113000259366545E-2</v>
      </c>
      <c r="AY15" s="11">
        <f t="shared" si="3"/>
        <v>2.0113000259366545E-2</v>
      </c>
      <c r="AZ15" s="11">
        <f t="shared" si="3"/>
        <v>2.0113000259366545E-2</v>
      </c>
      <c r="BA15" s="11">
        <f t="shared" si="3"/>
        <v>2.0113000259366545E-2</v>
      </c>
      <c r="BB15" s="11">
        <f t="shared" si="3"/>
        <v>2.0113000259366545E-2</v>
      </c>
      <c r="BC15" s="11">
        <f t="shared" si="3"/>
        <v>2.0113000259366545E-2</v>
      </c>
      <c r="BD15" s="11">
        <f t="shared" si="4"/>
        <v>2.0113000259366545E-2</v>
      </c>
      <c r="BF15" s="11">
        <f>(1-G15*SUM(BF$6:BF14))/(1+G15)</f>
        <v>0.81592922909079246</v>
      </c>
      <c r="BG15" s="11">
        <f>(1-H15*SUM(BG$6:BG14))/(1+H15)</f>
        <v>0.81594664774448689</v>
      </c>
      <c r="BH15" s="11">
        <f>(1-I15*SUM(BH$6:BH14))/(1+I15)</f>
        <v>0.81596412402610952</v>
      </c>
      <c r="BI15" s="11">
        <f>(1-J15*SUM(BI$6:BI14))/(1+J15)</f>
        <v>0.81598171145150766</v>
      </c>
      <c r="BJ15" s="11">
        <f>(1-K15*SUM(BJ$6:BJ14))/(1+K15)</f>
        <v>0.81599944881213449</v>
      </c>
      <c r="BK15" s="11">
        <f>(1-L15*SUM(BK$6:BK14))/(1+L15)</f>
        <v>0.81601740115424737</v>
      </c>
      <c r="BL15" s="11">
        <f>(1-M15*SUM(BL$6:BL14))/(1+M15)</f>
        <v>0.81603560126428176</v>
      </c>
      <c r="BM15" s="11">
        <f>(1-N15*SUM(BM$6:BM14))/(1+N15)</f>
        <v>0.81605409800485484</v>
      </c>
      <c r="BN15" s="11">
        <f>(1-O15*SUM(BN$6:BN14))/(1+O15)</f>
        <v>0.81607291830727002</v>
      </c>
      <c r="BO15" s="11">
        <f>(1-P15*SUM(BO$6:BO14))/(1+P15)</f>
        <v>0.80694835371940388</v>
      </c>
      <c r="BP15" s="11">
        <f>(1-Q15*SUM(BP$6:BP14))/(1+Q15)</f>
        <v>0.81591180524658047</v>
      </c>
      <c r="BQ15" s="11">
        <f>(1-R15*SUM(BQ$6:BQ14))/(1+R15)</f>
        <v>0.81591180524658047</v>
      </c>
      <c r="BR15" s="11">
        <f>(1-S15*SUM(BR$6:BR14))/(1+S15)</f>
        <v>0.81591180524658047</v>
      </c>
      <c r="BS15" s="11">
        <f>(1-T15*SUM(BS$6:BS14))/(1+T15)</f>
        <v>0.81591180524658047</v>
      </c>
      <c r="BT15" s="11">
        <f>(1-U15*SUM(BT$6:BT14))/(1+U15)</f>
        <v>0.81591180524658047</v>
      </c>
      <c r="BU15" s="11">
        <f>(1-V15*SUM(BU$6:BU14))/(1+V15)</f>
        <v>0.81591180524658047</v>
      </c>
      <c r="BV15" s="11">
        <f>(1-W15*SUM(BV$6:BV14))/(1+W15)</f>
        <v>0.81591180524658047</v>
      </c>
      <c r="BW15" s="11">
        <f>(1-X15*SUM(BW$6:BW14))/(1+X15)</f>
        <v>0.81591180524658047</v>
      </c>
      <c r="BX15" s="11">
        <f>(1-Y15*SUM(BX$6:BX14))/(1+Y15)</f>
        <v>0.81591180524658047</v>
      </c>
      <c r="BY15" s="11">
        <f>(1-Z15*SUM(BY$6:BY14))/(1+Z15)</f>
        <v>0.81591180524658047</v>
      </c>
      <c r="BZ15" s="11">
        <f>(1-AA15*SUM(BZ$6:BZ14))/(1+AA15)</f>
        <v>0.81591180524658047</v>
      </c>
      <c r="CA15" s="11">
        <f>(1-AB15*SUM(CA$6:CA14))/(1+AB15)</f>
        <v>0.81591180524658047</v>
      </c>
      <c r="CB15" s="11">
        <f>(1-AC15*SUM(CB$6:CB14))/(1+AC15)</f>
        <v>0.81591180524658047</v>
      </c>
      <c r="CC15" s="11">
        <f>(1-AD15*SUM(CC$6:CC14))/(1+AD15)</f>
        <v>0.81591180524658047</v>
      </c>
      <c r="CD15" s="11">
        <f>(1-AE15*SUM(CD$6:CD14))/(1+AE15)</f>
        <v>0.81591180524658047</v>
      </c>
      <c r="CE15" s="11">
        <f>(1-AF15*SUM(CE$6:CE14))/(1+AF15)</f>
        <v>0.81591180524658047</v>
      </c>
      <c r="CF15" s="11">
        <f>(1-AG15*SUM(CF$6:CF14))/(1+AG15)</f>
        <v>0.81591180524658047</v>
      </c>
      <c r="CG15" s="11">
        <f>(1-AH15*SUM(CG$6:CG14))/(1+AH15)</f>
        <v>0.81591180524658047</v>
      </c>
      <c r="CH15" s="11">
        <f>(1-AI15*SUM(CH$6:CH14))/(1+AI15)</f>
        <v>0.81591180524658047</v>
      </c>
      <c r="CI15" s="11">
        <f>(1-AJ15*SUM(CI$6:CI14))/(1+AJ15)</f>
        <v>0.81591180524658047</v>
      </c>
      <c r="CJ15" s="11">
        <f>(1-AK15*SUM(CJ$6:CJ14))/(1+AK15)</f>
        <v>0.81591180524658047</v>
      </c>
      <c r="CK15" s="11">
        <f>(1-AL15*SUM(CK$6:CK14))/(1+AL15)</f>
        <v>0.81591180524658047</v>
      </c>
      <c r="CL15" s="11">
        <f>(1-AM15*SUM(CL$6:CL14))/(1+AM15)</f>
        <v>0.81591180524658047</v>
      </c>
      <c r="CM15" s="11">
        <f>(1-AN15*SUM(CM$6:CM14))/(1+AN15)</f>
        <v>0.81591180524658047</v>
      </c>
      <c r="CN15" s="11">
        <f>(1-AO15*SUM(CN$6:CN14))/(1+AO15)</f>
        <v>0.81591180524658047</v>
      </c>
      <c r="CO15" s="11">
        <f>(1-AP15*SUM(CO$6:CO14))/(1+AP15)</f>
        <v>0.81591180524658047</v>
      </c>
      <c r="CP15" s="11">
        <f>(1-AQ15*SUM(CP$6:CP14))/(1+AQ15)</f>
        <v>0.81591180524658047</v>
      </c>
      <c r="CQ15" s="11">
        <f>(1-AR15*SUM(CQ$6:CQ14))/(1+AR15)</f>
        <v>0.81591180524658047</v>
      </c>
      <c r="CR15" s="11">
        <f>(1-AS15*SUM(CR$6:CR14))/(1+AS15)</f>
        <v>0.81591180524658047</v>
      </c>
      <c r="CS15" s="11">
        <f>(1-AT15*SUM(CS$6:CS14))/(1+AT15)</f>
        <v>0.81591180524658047</v>
      </c>
      <c r="CT15" s="11">
        <f>(1-AU15*SUM(CT$6:CT14))/(1+AU15)</f>
        <v>0.81591180524658047</v>
      </c>
      <c r="CU15" s="11">
        <f>(1-AV15*SUM(CU$6:CU14))/(1+AV15)</f>
        <v>0.81591180524658047</v>
      </c>
      <c r="CV15" s="11">
        <f>(1-AW15*SUM(CV$6:CV14))/(1+AW15)</f>
        <v>0.81591180524658047</v>
      </c>
      <c r="CW15" s="11">
        <f>(1-AX15*SUM(CW$6:CW14))/(1+AX15)</f>
        <v>0.81591180524658047</v>
      </c>
      <c r="CX15" s="11">
        <f>(1-AY15*SUM(CX$6:CX14))/(1+AY15)</f>
        <v>0.81591180524658047</v>
      </c>
      <c r="CY15" s="11">
        <f>(1-AZ15*SUM(CY$6:CY14))/(1+AZ15)</f>
        <v>0.81591180524658047</v>
      </c>
      <c r="CZ15" s="11">
        <f>(1-BA15*SUM(CZ$6:CZ14))/(1+BA15)</f>
        <v>0.81591180524658047</v>
      </c>
      <c r="DA15" s="11">
        <f>(1-BB15*SUM(DA$6:DA14))/(1+BB15)</f>
        <v>0.81591180524658047</v>
      </c>
      <c r="DB15" s="11">
        <f>(1-BC15*SUM(DB$6:DB14))/(1+BC15)</f>
        <v>0.81591180524658047</v>
      </c>
      <c r="DC15" s="11">
        <f>(1-BD15*SUM(DC$6:DC14))/(1+BD15)</f>
        <v>0.81591180524658047</v>
      </c>
      <c r="DE15" s="4">
        <f t="shared" si="21"/>
        <v>2.0551089974053971E-2</v>
      </c>
      <c r="DF15" s="4">
        <f t="shared" si="58"/>
        <v>2.0548911302588513E-2</v>
      </c>
      <c r="DG15" s="4">
        <f t="shared" si="59"/>
        <v>2.0546725474613892E-2</v>
      </c>
      <c r="DH15" s="4">
        <f t="shared" si="60"/>
        <v>2.0544525797435043E-2</v>
      </c>
      <c r="DI15" s="4">
        <f t="shared" si="61"/>
        <v>2.0542307420525319E-2</v>
      </c>
      <c r="DJ15" s="4">
        <f t="shared" si="62"/>
        <v>2.0540062210312904E-2</v>
      </c>
      <c r="DK15" s="4">
        <f t="shared" si="63"/>
        <v>2.0537786068461239E-2</v>
      </c>
      <c r="DL15" s="4">
        <f t="shared" si="64"/>
        <v>2.053547288661961E-2</v>
      </c>
      <c r="DM15" s="4">
        <f t="shared" si="65"/>
        <v>2.0533119299688485E-2</v>
      </c>
      <c r="DN15" s="4">
        <f t="shared" si="66"/>
        <v>2.1681256521157488E-2</v>
      </c>
      <c r="DO15" s="4">
        <f t="shared" si="67"/>
        <v>2.0553269345918501E-2</v>
      </c>
      <c r="DP15" s="4">
        <f t="shared" si="68"/>
        <v>2.0553269345918501E-2</v>
      </c>
      <c r="DQ15" s="4">
        <f t="shared" si="69"/>
        <v>2.0553269345918501E-2</v>
      </c>
      <c r="DR15" s="4">
        <f t="shared" si="70"/>
        <v>2.0553269345918501E-2</v>
      </c>
      <c r="DS15" s="4">
        <f t="shared" si="71"/>
        <v>2.0553269345918501E-2</v>
      </c>
      <c r="DT15" s="4">
        <f t="shared" si="72"/>
        <v>2.0553269345918501E-2</v>
      </c>
      <c r="DU15" s="4">
        <f t="shared" si="25"/>
        <v>2.0553269345918501E-2</v>
      </c>
      <c r="DV15" s="4">
        <f t="shared" si="26"/>
        <v>2.0553269345918501E-2</v>
      </c>
      <c r="DW15" s="4">
        <f t="shared" si="27"/>
        <v>2.0553269345918501E-2</v>
      </c>
      <c r="DX15" s="4">
        <f t="shared" si="28"/>
        <v>2.0553269345918501E-2</v>
      </c>
      <c r="DY15" s="4">
        <f t="shared" si="29"/>
        <v>2.0553269345918501E-2</v>
      </c>
      <c r="DZ15" s="4">
        <f t="shared" si="30"/>
        <v>2.0553269345918501E-2</v>
      </c>
      <c r="EA15" s="4">
        <f t="shared" si="31"/>
        <v>2.0553269345918501E-2</v>
      </c>
      <c r="EB15" s="4">
        <f t="shared" si="32"/>
        <v>2.0553269345918501E-2</v>
      </c>
      <c r="EC15" s="4">
        <f t="shared" si="33"/>
        <v>2.0553269345918501E-2</v>
      </c>
      <c r="ED15" s="4">
        <f t="shared" si="34"/>
        <v>2.0553269345918501E-2</v>
      </c>
      <c r="EE15" s="4">
        <f t="shared" si="35"/>
        <v>2.0553269345918501E-2</v>
      </c>
      <c r="EF15" s="4">
        <f t="shared" si="36"/>
        <v>2.0553269345918501E-2</v>
      </c>
      <c r="EG15" s="4">
        <f t="shared" si="37"/>
        <v>2.0553269345918501E-2</v>
      </c>
      <c r="EH15" s="4">
        <f t="shared" si="38"/>
        <v>2.0553269345918501E-2</v>
      </c>
      <c r="EI15" s="4">
        <f t="shared" si="39"/>
        <v>2.0553269345918501E-2</v>
      </c>
      <c r="EJ15" s="4">
        <f t="shared" si="40"/>
        <v>2.0553269345918501E-2</v>
      </c>
      <c r="EK15" s="4">
        <f t="shared" si="41"/>
        <v>2.0553269345918501E-2</v>
      </c>
      <c r="EL15" s="4">
        <f t="shared" si="42"/>
        <v>2.0553269345918501E-2</v>
      </c>
      <c r="EM15" s="4">
        <f t="shared" si="43"/>
        <v>2.0553269345918501E-2</v>
      </c>
      <c r="EN15" s="4">
        <f t="shared" si="44"/>
        <v>2.0553269345918501E-2</v>
      </c>
      <c r="EO15" s="4">
        <f t="shared" si="45"/>
        <v>2.0553269345918501E-2</v>
      </c>
      <c r="EP15" s="4">
        <f t="shared" si="46"/>
        <v>2.0553269345918501E-2</v>
      </c>
      <c r="EQ15" s="4">
        <f t="shared" si="47"/>
        <v>2.0553269345918501E-2</v>
      </c>
      <c r="ER15" s="4">
        <f t="shared" si="48"/>
        <v>2.0553269345918501E-2</v>
      </c>
      <c r="ES15" s="4">
        <f t="shared" si="49"/>
        <v>2.0553269345918501E-2</v>
      </c>
      <c r="ET15" s="4">
        <f t="shared" si="50"/>
        <v>2.0553269345918501E-2</v>
      </c>
      <c r="EU15" s="4">
        <f t="shared" si="51"/>
        <v>2.0553269345918501E-2</v>
      </c>
      <c r="EV15" s="4">
        <f t="shared" si="52"/>
        <v>2.0553269345918501E-2</v>
      </c>
      <c r="EW15" s="4">
        <f t="shared" si="53"/>
        <v>2.0553269345918501E-2</v>
      </c>
      <c r="EX15" s="4">
        <f t="shared" si="54"/>
        <v>2.0553269345918501E-2</v>
      </c>
      <c r="EY15" s="4">
        <f t="shared" si="55"/>
        <v>2.0553269345918501E-2</v>
      </c>
      <c r="EZ15" s="4">
        <f t="shared" si="56"/>
        <v>2.0553269345918501E-2</v>
      </c>
      <c r="FA15" s="4">
        <f t="shared" si="57"/>
        <v>2.0553269345918501E-2</v>
      </c>
      <c r="FB15" s="4">
        <f t="shared" si="57"/>
        <v>2.0553269345918501E-2</v>
      </c>
      <c r="FD15" s="4">
        <f t="shared" si="24"/>
        <v>2.91738621306743E-2</v>
      </c>
      <c r="FE15" s="4">
        <f t="shared" si="92"/>
        <v>2.9172708430637906E-2</v>
      </c>
      <c r="FF15" s="4">
        <f t="shared" si="93"/>
        <v>2.9171550963198012E-2</v>
      </c>
      <c r="FG15" s="4">
        <f t="shared" si="94"/>
        <v>2.917038618467549E-2</v>
      </c>
      <c r="FH15" s="4">
        <f t="shared" si="95"/>
        <v>2.9169211527108496E-2</v>
      </c>
      <c r="FI15" s="4">
        <f t="shared" si="96"/>
        <v>2.9168022684380457E-2</v>
      </c>
      <c r="FJ15" s="4">
        <f t="shared" si="97"/>
        <v>2.9166817487322749E-2</v>
      </c>
      <c r="FK15" s="4">
        <f t="shared" si="98"/>
        <v>2.9165592702702359E-2</v>
      </c>
      <c r="FL15" s="4">
        <f t="shared" si="99"/>
        <v>1.8958624264369117E-2</v>
      </c>
      <c r="FM15" s="4">
        <f t="shared" si="100"/>
        <v>4.0606925500727975E-2</v>
      </c>
      <c r="FN15" s="4">
        <f t="shared" si="101"/>
        <v>2.9175016223779604E-2</v>
      </c>
      <c r="FO15" s="4">
        <f t="shared" si="102"/>
        <v>2.9175016223779604E-2</v>
      </c>
      <c r="FP15" s="4">
        <f t="shared" si="103"/>
        <v>2.9175016223779604E-2</v>
      </c>
      <c r="FQ15" s="4">
        <f t="shared" si="104"/>
        <v>2.9175016223779604E-2</v>
      </c>
      <c r="FR15" s="4">
        <f t="shared" si="105"/>
        <v>2.9175016223779604E-2</v>
      </c>
      <c r="FS15" s="4">
        <f t="shared" si="106"/>
        <v>2.9175016223779604E-2</v>
      </c>
      <c r="FT15" s="4">
        <f t="shared" si="107"/>
        <v>2.9175016223779604E-2</v>
      </c>
      <c r="FU15" s="4">
        <f t="shared" si="108"/>
        <v>2.9175016223779604E-2</v>
      </c>
      <c r="FV15" s="4">
        <f t="shared" si="109"/>
        <v>2.9175016223779604E-2</v>
      </c>
      <c r="FW15" s="4">
        <f t="shared" si="110"/>
        <v>2.9175016223779604E-2</v>
      </c>
      <c r="FX15" s="4">
        <f t="shared" si="111"/>
        <v>2.9175016223779604E-2</v>
      </c>
      <c r="FY15" s="4">
        <f t="shared" si="112"/>
        <v>2.9175016223779604E-2</v>
      </c>
      <c r="FZ15" s="4">
        <f t="shared" si="74"/>
        <v>2.9175016223779604E-2</v>
      </c>
      <c r="GA15" s="4">
        <f t="shared" si="75"/>
        <v>2.9175016223779604E-2</v>
      </c>
      <c r="GB15" s="4">
        <f t="shared" si="76"/>
        <v>2.9175016223779604E-2</v>
      </c>
      <c r="GC15" s="4">
        <f t="shared" si="77"/>
        <v>2.9175016223779604E-2</v>
      </c>
      <c r="GD15" s="4">
        <f t="shared" si="78"/>
        <v>2.9175016223779604E-2</v>
      </c>
      <c r="GE15" s="4">
        <f t="shared" si="79"/>
        <v>2.9175016223779604E-2</v>
      </c>
      <c r="GF15" s="4">
        <f t="shared" si="80"/>
        <v>2.9175016223779604E-2</v>
      </c>
      <c r="GG15" s="4">
        <f t="shared" si="81"/>
        <v>2.9175016223779604E-2</v>
      </c>
      <c r="GH15" s="4">
        <f t="shared" si="82"/>
        <v>2.9175016223779604E-2</v>
      </c>
      <c r="GI15" s="4">
        <f t="shared" si="83"/>
        <v>2.9175016223779604E-2</v>
      </c>
      <c r="GJ15" s="4">
        <f t="shared" si="84"/>
        <v>2.9175016223779604E-2</v>
      </c>
      <c r="GK15" s="4">
        <f t="shared" si="85"/>
        <v>2.9175016223779604E-2</v>
      </c>
      <c r="GL15" s="4">
        <f t="shared" si="86"/>
        <v>2.9175016223779604E-2</v>
      </c>
      <c r="GM15" s="4">
        <f t="shared" si="87"/>
        <v>2.9175016223779604E-2</v>
      </c>
      <c r="GN15" s="4">
        <f t="shared" si="88"/>
        <v>2.9175016223779604E-2</v>
      </c>
      <c r="GO15" s="4">
        <f t="shared" si="89"/>
        <v>2.9175016223779604E-2</v>
      </c>
      <c r="GP15" s="4">
        <f t="shared" si="90"/>
        <v>2.9175016223779604E-2</v>
      </c>
      <c r="GQ15" s="4">
        <f t="shared" si="91"/>
        <v>2.9175016223779604E-2</v>
      </c>
      <c r="GR15" s="4">
        <f t="shared" si="23"/>
        <v>2.9175016223779604E-2</v>
      </c>
      <c r="GS15" s="4">
        <f t="shared" si="23"/>
        <v>2.9175016223779604E-2</v>
      </c>
      <c r="GT15" s="4">
        <f t="shared" si="23"/>
        <v>2.9175016223779604E-2</v>
      </c>
      <c r="GU15" s="4">
        <f t="shared" si="23"/>
        <v>2.9175016223779604E-2</v>
      </c>
      <c r="GV15" s="4">
        <f t="shared" si="23"/>
        <v>2.9175016223779604E-2</v>
      </c>
      <c r="GW15" s="4">
        <f t="shared" si="23"/>
        <v>2.9175016223779604E-2</v>
      </c>
      <c r="GX15" s="4">
        <f t="shared" si="23"/>
        <v>2.9175016223779604E-2</v>
      </c>
      <c r="GY15" s="4">
        <f t="shared" si="23"/>
        <v>2.9175016223779604E-2</v>
      </c>
      <c r="GZ15" s="4">
        <f t="shared" si="23"/>
        <v>2.9175016223779604E-2</v>
      </c>
      <c r="HA15" s="4">
        <f t="shared" si="23"/>
        <v>2.9175016223779604E-2</v>
      </c>
      <c r="HB15" s="4"/>
      <c r="HC15" s="4"/>
      <c r="HD15" s="4"/>
      <c r="HE15" s="4"/>
    </row>
    <row r="16" spans="2:213" x14ac:dyDescent="0.2">
      <c r="B16" t="str">
        <f t="shared" si="0"/>
        <v>11y</v>
      </c>
      <c r="C16">
        <f t="shared" si="19"/>
        <v>132</v>
      </c>
      <c r="D16" s="10">
        <f t="shared" si="1"/>
        <v>11</v>
      </c>
      <c r="E16" s="11">
        <f>'Curve construction'!G31</f>
        <v>2.0841392878877298E-2</v>
      </c>
      <c r="G16" s="11">
        <f t="shared" si="20"/>
        <v>2.0841392878877298E-2</v>
      </c>
      <c r="H16" s="11">
        <f t="shared" si="73"/>
        <v>2.0841392878877298E-2</v>
      </c>
      <c r="I16" s="11">
        <f t="shared" si="73"/>
        <v>2.0841392878877298E-2</v>
      </c>
      <c r="J16" s="11">
        <f t="shared" si="73"/>
        <v>2.0841392878877298E-2</v>
      </c>
      <c r="K16" s="11">
        <f t="shared" si="73"/>
        <v>2.0841392878877298E-2</v>
      </c>
      <c r="L16" s="11">
        <f t="shared" si="73"/>
        <v>2.0841392878877298E-2</v>
      </c>
      <c r="M16" s="11">
        <f t="shared" si="73"/>
        <v>2.0841392878877298E-2</v>
      </c>
      <c r="N16" s="11">
        <f t="shared" si="73"/>
        <v>2.0841392878877298E-2</v>
      </c>
      <c r="O16" s="11">
        <f t="shared" si="73"/>
        <v>2.0841392878877298E-2</v>
      </c>
      <c r="P16" s="11">
        <f t="shared" si="73"/>
        <v>2.0841392878877298E-2</v>
      </c>
      <c r="Q16" s="11">
        <f t="shared" si="73"/>
        <v>2.1841392878877298E-2</v>
      </c>
      <c r="R16" s="11">
        <f t="shared" si="73"/>
        <v>2.0841392878877298E-2</v>
      </c>
      <c r="S16" s="11">
        <f t="shared" si="73"/>
        <v>2.0841392878877298E-2</v>
      </c>
      <c r="T16" s="11">
        <f t="shared" si="73"/>
        <v>2.0841392878877298E-2</v>
      </c>
      <c r="U16" s="11">
        <f t="shared" si="73"/>
        <v>2.0841392878877298E-2</v>
      </c>
      <c r="V16" s="11">
        <f t="shared" si="73"/>
        <v>2.0841392878877298E-2</v>
      </c>
      <c r="W16" s="11">
        <f t="shared" si="73"/>
        <v>2.0841392878877298E-2</v>
      </c>
      <c r="X16" s="11">
        <f t="shared" si="73"/>
        <v>2.0841392878877298E-2</v>
      </c>
      <c r="Y16" s="11">
        <f t="shared" si="73"/>
        <v>2.0841392878877298E-2</v>
      </c>
      <c r="Z16" s="11">
        <f t="shared" si="73"/>
        <v>2.0841392878877298E-2</v>
      </c>
      <c r="AA16" s="11">
        <f t="shared" si="73"/>
        <v>2.0841392878877298E-2</v>
      </c>
      <c r="AB16" s="11">
        <f t="shared" si="73"/>
        <v>2.0841392878877298E-2</v>
      </c>
      <c r="AC16" s="11">
        <f t="shared" si="73"/>
        <v>2.0841392878877298E-2</v>
      </c>
      <c r="AD16" s="11">
        <f t="shared" si="73"/>
        <v>2.0841392878877298E-2</v>
      </c>
      <c r="AE16" s="11">
        <f t="shared" si="73"/>
        <v>2.0841392878877298E-2</v>
      </c>
      <c r="AF16" s="11">
        <f t="shared" si="73"/>
        <v>2.0841392878877298E-2</v>
      </c>
      <c r="AG16" s="11">
        <f t="shared" si="73"/>
        <v>2.0841392878877298E-2</v>
      </c>
      <c r="AH16" s="11">
        <f t="shared" si="73"/>
        <v>2.0841392878877298E-2</v>
      </c>
      <c r="AI16" s="11">
        <f t="shared" si="73"/>
        <v>2.0841392878877298E-2</v>
      </c>
      <c r="AJ16" s="11">
        <f t="shared" si="73"/>
        <v>2.0841392878877298E-2</v>
      </c>
      <c r="AK16" s="11">
        <f t="shared" si="73"/>
        <v>2.0841392878877298E-2</v>
      </c>
      <c r="AL16" s="11">
        <f t="shared" si="73"/>
        <v>2.0841392878877298E-2</v>
      </c>
      <c r="AM16" s="11">
        <f t="shared" si="73"/>
        <v>2.0841392878877298E-2</v>
      </c>
      <c r="AN16" s="11">
        <f t="shared" si="73"/>
        <v>2.0841392878877298E-2</v>
      </c>
      <c r="AO16" s="11">
        <f t="shared" si="3"/>
        <v>2.0841392878877298E-2</v>
      </c>
      <c r="AP16" s="11">
        <f t="shared" si="3"/>
        <v>2.0841392878877298E-2</v>
      </c>
      <c r="AQ16" s="11">
        <f t="shared" si="3"/>
        <v>2.0841392878877298E-2</v>
      </c>
      <c r="AR16" s="11">
        <f t="shared" si="3"/>
        <v>2.0841392878877298E-2</v>
      </c>
      <c r="AS16" s="11">
        <f t="shared" si="3"/>
        <v>2.0841392878877298E-2</v>
      </c>
      <c r="AT16" s="11">
        <f t="shared" si="3"/>
        <v>2.0841392878877298E-2</v>
      </c>
      <c r="AU16" s="11">
        <f t="shared" si="3"/>
        <v>2.0841392878877298E-2</v>
      </c>
      <c r="AV16" s="11">
        <f t="shared" si="3"/>
        <v>2.0841392878877298E-2</v>
      </c>
      <c r="AW16" s="11">
        <f t="shared" si="3"/>
        <v>2.0841392878877298E-2</v>
      </c>
      <c r="AX16" s="11">
        <f t="shared" si="3"/>
        <v>2.0841392878877298E-2</v>
      </c>
      <c r="AY16" s="11">
        <f t="shared" si="3"/>
        <v>2.0841392878877298E-2</v>
      </c>
      <c r="AZ16" s="11">
        <f t="shared" si="3"/>
        <v>2.0841392878877298E-2</v>
      </c>
      <c r="BA16" s="11">
        <f t="shared" si="3"/>
        <v>2.0841392878877298E-2</v>
      </c>
      <c r="BB16" s="11">
        <f t="shared" si="3"/>
        <v>2.0841392878877298E-2</v>
      </c>
      <c r="BC16" s="11">
        <f t="shared" si="3"/>
        <v>2.0841392878877298E-2</v>
      </c>
      <c r="BD16" s="11">
        <f t="shared" si="4"/>
        <v>2.0841392878877298E-2</v>
      </c>
      <c r="BF16" s="11">
        <f>(1-G16*SUM(BF$6:BF15))/(1+G16)</f>
        <v>0.79274127095905267</v>
      </c>
      <c r="BG16" s="11">
        <f>(1-H16*SUM(BG$6:BG15))/(1+H16)</f>
        <v>0.79275895193343016</v>
      </c>
      <c r="BH16" s="11">
        <f>(1-I16*SUM(BH$6:BH15))/(1+I16)</f>
        <v>0.79277669140359819</v>
      </c>
      <c r="BI16" s="11">
        <f>(1-J16*SUM(BI$6:BI15))/(1+J16)</f>
        <v>0.79279454369134017</v>
      </c>
      <c r="BJ16" s="11">
        <f>(1-K16*SUM(BJ$6:BJ15))/(1+K16)</f>
        <v>0.79281254817229863</v>
      </c>
      <c r="BK16" s="11">
        <f>(1-L16*SUM(BK$6:BK15))/(1+L16)</f>
        <v>0.79283077087231213</v>
      </c>
      <c r="BL16" s="11">
        <f>(1-M16*SUM(BL$6:BL15))/(1+M16)</f>
        <v>0.79284924507157162</v>
      </c>
      <c r="BM16" s="11">
        <f>(1-N16*SUM(BM$6:BM15))/(1+N16)</f>
        <v>0.79286802036855375</v>
      </c>
      <c r="BN16" s="11">
        <f>(1-O16*SUM(BN$6:BN15))/(1+O16)</f>
        <v>0.79288712410014028</v>
      </c>
      <c r="BO16" s="11">
        <f>(1-P16*SUM(BO$6:BO15))/(1+P16)</f>
        <v>0.79290658162043726</v>
      </c>
      <c r="BP16" s="11">
        <f>(1-Q16*SUM(BP$6:BP15))/(1+Q16)</f>
        <v>0.78299074306794192</v>
      </c>
      <c r="BQ16" s="11">
        <f>(1-R16*SUM(BQ$6:BQ15))/(1+R16)</f>
        <v>0.7927235847159898</v>
      </c>
      <c r="BR16" s="11">
        <f>(1-S16*SUM(BR$6:BR15))/(1+S16)</f>
        <v>0.7927235847159898</v>
      </c>
      <c r="BS16" s="11">
        <f>(1-T16*SUM(BS$6:BS15))/(1+T16)</f>
        <v>0.7927235847159898</v>
      </c>
      <c r="BT16" s="11">
        <f>(1-U16*SUM(BT$6:BT15))/(1+U16)</f>
        <v>0.7927235847159898</v>
      </c>
      <c r="BU16" s="11">
        <f>(1-V16*SUM(BU$6:BU15))/(1+V16)</f>
        <v>0.7927235847159898</v>
      </c>
      <c r="BV16" s="11">
        <f>(1-W16*SUM(BV$6:BV15))/(1+W16)</f>
        <v>0.7927235847159898</v>
      </c>
      <c r="BW16" s="11">
        <f>(1-X16*SUM(BW$6:BW15))/(1+X16)</f>
        <v>0.7927235847159898</v>
      </c>
      <c r="BX16" s="11">
        <f>(1-Y16*SUM(BX$6:BX15))/(1+Y16)</f>
        <v>0.7927235847159898</v>
      </c>
      <c r="BY16" s="11">
        <f>(1-Z16*SUM(BY$6:BY15))/(1+Z16)</f>
        <v>0.7927235847159898</v>
      </c>
      <c r="BZ16" s="11">
        <f>(1-AA16*SUM(BZ$6:BZ15))/(1+AA16)</f>
        <v>0.7927235847159898</v>
      </c>
      <c r="CA16" s="11">
        <f>(1-AB16*SUM(CA$6:CA15))/(1+AB16)</f>
        <v>0.7927235847159898</v>
      </c>
      <c r="CB16" s="11">
        <f>(1-AC16*SUM(CB$6:CB15))/(1+AC16)</f>
        <v>0.7927235847159898</v>
      </c>
      <c r="CC16" s="11">
        <f>(1-AD16*SUM(CC$6:CC15))/(1+AD16)</f>
        <v>0.7927235847159898</v>
      </c>
      <c r="CD16" s="11">
        <f>(1-AE16*SUM(CD$6:CD15))/(1+AE16)</f>
        <v>0.7927235847159898</v>
      </c>
      <c r="CE16" s="11">
        <f>(1-AF16*SUM(CE$6:CE15))/(1+AF16)</f>
        <v>0.7927235847159898</v>
      </c>
      <c r="CF16" s="11">
        <f>(1-AG16*SUM(CF$6:CF15))/(1+AG16)</f>
        <v>0.7927235847159898</v>
      </c>
      <c r="CG16" s="11">
        <f>(1-AH16*SUM(CG$6:CG15))/(1+AH16)</f>
        <v>0.7927235847159898</v>
      </c>
      <c r="CH16" s="11">
        <f>(1-AI16*SUM(CH$6:CH15))/(1+AI16)</f>
        <v>0.7927235847159898</v>
      </c>
      <c r="CI16" s="11">
        <f>(1-AJ16*SUM(CI$6:CI15))/(1+AJ16)</f>
        <v>0.7927235847159898</v>
      </c>
      <c r="CJ16" s="11">
        <f>(1-AK16*SUM(CJ$6:CJ15))/(1+AK16)</f>
        <v>0.7927235847159898</v>
      </c>
      <c r="CK16" s="11">
        <f>(1-AL16*SUM(CK$6:CK15))/(1+AL16)</f>
        <v>0.7927235847159898</v>
      </c>
      <c r="CL16" s="11">
        <f>(1-AM16*SUM(CL$6:CL15))/(1+AM16)</f>
        <v>0.7927235847159898</v>
      </c>
      <c r="CM16" s="11">
        <f>(1-AN16*SUM(CM$6:CM15))/(1+AN16)</f>
        <v>0.7927235847159898</v>
      </c>
      <c r="CN16" s="11">
        <f>(1-AO16*SUM(CN$6:CN15))/(1+AO16)</f>
        <v>0.7927235847159898</v>
      </c>
      <c r="CO16" s="11">
        <f>(1-AP16*SUM(CO$6:CO15))/(1+AP16)</f>
        <v>0.7927235847159898</v>
      </c>
      <c r="CP16" s="11">
        <f>(1-AQ16*SUM(CP$6:CP15))/(1+AQ16)</f>
        <v>0.7927235847159898</v>
      </c>
      <c r="CQ16" s="11">
        <f>(1-AR16*SUM(CQ$6:CQ15))/(1+AR16)</f>
        <v>0.7927235847159898</v>
      </c>
      <c r="CR16" s="11">
        <f>(1-AS16*SUM(CR$6:CR15))/(1+AS16)</f>
        <v>0.7927235847159898</v>
      </c>
      <c r="CS16" s="11">
        <f>(1-AT16*SUM(CS$6:CS15))/(1+AT16)</f>
        <v>0.7927235847159898</v>
      </c>
      <c r="CT16" s="11">
        <f>(1-AU16*SUM(CT$6:CT15))/(1+AU16)</f>
        <v>0.7927235847159898</v>
      </c>
      <c r="CU16" s="11">
        <f>(1-AV16*SUM(CU$6:CU15))/(1+AV16)</f>
        <v>0.7927235847159898</v>
      </c>
      <c r="CV16" s="11">
        <f>(1-AW16*SUM(CV$6:CV15))/(1+AW16)</f>
        <v>0.7927235847159898</v>
      </c>
      <c r="CW16" s="11">
        <f>(1-AX16*SUM(CW$6:CW15))/(1+AX16)</f>
        <v>0.7927235847159898</v>
      </c>
      <c r="CX16" s="11">
        <f>(1-AY16*SUM(CX$6:CX15))/(1+AY16)</f>
        <v>0.7927235847159898</v>
      </c>
      <c r="CY16" s="11">
        <f>(1-AZ16*SUM(CY$6:CY15))/(1+AZ16)</f>
        <v>0.7927235847159898</v>
      </c>
      <c r="CZ16" s="11">
        <f>(1-BA16*SUM(CZ$6:CZ15))/(1+BA16)</f>
        <v>0.7927235847159898</v>
      </c>
      <c r="DA16" s="11">
        <f>(1-BB16*SUM(DA$6:DA15))/(1+BB16)</f>
        <v>0.7927235847159898</v>
      </c>
      <c r="DB16" s="11">
        <f>(1-BC16*SUM(DB$6:DB15))/(1+BC16)</f>
        <v>0.7927235847159898</v>
      </c>
      <c r="DC16" s="11">
        <f>(1-BD16*SUM(DC$6:DC15))/(1+BD16)</f>
        <v>0.7927235847159898</v>
      </c>
      <c r="DE16" s="4">
        <f t="shared" si="21"/>
        <v>2.1338883960911437E-2</v>
      </c>
      <c r="DF16" s="4">
        <f t="shared" si="58"/>
        <v>2.1336813120535147E-2</v>
      </c>
      <c r="DG16" s="4">
        <f t="shared" si="59"/>
        <v>2.1334735479618505E-2</v>
      </c>
      <c r="DH16" s="4">
        <f t="shared" si="60"/>
        <v>2.1332644676745227E-2</v>
      </c>
      <c r="DI16" s="4">
        <f t="shared" si="61"/>
        <v>2.1330536101508368E-2</v>
      </c>
      <c r="DJ16" s="4">
        <f t="shared" si="62"/>
        <v>2.1328402022974702E-2</v>
      </c>
      <c r="DK16" s="4">
        <f t="shared" si="63"/>
        <v>2.1326238545735787E-2</v>
      </c>
      <c r="DL16" s="4">
        <f t="shared" si="64"/>
        <v>2.1324039863878319E-2</v>
      </c>
      <c r="DM16" s="4">
        <f t="shared" si="65"/>
        <v>2.1321802778970778E-2</v>
      </c>
      <c r="DN16" s="4">
        <f t="shared" si="66"/>
        <v>2.1319524325145611E-2</v>
      </c>
      <c r="DO16" s="4">
        <f t="shared" si="67"/>
        <v>2.2488632388679486E-2</v>
      </c>
      <c r="DP16" s="4">
        <f t="shared" si="68"/>
        <v>2.1340955468778899E-2</v>
      </c>
      <c r="DQ16" s="4">
        <f t="shared" si="69"/>
        <v>2.1340955468778899E-2</v>
      </c>
      <c r="DR16" s="4">
        <f t="shared" si="70"/>
        <v>2.1340955468778899E-2</v>
      </c>
      <c r="DS16" s="4">
        <f t="shared" si="71"/>
        <v>2.1340955468778899E-2</v>
      </c>
      <c r="DT16" s="4">
        <f t="shared" si="72"/>
        <v>2.1340955468778899E-2</v>
      </c>
      <c r="DU16" s="4">
        <f t="shared" si="25"/>
        <v>2.1340955468778899E-2</v>
      </c>
      <c r="DV16" s="4">
        <f t="shared" si="26"/>
        <v>2.1340955468778899E-2</v>
      </c>
      <c r="DW16" s="4">
        <f t="shared" si="27"/>
        <v>2.1340955468778899E-2</v>
      </c>
      <c r="DX16" s="4">
        <f t="shared" si="28"/>
        <v>2.1340955468778899E-2</v>
      </c>
      <c r="DY16" s="4">
        <f t="shared" si="29"/>
        <v>2.1340955468778899E-2</v>
      </c>
      <c r="DZ16" s="4">
        <f t="shared" si="30"/>
        <v>2.1340955468778899E-2</v>
      </c>
      <c r="EA16" s="4">
        <f t="shared" si="31"/>
        <v>2.1340955468778899E-2</v>
      </c>
      <c r="EB16" s="4">
        <f t="shared" si="32"/>
        <v>2.1340955468778899E-2</v>
      </c>
      <c r="EC16" s="4">
        <f t="shared" si="33"/>
        <v>2.1340955468778899E-2</v>
      </c>
      <c r="ED16" s="4">
        <f t="shared" si="34"/>
        <v>2.1340955468778899E-2</v>
      </c>
      <c r="EE16" s="4">
        <f t="shared" si="35"/>
        <v>2.1340955468778899E-2</v>
      </c>
      <c r="EF16" s="4">
        <f t="shared" si="36"/>
        <v>2.1340955468778899E-2</v>
      </c>
      <c r="EG16" s="4">
        <f t="shared" si="37"/>
        <v>2.1340955468778899E-2</v>
      </c>
      <c r="EH16" s="4">
        <f t="shared" si="38"/>
        <v>2.1340955468778899E-2</v>
      </c>
      <c r="EI16" s="4">
        <f t="shared" si="39"/>
        <v>2.1340955468778899E-2</v>
      </c>
      <c r="EJ16" s="4">
        <f t="shared" si="40"/>
        <v>2.1340955468778899E-2</v>
      </c>
      <c r="EK16" s="4">
        <f t="shared" si="41"/>
        <v>2.1340955468778899E-2</v>
      </c>
      <c r="EL16" s="4">
        <f t="shared" si="42"/>
        <v>2.1340955468778899E-2</v>
      </c>
      <c r="EM16" s="4">
        <f t="shared" si="43"/>
        <v>2.1340955468778899E-2</v>
      </c>
      <c r="EN16" s="4">
        <f t="shared" si="44"/>
        <v>2.1340955468778899E-2</v>
      </c>
      <c r="EO16" s="4">
        <f t="shared" si="45"/>
        <v>2.1340955468778899E-2</v>
      </c>
      <c r="EP16" s="4">
        <f t="shared" si="46"/>
        <v>2.1340955468778899E-2</v>
      </c>
      <c r="EQ16" s="4">
        <f t="shared" si="47"/>
        <v>2.1340955468778899E-2</v>
      </c>
      <c r="ER16" s="4">
        <f t="shared" si="48"/>
        <v>2.1340955468778899E-2</v>
      </c>
      <c r="ES16" s="4">
        <f t="shared" si="49"/>
        <v>2.1340955468778899E-2</v>
      </c>
      <c r="ET16" s="4">
        <f t="shared" si="50"/>
        <v>2.1340955468778899E-2</v>
      </c>
      <c r="EU16" s="4">
        <f t="shared" si="51"/>
        <v>2.1340955468778899E-2</v>
      </c>
      <c r="EV16" s="4">
        <f t="shared" si="52"/>
        <v>2.1340955468778899E-2</v>
      </c>
      <c r="EW16" s="4">
        <f t="shared" si="53"/>
        <v>2.1340955468778899E-2</v>
      </c>
      <c r="EX16" s="4">
        <f t="shared" si="54"/>
        <v>2.1340955468778899E-2</v>
      </c>
      <c r="EY16" s="4">
        <f t="shared" si="55"/>
        <v>2.1340955468778899E-2</v>
      </c>
      <c r="EZ16" s="4">
        <f t="shared" si="56"/>
        <v>2.1340955468778899E-2</v>
      </c>
      <c r="FA16" s="4">
        <f t="shared" si="57"/>
        <v>2.1340955468778899E-2</v>
      </c>
      <c r="FB16" s="4">
        <f t="shared" si="57"/>
        <v>2.1340955468778899E-2</v>
      </c>
      <c r="FD16" s="4">
        <f t="shared" si="24"/>
        <v>2.9250348103722734E-2</v>
      </c>
      <c r="FE16" s="4">
        <f t="shared" si="92"/>
        <v>2.924936483467655E-2</v>
      </c>
      <c r="FF16" s="4">
        <f t="shared" si="93"/>
        <v>2.9248378356657279E-2</v>
      </c>
      <c r="FG16" s="4">
        <f t="shared" si="94"/>
        <v>2.9247385649509461E-2</v>
      </c>
      <c r="FH16" s="4">
        <f t="shared" si="95"/>
        <v>2.924638452467665E-2</v>
      </c>
      <c r="FI16" s="4">
        <f t="shared" si="96"/>
        <v>2.9245371312246249E-2</v>
      </c>
      <c r="FJ16" s="4">
        <f t="shared" si="97"/>
        <v>2.9244344163583236E-2</v>
      </c>
      <c r="FK16" s="4">
        <f t="shared" si="98"/>
        <v>2.9243300323203103E-2</v>
      </c>
      <c r="FL16" s="4">
        <f t="shared" si="99"/>
        <v>2.9242238273756271E-2</v>
      </c>
      <c r="FM16" s="4">
        <f t="shared" si="100"/>
        <v>1.7709238924804804E-2</v>
      </c>
      <c r="FN16" s="4">
        <f t="shared" si="101"/>
        <v>4.2045276358755101E-2</v>
      </c>
      <c r="FO16" s="4">
        <f t="shared" si="102"/>
        <v>2.9251331709650552E-2</v>
      </c>
      <c r="FP16" s="4">
        <f t="shared" si="103"/>
        <v>2.9251331709650552E-2</v>
      </c>
      <c r="FQ16" s="4">
        <f t="shared" si="104"/>
        <v>2.9251331709650552E-2</v>
      </c>
      <c r="FR16" s="4">
        <f t="shared" si="105"/>
        <v>2.9251331709650552E-2</v>
      </c>
      <c r="FS16" s="4">
        <f t="shared" si="106"/>
        <v>2.9251331709650552E-2</v>
      </c>
      <c r="FT16" s="4">
        <f t="shared" si="107"/>
        <v>2.9251331709650552E-2</v>
      </c>
      <c r="FU16" s="4">
        <f t="shared" si="108"/>
        <v>2.9251331709650552E-2</v>
      </c>
      <c r="FV16" s="4">
        <f t="shared" si="109"/>
        <v>2.9251331709650552E-2</v>
      </c>
      <c r="FW16" s="4">
        <f t="shared" si="110"/>
        <v>2.9251331709650552E-2</v>
      </c>
      <c r="FX16" s="4">
        <f t="shared" si="111"/>
        <v>2.9251331709650552E-2</v>
      </c>
      <c r="FY16" s="4">
        <f t="shared" si="112"/>
        <v>2.9251331709650552E-2</v>
      </c>
      <c r="FZ16" s="4">
        <f t="shared" si="74"/>
        <v>2.9251331709650552E-2</v>
      </c>
      <c r="GA16" s="4">
        <f t="shared" si="75"/>
        <v>2.9251331709650552E-2</v>
      </c>
      <c r="GB16" s="4">
        <f t="shared" si="76"/>
        <v>2.9251331709650552E-2</v>
      </c>
      <c r="GC16" s="4">
        <f t="shared" si="77"/>
        <v>2.9251331709650552E-2</v>
      </c>
      <c r="GD16" s="4">
        <f t="shared" si="78"/>
        <v>2.9251331709650552E-2</v>
      </c>
      <c r="GE16" s="4">
        <f t="shared" si="79"/>
        <v>2.9251331709650552E-2</v>
      </c>
      <c r="GF16" s="4">
        <f t="shared" si="80"/>
        <v>2.9251331709650552E-2</v>
      </c>
      <c r="GG16" s="4">
        <f t="shared" si="81"/>
        <v>2.9251331709650552E-2</v>
      </c>
      <c r="GH16" s="4">
        <f t="shared" si="82"/>
        <v>2.9251331709650552E-2</v>
      </c>
      <c r="GI16" s="4">
        <f t="shared" si="83"/>
        <v>2.9251331709650552E-2</v>
      </c>
      <c r="GJ16" s="4">
        <f t="shared" si="84"/>
        <v>2.9251331709650552E-2</v>
      </c>
      <c r="GK16" s="4">
        <f t="shared" si="85"/>
        <v>2.9251331709650552E-2</v>
      </c>
      <c r="GL16" s="4">
        <f t="shared" si="86"/>
        <v>2.9251331709650552E-2</v>
      </c>
      <c r="GM16" s="4">
        <f t="shared" si="87"/>
        <v>2.9251331709650552E-2</v>
      </c>
      <c r="GN16" s="4">
        <f t="shared" si="88"/>
        <v>2.9251331709650552E-2</v>
      </c>
      <c r="GO16" s="4">
        <f t="shared" si="89"/>
        <v>2.9251331709650552E-2</v>
      </c>
      <c r="GP16" s="4">
        <f t="shared" si="90"/>
        <v>2.9251331709650552E-2</v>
      </c>
      <c r="GQ16" s="4">
        <f t="shared" si="91"/>
        <v>2.9251331709650552E-2</v>
      </c>
      <c r="GR16" s="4">
        <f t="shared" si="23"/>
        <v>2.9251331709650552E-2</v>
      </c>
      <c r="GS16" s="4">
        <f t="shared" si="23"/>
        <v>2.9251331709650552E-2</v>
      </c>
      <c r="GT16" s="4">
        <f t="shared" si="23"/>
        <v>2.9251331709650552E-2</v>
      </c>
      <c r="GU16" s="4">
        <f t="shared" si="23"/>
        <v>2.9251331709650552E-2</v>
      </c>
      <c r="GV16" s="4">
        <f t="shared" si="23"/>
        <v>2.9251331709650552E-2</v>
      </c>
      <c r="GW16" s="4">
        <f t="shared" si="23"/>
        <v>2.9251331709650552E-2</v>
      </c>
      <c r="GX16" s="4">
        <f t="shared" si="23"/>
        <v>2.9251331709650552E-2</v>
      </c>
      <c r="GY16" s="4">
        <f t="shared" si="23"/>
        <v>2.9251331709650552E-2</v>
      </c>
      <c r="GZ16" s="4">
        <f t="shared" si="23"/>
        <v>2.9251331709650552E-2</v>
      </c>
      <c r="HA16" s="4">
        <f t="shared" si="23"/>
        <v>2.9251331709650552E-2</v>
      </c>
      <c r="HB16" s="4"/>
      <c r="HC16" s="4"/>
      <c r="HD16" s="4"/>
      <c r="HE16" s="4"/>
    </row>
    <row r="17" spans="2:213" x14ac:dyDescent="0.2">
      <c r="B17" t="str">
        <f t="shared" si="0"/>
        <v>12y</v>
      </c>
      <c r="C17">
        <f t="shared" si="19"/>
        <v>144</v>
      </c>
      <c r="D17" s="10">
        <f t="shared" si="1"/>
        <v>12</v>
      </c>
      <c r="E17" s="11">
        <f>'Curve construction'!G32</f>
        <v>2.1451308003888007E-2</v>
      </c>
      <c r="G17" s="11">
        <f t="shared" si="20"/>
        <v>2.1451308003888007E-2</v>
      </c>
      <c r="H17" s="11">
        <f t="shared" si="73"/>
        <v>2.1451308003888007E-2</v>
      </c>
      <c r="I17" s="11">
        <f t="shared" si="73"/>
        <v>2.1451308003888007E-2</v>
      </c>
      <c r="J17" s="11">
        <f t="shared" si="73"/>
        <v>2.1451308003888007E-2</v>
      </c>
      <c r="K17" s="11">
        <f t="shared" si="73"/>
        <v>2.1451308003888007E-2</v>
      </c>
      <c r="L17" s="11">
        <f t="shared" si="73"/>
        <v>2.1451308003888007E-2</v>
      </c>
      <c r="M17" s="11">
        <f t="shared" si="73"/>
        <v>2.1451308003888007E-2</v>
      </c>
      <c r="N17" s="11">
        <f t="shared" si="73"/>
        <v>2.1451308003888007E-2</v>
      </c>
      <c r="O17" s="11">
        <f t="shared" si="73"/>
        <v>2.1451308003888007E-2</v>
      </c>
      <c r="P17" s="11">
        <f t="shared" si="73"/>
        <v>2.1451308003888007E-2</v>
      </c>
      <c r="Q17" s="11">
        <f t="shared" si="73"/>
        <v>2.1451308003888007E-2</v>
      </c>
      <c r="R17" s="11">
        <f t="shared" si="73"/>
        <v>2.2451308003888008E-2</v>
      </c>
      <c r="S17" s="11">
        <f t="shared" si="73"/>
        <v>2.1451308003888007E-2</v>
      </c>
      <c r="T17" s="11">
        <f t="shared" si="73"/>
        <v>2.1451308003888007E-2</v>
      </c>
      <c r="U17" s="11">
        <f t="shared" si="73"/>
        <v>2.1451308003888007E-2</v>
      </c>
      <c r="V17" s="11">
        <f t="shared" si="73"/>
        <v>2.1451308003888007E-2</v>
      </c>
      <c r="W17" s="11">
        <f t="shared" si="73"/>
        <v>2.1451308003888007E-2</v>
      </c>
      <c r="X17" s="11">
        <f t="shared" si="73"/>
        <v>2.1451308003888007E-2</v>
      </c>
      <c r="Y17" s="11">
        <f t="shared" si="73"/>
        <v>2.1451308003888007E-2</v>
      </c>
      <c r="Z17" s="11">
        <f t="shared" si="73"/>
        <v>2.1451308003888007E-2</v>
      </c>
      <c r="AA17" s="11">
        <f t="shared" si="73"/>
        <v>2.1451308003888007E-2</v>
      </c>
      <c r="AB17" s="11">
        <f t="shared" si="73"/>
        <v>2.1451308003888007E-2</v>
      </c>
      <c r="AC17" s="11">
        <f t="shared" si="73"/>
        <v>2.1451308003888007E-2</v>
      </c>
      <c r="AD17" s="11">
        <f t="shared" si="73"/>
        <v>2.1451308003888007E-2</v>
      </c>
      <c r="AE17" s="11">
        <f t="shared" si="73"/>
        <v>2.1451308003888007E-2</v>
      </c>
      <c r="AF17" s="11">
        <f t="shared" si="73"/>
        <v>2.1451308003888007E-2</v>
      </c>
      <c r="AG17" s="11">
        <f t="shared" si="73"/>
        <v>2.1451308003888007E-2</v>
      </c>
      <c r="AH17" s="11">
        <f t="shared" si="73"/>
        <v>2.1451308003888007E-2</v>
      </c>
      <c r="AI17" s="11">
        <f t="shared" si="73"/>
        <v>2.1451308003888007E-2</v>
      </c>
      <c r="AJ17" s="11">
        <f t="shared" si="73"/>
        <v>2.1451308003888007E-2</v>
      </c>
      <c r="AK17" s="11">
        <f t="shared" si="73"/>
        <v>2.1451308003888007E-2</v>
      </c>
      <c r="AL17" s="11">
        <f t="shared" si="73"/>
        <v>2.1451308003888007E-2</v>
      </c>
      <c r="AM17" s="11">
        <f t="shared" si="73"/>
        <v>2.1451308003888007E-2</v>
      </c>
      <c r="AN17" s="11">
        <f t="shared" si="73"/>
        <v>2.1451308003888007E-2</v>
      </c>
      <c r="AO17" s="11">
        <f t="shared" si="3"/>
        <v>2.1451308003888007E-2</v>
      </c>
      <c r="AP17" s="11">
        <f t="shared" si="3"/>
        <v>2.1451308003888007E-2</v>
      </c>
      <c r="AQ17" s="11">
        <f t="shared" si="3"/>
        <v>2.1451308003888007E-2</v>
      </c>
      <c r="AR17" s="11">
        <f t="shared" si="3"/>
        <v>2.1451308003888007E-2</v>
      </c>
      <c r="AS17" s="11">
        <f t="shared" si="3"/>
        <v>2.1451308003888007E-2</v>
      </c>
      <c r="AT17" s="11">
        <f t="shared" si="3"/>
        <v>2.1451308003888007E-2</v>
      </c>
      <c r="AU17" s="11">
        <f t="shared" si="3"/>
        <v>2.1451308003888007E-2</v>
      </c>
      <c r="AV17" s="11">
        <f t="shared" si="3"/>
        <v>2.1451308003888007E-2</v>
      </c>
      <c r="AW17" s="11">
        <f t="shared" si="3"/>
        <v>2.1451308003888007E-2</v>
      </c>
      <c r="AX17" s="11">
        <f t="shared" si="3"/>
        <v>2.1451308003888007E-2</v>
      </c>
      <c r="AY17" s="11">
        <f t="shared" si="3"/>
        <v>2.1451308003888007E-2</v>
      </c>
      <c r="AZ17" s="11">
        <f t="shared" si="3"/>
        <v>2.1451308003888007E-2</v>
      </c>
      <c r="BA17" s="11">
        <f t="shared" si="3"/>
        <v>2.1451308003888007E-2</v>
      </c>
      <c r="BB17" s="11">
        <f t="shared" si="3"/>
        <v>2.1451308003888007E-2</v>
      </c>
      <c r="BC17" s="11">
        <f t="shared" si="3"/>
        <v>2.1451308003888007E-2</v>
      </c>
      <c r="BD17" s="11">
        <f t="shared" si="4"/>
        <v>2.1451308003888007E-2</v>
      </c>
      <c r="BF17" s="11">
        <f>(1-G17*SUM(BF$6:BF16))/(1+G17)</f>
        <v>0.77015509208195854</v>
      </c>
      <c r="BG17" s="11">
        <f>(1-H17*SUM(BG$6:BG16))/(1+H17)</f>
        <v>0.77017290830184248</v>
      </c>
      <c r="BH17" s="11">
        <f>(1-I17*SUM(BH$6:BH16))/(1+I17)</f>
        <v>0.77019078346496384</v>
      </c>
      <c r="BI17" s="11">
        <f>(1-J17*SUM(BI$6:BI16))/(1+J17)</f>
        <v>0.77020877230862428</v>
      </c>
      <c r="BJ17" s="11">
        <f>(1-K17*SUM(BJ$6:BJ16))/(1+K17)</f>
        <v>0.77022691450965963</v>
      </c>
      <c r="BK17" s="11">
        <f>(1-L17*SUM(BK$6:BK16))/(1+L17)</f>
        <v>0.77024527659895337</v>
      </c>
      <c r="BL17" s="11">
        <f>(1-M17*SUM(BL$6:BL16))/(1+M17)</f>
        <v>0.770263892111264</v>
      </c>
      <c r="BM17" s="11">
        <f>(1-N17*SUM(BM$6:BM16))/(1+N17)</f>
        <v>0.77028281102445728</v>
      </c>
      <c r="BN17" s="11">
        <f>(1-O17*SUM(BN$6:BN16))/(1+O17)</f>
        <v>0.77030206088452058</v>
      </c>
      <c r="BO17" s="11">
        <f>(1-P17*SUM(BO$6:BO16))/(1+P17)</f>
        <v>0.77032166723949913</v>
      </c>
      <c r="BP17" s="11">
        <f>(1-Q17*SUM(BP$6:BP16))/(1+Q17)</f>
        <v>0.77034166814141081</v>
      </c>
      <c r="BQ17" s="11">
        <f>(1-R17*SUM(BQ$6:BQ16))/(1+R17)</f>
        <v>0.75965700840956973</v>
      </c>
      <c r="BR17" s="11">
        <f>(1-S17*SUM(BR$6:BR16))/(1+S17)</f>
        <v>0.77013727055308778</v>
      </c>
      <c r="BS17" s="11">
        <f>(1-T17*SUM(BS$6:BS16))/(1+T17)</f>
        <v>0.77013727055308778</v>
      </c>
      <c r="BT17" s="11">
        <f>(1-U17*SUM(BT$6:BT16))/(1+U17)</f>
        <v>0.77013727055308778</v>
      </c>
      <c r="BU17" s="11">
        <f>(1-V17*SUM(BU$6:BU16))/(1+V17)</f>
        <v>0.77013727055308778</v>
      </c>
      <c r="BV17" s="11">
        <f>(1-W17*SUM(BV$6:BV16))/(1+W17)</f>
        <v>0.77013727055308778</v>
      </c>
      <c r="BW17" s="11">
        <f>(1-X17*SUM(BW$6:BW16))/(1+X17)</f>
        <v>0.77013727055308778</v>
      </c>
      <c r="BX17" s="11">
        <f>(1-Y17*SUM(BX$6:BX16))/(1+Y17)</f>
        <v>0.77013727055308778</v>
      </c>
      <c r="BY17" s="11">
        <f>(1-Z17*SUM(BY$6:BY16))/(1+Z17)</f>
        <v>0.77013727055308778</v>
      </c>
      <c r="BZ17" s="11">
        <f>(1-AA17*SUM(BZ$6:BZ16))/(1+AA17)</f>
        <v>0.77013727055308778</v>
      </c>
      <c r="CA17" s="11">
        <f>(1-AB17*SUM(CA$6:CA16))/(1+AB17)</f>
        <v>0.77013727055308778</v>
      </c>
      <c r="CB17" s="11">
        <f>(1-AC17*SUM(CB$6:CB16))/(1+AC17)</f>
        <v>0.77013727055308778</v>
      </c>
      <c r="CC17" s="11">
        <f>(1-AD17*SUM(CC$6:CC16))/(1+AD17)</f>
        <v>0.77013727055308778</v>
      </c>
      <c r="CD17" s="11">
        <f>(1-AE17*SUM(CD$6:CD16))/(1+AE17)</f>
        <v>0.77013727055308778</v>
      </c>
      <c r="CE17" s="11">
        <f>(1-AF17*SUM(CE$6:CE16))/(1+AF17)</f>
        <v>0.77013727055308778</v>
      </c>
      <c r="CF17" s="11">
        <f>(1-AG17*SUM(CF$6:CF16))/(1+AG17)</f>
        <v>0.77013727055308778</v>
      </c>
      <c r="CG17" s="11">
        <f>(1-AH17*SUM(CG$6:CG16))/(1+AH17)</f>
        <v>0.77013727055308778</v>
      </c>
      <c r="CH17" s="11">
        <f>(1-AI17*SUM(CH$6:CH16))/(1+AI17)</f>
        <v>0.77013727055308778</v>
      </c>
      <c r="CI17" s="11">
        <f>(1-AJ17*SUM(CI$6:CI16))/(1+AJ17)</f>
        <v>0.77013727055308778</v>
      </c>
      <c r="CJ17" s="11">
        <f>(1-AK17*SUM(CJ$6:CJ16))/(1+AK17)</f>
        <v>0.77013727055308778</v>
      </c>
      <c r="CK17" s="11">
        <f>(1-AL17*SUM(CK$6:CK16))/(1+AL17)</f>
        <v>0.77013727055308778</v>
      </c>
      <c r="CL17" s="11">
        <f>(1-AM17*SUM(CL$6:CL16))/(1+AM17)</f>
        <v>0.77013727055308778</v>
      </c>
      <c r="CM17" s="11">
        <f>(1-AN17*SUM(CM$6:CM16))/(1+AN17)</f>
        <v>0.77013727055308778</v>
      </c>
      <c r="CN17" s="11">
        <f>(1-AO17*SUM(CN$6:CN16))/(1+AO17)</f>
        <v>0.77013727055308778</v>
      </c>
      <c r="CO17" s="11">
        <f>(1-AP17*SUM(CO$6:CO16))/(1+AP17)</f>
        <v>0.77013727055308778</v>
      </c>
      <c r="CP17" s="11">
        <f>(1-AQ17*SUM(CP$6:CP16))/(1+AQ17)</f>
        <v>0.77013727055308778</v>
      </c>
      <c r="CQ17" s="11">
        <f>(1-AR17*SUM(CQ$6:CQ16))/(1+AR17)</f>
        <v>0.77013727055308778</v>
      </c>
      <c r="CR17" s="11">
        <f>(1-AS17*SUM(CR$6:CR16))/(1+AS17)</f>
        <v>0.77013727055308778</v>
      </c>
      <c r="CS17" s="11">
        <f>(1-AT17*SUM(CS$6:CS16))/(1+AT17)</f>
        <v>0.77013727055308778</v>
      </c>
      <c r="CT17" s="11">
        <f>(1-AU17*SUM(CT$6:CT16))/(1+AU17)</f>
        <v>0.77013727055308778</v>
      </c>
      <c r="CU17" s="11">
        <f>(1-AV17*SUM(CU$6:CU16))/(1+AV17)</f>
        <v>0.77013727055308778</v>
      </c>
      <c r="CV17" s="11">
        <f>(1-AW17*SUM(CV$6:CV16))/(1+AW17)</f>
        <v>0.77013727055308778</v>
      </c>
      <c r="CW17" s="11">
        <f>(1-AX17*SUM(CW$6:CW16))/(1+AX17)</f>
        <v>0.77013727055308778</v>
      </c>
      <c r="CX17" s="11">
        <f>(1-AY17*SUM(CX$6:CX16))/(1+AY17)</f>
        <v>0.77013727055308778</v>
      </c>
      <c r="CY17" s="11">
        <f>(1-AZ17*SUM(CY$6:CY16))/(1+AZ17)</f>
        <v>0.77013727055308778</v>
      </c>
      <c r="CZ17" s="11">
        <f>(1-BA17*SUM(CZ$6:CZ16))/(1+BA17)</f>
        <v>0.77013727055308778</v>
      </c>
      <c r="DA17" s="11">
        <f>(1-BB17*SUM(DA$6:DA16))/(1+BB17)</f>
        <v>0.77013727055308778</v>
      </c>
      <c r="DB17" s="11">
        <f>(1-BC17*SUM(DB$6:DB16))/(1+BC17)</f>
        <v>0.77013727055308778</v>
      </c>
      <c r="DC17" s="11">
        <f>(1-BD17*SUM(DC$6:DC16))/(1+BD17)</f>
        <v>0.77013727055308778</v>
      </c>
      <c r="DE17" s="4">
        <f t="shared" si="21"/>
        <v>2.2002168750170803E-2</v>
      </c>
      <c r="DF17" s="4">
        <f t="shared" si="58"/>
        <v>2.2000198585612196E-2</v>
      </c>
      <c r="DG17" s="4">
        <f t="shared" si="59"/>
        <v>2.1998221952572727E-2</v>
      </c>
      <c r="DH17" s="4">
        <f t="shared" si="60"/>
        <v>2.1996232798927817E-2</v>
      </c>
      <c r="DI17" s="4">
        <f t="shared" si="61"/>
        <v>2.1994226738448308E-2</v>
      </c>
      <c r="DJ17" s="4">
        <f t="shared" si="62"/>
        <v>2.1992196416109833E-2</v>
      </c>
      <c r="DK17" s="4">
        <f t="shared" si="63"/>
        <v>2.1990138125952186E-2</v>
      </c>
      <c r="DL17" s="4">
        <f t="shared" si="64"/>
        <v>2.1988046344413092E-2</v>
      </c>
      <c r="DM17" s="4">
        <f t="shared" si="65"/>
        <v>2.1985918028651019E-2</v>
      </c>
      <c r="DN17" s="4">
        <f t="shared" si="66"/>
        <v>2.198375035709077E-2</v>
      </c>
      <c r="DO17" s="4">
        <f t="shared" si="67"/>
        <v>2.1981539126148419E-2</v>
      </c>
      <c r="DP17" s="4">
        <f t="shared" si="68"/>
        <v>2.3171742752930546E-2</v>
      </c>
      <c r="DQ17" s="4">
        <f t="shared" si="69"/>
        <v>2.2004139551208279E-2</v>
      </c>
      <c r="DR17" s="4">
        <f t="shared" si="70"/>
        <v>2.2004139551208279E-2</v>
      </c>
      <c r="DS17" s="4">
        <f t="shared" si="71"/>
        <v>2.2004139551208279E-2</v>
      </c>
      <c r="DT17" s="4">
        <f t="shared" si="72"/>
        <v>2.2004139551208279E-2</v>
      </c>
      <c r="DU17" s="4">
        <f t="shared" si="25"/>
        <v>2.2004139551208279E-2</v>
      </c>
      <c r="DV17" s="4">
        <f t="shared" si="26"/>
        <v>2.2004139551208279E-2</v>
      </c>
      <c r="DW17" s="4">
        <f t="shared" si="27"/>
        <v>2.2004139551208279E-2</v>
      </c>
      <c r="DX17" s="4">
        <f t="shared" si="28"/>
        <v>2.2004139551208279E-2</v>
      </c>
      <c r="DY17" s="4">
        <f t="shared" si="29"/>
        <v>2.2004139551208279E-2</v>
      </c>
      <c r="DZ17" s="4">
        <f t="shared" si="30"/>
        <v>2.2004139551208279E-2</v>
      </c>
      <c r="EA17" s="4">
        <f t="shared" si="31"/>
        <v>2.2004139551208279E-2</v>
      </c>
      <c r="EB17" s="4">
        <f t="shared" si="32"/>
        <v>2.2004139551208279E-2</v>
      </c>
      <c r="EC17" s="4">
        <f t="shared" si="33"/>
        <v>2.2004139551208279E-2</v>
      </c>
      <c r="ED17" s="4">
        <f t="shared" si="34"/>
        <v>2.2004139551208279E-2</v>
      </c>
      <c r="EE17" s="4">
        <f t="shared" si="35"/>
        <v>2.2004139551208279E-2</v>
      </c>
      <c r="EF17" s="4">
        <f t="shared" si="36"/>
        <v>2.2004139551208279E-2</v>
      </c>
      <c r="EG17" s="4">
        <f t="shared" si="37"/>
        <v>2.2004139551208279E-2</v>
      </c>
      <c r="EH17" s="4">
        <f t="shared" si="38"/>
        <v>2.2004139551208279E-2</v>
      </c>
      <c r="EI17" s="4">
        <f t="shared" si="39"/>
        <v>2.2004139551208279E-2</v>
      </c>
      <c r="EJ17" s="4">
        <f t="shared" si="40"/>
        <v>2.2004139551208279E-2</v>
      </c>
      <c r="EK17" s="4">
        <f t="shared" si="41"/>
        <v>2.2004139551208279E-2</v>
      </c>
      <c r="EL17" s="4">
        <f t="shared" si="42"/>
        <v>2.2004139551208279E-2</v>
      </c>
      <c r="EM17" s="4">
        <f t="shared" si="43"/>
        <v>2.2004139551208279E-2</v>
      </c>
      <c r="EN17" s="4">
        <f t="shared" si="44"/>
        <v>2.2004139551208279E-2</v>
      </c>
      <c r="EO17" s="4">
        <f t="shared" si="45"/>
        <v>2.2004139551208279E-2</v>
      </c>
      <c r="EP17" s="4">
        <f t="shared" si="46"/>
        <v>2.2004139551208279E-2</v>
      </c>
      <c r="EQ17" s="4">
        <f t="shared" si="47"/>
        <v>2.2004139551208279E-2</v>
      </c>
      <c r="ER17" s="4">
        <f t="shared" si="48"/>
        <v>2.2004139551208279E-2</v>
      </c>
      <c r="ES17" s="4">
        <f t="shared" si="49"/>
        <v>2.2004139551208279E-2</v>
      </c>
      <c r="ET17" s="4">
        <f t="shared" si="50"/>
        <v>2.2004139551208279E-2</v>
      </c>
      <c r="EU17" s="4">
        <f t="shared" si="51"/>
        <v>2.2004139551208279E-2</v>
      </c>
      <c r="EV17" s="4">
        <f t="shared" si="52"/>
        <v>2.2004139551208279E-2</v>
      </c>
      <c r="EW17" s="4">
        <f t="shared" si="53"/>
        <v>2.2004139551208279E-2</v>
      </c>
      <c r="EX17" s="4">
        <f t="shared" si="54"/>
        <v>2.2004139551208279E-2</v>
      </c>
      <c r="EY17" s="4">
        <f t="shared" si="55"/>
        <v>2.2004139551208279E-2</v>
      </c>
      <c r="EZ17" s="4">
        <f t="shared" si="56"/>
        <v>2.2004139551208279E-2</v>
      </c>
      <c r="FA17" s="4">
        <f t="shared" si="57"/>
        <v>2.2004139551208279E-2</v>
      </c>
      <c r="FB17" s="4">
        <f t="shared" si="57"/>
        <v>2.2004139551208279E-2</v>
      </c>
      <c r="FD17" s="4">
        <f t="shared" si="24"/>
        <v>2.9326792887958364E-2</v>
      </c>
      <c r="FE17" s="4">
        <f t="shared" si="92"/>
        <v>2.9325938874411595E-2</v>
      </c>
      <c r="FF17" s="4">
        <f t="shared" si="93"/>
        <v>2.9325082075150277E-2</v>
      </c>
      <c r="FG17" s="4">
        <f t="shared" si="94"/>
        <v>2.9324219867059353E-2</v>
      </c>
      <c r="FH17" s="4">
        <f t="shared" si="95"/>
        <v>2.9323350349315547E-2</v>
      </c>
      <c r="FI17" s="4">
        <f t="shared" si="96"/>
        <v>2.9322470334496309E-2</v>
      </c>
      <c r="FJ17" s="4">
        <f t="shared" si="97"/>
        <v>2.9321578217047284E-2</v>
      </c>
      <c r="FK17" s="4">
        <f t="shared" si="98"/>
        <v>2.9320671603795256E-2</v>
      </c>
      <c r="FL17" s="4">
        <f t="shared" si="99"/>
        <v>2.9319749176947241E-2</v>
      </c>
      <c r="FM17" s="4">
        <f t="shared" si="100"/>
        <v>2.9318809714742544E-2</v>
      </c>
      <c r="FN17" s="4">
        <f t="shared" si="101"/>
        <v>1.6420084034983295E-2</v>
      </c>
      <c r="FO17" s="4">
        <f t="shared" si="102"/>
        <v>4.3528297561091112E-2</v>
      </c>
      <c r="FP17" s="4">
        <f t="shared" si="103"/>
        <v>2.932764719552039E-2</v>
      </c>
      <c r="FQ17" s="4">
        <f t="shared" si="104"/>
        <v>2.932764719552039E-2</v>
      </c>
      <c r="FR17" s="4">
        <f t="shared" si="105"/>
        <v>2.932764719552039E-2</v>
      </c>
      <c r="FS17" s="4">
        <f t="shared" si="106"/>
        <v>2.932764719552039E-2</v>
      </c>
      <c r="FT17" s="4">
        <f t="shared" si="107"/>
        <v>2.932764719552039E-2</v>
      </c>
      <c r="FU17" s="4">
        <f t="shared" si="108"/>
        <v>2.932764719552039E-2</v>
      </c>
      <c r="FV17" s="4">
        <f t="shared" si="109"/>
        <v>2.932764719552039E-2</v>
      </c>
      <c r="FW17" s="4">
        <f t="shared" si="110"/>
        <v>2.932764719552039E-2</v>
      </c>
      <c r="FX17" s="4">
        <f t="shared" si="111"/>
        <v>2.932764719552039E-2</v>
      </c>
      <c r="FY17" s="4">
        <f t="shared" si="112"/>
        <v>2.932764719552039E-2</v>
      </c>
      <c r="FZ17" s="4">
        <f t="shared" si="74"/>
        <v>2.932764719552039E-2</v>
      </c>
      <c r="GA17" s="4">
        <f t="shared" si="75"/>
        <v>2.932764719552039E-2</v>
      </c>
      <c r="GB17" s="4">
        <f t="shared" si="76"/>
        <v>2.932764719552039E-2</v>
      </c>
      <c r="GC17" s="4">
        <f t="shared" si="77"/>
        <v>2.932764719552039E-2</v>
      </c>
      <c r="GD17" s="4">
        <f t="shared" si="78"/>
        <v>2.932764719552039E-2</v>
      </c>
      <c r="GE17" s="4">
        <f t="shared" si="79"/>
        <v>2.932764719552039E-2</v>
      </c>
      <c r="GF17" s="4">
        <f t="shared" si="80"/>
        <v>2.932764719552039E-2</v>
      </c>
      <c r="GG17" s="4">
        <f t="shared" si="81"/>
        <v>2.932764719552039E-2</v>
      </c>
      <c r="GH17" s="4">
        <f t="shared" si="82"/>
        <v>2.932764719552039E-2</v>
      </c>
      <c r="GI17" s="4">
        <f t="shared" si="83"/>
        <v>2.932764719552039E-2</v>
      </c>
      <c r="GJ17" s="4">
        <f t="shared" si="84"/>
        <v>2.932764719552039E-2</v>
      </c>
      <c r="GK17" s="4">
        <f t="shared" si="85"/>
        <v>2.932764719552039E-2</v>
      </c>
      <c r="GL17" s="4">
        <f t="shared" si="86"/>
        <v>2.932764719552039E-2</v>
      </c>
      <c r="GM17" s="4">
        <f t="shared" si="87"/>
        <v>2.932764719552039E-2</v>
      </c>
      <c r="GN17" s="4">
        <f t="shared" si="88"/>
        <v>2.932764719552039E-2</v>
      </c>
      <c r="GO17" s="4">
        <f t="shared" si="89"/>
        <v>2.932764719552039E-2</v>
      </c>
      <c r="GP17" s="4">
        <f t="shared" si="90"/>
        <v>2.932764719552039E-2</v>
      </c>
      <c r="GQ17" s="4">
        <f t="shared" si="91"/>
        <v>2.932764719552039E-2</v>
      </c>
      <c r="GR17" s="4">
        <f t="shared" si="23"/>
        <v>2.932764719552039E-2</v>
      </c>
      <c r="GS17" s="4">
        <f t="shared" si="23"/>
        <v>2.932764719552039E-2</v>
      </c>
      <c r="GT17" s="4">
        <f t="shared" si="23"/>
        <v>2.932764719552039E-2</v>
      </c>
      <c r="GU17" s="4">
        <f t="shared" si="23"/>
        <v>2.932764719552039E-2</v>
      </c>
      <c r="GV17" s="4">
        <f t="shared" si="23"/>
        <v>2.932764719552039E-2</v>
      </c>
      <c r="GW17" s="4">
        <f t="shared" si="23"/>
        <v>2.932764719552039E-2</v>
      </c>
      <c r="GX17" s="4">
        <f t="shared" si="23"/>
        <v>2.932764719552039E-2</v>
      </c>
      <c r="GY17" s="4">
        <f t="shared" si="23"/>
        <v>2.932764719552039E-2</v>
      </c>
      <c r="GZ17" s="4">
        <f t="shared" si="23"/>
        <v>2.932764719552039E-2</v>
      </c>
      <c r="HA17" s="4">
        <f t="shared" si="23"/>
        <v>2.932764719552039E-2</v>
      </c>
      <c r="HB17" s="4"/>
      <c r="HC17" s="4"/>
      <c r="HD17" s="4"/>
      <c r="HE17" s="4"/>
    </row>
    <row r="18" spans="2:213" x14ac:dyDescent="0.2">
      <c r="B18" t="str">
        <f t="shared" si="0"/>
        <v>13y</v>
      </c>
      <c r="C18">
        <f t="shared" si="19"/>
        <v>156</v>
      </c>
      <c r="D18" s="10">
        <f t="shared" si="1"/>
        <v>13</v>
      </c>
      <c r="E18" s="11">
        <f>'Curve construction'!G33</f>
        <v>2.1970310852081891E-2</v>
      </c>
      <c r="G18" s="11">
        <f t="shared" si="20"/>
        <v>2.1970310852081891E-2</v>
      </c>
      <c r="H18" s="11">
        <f t="shared" si="73"/>
        <v>2.1970310852081891E-2</v>
      </c>
      <c r="I18" s="11">
        <f t="shared" si="73"/>
        <v>2.1970310852081891E-2</v>
      </c>
      <c r="J18" s="11">
        <f t="shared" si="73"/>
        <v>2.1970310852081891E-2</v>
      </c>
      <c r="K18" s="11">
        <f t="shared" si="73"/>
        <v>2.1970310852081891E-2</v>
      </c>
      <c r="L18" s="11">
        <f t="shared" si="73"/>
        <v>2.1970310852081891E-2</v>
      </c>
      <c r="M18" s="11">
        <f t="shared" si="73"/>
        <v>2.1970310852081891E-2</v>
      </c>
      <c r="N18" s="11">
        <f t="shared" si="73"/>
        <v>2.1970310852081891E-2</v>
      </c>
      <c r="O18" s="11">
        <f t="shared" si="73"/>
        <v>2.1970310852081891E-2</v>
      </c>
      <c r="P18" s="11">
        <f t="shared" si="73"/>
        <v>2.1970310852081891E-2</v>
      </c>
      <c r="Q18" s="11">
        <f t="shared" si="73"/>
        <v>2.1970310852081891E-2</v>
      </c>
      <c r="R18" s="11">
        <f t="shared" si="73"/>
        <v>2.1970310852081891E-2</v>
      </c>
      <c r="S18" s="11">
        <f t="shared" si="73"/>
        <v>2.2970310852081892E-2</v>
      </c>
      <c r="T18" s="11">
        <f t="shared" si="73"/>
        <v>2.1970310852081891E-2</v>
      </c>
      <c r="U18" s="11">
        <f t="shared" si="73"/>
        <v>2.1970310852081891E-2</v>
      </c>
      <c r="V18" s="11">
        <f t="shared" si="73"/>
        <v>2.1970310852081891E-2</v>
      </c>
      <c r="W18" s="11">
        <f t="shared" si="73"/>
        <v>2.1970310852081891E-2</v>
      </c>
      <c r="X18" s="11">
        <f t="shared" si="73"/>
        <v>2.1970310852081891E-2</v>
      </c>
      <c r="Y18" s="11">
        <f t="shared" si="73"/>
        <v>2.1970310852081891E-2</v>
      </c>
      <c r="Z18" s="11">
        <f t="shared" si="73"/>
        <v>2.1970310852081891E-2</v>
      </c>
      <c r="AA18" s="11">
        <f t="shared" si="73"/>
        <v>2.1970310852081891E-2</v>
      </c>
      <c r="AB18" s="11">
        <f t="shared" si="73"/>
        <v>2.1970310852081891E-2</v>
      </c>
      <c r="AC18" s="11">
        <f t="shared" si="73"/>
        <v>2.1970310852081891E-2</v>
      </c>
      <c r="AD18" s="11">
        <f t="shared" si="73"/>
        <v>2.1970310852081891E-2</v>
      </c>
      <c r="AE18" s="11">
        <f t="shared" si="73"/>
        <v>2.1970310852081891E-2</v>
      </c>
      <c r="AF18" s="11">
        <f t="shared" si="73"/>
        <v>2.1970310852081891E-2</v>
      </c>
      <c r="AG18" s="11">
        <f t="shared" si="73"/>
        <v>2.1970310852081891E-2</v>
      </c>
      <c r="AH18" s="11">
        <f t="shared" si="73"/>
        <v>2.1970310852081891E-2</v>
      </c>
      <c r="AI18" s="11">
        <f t="shared" si="73"/>
        <v>2.1970310852081891E-2</v>
      </c>
      <c r="AJ18" s="11">
        <f t="shared" si="73"/>
        <v>2.1970310852081891E-2</v>
      </c>
      <c r="AK18" s="11">
        <f t="shared" si="73"/>
        <v>2.1970310852081891E-2</v>
      </c>
      <c r="AL18" s="11">
        <f t="shared" si="73"/>
        <v>2.1970310852081891E-2</v>
      </c>
      <c r="AM18" s="11">
        <f t="shared" si="73"/>
        <v>2.1970310852081891E-2</v>
      </c>
      <c r="AN18" s="11">
        <f t="shared" si="73"/>
        <v>2.1970310852081891E-2</v>
      </c>
      <c r="AO18" s="11">
        <f t="shared" si="3"/>
        <v>2.1970310852081891E-2</v>
      </c>
      <c r="AP18" s="11">
        <f t="shared" si="3"/>
        <v>2.1970310852081891E-2</v>
      </c>
      <c r="AQ18" s="11">
        <f t="shared" si="3"/>
        <v>2.1970310852081891E-2</v>
      </c>
      <c r="AR18" s="11">
        <f t="shared" si="3"/>
        <v>2.1970310852081891E-2</v>
      </c>
      <c r="AS18" s="11">
        <f t="shared" si="3"/>
        <v>2.1970310852081891E-2</v>
      </c>
      <c r="AT18" s="11">
        <f t="shared" si="3"/>
        <v>2.1970310852081891E-2</v>
      </c>
      <c r="AU18" s="11">
        <f t="shared" si="3"/>
        <v>2.1970310852081891E-2</v>
      </c>
      <c r="AV18" s="11">
        <f t="shared" si="3"/>
        <v>2.1970310852081891E-2</v>
      </c>
      <c r="AW18" s="11">
        <f t="shared" si="3"/>
        <v>2.1970310852081891E-2</v>
      </c>
      <c r="AX18" s="11">
        <f t="shared" si="3"/>
        <v>2.1970310852081891E-2</v>
      </c>
      <c r="AY18" s="11">
        <f t="shared" si="3"/>
        <v>2.1970310852081891E-2</v>
      </c>
      <c r="AZ18" s="11">
        <f t="shared" si="3"/>
        <v>2.1970310852081891E-2</v>
      </c>
      <c r="BA18" s="11">
        <f t="shared" si="3"/>
        <v>2.1970310852081891E-2</v>
      </c>
      <c r="BB18" s="11">
        <f t="shared" si="3"/>
        <v>2.1970310852081891E-2</v>
      </c>
      <c r="BC18" s="11">
        <f t="shared" si="3"/>
        <v>2.1970310852081891E-2</v>
      </c>
      <c r="BD18" s="11">
        <f t="shared" si="4"/>
        <v>2.1970310852081891E-2</v>
      </c>
      <c r="BF18" s="11">
        <f>(1-G18*SUM(BF$6:BF17))/(1+G18)</f>
        <v>0.74815687907933992</v>
      </c>
      <c r="BG18" s="11">
        <f>(1-H18*SUM(BG$6:BG17))/(1+H18)</f>
        <v>0.74817473407330437</v>
      </c>
      <c r="BH18" s="11">
        <f>(1-I18*SUM(BH$6:BH17))/(1+I18)</f>
        <v>0.74819264813878661</v>
      </c>
      <c r="BI18" s="11">
        <f>(1-J18*SUM(BI$6:BI17))/(1+J18)</f>
        <v>0.74821067613221492</v>
      </c>
      <c r="BJ18" s="11">
        <f>(1-K18*SUM(BJ$6:BJ17))/(1+K18)</f>
        <v>0.74822885781677528</v>
      </c>
      <c r="BK18" s="11">
        <f>(1-L18*SUM(BK$6:BK17))/(1+L18)</f>
        <v>0.74824725986814489</v>
      </c>
      <c r="BL18" s="11">
        <f>(1-M18*SUM(BL$6:BL17))/(1+M18)</f>
        <v>0.74826591589406488</v>
      </c>
      <c r="BM18" s="11">
        <f>(1-N18*SUM(BM$6:BM17))/(1+N18)</f>
        <v>0.74828487598116977</v>
      </c>
      <c r="BN18" s="11">
        <f>(1-O18*SUM(BN$6:BN17))/(1+O18)</f>
        <v>0.74830416773539643</v>
      </c>
      <c r="BO18" s="11">
        <f>(1-P18*SUM(BO$6:BO17))/(1+P18)</f>
        <v>0.74832381676039073</v>
      </c>
      <c r="BP18" s="11">
        <f>(1-Q18*SUM(BP$6:BP17))/(1+Q18)</f>
        <v>0.74834386119098517</v>
      </c>
      <c r="BQ18" s="11">
        <f>(1-R18*SUM(BQ$6:BQ17))/(1+R18)</f>
        <v>0.74836432336973291</v>
      </c>
      <c r="BR18" s="11">
        <f>(1-S18*SUM(BR$6:BR17))/(1+S18)</f>
        <v>0.73693273385703517</v>
      </c>
      <c r="BS18" s="11">
        <f>(1-T18*SUM(BS$6:BS17))/(1+T18)</f>
        <v>0.74813901876483457</v>
      </c>
      <c r="BT18" s="11">
        <f>(1-U18*SUM(BT$6:BT17))/(1+U18)</f>
        <v>0.74813901876483457</v>
      </c>
      <c r="BU18" s="11">
        <f>(1-V18*SUM(BU$6:BU17))/(1+V18)</f>
        <v>0.74813901876483457</v>
      </c>
      <c r="BV18" s="11">
        <f>(1-W18*SUM(BV$6:BV17))/(1+W18)</f>
        <v>0.74813901876483457</v>
      </c>
      <c r="BW18" s="11">
        <f>(1-X18*SUM(BW$6:BW17))/(1+X18)</f>
        <v>0.74813901876483457</v>
      </c>
      <c r="BX18" s="11">
        <f>(1-Y18*SUM(BX$6:BX17))/(1+Y18)</f>
        <v>0.74813901876483457</v>
      </c>
      <c r="BY18" s="11">
        <f>(1-Z18*SUM(BY$6:BY17))/(1+Z18)</f>
        <v>0.74813901876483457</v>
      </c>
      <c r="BZ18" s="11">
        <f>(1-AA18*SUM(BZ$6:BZ17))/(1+AA18)</f>
        <v>0.74813901876483457</v>
      </c>
      <c r="CA18" s="11">
        <f>(1-AB18*SUM(CA$6:CA17))/(1+AB18)</f>
        <v>0.74813901876483457</v>
      </c>
      <c r="CB18" s="11">
        <f>(1-AC18*SUM(CB$6:CB17))/(1+AC18)</f>
        <v>0.74813901876483457</v>
      </c>
      <c r="CC18" s="11">
        <f>(1-AD18*SUM(CC$6:CC17))/(1+AD18)</f>
        <v>0.74813901876483457</v>
      </c>
      <c r="CD18" s="11">
        <f>(1-AE18*SUM(CD$6:CD17))/(1+AE18)</f>
        <v>0.74813901876483457</v>
      </c>
      <c r="CE18" s="11">
        <f>(1-AF18*SUM(CE$6:CE17))/(1+AF18)</f>
        <v>0.74813901876483457</v>
      </c>
      <c r="CF18" s="11">
        <f>(1-AG18*SUM(CF$6:CF17))/(1+AG18)</f>
        <v>0.74813901876483457</v>
      </c>
      <c r="CG18" s="11">
        <f>(1-AH18*SUM(CG$6:CG17))/(1+AH18)</f>
        <v>0.74813901876483457</v>
      </c>
      <c r="CH18" s="11">
        <f>(1-AI18*SUM(CH$6:CH17))/(1+AI18)</f>
        <v>0.74813901876483457</v>
      </c>
      <c r="CI18" s="11">
        <f>(1-AJ18*SUM(CI$6:CI17))/(1+AJ18)</f>
        <v>0.74813901876483457</v>
      </c>
      <c r="CJ18" s="11">
        <f>(1-AK18*SUM(CJ$6:CJ17))/(1+AK18)</f>
        <v>0.74813901876483457</v>
      </c>
      <c r="CK18" s="11">
        <f>(1-AL18*SUM(CK$6:CK17))/(1+AL18)</f>
        <v>0.74813901876483457</v>
      </c>
      <c r="CL18" s="11">
        <f>(1-AM18*SUM(CL$6:CL17))/(1+AM18)</f>
        <v>0.74813901876483457</v>
      </c>
      <c r="CM18" s="11">
        <f>(1-AN18*SUM(CM$6:CM17))/(1+AN18)</f>
        <v>0.74813901876483457</v>
      </c>
      <c r="CN18" s="11">
        <f>(1-AO18*SUM(CN$6:CN17))/(1+AO18)</f>
        <v>0.74813901876483457</v>
      </c>
      <c r="CO18" s="11">
        <f>(1-AP18*SUM(CO$6:CO17))/(1+AP18)</f>
        <v>0.74813901876483457</v>
      </c>
      <c r="CP18" s="11">
        <f>(1-AQ18*SUM(CP$6:CP17))/(1+AQ18)</f>
        <v>0.74813901876483457</v>
      </c>
      <c r="CQ18" s="11">
        <f>(1-AR18*SUM(CQ$6:CQ17))/(1+AR18)</f>
        <v>0.74813901876483457</v>
      </c>
      <c r="CR18" s="11">
        <f>(1-AS18*SUM(CR$6:CR17))/(1+AS18)</f>
        <v>0.74813901876483457</v>
      </c>
      <c r="CS18" s="11">
        <f>(1-AT18*SUM(CS$6:CS17))/(1+AT18)</f>
        <v>0.74813901876483457</v>
      </c>
      <c r="CT18" s="11">
        <f>(1-AU18*SUM(CT$6:CT17))/(1+AU18)</f>
        <v>0.74813901876483457</v>
      </c>
      <c r="CU18" s="11">
        <f>(1-AV18*SUM(CU$6:CU17))/(1+AV18)</f>
        <v>0.74813901876483457</v>
      </c>
      <c r="CV18" s="11">
        <f>(1-AW18*SUM(CV$6:CV17))/(1+AW18)</f>
        <v>0.74813901876483457</v>
      </c>
      <c r="CW18" s="11">
        <f>(1-AX18*SUM(CW$6:CW17))/(1+AX18)</f>
        <v>0.74813901876483457</v>
      </c>
      <c r="CX18" s="11">
        <f>(1-AY18*SUM(CX$6:CX17))/(1+AY18)</f>
        <v>0.74813901876483457</v>
      </c>
      <c r="CY18" s="11">
        <f>(1-AZ18*SUM(CY$6:CY17))/(1+AZ18)</f>
        <v>0.74813901876483457</v>
      </c>
      <c r="CZ18" s="11">
        <f>(1-BA18*SUM(CZ$6:CZ17))/(1+BA18)</f>
        <v>0.74813901876483457</v>
      </c>
      <c r="DA18" s="11">
        <f>(1-BB18*SUM(DA$6:DA17))/(1+BB18)</f>
        <v>0.74813901876483457</v>
      </c>
      <c r="DB18" s="11">
        <f>(1-BC18*SUM(DB$6:DB17))/(1+BC18)</f>
        <v>0.74813901876483457</v>
      </c>
      <c r="DC18" s="11">
        <f>(1-BD18*SUM(DC$6:DC17))/(1+BD18)</f>
        <v>0.74813901876483457</v>
      </c>
      <c r="DE18" s="4">
        <f t="shared" si="21"/>
        <v>2.2569585494905064E-2</v>
      </c>
      <c r="DF18" s="4">
        <f t="shared" si="58"/>
        <v>2.2567708293060429E-2</v>
      </c>
      <c r="DG18" s="4">
        <f t="shared" si="59"/>
        <v>2.2565824929159151E-2</v>
      </c>
      <c r="DH18" s="4">
        <f t="shared" si="60"/>
        <v>2.2563929636669089E-2</v>
      </c>
      <c r="DI18" s="4">
        <f t="shared" si="61"/>
        <v>2.2562018236358394E-2</v>
      </c>
      <c r="DJ18" s="4">
        <f t="shared" si="62"/>
        <v>2.2560083720303492E-2</v>
      </c>
      <c r="DK18" s="4">
        <f t="shared" si="63"/>
        <v>2.2558122557469584E-2</v>
      </c>
      <c r="DL18" s="4">
        <f t="shared" si="64"/>
        <v>2.2556129485000742E-2</v>
      </c>
      <c r="DM18" s="4">
        <f t="shared" si="65"/>
        <v>2.2554101603711851E-2</v>
      </c>
      <c r="DN18" s="4">
        <f t="shared" si="66"/>
        <v>2.2552036225252037E-2</v>
      </c>
      <c r="DO18" s="4">
        <f t="shared" si="67"/>
        <v>2.2549929344489072E-2</v>
      </c>
      <c r="DP18" s="4">
        <f t="shared" si="68"/>
        <v>2.2547778616681668E-2</v>
      </c>
      <c r="DQ18" s="4">
        <f t="shared" si="69"/>
        <v>2.3759294964457611E-2</v>
      </c>
      <c r="DR18" s="4">
        <f t="shared" si="70"/>
        <v>2.2571463304398298E-2</v>
      </c>
      <c r="DS18" s="4">
        <f t="shared" si="71"/>
        <v>2.2571463304398298E-2</v>
      </c>
      <c r="DT18" s="4">
        <f t="shared" si="72"/>
        <v>2.2571463304398298E-2</v>
      </c>
      <c r="DU18" s="4">
        <f t="shared" si="25"/>
        <v>2.2571463304398298E-2</v>
      </c>
      <c r="DV18" s="4">
        <f t="shared" si="26"/>
        <v>2.2571463304398298E-2</v>
      </c>
      <c r="DW18" s="4">
        <f t="shared" si="27"/>
        <v>2.2571463304398298E-2</v>
      </c>
      <c r="DX18" s="4">
        <f t="shared" si="28"/>
        <v>2.2571463304398298E-2</v>
      </c>
      <c r="DY18" s="4">
        <f t="shared" si="29"/>
        <v>2.2571463304398298E-2</v>
      </c>
      <c r="DZ18" s="4">
        <f t="shared" si="30"/>
        <v>2.2571463304398298E-2</v>
      </c>
      <c r="EA18" s="4">
        <f t="shared" si="31"/>
        <v>2.2571463304398298E-2</v>
      </c>
      <c r="EB18" s="4">
        <f t="shared" si="32"/>
        <v>2.2571463304398298E-2</v>
      </c>
      <c r="EC18" s="4">
        <f t="shared" si="33"/>
        <v>2.2571463304398298E-2</v>
      </c>
      <c r="ED18" s="4">
        <f t="shared" si="34"/>
        <v>2.2571463304398298E-2</v>
      </c>
      <c r="EE18" s="4">
        <f t="shared" si="35"/>
        <v>2.2571463304398298E-2</v>
      </c>
      <c r="EF18" s="4">
        <f t="shared" si="36"/>
        <v>2.2571463304398298E-2</v>
      </c>
      <c r="EG18" s="4">
        <f t="shared" si="37"/>
        <v>2.2571463304398298E-2</v>
      </c>
      <c r="EH18" s="4">
        <f t="shared" si="38"/>
        <v>2.2571463304398298E-2</v>
      </c>
      <c r="EI18" s="4">
        <f t="shared" si="39"/>
        <v>2.2571463304398298E-2</v>
      </c>
      <c r="EJ18" s="4">
        <f t="shared" si="40"/>
        <v>2.2571463304398298E-2</v>
      </c>
      <c r="EK18" s="4">
        <f t="shared" si="41"/>
        <v>2.2571463304398298E-2</v>
      </c>
      <c r="EL18" s="4">
        <f t="shared" si="42"/>
        <v>2.2571463304398298E-2</v>
      </c>
      <c r="EM18" s="4">
        <f t="shared" si="43"/>
        <v>2.2571463304398298E-2</v>
      </c>
      <c r="EN18" s="4">
        <f t="shared" si="44"/>
        <v>2.2571463304398298E-2</v>
      </c>
      <c r="EO18" s="4">
        <f t="shared" si="45"/>
        <v>2.2571463304398298E-2</v>
      </c>
      <c r="EP18" s="4">
        <f t="shared" si="46"/>
        <v>2.2571463304398298E-2</v>
      </c>
      <c r="EQ18" s="4">
        <f t="shared" si="47"/>
        <v>2.2571463304398298E-2</v>
      </c>
      <c r="ER18" s="4">
        <f t="shared" si="48"/>
        <v>2.2571463304398298E-2</v>
      </c>
      <c r="ES18" s="4">
        <f t="shared" si="49"/>
        <v>2.2571463304398298E-2</v>
      </c>
      <c r="ET18" s="4">
        <f t="shared" si="50"/>
        <v>2.2571463304398298E-2</v>
      </c>
      <c r="EU18" s="4">
        <f t="shared" si="51"/>
        <v>2.2571463304398298E-2</v>
      </c>
      <c r="EV18" s="4">
        <f t="shared" si="52"/>
        <v>2.2571463304398298E-2</v>
      </c>
      <c r="EW18" s="4">
        <f t="shared" si="53"/>
        <v>2.2571463304398298E-2</v>
      </c>
      <c r="EX18" s="4">
        <f t="shared" si="54"/>
        <v>2.2571463304398298E-2</v>
      </c>
      <c r="EY18" s="4">
        <f t="shared" si="55"/>
        <v>2.2571463304398298E-2</v>
      </c>
      <c r="EZ18" s="4">
        <f t="shared" si="56"/>
        <v>2.2571463304398298E-2</v>
      </c>
      <c r="FA18" s="4">
        <f t="shared" si="57"/>
        <v>2.2571463304398298E-2</v>
      </c>
      <c r="FB18" s="4">
        <f t="shared" si="57"/>
        <v>2.2571463304398298E-2</v>
      </c>
      <c r="FD18" s="4">
        <f t="shared" si="24"/>
        <v>2.9403208896092714E-2</v>
      </c>
      <c r="FE18" s="4">
        <f t="shared" si="92"/>
        <v>2.9402455371318137E-2</v>
      </c>
      <c r="FF18" s="4">
        <f t="shared" si="93"/>
        <v>2.9401699389722813E-2</v>
      </c>
      <c r="FG18" s="4">
        <f t="shared" si="94"/>
        <v>2.9400938636863438E-2</v>
      </c>
      <c r="FH18" s="4">
        <f t="shared" si="95"/>
        <v>2.9400171435610689E-2</v>
      </c>
      <c r="FI18" s="4">
        <f t="shared" si="96"/>
        <v>2.9399394973641302E-2</v>
      </c>
      <c r="FJ18" s="4">
        <f t="shared" si="97"/>
        <v>2.939860783437509E-2</v>
      </c>
      <c r="FK18" s="4">
        <f t="shared" si="98"/>
        <v>2.9397807906304863E-2</v>
      </c>
      <c r="FL18" s="4">
        <f t="shared" si="99"/>
        <v>2.9396994026769541E-2</v>
      </c>
      <c r="FM18" s="4">
        <f t="shared" si="100"/>
        <v>2.9396165117850259E-2</v>
      </c>
      <c r="FN18" s="4">
        <f t="shared" si="101"/>
        <v>2.9395319573299217E-2</v>
      </c>
      <c r="FO18" s="4">
        <f t="shared" si="102"/>
        <v>1.5089822813824316E-2</v>
      </c>
      <c r="FP18" s="4">
        <f t="shared" si="103"/>
        <v>4.5057757880103022E-2</v>
      </c>
      <c r="FQ18" s="4">
        <f t="shared" si="104"/>
        <v>2.940396268139045E-2</v>
      </c>
      <c r="FR18" s="4">
        <f t="shared" si="105"/>
        <v>2.940396268139045E-2</v>
      </c>
      <c r="FS18" s="4">
        <f t="shared" si="106"/>
        <v>2.940396268139045E-2</v>
      </c>
      <c r="FT18" s="4">
        <f t="shared" si="107"/>
        <v>2.940396268139045E-2</v>
      </c>
      <c r="FU18" s="4">
        <f t="shared" si="108"/>
        <v>2.940396268139045E-2</v>
      </c>
      <c r="FV18" s="4">
        <f t="shared" si="109"/>
        <v>2.940396268139045E-2</v>
      </c>
      <c r="FW18" s="4">
        <f t="shared" si="110"/>
        <v>2.940396268139045E-2</v>
      </c>
      <c r="FX18" s="4">
        <f t="shared" si="111"/>
        <v>2.940396268139045E-2</v>
      </c>
      <c r="FY18" s="4">
        <f t="shared" si="112"/>
        <v>2.940396268139045E-2</v>
      </c>
      <c r="FZ18" s="4">
        <f t="shared" si="74"/>
        <v>2.940396268139045E-2</v>
      </c>
      <c r="GA18" s="4">
        <f t="shared" si="75"/>
        <v>2.940396268139045E-2</v>
      </c>
      <c r="GB18" s="4">
        <f t="shared" si="76"/>
        <v>2.940396268139045E-2</v>
      </c>
      <c r="GC18" s="4">
        <f t="shared" si="77"/>
        <v>2.940396268139045E-2</v>
      </c>
      <c r="GD18" s="4">
        <f t="shared" si="78"/>
        <v>2.940396268139045E-2</v>
      </c>
      <c r="GE18" s="4">
        <f t="shared" si="79"/>
        <v>2.940396268139045E-2</v>
      </c>
      <c r="GF18" s="4">
        <f t="shared" si="80"/>
        <v>2.940396268139045E-2</v>
      </c>
      <c r="GG18" s="4">
        <f t="shared" si="81"/>
        <v>2.940396268139045E-2</v>
      </c>
      <c r="GH18" s="4">
        <f t="shared" si="82"/>
        <v>2.940396268139045E-2</v>
      </c>
      <c r="GI18" s="4">
        <f t="shared" si="83"/>
        <v>2.940396268139045E-2</v>
      </c>
      <c r="GJ18" s="4">
        <f t="shared" si="84"/>
        <v>2.940396268139045E-2</v>
      </c>
      <c r="GK18" s="4">
        <f t="shared" si="85"/>
        <v>2.940396268139045E-2</v>
      </c>
      <c r="GL18" s="4">
        <f t="shared" si="86"/>
        <v>2.940396268139045E-2</v>
      </c>
      <c r="GM18" s="4">
        <f t="shared" si="87"/>
        <v>2.940396268139045E-2</v>
      </c>
      <c r="GN18" s="4">
        <f t="shared" si="88"/>
        <v>2.940396268139045E-2</v>
      </c>
      <c r="GO18" s="4">
        <f t="shared" si="89"/>
        <v>2.940396268139045E-2</v>
      </c>
      <c r="GP18" s="4">
        <f t="shared" si="90"/>
        <v>2.940396268139045E-2</v>
      </c>
      <c r="GQ18" s="4">
        <f t="shared" si="91"/>
        <v>2.940396268139045E-2</v>
      </c>
      <c r="GR18" s="4">
        <f t="shared" si="23"/>
        <v>2.940396268139045E-2</v>
      </c>
      <c r="GS18" s="4">
        <f t="shared" si="23"/>
        <v>2.940396268139045E-2</v>
      </c>
      <c r="GT18" s="4">
        <f t="shared" si="23"/>
        <v>2.940396268139045E-2</v>
      </c>
      <c r="GU18" s="4">
        <f t="shared" si="23"/>
        <v>2.940396268139045E-2</v>
      </c>
      <c r="GV18" s="4">
        <f t="shared" si="23"/>
        <v>2.940396268139045E-2</v>
      </c>
      <c r="GW18" s="4">
        <f t="shared" si="23"/>
        <v>2.940396268139045E-2</v>
      </c>
      <c r="GX18" s="4">
        <f t="shared" si="23"/>
        <v>2.940396268139045E-2</v>
      </c>
      <c r="GY18" s="4">
        <f t="shared" si="23"/>
        <v>2.940396268139045E-2</v>
      </c>
      <c r="GZ18" s="4">
        <f t="shared" si="23"/>
        <v>2.940396268139045E-2</v>
      </c>
      <c r="HA18" s="4">
        <f t="shared" si="23"/>
        <v>2.940396268139045E-2</v>
      </c>
      <c r="HB18" s="4"/>
      <c r="HC18" s="4"/>
      <c r="HD18" s="4"/>
      <c r="HE18" s="4"/>
    </row>
    <row r="19" spans="2:213" x14ac:dyDescent="0.2">
      <c r="B19" t="str">
        <f t="shared" si="0"/>
        <v>14y</v>
      </c>
      <c r="C19">
        <f t="shared" si="19"/>
        <v>168</v>
      </c>
      <c r="D19" s="10">
        <f t="shared" si="1"/>
        <v>14</v>
      </c>
      <c r="E19" s="11">
        <f>'Curve construction'!G34</f>
        <v>2.241800759765546E-2</v>
      </c>
      <c r="G19" s="11">
        <f t="shared" si="20"/>
        <v>2.241800759765546E-2</v>
      </c>
      <c r="H19" s="11">
        <f t="shared" si="73"/>
        <v>2.241800759765546E-2</v>
      </c>
      <c r="I19" s="11">
        <f t="shared" si="73"/>
        <v>2.241800759765546E-2</v>
      </c>
      <c r="J19" s="11">
        <f t="shared" si="73"/>
        <v>2.241800759765546E-2</v>
      </c>
      <c r="K19" s="11">
        <f t="shared" si="73"/>
        <v>2.241800759765546E-2</v>
      </c>
      <c r="L19" s="11">
        <f t="shared" si="73"/>
        <v>2.241800759765546E-2</v>
      </c>
      <c r="M19" s="11">
        <f t="shared" si="73"/>
        <v>2.241800759765546E-2</v>
      </c>
      <c r="N19" s="11">
        <f t="shared" si="73"/>
        <v>2.241800759765546E-2</v>
      </c>
      <c r="O19" s="11">
        <f t="shared" si="73"/>
        <v>2.241800759765546E-2</v>
      </c>
      <c r="P19" s="11">
        <f t="shared" si="73"/>
        <v>2.241800759765546E-2</v>
      </c>
      <c r="Q19" s="11">
        <f t="shared" si="73"/>
        <v>2.241800759765546E-2</v>
      </c>
      <c r="R19" s="11">
        <f t="shared" si="73"/>
        <v>2.241800759765546E-2</v>
      </c>
      <c r="S19" s="11">
        <f t="shared" si="73"/>
        <v>2.241800759765546E-2</v>
      </c>
      <c r="T19" s="11">
        <f t="shared" si="73"/>
        <v>2.3418007597655461E-2</v>
      </c>
      <c r="U19" s="11">
        <f t="shared" si="73"/>
        <v>2.241800759765546E-2</v>
      </c>
      <c r="V19" s="11">
        <f t="shared" si="73"/>
        <v>2.241800759765546E-2</v>
      </c>
      <c r="W19" s="11">
        <f t="shared" si="73"/>
        <v>2.241800759765546E-2</v>
      </c>
      <c r="X19" s="11">
        <f t="shared" si="73"/>
        <v>2.241800759765546E-2</v>
      </c>
      <c r="Y19" s="11">
        <f t="shared" si="73"/>
        <v>2.241800759765546E-2</v>
      </c>
      <c r="Z19" s="11">
        <f t="shared" si="73"/>
        <v>2.241800759765546E-2</v>
      </c>
      <c r="AA19" s="11">
        <f t="shared" si="73"/>
        <v>2.241800759765546E-2</v>
      </c>
      <c r="AB19" s="11">
        <f t="shared" si="73"/>
        <v>2.241800759765546E-2</v>
      </c>
      <c r="AC19" s="11">
        <f t="shared" si="73"/>
        <v>2.241800759765546E-2</v>
      </c>
      <c r="AD19" s="11">
        <f t="shared" si="73"/>
        <v>2.241800759765546E-2</v>
      </c>
      <c r="AE19" s="11">
        <f t="shared" si="73"/>
        <v>2.241800759765546E-2</v>
      </c>
      <c r="AF19" s="11">
        <f t="shared" si="73"/>
        <v>2.241800759765546E-2</v>
      </c>
      <c r="AG19" s="11">
        <f t="shared" si="73"/>
        <v>2.241800759765546E-2</v>
      </c>
      <c r="AH19" s="11">
        <f t="shared" si="73"/>
        <v>2.241800759765546E-2</v>
      </c>
      <c r="AI19" s="11">
        <f t="shared" si="73"/>
        <v>2.241800759765546E-2</v>
      </c>
      <c r="AJ19" s="11">
        <f t="shared" si="73"/>
        <v>2.241800759765546E-2</v>
      </c>
      <c r="AK19" s="11">
        <f t="shared" si="73"/>
        <v>2.241800759765546E-2</v>
      </c>
      <c r="AL19" s="11">
        <f t="shared" si="73"/>
        <v>2.241800759765546E-2</v>
      </c>
      <c r="AM19" s="11">
        <f t="shared" si="73"/>
        <v>2.241800759765546E-2</v>
      </c>
      <c r="AN19" s="11">
        <f t="shared" si="73"/>
        <v>2.241800759765546E-2</v>
      </c>
      <c r="AO19" s="11">
        <f t="shared" si="3"/>
        <v>2.241800759765546E-2</v>
      </c>
      <c r="AP19" s="11">
        <f t="shared" si="3"/>
        <v>2.241800759765546E-2</v>
      </c>
      <c r="AQ19" s="11">
        <f t="shared" si="3"/>
        <v>2.241800759765546E-2</v>
      </c>
      <c r="AR19" s="11">
        <f t="shared" si="3"/>
        <v>2.241800759765546E-2</v>
      </c>
      <c r="AS19" s="11">
        <f t="shared" si="3"/>
        <v>2.241800759765546E-2</v>
      </c>
      <c r="AT19" s="11">
        <f t="shared" si="3"/>
        <v>2.241800759765546E-2</v>
      </c>
      <c r="AU19" s="11">
        <f t="shared" si="3"/>
        <v>2.241800759765546E-2</v>
      </c>
      <c r="AV19" s="11">
        <f t="shared" si="3"/>
        <v>2.241800759765546E-2</v>
      </c>
      <c r="AW19" s="11">
        <f t="shared" si="3"/>
        <v>2.241800759765546E-2</v>
      </c>
      <c r="AX19" s="11">
        <f t="shared" si="3"/>
        <v>2.241800759765546E-2</v>
      </c>
      <c r="AY19" s="11">
        <f t="shared" si="3"/>
        <v>2.241800759765546E-2</v>
      </c>
      <c r="AZ19" s="11">
        <f t="shared" si="3"/>
        <v>2.241800759765546E-2</v>
      </c>
      <c r="BA19" s="11">
        <f t="shared" si="3"/>
        <v>2.241800759765546E-2</v>
      </c>
      <c r="BB19" s="11">
        <f t="shared" si="3"/>
        <v>2.241800759765546E-2</v>
      </c>
      <c r="BC19" s="11">
        <f t="shared" si="3"/>
        <v>2.241800759765546E-2</v>
      </c>
      <c r="BD19" s="11">
        <f t="shared" si="4"/>
        <v>2.241800759765546E-2</v>
      </c>
      <c r="BF19" s="11">
        <f>(1-G19*SUM(BF$6:BF18))/(1+G19)</f>
        <v>0.72673307568337098</v>
      </c>
      <c r="BG19" s="11">
        <f>(1-H19*SUM(BG$6:BG18))/(1+H19)</f>
        <v>0.7267508950403424</v>
      </c>
      <c r="BH19" s="11">
        <f>(1-I19*SUM(BH$6:BH18))/(1+I19)</f>
        <v>0.72676877335093015</v>
      </c>
      <c r="BI19" s="11">
        <f>(1-J19*SUM(BI$6:BI18))/(1+J19)</f>
        <v>0.72678676536207387</v>
      </c>
      <c r="BJ19" s="11">
        <f>(1-K19*SUM(BJ$6:BJ18))/(1+K19)</f>
        <v>0.72680491075759579</v>
      </c>
      <c r="BK19" s="11">
        <f>(1-L19*SUM(BK$6:BK18))/(1+L19)</f>
        <v>0.72682327608009412</v>
      </c>
      <c r="BL19" s="11">
        <f>(1-M19*SUM(BL$6:BL18))/(1+M19)</f>
        <v>0.7268418948702321</v>
      </c>
      <c r="BM19" s="11">
        <f>(1-N19*SUM(BM$6:BM18))/(1+N19)</f>
        <v>0.72686081711467554</v>
      </c>
      <c r="BN19" s="11">
        <f>(1-O19*SUM(BN$6:BN18))/(1+O19)</f>
        <v>0.7268800703642625</v>
      </c>
      <c r="BO19" s="11">
        <f>(1-P19*SUM(BO$6:BO18))/(1+P19)</f>
        <v>0.72689968017153639</v>
      </c>
      <c r="BP19" s="11">
        <f>(1-Q19*SUM(BP$6:BP18))/(1+Q19)</f>
        <v>0.7269196845952155</v>
      </c>
      <c r="BQ19" s="11">
        <f>(1-R19*SUM(BQ$6:BQ18))/(1+R19)</f>
        <v>0.72694010593325953</v>
      </c>
      <c r="BR19" s="11">
        <f>(1-S19*SUM(BR$6:BR18))/(1+S19)</f>
        <v>0.72696096517481401</v>
      </c>
      <c r="BS19" s="11">
        <f>(1-T19*SUM(BS$6:BS18))/(1+T19)</f>
        <v>0.71480378188446525</v>
      </c>
      <c r="BT19" s="11">
        <f>(1-U19*SUM(BT$6:BT18))/(1+U19)</f>
        <v>0.72671525101647783</v>
      </c>
      <c r="BU19" s="11">
        <f>(1-V19*SUM(BU$6:BU18))/(1+V19)</f>
        <v>0.72671525101647783</v>
      </c>
      <c r="BV19" s="11">
        <f>(1-W19*SUM(BV$6:BV18))/(1+W19)</f>
        <v>0.72671525101647783</v>
      </c>
      <c r="BW19" s="11">
        <f>(1-X19*SUM(BW$6:BW18))/(1+X19)</f>
        <v>0.72671525101647783</v>
      </c>
      <c r="BX19" s="11">
        <f>(1-Y19*SUM(BX$6:BX18))/(1+Y19)</f>
        <v>0.72671525101647783</v>
      </c>
      <c r="BY19" s="11">
        <f>(1-Z19*SUM(BY$6:BY18))/(1+Z19)</f>
        <v>0.72671525101647783</v>
      </c>
      <c r="BZ19" s="11">
        <f>(1-AA19*SUM(BZ$6:BZ18))/(1+AA19)</f>
        <v>0.72671525101647783</v>
      </c>
      <c r="CA19" s="11">
        <f>(1-AB19*SUM(CA$6:CA18))/(1+AB19)</f>
        <v>0.72671525101647783</v>
      </c>
      <c r="CB19" s="11">
        <f>(1-AC19*SUM(CB$6:CB18))/(1+AC19)</f>
        <v>0.72671525101647783</v>
      </c>
      <c r="CC19" s="11">
        <f>(1-AD19*SUM(CC$6:CC18))/(1+AD19)</f>
        <v>0.72671525101647783</v>
      </c>
      <c r="CD19" s="11">
        <f>(1-AE19*SUM(CD$6:CD18))/(1+AE19)</f>
        <v>0.72671525101647783</v>
      </c>
      <c r="CE19" s="11">
        <f>(1-AF19*SUM(CE$6:CE18))/(1+AF19)</f>
        <v>0.72671525101647783</v>
      </c>
      <c r="CF19" s="11">
        <f>(1-AG19*SUM(CF$6:CF18))/(1+AG19)</f>
        <v>0.72671525101647783</v>
      </c>
      <c r="CG19" s="11">
        <f>(1-AH19*SUM(CG$6:CG18))/(1+AH19)</f>
        <v>0.72671525101647783</v>
      </c>
      <c r="CH19" s="11">
        <f>(1-AI19*SUM(CH$6:CH18))/(1+AI19)</f>
        <v>0.72671525101647783</v>
      </c>
      <c r="CI19" s="11">
        <f>(1-AJ19*SUM(CI$6:CI18))/(1+AJ19)</f>
        <v>0.72671525101647783</v>
      </c>
      <c r="CJ19" s="11">
        <f>(1-AK19*SUM(CJ$6:CJ18))/(1+AK19)</f>
        <v>0.72671525101647783</v>
      </c>
      <c r="CK19" s="11">
        <f>(1-AL19*SUM(CK$6:CK18))/(1+AL19)</f>
        <v>0.72671525101647783</v>
      </c>
      <c r="CL19" s="11">
        <f>(1-AM19*SUM(CL$6:CL18))/(1+AM19)</f>
        <v>0.72671525101647783</v>
      </c>
      <c r="CM19" s="11">
        <f>(1-AN19*SUM(CM$6:CM18))/(1+AN19)</f>
        <v>0.72671525101647783</v>
      </c>
      <c r="CN19" s="11">
        <f>(1-AO19*SUM(CN$6:CN18))/(1+AO19)</f>
        <v>0.72671525101647783</v>
      </c>
      <c r="CO19" s="11">
        <f>(1-AP19*SUM(CO$6:CO18))/(1+AP19)</f>
        <v>0.72671525101647783</v>
      </c>
      <c r="CP19" s="11">
        <f>(1-AQ19*SUM(CP$6:CP18))/(1+AQ19)</f>
        <v>0.72671525101647783</v>
      </c>
      <c r="CQ19" s="11">
        <f>(1-AR19*SUM(CQ$6:CQ18))/(1+AR19)</f>
        <v>0.72671525101647783</v>
      </c>
      <c r="CR19" s="11">
        <f>(1-AS19*SUM(CR$6:CR18))/(1+AS19)</f>
        <v>0.72671525101647783</v>
      </c>
      <c r="CS19" s="11">
        <f>(1-AT19*SUM(CS$6:CS18))/(1+AT19)</f>
        <v>0.72671525101647783</v>
      </c>
      <c r="CT19" s="11">
        <f>(1-AU19*SUM(CT$6:CT18))/(1+AU19)</f>
        <v>0.72671525101647783</v>
      </c>
      <c r="CU19" s="11">
        <f>(1-AV19*SUM(CU$6:CU18))/(1+AV19)</f>
        <v>0.72671525101647783</v>
      </c>
      <c r="CV19" s="11">
        <f>(1-AW19*SUM(CV$6:CV18))/(1+AW19)</f>
        <v>0.72671525101647783</v>
      </c>
      <c r="CW19" s="11">
        <f>(1-AX19*SUM(CW$6:CW18))/(1+AX19)</f>
        <v>0.72671525101647783</v>
      </c>
      <c r="CX19" s="11">
        <f>(1-AY19*SUM(CX$6:CX18))/(1+AY19)</f>
        <v>0.72671525101647783</v>
      </c>
      <c r="CY19" s="11">
        <f>(1-AZ19*SUM(CY$6:CY18))/(1+AZ19)</f>
        <v>0.72671525101647783</v>
      </c>
      <c r="CZ19" s="11">
        <f>(1-BA19*SUM(CZ$6:CZ18))/(1+BA19)</f>
        <v>0.72671525101647783</v>
      </c>
      <c r="DA19" s="11">
        <f>(1-BB19*SUM(DA$6:DA18))/(1+BB19)</f>
        <v>0.72671525101647783</v>
      </c>
      <c r="DB19" s="11">
        <f>(1-BC19*SUM(DB$6:DB18))/(1+BC19)</f>
        <v>0.72671525101647783</v>
      </c>
      <c r="DC19" s="11">
        <f>(1-BD19*SUM(DC$6:DC18))/(1+BD19)</f>
        <v>0.72671525101647783</v>
      </c>
      <c r="DE19" s="4">
        <f t="shared" si="21"/>
        <v>2.3061616408600383E-2</v>
      </c>
      <c r="DF19" s="4">
        <f t="shared" si="58"/>
        <v>2.3059824626671999E-2</v>
      </c>
      <c r="DG19" s="4">
        <f t="shared" si="59"/>
        <v>2.3058026964111189E-2</v>
      </c>
      <c r="DH19" s="4">
        <f t="shared" si="60"/>
        <v>2.3056217916802346E-2</v>
      </c>
      <c r="DI19" s="4">
        <f t="shared" si="61"/>
        <v>2.3054393495713033E-2</v>
      </c>
      <c r="DJ19" s="4">
        <f t="shared" si="62"/>
        <v>2.3052547011851443E-2</v>
      </c>
      <c r="DK19" s="4">
        <f t="shared" si="63"/>
        <v>2.3050675094907769E-2</v>
      </c>
      <c r="DL19" s="4">
        <f t="shared" si="64"/>
        <v>2.3048772721570687E-2</v>
      </c>
      <c r="DM19" s="4">
        <f t="shared" si="65"/>
        <v>2.3046837124646835E-2</v>
      </c>
      <c r="DN19" s="4">
        <f t="shared" si="66"/>
        <v>2.304486573819009E-2</v>
      </c>
      <c r="DO19" s="4">
        <f t="shared" si="67"/>
        <v>2.3042854739405927E-2</v>
      </c>
      <c r="DP19" s="4">
        <f t="shared" si="68"/>
        <v>2.3040801890338081E-2</v>
      </c>
      <c r="DQ19" s="4">
        <f t="shared" si="69"/>
        <v>2.3038705084936106E-2</v>
      </c>
      <c r="DR19" s="4">
        <f t="shared" si="70"/>
        <v>2.4271822658192166E-2</v>
      </c>
      <c r="DS19" s="4">
        <f t="shared" si="71"/>
        <v>2.3063408771548888E-2</v>
      </c>
      <c r="DT19" s="4">
        <f t="shared" si="72"/>
        <v>2.3063408771548888E-2</v>
      </c>
      <c r="DU19" s="4">
        <f t="shared" si="25"/>
        <v>2.3063408771548888E-2</v>
      </c>
      <c r="DV19" s="4">
        <f t="shared" si="26"/>
        <v>2.3063408771548888E-2</v>
      </c>
      <c r="DW19" s="4">
        <f t="shared" si="27"/>
        <v>2.3063408771548888E-2</v>
      </c>
      <c r="DX19" s="4">
        <f t="shared" si="28"/>
        <v>2.3063408771548888E-2</v>
      </c>
      <c r="DY19" s="4">
        <f t="shared" si="29"/>
        <v>2.3063408771548888E-2</v>
      </c>
      <c r="DZ19" s="4">
        <f t="shared" si="30"/>
        <v>2.3063408771548888E-2</v>
      </c>
      <c r="EA19" s="4">
        <f t="shared" si="31"/>
        <v>2.3063408771548888E-2</v>
      </c>
      <c r="EB19" s="4">
        <f t="shared" si="32"/>
        <v>2.3063408771548888E-2</v>
      </c>
      <c r="EC19" s="4">
        <f t="shared" si="33"/>
        <v>2.3063408771548888E-2</v>
      </c>
      <c r="ED19" s="4">
        <f t="shared" si="34"/>
        <v>2.3063408771548888E-2</v>
      </c>
      <c r="EE19" s="4">
        <f t="shared" si="35"/>
        <v>2.3063408771548888E-2</v>
      </c>
      <c r="EF19" s="4">
        <f t="shared" si="36"/>
        <v>2.3063408771548888E-2</v>
      </c>
      <c r="EG19" s="4">
        <f t="shared" si="37"/>
        <v>2.3063408771548888E-2</v>
      </c>
      <c r="EH19" s="4">
        <f t="shared" si="38"/>
        <v>2.3063408771548888E-2</v>
      </c>
      <c r="EI19" s="4">
        <f t="shared" si="39"/>
        <v>2.3063408771548888E-2</v>
      </c>
      <c r="EJ19" s="4">
        <f t="shared" si="40"/>
        <v>2.3063408771548888E-2</v>
      </c>
      <c r="EK19" s="4">
        <f t="shared" si="41"/>
        <v>2.3063408771548888E-2</v>
      </c>
      <c r="EL19" s="4">
        <f t="shared" si="42"/>
        <v>2.3063408771548888E-2</v>
      </c>
      <c r="EM19" s="4">
        <f t="shared" si="43"/>
        <v>2.3063408771548888E-2</v>
      </c>
      <c r="EN19" s="4">
        <f t="shared" si="44"/>
        <v>2.3063408771548888E-2</v>
      </c>
      <c r="EO19" s="4">
        <f t="shared" si="45"/>
        <v>2.3063408771548888E-2</v>
      </c>
      <c r="EP19" s="4">
        <f t="shared" si="46"/>
        <v>2.3063408771548888E-2</v>
      </c>
      <c r="EQ19" s="4">
        <f t="shared" si="47"/>
        <v>2.3063408771548888E-2</v>
      </c>
      <c r="ER19" s="4">
        <f t="shared" si="48"/>
        <v>2.3063408771548888E-2</v>
      </c>
      <c r="ES19" s="4">
        <f t="shared" si="49"/>
        <v>2.3063408771548888E-2</v>
      </c>
      <c r="ET19" s="4">
        <f t="shared" si="50"/>
        <v>2.3063408771548888E-2</v>
      </c>
      <c r="EU19" s="4">
        <f t="shared" si="51"/>
        <v>2.3063408771548888E-2</v>
      </c>
      <c r="EV19" s="4">
        <f t="shared" si="52"/>
        <v>2.3063408771548888E-2</v>
      </c>
      <c r="EW19" s="4">
        <f t="shared" si="53"/>
        <v>2.3063408771548888E-2</v>
      </c>
      <c r="EX19" s="4">
        <f t="shared" si="54"/>
        <v>2.3063408771548888E-2</v>
      </c>
      <c r="EY19" s="4">
        <f t="shared" si="55"/>
        <v>2.3063408771548888E-2</v>
      </c>
      <c r="EZ19" s="4">
        <f t="shared" si="56"/>
        <v>2.3063408771548888E-2</v>
      </c>
      <c r="FA19" s="4">
        <f t="shared" si="57"/>
        <v>2.3063408771548888E-2</v>
      </c>
      <c r="FB19" s="4">
        <f t="shared" si="57"/>
        <v>2.3063408771548888E-2</v>
      </c>
      <c r="FD19" s="4">
        <f t="shared" si="24"/>
        <v>2.947960415290507E-2</v>
      </c>
      <c r="FE19" s="4">
        <f t="shared" si="92"/>
        <v>2.9478930372383916E-2</v>
      </c>
      <c r="FF19" s="4">
        <f t="shared" si="93"/>
        <v>2.9478254395929548E-2</v>
      </c>
      <c r="FG19" s="4">
        <f t="shared" si="94"/>
        <v>2.9477574154047836E-2</v>
      </c>
      <c r="FH19" s="4">
        <f t="shared" si="95"/>
        <v>2.947688814712035E-2</v>
      </c>
      <c r="FI19" s="4">
        <f t="shared" si="96"/>
        <v>2.947619386048661E-2</v>
      </c>
      <c r="FJ19" s="4">
        <f t="shared" si="97"/>
        <v>2.9475490027522033E-2</v>
      </c>
      <c r="FK19" s="4">
        <f t="shared" si="98"/>
        <v>2.9474774760233302E-2</v>
      </c>
      <c r="FL19" s="4">
        <f t="shared" si="99"/>
        <v>2.9474047019059979E-2</v>
      </c>
      <c r="FM19" s="4">
        <f t="shared" si="100"/>
        <v>2.9473305840220787E-2</v>
      </c>
      <c r="FN19" s="4">
        <f t="shared" si="101"/>
        <v>2.947254978753211E-2</v>
      </c>
      <c r="FO19" s="4">
        <f t="shared" si="102"/>
        <v>2.9471778020788264E-2</v>
      </c>
      <c r="FP19" s="4">
        <f t="shared" si="103"/>
        <v>1.3717062070620623E-2</v>
      </c>
      <c r="FQ19" s="4">
        <f t="shared" si="104"/>
        <v>4.6635507149229483E-2</v>
      </c>
      <c r="FR19" s="4">
        <f t="shared" si="105"/>
        <v>2.9480278167261176E-2</v>
      </c>
      <c r="FS19" s="4">
        <f t="shared" si="106"/>
        <v>2.9480278167261176E-2</v>
      </c>
      <c r="FT19" s="4">
        <f t="shared" si="107"/>
        <v>2.9480278167261176E-2</v>
      </c>
      <c r="FU19" s="4">
        <f t="shared" si="108"/>
        <v>2.9480278167261176E-2</v>
      </c>
      <c r="FV19" s="4">
        <f t="shared" si="109"/>
        <v>2.9480278167261176E-2</v>
      </c>
      <c r="FW19" s="4">
        <f t="shared" si="110"/>
        <v>2.9480278167261176E-2</v>
      </c>
      <c r="FX19" s="4">
        <f t="shared" si="111"/>
        <v>2.9480278167261176E-2</v>
      </c>
      <c r="FY19" s="4">
        <f t="shared" si="112"/>
        <v>2.9480278167261176E-2</v>
      </c>
      <c r="FZ19" s="4">
        <f t="shared" si="74"/>
        <v>2.9480278167261176E-2</v>
      </c>
      <c r="GA19" s="4">
        <f t="shared" si="75"/>
        <v>2.9480278167261176E-2</v>
      </c>
      <c r="GB19" s="4">
        <f t="shared" si="76"/>
        <v>2.9480278167261176E-2</v>
      </c>
      <c r="GC19" s="4">
        <f t="shared" si="77"/>
        <v>2.9480278167261176E-2</v>
      </c>
      <c r="GD19" s="4">
        <f t="shared" si="78"/>
        <v>2.9480278167261176E-2</v>
      </c>
      <c r="GE19" s="4">
        <f t="shared" si="79"/>
        <v>2.9480278167261176E-2</v>
      </c>
      <c r="GF19" s="4">
        <f t="shared" si="80"/>
        <v>2.9480278167261176E-2</v>
      </c>
      <c r="GG19" s="4">
        <f t="shared" si="81"/>
        <v>2.9480278167261176E-2</v>
      </c>
      <c r="GH19" s="4">
        <f t="shared" si="82"/>
        <v>2.9480278167261176E-2</v>
      </c>
      <c r="GI19" s="4">
        <f t="shared" si="83"/>
        <v>2.9480278167261176E-2</v>
      </c>
      <c r="GJ19" s="4">
        <f t="shared" si="84"/>
        <v>2.9480278167261176E-2</v>
      </c>
      <c r="GK19" s="4">
        <f t="shared" si="85"/>
        <v>2.9480278167261176E-2</v>
      </c>
      <c r="GL19" s="4">
        <f t="shared" si="86"/>
        <v>2.9480278167261176E-2</v>
      </c>
      <c r="GM19" s="4">
        <f t="shared" si="87"/>
        <v>2.9480278167261176E-2</v>
      </c>
      <c r="GN19" s="4">
        <f t="shared" si="88"/>
        <v>2.9480278167261176E-2</v>
      </c>
      <c r="GO19" s="4">
        <f t="shared" si="89"/>
        <v>2.9480278167261176E-2</v>
      </c>
      <c r="GP19" s="4">
        <f t="shared" si="90"/>
        <v>2.9480278167261176E-2</v>
      </c>
      <c r="GQ19" s="4">
        <f t="shared" si="91"/>
        <v>2.9480278167261176E-2</v>
      </c>
      <c r="GR19" s="4">
        <f t="shared" si="23"/>
        <v>2.9480278167261176E-2</v>
      </c>
      <c r="GS19" s="4">
        <f t="shared" si="23"/>
        <v>2.9480278167261176E-2</v>
      </c>
      <c r="GT19" s="4">
        <f t="shared" si="23"/>
        <v>2.9480278167261176E-2</v>
      </c>
      <c r="GU19" s="4">
        <f t="shared" si="23"/>
        <v>2.9480278167261176E-2</v>
      </c>
      <c r="GV19" s="4">
        <f t="shared" si="23"/>
        <v>2.9480278167261176E-2</v>
      </c>
      <c r="GW19" s="4">
        <f t="shared" si="23"/>
        <v>2.9480278167261176E-2</v>
      </c>
      <c r="GX19" s="4">
        <f t="shared" si="23"/>
        <v>2.9480278167261176E-2</v>
      </c>
      <c r="GY19" s="4">
        <f t="shared" si="23"/>
        <v>2.9480278167261176E-2</v>
      </c>
      <c r="GZ19" s="4">
        <f t="shared" si="23"/>
        <v>2.9480278167261176E-2</v>
      </c>
      <c r="HA19" s="4">
        <f t="shared" si="23"/>
        <v>2.9480278167261176E-2</v>
      </c>
      <c r="HB19" s="4"/>
      <c r="HC19" s="4"/>
      <c r="HD19" s="4"/>
      <c r="HE19" s="4"/>
    </row>
    <row r="20" spans="2:213" x14ac:dyDescent="0.2">
      <c r="B20" t="str">
        <f t="shared" si="0"/>
        <v>15y</v>
      </c>
      <c r="C20">
        <f t="shared" si="19"/>
        <v>180</v>
      </c>
      <c r="D20" s="10">
        <f t="shared" si="1"/>
        <v>15</v>
      </c>
      <c r="E20" s="11">
        <f>'Curve construction'!G35</f>
        <v>2.2808724601812887E-2</v>
      </c>
      <c r="G20" s="11">
        <f t="shared" si="20"/>
        <v>2.2808724601812887E-2</v>
      </c>
      <c r="H20" s="11">
        <f t="shared" si="73"/>
        <v>2.2808724601812887E-2</v>
      </c>
      <c r="I20" s="11">
        <f t="shared" si="73"/>
        <v>2.2808724601812887E-2</v>
      </c>
      <c r="J20" s="11">
        <f t="shared" si="73"/>
        <v>2.2808724601812887E-2</v>
      </c>
      <c r="K20" s="11">
        <f t="shared" si="73"/>
        <v>2.2808724601812887E-2</v>
      </c>
      <c r="L20" s="11">
        <f t="shared" si="73"/>
        <v>2.2808724601812887E-2</v>
      </c>
      <c r="M20" s="11">
        <f t="shared" si="73"/>
        <v>2.2808724601812887E-2</v>
      </c>
      <c r="N20" s="11">
        <f t="shared" si="73"/>
        <v>2.2808724601812887E-2</v>
      </c>
      <c r="O20" s="11">
        <f t="shared" si="73"/>
        <v>2.2808724601812887E-2</v>
      </c>
      <c r="P20" s="11">
        <f t="shared" si="73"/>
        <v>2.2808724601812887E-2</v>
      </c>
      <c r="Q20" s="11">
        <f t="shared" si="73"/>
        <v>2.2808724601812887E-2</v>
      </c>
      <c r="R20" s="11">
        <f t="shared" si="73"/>
        <v>2.2808724601812887E-2</v>
      </c>
      <c r="S20" s="11">
        <f t="shared" si="73"/>
        <v>2.2808724601812887E-2</v>
      </c>
      <c r="T20" s="11">
        <f t="shared" si="73"/>
        <v>2.2808724601812887E-2</v>
      </c>
      <c r="U20" s="11">
        <f t="shared" si="73"/>
        <v>2.3808724601812888E-2</v>
      </c>
      <c r="V20" s="11">
        <f t="shared" si="73"/>
        <v>2.2808724601812887E-2</v>
      </c>
      <c r="W20" s="11">
        <f t="shared" si="73"/>
        <v>2.2808724601812887E-2</v>
      </c>
      <c r="X20" s="11">
        <f t="shared" si="73"/>
        <v>2.2808724601812887E-2</v>
      </c>
      <c r="Y20" s="11">
        <f t="shared" si="73"/>
        <v>2.2808724601812887E-2</v>
      </c>
      <c r="Z20" s="11">
        <f t="shared" si="73"/>
        <v>2.2808724601812887E-2</v>
      </c>
      <c r="AA20" s="11">
        <f t="shared" si="73"/>
        <v>2.2808724601812887E-2</v>
      </c>
      <c r="AB20" s="11">
        <f t="shared" si="73"/>
        <v>2.2808724601812887E-2</v>
      </c>
      <c r="AC20" s="11">
        <f t="shared" si="73"/>
        <v>2.2808724601812887E-2</v>
      </c>
      <c r="AD20" s="11">
        <f t="shared" si="73"/>
        <v>2.2808724601812887E-2</v>
      </c>
      <c r="AE20" s="11">
        <f t="shared" si="73"/>
        <v>2.2808724601812887E-2</v>
      </c>
      <c r="AF20" s="11">
        <f t="shared" si="73"/>
        <v>2.2808724601812887E-2</v>
      </c>
      <c r="AG20" s="11">
        <f t="shared" si="73"/>
        <v>2.2808724601812887E-2</v>
      </c>
      <c r="AH20" s="11">
        <f t="shared" si="73"/>
        <v>2.2808724601812887E-2</v>
      </c>
      <c r="AI20" s="11">
        <f t="shared" si="73"/>
        <v>2.2808724601812887E-2</v>
      </c>
      <c r="AJ20" s="11">
        <f t="shared" si="73"/>
        <v>2.2808724601812887E-2</v>
      </c>
      <c r="AK20" s="11">
        <f t="shared" si="73"/>
        <v>2.2808724601812887E-2</v>
      </c>
      <c r="AL20" s="11">
        <f t="shared" si="73"/>
        <v>2.2808724601812887E-2</v>
      </c>
      <c r="AM20" s="11">
        <f t="shared" si="73"/>
        <v>2.2808724601812887E-2</v>
      </c>
      <c r="AN20" s="11">
        <f t="shared" si="73"/>
        <v>2.2808724601812887E-2</v>
      </c>
      <c r="AO20" s="11">
        <f t="shared" si="3"/>
        <v>2.2808724601812887E-2</v>
      </c>
      <c r="AP20" s="11">
        <f t="shared" si="3"/>
        <v>2.2808724601812887E-2</v>
      </c>
      <c r="AQ20" s="11">
        <f t="shared" si="3"/>
        <v>2.2808724601812887E-2</v>
      </c>
      <c r="AR20" s="11">
        <f t="shared" si="3"/>
        <v>2.2808724601812887E-2</v>
      </c>
      <c r="AS20" s="11">
        <f t="shared" si="3"/>
        <v>2.2808724601812887E-2</v>
      </c>
      <c r="AT20" s="11">
        <f t="shared" si="3"/>
        <v>2.2808724601812887E-2</v>
      </c>
      <c r="AU20" s="11">
        <f t="shared" si="3"/>
        <v>2.2808724601812887E-2</v>
      </c>
      <c r="AV20" s="11">
        <f t="shared" si="3"/>
        <v>2.2808724601812887E-2</v>
      </c>
      <c r="AW20" s="11">
        <f t="shared" si="3"/>
        <v>2.2808724601812887E-2</v>
      </c>
      <c r="AX20" s="11">
        <f t="shared" si="3"/>
        <v>2.2808724601812887E-2</v>
      </c>
      <c r="AY20" s="11">
        <f t="shared" si="3"/>
        <v>2.2808724601812887E-2</v>
      </c>
      <c r="AZ20" s="11">
        <f t="shared" si="3"/>
        <v>2.2808724601812887E-2</v>
      </c>
      <c r="BA20" s="11">
        <f t="shared" si="3"/>
        <v>2.2808724601812887E-2</v>
      </c>
      <c r="BB20" s="11">
        <f t="shared" si="3"/>
        <v>2.2808724601812887E-2</v>
      </c>
      <c r="BC20" s="11">
        <f t="shared" si="3"/>
        <v>2.2808724601812887E-2</v>
      </c>
      <c r="BD20" s="11">
        <f t="shared" si="4"/>
        <v>2.2808724601812887E-2</v>
      </c>
      <c r="BF20" s="11">
        <f>(1-G20*SUM(BF$6:BF19))/(1+G20)</f>
        <v>0.70587038193944707</v>
      </c>
      <c r="BG20" s="11">
        <f>(1-H20*SUM(BG$6:BG19))/(1+H20)</f>
        <v>0.70588810756593134</v>
      </c>
      <c r="BH20" s="11">
        <f>(1-I20*SUM(BH$6:BH19))/(1+I20)</f>
        <v>0.70590589183593344</v>
      </c>
      <c r="BI20" s="11">
        <f>(1-J20*SUM(BI$6:BI19))/(1+J20)</f>
        <v>0.70592378920842258</v>
      </c>
      <c r="BJ20" s="11">
        <f>(1-K20*SUM(BJ$6:BJ19))/(1+K20)</f>
        <v>0.70594183915848197</v>
      </c>
      <c r="BK20" s="11">
        <f>(1-L20*SUM(BK$6:BK19))/(1+L20)</f>
        <v>0.70596010787869379</v>
      </c>
      <c r="BL20" s="11">
        <f>(1-M20*SUM(BL$6:BL19))/(1+M20)</f>
        <v>0.70597862873329598</v>
      </c>
      <c r="BM20" s="11">
        <f>(1-N20*SUM(BM$6:BM19))/(1+N20)</f>
        <v>0.70599745144602255</v>
      </c>
      <c r="BN20" s="11">
        <f>(1-O20*SUM(BN$6:BN19))/(1+O20)</f>
        <v>0.70601660342279304</v>
      </c>
      <c r="BO20" s="11">
        <f>(1-P20*SUM(BO$6:BO19))/(1+P20)</f>
        <v>0.70603611008174372</v>
      </c>
      <c r="BP20" s="11">
        <f>(1-Q20*SUM(BP$6:BP19))/(1+Q20)</f>
        <v>0.70605600928140266</v>
      </c>
      <c r="BQ20" s="11">
        <f>(1-R20*SUM(BQ$6:BQ19))/(1+R20)</f>
        <v>0.70607632320244096</v>
      </c>
      <c r="BR20" s="11">
        <f>(1-S20*SUM(BR$6:BR19))/(1+S20)</f>
        <v>0.70609707272360112</v>
      </c>
      <c r="BS20" s="11">
        <f>(1-T20*SUM(BS$6:BS19))/(1+T20)</f>
        <v>0.70611827784124448</v>
      </c>
      <c r="BT20" s="11">
        <f>(1-U20*SUM(BT$6:BT19))/(1+U20)</f>
        <v>0.69325628967187913</v>
      </c>
      <c r="BU20" s="11">
        <f>(1-V20*SUM(BU$6:BU19))/(1+V20)</f>
        <v>0.70585265103097172</v>
      </c>
      <c r="BV20" s="11">
        <f>(1-W20*SUM(BV$6:BV19))/(1+W20)</f>
        <v>0.70585265103097172</v>
      </c>
      <c r="BW20" s="11">
        <f>(1-X20*SUM(BW$6:BW19))/(1+X20)</f>
        <v>0.70585265103097172</v>
      </c>
      <c r="BX20" s="11">
        <f>(1-Y20*SUM(BX$6:BX19))/(1+Y20)</f>
        <v>0.70585265103097172</v>
      </c>
      <c r="BY20" s="11">
        <f>(1-Z20*SUM(BY$6:BY19))/(1+Z20)</f>
        <v>0.70585265103097172</v>
      </c>
      <c r="BZ20" s="11">
        <f>(1-AA20*SUM(BZ$6:BZ19))/(1+AA20)</f>
        <v>0.70585265103097172</v>
      </c>
      <c r="CA20" s="11">
        <f>(1-AB20*SUM(CA$6:CA19))/(1+AB20)</f>
        <v>0.70585265103097172</v>
      </c>
      <c r="CB20" s="11">
        <f>(1-AC20*SUM(CB$6:CB19))/(1+AC20)</f>
        <v>0.70585265103097172</v>
      </c>
      <c r="CC20" s="11">
        <f>(1-AD20*SUM(CC$6:CC19))/(1+AD20)</f>
        <v>0.70585265103097172</v>
      </c>
      <c r="CD20" s="11">
        <f>(1-AE20*SUM(CD$6:CD19))/(1+AE20)</f>
        <v>0.70585265103097172</v>
      </c>
      <c r="CE20" s="11">
        <f>(1-AF20*SUM(CE$6:CE19))/(1+AF20)</f>
        <v>0.70585265103097172</v>
      </c>
      <c r="CF20" s="11">
        <f>(1-AG20*SUM(CF$6:CF19))/(1+AG20)</f>
        <v>0.70585265103097172</v>
      </c>
      <c r="CG20" s="11">
        <f>(1-AH20*SUM(CG$6:CG19))/(1+AH20)</f>
        <v>0.70585265103097172</v>
      </c>
      <c r="CH20" s="11">
        <f>(1-AI20*SUM(CH$6:CH19))/(1+AI20)</f>
        <v>0.70585265103097172</v>
      </c>
      <c r="CI20" s="11">
        <f>(1-AJ20*SUM(CI$6:CI19))/(1+AJ20)</f>
        <v>0.70585265103097172</v>
      </c>
      <c r="CJ20" s="11">
        <f>(1-AK20*SUM(CJ$6:CJ19))/(1+AK20)</f>
        <v>0.70585265103097172</v>
      </c>
      <c r="CK20" s="11">
        <f>(1-AL20*SUM(CK$6:CK19))/(1+AL20)</f>
        <v>0.70585265103097172</v>
      </c>
      <c r="CL20" s="11">
        <f>(1-AM20*SUM(CL$6:CL19))/(1+AM20)</f>
        <v>0.70585265103097172</v>
      </c>
      <c r="CM20" s="11">
        <f>(1-AN20*SUM(CM$6:CM19))/(1+AN20)</f>
        <v>0.70585265103097172</v>
      </c>
      <c r="CN20" s="11">
        <f>(1-AO20*SUM(CN$6:CN19))/(1+AO20)</f>
        <v>0.70585265103097172</v>
      </c>
      <c r="CO20" s="11">
        <f>(1-AP20*SUM(CO$6:CO19))/(1+AP20)</f>
        <v>0.70585265103097172</v>
      </c>
      <c r="CP20" s="11">
        <f>(1-AQ20*SUM(CP$6:CP19))/(1+AQ20)</f>
        <v>0.70585265103097172</v>
      </c>
      <c r="CQ20" s="11">
        <f>(1-AR20*SUM(CQ$6:CQ19))/(1+AR20)</f>
        <v>0.70585265103097172</v>
      </c>
      <c r="CR20" s="11">
        <f>(1-AS20*SUM(CR$6:CR19))/(1+AS20)</f>
        <v>0.70585265103097172</v>
      </c>
      <c r="CS20" s="11">
        <f>(1-AT20*SUM(CS$6:CS19))/(1+AT20)</f>
        <v>0.70585265103097172</v>
      </c>
      <c r="CT20" s="11">
        <f>(1-AU20*SUM(CT$6:CT19))/(1+AU20)</f>
        <v>0.70585265103097172</v>
      </c>
      <c r="CU20" s="11">
        <f>(1-AV20*SUM(CU$6:CU19))/(1+AV20)</f>
        <v>0.70585265103097172</v>
      </c>
      <c r="CV20" s="11">
        <f>(1-AW20*SUM(CV$6:CV19))/(1+AW20)</f>
        <v>0.70585265103097172</v>
      </c>
      <c r="CW20" s="11">
        <f>(1-AX20*SUM(CW$6:CW19))/(1+AX20)</f>
        <v>0.70585265103097172</v>
      </c>
      <c r="CX20" s="11">
        <f>(1-AY20*SUM(CX$6:CX19))/(1+AY20)</f>
        <v>0.70585265103097172</v>
      </c>
      <c r="CY20" s="11">
        <f>(1-AZ20*SUM(CY$6:CY19))/(1+AZ20)</f>
        <v>0.70585265103097172</v>
      </c>
      <c r="CZ20" s="11">
        <f>(1-BA20*SUM(CZ$6:CZ19))/(1+BA20)</f>
        <v>0.70585265103097172</v>
      </c>
      <c r="DA20" s="11">
        <f>(1-BB20*SUM(DA$6:DA19))/(1+BB20)</f>
        <v>0.70585265103097172</v>
      </c>
      <c r="DB20" s="11">
        <f>(1-BC20*SUM(DB$6:DB19))/(1+BC20)</f>
        <v>0.70585265103097172</v>
      </c>
      <c r="DC20" s="11">
        <f>(1-BD20*SUM(DC$6:DC19))/(1+BD20)</f>
        <v>0.70585265103097172</v>
      </c>
      <c r="DE20" s="4">
        <f t="shared" si="21"/>
        <v>2.3493296884569581E-2</v>
      </c>
      <c r="DF20" s="4">
        <f t="shared" si="58"/>
        <v>2.3491583461691556E-2</v>
      </c>
      <c r="DG20" s="4">
        <f t="shared" si="59"/>
        <v>2.348986441624179E-2</v>
      </c>
      <c r="DH20" s="4">
        <f t="shared" si="60"/>
        <v>2.3488134484828782E-2</v>
      </c>
      <c r="DI20" s="4">
        <f t="shared" si="61"/>
        <v>2.3486389852894085E-2</v>
      </c>
      <c r="DJ20" s="4">
        <f t="shared" si="62"/>
        <v>2.3484624124010312E-2</v>
      </c>
      <c r="DK20" s="4">
        <f t="shared" si="63"/>
        <v>2.3482834075302161E-2</v>
      </c>
      <c r="DL20" s="4">
        <f t="shared" si="64"/>
        <v>2.3481014903196096E-2</v>
      </c>
      <c r="DM20" s="4">
        <f t="shared" si="65"/>
        <v>2.3479163961573013E-2</v>
      </c>
      <c r="DN20" s="4">
        <f t="shared" si="66"/>
        <v>2.3477278796765866E-2</v>
      </c>
      <c r="DO20" s="4">
        <f t="shared" si="67"/>
        <v>2.347535575323767E-2</v>
      </c>
      <c r="DP20" s="4">
        <f t="shared" si="68"/>
        <v>2.3473392690981143E-2</v>
      </c>
      <c r="DQ20" s="4">
        <f t="shared" si="69"/>
        <v>2.3471387596131876E-2</v>
      </c>
      <c r="DR20" s="4">
        <f t="shared" si="70"/>
        <v>2.3469338540422324E-2</v>
      </c>
      <c r="DS20" s="4">
        <f t="shared" si="71"/>
        <v>2.4724403141373807E-2</v>
      </c>
      <c r="DT20" s="4">
        <f t="shared" si="72"/>
        <v>2.3495010863940236E-2</v>
      </c>
      <c r="DU20" s="4">
        <f t="shared" si="25"/>
        <v>2.3495010863940236E-2</v>
      </c>
      <c r="DV20" s="4">
        <f t="shared" si="26"/>
        <v>2.3495010863940236E-2</v>
      </c>
      <c r="DW20" s="4">
        <f t="shared" si="27"/>
        <v>2.3495010863940236E-2</v>
      </c>
      <c r="DX20" s="4">
        <f t="shared" si="28"/>
        <v>2.3495010863940236E-2</v>
      </c>
      <c r="DY20" s="4">
        <f t="shared" si="29"/>
        <v>2.3495010863940236E-2</v>
      </c>
      <c r="DZ20" s="4">
        <f t="shared" si="30"/>
        <v>2.3495010863940236E-2</v>
      </c>
      <c r="EA20" s="4">
        <f t="shared" si="31"/>
        <v>2.3495010863940236E-2</v>
      </c>
      <c r="EB20" s="4">
        <f t="shared" si="32"/>
        <v>2.3495010863940236E-2</v>
      </c>
      <c r="EC20" s="4">
        <f t="shared" si="33"/>
        <v>2.3495010863940236E-2</v>
      </c>
      <c r="ED20" s="4">
        <f t="shared" si="34"/>
        <v>2.3495010863940236E-2</v>
      </c>
      <c r="EE20" s="4">
        <f t="shared" si="35"/>
        <v>2.3495010863940236E-2</v>
      </c>
      <c r="EF20" s="4">
        <f t="shared" si="36"/>
        <v>2.3495010863940236E-2</v>
      </c>
      <c r="EG20" s="4">
        <f t="shared" si="37"/>
        <v>2.3495010863940236E-2</v>
      </c>
      <c r="EH20" s="4">
        <f t="shared" si="38"/>
        <v>2.3495010863940236E-2</v>
      </c>
      <c r="EI20" s="4">
        <f t="shared" si="39"/>
        <v>2.3495010863940236E-2</v>
      </c>
      <c r="EJ20" s="4">
        <f t="shared" si="40"/>
        <v>2.3495010863940236E-2</v>
      </c>
      <c r="EK20" s="4">
        <f t="shared" si="41"/>
        <v>2.3495010863940236E-2</v>
      </c>
      <c r="EL20" s="4">
        <f t="shared" si="42"/>
        <v>2.3495010863940236E-2</v>
      </c>
      <c r="EM20" s="4">
        <f t="shared" si="43"/>
        <v>2.3495010863940236E-2</v>
      </c>
      <c r="EN20" s="4">
        <f t="shared" si="44"/>
        <v>2.3495010863940236E-2</v>
      </c>
      <c r="EO20" s="4">
        <f t="shared" si="45"/>
        <v>2.3495010863940236E-2</v>
      </c>
      <c r="EP20" s="4">
        <f t="shared" si="46"/>
        <v>2.3495010863940236E-2</v>
      </c>
      <c r="EQ20" s="4">
        <f t="shared" si="47"/>
        <v>2.3495010863940236E-2</v>
      </c>
      <c r="ER20" s="4">
        <f t="shared" si="48"/>
        <v>2.3495010863940236E-2</v>
      </c>
      <c r="ES20" s="4">
        <f t="shared" si="49"/>
        <v>2.3495010863940236E-2</v>
      </c>
      <c r="ET20" s="4">
        <f t="shared" si="50"/>
        <v>2.3495010863940236E-2</v>
      </c>
      <c r="EU20" s="4">
        <f t="shared" si="51"/>
        <v>2.3495010863940236E-2</v>
      </c>
      <c r="EV20" s="4">
        <f t="shared" si="52"/>
        <v>2.3495010863940236E-2</v>
      </c>
      <c r="EW20" s="4">
        <f t="shared" si="53"/>
        <v>2.3495010863940236E-2</v>
      </c>
      <c r="EX20" s="4">
        <f t="shared" si="54"/>
        <v>2.3495010863940236E-2</v>
      </c>
      <c r="EY20" s="4">
        <f t="shared" si="55"/>
        <v>2.3495010863940236E-2</v>
      </c>
      <c r="EZ20" s="4">
        <f t="shared" si="56"/>
        <v>2.3495010863940236E-2</v>
      </c>
      <c r="FA20" s="4">
        <f t="shared" si="57"/>
        <v>2.3495010863940236E-2</v>
      </c>
      <c r="FB20" s="4">
        <f t="shared" si="57"/>
        <v>2.3495010863940236E-2</v>
      </c>
      <c r="FD20" s="4">
        <f t="shared" si="24"/>
        <v>2.9555984041435002E-2</v>
      </c>
      <c r="FE20" s="4">
        <f t="shared" si="92"/>
        <v>2.9555374641954124E-2</v>
      </c>
      <c r="FF20" s="4">
        <f t="shared" si="93"/>
        <v>2.9554763257090944E-2</v>
      </c>
      <c r="FG20" s="4">
        <f t="shared" si="94"/>
        <v>2.9554148015107584E-2</v>
      </c>
      <c r="FH20" s="4">
        <f t="shared" si="95"/>
        <v>2.9553527559697645E-2</v>
      </c>
      <c r="FI20" s="4">
        <f t="shared" si="96"/>
        <v>2.9552899616511086E-2</v>
      </c>
      <c r="FJ20" s="4">
        <f t="shared" si="97"/>
        <v>2.9552263039987592E-2</v>
      </c>
      <c r="FK20" s="4">
        <f t="shared" si="98"/>
        <v>2.9551616122580393E-2</v>
      </c>
      <c r="FL20" s="4">
        <f t="shared" si="99"/>
        <v>2.9550957924109111E-2</v>
      </c>
      <c r="FM20" s="4">
        <f t="shared" si="100"/>
        <v>2.9550287572936096E-2</v>
      </c>
      <c r="FN20" s="4">
        <f t="shared" si="101"/>
        <v>2.9549603770169908E-2</v>
      </c>
      <c r="FO20" s="4">
        <f t="shared" si="102"/>
        <v>2.9548905755952815E-2</v>
      </c>
      <c r="FP20" s="4">
        <f t="shared" si="103"/>
        <v>2.9548192815380681E-2</v>
      </c>
      <c r="FQ20" s="4">
        <f t="shared" si="104"/>
        <v>1.2300352951879701E-2</v>
      </c>
      <c r="FR20" s="4">
        <f t="shared" si="105"/>
        <v>4.8263480394004077E-2</v>
      </c>
      <c r="FS20" s="4">
        <f t="shared" si="106"/>
        <v>2.9556593653128793E-2</v>
      </c>
      <c r="FT20" s="4">
        <f t="shared" si="107"/>
        <v>2.9556593653128793E-2</v>
      </c>
      <c r="FU20" s="4">
        <f t="shared" si="108"/>
        <v>2.9556593653128793E-2</v>
      </c>
      <c r="FV20" s="4">
        <f t="shared" si="109"/>
        <v>2.9556593653128793E-2</v>
      </c>
      <c r="FW20" s="4">
        <f t="shared" si="110"/>
        <v>2.9556593653128793E-2</v>
      </c>
      <c r="FX20" s="4">
        <f t="shared" si="111"/>
        <v>2.9556593653128793E-2</v>
      </c>
      <c r="FY20" s="4">
        <f t="shared" si="112"/>
        <v>2.9556593653128793E-2</v>
      </c>
      <c r="FZ20" s="4">
        <f t="shared" si="74"/>
        <v>2.9556593653128793E-2</v>
      </c>
      <c r="GA20" s="4">
        <f t="shared" si="75"/>
        <v>2.9556593653128793E-2</v>
      </c>
      <c r="GB20" s="4">
        <f t="shared" si="76"/>
        <v>2.9556593653128793E-2</v>
      </c>
      <c r="GC20" s="4">
        <f t="shared" si="77"/>
        <v>2.9556593653128793E-2</v>
      </c>
      <c r="GD20" s="4">
        <f t="shared" si="78"/>
        <v>2.9556593653128793E-2</v>
      </c>
      <c r="GE20" s="4">
        <f t="shared" si="79"/>
        <v>2.9556593653128793E-2</v>
      </c>
      <c r="GF20" s="4">
        <f t="shared" si="80"/>
        <v>2.9556593653128793E-2</v>
      </c>
      <c r="GG20" s="4">
        <f t="shared" si="81"/>
        <v>2.9556593653128793E-2</v>
      </c>
      <c r="GH20" s="4">
        <f t="shared" si="82"/>
        <v>2.9556593653128793E-2</v>
      </c>
      <c r="GI20" s="4">
        <f t="shared" si="83"/>
        <v>2.9556593653128793E-2</v>
      </c>
      <c r="GJ20" s="4">
        <f t="shared" si="84"/>
        <v>2.9556593653128793E-2</v>
      </c>
      <c r="GK20" s="4">
        <f t="shared" si="85"/>
        <v>2.9556593653128793E-2</v>
      </c>
      <c r="GL20" s="4">
        <f t="shared" si="86"/>
        <v>2.9556593653128793E-2</v>
      </c>
      <c r="GM20" s="4">
        <f t="shared" si="87"/>
        <v>2.9556593653128793E-2</v>
      </c>
      <c r="GN20" s="4">
        <f t="shared" si="88"/>
        <v>2.9556593653128793E-2</v>
      </c>
      <c r="GO20" s="4">
        <f t="shared" si="89"/>
        <v>2.9556593653128793E-2</v>
      </c>
      <c r="GP20" s="4">
        <f t="shared" si="90"/>
        <v>2.9556593653128793E-2</v>
      </c>
      <c r="GQ20" s="4">
        <f t="shared" si="91"/>
        <v>2.9556593653128793E-2</v>
      </c>
      <c r="GR20" s="4">
        <f t="shared" si="23"/>
        <v>2.9556593653128793E-2</v>
      </c>
      <c r="GS20" s="4">
        <f t="shared" si="23"/>
        <v>2.9556593653128793E-2</v>
      </c>
      <c r="GT20" s="4">
        <f t="shared" si="23"/>
        <v>2.9556593653128793E-2</v>
      </c>
      <c r="GU20" s="4">
        <f t="shared" si="23"/>
        <v>2.9556593653128793E-2</v>
      </c>
      <c r="GV20" s="4">
        <f t="shared" si="23"/>
        <v>2.9556593653128793E-2</v>
      </c>
      <c r="GW20" s="4">
        <f t="shared" si="23"/>
        <v>2.9556593653128793E-2</v>
      </c>
      <c r="GX20" s="4">
        <f t="shared" si="23"/>
        <v>2.9556593653128793E-2</v>
      </c>
      <c r="GY20" s="4">
        <f t="shared" si="23"/>
        <v>2.9556593653128793E-2</v>
      </c>
      <c r="GZ20" s="4">
        <f t="shared" si="23"/>
        <v>2.9556593653128793E-2</v>
      </c>
      <c r="HA20" s="4">
        <f t="shared" si="23"/>
        <v>2.9556593653128793E-2</v>
      </c>
      <c r="HB20" s="4"/>
      <c r="HC20" s="4"/>
      <c r="HD20" s="4"/>
      <c r="HE20" s="4"/>
    </row>
    <row r="21" spans="2:213" x14ac:dyDescent="0.2">
      <c r="B21" t="str">
        <f t="shared" si="0"/>
        <v>16y</v>
      </c>
      <c r="C21">
        <f t="shared" si="19"/>
        <v>192</v>
      </c>
      <c r="D21" s="10">
        <f t="shared" si="1"/>
        <v>16</v>
      </c>
      <c r="E21" s="11">
        <f>'Curve construction'!G36</f>
        <v>2.3153173640012858E-2</v>
      </c>
      <c r="G21" s="11">
        <f t="shared" si="20"/>
        <v>2.3153173640012858E-2</v>
      </c>
      <c r="H21" s="11">
        <f t="shared" si="73"/>
        <v>2.3153173640012858E-2</v>
      </c>
      <c r="I21" s="11">
        <f t="shared" si="73"/>
        <v>2.3153173640012858E-2</v>
      </c>
      <c r="J21" s="11">
        <f t="shared" si="73"/>
        <v>2.3153173640012858E-2</v>
      </c>
      <c r="K21" s="11">
        <f t="shared" si="73"/>
        <v>2.3153173640012858E-2</v>
      </c>
      <c r="L21" s="11">
        <f t="shared" si="73"/>
        <v>2.3153173640012858E-2</v>
      </c>
      <c r="M21" s="11">
        <f t="shared" si="73"/>
        <v>2.3153173640012858E-2</v>
      </c>
      <c r="N21" s="11">
        <f t="shared" si="73"/>
        <v>2.3153173640012858E-2</v>
      </c>
      <c r="O21" s="11">
        <f t="shared" si="73"/>
        <v>2.3153173640012858E-2</v>
      </c>
      <c r="P21" s="11">
        <f t="shared" si="73"/>
        <v>2.3153173640012858E-2</v>
      </c>
      <c r="Q21" s="11">
        <f t="shared" si="73"/>
        <v>2.3153173640012858E-2</v>
      </c>
      <c r="R21" s="11">
        <f t="shared" si="73"/>
        <v>2.3153173640012858E-2</v>
      </c>
      <c r="S21" s="11">
        <f t="shared" si="73"/>
        <v>2.3153173640012858E-2</v>
      </c>
      <c r="T21" s="11">
        <f t="shared" si="73"/>
        <v>2.3153173640012858E-2</v>
      </c>
      <c r="U21" s="11">
        <f t="shared" si="73"/>
        <v>2.3153173640012858E-2</v>
      </c>
      <c r="V21" s="11">
        <f t="shared" si="73"/>
        <v>2.4153173640012859E-2</v>
      </c>
      <c r="W21" s="11">
        <f t="shared" ref="H21:AN28" si="113">$E21+IF(W$2=$B21,1,0)*$D$2</f>
        <v>2.3153173640012858E-2</v>
      </c>
      <c r="X21" s="11">
        <f t="shared" si="113"/>
        <v>2.3153173640012858E-2</v>
      </c>
      <c r="Y21" s="11">
        <f t="shared" si="113"/>
        <v>2.3153173640012858E-2</v>
      </c>
      <c r="Z21" s="11">
        <f t="shared" si="113"/>
        <v>2.3153173640012858E-2</v>
      </c>
      <c r="AA21" s="11">
        <f t="shared" si="113"/>
        <v>2.3153173640012858E-2</v>
      </c>
      <c r="AB21" s="11">
        <f t="shared" si="113"/>
        <v>2.3153173640012858E-2</v>
      </c>
      <c r="AC21" s="11">
        <f t="shared" si="113"/>
        <v>2.3153173640012858E-2</v>
      </c>
      <c r="AD21" s="11">
        <f t="shared" si="113"/>
        <v>2.3153173640012858E-2</v>
      </c>
      <c r="AE21" s="11">
        <f t="shared" si="113"/>
        <v>2.3153173640012858E-2</v>
      </c>
      <c r="AF21" s="11">
        <f t="shared" si="113"/>
        <v>2.3153173640012858E-2</v>
      </c>
      <c r="AG21" s="11">
        <f t="shared" si="113"/>
        <v>2.3153173640012858E-2</v>
      </c>
      <c r="AH21" s="11">
        <f t="shared" si="113"/>
        <v>2.3153173640012858E-2</v>
      </c>
      <c r="AI21" s="11">
        <f t="shared" si="113"/>
        <v>2.3153173640012858E-2</v>
      </c>
      <c r="AJ21" s="11">
        <f t="shared" si="113"/>
        <v>2.3153173640012858E-2</v>
      </c>
      <c r="AK21" s="11">
        <f t="shared" si="113"/>
        <v>2.3153173640012858E-2</v>
      </c>
      <c r="AL21" s="11">
        <f t="shared" si="113"/>
        <v>2.3153173640012858E-2</v>
      </c>
      <c r="AM21" s="11">
        <f t="shared" si="113"/>
        <v>2.3153173640012858E-2</v>
      </c>
      <c r="AN21" s="11">
        <f t="shared" si="113"/>
        <v>2.3153173640012858E-2</v>
      </c>
      <c r="AO21" s="11">
        <f t="shared" si="3"/>
        <v>2.3153173640012858E-2</v>
      </c>
      <c r="AP21" s="11">
        <f t="shared" si="3"/>
        <v>2.3153173640012858E-2</v>
      </c>
      <c r="AQ21" s="11">
        <f t="shared" si="3"/>
        <v>2.3153173640012858E-2</v>
      </c>
      <c r="AR21" s="11">
        <f t="shared" si="3"/>
        <v>2.3153173640012858E-2</v>
      </c>
      <c r="AS21" s="11">
        <f t="shared" si="3"/>
        <v>2.3153173640012858E-2</v>
      </c>
      <c r="AT21" s="11">
        <f t="shared" si="3"/>
        <v>2.3153173640012858E-2</v>
      </c>
      <c r="AU21" s="11">
        <f t="shared" si="3"/>
        <v>2.3153173640012858E-2</v>
      </c>
      <c r="AV21" s="11">
        <f t="shared" si="3"/>
        <v>2.3153173640012858E-2</v>
      </c>
      <c r="AW21" s="11">
        <f t="shared" si="3"/>
        <v>2.3153173640012858E-2</v>
      </c>
      <c r="AX21" s="11">
        <f t="shared" si="3"/>
        <v>2.3153173640012858E-2</v>
      </c>
      <c r="AY21" s="11">
        <f t="shared" si="3"/>
        <v>2.3153173640012858E-2</v>
      </c>
      <c r="AZ21" s="11">
        <f t="shared" si="3"/>
        <v>2.3153173640012858E-2</v>
      </c>
      <c r="BA21" s="11">
        <f t="shared" si="3"/>
        <v>2.3153173640012858E-2</v>
      </c>
      <c r="BB21" s="11">
        <f t="shared" si="3"/>
        <v>2.3153173640012858E-2</v>
      </c>
      <c r="BC21" s="11">
        <f t="shared" si="3"/>
        <v>2.3153173640012858E-2</v>
      </c>
      <c r="BD21" s="11">
        <f t="shared" si="4"/>
        <v>2.3153173640012858E-2</v>
      </c>
      <c r="BF21" s="11">
        <f>(1-G21*SUM(BF$6:BF20))/(1+G21)</f>
        <v>0.68555575237285138</v>
      </c>
      <c r="BG21" s="11">
        <f>(1-H21*SUM(BG$6:BG20))/(1+H21)</f>
        <v>0.6855733385103846</v>
      </c>
      <c r="BH21" s="11">
        <f>(1-I21*SUM(BH$6:BH20))/(1+I21)</f>
        <v>0.68559098282994979</v>
      </c>
      <c r="BI21" s="11">
        <f>(1-J21*SUM(BI$6:BI20))/(1+J21)</f>
        <v>0.68560873936196032</v>
      </c>
      <c r="BJ21" s="11">
        <f>(1-K21*SUM(BJ$6:BJ20))/(1+K21)</f>
        <v>0.68562664727085654</v>
      </c>
      <c r="BK21" s="11">
        <f>(1-L21*SUM(BK$6:BK20))/(1+L21)</f>
        <v>0.68564477222832887</v>
      </c>
      <c r="BL21" s="11">
        <f>(1-M21*SUM(BL$6:BL20))/(1+M21)</f>
        <v>0.68566314733606082</v>
      </c>
      <c r="BM21" s="11">
        <f>(1-N21*SUM(BM$6:BM20))/(1+N21)</f>
        <v>0.68568182192649352</v>
      </c>
      <c r="BN21" s="11">
        <f>(1-O21*SUM(BN$6:BN20))/(1+O21)</f>
        <v>0.6857008231898799</v>
      </c>
      <c r="BO21" s="11">
        <f>(1-P21*SUM(BO$6:BO20))/(1+P21)</f>
        <v>0.68572017634433236</v>
      </c>
      <c r="BP21" s="11">
        <f>(1-Q21*SUM(BP$6:BP20))/(1+Q21)</f>
        <v>0.68573991895045738</v>
      </c>
      <c r="BQ21" s="11">
        <f>(1-R21*SUM(BQ$6:BQ20))/(1+R21)</f>
        <v>0.68576007301437925</v>
      </c>
      <c r="BR21" s="11">
        <f>(1-S21*SUM(BR$6:BR20))/(1+S21)</f>
        <v>0.68578065925053799</v>
      </c>
      <c r="BS21" s="11">
        <f>(1-T21*SUM(BS$6:BS20))/(1+T21)</f>
        <v>0.68580169749793718</v>
      </c>
      <c r="BT21" s="11">
        <f>(1-U21*SUM(BT$6:BT20))/(1+U21)</f>
        <v>0.68582320701663568</v>
      </c>
      <c r="BU21" s="11">
        <f>(1-V21*SUM(BU$6:BU20))/(1+V21)</f>
        <v>0.67227666538247499</v>
      </c>
      <c r="BV21" s="11">
        <f>(1-W21*SUM(BV$6:BV20))/(1+W21)</f>
        <v>0.68553816099489306</v>
      </c>
      <c r="BW21" s="11">
        <f>(1-X21*SUM(BW$6:BW20))/(1+X21)</f>
        <v>0.68553816099489306</v>
      </c>
      <c r="BX21" s="11">
        <f>(1-Y21*SUM(BX$6:BX20))/(1+Y21)</f>
        <v>0.68553816099489306</v>
      </c>
      <c r="BY21" s="11">
        <f>(1-Z21*SUM(BY$6:BY20))/(1+Z21)</f>
        <v>0.68553816099489306</v>
      </c>
      <c r="BZ21" s="11">
        <f>(1-AA21*SUM(BZ$6:BZ20))/(1+AA21)</f>
        <v>0.68553816099489306</v>
      </c>
      <c r="CA21" s="11">
        <f>(1-AB21*SUM(CA$6:CA20))/(1+AB21)</f>
        <v>0.68553816099489306</v>
      </c>
      <c r="CB21" s="11">
        <f>(1-AC21*SUM(CB$6:CB20))/(1+AC21)</f>
        <v>0.68553816099489306</v>
      </c>
      <c r="CC21" s="11">
        <f>(1-AD21*SUM(CC$6:CC20))/(1+AD21)</f>
        <v>0.68553816099489306</v>
      </c>
      <c r="CD21" s="11">
        <f>(1-AE21*SUM(CD$6:CD20))/(1+AE21)</f>
        <v>0.68553816099489306</v>
      </c>
      <c r="CE21" s="11">
        <f>(1-AF21*SUM(CE$6:CE20))/(1+AF21)</f>
        <v>0.68553816099489306</v>
      </c>
      <c r="CF21" s="11">
        <f>(1-AG21*SUM(CF$6:CF20))/(1+AG21)</f>
        <v>0.68553816099489306</v>
      </c>
      <c r="CG21" s="11">
        <f>(1-AH21*SUM(CG$6:CG20))/(1+AH21)</f>
        <v>0.68553816099489306</v>
      </c>
      <c r="CH21" s="11">
        <f>(1-AI21*SUM(CH$6:CH20))/(1+AI21)</f>
        <v>0.68553816099489306</v>
      </c>
      <c r="CI21" s="11">
        <f>(1-AJ21*SUM(CI$6:CI20))/(1+AJ21)</f>
        <v>0.68553816099489306</v>
      </c>
      <c r="CJ21" s="11">
        <f>(1-AK21*SUM(CJ$6:CJ20))/(1+AK21)</f>
        <v>0.68553816099489306</v>
      </c>
      <c r="CK21" s="11">
        <f>(1-AL21*SUM(CK$6:CK20))/(1+AL21)</f>
        <v>0.68553816099489306</v>
      </c>
      <c r="CL21" s="11">
        <f>(1-AM21*SUM(CL$6:CL20))/(1+AM21)</f>
        <v>0.68553816099489306</v>
      </c>
      <c r="CM21" s="11">
        <f>(1-AN21*SUM(CM$6:CM20))/(1+AN21)</f>
        <v>0.68553816099489306</v>
      </c>
      <c r="CN21" s="11">
        <f>(1-AO21*SUM(CN$6:CN20))/(1+AO21)</f>
        <v>0.68553816099489306</v>
      </c>
      <c r="CO21" s="11">
        <f>(1-AP21*SUM(CO$6:CO20))/(1+AP21)</f>
        <v>0.68553816099489306</v>
      </c>
      <c r="CP21" s="11">
        <f>(1-AQ21*SUM(CP$6:CP20))/(1+AQ21)</f>
        <v>0.68553816099489306</v>
      </c>
      <c r="CQ21" s="11">
        <f>(1-AR21*SUM(CQ$6:CQ20))/(1+AR21)</f>
        <v>0.68553816099489306</v>
      </c>
      <c r="CR21" s="11">
        <f>(1-AS21*SUM(CR$6:CR20))/(1+AS21)</f>
        <v>0.68553816099489306</v>
      </c>
      <c r="CS21" s="11">
        <f>(1-AT21*SUM(CS$6:CS20))/(1+AT21)</f>
        <v>0.68553816099489306</v>
      </c>
      <c r="CT21" s="11">
        <f>(1-AU21*SUM(CT$6:CT20))/(1+AU21)</f>
        <v>0.68553816099489306</v>
      </c>
      <c r="CU21" s="11">
        <f>(1-AV21*SUM(CU$6:CU20))/(1+AV21)</f>
        <v>0.68553816099489306</v>
      </c>
      <c r="CV21" s="11">
        <f>(1-AW21*SUM(CV$6:CV20))/(1+AW21)</f>
        <v>0.68553816099489306</v>
      </c>
      <c r="CW21" s="11">
        <f>(1-AX21*SUM(CW$6:CW20))/(1+AX21)</f>
        <v>0.68553816099489306</v>
      </c>
      <c r="CX21" s="11">
        <f>(1-AY21*SUM(CX$6:CX20))/(1+AY21)</f>
        <v>0.68553816099489306</v>
      </c>
      <c r="CY21" s="11">
        <f>(1-AZ21*SUM(CY$6:CY20))/(1+AZ21)</f>
        <v>0.68553816099489306</v>
      </c>
      <c r="CZ21" s="11">
        <f>(1-BA21*SUM(CZ$6:CZ20))/(1+BA21)</f>
        <v>0.68553816099489306</v>
      </c>
      <c r="DA21" s="11">
        <f>(1-BB21*SUM(DA$6:DA20))/(1+BB21)</f>
        <v>0.68553816099489306</v>
      </c>
      <c r="DB21" s="11">
        <f>(1-BC21*SUM(DB$6:DB20))/(1+BC21)</f>
        <v>0.68553816099489306</v>
      </c>
      <c r="DC21" s="11">
        <f>(1-BD21*SUM(DC$6:DC20))/(1+BD21)</f>
        <v>0.68553816099489306</v>
      </c>
      <c r="DE21" s="4">
        <f t="shared" si="21"/>
        <v>2.3875913211747646E-2</v>
      </c>
      <c r="DF21" s="4">
        <f t="shared" si="58"/>
        <v>2.3874271680662584E-2</v>
      </c>
      <c r="DG21" s="4">
        <f t="shared" si="59"/>
        <v>2.3872624763692674E-2</v>
      </c>
      <c r="DH21" s="4">
        <f t="shared" si="60"/>
        <v>2.3870967418301303E-2</v>
      </c>
      <c r="DI21" s="4">
        <f t="shared" si="61"/>
        <v>2.3869295990001982E-2</v>
      </c>
      <c r="DJ21" s="4">
        <f t="shared" si="62"/>
        <v>2.3867604350781724E-2</v>
      </c>
      <c r="DK21" s="4">
        <f t="shared" si="63"/>
        <v>2.3865889413028807E-2</v>
      </c>
      <c r="DL21" s="4">
        <f t="shared" si="64"/>
        <v>2.386414657476621E-2</v>
      </c>
      <c r="DM21" s="4">
        <f t="shared" si="65"/>
        <v>2.3862373300951534E-2</v>
      </c>
      <c r="DN21" s="4">
        <f t="shared" si="66"/>
        <v>2.3860567240925112E-2</v>
      </c>
      <c r="DO21" s="4">
        <f t="shared" si="67"/>
        <v>2.3858724892595884E-2</v>
      </c>
      <c r="DP21" s="4">
        <f t="shared" si="68"/>
        <v>2.3856844205815131E-2</v>
      </c>
      <c r="DQ21" s="4">
        <f t="shared" si="69"/>
        <v>2.385492325128924E-2</v>
      </c>
      <c r="DR21" s="4">
        <f t="shared" si="70"/>
        <v>2.3852960181734773E-2</v>
      </c>
      <c r="DS21" s="4">
        <f t="shared" si="71"/>
        <v>2.3850953204213265E-2</v>
      </c>
      <c r="DT21" s="4">
        <f t="shared" si="72"/>
        <v>2.5128358363488701E-2</v>
      </c>
      <c r="DU21" s="4">
        <f t="shared" si="25"/>
        <v>2.3877555276747842E-2</v>
      </c>
      <c r="DV21" s="4">
        <f t="shared" si="26"/>
        <v>2.3877555276747842E-2</v>
      </c>
      <c r="DW21" s="4">
        <f t="shared" si="27"/>
        <v>2.3877555276747842E-2</v>
      </c>
      <c r="DX21" s="4">
        <f t="shared" si="28"/>
        <v>2.3877555276747842E-2</v>
      </c>
      <c r="DY21" s="4">
        <f t="shared" si="29"/>
        <v>2.3877555276747842E-2</v>
      </c>
      <c r="DZ21" s="4">
        <f t="shared" si="30"/>
        <v>2.3877555276747842E-2</v>
      </c>
      <c r="EA21" s="4">
        <f t="shared" si="31"/>
        <v>2.3877555276747842E-2</v>
      </c>
      <c r="EB21" s="4">
        <f t="shared" si="32"/>
        <v>2.3877555276747842E-2</v>
      </c>
      <c r="EC21" s="4">
        <f t="shared" si="33"/>
        <v>2.3877555276747842E-2</v>
      </c>
      <c r="ED21" s="4">
        <f t="shared" si="34"/>
        <v>2.3877555276747842E-2</v>
      </c>
      <c r="EE21" s="4">
        <f t="shared" si="35"/>
        <v>2.3877555276747842E-2</v>
      </c>
      <c r="EF21" s="4">
        <f t="shared" si="36"/>
        <v>2.3877555276747842E-2</v>
      </c>
      <c r="EG21" s="4">
        <f t="shared" si="37"/>
        <v>2.3877555276747842E-2</v>
      </c>
      <c r="EH21" s="4">
        <f t="shared" si="38"/>
        <v>2.3877555276747842E-2</v>
      </c>
      <c r="EI21" s="4">
        <f t="shared" si="39"/>
        <v>2.3877555276747842E-2</v>
      </c>
      <c r="EJ21" s="4">
        <f t="shared" si="40"/>
        <v>2.3877555276747842E-2</v>
      </c>
      <c r="EK21" s="4">
        <f t="shared" si="41"/>
        <v>2.3877555276747842E-2</v>
      </c>
      <c r="EL21" s="4">
        <f t="shared" si="42"/>
        <v>2.3877555276747842E-2</v>
      </c>
      <c r="EM21" s="4">
        <f t="shared" si="43"/>
        <v>2.3877555276747842E-2</v>
      </c>
      <c r="EN21" s="4">
        <f t="shared" si="44"/>
        <v>2.3877555276747842E-2</v>
      </c>
      <c r="EO21" s="4">
        <f t="shared" si="45"/>
        <v>2.3877555276747842E-2</v>
      </c>
      <c r="EP21" s="4">
        <f t="shared" si="46"/>
        <v>2.3877555276747842E-2</v>
      </c>
      <c r="EQ21" s="4">
        <f t="shared" si="47"/>
        <v>2.3877555276747842E-2</v>
      </c>
      <c r="ER21" s="4">
        <f t="shared" si="48"/>
        <v>2.3877555276747842E-2</v>
      </c>
      <c r="ES21" s="4">
        <f t="shared" si="49"/>
        <v>2.3877555276747842E-2</v>
      </c>
      <c r="ET21" s="4">
        <f t="shared" si="50"/>
        <v>2.3877555276747842E-2</v>
      </c>
      <c r="EU21" s="4">
        <f t="shared" si="51"/>
        <v>2.3877555276747842E-2</v>
      </c>
      <c r="EV21" s="4">
        <f t="shared" si="52"/>
        <v>2.3877555276747842E-2</v>
      </c>
      <c r="EW21" s="4">
        <f t="shared" si="53"/>
        <v>2.3877555276747842E-2</v>
      </c>
      <c r="EX21" s="4">
        <f t="shared" si="54"/>
        <v>2.3877555276747842E-2</v>
      </c>
      <c r="EY21" s="4">
        <f t="shared" si="55"/>
        <v>2.3877555276747842E-2</v>
      </c>
      <c r="EZ21" s="4">
        <f t="shared" si="56"/>
        <v>2.3877555276747842E-2</v>
      </c>
      <c r="FA21" s="4">
        <f t="shared" si="57"/>
        <v>2.3877555276747842E-2</v>
      </c>
      <c r="FB21" s="4">
        <f t="shared" si="57"/>
        <v>2.3877555276747842E-2</v>
      </c>
      <c r="FD21" s="4">
        <f t="shared" si="24"/>
        <v>2.9632352286860009E-2</v>
      </c>
      <c r="FE21" s="4">
        <f t="shared" si="92"/>
        <v>2.9631795629168955E-2</v>
      </c>
      <c r="FF21" s="4">
        <f t="shared" si="93"/>
        <v>2.9631237158529666E-2</v>
      </c>
      <c r="FG21" s="4">
        <f t="shared" si="94"/>
        <v>2.9630675165208453E-2</v>
      </c>
      <c r="FH21" s="4">
        <f t="shared" si="95"/>
        <v>2.9630108410299227E-2</v>
      </c>
      <c r="FI21" s="4">
        <f t="shared" si="96"/>
        <v>2.9629534816316916E-2</v>
      </c>
      <c r="FJ21" s="4">
        <f t="shared" si="97"/>
        <v>2.9628953336875208E-2</v>
      </c>
      <c r="FK21" s="4">
        <f t="shared" si="98"/>
        <v>2.9628362412248643E-2</v>
      </c>
      <c r="FL21" s="4">
        <f t="shared" si="99"/>
        <v>2.962776118366639E-2</v>
      </c>
      <c r="FM21" s="4">
        <f t="shared" si="100"/>
        <v>2.9627148854972196E-2</v>
      </c>
      <c r="FN21" s="4">
        <f t="shared" si="101"/>
        <v>2.9626524239743324E-2</v>
      </c>
      <c r="FO21" s="4">
        <f t="shared" si="102"/>
        <v>2.9625886643936727E-2</v>
      </c>
      <c r="FP21" s="4">
        <f t="shared" si="103"/>
        <v>2.9625235414580064E-2</v>
      </c>
      <c r="FQ21" s="4">
        <f t="shared" si="104"/>
        <v>2.962456992659801E-2</v>
      </c>
      <c r="FR21" s="4">
        <f t="shared" si="105"/>
        <v>1.0838190628715605E-2</v>
      </c>
      <c r="FS21" s="4">
        <f t="shared" si="106"/>
        <v>4.9943702313978822E-2</v>
      </c>
      <c r="FT21" s="4">
        <f t="shared" si="107"/>
        <v>2.9632909138999741E-2</v>
      </c>
      <c r="FU21" s="4">
        <f t="shared" si="108"/>
        <v>2.9632909138999741E-2</v>
      </c>
      <c r="FV21" s="4">
        <f t="shared" si="109"/>
        <v>2.9632909138999741E-2</v>
      </c>
      <c r="FW21" s="4">
        <f t="shared" si="110"/>
        <v>2.9632909138999741E-2</v>
      </c>
      <c r="FX21" s="4">
        <f t="shared" si="111"/>
        <v>2.9632909138999741E-2</v>
      </c>
      <c r="FY21" s="4">
        <f t="shared" si="112"/>
        <v>2.9632909138999741E-2</v>
      </c>
      <c r="FZ21" s="4">
        <f t="shared" si="74"/>
        <v>2.9632909138999741E-2</v>
      </c>
      <c r="GA21" s="4">
        <f t="shared" si="75"/>
        <v>2.9632909138999741E-2</v>
      </c>
      <c r="GB21" s="4">
        <f t="shared" si="76"/>
        <v>2.9632909138999741E-2</v>
      </c>
      <c r="GC21" s="4">
        <f t="shared" si="77"/>
        <v>2.9632909138999741E-2</v>
      </c>
      <c r="GD21" s="4">
        <f t="shared" si="78"/>
        <v>2.9632909138999741E-2</v>
      </c>
      <c r="GE21" s="4">
        <f t="shared" si="79"/>
        <v>2.9632909138999741E-2</v>
      </c>
      <c r="GF21" s="4">
        <f t="shared" si="80"/>
        <v>2.9632909138999741E-2</v>
      </c>
      <c r="GG21" s="4">
        <f t="shared" si="81"/>
        <v>2.9632909138999741E-2</v>
      </c>
      <c r="GH21" s="4">
        <f t="shared" si="82"/>
        <v>2.9632909138999741E-2</v>
      </c>
      <c r="GI21" s="4">
        <f t="shared" si="83"/>
        <v>2.9632909138999741E-2</v>
      </c>
      <c r="GJ21" s="4">
        <f t="shared" si="84"/>
        <v>2.9632909138999741E-2</v>
      </c>
      <c r="GK21" s="4">
        <f t="shared" si="85"/>
        <v>2.9632909138999741E-2</v>
      </c>
      <c r="GL21" s="4">
        <f t="shared" si="86"/>
        <v>2.9632909138999741E-2</v>
      </c>
      <c r="GM21" s="4">
        <f t="shared" si="87"/>
        <v>2.9632909138999741E-2</v>
      </c>
      <c r="GN21" s="4">
        <f t="shared" si="88"/>
        <v>2.9632909138999741E-2</v>
      </c>
      <c r="GO21" s="4">
        <f t="shared" si="89"/>
        <v>2.9632909138999741E-2</v>
      </c>
      <c r="GP21" s="4">
        <f t="shared" si="90"/>
        <v>2.9632909138999741E-2</v>
      </c>
      <c r="GQ21" s="4">
        <f t="shared" si="91"/>
        <v>2.9632909138999741E-2</v>
      </c>
      <c r="GR21" s="4">
        <f t="shared" si="23"/>
        <v>2.9632909138999741E-2</v>
      </c>
      <c r="GS21" s="4">
        <f t="shared" si="23"/>
        <v>2.9632909138999741E-2</v>
      </c>
      <c r="GT21" s="4">
        <f t="shared" si="23"/>
        <v>2.9632909138999741E-2</v>
      </c>
      <c r="GU21" s="4">
        <f t="shared" si="23"/>
        <v>2.9632909138999741E-2</v>
      </c>
      <c r="GV21" s="4">
        <f t="shared" si="23"/>
        <v>2.9632909138999741E-2</v>
      </c>
      <c r="GW21" s="4">
        <f t="shared" si="23"/>
        <v>2.9632909138999741E-2</v>
      </c>
      <c r="GX21" s="4">
        <f t="shared" si="23"/>
        <v>2.9632909138999741E-2</v>
      </c>
      <c r="GY21" s="4">
        <f t="shared" si="23"/>
        <v>2.9632909138999741E-2</v>
      </c>
      <c r="GZ21" s="4">
        <f t="shared" si="23"/>
        <v>2.9632909138999741E-2</v>
      </c>
      <c r="HA21" s="4">
        <f t="shared" si="23"/>
        <v>2.9632909138999741E-2</v>
      </c>
      <c r="HB21" s="4"/>
      <c r="HC21" s="4"/>
      <c r="HD21" s="4"/>
      <c r="HE21" s="4"/>
    </row>
    <row r="22" spans="2:213" x14ac:dyDescent="0.2">
      <c r="B22" t="str">
        <f t="shared" si="0"/>
        <v>17y</v>
      </c>
      <c r="C22">
        <f t="shared" si="19"/>
        <v>204</v>
      </c>
      <c r="D22" s="10">
        <f t="shared" si="1"/>
        <v>17</v>
      </c>
      <c r="E22" s="11">
        <f>'Curve construction'!G37</f>
        <v>2.3459524289022812E-2</v>
      </c>
      <c r="G22" s="11">
        <f t="shared" si="20"/>
        <v>2.3459524289022812E-2</v>
      </c>
      <c r="H22" s="11">
        <f t="shared" si="113"/>
        <v>2.3459524289022812E-2</v>
      </c>
      <c r="I22" s="11">
        <f t="shared" si="113"/>
        <v>2.3459524289022812E-2</v>
      </c>
      <c r="J22" s="11">
        <f t="shared" si="113"/>
        <v>2.3459524289022812E-2</v>
      </c>
      <c r="K22" s="11">
        <f t="shared" si="113"/>
        <v>2.3459524289022812E-2</v>
      </c>
      <c r="L22" s="11">
        <f t="shared" si="113"/>
        <v>2.3459524289022812E-2</v>
      </c>
      <c r="M22" s="11">
        <f t="shared" si="113"/>
        <v>2.3459524289022812E-2</v>
      </c>
      <c r="N22" s="11">
        <f t="shared" si="113"/>
        <v>2.3459524289022812E-2</v>
      </c>
      <c r="O22" s="11">
        <f t="shared" si="113"/>
        <v>2.3459524289022812E-2</v>
      </c>
      <c r="P22" s="11">
        <f t="shared" si="113"/>
        <v>2.3459524289022812E-2</v>
      </c>
      <c r="Q22" s="11">
        <f t="shared" si="113"/>
        <v>2.3459524289022812E-2</v>
      </c>
      <c r="R22" s="11">
        <f t="shared" si="113"/>
        <v>2.3459524289022812E-2</v>
      </c>
      <c r="S22" s="11">
        <f t="shared" si="113"/>
        <v>2.3459524289022812E-2</v>
      </c>
      <c r="T22" s="11">
        <f t="shared" si="113"/>
        <v>2.3459524289022812E-2</v>
      </c>
      <c r="U22" s="11">
        <f t="shared" si="113"/>
        <v>2.3459524289022812E-2</v>
      </c>
      <c r="V22" s="11">
        <f t="shared" si="113"/>
        <v>2.3459524289022812E-2</v>
      </c>
      <c r="W22" s="11">
        <f t="shared" si="113"/>
        <v>2.4459524289022812E-2</v>
      </c>
      <c r="X22" s="11">
        <f t="shared" si="113"/>
        <v>2.3459524289022812E-2</v>
      </c>
      <c r="Y22" s="11">
        <f t="shared" si="113"/>
        <v>2.3459524289022812E-2</v>
      </c>
      <c r="Z22" s="11">
        <f t="shared" si="113"/>
        <v>2.3459524289022812E-2</v>
      </c>
      <c r="AA22" s="11">
        <f t="shared" si="113"/>
        <v>2.3459524289022812E-2</v>
      </c>
      <c r="AB22" s="11">
        <f t="shared" si="113"/>
        <v>2.3459524289022812E-2</v>
      </c>
      <c r="AC22" s="11">
        <f t="shared" si="113"/>
        <v>2.3459524289022812E-2</v>
      </c>
      <c r="AD22" s="11">
        <f t="shared" si="113"/>
        <v>2.3459524289022812E-2</v>
      </c>
      <c r="AE22" s="11">
        <f t="shared" si="113"/>
        <v>2.3459524289022812E-2</v>
      </c>
      <c r="AF22" s="11">
        <f t="shared" si="113"/>
        <v>2.3459524289022812E-2</v>
      </c>
      <c r="AG22" s="11">
        <f t="shared" si="113"/>
        <v>2.3459524289022812E-2</v>
      </c>
      <c r="AH22" s="11">
        <f t="shared" si="113"/>
        <v>2.3459524289022812E-2</v>
      </c>
      <c r="AI22" s="11">
        <f t="shared" si="113"/>
        <v>2.3459524289022812E-2</v>
      </c>
      <c r="AJ22" s="11">
        <f t="shared" si="113"/>
        <v>2.3459524289022812E-2</v>
      </c>
      <c r="AK22" s="11">
        <f t="shared" si="113"/>
        <v>2.3459524289022812E-2</v>
      </c>
      <c r="AL22" s="11">
        <f t="shared" si="113"/>
        <v>2.3459524289022812E-2</v>
      </c>
      <c r="AM22" s="11">
        <f t="shared" si="113"/>
        <v>2.3459524289022812E-2</v>
      </c>
      <c r="AN22" s="11">
        <f t="shared" si="113"/>
        <v>2.3459524289022812E-2</v>
      </c>
      <c r="AO22" s="11">
        <f t="shared" ref="AO22:BC37" si="114">$E22+IF(AO$2=$B22,1,0)*$D$2</f>
        <v>2.3459524289022812E-2</v>
      </c>
      <c r="AP22" s="11">
        <f t="shared" si="114"/>
        <v>2.3459524289022812E-2</v>
      </c>
      <c r="AQ22" s="11">
        <f t="shared" si="114"/>
        <v>2.3459524289022812E-2</v>
      </c>
      <c r="AR22" s="11">
        <f t="shared" si="114"/>
        <v>2.3459524289022812E-2</v>
      </c>
      <c r="AS22" s="11">
        <f t="shared" si="114"/>
        <v>2.3459524289022812E-2</v>
      </c>
      <c r="AT22" s="11">
        <f t="shared" si="114"/>
        <v>2.3459524289022812E-2</v>
      </c>
      <c r="AU22" s="11">
        <f t="shared" si="114"/>
        <v>2.3459524289022812E-2</v>
      </c>
      <c r="AV22" s="11">
        <f t="shared" si="114"/>
        <v>2.3459524289022812E-2</v>
      </c>
      <c r="AW22" s="11">
        <f t="shared" si="114"/>
        <v>2.3459524289022812E-2</v>
      </c>
      <c r="AX22" s="11">
        <f t="shared" si="114"/>
        <v>2.3459524289022812E-2</v>
      </c>
      <c r="AY22" s="11">
        <f t="shared" si="114"/>
        <v>2.3459524289022812E-2</v>
      </c>
      <c r="AZ22" s="11">
        <f t="shared" si="114"/>
        <v>2.3459524289022812E-2</v>
      </c>
      <c r="BA22" s="11">
        <f t="shared" si="114"/>
        <v>2.3459524289022812E-2</v>
      </c>
      <c r="BB22" s="11">
        <f t="shared" si="114"/>
        <v>2.3459524289022812E-2</v>
      </c>
      <c r="BC22" s="11">
        <f t="shared" si="114"/>
        <v>2.3459524289022812E-2</v>
      </c>
      <c r="BD22" s="11">
        <f t="shared" si="4"/>
        <v>2.3459524289022812E-2</v>
      </c>
      <c r="BF22" s="11">
        <f>(1-G22*SUM(BF$6:BF21))/(1+G22)</f>
        <v>0.66577639354899165</v>
      </c>
      <c r="BG22" s="11">
        <f>(1-H22*SUM(BG$6:BG21))/(1+H22)</f>
        <v>0.66579380393763687</v>
      </c>
      <c r="BH22" s="11">
        <f>(1-I22*SUM(BH$6:BH21))/(1+I22)</f>
        <v>0.66581127192686596</v>
      </c>
      <c r="BI22" s="11">
        <f>(1-J22*SUM(BI$6:BI21))/(1+J22)</f>
        <v>0.66582885100713363</v>
      </c>
      <c r="BJ22" s="11">
        <f>(1-K22*SUM(BJ$6:BJ21))/(1+K22)</f>
        <v>0.66584657995148644</v>
      </c>
      <c r="BK22" s="11">
        <f>(1-L22*SUM(BK$6:BK21))/(1+L22)</f>
        <v>0.66586452377531791</v>
      </c>
      <c r="BL22" s="11">
        <f>(1-M22*SUM(BL$6:BL21))/(1+M22)</f>
        <v>0.66588271524950637</v>
      </c>
      <c r="BM22" s="11">
        <f>(1-N22*SUM(BM$6:BM21))/(1+N22)</f>
        <v>0.66590120321348423</v>
      </c>
      <c r="BN22" s="11">
        <f>(1-O22*SUM(BN$6:BN21))/(1+O22)</f>
        <v>0.66592001458577588</v>
      </c>
      <c r="BO22" s="11">
        <f>(1-P22*SUM(BO$6:BO21))/(1+P22)</f>
        <v>0.66593917433247363</v>
      </c>
      <c r="BP22" s="11">
        <f>(1-Q22*SUM(BP$6:BP21))/(1+Q22)</f>
        <v>0.66595871963881825</v>
      </c>
      <c r="BQ22" s="11">
        <f>(1-R22*SUM(BQ$6:BQ21))/(1+R22)</f>
        <v>0.66597867229101371</v>
      </c>
      <c r="BR22" s="11">
        <f>(1-S22*SUM(BR$6:BR21))/(1+S22)</f>
        <v>0.66599905279648786</v>
      </c>
      <c r="BS22" s="11">
        <f>(1-T22*SUM(BS$6:BS21))/(1+T22)</f>
        <v>0.6660198807959814</v>
      </c>
      <c r="BT22" s="11">
        <f>(1-U22*SUM(BT$6:BT21))/(1+U22)</f>
        <v>0.66604117535707574</v>
      </c>
      <c r="BU22" s="11">
        <f>(1-V22*SUM(BU$6:BU21))/(1+V22)</f>
        <v>0.66606295518980274</v>
      </c>
      <c r="BV22" s="11">
        <f>(1-W22*SUM(BV$6:BV21))/(1+W22)</f>
        <v>0.65185158440637125</v>
      </c>
      <c r="BW22" s="11">
        <f>(1-X22*SUM(BW$6:BW21))/(1+X22)</f>
        <v>0.665758977972292</v>
      </c>
      <c r="BX22" s="11">
        <f>(1-Y22*SUM(BX$6:BX21))/(1+Y22)</f>
        <v>0.665758977972292</v>
      </c>
      <c r="BY22" s="11">
        <f>(1-Z22*SUM(BY$6:BY21))/(1+Z22)</f>
        <v>0.665758977972292</v>
      </c>
      <c r="BZ22" s="11">
        <f>(1-AA22*SUM(BZ$6:BZ21))/(1+AA22)</f>
        <v>0.665758977972292</v>
      </c>
      <c r="CA22" s="11">
        <f>(1-AB22*SUM(CA$6:CA21))/(1+AB22)</f>
        <v>0.665758977972292</v>
      </c>
      <c r="CB22" s="11">
        <f>(1-AC22*SUM(CB$6:CB21))/(1+AC22)</f>
        <v>0.665758977972292</v>
      </c>
      <c r="CC22" s="11">
        <f>(1-AD22*SUM(CC$6:CC21))/(1+AD22)</f>
        <v>0.665758977972292</v>
      </c>
      <c r="CD22" s="11">
        <f>(1-AE22*SUM(CD$6:CD21))/(1+AE22)</f>
        <v>0.665758977972292</v>
      </c>
      <c r="CE22" s="11">
        <f>(1-AF22*SUM(CE$6:CE21))/(1+AF22)</f>
        <v>0.665758977972292</v>
      </c>
      <c r="CF22" s="11">
        <f>(1-AG22*SUM(CF$6:CF21))/(1+AG22)</f>
        <v>0.665758977972292</v>
      </c>
      <c r="CG22" s="11">
        <f>(1-AH22*SUM(CG$6:CG21))/(1+AH22)</f>
        <v>0.665758977972292</v>
      </c>
      <c r="CH22" s="11">
        <f>(1-AI22*SUM(CH$6:CH21))/(1+AI22)</f>
        <v>0.665758977972292</v>
      </c>
      <c r="CI22" s="11">
        <f>(1-AJ22*SUM(CI$6:CI21))/(1+AJ22)</f>
        <v>0.665758977972292</v>
      </c>
      <c r="CJ22" s="11">
        <f>(1-AK22*SUM(CJ$6:CJ21))/(1+AK22)</f>
        <v>0.665758977972292</v>
      </c>
      <c r="CK22" s="11">
        <f>(1-AL22*SUM(CK$6:CK21))/(1+AL22)</f>
        <v>0.665758977972292</v>
      </c>
      <c r="CL22" s="11">
        <f>(1-AM22*SUM(CL$6:CL21))/(1+AM22)</f>
        <v>0.665758977972292</v>
      </c>
      <c r="CM22" s="11">
        <f>(1-AN22*SUM(CM$6:CM21))/(1+AN22)</f>
        <v>0.665758977972292</v>
      </c>
      <c r="CN22" s="11">
        <f>(1-AO22*SUM(CN$6:CN21))/(1+AO22)</f>
        <v>0.665758977972292</v>
      </c>
      <c r="CO22" s="11">
        <f>(1-AP22*SUM(CO$6:CO21))/(1+AP22)</f>
        <v>0.665758977972292</v>
      </c>
      <c r="CP22" s="11">
        <f>(1-AQ22*SUM(CP$6:CP21))/(1+AQ22)</f>
        <v>0.665758977972292</v>
      </c>
      <c r="CQ22" s="11">
        <f>(1-AR22*SUM(CQ$6:CQ21))/(1+AR22)</f>
        <v>0.665758977972292</v>
      </c>
      <c r="CR22" s="11">
        <f>(1-AS22*SUM(CR$6:CR21))/(1+AS22)</f>
        <v>0.665758977972292</v>
      </c>
      <c r="CS22" s="11">
        <f>(1-AT22*SUM(CS$6:CS21))/(1+AT22)</f>
        <v>0.665758977972292</v>
      </c>
      <c r="CT22" s="11">
        <f>(1-AU22*SUM(CT$6:CT21))/(1+AU22)</f>
        <v>0.665758977972292</v>
      </c>
      <c r="CU22" s="11">
        <f>(1-AV22*SUM(CU$6:CU21))/(1+AV22)</f>
        <v>0.665758977972292</v>
      </c>
      <c r="CV22" s="11">
        <f>(1-AW22*SUM(CV$6:CV21))/(1+AW22)</f>
        <v>0.665758977972292</v>
      </c>
      <c r="CW22" s="11">
        <f>(1-AX22*SUM(CW$6:CW21))/(1+AX22)</f>
        <v>0.665758977972292</v>
      </c>
      <c r="CX22" s="11">
        <f>(1-AY22*SUM(CX$6:CX21))/(1+AY22)</f>
        <v>0.665758977972292</v>
      </c>
      <c r="CY22" s="11">
        <f>(1-AZ22*SUM(CY$6:CY21))/(1+AZ22)</f>
        <v>0.665758977972292</v>
      </c>
      <c r="CZ22" s="11">
        <f>(1-BA22*SUM(CZ$6:CZ21))/(1+BA22)</f>
        <v>0.665758977972292</v>
      </c>
      <c r="DA22" s="11">
        <f>(1-BB22*SUM(DA$6:DA21))/(1+BB22)</f>
        <v>0.665758977972292</v>
      </c>
      <c r="DB22" s="11">
        <f>(1-BC22*SUM(DB$6:DB21))/(1+BC22)</f>
        <v>0.665758977972292</v>
      </c>
      <c r="DC22" s="11">
        <f>(1-BD22*SUM(DC$6:DC21))/(1+BD22)</f>
        <v>0.665758977972292</v>
      </c>
      <c r="DE22" s="4">
        <f t="shared" si="21"/>
        <v>2.4218102560695787E-2</v>
      </c>
      <c r="DF22" s="4">
        <f t="shared" si="58"/>
        <v>2.4216527063671833E-2</v>
      </c>
      <c r="DG22" s="4">
        <f t="shared" si="59"/>
        <v>2.4214946398106951E-2</v>
      </c>
      <c r="DH22" s="4">
        <f t="shared" si="60"/>
        <v>2.4213355724323815E-2</v>
      </c>
      <c r="DI22" s="4">
        <f t="shared" si="61"/>
        <v>2.4211751534863657E-2</v>
      </c>
      <c r="DJ22" s="4">
        <f t="shared" si="62"/>
        <v>2.4210127948255389E-2</v>
      </c>
      <c r="DK22" s="4">
        <f t="shared" si="63"/>
        <v>2.4208482001125908E-2</v>
      </c>
      <c r="DL22" s="4">
        <f t="shared" si="64"/>
        <v>2.4206809276665409E-2</v>
      </c>
      <c r="DM22" s="4">
        <f t="shared" si="65"/>
        <v>2.4205107341854548E-2</v>
      </c>
      <c r="DN22" s="4">
        <f t="shared" si="66"/>
        <v>2.4203373940642869E-2</v>
      </c>
      <c r="DO22" s="4">
        <f t="shared" si="67"/>
        <v>2.4201605711878349E-2</v>
      </c>
      <c r="DP22" s="4">
        <f t="shared" si="68"/>
        <v>2.4199800687943807E-2</v>
      </c>
      <c r="DQ22" s="4">
        <f t="shared" si="69"/>
        <v>2.4197957017220162E-2</v>
      </c>
      <c r="DR22" s="4">
        <f t="shared" si="70"/>
        <v>2.4196072926803813E-2</v>
      </c>
      <c r="DS22" s="4">
        <f t="shared" si="71"/>
        <v>2.4194146695954988E-2</v>
      </c>
      <c r="DT22" s="4">
        <f t="shared" si="72"/>
        <v>2.4192176636599338E-2</v>
      </c>
      <c r="DU22" s="4">
        <f t="shared" si="25"/>
        <v>2.5492356990911347E-2</v>
      </c>
      <c r="DV22" s="4">
        <f t="shared" si="26"/>
        <v>2.4219678570839731E-2</v>
      </c>
      <c r="DW22" s="4">
        <f t="shared" si="27"/>
        <v>2.4219678570839731E-2</v>
      </c>
      <c r="DX22" s="4">
        <f t="shared" si="28"/>
        <v>2.4219678570839731E-2</v>
      </c>
      <c r="DY22" s="4">
        <f t="shared" si="29"/>
        <v>2.4219678570839731E-2</v>
      </c>
      <c r="DZ22" s="4">
        <f t="shared" si="30"/>
        <v>2.4219678570839731E-2</v>
      </c>
      <c r="EA22" s="4">
        <f t="shared" si="31"/>
        <v>2.4219678570839731E-2</v>
      </c>
      <c r="EB22" s="4">
        <f t="shared" si="32"/>
        <v>2.4219678570839731E-2</v>
      </c>
      <c r="EC22" s="4">
        <f t="shared" si="33"/>
        <v>2.4219678570839731E-2</v>
      </c>
      <c r="ED22" s="4">
        <f t="shared" si="34"/>
        <v>2.4219678570839731E-2</v>
      </c>
      <c r="EE22" s="4">
        <f t="shared" si="35"/>
        <v>2.4219678570839731E-2</v>
      </c>
      <c r="EF22" s="4">
        <f t="shared" si="36"/>
        <v>2.4219678570839731E-2</v>
      </c>
      <c r="EG22" s="4">
        <f t="shared" si="37"/>
        <v>2.4219678570839731E-2</v>
      </c>
      <c r="EH22" s="4">
        <f t="shared" si="38"/>
        <v>2.4219678570839731E-2</v>
      </c>
      <c r="EI22" s="4">
        <f t="shared" si="39"/>
        <v>2.4219678570839731E-2</v>
      </c>
      <c r="EJ22" s="4">
        <f t="shared" si="40"/>
        <v>2.4219678570839731E-2</v>
      </c>
      <c r="EK22" s="4">
        <f t="shared" si="41"/>
        <v>2.4219678570839731E-2</v>
      </c>
      <c r="EL22" s="4">
        <f t="shared" si="42"/>
        <v>2.4219678570839731E-2</v>
      </c>
      <c r="EM22" s="4">
        <f t="shared" si="43"/>
        <v>2.4219678570839731E-2</v>
      </c>
      <c r="EN22" s="4">
        <f t="shared" si="44"/>
        <v>2.4219678570839731E-2</v>
      </c>
      <c r="EO22" s="4">
        <f t="shared" si="45"/>
        <v>2.4219678570839731E-2</v>
      </c>
      <c r="EP22" s="4">
        <f t="shared" si="46"/>
        <v>2.4219678570839731E-2</v>
      </c>
      <c r="EQ22" s="4">
        <f t="shared" si="47"/>
        <v>2.4219678570839731E-2</v>
      </c>
      <c r="ER22" s="4">
        <f t="shared" si="48"/>
        <v>2.4219678570839731E-2</v>
      </c>
      <c r="ES22" s="4">
        <f t="shared" si="49"/>
        <v>2.4219678570839731E-2</v>
      </c>
      <c r="ET22" s="4">
        <f t="shared" si="50"/>
        <v>2.4219678570839731E-2</v>
      </c>
      <c r="EU22" s="4">
        <f t="shared" si="51"/>
        <v>2.4219678570839731E-2</v>
      </c>
      <c r="EV22" s="4">
        <f t="shared" si="52"/>
        <v>2.4219678570839731E-2</v>
      </c>
      <c r="EW22" s="4">
        <f t="shared" si="53"/>
        <v>2.4219678570839731E-2</v>
      </c>
      <c r="EX22" s="4">
        <f t="shared" si="54"/>
        <v>2.4219678570839731E-2</v>
      </c>
      <c r="EY22" s="4">
        <f t="shared" si="55"/>
        <v>2.4219678570839731E-2</v>
      </c>
      <c r="EZ22" s="4">
        <f t="shared" si="56"/>
        <v>2.4219678570839731E-2</v>
      </c>
      <c r="FA22" s="4">
        <f t="shared" si="57"/>
        <v>2.4219678570839731E-2</v>
      </c>
      <c r="FB22" s="4">
        <f t="shared" si="57"/>
        <v>2.4219678570839731E-2</v>
      </c>
      <c r="FD22" s="4">
        <f t="shared" si="24"/>
        <v>2.9708711536652332E-2</v>
      </c>
      <c r="FE22" s="4">
        <f t="shared" si="92"/>
        <v>2.9708198628115134E-2</v>
      </c>
      <c r="FF22" s="4">
        <f t="shared" si="93"/>
        <v>2.9707684049627314E-2</v>
      </c>
      <c r="FG22" s="4">
        <f t="shared" si="94"/>
        <v>2.9707166225836579E-2</v>
      </c>
      <c r="FH22" s="4">
        <f t="shared" si="95"/>
        <v>2.9706644015219386E-2</v>
      </c>
      <c r="FI22" s="4">
        <f t="shared" si="96"/>
        <v>2.9706115503587593E-2</v>
      </c>
      <c r="FJ22" s="4">
        <f t="shared" si="97"/>
        <v>2.9705579726818199E-2</v>
      </c>
      <c r="FK22" s="4">
        <f t="shared" si="98"/>
        <v>2.9705035247800549E-2</v>
      </c>
      <c r="FL22" s="4">
        <f t="shared" si="99"/>
        <v>2.9704481275290018E-2</v>
      </c>
      <c r="FM22" s="4">
        <f t="shared" si="100"/>
        <v>2.9703917075740272E-2</v>
      </c>
      <c r="FN22" s="4">
        <f t="shared" si="101"/>
        <v>2.9703341556016394E-2</v>
      </c>
      <c r="FO22" s="4">
        <f t="shared" si="102"/>
        <v>2.9702754076667448E-2</v>
      </c>
      <c r="FP22" s="4">
        <f t="shared" si="103"/>
        <v>2.9702154036088224E-2</v>
      </c>
      <c r="FQ22" s="4">
        <f t="shared" si="104"/>
        <v>2.9701540858380948E-2</v>
      </c>
      <c r="FR22" s="4">
        <f t="shared" si="105"/>
        <v>2.9700913984716415E-2</v>
      </c>
      <c r="FS22" s="4">
        <f t="shared" si="106"/>
        <v>9.3290133376380258E-3</v>
      </c>
      <c r="FT22" s="4">
        <f t="shared" si="107"/>
        <v>5.1678292105709289E-2</v>
      </c>
      <c r="FU22" s="4">
        <f t="shared" si="108"/>
        <v>2.9709224624867581E-2</v>
      </c>
      <c r="FV22" s="4">
        <f t="shared" si="109"/>
        <v>2.9709224624867581E-2</v>
      </c>
      <c r="FW22" s="4">
        <f t="shared" si="110"/>
        <v>2.9709224624867581E-2</v>
      </c>
      <c r="FX22" s="4">
        <f t="shared" si="111"/>
        <v>2.9709224624867581E-2</v>
      </c>
      <c r="FY22" s="4">
        <f t="shared" si="112"/>
        <v>2.9709224624867581E-2</v>
      </c>
      <c r="FZ22" s="4">
        <f t="shared" si="74"/>
        <v>2.9709224624867581E-2</v>
      </c>
      <c r="GA22" s="4">
        <f t="shared" si="75"/>
        <v>2.9709224624867581E-2</v>
      </c>
      <c r="GB22" s="4">
        <f t="shared" si="76"/>
        <v>2.9709224624867581E-2</v>
      </c>
      <c r="GC22" s="4">
        <f t="shared" si="77"/>
        <v>2.9709224624867581E-2</v>
      </c>
      <c r="GD22" s="4">
        <f t="shared" si="78"/>
        <v>2.9709224624867581E-2</v>
      </c>
      <c r="GE22" s="4">
        <f t="shared" si="79"/>
        <v>2.9709224624867581E-2</v>
      </c>
      <c r="GF22" s="4">
        <f t="shared" si="80"/>
        <v>2.9709224624867581E-2</v>
      </c>
      <c r="GG22" s="4">
        <f t="shared" si="81"/>
        <v>2.9709224624867581E-2</v>
      </c>
      <c r="GH22" s="4">
        <f t="shared" si="82"/>
        <v>2.9709224624867581E-2</v>
      </c>
      <c r="GI22" s="4">
        <f t="shared" si="83"/>
        <v>2.9709224624867581E-2</v>
      </c>
      <c r="GJ22" s="4">
        <f t="shared" si="84"/>
        <v>2.9709224624867581E-2</v>
      </c>
      <c r="GK22" s="4">
        <f t="shared" si="85"/>
        <v>2.9709224624867581E-2</v>
      </c>
      <c r="GL22" s="4">
        <f t="shared" si="86"/>
        <v>2.9709224624867581E-2</v>
      </c>
      <c r="GM22" s="4">
        <f t="shared" si="87"/>
        <v>2.9709224624867581E-2</v>
      </c>
      <c r="GN22" s="4">
        <f t="shared" si="88"/>
        <v>2.9709224624867581E-2</v>
      </c>
      <c r="GO22" s="4">
        <f t="shared" si="89"/>
        <v>2.9709224624867581E-2</v>
      </c>
      <c r="GP22" s="4">
        <f t="shared" si="90"/>
        <v>2.9709224624867581E-2</v>
      </c>
      <c r="GQ22" s="4">
        <f t="shared" si="91"/>
        <v>2.9709224624867581E-2</v>
      </c>
      <c r="GR22" s="4">
        <f t="shared" si="23"/>
        <v>2.9709224624867581E-2</v>
      </c>
      <c r="GS22" s="4">
        <f t="shared" si="23"/>
        <v>2.9709224624867581E-2</v>
      </c>
      <c r="GT22" s="4">
        <f t="shared" si="23"/>
        <v>2.9709224624867581E-2</v>
      </c>
      <c r="GU22" s="4">
        <f t="shared" si="23"/>
        <v>2.9709224624867581E-2</v>
      </c>
      <c r="GV22" s="4">
        <f t="shared" si="23"/>
        <v>2.9709224624867581E-2</v>
      </c>
      <c r="GW22" s="4">
        <f t="shared" si="23"/>
        <v>2.9709224624867581E-2</v>
      </c>
      <c r="GX22" s="4">
        <f t="shared" si="23"/>
        <v>2.9709224624867581E-2</v>
      </c>
      <c r="GY22" s="4">
        <f t="shared" si="23"/>
        <v>2.9709224624867581E-2</v>
      </c>
      <c r="GZ22" s="4">
        <f t="shared" si="23"/>
        <v>2.9709224624867581E-2</v>
      </c>
      <c r="HA22" s="4">
        <f t="shared" si="23"/>
        <v>2.9709224624867581E-2</v>
      </c>
      <c r="HB22" s="4"/>
      <c r="HC22" s="4"/>
      <c r="HD22" s="4"/>
      <c r="HE22" s="4"/>
    </row>
    <row r="23" spans="2:213" x14ac:dyDescent="0.2">
      <c r="B23" t="str">
        <f t="shared" si="0"/>
        <v>18y</v>
      </c>
      <c r="C23">
        <f t="shared" si="19"/>
        <v>216</v>
      </c>
      <c r="D23" s="10">
        <f t="shared" si="1"/>
        <v>18</v>
      </c>
      <c r="E23" s="11">
        <f>'Curve construction'!G38</f>
        <v>2.373411591605485E-2</v>
      </c>
      <c r="G23" s="11">
        <f t="shared" si="20"/>
        <v>2.373411591605485E-2</v>
      </c>
      <c r="H23" s="11">
        <f t="shared" si="113"/>
        <v>2.373411591605485E-2</v>
      </c>
      <c r="I23" s="11">
        <f t="shared" si="113"/>
        <v>2.373411591605485E-2</v>
      </c>
      <c r="J23" s="11">
        <f t="shared" si="113"/>
        <v>2.373411591605485E-2</v>
      </c>
      <c r="K23" s="11">
        <f t="shared" si="113"/>
        <v>2.373411591605485E-2</v>
      </c>
      <c r="L23" s="11">
        <f t="shared" si="113"/>
        <v>2.373411591605485E-2</v>
      </c>
      <c r="M23" s="11">
        <f t="shared" si="113"/>
        <v>2.373411591605485E-2</v>
      </c>
      <c r="N23" s="11">
        <f t="shared" si="113"/>
        <v>2.373411591605485E-2</v>
      </c>
      <c r="O23" s="11">
        <f t="shared" si="113"/>
        <v>2.373411591605485E-2</v>
      </c>
      <c r="P23" s="11">
        <f t="shared" si="113"/>
        <v>2.373411591605485E-2</v>
      </c>
      <c r="Q23" s="11">
        <f t="shared" si="113"/>
        <v>2.373411591605485E-2</v>
      </c>
      <c r="R23" s="11">
        <f t="shared" si="113"/>
        <v>2.373411591605485E-2</v>
      </c>
      <c r="S23" s="11">
        <f t="shared" si="113"/>
        <v>2.373411591605485E-2</v>
      </c>
      <c r="T23" s="11">
        <f t="shared" si="113"/>
        <v>2.373411591605485E-2</v>
      </c>
      <c r="U23" s="11">
        <f t="shared" si="113"/>
        <v>2.373411591605485E-2</v>
      </c>
      <c r="V23" s="11">
        <f t="shared" si="113"/>
        <v>2.373411591605485E-2</v>
      </c>
      <c r="W23" s="11">
        <f t="shared" si="113"/>
        <v>2.373411591605485E-2</v>
      </c>
      <c r="X23" s="11">
        <f t="shared" si="113"/>
        <v>2.4734115916054851E-2</v>
      </c>
      <c r="Y23" s="11">
        <f t="shared" si="113"/>
        <v>2.373411591605485E-2</v>
      </c>
      <c r="Z23" s="11">
        <f t="shared" si="113"/>
        <v>2.373411591605485E-2</v>
      </c>
      <c r="AA23" s="11">
        <f t="shared" si="113"/>
        <v>2.373411591605485E-2</v>
      </c>
      <c r="AB23" s="11">
        <f t="shared" si="113"/>
        <v>2.373411591605485E-2</v>
      </c>
      <c r="AC23" s="11">
        <f t="shared" si="113"/>
        <v>2.373411591605485E-2</v>
      </c>
      <c r="AD23" s="11">
        <f t="shared" si="113"/>
        <v>2.373411591605485E-2</v>
      </c>
      <c r="AE23" s="11">
        <f t="shared" si="113"/>
        <v>2.373411591605485E-2</v>
      </c>
      <c r="AF23" s="11">
        <f t="shared" si="113"/>
        <v>2.373411591605485E-2</v>
      </c>
      <c r="AG23" s="11">
        <f t="shared" si="113"/>
        <v>2.373411591605485E-2</v>
      </c>
      <c r="AH23" s="11">
        <f t="shared" si="113"/>
        <v>2.373411591605485E-2</v>
      </c>
      <c r="AI23" s="11">
        <f t="shared" si="113"/>
        <v>2.373411591605485E-2</v>
      </c>
      <c r="AJ23" s="11">
        <f t="shared" si="113"/>
        <v>2.373411591605485E-2</v>
      </c>
      <c r="AK23" s="11">
        <f t="shared" si="113"/>
        <v>2.373411591605485E-2</v>
      </c>
      <c r="AL23" s="11">
        <f t="shared" si="113"/>
        <v>2.373411591605485E-2</v>
      </c>
      <c r="AM23" s="11">
        <f t="shared" si="113"/>
        <v>2.373411591605485E-2</v>
      </c>
      <c r="AN23" s="11">
        <f t="shared" si="113"/>
        <v>2.373411591605485E-2</v>
      </c>
      <c r="AO23" s="11">
        <f t="shared" si="114"/>
        <v>2.373411591605485E-2</v>
      </c>
      <c r="AP23" s="11">
        <f t="shared" si="114"/>
        <v>2.373411591605485E-2</v>
      </c>
      <c r="AQ23" s="11">
        <f t="shared" si="114"/>
        <v>2.373411591605485E-2</v>
      </c>
      <c r="AR23" s="11">
        <f t="shared" si="114"/>
        <v>2.373411591605485E-2</v>
      </c>
      <c r="AS23" s="11">
        <f t="shared" si="114"/>
        <v>2.373411591605485E-2</v>
      </c>
      <c r="AT23" s="11">
        <f t="shared" si="114"/>
        <v>2.373411591605485E-2</v>
      </c>
      <c r="AU23" s="11">
        <f t="shared" si="114"/>
        <v>2.373411591605485E-2</v>
      </c>
      <c r="AV23" s="11">
        <f t="shared" si="114"/>
        <v>2.373411591605485E-2</v>
      </c>
      <c r="AW23" s="11">
        <f t="shared" si="114"/>
        <v>2.373411591605485E-2</v>
      </c>
      <c r="AX23" s="11">
        <f t="shared" si="114"/>
        <v>2.373411591605485E-2</v>
      </c>
      <c r="AY23" s="11">
        <f t="shared" si="114"/>
        <v>2.373411591605485E-2</v>
      </c>
      <c r="AZ23" s="11">
        <f t="shared" si="114"/>
        <v>2.373411591605485E-2</v>
      </c>
      <c r="BA23" s="11">
        <f t="shared" si="114"/>
        <v>2.373411591605485E-2</v>
      </c>
      <c r="BB23" s="11">
        <f t="shared" si="114"/>
        <v>2.373411591605485E-2</v>
      </c>
      <c r="BC23" s="11">
        <f t="shared" si="114"/>
        <v>2.373411591605485E-2</v>
      </c>
      <c r="BD23" s="11">
        <f t="shared" si="4"/>
        <v>2.373411591605485E-2</v>
      </c>
      <c r="BF23" s="11">
        <f>(1-G23*SUM(BF$6:BF22))/(1+G23)</f>
        <v>0.6465197612658703</v>
      </c>
      <c r="BG23" s="11">
        <f>(1-H23*SUM(BG$6:BG22))/(1+H23)</f>
        <v>0.6465369670768405</v>
      </c>
      <c r="BH23" s="11">
        <f>(1-I23*SUM(BH$6:BH22))/(1+I23)</f>
        <v>0.64655422981156918</v>
      </c>
      <c r="BI23" s="11">
        <f>(1-J23*SUM(BI$6:BI22))/(1+J23)</f>
        <v>0.64657160233198097</v>
      </c>
      <c r="BJ23" s="11">
        <f>(1-K23*SUM(BJ$6:BJ22))/(1+K23)</f>
        <v>0.64658912295552673</v>
      </c>
      <c r="BK23" s="11">
        <f>(1-L23*SUM(BK$6:BK22))/(1+L23)</f>
        <v>0.64660685593364797</v>
      </c>
      <c r="BL23" s="11">
        <f>(1-M23*SUM(BL$6:BL22))/(1+M23)</f>
        <v>0.64662483365215473</v>
      </c>
      <c r="BM23" s="11">
        <f>(1-N23*SUM(BM$6:BM22))/(1+N23)</f>
        <v>0.64664310437660033</v>
      </c>
      <c r="BN23" s="11">
        <f>(1-O23*SUM(BN$6:BN22))/(1+O23)</f>
        <v>0.64666169470920798</v>
      </c>
      <c r="BO23" s="11">
        <f>(1-P23*SUM(BO$6:BO22))/(1+P23)</f>
        <v>0.6466806293227102</v>
      </c>
      <c r="BP23" s="11">
        <f>(1-Q23*SUM(BP$6:BP22))/(1+Q23)</f>
        <v>0.64669994496540917</v>
      </c>
      <c r="BQ23" s="11">
        <f>(1-R23*SUM(BQ$6:BQ22))/(1+R23)</f>
        <v>0.64671966316751395</v>
      </c>
      <c r="BR23" s="11">
        <f>(1-S23*SUM(BR$6:BR22))/(1+S23)</f>
        <v>0.64673980419548349</v>
      </c>
      <c r="BS23" s="11">
        <f>(1-T23*SUM(BS$6:BS22))/(1+T23)</f>
        <v>0.64676038745927389</v>
      </c>
      <c r="BT23" s="11">
        <f>(1-U23*SUM(BT$6:BT22))/(1+U23)</f>
        <v>0.64678143180241576</v>
      </c>
      <c r="BU23" s="11">
        <f>(1-V23*SUM(BU$6:BU22))/(1+V23)</f>
        <v>0.64680295571509239</v>
      </c>
      <c r="BV23" s="11">
        <f>(1-W23*SUM(BV$6:BV22))/(1+W23)</f>
        <v>0.64682497749502921</v>
      </c>
      <c r="BW23" s="11">
        <f>(1-X23*SUM(BW$6:BW22))/(1+X23)</f>
        <v>0.63196798558985368</v>
      </c>
      <c r="BX23" s="11">
        <f>(1-Y23*SUM(BX$6:BX22))/(1+Y23)</f>
        <v>0.64650255032780679</v>
      </c>
      <c r="BY23" s="11">
        <f>(1-Z23*SUM(BY$6:BY22))/(1+Z23)</f>
        <v>0.64650255032780679</v>
      </c>
      <c r="BZ23" s="11">
        <f>(1-AA23*SUM(BZ$6:BZ22))/(1+AA23)</f>
        <v>0.64650255032780679</v>
      </c>
      <c r="CA23" s="11">
        <f>(1-AB23*SUM(CA$6:CA22))/(1+AB23)</f>
        <v>0.64650255032780679</v>
      </c>
      <c r="CB23" s="11">
        <f>(1-AC23*SUM(CB$6:CB22))/(1+AC23)</f>
        <v>0.64650255032780679</v>
      </c>
      <c r="CC23" s="11">
        <f>(1-AD23*SUM(CC$6:CC22))/(1+AD23)</f>
        <v>0.64650255032780679</v>
      </c>
      <c r="CD23" s="11">
        <f>(1-AE23*SUM(CD$6:CD22))/(1+AE23)</f>
        <v>0.64650255032780679</v>
      </c>
      <c r="CE23" s="11">
        <f>(1-AF23*SUM(CE$6:CE22))/(1+AF23)</f>
        <v>0.64650255032780679</v>
      </c>
      <c r="CF23" s="11">
        <f>(1-AG23*SUM(CF$6:CF22))/(1+AG23)</f>
        <v>0.64650255032780679</v>
      </c>
      <c r="CG23" s="11">
        <f>(1-AH23*SUM(CG$6:CG22))/(1+AH23)</f>
        <v>0.64650255032780679</v>
      </c>
      <c r="CH23" s="11">
        <f>(1-AI23*SUM(CH$6:CH22))/(1+AI23)</f>
        <v>0.64650255032780679</v>
      </c>
      <c r="CI23" s="11">
        <f>(1-AJ23*SUM(CI$6:CI22))/(1+AJ23)</f>
        <v>0.64650255032780679</v>
      </c>
      <c r="CJ23" s="11">
        <f>(1-AK23*SUM(CJ$6:CJ22))/(1+AK23)</f>
        <v>0.64650255032780679</v>
      </c>
      <c r="CK23" s="11">
        <f>(1-AL23*SUM(CK$6:CK22))/(1+AL23)</f>
        <v>0.64650255032780679</v>
      </c>
      <c r="CL23" s="11">
        <f>(1-AM23*SUM(CL$6:CL22))/(1+AM23)</f>
        <v>0.64650255032780679</v>
      </c>
      <c r="CM23" s="11">
        <f>(1-AN23*SUM(CM$6:CM22))/(1+AN23)</f>
        <v>0.64650255032780679</v>
      </c>
      <c r="CN23" s="11">
        <f>(1-AO23*SUM(CN$6:CN22))/(1+AO23)</f>
        <v>0.64650255032780679</v>
      </c>
      <c r="CO23" s="11">
        <f>(1-AP23*SUM(CO$6:CO22))/(1+AP23)</f>
        <v>0.64650255032780679</v>
      </c>
      <c r="CP23" s="11">
        <f>(1-AQ23*SUM(CP$6:CP22))/(1+AQ23)</f>
        <v>0.64650255032780679</v>
      </c>
      <c r="CQ23" s="11">
        <f>(1-AR23*SUM(CQ$6:CQ22))/(1+AR23)</f>
        <v>0.64650255032780679</v>
      </c>
      <c r="CR23" s="11">
        <f>(1-AS23*SUM(CR$6:CR22))/(1+AS23)</f>
        <v>0.64650255032780679</v>
      </c>
      <c r="CS23" s="11">
        <f>(1-AT23*SUM(CS$6:CS22))/(1+AT23)</f>
        <v>0.64650255032780679</v>
      </c>
      <c r="CT23" s="11">
        <f>(1-AU23*SUM(CT$6:CT22))/(1+AU23)</f>
        <v>0.64650255032780679</v>
      </c>
      <c r="CU23" s="11">
        <f>(1-AV23*SUM(CU$6:CU22))/(1+AV23)</f>
        <v>0.64650255032780679</v>
      </c>
      <c r="CV23" s="11">
        <f>(1-AW23*SUM(CV$6:CV22))/(1+AW23)</f>
        <v>0.64650255032780679</v>
      </c>
      <c r="CW23" s="11">
        <f>(1-AX23*SUM(CW$6:CW22))/(1+AX23)</f>
        <v>0.64650255032780679</v>
      </c>
      <c r="CX23" s="11">
        <f>(1-AY23*SUM(CX$6:CX22))/(1+AY23)</f>
        <v>0.64650255032780679</v>
      </c>
      <c r="CY23" s="11">
        <f>(1-AZ23*SUM(CY$6:CY22))/(1+AZ23)</f>
        <v>0.64650255032780679</v>
      </c>
      <c r="CZ23" s="11">
        <f>(1-BA23*SUM(CZ$6:CZ22))/(1+BA23)</f>
        <v>0.64650255032780679</v>
      </c>
      <c r="DA23" s="11">
        <f>(1-BB23*SUM(DA$6:DA22))/(1+BB23)</f>
        <v>0.64650255032780679</v>
      </c>
      <c r="DB23" s="11">
        <f>(1-BC23*SUM(DB$6:DB22))/(1+BC23)</f>
        <v>0.64650255032780679</v>
      </c>
      <c r="DC23" s="11">
        <f>(1-BD23*SUM(DC$6:DC22))/(1+BD23)</f>
        <v>0.64650255032780679</v>
      </c>
      <c r="DE23" s="4">
        <f t="shared" si="21"/>
        <v>2.4526587153480106E-2</v>
      </c>
      <c r="DF23" s="4">
        <f t="shared" si="58"/>
        <v>2.4525072413907667E-2</v>
      </c>
      <c r="DG23" s="4">
        <f t="shared" si="59"/>
        <v>2.4523552705727036E-2</v>
      </c>
      <c r="DH23" s="4">
        <f t="shared" si="60"/>
        <v>2.4522023375908475E-2</v>
      </c>
      <c r="DI23" s="4">
        <f t="shared" si="61"/>
        <v>2.452048105227167E-2</v>
      </c>
      <c r="DJ23" s="4">
        <f t="shared" si="62"/>
        <v>2.4518920080184525E-2</v>
      </c>
      <c r="DK23" s="4">
        <f t="shared" si="63"/>
        <v>2.4517337610583168E-2</v>
      </c>
      <c r="DL23" s="4">
        <f t="shared" si="64"/>
        <v>2.4515729397026176E-2</v>
      </c>
      <c r="DM23" s="4">
        <f t="shared" si="65"/>
        <v>2.4514093100361567E-2</v>
      </c>
      <c r="DN23" s="4">
        <f t="shared" si="66"/>
        <v>2.4512426551585476E-2</v>
      </c>
      <c r="DO23" s="4">
        <f t="shared" si="67"/>
        <v>2.4510726519218151E-2</v>
      </c>
      <c r="DP23" s="4">
        <f t="shared" si="68"/>
        <v>2.4508991111575673E-2</v>
      </c>
      <c r="DQ23" s="4">
        <f t="shared" si="69"/>
        <v>2.4507218548502685E-2</v>
      </c>
      <c r="DR23" s="4">
        <f t="shared" si="70"/>
        <v>2.4505407125527068E-2</v>
      </c>
      <c r="DS23" s="4">
        <f t="shared" si="71"/>
        <v>2.4503555188333914E-2</v>
      </c>
      <c r="DT23" s="4">
        <f t="shared" si="72"/>
        <v>2.4501661114017859E-2</v>
      </c>
      <c r="DU23" s="4">
        <f t="shared" si="25"/>
        <v>2.4499723296933285E-2</v>
      </c>
      <c r="DV23" s="4">
        <f t="shared" si="26"/>
        <v>2.5823149963737801E-2</v>
      </c>
      <c r="DW23" s="4">
        <f t="shared" si="27"/>
        <v>2.4528102386994766E-2</v>
      </c>
      <c r="DX23" s="4">
        <f t="shared" si="28"/>
        <v>2.4528102386994766E-2</v>
      </c>
      <c r="DY23" s="4">
        <f t="shared" si="29"/>
        <v>2.4528102386994766E-2</v>
      </c>
      <c r="DZ23" s="4">
        <f t="shared" si="30"/>
        <v>2.4528102386994766E-2</v>
      </c>
      <c r="EA23" s="4">
        <f t="shared" si="31"/>
        <v>2.4528102386994766E-2</v>
      </c>
      <c r="EB23" s="4">
        <f t="shared" si="32"/>
        <v>2.4528102386994766E-2</v>
      </c>
      <c r="EC23" s="4">
        <f t="shared" si="33"/>
        <v>2.4528102386994766E-2</v>
      </c>
      <c r="ED23" s="4">
        <f t="shared" si="34"/>
        <v>2.4528102386994766E-2</v>
      </c>
      <c r="EE23" s="4">
        <f t="shared" si="35"/>
        <v>2.4528102386994766E-2</v>
      </c>
      <c r="EF23" s="4">
        <f t="shared" si="36"/>
        <v>2.4528102386994766E-2</v>
      </c>
      <c r="EG23" s="4">
        <f t="shared" si="37"/>
        <v>2.4528102386994766E-2</v>
      </c>
      <c r="EH23" s="4">
        <f t="shared" si="38"/>
        <v>2.4528102386994766E-2</v>
      </c>
      <c r="EI23" s="4">
        <f t="shared" si="39"/>
        <v>2.4528102386994766E-2</v>
      </c>
      <c r="EJ23" s="4">
        <f t="shared" si="40"/>
        <v>2.4528102386994766E-2</v>
      </c>
      <c r="EK23" s="4">
        <f t="shared" si="41"/>
        <v>2.4528102386994766E-2</v>
      </c>
      <c r="EL23" s="4">
        <f t="shared" si="42"/>
        <v>2.4528102386994766E-2</v>
      </c>
      <c r="EM23" s="4">
        <f t="shared" si="43"/>
        <v>2.4528102386994766E-2</v>
      </c>
      <c r="EN23" s="4">
        <f t="shared" si="44"/>
        <v>2.4528102386994766E-2</v>
      </c>
      <c r="EO23" s="4">
        <f t="shared" si="45"/>
        <v>2.4528102386994766E-2</v>
      </c>
      <c r="EP23" s="4">
        <f t="shared" si="46"/>
        <v>2.4528102386994766E-2</v>
      </c>
      <c r="EQ23" s="4">
        <f t="shared" si="47"/>
        <v>2.4528102386994766E-2</v>
      </c>
      <c r="ER23" s="4">
        <f t="shared" si="48"/>
        <v>2.4528102386994766E-2</v>
      </c>
      <c r="ES23" s="4">
        <f t="shared" si="49"/>
        <v>2.4528102386994766E-2</v>
      </c>
      <c r="ET23" s="4">
        <f t="shared" si="50"/>
        <v>2.4528102386994766E-2</v>
      </c>
      <c r="EU23" s="4">
        <f t="shared" si="51"/>
        <v>2.4528102386994766E-2</v>
      </c>
      <c r="EV23" s="4">
        <f t="shared" si="52"/>
        <v>2.4528102386994766E-2</v>
      </c>
      <c r="EW23" s="4">
        <f t="shared" si="53"/>
        <v>2.4528102386994766E-2</v>
      </c>
      <c r="EX23" s="4">
        <f t="shared" si="54"/>
        <v>2.4528102386994766E-2</v>
      </c>
      <c r="EY23" s="4">
        <f t="shared" si="55"/>
        <v>2.4528102386994766E-2</v>
      </c>
      <c r="EZ23" s="4">
        <f t="shared" si="56"/>
        <v>2.4528102386994766E-2</v>
      </c>
      <c r="FA23" s="4">
        <f t="shared" si="57"/>
        <v>2.4528102386994766E-2</v>
      </c>
      <c r="FB23" s="4">
        <f t="shared" si="57"/>
        <v>2.4528102386994766E-2</v>
      </c>
      <c r="FD23" s="4">
        <f t="shared" si="24"/>
        <v>2.9785063716254223E-2</v>
      </c>
      <c r="FE23" s="4">
        <f t="shared" si="92"/>
        <v>2.978458748903634E-2</v>
      </c>
      <c r="FF23" s="4">
        <f t="shared" si="93"/>
        <v>2.978410971173906E-2</v>
      </c>
      <c r="FG23" s="4">
        <f t="shared" si="94"/>
        <v>2.9783628921681293E-2</v>
      </c>
      <c r="FH23" s="4">
        <f t="shared" si="95"/>
        <v>2.9783144058988853E-2</v>
      </c>
      <c r="FI23" s="4">
        <f t="shared" si="96"/>
        <v>2.9782653346388299E-2</v>
      </c>
      <c r="FJ23" s="4">
        <f t="shared" si="97"/>
        <v>2.9782155888728568E-2</v>
      </c>
      <c r="FK23" s="4">
        <f t="shared" si="98"/>
        <v>2.9781650351703215E-2</v>
      </c>
      <c r="FL23" s="4">
        <f t="shared" si="99"/>
        <v>2.9781136000684327E-2</v>
      </c>
      <c r="FM23" s="4">
        <f t="shared" si="100"/>
        <v>2.9780612154617137E-2</v>
      </c>
      <c r="FN23" s="4">
        <f t="shared" si="101"/>
        <v>2.9780077798582827E-2</v>
      </c>
      <c r="FO23" s="4">
        <f t="shared" si="102"/>
        <v>2.9779532338900516E-2</v>
      </c>
      <c r="FP23" s="4">
        <f t="shared" si="103"/>
        <v>2.9778975217030323E-2</v>
      </c>
      <c r="FQ23" s="4">
        <f t="shared" si="104"/>
        <v>2.9778405898305271E-2</v>
      </c>
      <c r="FR23" s="4">
        <f t="shared" si="105"/>
        <v>2.9777823863910147E-2</v>
      </c>
      <c r="FS23" s="4">
        <f t="shared" si="106"/>
        <v>2.9777228604988215E-2</v>
      </c>
      <c r="FT23" s="4">
        <f t="shared" si="107"/>
        <v>7.7712009990842379E-3</v>
      </c>
      <c r="FU23" s="4">
        <f t="shared" si="108"/>
        <v>5.3469468632812323E-2</v>
      </c>
      <c r="FV23" s="4">
        <f t="shared" si="109"/>
        <v>2.9785540110740971E-2</v>
      </c>
      <c r="FW23" s="4">
        <f t="shared" si="110"/>
        <v>2.9785540110740971E-2</v>
      </c>
      <c r="FX23" s="4">
        <f t="shared" si="111"/>
        <v>2.9785540110740971E-2</v>
      </c>
      <c r="FY23" s="4">
        <f t="shared" si="112"/>
        <v>2.9785540110740971E-2</v>
      </c>
      <c r="FZ23" s="4">
        <f t="shared" si="74"/>
        <v>2.9785540110740971E-2</v>
      </c>
      <c r="GA23" s="4">
        <f t="shared" si="75"/>
        <v>2.9785540110740971E-2</v>
      </c>
      <c r="GB23" s="4">
        <f t="shared" si="76"/>
        <v>2.9785540110740971E-2</v>
      </c>
      <c r="GC23" s="4">
        <f t="shared" si="77"/>
        <v>2.9785540110740971E-2</v>
      </c>
      <c r="GD23" s="4">
        <f t="shared" si="78"/>
        <v>2.9785540110740971E-2</v>
      </c>
      <c r="GE23" s="4">
        <f t="shared" si="79"/>
        <v>2.9785540110740971E-2</v>
      </c>
      <c r="GF23" s="4">
        <f t="shared" si="80"/>
        <v>2.9785540110740971E-2</v>
      </c>
      <c r="GG23" s="4">
        <f t="shared" si="81"/>
        <v>2.9785540110740971E-2</v>
      </c>
      <c r="GH23" s="4">
        <f t="shared" si="82"/>
        <v>2.9785540110740971E-2</v>
      </c>
      <c r="GI23" s="4">
        <f t="shared" si="83"/>
        <v>2.9785540110740971E-2</v>
      </c>
      <c r="GJ23" s="4">
        <f t="shared" si="84"/>
        <v>2.9785540110740971E-2</v>
      </c>
      <c r="GK23" s="4">
        <f t="shared" si="85"/>
        <v>2.9785540110740971E-2</v>
      </c>
      <c r="GL23" s="4">
        <f t="shared" si="86"/>
        <v>2.9785540110740971E-2</v>
      </c>
      <c r="GM23" s="4">
        <f t="shared" si="87"/>
        <v>2.9785540110740971E-2</v>
      </c>
      <c r="GN23" s="4">
        <f t="shared" si="88"/>
        <v>2.9785540110740971E-2</v>
      </c>
      <c r="GO23" s="4">
        <f t="shared" si="89"/>
        <v>2.9785540110740971E-2</v>
      </c>
      <c r="GP23" s="4">
        <f t="shared" si="90"/>
        <v>2.9785540110740971E-2</v>
      </c>
      <c r="GQ23" s="4">
        <f t="shared" si="91"/>
        <v>2.9785540110740971E-2</v>
      </c>
      <c r="GR23" s="4">
        <f t="shared" ref="GR23:GR55" si="115">CT22/CT23-1</f>
        <v>2.9785540110740971E-2</v>
      </c>
      <c r="GS23" s="4">
        <f t="shared" ref="GS23:GS55" si="116">CU22/CU23-1</f>
        <v>2.9785540110740971E-2</v>
      </c>
      <c r="GT23" s="4">
        <f t="shared" ref="GT23:GT55" si="117">CV22/CV23-1</f>
        <v>2.9785540110740971E-2</v>
      </c>
      <c r="GU23" s="4">
        <f t="shared" ref="GU23:GU55" si="118">CW22/CW23-1</f>
        <v>2.9785540110740971E-2</v>
      </c>
      <c r="GV23" s="4">
        <f t="shared" ref="GV23:GV55" si="119">CX22/CX23-1</f>
        <v>2.9785540110740971E-2</v>
      </c>
      <c r="GW23" s="4">
        <f t="shared" ref="GW23:GW55" si="120">CY22/CY23-1</f>
        <v>2.9785540110740971E-2</v>
      </c>
      <c r="GX23" s="4">
        <f t="shared" ref="GX23:GX55" si="121">CZ22/CZ23-1</f>
        <v>2.9785540110740971E-2</v>
      </c>
      <c r="GY23" s="4">
        <f t="shared" ref="GY23:GY55" si="122">DA22/DA23-1</f>
        <v>2.9785540110740971E-2</v>
      </c>
      <c r="GZ23" s="4">
        <f t="shared" ref="GZ23:GZ55" si="123">DB22/DB23-1</f>
        <v>2.9785540110740971E-2</v>
      </c>
      <c r="HA23" s="4">
        <f t="shared" ref="HA23:HA55" si="124">DC22/DC23-1</f>
        <v>2.9785540110740971E-2</v>
      </c>
      <c r="HB23" s="4"/>
      <c r="HC23" s="4"/>
      <c r="HD23" s="4"/>
      <c r="HE23" s="4"/>
    </row>
    <row r="24" spans="2:213" x14ac:dyDescent="0.2">
      <c r="B24" t="str">
        <f t="shared" si="0"/>
        <v>19y</v>
      </c>
      <c r="C24">
        <f t="shared" si="19"/>
        <v>228</v>
      </c>
      <c r="D24" s="10">
        <f t="shared" si="1"/>
        <v>19</v>
      </c>
      <c r="E24" s="11">
        <f>'Curve construction'!G39</f>
        <v>2.3981943080712713E-2</v>
      </c>
      <c r="G24" s="11">
        <f t="shared" si="20"/>
        <v>2.3981943080712713E-2</v>
      </c>
      <c r="H24" s="11">
        <f t="shared" si="113"/>
        <v>2.3981943080712713E-2</v>
      </c>
      <c r="I24" s="11">
        <f t="shared" si="113"/>
        <v>2.3981943080712713E-2</v>
      </c>
      <c r="J24" s="11">
        <f t="shared" si="113"/>
        <v>2.3981943080712713E-2</v>
      </c>
      <c r="K24" s="11">
        <f t="shared" si="113"/>
        <v>2.3981943080712713E-2</v>
      </c>
      <c r="L24" s="11">
        <f t="shared" si="113"/>
        <v>2.3981943080712713E-2</v>
      </c>
      <c r="M24" s="11">
        <f t="shared" si="113"/>
        <v>2.3981943080712713E-2</v>
      </c>
      <c r="N24" s="11">
        <f t="shared" si="113"/>
        <v>2.3981943080712713E-2</v>
      </c>
      <c r="O24" s="11">
        <f t="shared" si="113"/>
        <v>2.3981943080712713E-2</v>
      </c>
      <c r="P24" s="11">
        <f t="shared" si="113"/>
        <v>2.3981943080712713E-2</v>
      </c>
      <c r="Q24" s="11">
        <f t="shared" si="113"/>
        <v>2.3981943080712713E-2</v>
      </c>
      <c r="R24" s="11">
        <f t="shared" si="113"/>
        <v>2.3981943080712713E-2</v>
      </c>
      <c r="S24" s="11">
        <f t="shared" si="113"/>
        <v>2.3981943080712713E-2</v>
      </c>
      <c r="T24" s="11">
        <f t="shared" si="113"/>
        <v>2.3981943080712713E-2</v>
      </c>
      <c r="U24" s="11">
        <f t="shared" si="113"/>
        <v>2.3981943080712713E-2</v>
      </c>
      <c r="V24" s="11">
        <f t="shared" si="113"/>
        <v>2.3981943080712713E-2</v>
      </c>
      <c r="W24" s="11">
        <f t="shared" si="113"/>
        <v>2.3981943080712713E-2</v>
      </c>
      <c r="X24" s="11">
        <f t="shared" si="113"/>
        <v>2.3981943080712713E-2</v>
      </c>
      <c r="Y24" s="11">
        <f t="shared" si="113"/>
        <v>2.4981943080712714E-2</v>
      </c>
      <c r="Z24" s="11">
        <f t="shared" si="113"/>
        <v>2.3981943080712713E-2</v>
      </c>
      <c r="AA24" s="11">
        <f t="shared" si="113"/>
        <v>2.3981943080712713E-2</v>
      </c>
      <c r="AB24" s="11">
        <f t="shared" si="113"/>
        <v>2.3981943080712713E-2</v>
      </c>
      <c r="AC24" s="11">
        <f t="shared" si="113"/>
        <v>2.3981943080712713E-2</v>
      </c>
      <c r="AD24" s="11">
        <f t="shared" si="113"/>
        <v>2.3981943080712713E-2</v>
      </c>
      <c r="AE24" s="11">
        <f t="shared" si="113"/>
        <v>2.3981943080712713E-2</v>
      </c>
      <c r="AF24" s="11">
        <f t="shared" si="113"/>
        <v>2.3981943080712713E-2</v>
      </c>
      <c r="AG24" s="11">
        <f t="shared" si="113"/>
        <v>2.3981943080712713E-2</v>
      </c>
      <c r="AH24" s="11">
        <f t="shared" si="113"/>
        <v>2.3981943080712713E-2</v>
      </c>
      <c r="AI24" s="11">
        <f t="shared" si="113"/>
        <v>2.3981943080712713E-2</v>
      </c>
      <c r="AJ24" s="11">
        <f t="shared" si="113"/>
        <v>2.3981943080712713E-2</v>
      </c>
      <c r="AK24" s="11">
        <f t="shared" si="113"/>
        <v>2.3981943080712713E-2</v>
      </c>
      <c r="AL24" s="11">
        <f t="shared" si="113"/>
        <v>2.3981943080712713E-2</v>
      </c>
      <c r="AM24" s="11">
        <f t="shared" si="113"/>
        <v>2.3981943080712713E-2</v>
      </c>
      <c r="AN24" s="11">
        <f t="shared" si="113"/>
        <v>2.3981943080712713E-2</v>
      </c>
      <c r="AO24" s="11">
        <f t="shared" si="114"/>
        <v>2.3981943080712713E-2</v>
      </c>
      <c r="AP24" s="11">
        <f t="shared" si="114"/>
        <v>2.3981943080712713E-2</v>
      </c>
      <c r="AQ24" s="11">
        <f t="shared" si="114"/>
        <v>2.3981943080712713E-2</v>
      </c>
      <c r="AR24" s="11">
        <f t="shared" si="114"/>
        <v>2.3981943080712713E-2</v>
      </c>
      <c r="AS24" s="11">
        <f t="shared" si="114"/>
        <v>2.3981943080712713E-2</v>
      </c>
      <c r="AT24" s="11">
        <f t="shared" si="114"/>
        <v>2.3981943080712713E-2</v>
      </c>
      <c r="AU24" s="11">
        <f t="shared" si="114"/>
        <v>2.3981943080712713E-2</v>
      </c>
      <c r="AV24" s="11">
        <f t="shared" si="114"/>
        <v>2.3981943080712713E-2</v>
      </c>
      <c r="AW24" s="11">
        <f t="shared" si="114"/>
        <v>2.3981943080712713E-2</v>
      </c>
      <c r="AX24" s="11">
        <f t="shared" si="114"/>
        <v>2.3981943080712713E-2</v>
      </c>
      <c r="AY24" s="11">
        <f t="shared" si="114"/>
        <v>2.3981943080712713E-2</v>
      </c>
      <c r="AZ24" s="11">
        <f t="shared" si="114"/>
        <v>2.3981943080712713E-2</v>
      </c>
      <c r="BA24" s="11">
        <f t="shared" si="114"/>
        <v>2.3981943080712713E-2</v>
      </c>
      <c r="BB24" s="11">
        <f t="shared" si="114"/>
        <v>2.3981943080712713E-2</v>
      </c>
      <c r="BC24" s="11">
        <f t="shared" si="114"/>
        <v>2.3981943080712713E-2</v>
      </c>
      <c r="BD24" s="11">
        <f t="shared" si="4"/>
        <v>2.3981943080712713E-2</v>
      </c>
      <c r="BF24" s="11">
        <f>(1-G24*SUM(BF$6:BF23))/(1+G24)</f>
        <v>0.6277735575179284</v>
      </c>
      <c r="BG24" s="11">
        <f>(1-H24*SUM(BG$6:BG23))/(1+H24)</f>
        <v>0.62779053581615174</v>
      </c>
      <c r="BH24" s="11">
        <f>(1-I24*SUM(BH$6:BH23))/(1+I24)</f>
        <v>0.62780757028543011</v>
      </c>
      <c r="BI24" s="11">
        <f>(1-J24*SUM(BI$6:BI23))/(1+J24)</f>
        <v>0.62782471308869325</v>
      </c>
      <c r="BJ24" s="11">
        <f>(1-K24*SUM(BJ$6:BJ23))/(1+K24)</f>
        <v>0.62784200203672003</v>
      </c>
      <c r="BK24" s="11">
        <f>(1-L24*SUM(BK$6:BK23))/(1+L24)</f>
        <v>0.62785950053135398</v>
      </c>
      <c r="BL24" s="11">
        <f>(1-M24*SUM(BL$6:BL23))/(1+M24)</f>
        <v>0.62787724053016702</v>
      </c>
      <c r="BM24" s="11">
        <f>(1-N24*SUM(BM$6:BM23))/(1+N24)</f>
        <v>0.62789526966049591</v>
      </c>
      <c r="BN24" s="11">
        <f>(1-O24*SUM(BN$6:BN23))/(1+O24)</f>
        <v>0.62791361417280234</v>
      </c>
      <c r="BO24" s="11">
        <f>(1-P24*SUM(BO$6:BO23))/(1+P24)</f>
        <v>0.62793229841357112</v>
      </c>
      <c r="BP24" s="11">
        <f>(1-Q24*SUM(BP$6:BP23))/(1+Q24)</f>
        <v>0.62795135864518081</v>
      </c>
      <c r="BQ24" s="11">
        <f>(1-R24*SUM(BQ$6:BQ23))/(1+R24)</f>
        <v>0.62797081611314598</v>
      </c>
      <c r="BR24" s="11">
        <f>(1-S24*SUM(BR$6:BR23))/(1+S24)</f>
        <v>0.62799069081594194</v>
      </c>
      <c r="BS24" s="11">
        <f>(1-T24*SUM(BS$6:BS23))/(1+T24)</f>
        <v>0.62801100190686643</v>
      </c>
      <c r="BT24" s="11">
        <f>(1-U24*SUM(BT$6:BT23))/(1+U24)</f>
        <v>0.62803176798028215</v>
      </c>
      <c r="BU24" s="11">
        <f>(1-V24*SUM(BU$6:BU23))/(1+V24)</f>
        <v>0.62805300728187585</v>
      </c>
      <c r="BV24" s="11">
        <f>(1-W24*SUM(BV$6:BV23))/(1+W24)</f>
        <v>0.62807473786742218</v>
      </c>
      <c r="BW24" s="11">
        <f>(1-X24*SUM(BW$6:BW23))/(1+X24)</f>
        <v>0.62809697772572781</v>
      </c>
      <c r="BX24" s="11">
        <f>(1-Y24*SUM(BX$6:BX23))/(1+Y24)</f>
        <v>0.61261306746166588</v>
      </c>
      <c r="BY24" s="11">
        <f>(1-Z24*SUM(BY$6:BY23))/(1+Z24)</f>
        <v>0.62775657416040731</v>
      </c>
      <c r="BZ24" s="11">
        <f>(1-AA24*SUM(BZ$6:BZ23))/(1+AA24)</f>
        <v>0.62775657416040731</v>
      </c>
      <c r="CA24" s="11">
        <f>(1-AB24*SUM(CA$6:CA23))/(1+AB24)</f>
        <v>0.62775657416040731</v>
      </c>
      <c r="CB24" s="11">
        <f>(1-AC24*SUM(CB$6:CB23))/(1+AC24)</f>
        <v>0.62775657416040731</v>
      </c>
      <c r="CC24" s="11">
        <f>(1-AD24*SUM(CC$6:CC23))/(1+AD24)</f>
        <v>0.62775657416040731</v>
      </c>
      <c r="CD24" s="11">
        <f>(1-AE24*SUM(CD$6:CD23))/(1+AE24)</f>
        <v>0.62775657416040731</v>
      </c>
      <c r="CE24" s="11">
        <f>(1-AF24*SUM(CE$6:CE23))/(1+AF24)</f>
        <v>0.62775657416040731</v>
      </c>
      <c r="CF24" s="11">
        <f>(1-AG24*SUM(CF$6:CF23))/(1+AG24)</f>
        <v>0.62775657416040731</v>
      </c>
      <c r="CG24" s="11">
        <f>(1-AH24*SUM(CG$6:CG23))/(1+AH24)</f>
        <v>0.62775657416040731</v>
      </c>
      <c r="CH24" s="11">
        <f>(1-AI24*SUM(CH$6:CH23))/(1+AI24)</f>
        <v>0.62775657416040731</v>
      </c>
      <c r="CI24" s="11">
        <f>(1-AJ24*SUM(CI$6:CI23))/(1+AJ24)</f>
        <v>0.62775657416040731</v>
      </c>
      <c r="CJ24" s="11">
        <f>(1-AK24*SUM(CJ$6:CJ23))/(1+AK24)</f>
        <v>0.62775657416040731</v>
      </c>
      <c r="CK24" s="11">
        <f>(1-AL24*SUM(CK$6:CK23))/(1+AL24)</f>
        <v>0.62775657416040731</v>
      </c>
      <c r="CL24" s="11">
        <f>(1-AM24*SUM(CL$6:CL23))/(1+AM24)</f>
        <v>0.62775657416040731</v>
      </c>
      <c r="CM24" s="11">
        <f>(1-AN24*SUM(CM$6:CM23))/(1+AN24)</f>
        <v>0.62775657416040731</v>
      </c>
      <c r="CN24" s="11">
        <f>(1-AO24*SUM(CN$6:CN23))/(1+AO24)</f>
        <v>0.62775657416040731</v>
      </c>
      <c r="CO24" s="11">
        <f>(1-AP24*SUM(CO$6:CO23))/(1+AP24)</f>
        <v>0.62775657416040731</v>
      </c>
      <c r="CP24" s="11">
        <f>(1-AQ24*SUM(CP$6:CP23))/(1+AQ24)</f>
        <v>0.62775657416040731</v>
      </c>
      <c r="CQ24" s="11">
        <f>(1-AR24*SUM(CQ$6:CQ23))/(1+AR24)</f>
        <v>0.62775657416040731</v>
      </c>
      <c r="CR24" s="11">
        <f>(1-AS24*SUM(CR$6:CR23))/(1+AS24)</f>
        <v>0.62775657416040731</v>
      </c>
      <c r="CS24" s="11">
        <f>(1-AT24*SUM(CS$6:CS23))/(1+AT24)</f>
        <v>0.62775657416040731</v>
      </c>
      <c r="CT24" s="11">
        <f>(1-AU24*SUM(CT$6:CT23))/(1+AU24)</f>
        <v>0.62775657416040731</v>
      </c>
      <c r="CU24" s="11">
        <f>(1-AV24*SUM(CU$6:CU23))/(1+AV24)</f>
        <v>0.62775657416040731</v>
      </c>
      <c r="CV24" s="11">
        <f>(1-AW24*SUM(CV$6:CV23))/(1+AW24)</f>
        <v>0.62775657416040731</v>
      </c>
      <c r="CW24" s="11">
        <f>(1-AX24*SUM(CW$6:CW23))/(1+AX24)</f>
        <v>0.62775657416040731</v>
      </c>
      <c r="CX24" s="11">
        <f>(1-AY24*SUM(CX$6:CX23))/(1+AY24)</f>
        <v>0.62775657416040731</v>
      </c>
      <c r="CY24" s="11">
        <f>(1-AZ24*SUM(CY$6:CY23))/(1+AZ24)</f>
        <v>0.62775657416040731</v>
      </c>
      <c r="CZ24" s="11">
        <f>(1-BA24*SUM(CZ$6:CZ23))/(1+BA24)</f>
        <v>0.62775657416040731</v>
      </c>
      <c r="DA24" s="11">
        <f>(1-BB24*SUM(DA$6:DA23))/(1+BB24)</f>
        <v>0.62775657416040731</v>
      </c>
      <c r="DB24" s="11">
        <f>(1-BC24*SUM(DB$6:DB23))/(1+BC24)</f>
        <v>0.62775657416040731</v>
      </c>
      <c r="DC24" s="11">
        <f>(1-BD24*SUM(DC$6:DC23))/(1+BD24)</f>
        <v>0.62775657416040731</v>
      </c>
      <c r="DE24" s="4">
        <f t="shared" si="21"/>
        <v>2.4806677097032548E-2</v>
      </c>
      <c r="DF24" s="4">
        <f t="shared" si="58"/>
        <v>2.4805218372447646E-2</v>
      </c>
      <c r="DG24" s="4">
        <f t="shared" si="59"/>
        <v>2.4803754863546246E-2</v>
      </c>
      <c r="DH24" s="4">
        <f t="shared" si="60"/>
        <v>2.4802282089377403E-2</v>
      </c>
      <c r="DI24" s="4">
        <f t="shared" si="61"/>
        <v>2.4800796802478375E-2</v>
      </c>
      <c r="DJ24" s="4">
        <f t="shared" si="62"/>
        <v>2.4799293557349111E-2</v>
      </c>
      <c r="DK24" s="4">
        <f t="shared" si="63"/>
        <v>2.4797769610310327E-2</v>
      </c>
      <c r="DL24" s="4">
        <f t="shared" si="64"/>
        <v>2.4796220871988961E-2</v>
      </c>
      <c r="DM24" s="4">
        <f t="shared" si="65"/>
        <v>2.4794645089770695E-2</v>
      </c>
      <c r="DN24" s="4">
        <f t="shared" si="66"/>
        <v>2.4793040174901471E-2</v>
      </c>
      <c r="DO24" s="4">
        <f t="shared" si="67"/>
        <v>2.4791403015449687E-2</v>
      </c>
      <c r="DP24" s="4">
        <f t="shared" si="68"/>
        <v>2.4789731789733871E-2</v>
      </c>
      <c r="DQ24" s="4">
        <f t="shared" si="69"/>
        <v>2.4788024783480855E-2</v>
      </c>
      <c r="DR24" s="4">
        <f t="shared" si="70"/>
        <v>2.4786280355305612E-2</v>
      </c>
      <c r="DS24" s="4">
        <f t="shared" si="71"/>
        <v>2.4784496912129361E-2</v>
      </c>
      <c r="DT24" s="4">
        <f t="shared" si="72"/>
        <v>2.4782672891124902E-2</v>
      </c>
      <c r="DU24" s="4">
        <f t="shared" si="25"/>
        <v>2.4780806746090178E-2</v>
      </c>
      <c r="DV24" s="4">
        <f t="shared" si="26"/>
        <v>2.4778896936902051E-2</v>
      </c>
      <c r="DW24" s="4">
        <f t="shared" si="27"/>
        <v>2.6126074279056333E-2</v>
      </c>
      <c r="DX24" s="4">
        <f t="shared" si="28"/>
        <v>2.4808136297844285E-2</v>
      </c>
      <c r="DY24" s="4">
        <f t="shared" si="29"/>
        <v>2.4808136297844285E-2</v>
      </c>
      <c r="DZ24" s="4">
        <f t="shared" si="30"/>
        <v>2.4808136297844285E-2</v>
      </c>
      <c r="EA24" s="4">
        <f t="shared" si="31"/>
        <v>2.4808136297844285E-2</v>
      </c>
      <c r="EB24" s="4">
        <f t="shared" si="32"/>
        <v>2.4808136297844285E-2</v>
      </c>
      <c r="EC24" s="4">
        <f t="shared" si="33"/>
        <v>2.4808136297844285E-2</v>
      </c>
      <c r="ED24" s="4">
        <f t="shared" si="34"/>
        <v>2.4808136297844285E-2</v>
      </c>
      <c r="EE24" s="4">
        <f t="shared" si="35"/>
        <v>2.4808136297844285E-2</v>
      </c>
      <c r="EF24" s="4">
        <f t="shared" si="36"/>
        <v>2.4808136297844285E-2</v>
      </c>
      <c r="EG24" s="4">
        <f t="shared" si="37"/>
        <v>2.4808136297844285E-2</v>
      </c>
      <c r="EH24" s="4">
        <f t="shared" si="38"/>
        <v>2.4808136297844285E-2</v>
      </c>
      <c r="EI24" s="4">
        <f t="shared" si="39"/>
        <v>2.4808136297844285E-2</v>
      </c>
      <c r="EJ24" s="4">
        <f t="shared" si="40"/>
        <v>2.4808136297844285E-2</v>
      </c>
      <c r="EK24" s="4">
        <f t="shared" si="41"/>
        <v>2.4808136297844285E-2</v>
      </c>
      <c r="EL24" s="4">
        <f t="shared" si="42"/>
        <v>2.4808136297844285E-2</v>
      </c>
      <c r="EM24" s="4">
        <f t="shared" si="43"/>
        <v>2.4808136297844285E-2</v>
      </c>
      <c r="EN24" s="4">
        <f t="shared" si="44"/>
        <v>2.4808136297844285E-2</v>
      </c>
      <c r="EO24" s="4">
        <f t="shared" si="45"/>
        <v>2.4808136297844285E-2</v>
      </c>
      <c r="EP24" s="4">
        <f t="shared" si="46"/>
        <v>2.4808136297844285E-2</v>
      </c>
      <c r="EQ24" s="4">
        <f t="shared" si="47"/>
        <v>2.4808136297844285E-2</v>
      </c>
      <c r="ER24" s="4">
        <f t="shared" si="48"/>
        <v>2.4808136297844285E-2</v>
      </c>
      <c r="ES24" s="4">
        <f t="shared" si="49"/>
        <v>2.4808136297844285E-2</v>
      </c>
      <c r="ET24" s="4">
        <f t="shared" si="50"/>
        <v>2.4808136297844285E-2</v>
      </c>
      <c r="EU24" s="4">
        <f t="shared" si="51"/>
        <v>2.4808136297844285E-2</v>
      </c>
      <c r="EV24" s="4">
        <f t="shared" si="52"/>
        <v>2.4808136297844285E-2</v>
      </c>
      <c r="EW24" s="4">
        <f t="shared" si="53"/>
        <v>2.4808136297844285E-2</v>
      </c>
      <c r="EX24" s="4">
        <f t="shared" si="54"/>
        <v>2.4808136297844285E-2</v>
      </c>
      <c r="EY24" s="4">
        <f t="shared" si="55"/>
        <v>2.4808136297844285E-2</v>
      </c>
      <c r="EZ24" s="4">
        <f t="shared" si="56"/>
        <v>2.4808136297844285E-2</v>
      </c>
      <c r="FA24" s="4">
        <f t="shared" si="57"/>
        <v>2.4808136297844285E-2</v>
      </c>
      <c r="FB24" s="4">
        <f t="shared" si="57"/>
        <v>2.4808136297844285E-2</v>
      </c>
      <c r="FD24" s="4">
        <f t="shared" si="24"/>
        <v>2.9861410254455434E-2</v>
      </c>
      <c r="FE24" s="4">
        <f t="shared" si="92"/>
        <v>2.9860965069054002E-2</v>
      </c>
      <c r="FF24" s="4">
        <f t="shared" si="93"/>
        <v>2.9860518434997596E-2</v>
      </c>
      <c r="FG24" s="4">
        <f t="shared" si="94"/>
        <v>2.9860068984954635E-2</v>
      </c>
      <c r="FH24" s="4">
        <f t="shared" si="95"/>
        <v>2.9859615728146549E-2</v>
      </c>
      <c r="FI24" s="4">
        <f t="shared" si="96"/>
        <v>2.9859157003164327E-2</v>
      </c>
      <c r="FJ24" s="4">
        <f t="shared" si="97"/>
        <v>2.9858691973223328E-2</v>
      </c>
      <c r="FK24" s="4">
        <f t="shared" si="98"/>
        <v>2.9858219391016183E-2</v>
      </c>
      <c r="FL24" s="4">
        <f t="shared" si="99"/>
        <v>2.9857738569825321E-2</v>
      </c>
      <c r="FM24" s="4">
        <f t="shared" si="100"/>
        <v>2.9857248873016218E-2</v>
      </c>
      <c r="FN24" s="4">
        <f t="shared" si="101"/>
        <v>2.9856749351858891E-2</v>
      </c>
      <c r="FO24" s="4">
        <f t="shared" si="102"/>
        <v>2.9856239451404365E-2</v>
      </c>
      <c r="FP24" s="4">
        <f t="shared" si="103"/>
        <v>2.9855718649556717E-2</v>
      </c>
      <c r="FQ24" s="4">
        <f t="shared" si="104"/>
        <v>2.9855186446539284E-2</v>
      </c>
      <c r="FR24" s="4">
        <f t="shared" si="105"/>
        <v>2.9854642357394656E-2</v>
      </c>
      <c r="FS24" s="4">
        <f t="shared" si="106"/>
        <v>2.9854085906480421E-2</v>
      </c>
      <c r="FT24" s="4">
        <f t="shared" si="107"/>
        <v>2.9853516623311371E-2</v>
      </c>
      <c r="FU24" s="4">
        <f t="shared" si="108"/>
        <v>6.1630735402395942E-3</v>
      </c>
      <c r="FV24" s="4">
        <f t="shared" si="109"/>
        <v>5.53195559581523E-2</v>
      </c>
      <c r="FW24" s="4">
        <f t="shared" si="110"/>
        <v>2.9861855596608144E-2</v>
      </c>
      <c r="FX24" s="4">
        <f t="shared" si="111"/>
        <v>2.9861855596608144E-2</v>
      </c>
      <c r="FY24" s="4">
        <f t="shared" si="112"/>
        <v>2.9861855596608144E-2</v>
      </c>
      <c r="FZ24" s="4">
        <f t="shared" si="74"/>
        <v>2.9861855596608144E-2</v>
      </c>
      <c r="GA24" s="4">
        <f t="shared" si="75"/>
        <v>2.9861855596608144E-2</v>
      </c>
      <c r="GB24" s="4">
        <f t="shared" si="76"/>
        <v>2.9861855596608144E-2</v>
      </c>
      <c r="GC24" s="4">
        <f t="shared" si="77"/>
        <v>2.9861855596608144E-2</v>
      </c>
      <c r="GD24" s="4">
        <f t="shared" si="78"/>
        <v>2.9861855596608144E-2</v>
      </c>
      <c r="GE24" s="4">
        <f t="shared" si="79"/>
        <v>2.9861855596608144E-2</v>
      </c>
      <c r="GF24" s="4">
        <f t="shared" si="80"/>
        <v>2.9861855596608144E-2</v>
      </c>
      <c r="GG24" s="4">
        <f t="shared" si="81"/>
        <v>2.9861855596608144E-2</v>
      </c>
      <c r="GH24" s="4">
        <f t="shared" si="82"/>
        <v>2.9861855596608144E-2</v>
      </c>
      <c r="GI24" s="4">
        <f t="shared" si="83"/>
        <v>2.9861855596608144E-2</v>
      </c>
      <c r="GJ24" s="4">
        <f t="shared" si="84"/>
        <v>2.9861855596608144E-2</v>
      </c>
      <c r="GK24" s="4">
        <f t="shared" si="85"/>
        <v>2.9861855596608144E-2</v>
      </c>
      <c r="GL24" s="4">
        <f t="shared" si="86"/>
        <v>2.9861855596608144E-2</v>
      </c>
      <c r="GM24" s="4">
        <f t="shared" si="87"/>
        <v>2.9861855596608144E-2</v>
      </c>
      <c r="GN24" s="4">
        <f t="shared" si="88"/>
        <v>2.9861855596608144E-2</v>
      </c>
      <c r="GO24" s="4">
        <f t="shared" si="89"/>
        <v>2.9861855596608144E-2</v>
      </c>
      <c r="GP24" s="4">
        <f t="shared" si="90"/>
        <v>2.9861855596608144E-2</v>
      </c>
      <c r="GQ24" s="4">
        <f t="shared" si="91"/>
        <v>2.9861855596608144E-2</v>
      </c>
      <c r="GR24" s="4">
        <f t="shared" si="115"/>
        <v>2.9861855596608144E-2</v>
      </c>
      <c r="GS24" s="4">
        <f t="shared" si="116"/>
        <v>2.9861855596608144E-2</v>
      </c>
      <c r="GT24" s="4">
        <f t="shared" si="117"/>
        <v>2.9861855596608144E-2</v>
      </c>
      <c r="GU24" s="4">
        <f t="shared" si="118"/>
        <v>2.9861855596608144E-2</v>
      </c>
      <c r="GV24" s="4">
        <f t="shared" si="119"/>
        <v>2.9861855596608144E-2</v>
      </c>
      <c r="GW24" s="4">
        <f t="shared" si="120"/>
        <v>2.9861855596608144E-2</v>
      </c>
      <c r="GX24" s="4">
        <f t="shared" si="121"/>
        <v>2.9861855596608144E-2</v>
      </c>
      <c r="GY24" s="4">
        <f t="shared" si="122"/>
        <v>2.9861855596608144E-2</v>
      </c>
      <c r="GZ24" s="4">
        <f t="shared" si="123"/>
        <v>2.9861855596608144E-2</v>
      </c>
      <c r="HA24" s="4">
        <f t="shared" si="124"/>
        <v>2.9861855596608144E-2</v>
      </c>
      <c r="HB24" s="4"/>
      <c r="HC24" s="4"/>
      <c r="HD24" s="4"/>
      <c r="HE24" s="4"/>
    </row>
    <row r="25" spans="2:213" x14ac:dyDescent="0.2">
      <c r="B25" t="str">
        <f t="shared" si="0"/>
        <v>20y</v>
      </c>
      <c r="C25">
        <f t="shared" si="19"/>
        <v>240</v>
      </c>
      <c r="D25" s="10">
        <f t="shared" si="1"/>
        <v>20</v>
      </c>
      <c r="E25" s="11">
        <f>'Curve construction'!G40</f>
        <v>2.4206994240916303E-2</v>
      </c>
      <c r="G25" s="11">
        <f t="shared" si="20"/>
        <v>2.4206994240916303E-2</v>
      </c>
      <c r="H25" s="11">
        <f t="shared" si="113"/>
        <v>2.4206994240916303E-2</v>
      </c>
      <c r="I25" s="11">
        <f t="shared" si="113"/>
        <v>2.4206994240916303E-2</v>
      </c>
      <c r="J25" s="11">
        <f t="shared" si="113"/>
        <v>2.4206994240916303E-2</v>
      </c>
      <c r="K25" s="11">
        <f t="shared" si="113"/>
        <v>2.4206994240916303E-2</v>
      </c>
      <c r="L25" s="11">
        <f t="shared" si="113"/>
        <v>2.4206994240916303E-2</v>
      </c>
      <c r="M25" s="11">
        <f t="shared" si="113"/>
        <v>2.4206994240916303E-2</v>
      </c>
      <c r="N25" s="11">
        <f t="shared" si="113"/>
        <v>2.4206994240916303E-2</v>
      </c>
      <c r="O25" s="11">
        <f t="shared" si="113"/>
        <v>2.4206994240916303E-2</v>
      </c>
      <c r="P25" s="11">
        <f t="shared" si="113"/>
        <v>2.4206994240916303E-2</v>
      </c>
      <c r="Q25" s="11">
        <f t="shared" si="113"/>
        <v>2.4206994240916303E-2</v>
      </c>
      <c r="R25" s="11">
        <f t="shared" si="113"/>
        <v>2.4206994240916303E-2</v>
      </c>
      <c r="S25" s="11">
        <f t="shared" si="113"/>
        <v>2.4206994240916303E-2</v>
      </c>
      <c r="T25" s="11">
        <f t="shared" si="113"/>
        <v>2.4206994240916303E-2</v>
      </c>
      <c r="U25" s="11">
        <f t="shared" si="113"/>
        <v>2.4206994240916303E-2</v>
      </c>
      <c r="V25" s="11">
        <f t="shared" si="113"/>
        <v>2.4206994240916303E-2</v>
      </c>
      <c r="W25" s="11">
        <f t="shared" si="113"/>
        <v>2.4206994240916303E-2</v>
      </c>
      <c r="X25" s="11">
        <f t="shared" si="113"/>
        <v>2.4206994240916303E-2</v>
      </c>
      <c r="Y25" s="11">
        <f t="shared" si="113"/>
        <v>2.4206994240916303E-2</v>
      </c>
      <c r="Z25" s="11">
        <f t="shared" si="113"/>
        <v>2.5206994240916304E-2</v>
      </c>
      <c r="AA25" s="11">
        <f t="shared" si="113"/>
        <v>2.4206994240916303E-2</v>
      </c>
      <c r="AB25" s="11">
        <f t="shared" si="113"/>
        <v>2.4206994240916303E-2</v>
      </c>
      <c r="AC25" s="11">
        <f t="shared" si="113"/>
        <v>2.4206994240916303E-2</v>
      </c>
      <c r="AD25" s="11">
        <f t="shared" si="113"/>
        <v>2.4206994240916303E-2</v>
      </c>
      <c r="AE25" s="11">
        <f t="shared" si="113"/>
        <v>2.4206994240916303E-2</v>
      </c>
      <c r="AF25" s="11">
        <f t="shared" si="113"/>
        <v>2.4206994240916303E-2</v>
      </c>
      <c r="AG25" s="11">
        <f t="shared" si="113"/>
        <v>2.4206994240916303E-2</v>
      </c>
      <c r="AH25" s="11">
        <f t="shared" si="113"/>
        <v>2.4206994240916303E-2</v>
      </c>
      <c r="AI25" s="11">
        <f t="shared" si="113"/>
        <v>2.4206994240916303E-2</v>
      </c>
      <c r="AJ25" s="11">
        <f t="shared" si="113"/>
        <v>2.4206994240916303E-2</v>
      </c>
      <c r="AK25" s="11">
        <f t="shared" si="113"/>
        <v>2.4206994240916303E-2</v>
      </c>
      <c r="AL25" s="11">
        <f t="shared" si="113"/>
        <v>2.4206994240916303E-2</v>
      </c>
      <c r="AM25" s="11">
        <f t="shared" si="113"/>
        <v>2.4206994240916303E-2</v>
      </c>
      <c r="AN25" s="11">
        <f t="shared" si="113"/>
        <v>2.4206994240916303E-2</v>
      </c>
      <c r="AO25" s="11">
        <f t="shared" si="114"/>
        <v>2.4206994240916303E-2</v>
      </c>
      <c r="AP25" s="11">
        <f t="shared" si="114"/>
        <v>2.4206994240916303E-2</v>
      </c>
      <c r="AQ25" s="11">
        <f t="shared" si="114"/>
        <v>2.4206994240916303E-2</v>
      </c>
      <c r="AR25" s="11">
        <f t="shared" si="114"/>
        <v>2.4206994240916303E-2</v>
      </c>
      <c r="AS25" s="11">
        <f t="shared" si="114"/>
        <v>2.4206994240916303E-2</v>
      </c>
      <c r="AT25" s="11">
        <f t="shared" si="114"/>
        <v>2.4206994240916303E-2</v>
      </c>
      <c r="AU25" s="11">
        <f t="shared" si="114"/>
        <v>2.4206994240916303E-2</v>
      </c>
      <c r="AV25" s="11">
        <f t="shared" si="114"/>
        <v>2.4206994240916303E-2</v>
      </c>
      <c r="AW25" s="11">
        <f t="shared" si="114"/>
        <v>2.4206994240916303E-2</v>
      </c>
      <c r="AX25" s="11">
        <f t="shared" si="114"/>
        <v>2.4206994240916303E-2</v>
      </c>
      <c r="AY25" s="11">
        <f t="shared" si="114"/>
        <v>2.4206994240916303E-2</v>
      </c>
      <c r="AZ25" s="11">
        <f t="shared" si="114"/>
        <v>2.4206994240916303E-2</v>
      </c>
      <c r="BA25" s="11">
        <f t="shared" si="114"/>
        <v>2.4206994240916303E-2</v>
      </c>
      <c r="BB25" s="11">
        <f t="shared" si="114"/>
        <v>2.4206994240916303E-2</v>
      </c>
      <c r="BC25" s="11">
        <f t="shared" si="114"/>
        <v>2.4206994240916303E-2</v>
      </c>
      <c r="BD25" s="11">
        <f t="shared" si="4"/>
        <v>2.4206994240916303E-2</v>
      </c>
      <c r="BF25" s="11">
        <f>(1-G25*SUM(BF$6:BF24))/(1+G25)</f>
        <v>0.60952572731542942</v>
      </c>
      <c r="BG25" s="11">
        <f>(1-H25*SUM(BG$6:BG24))/(1+H25)</f>
        <v>0.60954245989578815</v>
      </c>
      <c r="BH25" s="11">
        <f>(1-I25*SUM(BH$6:BH24))/(1+I25)</f>
        <v>0.60955924783426807</v>
      </c>
      <c r="BI25" s="11">
        <f>(1-J25*SUM(BI$6:BI24))/(1+J25)</f>
        <v>0.6095761425388726</v>
      </c>
      <c r="BJ25" s="11">
        <f>(1-K25*SUM(BJ$6:BJ24))/(1+K25)</f>
        <v>0.60959318127316564</v>
      </c>
      <c r="BK25" s="11">
        <f>(1-L25*SUM(BK$6:BK24))/(1+L25)</f>
        <v>0.60961042652140929</v>
      </c>
      <c r="BL25" s="11">
        <f>(1-M25*SUM(BL$6:BL24))/(1+M25)</f>
        <v>0.60962790977867076</v>
      </c>
      <c r="BM25" s="11">
        <f>(1-N25*SUM(BM$6:BM24))/(1+N25)</f>
        <v>0.60964567798300173</v>
      </c>
      <c r="BN25" s="11">
        <f>(1-O25*SUM(BN$6:BN24))/(1+O25)</f>
        <v>0.6096637570049549</v>
      </c>
      <c r="BO25" s="11">
        <f>(1-P25*SUM(BO$6:BO24))/(1+P25)</f>
        <v>0.60968217083866139</v>
      </c>
      <c r="BP25" s="11">
        <f>(1-Q25*SUM(BP$6:BP24))/(1+Q25)</f>
        <v>0.60970095522169343</v>
      </c>
      <c r="BQ25" s="11">
        <f>(1-R25*SUM(BQ$6:BQ24))/(1+R25)</f>
        <v>0.609720131092091</v>
      </c>
      <c r="BR25" s="11">
        <f>(1-S25*SUM(BR$6:BR24))/(1+S25)</f>
        <v>0.60973971815890204</v>
      </c>
      <c r="BS25" s="11">
        <f>(1-T25*SUM(BS$6:BS24))/(1+T25)</f>
        <v>0.60975973529822858</v>
      </c>
      <c r="BT25" s="11">
        <f>(1-U25*SUM(BT$6:BT24))/(1+U25)</f>
        <v>0.60978020083532714</v>
      </c>
      <c r="BU25" s="11">
        <f>(1-V25*SUM(BU$6:BU24))/(1+V25)</f>
        <v>0.60980113275182457</v>
      </c>
      <c r="BV25" s="11">
        <f>(1-W25*SUM(BV$6:BV24))/(1+W25)</f>
        <v>0.60982254884218345</v>
      </c>
      <c r="BW25" s="11">
        <f>(1-X25*SUM(BW$6:BW24))/(1+X25)</f>
        <v>0.60984446683486848</v>
      </c>
      <c r="BX25" s="11">
        <f>(1-Y25*SUM(BX$6:BX24))/(1+Y25)</f>
        <v>0.60986690448840175</v>
      </c>
      <c r="BY25" s="11">
        <f>(1-Z25*SUM(BY$6:BY24))/(1+Z25)</f>
        <v>0.59377428446362379</v>
      </c>
      <c r="BZ25" s="11">
        <f>(1-AA25*SUM(BZ$6:BZ24))/(1+AA25)</f>
        <v>0.6095089897489937</v>
      </c>
      <c r="CA25" s="11">
        <f>(1-AB25*SUM(CA$6:CA24))/(1+AB25)</f>
        <v>0.6095089897489937</v>
      </c>
      <c r="CB25" s="11">
        <f>(1-AC25*SUM(CB$6:CB24))/(1+AC25)</f>
        <v>0.6095089897489937</v>
      </c>
      <c r="CC25" s="11">
        <f>(1-AD25*SUM(CC$6:CC24))/(1+AD25)</f>
        <v>0.6095089897489937</v>
      </c>
      <c r="CD25" s="11">
        <f>(1-AE25*SUM(CD$6:CD24))/(1+AE25)</f>
        <v>0.6095089897489937</v>
      </c>
      <c r="CE25" s="11">
        <f>(1-AF25*SUM(CE$6:CE24))/(1+AF25)</f>
        <v>0.6095089897489937</v>
      </c>
      <c r="CF25" s="11">
        <f>(1-AG25*SUM(CF$6:CF24))/(1+AG25)</f>
        <v>0.6095089897489937</v>
      </c>
      <c r="CG25" s="11">
        <f>(1-AH25*SUM(CG$6:CG24))/(1+AH25)</f>
        <v>0.6095089897489937</v>
      </c>
      <c r="CH25" s="11">
        <f>(1-AI25*SUM(CH$6:CH24))/(1+AI25)</f>
        <v>0.6095089897489937</v>
      </c>
      <c r="CI25" s="11">
        <f>(1-AJ25*SUM(CI$6:CI24))/(1+AJ25)</f>
        <v>0.6095089897489937</v>
      </c>
      <c r="CJ25" s="11">
        <f>(1-AK25*SUM(CJ$6:CJ24))/(1+AK25)</f>
        <v>0.6095089897489937</v>
      </c>
      <c r="CK25" s="11">
        <f>(1-AL25*SUM(CK$6:CK24))/(1+AL25)</f>
        <v>0.6095089897489937</v>
      </c>
      <c r="CL25" s="11">
        <f>(1-AM25*SUM(CL$6:CL24))/(1+AM25)</f>
        <v>0.6095089897489937</v>
      </c>
      <c r="CM25" s="11">
        <f>(1-AN25*SUM(CM$6:CM24))/(1+AN25)</f>
        <v>0.6095089897489937</v>
      </c>
      <c r="CN25" s="11">
        <f>(1-AO25*SUM(CN$6:CN24))/(1+AO25)</f>
        <v>0.6095089897489937</v>
      </c>
      <c r="CO25" s="11">
        <f>(1-AP25*SUM(CO$6:CO24))/(1+AP25)</f>
        <v>0.6095089897489937</v>
      </c>
      <c r="CP25" s="11">
        <f>(1-AQ25*SUM(CP$6:CP24))/(1+AQ25)</f>
        <v>0.6095089897489937</v>
      </c>
      <c r="CQ25" s="11">
        <f>(1-AR25*SUM(CQ$6:CQ24))/(1+AR25)</f>
        <v>0.6095089897489937</v>
      </c>
      <c r="CR25" s="11">
        <f>(1-AS25*SUM(CR$6:CR24))/(1+AS25)</f>
        <v>0.6095089897489937</v>
      </c>
      <c r="CS25" s="11">
        <f>(1-AT25*SUM(CS$6:CS24))/(1+AT25)</f>
        <v>0.6095089897489937</v>
      </c>
      <c r="CT25" s="11">
        <f>(1-AU25*SUM(CT$6:CT24))/(1+AU25)</f>
        <v>0.6095089897489937</v>
      </c>
      <c r="CU25" s="11">
        <f>(1-AV25*SUM(CU$6:CU24))/(1+AV25)</f>
        <v>0.6095089897489937</v>
      </c>
      <c r="CV25" s="11">
        <f>(1-AW25*SUM(CV$6:CV24))/(1+AW25)</f>
        <v>0.6095089897489937</v>
      </c>
      <c r="CW25" s="11">
        <f>(1-AX25*SUM(CW$6:CW24))/(1+AX25)</f>
        <v>0.6095089897489937</v>
      </c>
      <c r="CX25" s="11">
        <f>(1-AY25*SUM(CX$6:CX24))/(1+AY25)</f>
        <v>0.6095089897489937</v>
      </c>
      <c r="CY25" s="11">
        <f>(1-AZ25*SUM(CY$6:CY24))/(1+AZ25)</f>
        <v>0.6095089897489937</v>
      </c>
      <c r="CZ25" s="11">
        <f>(1-BA25*SUM(CZ$6:CZ24))/(1+BA25)</f>
        <v>0.6095089897489937</v>
      </c>
      <c r="DA25" s="11">
        <f>(1-BB25*SUM(DA$6:DA24))/(1+BB25)</f>
        <v>0.6095089897489937</v>
      </c>
      <c r="DB25" s="11">
        <f>(1-BC25*SUM(DB$6:DB24))/(1+BC25)</f>
        <v>0.6095089897489937</v>
      </c>
      <c r="DC25" s="11">
        <f>(1-BD25*SUM(DC$6:DC24))/(1+BD25)</f>
        <v>0.6095089897489937</v>
      </c>
      <c r="DE25" s="4">
        <f t="shared" si="21"/>
        <v>2.5062622679595581E-2</v>
      </c>
      <c r="DF25" s="4">
        <f t="shared" si="58"/>
        <v>2.5061215708999773E-2</v>
      </c>
      <c r="DG25" s="4">
        <f t="shared" si="59"/>
        <v>2.5059804124333063E-2</v>
      </c>
      <c r="DH25" s="4">
        <f t="shared" si="60"/>
        <v>2.5058383603631773E-2</v>
      </c>
      <c r="DI25" s="4">
        <f t="shared" si="61"/>
        <v>2.5056951014664097E-2</v>
      </c>
      <c r="DJ25" s="4">
        <f t="shared" si="62"/>
        <v>2.5055501105152089E-2</v>
      </c>
      <c r="DK25" s="4">
        <f t="shared" si="63"/>
        <v>2.5054031228783025E-2</v>
      </c>
      <c r="DL25" s="4">
        <f t="shared" si="64"/>
        <v>2.5052537441302647E-2</v>
      </c>
      <c r="DM25" s="4">
        <f t="shared" si="65"/>
        <v>2.505101757004935E-2</v>
      </c>
      <c r="DN25" s="4">
        <f t="shared" si="66"/>
        <v>2.5049469600412877E-2</v>
      </c>
      <c r="DO25" s="4">
        <f t="shared" si="67"/>
        <v>2.5047890530912609E-2</v>
      </c>
      <c r="DP25" s="4">
        <f t="shared" si="68"/>
        <v>2.5046278604542893E-2</v>
      </c>
      <c r="DQ25" s="4">
        <f t="shared" si="69"/>
        <v>2.5044632167898762E-2</v>
      </c>
      <c r="DR25" s="4">
        <f t="shared" si="70"/>
        <v>2.5042949637880119E-2</v>
      </c>
      <c r="DS25" s="4">
        <f t="shared" si="71"/>
        <v>2.5041229477982929E-2</v>
      </c>
      <c r="DT25" s="4">
        <f t="shared" si="72"/>
        <v>2.5039470180884704E-2</v>
      </c>
      <c r="DU25" s="4">
        <f t="shared" si="25"/>
        <v>2.5037670255303235E-2</v>
      </c>
      <c r="DV25" s="4">
        <f t="shared" si="26"/>
        <v>2.5035828215821621E-2</v>
      </c>
      <c r="DW25" s="4">
        <f t="shared" si="27"/>
        <v>2.5033942574827828E-2</v>
      </c>
      <c r="DX25" s="4">
        <f t="shared" si="28"/>
        <v>2.6405405957041106E-2</v>
      </c>
      <c r="DY25" s="4">
        <f t="shared" si="29"/>
        <v>2.5064030110022895E-2</v>
      </c>
      <c r="DZ25" s="4">
        <f t="shared" si="30"/>
        <v>2.5064030110022895E-2</v>
      </c>
      <c r="EA25" s="4">
        <f t="shared" si="31"/>
        <v>2.5064030110022895E-2</v>
      </c>
      <c r="EB25" s="4">
        <f t="shared" si="32"/>
        <v>2.5064030110022895E-2</v>
      </c>
      <c r="EC25" s="4">
        <f t="shared" si="33"/>
        <v>2.5064030110022895E-2</v>
      </c>
      <c r="ED25" s="4">
        <f t="shared" si="34"/>
        <v>2.5064030110022895E-2</v>
      </c>
      <c r="EE25" s="4">
        <f t="shared" si="35"/>
        <v>2.5064030110022895E-2</v>
      </c>
      <c r="EF25" s="4">
        <f t="shared" si="36"/>
        <v>2.5064030110022895E-2</v>
      </c>
      <c r="EG25" s="4">
        <f t="shared" si="37"/>
        <v>2.5064030110022895E-2</v>
      </c>
      <c r="EH25" s="4">
        <f t="shared" si="38"/>
        <v>2.5064030110022895E-2</v>
      </c>
      <c r="EI25" s="4">
        <f t="shared" si="39"/>
        <v>2.5064030110022895E-2</v>
      </c>
      <c r="EJ25" s="4">
        <f t="shared" si="40"/>
        <v>2.5064030110022895E-2</v>
      </c>
      <c r="EK25" s="4">
        <f t="shared" si="41"/>
        <v>2.5064030110022895E-2</v>
      </c>
      <c r="EL25" s="4">
        <f t="shared" si="42"/>
        <v>2.5064030110022895E-2</v>
      </c>
      <c r="EM25" s="4">
        <f t="shared" si="43"/>
        <v>2.5064030110022895E-2</v>
      </c>
      <c r="EN25" s="4">
        <f t="shared" si="44"/>
        <v>2.5064030110022895E-2</v>
      </c>
      <c r="EO25" s="4">
        <f t="shared" si="45"/>
        <v>2.5064030110022895E-2</v>
      </c>
      <c r="EP25" s="4">
        <f t="shared" si="46"/>
        <v>2.5064030110022895E-2</v>
      </c>
      <c r="EQ25" s="4">
        <f t="shared" si="47"/>
        <v>2.5064030110022895E-2</v>
      </c>
      <c r="ER25" s="4">
        <f t="shared" si="48"/>
        <v>2.5064030110022895E-2</v>
      </c>
      <c r="ES25" s="4">
        <f t="shared" si="49"/>
        <v>2.5064030110022895E-2</v>
      </c>
      <c r="ET25" s="4">
        <f t="shared" si="50"/>
        <v>2.5064030110022895E-2</v>
      </c>
      <c r="EU25" s="4">
        <f t="shared" si="51"/>
        <v>2.5064030110022895E-2</v>
      </c>
      <c r="EV25" s="4">
        <f t="shared" si="52"/>
        <v>2.5064030110022895E-2</v>
      </c>
      <c r="EW25" s="4">
        <f t="shared" si="53"/>
        <v>2.5064030110022895E-2</v>
      </c>
      <c r="EX25" s="4">
        <f t="shared" si="54"/>
        <v>2.5064030110022895E-2</v>
      </c>
      <c r="EY25" s="4">
        <f t="shared" si="55"/>
        <v>2.5064030110022895E-2</v>
      </c>
      <c r="EZ25" s="4">
        <f t="shared" si="56"/>
        <v>2.5064030110022895E-2</v>
      </c>
      <c r="FA25" s="4">
        <f t="shared" si="57"/>
        <v>2.5064030110022895E-2</v>
      </c>
      <c r="FB25" s="4">
        <f t="shared" si="57"/>
        <v>2.5064030110022895E-2</v>
      </c>
      <c r="FD25" s="4">
        <f t="shared" si="24"/>
        <v>2.9937752230523529E-2</v>
      </c>
      <c r="FE25" s="4">
        <f t="shared" si="92"/>
        <v>2.9937333526336207E-2</v>
      </c>
      <c r="FF25" s="4">
        <f t="shared" si="93"/>
        <v>2.9936913460008041E-2</v>
      </c>
      <c r="FG25" s="4">
        <f t="shared" si="94"/>
        <v>2.9936490745546163E-2</v>
      </c>
      <c r="FH25" s="4">
        <f t="shared" si="95"/>
        <v>2.9936064451116184E-2</v>
      </c>
      <c r="FI25" s="4">
        <f t="shared" si="96"/>
        <v>2.9935633014150476E-2</v>
      </c>
      <c r="FJ25" s="4">
        <f t="shared" si="97"/>
        <v>2.9935195647656343E-2</v>
      </c>
      <c r="FK25" s="4">
        <f t="shared" si="98"/>
        <v>2.9934751178541052E-2</v>
      </c>
      <c r="FL25" s="4">
        <f t="shared" si="99"/>
        <v>2.9934298960958339E-2</v>
      </c>
      <c r="FM25" s="4">
        <f t="shared" si="100"/>
        <v>2.9933838396168477E-2</v>
      </c>
      <c r="FN25" s="4">
        <f t="shared" si="101"/>
        <v>2.9933368591904763E-2</v>
      </c>
      <c r="FO25" s="4">
        <f t="shared" si="102"/>
        <v>2.9932889026257792E-2</v>
      </c>
      <c r="FP25" s="4">
        <f t="shared" si="103"/>
        <v>2.9932399208220106E-2</v>
      </c>
      <c r="FQ25" s="4">
        <f t="shared" si="104"/>
        <v>2.9931898667778123E-2</v>
      </c>
      <c r="FR25" s="4">
        <f t="shared" si="105"/>
        <v>2.9931386948858885E-2</v>
      </c>
      <c r="FS25" s="4">
        <f t="shared" si="106"/>
        <v>2.9930863604150426E-2</v>
      </c>
      <c r="FT25" s="4">
        <f t="shared" si="107"/>
        <v>2.9930328191196898E-2</v>
      </c>
      <c r="FU25" s="4">
        <f t="shared" si="108"/>
        <v>2.9929780269370987E-2</v>
      </c>
      <c r="FV25" s="4">
        <f t="shared" si="109"/>
        <v>4.5028889960307961E-3</v>
      </c>
      <c r="FW25" s="4">
        <f t="shared" si="110"/>
        <v>5.7230989259632326E-2</v>
      </c>
      <c r="FX25" s="4">
        <f t="shared" si="111"/>
        <v>2.993817108247776E-2</v>
      </c>
      <c r="FY25" s="4">
        <f t="shared" si="112"/>
        <v>2.993817108247776E-2</v>
      </c>
      <c r="FZ25" s="4">
        <f t="shared" si="74"/>
        <v>2.993817108247776E-2</v>
      </c>
      <c r="GA25" s="4">
        <f t="shared" si="75"/>
        <v>2.993817108247776E-2</v>
      </c>
      <c r="GB25" s="4">
        <f t="shared" si="76"/>
        <v>2.993817108247776E-2</v>
      </c>
      <c r="GC25" s="4">
        <f t="shared" si="77"/>
        <v>2.993817108247776E-2</v>
      </c>
      <c r="GD25" s="4">
        <f t="shared" si="78"/>
        <v>2.993817108247776E-2</v>
      </c>
      <c r="GE25" s="4">
        <f t="shared" si="79"/>
        <v>2.993817108247776E-2</v>
      </c>
      <c r="GF25" s="4">
        <f t="shared" si="80"/>
        <v>2.993817108247776E-2</v>
      </c>
      <c r="GG25" s="4">
        <f t="shared" si="81"/>
        <v>2.993817108247776E-2</v>
      </c>
      <c r="GH25" s="4">
        <f t="shared" si="82"/>
        <v>2.993817108247776E-2</v>
      </c>
      <c r="GI25" s="4">
        <f t="shared" si="83"/>
        <v>2.993817108247776E-2</v>
      </c>
      <c r="GJ25" s="4">
        <f t="shared" si="84"/>
        <v>2.993817108247776E-2</v>
      </c>
      <c r="GK25" s="4">
        <f t="shared" si="85"/>
        <v>2.993817108247776E-2</v>
      </c>
      <c r="GL25" s="4">
        <f t="shared" si="86"/>
        <v>2.993817108247776E-2</v>
      </c>
      <c r="GM25" s="4">
        <f t="shared" si="87"/>
        <v>2.993817108247776E-2</v>
      </c>
      <c r="GN25" s="4">
        <f t="shared" si="88"/>
        <v>2.993817108247776E-2</v>
      </c>
      <c r="GO25" s="4">
        <f t="shared" si="89"/>
        <v>2.993817108247776E-2</v>
      </c>
      <c r="GP25" s="4">
        <f t="shared" si="90"/>
        <v>2.993817108247776E-2</v>
      </c>
      <c r="GQ25" s="4">
        <f t="shared" si="91"/>
        <v>2.993817108247776E-2</v>
      </c>
      <c r="GR25" s="4">
        <f t="shared" si="115"/>
        <v>2.993817108247776E-2</v>
      </c>
      <c r="GS25" s="4">
        <f t="shared" si="116"/>
        <v>2.993817108247776E-2</v>
      </c>
      <c r="GT25" s="4">
        <f t="shared" si="117"/>
        <v>2.993817108247776E-2</v>
      </c>
      <c r="GU25" s="4">
        <f t="shared" si="118"/>
        <v>2.993817108247776E-2</v>
      </c>
      <c r="GV25" s="4">
        <f t="shared" si="119"/>
        <v>2.993817108247776E-2</v>
      </c>
      <c r="GW25" s="4">
        <f t="shared" si="120"/>
        <v>2.993817108247776E-2</v>
      </c>
      <c r="GX25" s="4">
        <f t="shared" si="121"/>
        <v>2.993817108247776E-2</v>
      </c>
      <c r="GY25" s="4">
        <f t="shared" si="122"/>
        <v>2.993817108247776E-2</v>
      </c>
      <c r="GZ25" s="4">
        <f t="shared" si="123"/>
        <v>2.993817108247776E-2</v>
      </c>
      <c r="HA25" s="4">
        <f t="shared" si="124"/>
        <v>2.993817108247776E-2</v>
      </c>
      <c r="HB25" s="4"/>
      <c r="HC25" s="4"/>
      <c r="HD25" s="4"/>
      <c r="HE25" s="4"/>
    </row>
    <row r="26" spans="2:213" x14ac:dyDescent="0.2">
      <c r="B26" t="str">
        <f t="shared" si="0"/>
        <v>21y</v>
      </c>
      <c r="C26">
        <f t="shared" si="19"/>
        <v>252</v>
      </c>
      <c r="D26" s="10">
        <f t="shared" si="1"/>
        <v>21</v>
      </c>
      <c r="E26" s="11">
        <f>'Curve construction'!G41</f>
        <v>2.4401386184934641E-2</v>
      </c>
      <c r="G26" s="11">
        <f t="shared" si="20"/>
        <v>2.4401386184934641E-2</v>
      </c>
      <c r="H26" s="11">
        <f t="shared" si="113"/>
        <v>2.4401386184934641E-2</v>
      </c>
      <c r="I26" s="11">
        <f t="shared" si="113"/>
        <v>2.4401386184934641E-2</v>
      </c>
      <c r="J26" s="11">
        <f t="shared" si="113"/>
        <v>2.4401386184934641E-2</v>
      </c>
      <c r="K26" s="11">
        <f t="shared" si="113"/>
        <v>2.4401386184934641E-2</v>
      </c>
      <c r="L26" s="11">
        <f t="shared" si="113"/>
        <v>2.4401386184934641E-2</v>
      </c>
      <c r="M26" s="11">
        <f t="shared" si="113"/>
        <v>2.4401386184934641E-2</v>
      </c>
      <c r="N26" s="11">
        <f t="shared" si="113"/>
        <v>2.4401386184934641E-2</v>
      </c>
      <c r="O26" s="11">
        <f t="shared" si="113"/>
        <v>2.4401386184934641E-2</v>
      </c>
      <c r="P26" s="11">
        <f t="shared" si="113"/>
        <v>2.4401386184934641E-2</v>
      </c>
      <c r="Q26" s="11">
        <f t="shared" si="113"/>
        <v>2.4401386184934641E-2</v>
      </c>
      <c r="R26" s="11">
        <f t="shared" si="113"/>
        <v>2.4401386184934641E-2</v>
      </c>
      <c r="S26" s="11">
        <f t="shared" si="113"/>
        <v>2.4401386184934641E-2</v>
      </c>
      <c r="T26" s="11">
        <f t="shared" si="113"/>
        <v>2.4401386184934641E-2</v>
      </c>
      <c r="U26" s="11">
        <f t="shared" si="113"/>
        <v>2.4401386184934641E-2</v>
      </c>
      <c r="V26" s="11">
        <f t="shared" si="113"/>
        <v>2.4401386184934641E-2</v>
      </c>
      <c r="W26" s="11">
        <f t="shared" si="113"/>
        <v>2.4401386184934641E-2</v>
      </c>
      <c r="X26" s="11">
        <f t="shared" si="113"/>
        <v>2.4401386184934641E-2</v>
      </c>
      <c r="Y26" s="11">
        <f t="shared" si="113"/>
        <v>2.4401386184934641E-2</v>
      </c>
      <c r="Z26" s="11">
        <f t="shared" si="113"/>
        <v>2.4401386184934641E-2</v>
      </c>
      <c r="AA26" s="11">
        <f t="shared" si="113"/>
        <v>2.5401386184934642E-2</v>
      </c>
      <c r="AB26" s="11">
        <f t="shared" si="113"/>
        <v>2.4401386184934641E-2</v>
      </c>
      <c r="AC26" s="11">
        <f t="shared" si="113"/>
        <v>2.4401386184934641E-2</v>
      </c>
      <c r="AD26" s="11">
        <f t="shared" si="113"/>
        <v>2.4401386184934641E-2</v>
      </c>
      <c r="AE26" s="11">
        <f t="shared" si="113"/>
        <v>2.4401386184934641E-2</v>
      </c>
      <c r="AF26" s="11">
        <f t="shared" si="113"/>
        <v>2.4401386184934641E-2</v>
      </c>
      <c r="AG26" s="11">
        <f t="shared" si="113"/>
        <v>2.4401386184934641E-2</v>
      </c>
      <c r="AH26" s="11">
        <f t="shared" si="113"/>
        <v>2.4401386184934641E-2</v>
      </c>
      <c r="AI26" s="11">
        <f t="shared" si="113"/>
        <v>2.4401386184934641E-2</v>
      </c>
      <c r="AJ26" s="11">
        <f t="shared" si="113"/>
        <v>2.4401386184934641E-2</v>
      </c>
      <c r="AK26" s="11">
        <f t="shared" si="113"/>
        <v>2.4401386184934641E-2</v>
      </c>
      <c r="AL26" s="11">
        <f t="shared" si="113"/>
        <v>2.4401386184934641E-2</v>
      </c>
      <c r="AM26" s="11">
        <f t="shared" si="113"/>
        <v>2.4401386184934641E-2</v>
      </c>
      <c r="AN26" s="11">
        <f t="shared" si="113"/>
        <v>2.4401386184934641E-2</v>
      </c>
      <c r="AO26" s="11">
        <f t="shared" si="114"/>
        <v>2.4401386184934641E-2</v>
      </c>
      <c r="AP26" s="11">
        <f t="shared" si="114"/>
        <v>2.4401386184934641E-2</v>
      </c>
      <c r="AQ26" s="11">
        <f t="shared" si="114"/>
        <v>2.4401386184934641E-2</v>
      </c>
      <c r="AR26" s="11">
        <f t="shared" si="114"/>
        <v>2.4401386184934641E-2</v>
      </c>
      <c r="AS26" s="11">
        <f t="shared" si="114"/>
        <v>2.4401386184934641E-2</v>
      </c>
      <c r="AT26" s="11">
        <f t="shared" si="114"/>
        <v>2.4401386184934641E-2</v>
      </c>
      <c r="AU26" s="11">
        <f t="shared" si="114"/>
        <v>2.4401386184934641E-2</v>
      </c>
      <c r="AV26" s="11">
        <f t="shared" si="114"/>
        <v>2.4401386184934641E-2</v>
      </c>
      <c r="AW26" s="11">
        <f t="shared" si="114"/>
        <v>2.4401386184934641E-2</v>
      </c>
      <c r="AX26" s="11">
        <f t="shared" si="114"/>
        <v>2.4401386184934641E-2</v>
      </c>
      <c r="AY26" s="11">
        <f t="shared" si="114"/>
        <v>2.4401386184934641E-2</v>
      </c>
      <c r="AZ26" s="11">
        <f t="shared" si="114"/>
        <v>2.4401386184934641E-2</v>
      </c>
      <c r="BA26" s="11">
        <f t="shared" si="114"/>
        <v>2.4401386184934641E-2</v>
      </c>
      <c r="BB26" s="11">
        <f t="shared" si="114"/>
        <v>2.4401386184934641E-2</v>
      </c>
      <c r="BC26" s="11">
        <f t="shared" si="114"/>
        <v>2.4401386184934641E-2</v>
      </c>
      <c r="BD26" s="11">
        <f t="shared" si="4"/>
        <v>2.4401386184934641E-2</v>
      </c>
      <c r="BF26" s="11">
        <f>(1-G26*SUM(BF$6:BF25))/(1+G26)</f>
        <v>0.5919457639570217</v>
      </c>
      <c r="BG26" s="11">
        <f>(1-H26*SUM(BG$6:BG25))/(1+H26)</f>
        <v>0.59196222913362828</v>
      </c>
      <c r="BH26" s="11">
        <f>(1-I26*SUM(BH$6:BH25))/(1+I26)</f>
        <v>0.59197874878367629</v>
      </c>
      <c r="BI26" s="11">
        <f>(1-J26*SUM(BI$6:BI25))/(1+J26)</f>
        <v>0.59199537349361719</v>
      </c>
      <c r="BJ26" s="11">
        <f>(1-K26*SUM(BJ$6:BJ25))/(1+K26)</f>
        <v>0.5920121399315047</v>
      </c>
      <c r="BK26" s="11">
        <f>(1-L26*SUM(BK$6:BK25))/(1+L26)</f>
        <v>0.59202910958303889</v>
      </c>
      <c r="BL26" s="11">
        <f>(1-M26*SUM(BL$6:BL25))/(1+M26)</f>
        <v>0.59204631343996328</v>
      </c>
      <c r="BM26" s="11">
        <f>(1-N26*SUM(BM$6:BM25))/(1+N26)</f>
        <v>0.59206379769021134</v>
      </c>
      <c r="BN26" s="11">
        <f>(1-O26*SUM(BN$6:BN25))/(1+O26)</f>
        <v>0.59208158779089803</v>
      </c>
      <c r="BO26" s="11">
        <f>(1-P26*SUM(BO$6:BO25))/(1+P26)</f>
        <v>0.59209970735270367</v>
      </c>
      <c r="BP26" s="11">
        <f>(1-Q26*SUM(BP$6:BP25))/(1+Q26)</f>
        <v>0.5921181915420779</v>
      </c>
      <c r="BQ26" s="11">
        <f>(1-R26*SUM(BQ$6:BQ25))/(1+R26)</f>
        <v>0.59213706096244856</v>
      </c>
      <c r="BR26" s="11">
        <f>(1-S26*SUM(BR$6:BR25))/(1+S26)</f>
        <v>0.59215633500789366</v>
      </c>
      <c r="BS26" s="11">
        <f>(1-T26*SUM(BS$6:BS25))/(1+T26)</f>
        <v>0.59217603225285531</v>
      </c>
      <c r="BT26" s="11">
        <f>(1-U26*SUM(BT$6:BT25))/(1+U26)</f>
        <v>0.59219617072973385</v>
      </c>
      <c r="BU26" s="11">
        <f>(1-V26*SUM(BU$6:BU25))/(1+V26)</f>
        <v>0.59221676813279123</v>
      </c>
      <c r="BV26" s="11">
        <f>(1-W26*SUM(BV$6:BV25))/(1+W26)</f>
        <v>0.59223784197211693</v>
      </c>
      <c r="BW26" s="11">
        <f>(1-X26*SUM(BW$6:BW25))/(1+X26)</f>
        <v>0.59225940969285551</v>
      </c>
      <c r="BX26" s="11">
        <f>(1-Y26*SUM(BX$6:BX25))/(1+Y26)</f>
        <v>0.59228148876973075</v>
      </c>
      <c r="BY26" s="11">
        <f>(1-Z26*SUM(BY$6:BY25))/(1+Z26)</f>
        <v>0.59230409678365403</v>
      </c>
      <c r="BZ26" s="11">
        <f>(1-AA26*SUM(BZ$6:BZ25))/(1+AA26)</f>
        <v>0.57562030557922772</v>
      </c>
      <c r="CA26" s="11">
        <f>(1-AB26*SUM(CA$6:CA25))/(1+AB26)</f>
        <v>0.59192929387402082</v>
      </c>
      <c r="CB26" s="11">
        <f>(1-AC26*SUM(CB$6:CB25))/(1+AC26)</f>
        <v>0.59192929387402082</v>
      </c>
      <c r="CC26" s="11">
        <f>(1-AD26*SUM(CC$6:CC25))/(1+AD26)</f>
        <v>0.59192929387402082</v>
      </c>
      <c r="CD26" s="11">
        <f>(1-AE26*SUM(CD$6:CD25))/(1+AE26)</f>
        <v>0.59192929387402082</v>
      </c>
      <c r="CE26" s="11">
        <f>(1-AF26*SUM(CE$6:CE25))/(1+AF26)</f>
        <v>0.59192929387402082</v>
      </c>
      <c r="CF26" s="11">
        <f>(1-AG26*SUM(CF$6:CF25))/(1+AG26)</f>
        <v>0.59192929387402082</v>
      </c>
      <c r="CG26" s="11">
        <f>(1-AH26*SUM(CG$6:CG25))/(1+AH26)</f>
        <v>0.59192929387402082</v>
      </c>
      <c r="CH26" s="11">
        <f>(1-AI26*SUM(CH$6:CH25))/(1+AI26)</f>
        <v>0.59192929387402082</v>
      </c>
      <c r="CI26" s="11">
        <f>(1-AJ26*SUM(CI$6:CI25))/(1+AJ26)</f>
        <v>0.59192929387402082</v>
      </c>
      <c r="CJ26" s="11">
        <f>(1-AK26*SUM(CJ$6:CJ25))/(1+AK26)</f>
        <v>0.59192929387402082</v>
      </c>
      <c r="CK26" s="11">
        <f>(1-AL26*SUM(CK$6:CK25))/(1+AL26)</f>
        <v>0.59192929387402082</v>
      </c>
      <c r="CL26" s="11">
        <f>(1-AM26*SUM(CL$6:CL25))/(1+AM26)</f>
        <v>0.59192929387402082</v>
      </c>
      <c r="CM26" s="11">
        <f>(1-AN26*SUM(CM$6:CM25))/(1+AN26)</f>
        <v>0.59192929387402082</v>
      </c>
      <c r="CN26" s="11">
        <f>(1-AO26*SUM(CN$6:CN25))/(1+AO26)</f>
        <v>0.59192929387402082</v>
      </c>
      <c r="CO26" s="11">
        <f>(1-AP26*SUM(CO$6:CO25))/(1+AP26)</f>
        <v>0.59192929387402082</v>
      </c>
      <c r="CP26" s="11">
        <f>(1-AQ26*SUM(CP$6:CP25))/(1+AQ26)</f>
        <v>0.59192929387402082</v>
      </c>
      <c r="CQ26" s="11">
        <f>(1-AR26*SUM(CQ$6:CQ25))/(1+AR26)</f>
        <v>0.59192929387402082</v>
      </c>
      <c r="CR26" s="11">
        <f>(1-AS26*SUM(CR$6:CR25))/(1+AS26)</f>
        <v>0.59192929387402082</v>
      </c>
      <c r="CS26" s="11">
        <f>(1-AT26*SUM(CS$6:CS25))/(1+AT26)</f>
        <v>0.59192929387402082</v>
      </c>
      <c r="CT26" s="11">
        <f>(1-AU26*SUM(CT$6:CT25))/(1+AU26)</f>
        <v>0.59192929387402082</v>
      </c>
      <c r="CU26" s="11">
        <f>(1-AV26*SUM(CU$6:CU25))/(1+AV26)</f>
        <v>0.59192929387402082</v>
      </c>
      <c r="CV26" s="11">
        <f>(1-AW26*SUM(CV$6:CV25))/(1+AW26)</f>
        <v>0.59192929387402082</v>
      </c>
      <c r="CW26" s="11">
        <f>(1-AX26*SUM(CW$6:CW25))/(1+AX26)</f>
        <v>0.59192929387402082</v>
      </c>
      <c r="CX26" s="11">
        <f>(1-AY26*SUM(CX$6:CX25))/(1+AY26)</f>
        <v>0.59192929387402082</v>
      </c>
      <c r="CY26" s="11">
        <f>(1-AZ26*SUM(CY$6:CY25))/(1+AZ26)</f>
        <v>0.59192929387402082</v>
      </c>
      <c r="CZ26" s="11">
        <f>(1-BA26*SUM(CZ$6:CZ25))/(1+BA26)</f>
        <v>0.59192929387402082</v>
      </c>
      <c r="DA26" s="11">
        <f>(1-BB26*SUM(DA$6:DA25))/(1+BB26)</f>
        <v>0.59192929387402082</v>
      </c>
      <c r="DB26" s="11">
        <f>(1-BC26*SUM(DB$6:DB25))/(1+BC26)</f>
        <v>0.59192929387402082</v>
      </c>
      <c r="DC26" s="11">
        <f>(1-BD26*SUM(DC$6:DC25))/(1+BD26)</f>
        <v>0.59192929387402082</v>
      </c>
      <c r="DE26" s="4">
        <f t="shared" si="21"/>
        <v>2.5282909693100653E-2</v>
      </c>
      <c r="DF26" s="4">
        <f t="shared" si="58"/>
        <v>2.5281551684338099E-2</v>
      </c>
      <c r="DG26" s="4">
        <f t="shared" si="59"/>
        <v>2.5280189222502081E-2</v>
      </c>
      <c r="DH26" s="4">
        <f t="shared" si="60"/>
        <v>2.5278818136039494E-2</v>
      </c>
      <c r="DI26" s="4">
        <f t="shared" si="61"/>
        <v>2.5277435401729109E-2</v>
      </c>
      <c r="DJ26" s="4">
        <f t="shared" si="62"/>
        <v>2.5276035950088094E-2</v>
      </c>
      <c r="DK26" s="4">
        <f t="shared" si="63"/>
        <v>2.5274617226915597E-2</v>
      </c>
      <c r="DL26" s="4">
        <f t="shared" si="64"/>
        <v>2.5273175425241323E-2</v>
      </c>
      <c r="DM26" s="4">
        <f t="shared" si="65"/>
        <v>2.5271708448040053E-2</v>
      </c>
      <c r="DN26" s="4">
        <f t="shared" si="66"/>
        <v>2.5270214350840092E-2</v>
      </c>
      <c r="DO26" s="4">
        <f t="shared" si="67"/>
        <v>2.5268690236647906E-2</v>
      </c>
      <c r="DP26" s="4">
        <f t="shared" si="68"/>
        <v>2.5267134409638459E-2</v>
      </c>
      <c r="DQ26" s="4">
        <f t="shared" si="69"/>
        <v>2.5265545273984946E-2</v>
      </c>
      <c r="DR26" s="4">
        <f t="shared" si="70"/>
        <v>2.5263921301721837E-2</v>
      </c>
      <c r="DS26" s="4">
        <f t="shared" si="71"/>
        <v>2.5262261009860509E-2</v>
      </c>
      <c r="DT26" s="4">
        <f t="shared" si="72"/>
        <v>2.5260562943582476E-2</v>
      </c>
      <c r="DU26" s="4">
        <f t="shared" si="25"/>
        <v>2.5258825663553086E-2</v>
      </c>
      <c r="DV26" s="4">
        <f t="shared" si="26"/>
        <v>2.5257047736103599E-2</v>
      </c>
      <c r="DW26" s="4">
        <f t="shared" si="27"/>
        <v>2.5255227725449192E-2</v>
      </c>
      <c r="DX26" s="4">
        <f t="shared" si="28"/>
        <v>2.5253364187389327E-2</v>
      </c>
      <c r="DY26" s="4">
        <f t="shared" si="29"/>
        <v>2.6649240501456228E-2</v>
      </c>
      <c r="DZ26" s="4">
        <f t="shared" si="30"/>
        <v>2.5284268146121391E-2</v>
      </c>
      <c r="EA26" s="4">
        <f t="shared" si="31"/>
        <v>2.5284268146121391E-2</v>
      </c>
      <c r="EB26" s="4">
        <f t="shared" si="32"/>
        <v>2.5284268146121391E-2</v>
      </c>
      <c r="EC26" s="4">
        <f t="shared" si="33"/>
        <v>2.5284268146121391E-2</v>
      </c>
      <c r="ED26" s="4">
        <f t="shared" si="34"/>
        <v>2.5284268146121391E-2</v>
      </c>
      <c r="EE26" s="4">
        <f t="shared" si="35"/>
        <v>2.5284268146121391E-2</v>
      </c>
      <c r="EF26" s="4">
        <f t="shared" si="36"/>
        <v>2.5284268146121391E-2</v>
      </c>
      <c r="EG26" s="4">
        <f t="shared" si="37"/>
        <v>2.5284268146121391E-2</v>
      </c>
      <c r="EH26" s="4">
        <f t="shared" si="38"/>
        <v>2.5284268146121391E-2</v>
      </c>
      <c r="EI26" s="4">
        <f t="shared" si="39"/>
        <v>2.5284268146121391E-2</v>
      </c>
      <c r="EJ26" s="4">
        <f t="shared" si="40"/>
        <v>2.5284268146121391E-2</v>
      </c>
      <c r="EK26" s="4">
        <f t="shared" si="41"/>
        <v>2.5284268146121391E-2</v>
      </c>
      <c r="EL26" s="4">
        <f t="shared" si="42"/>
        <v>2.5284268146121391E-2</v>
      </c>
      <c r="EM26" s="4">
        <f t="shared" si="43"/>
        <v>2.5284268146121391E-2</v>
      </c>
      <c r="EN26" s="4">
        <f t="shared" si="44"/>
        <v>2.5284268146121391E-2</v>
      </c>
      <c r="EO26" s="4">
        <f t="shared" si="45"/>
        <v>2.5284268146121391E-2</v>
      </c>
      <c r="EP26" s="4">
        <f t="shared" si="46"/>
        <v>2.5284268146121391E-2</v>
      </c>
      <c r="EQ26" s="4">
        <f t="shared" si="47"/>
        <v>2.5284268146121391E-2</v>
      </c>
      <c r="ER26" s="4">
        <f t="shared" si="48"/>
        <v>2.5284268146121391E-2</v>
      </c>
      <c r="ES26" s="4">
        <f t="shared" si="49"/>
        <v>2.5284268146121391E-2</v>
      </c>
      <c r="ET26" s="4">
        <f t="shared" si="50"/>
        <v>2.5284268146121391E-2</v>
      </c>
      <c r="EU26" s="4">
        <f t="shared" si="51"/>
        <v>2.5284268146121391E-2</v>
      </c>
      <c r="EV26" s="4">
        <f t="shared" si="52"/>
        <v>2.5284268146121391E-2</v>
      </c>
      <c r="EW26" s="4">
        <f t="shared" si="53"/>
        <v>2.5284268146121391E-2</v>
      </c>
      <c r="EX26" s="4">
        <f t="shared" si="54"/>
        <v>2.5284268146121391E-2</v>
      </c>
      <c r="EY26" s="4">
        <f t="shared" si="55"/>
        <v>2.5284268146121391E-2</v>
      </c>
      <c r="EZ26" s="4">
        <f t="shared" si="56"/>
        <v>2.5284268146121391E-2</v>
      </c>
      <c r="FA26" s="4">
        <f t="shared" si="57"/>
        <v>2.5284268146121391E-2</v>
      </c>
      <c r="FB26" s="4">
        <f t="shared" si="57"/>
        <v>2.5284268146121391E-2</v>
      </c>
      <c r="FD26" s="4">
        <f t="shared" si="24"/>
        <v>2.9698604887193891E-2</v>
      </c>
      <c r="FE26" s="4">
        <f t="shared" si="92"/>
        <v>2.9698230557529959E-2</v>
      </c>
      <c r="FF26" s="4">
        <f t="shared" si="93"/>
        <v>2.9697855010359708E-2</v>
      </c>
      <c r="FG26" s="4">
        <f t="shared" si="94"/>
        <v>2.9697477095984359E-2</v>
      </c>
      <c r="FH26" s="4">
        <f t="shared" si="95"/>
        <v>2.9697095981334298E-2</v>
      </c>
      <c r="FI26" s="4">
        <f t="shared" si="96"/>
        <v>2.9696710269454085E-2</v>
      </c>
      <c r="FJ26" s="4">
        <f t="shared" si="97"/>
        <v>2.9696319256770964E-2</v>
      </c>
      <c r="FK26" s="4">
        <f t="shared" si="98"/>
        <v>2.9695921894535182E-2</v>
      </c>
      <c r="FL26" s="4">
        <f t="shared" si="99"/>
        <v>2.9695517605364596E-2</v>
      </c>
      <c r="FM26" s="4">
        <f t="shared" si="100"/>
        <v>2.9695105853994486E-2</v>
      </c>
      <c r="FN26" s="4">
        <f t="shared" si="101"/>
        <v>2.9694685842743596E-2</v>
      </c>
      <c r="FO26" s="4">
        <f t="shared" si="102"/>
        <v>2.9694257105041366E-2</v>
      </c>
      <c r="FP26" s="4">
        <f t="shared" si="103"/>
        <v>2.9693819201940919E-2</v>
      </c>
      <c r="FQ26" s="4">
        <f t="shared" si="104"/>
        <v>2.9693371713269689E-2</v>
      </c>
      <c r="FR26" s="4">
        <f t="shared" si="105"/>
        <v>2.9692914231318479E-2</v>
      </c>
      <c r="FS26" s="4">
        <f t="shared" si="106"/>
        <v>2.9692446356214042E-2</v>
      </c>
      <c r="FT26" s="4">
        <f t="shared" si="107"/>
        <v>2.9691967692423216E-2</v>
      </c>
      <c r="FU26" s="4">
        <f t="shared" si="108"/>
        <v>2.9691477846054859E-2</v>
      </c>
      <c r="FV26" s="4">
        <f t="shared" si="109"/>
        <v>2.9690976422712234E-2</v>
      </c>
      <c r="FW26" s="4">
        <f t="shared" si="110"/>
        <v>2.4821501116625289E-3</v>
      </c>
      <c r="FX26" s="4">
        <f t="shared" si="111"/>
        <v>5.8873329938673669E-2</v>
      </c>
      <c r="FY26" s="4">
        <f t="shared" si="112"/>
        <v>2.969897934923682E-2</v>
      </c>
      <c r="FZ26" s="4">
        <f t="shared" si="74"/>
        <v>2.969897934923682E-2</v>
      </c>
      <c r="GA26" s="4">
        <f t="shared" si="75"/>
        <v>2.969897934923682E-2</v>
      </c>
      <c r="GB26" s="4">
        <f t="shared" si="76"/>
        <v>2.969897934923682E-2</v>
      </c>
      <c r="GC26" s="4">
        <f t="shared" si="77"/>
        <v>2.969897934923682E-2</v>
      </c>
      <c r="GD26" s="4">
        <f t="shared" si="78"/>
        <v>2.969897934923682E-2</v>
      </c>
      <c r="GE26" s="4">
        <f t="shared" si="79"/>
        <v>2.969897934923682E-2</v>
      </c>
      <c r="GF26" s="4">
        <f t="shared" si="80"/>
        <v>2.969897934923682E-2</v>
      </c>
      <c r="GG26" s="4">
        <f t="shared" si="81"/>
        <v>2.969897934923682E-2</v>
      </c>
      <c r="GH26" s="4">
        <f t="shared" si="82"/>
        <v>2.969897934923682E-2</v>
      </c>
      <c r="GI26" s="4">
        <f t="shared" si="83"/>
        <v>2.969897934923682E-2</v>
      </c>
      <c r="GJ26" s="4">
        <f t="shared" si="84"/>
        <v>2.969897934923682E-2</v>
      </c>
      <c r="GK26" s="4">
        <f t="shared" si="85"/>
        <v>2.969897934923682E-2</v>
      </c>
      <c r="GL26" s="4">
        <f t="shared" si="86"/>
        <v>2.969897934923682E-2</v>
      </c>
      <c r="GM26" s="4">
        <f t="shared" si="87"/>
        <v>2.969897934923682E-2</v>
      </c>
      <c r="GN26" s="4">
        <f t="shared" si="88"/>
        <v>2.969897934923682E-2</v>
      </c>
      <c r="GO26" s="4">
        <f t="shared" si="89"/>
        <v>2.969897934923682E-2</v>
      </c>
      <c r="GP26" s="4">
        <f t="shared" si="90"/>
        <v>2.969897934923682E-2</v>
      </c>
      <c r="GQ26" s="4">
        <f t="shared" si="91"/>
        <v>2.969897934923682E-2</v>
      </c>
      <c r="GR26" s="4">
        <f t="shared" si="115"/>
        <v>2.969897934923682E-2</v>
      </c>
      <c r="GS26" s="4">
        <f t="shared" si="116"/>
        <v>2.969897934923682E-2</v>
      </c>
      <c r="GT26" s="4">
        <f t="shared" si="117"/>
        <v>2.969897934923682E-2</v>
      </c>
      <c r="GU26" s="4">
        <f t="shared" si="118"/>
        <v>2.969897934923682E-2</v>
      </c>
      <c r="GV26" s="4">
        <f t="shared" si="119"/>
        <v>2.969897934923682E-2</v>
      </c>
      <c r="GW26" s="4">
        <f t="shared" si="120"/>
        <v>2.969897934923682E-2</v>
      </c>
      <c r="GX26" s="4">
        <f t="shared" si="121"/>
        <v>2.969897934923682E-2</v>
      </c>
      <c r="GY26" s="4">
        <f t="shared" si="122"/>
        <v>2.969897934923682E-2</v>
      </c>
      <c r="GZ26" s="4">
        <f t="shared" si="123"/>
        <v>2.969897934923682E-2</v>
      </c>
      <c r="HA26" s="4">
        <f t="shared" si="124"/>
        <v>2.969897934923682E-2</v>
      </c>
      <c r="HB26" s="4"/>
      <c r="HC26" s="4"/>
      <c r="HD26" s="4"/>
      <c r="HE26" s="4"/>
    </row>
    <row r="27" spans="2:213" x14ac:dyDescent="0.2">
      <c r="B27" t="str">
        <f t="shared" si="0"/>
        <v>22y</v>
      </c>
      <c r="C27">
        <f t="shared" si="19"/>
        <v>264</v>
      </c>
      <c r="D27" s="10">
        <f t="shared" si="1"/>
        <v>22</v>
      </c>
      <c r="E27" s="11">
        <f>'Curve construction'!G42</f>
        <v>2.4569526394085335E-2</v>
      </c>
      <c r="G27" s="11">
        <f t="shared" si="20"/>
        <v>2.4569526394085335E-2</v>
      </c>
      <c r="H27" s="11">
        <f t="shared" si="113"/>
        <v>2.4569526394085335E-2</v>
      </c>
      <c r="I27" s="11">
        <f t="shared" si="113"/>
        <v>2.4569526394085335E-2</v>
      </c>
      <c r="J27" s="11">
        <f t="shared" si="113"/>
        <v>2.4569526394085335E-2</v>
      </c>
      <c r="K27" s="11">
        <f t="shared" si="113"/>
        <v>2.4569526394085335E-2</v>
      </c>
      <c r="L27" s="11">
        <f t="shared" si="113"/>
        <v>2.4569526394085335E-2</v>
      </c>
      <c r="M27" s="11">
        <f t="shared" si="113"/>
        <v>2.4569526394085335E-2</v>
      </c>
      <c r="N27" s="11">
        <f t="shared" si="113"/>
        <v>2.4569526394085335E-2</v>
      </c>
      <c r="O27" s="11">
        <f t="shared" si="113"/>
        <v>2.4569526394085335E-2</v>
      </c>
      <c r="P27" s="11">
        <f t="shared" si="113"/>
        <v>2.4569526394085335E-2</v>
      </c>
      <c r="Q27" s="11">
        <f t="shared" si="113"/>
        <v>2.4569526394085335E-2</v>
      </c>
      <c r="R27" s="11">
        <f t="shared" si="113"/>
        <v>2.4569526394085335E-2</v>
      </c>
      <c r="S27" s="11">
        <f t="shared" si="113"/>
        <v>2.4569526394085335E-2</v>
      </c>
      <c r="T27" s="11">
        <f t="shared" si="113"/>
        <v>2.4569526394085335E-2</v>
      </c>
      <c r="U27" s="11">
        <f t="shared" si="113"/>
        <v>2.4569526394085335E-2</v>
      </c>
      <c r="V27" s="11">
        <f t="shared" si="113"/>
        <v>2.4569526394085335E-2</v>
      </c>
      <c r="W27" s="11">
        <f t="shared" si="113"/>
        <v>2.4569526394085335E-2</v>
      </c>
      <c r="X27" s="11">
        <f t="shared" si="113"/>
        <v>2.4569526394085335E-2</v>
      </c>
      <c r="Y27" s="11">
        <f t="shared" si="113"/>
        <v>2.4569526394085335E-2</v>
      </c>
      <c r="Z27" s="11">
        <f t="shared" si="113"/>
        <v>2.4569526394085335E-2</v>
      </c>
      <c r="AA27" s="11">
        <f t="shared" si="113"/>
        <v>2.4569526394085335E-2</v>
      </c>
      <c r="AB27" s="11">
        <f t="shared" si="113"/>
        <v>2.5569526394085336E-2</v>
      </c>
      <c r="AC27" s="11">
        <f t="shared" si="113"/>
        <v>2.4569526394085335E-2</v>
      </c>
      <c r="AD27" s="11">
        <f t="shared" si="113"/>
        <v>2.4569526394085335E-2</v>
      </c>
      <c r="AE27" s="11">
        <f t="shared" si="113"/>
        <v>2.4569526394085335E-2</v>
      </c>
      <c r="AF27" s="11">
        <f t="shared" si="113"/>
        <v>2.4569526394085335E-2</v>
      </c>
      <c r="AG27" s="11">
        <f t="shared" si="113"/>
        <v>2.4569526394085335E-2</v>
      </c>
      <c r="AH27" s="11">
        <f t="shared" si="113"/>
        <v>2.4569526394085335E-2</v>
      </c>
      <c r="AI27" s="11">
        <f t="shared" si="113"/>
        <v>2.4569526394085335E-2</v>
      </c>
      <c r="AJ27" s="11">
        <f t="shared" si="113"/>
        <v>2.4569526394085335E-2</v>
      </c>
      <c r="AK27" s="11">
        <f t="shared" si="113"/>
        <v>2.4569526394085335E-2</v>
      </c>
      <c r="AL27" s="11">
        <f t="shared" si="113"/>
        <v>2.4569526394085335E-2</v>
      </c>
      <c r="AM27" s="11">
        <f t="shared" si="113"/>
        <v>2.4569526394085335E-2</v>
      </c>
      <c r="AN27" s="11">
        <f t="shared" si="113"/>
        <v>2.4569526394085335E-2</v>
      </c>
      <c r="AO27" s="11">
        <f t="shared" si="114"/>
        <v>2.4569526394085335E-2</v>
      </c>
      <c r="AP27" s="11">
        <f t="shared" si="114"/>
        <v>2.4569526394085335E-2</v>
      </c>
      <c r="AQ27" s="11">
        <f t="shared" si="114"/>
        <v>2.4569526394085335E-2</v>
      </c>
      <c r="AR27" s="11">
        <f t="shared" si="114"/>
        <v>2.4569526394085335E-2</v>
      </c>
      <c r="AS27" s="11">
        <f t="shared" si="114"/>
        <v>2.4569526394085335E-2</v>
      </c>
      <c r="AT27" s="11">
        <f t="shared" si="114"/>
        <v>2.4569526394085335E-2</v>
      </c>
      <c r="AU27" s="11">
        <f t="shared" si="114"/>
        <v>2.4569526394085335E-2</v>
      </c>
      <c r="AV27" s="11">
        <f t="shared" si="114"/>
        <v>2.4569526394085335E-2</v>
      </c>
      <c r="AW27" s="11">
        <f t="shared" si="114"/>
        <v>2.4569526394085335E-2</v>
      </c>
      <c r="AX27" s="11">
        <f t="shared" si="114"/>
        <v>2.4569526394085335E-2</v>
      </c>
      <c r="AY27" s="11">
        <f t="shared" si="114"/>
        <v>2.4569526394085335E-2</v>
      </c>
      <c r="AZ27" s="11">
        <f t="shared" si="114"/>
        <v>2.4569526394085335E-2</v>
      </c>
      <c r="BA27" s="11">
        <f t="shared" si="114"/>
        <v>2.4569526394085335E-2</v>
      </c>
      <c r="BB27" s="11">
        <f t="shared" si="114"/>
        <v>2.4569526394085335E-2</v>
      </c>
      <c r="BC27" s="11">
        <f t="shared" si="114"/>
        <v>2.4569526394085335E-2</v>
      </c>
      <c r="BD27" s="11">
        <f t="shared" si="4"/>
        <v>2.4569526394085335E-2</v>
      </c>
      <c r="BF27" s="11">
        <f>(1-G27*SUM(BF$6:BF26))/(1+G27)</f>
        <v>0.57500639045828617</v>
      </c>
      <c r="BG27" s="11">
        <f>(1-H27*SUM(BG$6:BG26))/(1+H27)</f>
        <v>0.5750225715286158</v>
      </c>
      <c r="BH27" s="11">
        <f>(1-I27*SUM(BH$6:BH26))/(1+I27)</f>
        <v>0.57503880613244884</v>
      </c>
      <c r="BI27" s="11">
        <f>(1-J27*SUM(BI$6:BI26))/(1+J27)</f>
        <v>0.57505514398336877</v>
      </c>
      <c r="BJ27" s="11">
        <f>(1-K27*SUM(BJ$6:BJ26))/(1+K27)</f>
        <v>0.57507162111672239</v>
      </c>
      <c r="BK27" s="11">
        <f>(1-L27*SUM(BK$6:BK26))/(1+L27)</f>
        <v>0.57508829795727545</v>
      </c>
      <c r="BL27" s="11">
        <f>(1-M27*SUM(BL$6:BL26))/(1+M27)</f>
        <v>0.57510520496200956</v>
      </c>
      <c r="BM27" s="11">
        <f>(1-N27*SUM(BM$6:BM26))/(1+N27)</f>
        <v>0.5751223875218866</v>
      </c>
      <c r="BN27" s="11">
        <f>(1-O27*SUM(BN$6:BN26))/(1+O27)</f>
        <v>0.57513987065475936</v>
      </c>
      <c r="BO27" s="11">
        <f>(1-P27*SUM(BO$6:BO26))/(1+P27)</f>
        <v>0.57515767756390623</v>
      </c>
      <c r="BP27" s="11">
        <f>(1-Q27*SUM(BP$6:BP26))/(1+Q27)</f>
        <v>0.5751758428089806</v>
      </c>
      <c r="BQ27" s="11">
        <f>(1-R27*SUM(BQ$6:BQ26))/(1+R27)</f>
        <v>0.5751943866378989</v>
      </c>
      <c r="BR27" s="11">
        <f>(1-S27*SUM(BR$6:BR26))/(1+S27)</f>
        <v>0.57521332811009429</v>
      </c>
      <c r="BS27" s="11">
        <f>(1-T27*SUM(BS$6:BS26))/(1+T27)</f>
        <v>0.57523268547950746</v>
      </c>
      <c r="BT27" s="11">
        <f>(1-U27*SUM(BT$6:BT26))/(1+U27)</f>
        <v>0.57525247646738997</v>
      </c>
      <c r="BU27" s="11">
        <f>(1-V27*SUM(BU$6:BU26))/(1+V27)</f>
        <v>0.57527271846269012</v>
      </c>
      <c r="BV27" s="11">
        <f>(1-W27*SUM(BV$6:BV26))/(1+W27)</f>
        <v>0.5752934286733602</v>
      </c>
      <c r="BW27" s="11">
        <f>(1-X27*SUM(BW$6:BW26))/(1+X27)</f>
        <v>0.57531462424353019</v>
      </c>
      <c r="BX27" s="11">
        <f>(1-Y27*SUM(BX$6:BX26))/(1+Y27)</f>
        <v>0.5753363223463972</v>
      </c>
      <c r="BY27" s="11">
        <f>(1-Z27*SUM(BY$6:BY26))/(1+Z27)</f>
        <v>0.57535854025951472</v>
      </c>
      <c r="BZ27" s="11">
        <f>(1-AA27*SUM(BZ$6:BZ26))/(1+AA27)</f>
        <v>0.57538129966328166</v>
      </c>
      <c r="CA27" s="11">
        <f>(1-AB27*SUM(CA$6:CA26))/(1+AB27)</f>
        <v>0.55812323556594168</v>
      </c>
      <c r="CB27" s="11">
        <f>(1-AC27*SUM(CB$6:CB26))/(1+AC27)</f>
        <v>0.57499020456622174</v>
      </c>
      <c r="CC27" s="11">
        <f>(1-AD27*SUM(CC$6:CC26))/(1+AD27)</f>
        <v>0.57499020456622174</v>
      </c>
      <c r="CD27" s="11">
        <f>(1-AE27*SUM(CD$6:CD26))/(1+AE27)</f>
        <v>0.57499020456622174</v>
      </c>
      <c r="CE27" s="11">
        <f>(1-AF27*SUM(CE$6:CE26))/(1+AF27)</f>
        <v>0.57499020456622174</v>
      </c>
      <c r="CF27" s="11">
        <f>(1-AG27*SUM(CF$6:CF26))/(1+AG27)</f>
        <v>0.57499020456622174</v>
      </c>
      <c r="CG27" s="11">
        <f>(1-AH27*SUM(CG$6:CG26))/(1+AH27)</f>
        <v>0.57499020456622174</v>
      </c>
      <c r="CH27" s="11">
        <f>(1-AI27*SUM(CH$6:CH26))/(1+AI27)</f>
        <v>0.57499020456622174</v>
      </c>
      <c r="CI27" s="11">
        <f>(1-AJ27*SUM(CI$6:CI26))/(1+AJ27)</f>
        <v>0.57499020456622174</v>
      </c>
      <c r="CJ27" s="11">
        <f>(1-AK27*SUM(CJ$6:CJ26))/(1+AK27)</f>
        <v>0.57499020456622174</v>
      </c>
      <c r="CK27" s="11">
        <f>(1-AL27*SUM(CK$6:CK26))/(1+AL27)</f>
        <v>0.57499020456622174</v>
      </c>
      <c r="CL27" s="11">
        <f>(1-AM27*SUM(CL$6:CL26))/(1+AM27)</f>
        <v>0.57499020456622174</v>
      </c>
      <c r="CM27" s="11">
        <f>(1-AN27*SUM(CM$6:CM26))/(1+AN27)</f>
        <v>0.57499020456622174</v>
      </c>
      <c r="CN27" s="11">
        <f>(1-AO27*SUM(CN$6:CN26))/(1+AO27)</f>
        <v>0.57499020456622174</v>
      </c>
      <c r="CO27" s="11">
        <f>(1-AP27*SUM(CO$6:CO26))/(1+AP27)</f>
        <v>0.57499020456622174</v>
      </c>
      <c r="CP27" s="11">
        <f>(1-AQ27*SUM(CP$6:CP26))/(1+AQ27)</f>
        <v>0.57499020456622174</v>
      </c>
      <c r="CQ27" s="11">
        <f>(1-AR27*SUM(CQ$6:CQ26))/(1+AR27)</f>
        <v>0.57499020456622174</v>
      </c>
      <c r="CR27" s="11">
        <f>(1-AS27*SUM(CR$6:CR26))/(1+AS27)</f>
        <v>0.57499020456622174</v>
      </c>
      <c r="CS27" s="11">
        <f>(1-AT27*SUM(CS$6:CS26))/(1+AT27)</f>
        <v>0.57499020456622174</v>
      </c>
      <c r="CT27" s="11">
        <f>(1-AU27*SUM(CT$6:CT26))/(1+AU27)</f>
        <v>0.57499020456622174</v>
      </c>
      <c r="CU27" s="11">
        <f>(1-AV27*SUM(CU$6:CU26))/(1+AV27)</f>
        <v>0.57499020456622174</v>
      </c>
      <c r="CV27" s="11">
        <f>(1-AW27*SUM(CV$6:CV26))/(1+AW27)</f>
        <v>0.57499020456622174</v>
      </c>
      <c r="CW27" s="11">
        <f>(1-AX27*SUM(CW$6:CW26))/(1+AX27)</f>
        <v>0.57499020456622174</v>
      </c>
      <c r="CX27" s="11">
        <f>(1-AY27*SUM(CX$6:CX26))/(1+AY27)</f>
        <v>0.57499020456622174</v>
      </c>
      <c r="CY27" s="11">
        <f>(1-AZ27*SUM(CY$6:CY26))/(1+AZ27)</f>
        <v>0.57499020456622174</v>
      </c>
      <c r="CZ27" s="11">
        <f>(1-BA27*SUM(CZ$6:CZ26))/(1+BA27)</f>
        <v>0.57499020456622174</v>
      </c>
      <c r="DA27" s="11">
        <f>(1-BB27*SUM(DA$6:DA26))/(1+BB27)</f>
        <v>0.57499020456622174</v>
      </c>
      <c r="DB27" s="11">
        <f>(1-BC27*SUM(DB$6:DB26))/(1+BC27)</f>
        <v>0.57499020456622174</v>
      </c>
      <c r="DC27" s="11">
        <f>(1-BD27*SUM(DC$6:DC26))/(1+BD27)</f>
        <v>0.57499020456622174</v>
      </c>
      <c r="DE27" s="4">
        <f t="shared" si="21"/>
        <v>2.5472384437122964E-2</v>
      </c>
      <c r="DF27" s="4">
        <f t="shared" si="58"/>
        <v>2.5471072752357493E-2</v>
      </c>
      <c r="DG27" s="4">
        <f t="shared" si="59"/>
        <v>2.5469756766789642E-2</v>
      </c>
      <c r="DH27" s="4">
        <f t="shared" si="60"/>
        <v>2.5468432451170919E-2</v>
      </c>
      <c r="DI27" s="4">
        <f t="shared" si="61"/>
        <v>2.5467096885418039E-2</v>
      </c>
      <c r="DJ27" s="4">
        <f t="shared" si="62"/>
        <v>2.5465745172992271E-2</v>
      </c>
      <c r="DK27" s="4">
        <f t="shared" si="63"/>
        <v>2.5464374846838611E-2</v>
      </c>
      <c r="DL27" s="4">
        <f t="shared" si="64"/>
        <v>2.5462982229872644E-2</v>
      </c>
      <c r="DM27" s="4">
        <f t="shared" si="65"/>
        <v>2.5461565296626576E-2</v>
      </c>
      <c r="DN27" s="4">
        <f t="shared" si="66"/>
        <v>2.5460122168984078E-2</v>
      </c>
      <c r="DO27" s="4">
        <f t="shared" si="67"/>
        <v>2.5458650048805209E-2</v>
      </c>
      <c r="DP27" s="4">
        <f t="shared" si="68"/>
        <v>2.5457147298145077E-2</v>
      </c>
      <c r="DQ27" s="4">
        <f t="shared" si="69"/>
        <v>2.5455612375647751E-2</v>
      </c>
      <c r="DR27" s="4">
        <f t="shared" si="70"/>
        <v>2.5454043805506643E-2</v>
      </c>
      <c r="DS27" s="4">
        <f t="shared" si="71"/>
        <v>2.5452440155359746E-2</v>
      </c>
      <c r="DT27" s="4">
        <f t="shared" si="72"/>
        <v>2.5450800020057063E-2</v>
      </c>
      <c r="DU27" s="4">
        <f t="shared" si="25"/>
        <v>2.5449122009407521E-2</v>
      </c>
      <c r="DV27" s="4">
        <f t="shared" si="26"/>
        <v>2.5447404738694779E-2</v>
      </c>
      <c r="DW27" s="4">
        <f t="shared" si="27"/>
        <v>2.5445646821161905E-2</v>
      </c>
      <c r="DX27" s="4">
        <f t="shared" si="28"/>
        <v>2.5443846861926689E-2</v>
      </c>
      <c r="DY27" s="4">
        <f t="shared" si="29"/>
        <v>2.5442003109778177E-2</v>
      </c>
      <c r="DZ27" s="4">
        <f t="shared" si="30"/>
        <v>2.6862438264067645E-2</v>
      </c>
      <c r="EA27" s="4">
        <f t="shared" si="31"/>
        <v>2.5473696551359781E-2</v>
      </c>
      <c r="EB27" s="4">
        <f t="shared" si="32"/>
        <v>2.5473696551359781E-2</v>
      </c>
      <c r="EC27" s="4">
        <f t="shared" si="33"/>
        <v>2.5473696551359781E-2</v>
      </c>
      <c r="ED27" s="4">
        <f t="shared" si="34"/>
        <v>2.5473696551359781E-2</v>
      </c>
      <c r="EE27" s="4">
        <f t="shared" si="35"/>
        <v>2.5473696551359781E-2</v>
      </c>
      <c r="EF27" s="4">
        <f t="shared" si="36"/>
        <v>2.5473696551359781E-2</v>
      </c>
      <c r="EG27" s="4">
        <f t="shared" si="37"/>
        <v>2.5473696551359781E-2</v>
      </c>
      <c r="EH27" s="4">
        <f t="shared" si="38"/>
        <v>2.5473696551359781E-2</v>
      </c>
      <c r="EI27" s="4">
        <f t="shared" si="39"/>
        <v>2.5473696551359781E-2</v>
      </c>
      <c r="EJ27" s="4">
        <f t="shared" si="40"/>
        <v>2.5473696551359781E-2</v>
      </c>
      <c r="EK27" s="4">
        <f t="shared" si="41"/>
        <v>2.5473696551359781E-2</v>
      </c>
      <c r="EL27" s="4">
        <f t="shared" si="42"/>
        <v>2.5473696551359781E-2</v>
      </c>
      <c r="EM27" s="4">
        <f t="shared" si="43"/>
        <v>2.5473696551359781E-2</v>
      </c>
      <c r="EN27" s="4">
        <f t="shared" si="44"/>
        <v>2.5473696551359781E-2</v>
      </c>
      <c r="EO27" s="4">
        <f t="shared" si="45"/>
        <v>2.5473696551359781E-2</v>
      </c>
      <c r="EP27" s="4">
        <f t="shared" si="46"/>
        <v>2.5473696551359781E-2</v>
      </c>
      <c r="EQ27" s="4">
        <f t="shared" si="47"/>
        <v>2.5473696551359781E-2</v>
      </c>
      <c r="ER27" s="4">
        <f t="shared" si="48"/>
        <v>2.5473696551359781E-2</v>
      </c>
      <c r="ES27" s="4">
        <f t="shared" si="49"/>
        <v>2.5473696551359781E-2</v>
      </c>
      <c r="ET27" s="4">
        <f t="shared" si="50"/>
        <v>2.5473696551359781E-2</v>
      </c>
      <c r="EU27" s="4">
        <f t="shared" si="51"/>
        <v>2.5473696551359781E-2</v>
      </c>
      <c r="EV27" s="4">
        <f t="shared" si="52"/>
        <v>2.5473696551359781E-2</v>
      </c>
      <c r="EW27" s="4">
        <f t="shared" si="53"/>
        <v>2.5473696551359781E-2</v>
      </c>
      <c r="EX27" s="4">
        <f t="shared" si="54"/>
        <v>2.5473696551359781E-2</v>
      </c>
      <c r="EY27" s="4">
        <f t="shared" si="55"/>
        <v>2.5473696551359781E-2</v>
      </c>
      <c r="EZ27" s="4">
        <f t="shared" si="56"/>
        <v>2.5473696551359781E-2</v>
      </c>
      <c r="FA27" s="4">
        <f t="shared" si="57"/>
        <v>2.5473696551359781E-2</v>
      </c>
      <c r="FB27" s="4">
        <f t="shared" si="57"/>
        <v>2.5473696551359781E-2</v>
      </c>
      <c r="FD27" s="4">
        <f t="shared" si="24"/>
        <v>2.9459452590143709E-2</v>
      </c>
      <c r="FE27" s="4">
        <f t="shared" si="92"/>
        <v>2.9459117682947289E-2</v>
      </c>
      <c r="FF27" s="4">
        <f t="shared" si="93"/>
        <v>2.9458781686684476E-2</v>
      </c>
      <c r="FG27" s="4">
        <f t="shared" si="94"/>
        <v>2.9458443572740745E-2</v>
      </c>
      <c r="FH27" s="4">
        <f t="shared" si="95"/>
        <v>2.9458102595787627E-2</v>
      </c>
      <c r="FI27" s="4">
        <f t="shared" si="96"/>
        <v>2.9457757505999549E-2</v>
      </c>
      <c r="FJ27" s="4">
        <f t="shared" si="97"/>
        <v>2.9457407673910474E-2</v>
      </c>
      <c r="FK27" s="4">
        <f t="shared" si="98"/>
        <v>2.9457052161232511E-2</v>
      </c>
      <c r="FL27" s="4">
        <f t="shared" si="99"/>
        <v>2.9456690451405532E-2</v>
      </c>
      <c r="FM27" s="4">
        <f t="shared" si="100"/>
        <v>2.9456322065552154E-2</v>
      </c>
      <c r="FN27" s="4">
        <f t="shared" si="101"/>
        <v>2.9455946290018131E-2</v>
      </c>
      <c r="FO27" s="4">
        <f t="shared" si="102"/>
        <v>2.945556270738714E-2</v>
      </c>
      <c r="FP27" s="4">
        <f t="shared" si="103"/>
        <v>2.9455170924962415E-2</v>
      </c>
      <c r="FQ27" s="4">
        <f t="shared" si="104"/>
        <v>2.9454770566843091E-2</v>
      </c>
      <c r="FR27" s="4">
        <f t="shared" si="105"/>
        <v>2.945436126828116E-2</v>
      </c>
      <c r="FS27" s="4">
        <f t="shared" si="106"/>
        <v>2.9453942671540112E-2</v>
      </c>
      <c r="FT27" s="4">
        <f t="shared" si="107"/>
        <v>2.9453514422771887E-2</v>
      </c>
      <c r="FU27" s="4">
        <f t="shared" si="108"/>
        <v>2.9453076169592807E-2</v>
      </c>
      <c r="FV27" s="4">
        <f t="shared" si="109"/>
        <v>2.9452627559174438E-2</v>
      </c>
      <c r="FW27" s="4">
        <f t="shared" si="110"/>
        <v>2.9452168236689502E-2</v>
      </c>
      <c r="FX27" s="4">
        <f t="shared" si="111"/>
        <v>4.1538700699161879E-4</v>
      </c>
      <c r="FY27" s="4">
        <f t="shared" si="112"/>
        <v>6.0570956652251651E-2</v>
      </c>
      <c r="FZ27" s="4">
        <f t="shared" si="74"/>
        <v>2.9459787615996103E-2</v>
      </c>
      <c r="GA27" s="4">
        <f t="shared" si="75"/>
        <v>2.9459787615996103E-2</v>
      </c>
      <c r="GB27" s="4">
        <f t="shared" si="76"/>
        <v>2.9459787615996103E-2</v>
      </c>
      <c r="GC27" s="4">
        <f t="shared" si="77"/>
        <v>2.9459787615996103E-2</v>
      </c>
      <c r="GD27" s="4">
        <f t="shared" si="78"/>
        <v>2.9459787615996103E-2</v>
      </c>
      <c r="GE27" s="4">
        <f t="shared" si="79"/>
        <v>2.9459787615996103E-2</v>
      </c>
      <c r="GF27" s="4">
        <f t="shared" si="80"/>
        <v>2.9459787615996103E-2</v>
      </c>
      <c r="GG27" s="4">
        <f t="shared" si="81"/>
        <v>2.9459787615996103E-2</v>
      </c>
      <c r="GH27" s="4">
        <f t="shared" si="82"/>
        <v>2.9459787615996103E-2</v>
      </c>
      <c r="GI27" s="4">
        <f t="shared" si="83"/>
        <v>2.9459787615996103E-2</v>
      </c>
      <c r="GJ27" s="4">
        <f t="shared" si="84"/>
        <v>2.9459787615996103E-2</v>
      </c>
      <c r="GK27" s="4">
        <f t="shared" si="85"/>
        <v>2.9459787615996103E-2</v>
      </c>
      <c r="GL27" s="4">
        <f t="shared" si="86"/>
        <v>2.9459787615996103E-2</v>
      </c>
      <c r="GM27" s="4">
        <f t="shared" si="87"/>
        <v>2.9459787615996103E-2</v>
      </c>
      <c r="GN27" s="4">
        <f t="shared" si="88"/>
        <v>2.9459787615996103E-2</v>
      </c>
      <c r="GO27" s="4">
        <f t="shared" si="89"/>
        <v>2.9459787615996103E-2</v>
      </c>
      <c r="GP27" s="4">
        <f t="shared" si="90"/>
        <v>2.9459787615996103E-2</v>
      </c>
      <c r="GQ27" s="4">
        <f t="shared" si="91"/>
        <v>2.9459787615996103E-2</v>
      </c>
      <c r="GR27" s="4">
        <f t="shared" si="115"/>
        <v>2.9459787615996103E-2</v>
      </c>
      <c r="GS27" s="4">
        <f t="shared" si="116"/>
        <v>2.9459787615996103E-2</v>
      </c>
      <c r="GT27" s="4">
        <f t="shared" si="117"/>
        <v>2.9459787615996103E-2</v>
      </c>
      <c r="GU27" s="4">
        <f t="shared" si="118"/>
        <v>2.9459787615996103E-2</v>
      </c>
      <c r="GV27" s="4">
        <f t="shared" si="119"/>
        <v>2.9459787615996103E-2</v>
      </c>
      <c r="GW27" s="4">
        <f t="shared" si="120"/>
        <v>2.9459787615996103E-2</v>
      </c>
      <c r="GX27" s="4">
        <f t="shared" si="121"/>
        <v>2.9459787615996103E-2</v>
      </c>
      <c r="GY27" s="4">
        <f t="shared" si="122"/>
        <v>2.9459787615996103E-2</v>
      </c>
      <c r="GZ27" s="4">
        <f t="shared" si="123"/>
        <v>2.9459787615996103E-2</v>
      </c>
      <c r="HA27" s="4">
        <f t="shared" si="124"/>
        <v>2.9459787615996103E-2</v>
      </c>
      <c r="HB27" s="4"/>
      <c r="HC27" s="4"/>
      <c r="HD27" s="4"/>
      <c r="HE27" s="4"/>
    </row>
    <row r="28" spans="2:213" x14ac:dyDescent="0.2">
      <c r="B28" t="str">
        <f t="shared" si="0"/>
        <v>23y</v>
      </c>
      <c r="C28">
        <f t="shared" si="19"/>
        <v>276</v>
      </c>
      <c r="D28" s="10">
        <f t="shared" si="1"/>
        <v>23</v>
      </c>
      <c r="E28" s="11">
        <f>'Curve construction'!G43</f>
        <v>2.4715038247630144E-2</v>
      </c>
      <c r="G28" s="11">
        <f t="shared" si="20"/>
        <v>2.4715038247630144E-2</v>
      </c>
      <c r="H28" s="11">
        <f t="shared" si="113"/>
        <v>2.4715038247630144E-2</v>
      </c>
      <c r="I28" s="11">
        <f t="shared" si="113"/>
        <v>2.4715038247630144E-2</v>
      </c>
      <c r="J28" s="11">
        <f t="shared" si="113"/>
        <v>2.4715038247630144E-2</v>
      </c>
      <c r="K28" s="11">
        <f t="shared" si="113"/>
        <v>2.4715038247630144E-2</v>
      </c>
      <c r="L28" s="11">
        <f t="shared" si="113"/>
        <v>2.4715038247630144E-2</v>
      </c>
      <c r="M28" s="11">
        <f t="shared" si="113"/>
        <v>2.4715038247630144E-2</v>
      </c>
      <c r="N28" s="11">
        <f t="shared" si="113"/>
        <v>2.4715038247630144E-2</v>
      </c>
      <c r="O28" s="11">
        <f t="shared" si="113"/>
        <v>2.4715038247630144E-2</v>
      </c>
      <c r="P28" s="11">
        <f t="shared" si="113"/>
        <v>2.4715038247630144E-2</v>
      </c>
      <c r="Q28" s="11">
        <f t="shared" si="113"/>
        <v>2.4715038247630144E-2</v>
      </c>
      <c r="R28" s="11">
        <f t="shared" si="113"/>
        <v>2.4715038247630144E-2</v>
      </c>
      <c r="S28" s="11">
        <f t="shared" si="113"/>
        <v>2.4715038247630144E-2</v>
      </c>
      <c r="T28" s="11">
        <f t="shared" si="113"/>
        <v>2.4715038247630144E-2</v>
      </c>
      <c r="U28" s="11">
        <f t="shared" si="113"/>
        <v>2.4715038247630144E-2</v>
      </c>
      <c r="V28" s="11">
        <f t="shared" si="113"/>
        <v>2.4715038247630144E-2</v>
      </c>
      <c r="W28" s="11">
        <f t="shared" si="113"/>
        <v>2.4715038247630144E-2</v>
      </c>
      <c r="X28" s="11">
        <f t="shared" si="113"/>
        <v>2.4715038247630144E-2</v>
      </c>
      <c r="Y28" s="11">
        <f t="shared" si="113"/>
        <v>2.4715038247630144E-2</v>
      </c>
      <c r="Z28" s="11">
        <f t="shared" si="113"/>
        <v>2.4715038247630144E-2</v>
      </c>
      <c r="AA28" s="11">
        <f t="shared" si="113"/>
        <v>2.4715038247630144E-2</v>
      </c>
      <c r="AB28" s="11">
        <f t="shared" si="113"/>
        <v>2.4715038247630144E-2</v>
      </c>
      <c r="AC28" s="11">
        <f t="shared" si="113"/>
        <v>2.5715038247630145E-2</v>
      </c>
      <c r="AD28" s="11">
        <f t="shared" si="113"/>
        <v>2.4715038247630144E-2</v>
      </c>
      <c r="AE28" s="11">
        <f t="shared" si="113"/>
        <v>2.4715038247630144E-2</v>
      </c>
      <c r="AF28" s="11">
        <f t="shared" si="113"/>
        <v>2.4715038247630144E-2</v>
      </c>
      <c r="AG28" s="11">
        <f t="shared" si="113"/>
        <v>2.4715038247630144E-2</v>
      </c>
      <c r="AH28" s="11">
        <f t="shared" si="113"/>
        <v>2.4715038247630144E-2</v>
      </c>
      <c r="AI28" s="11">
        <f t="shared" si="113"/>
        <v>2.4715038247630144E-2</v>
      </c>
      <c r="AJ28" s="11">
        <f t="shared" si="113"/>
        <v>2.4715038247630144E-2</v>
      </c>
      <c r="AK28" s="11">
        <f t="shared" si="113"/>
        <v>2.4715038247630144E-2</v>
      </c>
      <c r="AL28" s="11">
        <f t="shared" si="113"/>
        <v>2.4715038247630144E-2</v>
      </c>
      <c r="AM28" s="11">
        <f t="shared" si="113"/>
        <v>2.4715038247630144E-2</v>
      </c>
      <c r="AN28" s="11">
        <f t="shared" ref="H28:AN36" si="125">$E28+IF(AN$2=$B28,1,0)*$D$2</f>
        <v>2.4715038247630144E-2</v>
      </c>
      <c r="AO28" s="11">
        <f t="shared" si="114"/>
        <v>2.4715038247630144E-2</v>
      </c>
      <c r="AP28" s="11">
        <f t="shared" si="114"/>
        <v>2.4715038247630144E-2</v>
      </c>
      <c r="AQ28" s="11">
        <f t="shared" si="114"/>
        <v>2.4715038247630144E-2</v>
      </c>
      <c r="AR28" s="11">
        <f t="shared" si="114"/>
        <v>2.4715038247630144E-2</v>
      </c>
      <c r="AS28" s="11">
        <f t="shared" si="114"/>
        <v>2.4715038247630144E-2</v>
      </c>
      <c r="AT28" s="11">
        <f t="shared" si="114"/>
        <v>2.4715038247630144E-2</v>
      </c>
      <c r="AU28" s="11">
        <f t="shared" si="114"/>
        <v>2.4715038247630144E-2</v>
      </c>
      <c r="AV28" s="11">
        <f t="shared" si="114"/>
        <v>2.4715038247630144E-2</v>
      </c>
      <c r="AW28" s="11">
        <f t="shared" si="114"/>
        <v>2.4715038247630144E-2</v>
      </c>
      <c r="AX28" s="11">
        <f t="shared" si="114"/>
        <v>2.4715038247630144E-2</v>
      </c>
      <c r="AY28" s="11">
        <f t="shared" si="114"/>
        <v>2.4715038247630144E-2</v>
      </c>
      <c r="AZ28" s="11">
        <f t="shared" si="114"/>
        <v>2.4715038247630144E-2</v>
      </c>
      <c r="BA28" s="11">
        <f t="shared" si="114"/>
        <v>2.4715038247630144E-2</v>
      </c>
      <c r="BB28" s="11">
        <f t="shared" si="114"/>
        <v>2.4715038247630144E-2</v>
      </c>
      <c r="BC28" s="11">
        <f t="shared" si="114"/>
        <v>2.4715038247630144E-2</v>
      </c>
      <c r="BD28" s="11">
        <f t="shared" si="4"/>
        <v>2.4715038247630144E-2</v>
      </c>
      <c r="BF28" s="11">
        <f>(1-G28*SUM(BF$6:BF27))/(1+G28)</f>
        <v>0.55868155010474863</v>
      </c>
      <c r="BG28" s="11">
        <f>(1-H28*SUM(BG$6:BG27))/(1+H28)</f>
        <v>0.55869743442511366</v>
      </c>
      <c r="BH28" s="11">
        <f>(1-I28*SUM(BH$6:BH27))/(1+I28)</f>
        <v>0.55871337129721366</v>
      </c>
      <c r="BI28" s="11">
        <f>(1-J28*SUM(BI$6:BI27))/(1+J28)</f>
        <v>0.55872940952291805</v>
      </c>
      <c r="BJ28" s="11">
        <f>(1-K28*SUM(BJ$6:BJ27))/(1+K28)</f>
        <v>0.55874558447671008</v>
      </c>
      <c r="BK28" s="11">
        <f>(1-L28*SUM(BK$6:BK27))/(1+L28)</f>
        <v>0.55876195547520557</v>
      </c>
      <c r="BL28" s="11">
        <f>(1-M28*SUM(BL$6:BL27))/(1+M28)</f>
        <v>0.55877855241682561</v>
      </c>
      <c r="BM28" s="11">
        <f>(1-N28*SUM(BM$6:BM27))/(1+N28)</f>
        <v>0.55879541986009229</v>
      </c>
      <c r="BN28" s="11">
        <f>(1-O28*SUM(BN$6:BN27))/(1+O28)</f>
        <v>0.55881258236404774</v>
      </c>
      <c r="BO28" s="11">
        <f>(1-P28*SUM(BO$6:BO27))/(1+P28)</f>
        <v>0.55883006270643776</v>
      </c>
      <c r="BP28" s="11">
        <f>(1-Q28*SUM(BP$6:BP27))/(1+Q28)</f>
        <v>0.55884789481311514</v>
      </c>
      <c r="BQ28" s="11">
        <f>(1-R28*SUM(BQ$6:BQ27))/(1+R28)</f>
        <v>0.55886609856066272</v>
      </c>
      <c r="BR28" s="11">
        <f>(1-S28*SUM(BR$6:BR27))/(1+S28)</f>
        <v>0.55888469265897678</v>
      </c>
      <c r="BS28" s="11">
        <f>(1-T28*SUM(BS$6:BS27))/(1+T28)</f>
        <v>0.55890369502723314</v>
      </c>
      <c r="BT28" s="11">
        <f>(1-U28*SUM(BT$6:BT27))/(1+U28)</f>
        <v>0.55892312306168712</v>
      </c>
      <c r="BU28" s="11">
        <f>(1-V28*SUM(BU$6:BU27))/(1+V28)</f>
        <v>0.55894299383238566</v>
      </c>
      <c r="BV28" s="11">
        <f>(1-W28*SUM(BV$6:BV27))/(1+W28)</f>
        <v>0.55896332423169848</v>
      </c>
      <c r="BW28" s="11">
        <f>(1-X28*SUM(BW$6:BW27))/(1+X28)</f>
        <v>0.55898413108934397</v>
      </c>
      <c r="BX28" s="11">
        <f>(1-Y28*SUM(BX$6:BX27))/(1+Y28)</f>
        <v>0.55900543126357416</v>
      </c>
      <c r="BY28" s="11">
        <f>(1-Z28*SUM(BY$6:BY27))/(1+Z28)</f>
        <v>0.559027241715084</v>
      </c>
      <c r="BZ28" s="11">
        <f>(1-AA28*SUM(BZ$6:BZ27))/(1+AA28)</f>
        <v>0.55904958372666824</v>
      </c>
      <c r="CA28" s="11">
        <f>(1-AB28*SUM(CA$6:CA27))/(1+AB28)</f>
        <v>0.55907247442689656</v>
      </c>
      <c r="CB28" s="11">
        <f>(1-AC28*SUM(CB$6:CB27))/(1+AC28)</f>
        <v>0.54125642514781847</v>
      </c>
      <c r="CC28" s="11">
        <f>(1-AD28*SUM(CC$6:CC27))/(1+AD28)</f>
        <v>0.55866566105107596</v>
      </c>
      <c r="CD28" s="11">
        <f>(1-AE28*SUM(CD$6:CD27))/(1+AE28)</f>
        <v>0.55866566105107596</v>
      </c>
      <c r="CE28" s="11">
        <f>(1-AF28*SUM(CE$6:CE27))/(1+AF28)</f>
        <v>0.55866566105107596</v>
      </c>
      <c r="CF28" s="11">
        <f>(1-AG28*SUM(CF$6:CF27))/(1+AG28)</f>
        <v>0.55866566105107596</v>
      </c>
      <c r="CG28" s="11">
        <f>(1-AH28*SUM(CG$6:CG27))/(1+AH28)</f>
        <v>0.55866566105107596</v>
      </c>
      <c r="CH28" s="11">
        <f>(1-AI28*SUM(CH$6:CH27))/(1+AI28)</f>
        <v>0.55866566105107596</v>
      </c>
      <c r="CI28" s="11">
        <f>(1-AJ28*SUM(CI$6:CI27))/(1+AJ28)</f>
        <v>0.55866566105107596</v>
      </c>
      <c r="CJ28" s="11">
        <f>(1-AK28*SUM(CJ$6:CJ27))/(1+AK28)</f>
        <v>0.55866566105107596</v>
      </c>
      <c r="CK28" s="11">
        <f>(1-AL28*SUM(CK$6:CK27))/(1+AL28)</f>
        <v>0.55866566105107596</v>
      </c>
      <c r="CL28" s="11">
        <f>(1-AM28*SUM(CL$6:CL27))/(1+AM28)</f>
        <v>0.55866566105107596</v>
      </c>
      <c r="CM28" s="11">
        <f>(1-AN28*SUM(CM$6:CM27))/(1+AN28)</f>
        <v>0.55866566105107596</v>
      </c>
      <c r="CN28" s="11">
        <f>(1-AO28*SUM(CN$6:CN27))/(1+AO28)</f>
        <v>0.55866566105107596</v>
      </c>
      <c r="CO28" s="11">
        <f>(1-AP28*SUM(CO$6:CO27))/(1+AP28)</f>
        <v>0.55866566105107596</v>
      </c>
      <c r="CP28" s="11">
        <f>(1-AQ28*SUM(CP$6:CP27))/(1+AQ28)</f>
        <v>0.55866566105107596</v>
      </c>
      <c r="CQ28" s="11">
        <f>(1-AR28*SUM(CQ$6:CQ27))/(1+AR28)</f>
        <v>0.55866566105107596</v>
      </c>
      <c r="CR28" s="11">
        <f>(1-AS28*SUM(CR$6:CR27))/(1+AS28)</f>
        <v>0.55866566105107596</v>
      </c>
      <c r="CS28" s="11">
        <f>(1-AT28*SUM(CS$6:CS27))/(1+AT28)</f>
        <v>0.55866566105107596</v>
      </c>
      <c r="CT28" s="11">
        <f>(1-AU28*SUM(CT$6:CT27))/(1+AU28)</f>
        <v>0.55866566105107596</v>
      </c>
      <c r="CU28" s="11">
        <f>(1-AV28*SUM(CU$6:CU27))/(1+AV28)</f>
        <v>0.55866566105107596</v>
      </c>
      <c r="CV28" s="11">
        <f>(1-AW28*SUM(CV$6:CV27))/(1+AW28)</f>
        <v>0.55866566105107596</v>
      </c>
      <c r="CW28" s="11">
        <f>(1-AX28*SUM(CW$6:CW27))/(1+AX28)</f>
        <v>0.55866566105107596</v>
      </c>
      <c r="CX28" s="11">
        <f>(1-AY28*SUM(CX$6:CX27))/(1+AY28)</f>
        <v>0.55866566105107596</v>
      </c>
      <c r="CY28" s="11">
        <f>(1-AZ28*SUM(CY$6:CY27))/(1+AZ28)</f>
        <v>0.55866566105107596</v>
      </c>
      <c r="CZ28" s="11">
        <f>(1-BA28*SUM(CZ$6:CZ27))/(1+BA28)</f>
        <v>0.55866566105107596</v>
      </c>
      <c r="DA28" s="11">
        <f>(1-BB28*SUM(DA$6:DA27))/(1+BB28)</f>
        <v>0.55866566105107596</v>
      </c>
      <c r="DB28" s="11">
        <f>(1-BC28*SUM(DB$6:DB27))/(1+BC28)</f>
        <v>0.55866566105107596</v>
      </c>
      <c r="DC28" s="11">
        <f>(1-BD28*SUM(DC$6:DC27))/(1+BD28)</f>
        <v>0.55866566105107596</v>
      </c>
      <c r="DE28" s="4">
        <f t="shared" si="21"/>
        <v>2.5635052963899563E-2</v>
      </c>
      <c r="DF28" s="4">
        <f t="shared" si="58"/>
        <v>2.563378512846648E-2</v>
      </c>
      <c r="DG28" s="4">
        <f t="shared" si="59"/>
        <v>2.5632513136321977E-2</v>
      </c>
      <c r="DH28" s="4">
        <f t="shared" si="60"/>
        <v>2.5631233092920258E-2</v>
      </c>
      <c r="DI28" s="4">
        <f t="shared" si="61"/>
        <v>2.5629942175803944E-2</v>
      </c>
      <c r="DJ28" s="4">
        <f t="shared" si="62"/>
        <v>2.5628635652138243E-2</v>
      </c>
      <c r="DK28" s="4">
        <f t="shared" si="63"/>
        <v>2.5627311137356612E-2</v>
      </c>
      <c r="DL28" s="4">
        <f t="shared" si="64"/>
        <v>2.5625965077318513E-2</v>
      </c>
      <c r="DM28" s="4">
        <f t="shared" si="65"/>
        <v>2.5624595514287751E-2</v>
      </c>
      <c r="DN28" s="4">
        <f t="shared" si="66"/>
        <v>2.5623200632955978E-2</v>
      </c>
      <c r="DO28" s="4">
        <f t="shared" si="67"/>
        <v>2.5621777728752182E-2</v>
      </c>
      <c r="DP28" s="4">
        <f t="shared" si="68"/>
        <v>2.5620325218515205E-2</v>
      </c>
      <c r="DQ28" s="4">
        <f t="shared" si="69"/>
        <v>2.5618841612445431E-2</v>
      </c>
      <c r="DR28" s="4">
        <f t="shared" si="70"/>
        <v>2.561732548410478E-2</v>
      </c>
      <c r="DS28" s="4">
        <f t="shared" si="71"/>
        <v>2.5615775449048472E-2</v>
      </c>
      <c r="DT28" s="4">
        <f t="shared" si="72"/>
        <v>2.5614190149136684E-2</v>
      </c>
      <c r="DU28" s="4">
        <f t="shared" si="25"/>
        <v>2.561256824069047E-2</v>
      </c>
      <c r="DV28" s="4">
        <f t="shared" si="26"/>
        <v>2.5610908385325315E-2</v>
      </c>
      <c r="DW28" s="4">
        <f t="shared" si="27"/>
        <v>2.5609209242686948E-2</v>
      </c>
      <c r="DX28" s="4">
        <f t="shared" si="28"/>
        <v>2.5607469464569599E-2</v>
      </c>
      <c r="DY28" s="4">
        <f t="shared" si="29"/>
        <v>2.5605687358356555E-2</v>
      </c>
      <c r="DZ28" s="4">
        <f t="shared" si="30"/>
        <v>2.5603861563175956E-2</v>
      </c>
      <c r="EA28" s="4">
        <f t="shared" si="31"/>
        <v>2.704901662121828E-2</v>
      </c>
      <c r="EB28" s="4">
        <f t="shared" si="32"/>
        <v>2.5636321214761448E-2</v>
      </c>
      <c r="EC28" s="4">
        <f t="shared" si="33"/>
        <v>2.5636321214761448E-2</v>
      </c>
      <c r="ED28" s="4">
        <f t="shared" si="34"/>
        <v>2.5636321214761448E-2</v>
      </c>
      <c r="EE28" s="4">
        <f t="shared" si="35"/>
        <v>2.5636321214761448E-2</v>
      </c>
      <c r="EF28" s="4">
        <f t="shared" si="36"/>
        <v>2.5636321214761448E-2</v>
      </c>
      <c r="EG28" s="4">
        <f t="shared" si="37"/>
        <v>2.5636321214761448E-2</v>
      </c>
      <c r="EH28" s="4">
        <f t="shared" si="38"/>
        <v>2.5636321214761448E-2</v>
      </c>
      <c r="EI28" s="4">
        <f t="shared" si="39"/>
        <v>2.5636321214761448E-2</v>
      </c>
      <c r="EJ28" s="4">
        <f t="shared" si="40"/>
        <v>2.5636321214761448E-2</v>
      </c>
      <c r="EK28" s="4">
        <f t="shared" si="41"/>
        <v>2.5636321214761448E-2</v>
      </c>
      <c r="EL28" s="4">
        <f t="shared" si="42"/>
        <v>2.5636321214761448E-2</v>
      </c>
      <c r="EM28" s="4">
        <f t="shared" si="43"/>
        <v>2.5636321214761448E-2</v>
      </c>
      <c r="EN28" s="4">
        <f t="shared" si="44"/>
        <v>2.5636321214761448E-2</v>
      </c>
      <c r="EO28" s="4">
        <f t="shared" si="45"/>
        <v>2.5636321214761448E-2</v>
      </c>
      <c r="EP28" s="4">
        <f t="shared" si="46"/>
        <v>2.5636321214761448E-2</v>
      </c>
      <c r="EQ28" s="4">
        <f t="shared" si="47"/>
        <v>2.5636321214761448E-2</v>
      </c>
      <c r="ER28" s="4">
        <f t="shared" si="48"/>
        <v>2.5636321214761448E-2</v>
      </c>
      <c r="ES28" s="4">
        <f t="shared" si="49"/>
        <v>2.5636321214761448E-2</v>
      </c>
      <c r="ET28" s="4">
        <f t="shared" si="50"/>
        <v>2.5636321214761448E-2</v>
      </c>
      <c r="EU28" s="4">
        <f t="shared" si="51"/>
        <v>2.5636321214761448E-2</v>
      </c>
      <c r="EV28" s="4">
        <f t="shared" si="52"/>
        <v>2.5636321214761448E-2</v>
      </c>
      <c r="EW28" s="4">
        <f t="shared" si="53"/>
        <v>2.5636321214761448E-2</v>
      </c>
      <c r="EX28" s="4">
        <f t="shared" si="54"/>
        <v>2.5636321214761448E-2</v>
      </c>
      <c r="EY28" s="4">
        <f t="shared" si="55"/>
        <v>2.5636321214761448E-2</v>
      </c>
      <c r="EZ28" s="4">
        <f t="shared" si="56"/>
        <v>2.5636321214761448E-2</v>
      </c>
      <c r="FA28" s="4">
        <f t="shared" si="57"/>
        <v>2.5636321214761448E-2</v>
      </c>
      <c r="FB28" s="4">
        <f t="shared" si="57"/>
        <v>2.5636321214761448E-2</v>
      </c>
      <c r="FD28" s="4">
        <f t="shared" si="24"/>
        <v>2.9220296160624493E-2</v>
      </c>
      <c r="FE28" s="4">
        <f t="shared" si="92"/>
        <v>2.9219996544820992E-2</v>
      </c>
      <c r="FF28" s="4">
        <f t="shared" si="93"/>
        <v>2.921969595488827E-2</v>
      </c>
      <c r="FG28" s="4">
        <f t="shared" si="94"/>
        <v>2.9219393470608201E-2</v>
      </c>
      <c r="FH28" s="4">
        <f t="shared" si="95"/>
        <v>2.921908842519505E-2</v>
      </c>
      <c r="FI28" s="4">
        <f t="shared" si="96"/>
        <v>2.9218779700534547E-2</v>
      </c>
      <c r="FJ28" s="4">
        <f t="shared" si="97"/>
        <v>2.9218466733499371E-2</v>
      </c>
      <c r="FK28" s="4">
        <f t="shared" si="98"/>
        <v>2.9218148684686973E-2</v>
      </c>
      <c r="FL28" s="4">
        <f t="shared" si="99"/>
        <v>2.9217825091982119E-2</v>
      </c>
      <c r="FM28" s="4">
        <f t="shared" si="100"/>
        <v>2.9217495526982162E-2</v>
      </c>
      <c r="FN28" s="4">
        <f t="shared" si="101"/>
        <v>2.9217159351250022E-2</v>
      </c>
      <c r="FO28" s="4">
        <f t="shared" si="102"/>
        <v>2.9216816191372175E-2</v>
      </c>
      <c r="FP28" s="4">
        <f t="shared" si="103"/>
        <v>2.9216465696048299E-2</v>
      </c>
      <c r="FQ28" s="4">
        <f t="shared" si="104"/>
        <v>2.921610752900583E-2</v>
      </c>
      <c r="FR28" s="4">
        <f t="shared" si="105"/>
        <v>2.9215741363952441E-2</v>
      </c>
      <c r="FS28" s="4">
        <f t="shared" si="106"/>
        <v>2.9215366880869009E-2</v>
      </c>
      <c r="FT28" s="4">
        <f t="shared" si="107"/>
        <v>2.9214983763214963E-2</v>
      </c>
      <c r="FU28" s="4">
        <f t="shared" si="108"/>
        <v>2.9214591695763348E-2</v>
      </c>
      <c r="FV28" s="4">
        <f t="shared" si="109"/>
        <v>2.9214190362889303E-2</v>
      </c>
      <c r="FW28" s="4">
        <f t="shared" si="110"/>
        <v>2.921377944718162E-2</v>
      </c>
      <c r="FX28" s="4">
        <f t="shared" si="111"/>
        <v>2.9213358549960766E-2</v>
      </c>
      <c r="FY28" s="4">
        <f t="shared" si="112"/>
        <v>-1.6978815884790555E-3</v>
      </c>
      <c r="FZ28" s="4">
        <f t="shared" si="74"/>
        <v>6.2324949600719215E-2</v>
      </c>
      <c r="GA28" s="4">
        <f t="shared" si="75"/>
        <v>2.9220595882755163E-2</v>
      </c>
      <c r="GB28" s="4">
        <f t="shared" si="76"/>
        <v>2.9220595882755163E-2</v>
      </c>
      <c r="GC28" s="4">
        <f t="shared" si="77"/>
        <v>2.9220595882755163E-2</v>
      </c>
      <c r="GD28" s="4">
        <f t="shared" si="78"/>
        <v>2.9220595882755163E-2</v>
      </c>
      <c r="GE28" s="4">
        <f t="shared" si="79"/>
        <v>2.9220595882755163E-2</v>
      </c>
      <c r="GF28" s="4">
        <f t="shared" si="80"/>
        <v>2.9220595882755163E-2</v>
      </c>
      <c r="GG28" s="4">
        <f t="shared" si="81"/>
        <v>2.9220595882755163E-2</v>
      </c>
      <c r="GH28" s="4">
        <f t="shared" si="82"/>
        <v>2.9220595882755163E-2</v>
      </c>
      <c r="GI28" s="4">
        <f t="shared" si="83"/>
        <v>2.9220595882755163E-2</v>
      </c>
      <c r="GJ28" s="4">
        <f t="shared" si="84"/>
        <v>2.9220595882755163E-2</v>
      </c>
      <c r="GK28" s="4">
        <f t="shared" si="85"/>
        <v>2.9220595882755163E-2</v>
      </c>
      <c r="GL28" s="4">
        <f t="shared" si="86"/>
        <v>2.9220595882755163E-2</v>
      </c>
      <c r="GM28" s="4">
        <f t="shared" si="87"/>
        <v>2.9220595882755163E-2</v>
      </c>
      <c r="GN28" s="4">
        <f t="shared" si="88"/>
        <v>2.9220595882755163E-2</v>
      </c>
      <c r="GO28" s="4">
        <f t="shared" si="89"/>
        <v>2.9220595882755163E-2</v>
      </c>
      <c r="GP28" s="4">
        <f t="shared" si="90"/>
        <v>2.9220595882755163E-2</v>
      </c>
      <c r="GQ28" s="4">
        <f t="shared" si="91"/>
        <v>2.9220595882755163E-2</v>
      </c>
      <c r="GR28" s="4">
        <f t="shared" si="115"/>
        <v>2.9220595882755163E-2</v>
      </c>
      <c r="GS28" s="4">
        <f t="shared" si="116"/>
        <v>2.9220595882755163E-2</v>
      </c>
      <c r="GT28" s="4">
        <f t="shared" si="117"/>
        <v>2.9220595882755163E-2</v>
      </c>
      <c r="GU28" s="4">
        <f t="shared" si="118"/>
        <v>2.9220595882755163E-2</v>
      </c>
      <c r="GV28" s="4">
        <f t="shared" si="119"/>
        <v>2.9220595882755163E-2</v>
      </c>
      <c r="GW28" s="4">
        <f t="shared" si="120"/>
        <v>2.9220595882755163E-2</v>
      </c>
      <c r="GX28" s="4">
        <f t="shared" si="121"/>
        <v>2.9220595882755163E-2</v>
      </c>
      <c r="GY28" s="4">
        <f t="shared" si="122"/>
        <v>2.9220595882755163E-2</v>
      </c>
      <c r="GZ28" s="4">
        <f t="shared" si="123"/>
        <v>2.9220595882755163E-2</v>
      </c>
      <c r="HA28" s="4">
        <f t="shared" si="124"/>
        <v>2.9220595882755163E-2</v>
      </c>
      <c r="HB28" s="4"/>
      <c r="HC28" s="4"/>
      <c r="HD28" s="4"/>
      <c r="HE28" s="4"/>
    </row>
    <row r="29" spans="2:213" x14ac:dyDescent="0.2">
      <c r="B29" t="str">
        <f t="shared" si="0"/>
        <v>24y</v>
      </c>
      <c r="C29">
        <f t="shared" si="19"/>
        <v>288</v>
      </c>
      <c r="D29" s="10">
        <f t="shared" si="1"/>
        <v>24</v>
      </c>
      <c r="E29" s="11">
        <f>'Curve construction'!G44</f>
        <v>2.4840927416708476E-2</v>
      </c>
      <c r="G29" s="11">
        <f t="shared" si="20"/>
        <v>2.4840927416708476E-2</v>
      </c>
      <c r="H29" s="11">
        <f t="shared" si="125"/>
        <v>2.4840927416708476E-2</v>
      </c>
      <c r="I29" s="11">
        <f t="shared" si="125"/>
        <v>2.4840927416708476E-2</v>
      </c>
      <c r="J29" s="11">
        <f t="shared" si="125"/>
        <v>2.4840927416708476E-2</v>
      </c>
      <c r="K29" s="11">
        <f t="shared" si="125"/>
        <v>2.4840927416708476E-2</v>
      </c>
      <c r="L29" s="11">
        <f t="shared" si="125"/>
        <v>2.4840927416708476E-2</v>
      </c>
      <c r="M29" s="11">
        <f t="shared" si="125"/>
        <v>2.4840927416708476E-2</v>
      </c>
      <c r="N29" s="11">
        <f t="shared" si="125"/>
        <v>2.4840927416708476E-2</v>
      </c>
      <c r="O29" s="11">
        <f t="shared" si="125"/>
        <v>2.4840927416708476E-2</v>
      </c>
      <c r="P29" s="11">
        <f t="shared" si="125"/>
        <v>2.4840927416708476E-2</v>
      </c>
      <c r="Q29" s="11">
        <f t="shared" si="125"/>
        <v>2.4840927416708476E-2</v>
      </c>
      <c r="R29" s="11">
        <f t="shared" si="125"/>
        <v>2.4840927416708476E-2</v>
      </c>
      <c r="S29" s="11">
        <f t="shared" si="125"/>
        <v>2.4840927416708476E-2</v>
      </c>
      <c r="T29" s="11">
        <f t="shared" si="125"/>
        <v>2.4840927416708476E-2</v>
      </c>
      <c r="U29" s="11">
        <f t="shared" si="125"/>
        <v>2.4840927416708476E-2</v>
      </c>
      <c r="V29" s="11">
        <f t="shared" si="125"/>
        <v>2.4840927416708476E-2</v>
      </c>
      <c r="W29" s="11">
        <f t="shared" si="125"/>
        <v>2.4840927416708476E-2</v>
      </c>
      <c r="X29" s="11">
        <f t="shared" si="125"/>
        <v>2.4840927416708476E-2</v>
      </c>
      <c r="Y29" s="11">
        <f t="shared" si="125"/>
        <v>2.4840927416708476E-2</v>
      </c>
      <c r="Z29" s="11">
        <f t="shared" si="125"/>
        <v>2.4840927416708476E-2</v>
      </c>
      <c r="AA29" s="11">
        <f t="shared" si="125"/>
        <v>2.4840927416708476E-2</v>
      </c>
      <c r="AB29" s="11">
        <f t="shared" si="125"/>
        <v>2.4840927416708476E-2</v>
      </c>
      <c r="AC29" s="11">
        <f t="shared" si="125"/>
        <v>2.4840927416708476E-2</v>
      </c>
      <c r="AD29" s="11">
        <f t="shared" si="125"/>
        <v>2.5840927416708476E-2</v>
      </c>
      <c r="AE29" s="11">
        <f t="shared" si="125"/>
        <v>2.4840927416708476E-2</v>
      </c>
      <c r="AF29" s="11">
        <f t="shared" si="125"/>
        <v>2.4840927416708476E-2</v>
      </c>
      <c r="AG29" s="11">
        <f t="shared" si="125"/>
        <v>2.4840927416708476E-2</v>
      </c>
      <c r="AH29" s="11">
        <f t="shared" si="125"/>
        <v>2.4840927416708476E-2</v>
      </c>
      <c r="AI29" s="11">
        <f t="shared" si="125"/>
        <v>2.4840927416708476E-2</v>
      </c>
      <c r="AJ29" s="11">
        <f t="shared" si="125"/>
        <v>2.4840927416708476E-2</v>
      </c>
      <c r="AK29" s="11">
        <f t="shared" si="125"/>
        <v>2.4840927416708476E-2</v>
      </c>
      <c r="AL29" s="11">
        <f t="shared" si="125"/>
        <v>2.4840927416708476E-2</v>
      </c>
      <c r="AM29" s="11">
        <f t="shared" si="125"/>
        <v>2.4840927416708476E-2</v>
      </c>
      <c r="AN29" s="11">
        <f t="shared" si="125"/>
        <v>2.4840927416708476E-2</v>
      </c>
      <c r="AO29" s="11">
        <f t="shared" si="114"/>
        <v>2.4840927416708476E-2</v>
      </c>
      <c r="AP29" s="11">
        <f t="shared" si="114"/>
        <v>2.4840927416708476E-2</v>
      </c>
      <c r="AQ29" s="11">
        <f t="shared" si="114"/>
        <v>2.4840927416708476E-2</v>
      </c>
      <c r="AR29" s="11">
        <f t="shared" si="114"/>
        <v>2.4840927416708476E-2</v>
      </c>
      <c r="AS29" s="11">
        <f t="shared" si="114"/>
        <v>2.4840927416708476E-2</v>
      </c>
      <c r="AT29" s="11">
        <f t="shared" si="114"/>
        <v>2.4840927416708476E-2</v>
      </c>
      <c r="AU29" s="11">
        <f t="shared" si="114"/>
        <v>2.4840927416708476E-2</v>
      </c>
      <c r="AV29" s="11">
        <f t="shared" si="114"/>
        <v>2.4840927416708476E-2</v>
      </c>
      <c r="AW29" s="11">
        <f t="shared" si="114"/>
        <v>2.4840927416708476E-2</v>
      </c>
      <c r="AX29" s="11">
        <f t="shared" si="114"/>
        <v>2.4840927416708476E-2</v>
      </c>
      <c r="AY29" s="11">
        <f t="shared" si="114"/>
        <v>2.4840927416708476E-2</v>
      </c>
      <c r="AZ29" s="11">
        <f t="shared" si="114"/>
        <v>2.4840927416708476E-2</v>
      </c>
      <c r="BA29" s="11">
        <f t="shared" si="114"/>
        <v>2.4840927416708476E-2</v>
      </c>
      <c r="BB29" s="11">
        <f t="shared" si="114"/>
        <v>2.4840927416708476E-2</v>
      </c>
      <c r="BC29" s="11">
        <f t="shared" si="114"/>
        <v>2.4840927416708476E-2</v>
      </c>
      <c r="BD29" s="11">
        <f t="shared" si="4"/>
        <v>2.4840927416708476E-2</v>
      </c>
      <c r="BF29" s="11">
        <f>(1-G29*SUM(BF$6:BF28))/(1+G29)</f>
        <v>0.54294634801493313</v>
      </c>
      <c r="BG29" s="11">
        <f>(1-H29*SUM(BG$6:BG28))/(1+H29)</f>
        <v>0.54296192626588902</v>
      </c>
      <c r="BH29" s="11">
        <f>(1-I29*SUM(BH$6:BH28))/(1+I29)</f>
        <v>0.54297755605597897</v>
      </c>
      <c r="BI29" s="11">
        <f>(1-J29*SUM(BI$6:BI28))/(1+J29)</f>
        <v>0.54299328524672608</v>
      </c>
      <c r="BJ29" s="11">
        <f>(1-K29*SUM(BJ$6:BJ28))/(1+K29)</f>
        <v>0.54300914853099513</v>
      </c>
      <c r="BK29" s="11">
        <f>(1-L29*SUM(BK$6:BK28))/(1+L29)</f>
        <v>0.54302520408245092</v>
      </c>
      <c r="BL29" s="11">
        <f>(1-M29*SUM(BL$6:BL28))/(1+M29)</f>
        <v>0.54304148122341223</v>
      </c>
      <c r="BM29" s="11">
        <f>(1-N29*SUM(BM$6:BM28))/(1+N29)</f>
        <v>0.54305802365381861</v>
      </c>
      <c r="BN29" s="11">
        <f>(1-O29*SUM(BN$6:BN28))/(1+O29)</f>
        <v>0.54307485545949286</v>
      </c>
      <c r="BO29" s="11">
        <f>(1-P29*SUM(BO$6:BO28))/(1+P29)</f>
        <v>0.54309199897928395</v>
      </c>
      <c r="BP29" s="11">
        <f>(1-Q29*SUM(BP$6:BP28))/(1+Q29)</f>
        <v>0.54310948748533949</v>
      </c>
      <c r="BQ29" s="11">
        <f>(1-R29*SUM(BQ$6:BQ28))/(1+R29)</f>
        <v>0.54312734047124755</v>
      </c>
      <c r="BR29" s="11">
        <f>(1-S29*SUM(BR$6:BR28))/(1+S29)</f>
        <v>0.5431455762863896</v>
      </c>
      <c r="BS29" s="11">
        <f>(1-T29*SUM(BS$6:BS28))/(1+T29)</f>
        <v>0.54316421250466351</v>
      </c>
      <c r="BT29" s="11">
        <f>(1-U29*SUM(BT$6:BT28))/(1+U29)</f>
        <v>0.54318326618712187</v>
      </c>
      <c r="BU29" s="11">
        <f>(1-V29*SUM(BU$6:BU28))/(1+V29)</f>
        <v>0.54320275407489504</v>
      </c>
      <c r="BV29" s="11">
        <f>(1-W29*SUM(BV$6:BV28))/(1+W29)</f>
        <v>0.54322269273486001</v>
      </c>
      <c r="BW29" s="11">
        <f>(1-X29*SUM(BW$6:BW28))/(1+X29)</f>
        <v>0.54324309867244847</v>
      </c>
      <c r="BX29" s="11">
        <f>(1-Y29*SUM(BX$6:BX28))/(1+Y29)</f>
        <v>0.54326398842107704</v>
      </c>
      <c r="BY29" s="11">
        <f>(1-Z29*SUM(BY$6:BY28))/(1+Z29)</f>
        <v>0.543285378614631</v>
      </c>
      <c r="BZ29" s="11">
        <f>(1-AA29*SUM(BZ$6:BZ28))/(1+AA29)</f>
        <v>0.54330729012581447</v>
      </c>
      <c r="CA29" s="11">
        <f>(1-AB29*SUM(CA$6:CA28))/(1+AB29)</f>
        <v>0.54332973975315224</v>
      </c>
      <c r="CB29" s="11">
        <f>(1-AC29*SUM(CB$6:CB28))/(1+AC29)</f>
        <v>0.54335274433238756</v>
      </c>
      <c r="CC29" s="11">
        <f>(1-AD29*SUM(CC$6:CC28))/(1+AD29)</f>
        <v>0.52499441130352076</v>
      </c>
      <c r="CD29" s="11">
        <f>(1-AE29*SUM(CD$6:CD28))/(1+AE29)</f>
        <v>0.5429307651218741</v>
      </c>
      <c r="CE29" s="11">
        <f>(1-AF29*SUM(CE$6:CE28))/(1+AF29)</f>
        <v>0.5429307651218741</v>
      </c>
      <c r="CF29" s="11">
        <f>(1-AG29*SUM(CF$6:CF28))/(1+AG29)</f>
        <v>0.5429307651218741</v>
      </c>
      <c r="CG29" s="11">
        <f>(1-AH29*SUM(CG$6:CG28))/(1+AH29)</f>
        <v>0.5429307651218741</v>
      </c>
      <c r="CH29" s="11">
        <f>(1-AI29*SUM(CH$6:CH28))/(1+AI29)</f>
        <v>0.5429307651218741</v>
      </c>
      <c r="CI29" s="11">
        <f>(1-AJ29*SUM(CI$6:CI28))/(1+AJ29)</f>
        <v>0.5429307651218741</v>
      </c>
      <c r="CJ29" s="11">
        <f>(1-AK29*SUM(CJ$6:CJ28))/(1+AK29)</f>
        <v>0.5429307651218741</v>
      </c>
      <c r="CK29" s="11">
        <f>(1-AL29*SUM(CK$6:CK28))/(1+AL29)</f>
        <v>0.5429307651218741</v>
      </c>
      <c r="CL29" s="11">
        <f>(1-AM29*SUM(CL$6:CL28))/(1+AM29)</f>
        <v>0.5429307651218741</v>
      </c>
      <c r="CM29" s="11">
        <f>(1-AN29*SUM(CM$6:CM28))/(1+AN29)</f>
        <v>0.5429307651218741</v>
      </c>
      <c r="CN29" s="11">
        <f>(1-AO29*SUM(CN$6:CN28))/(1+AO29)</f>
        <v>0.5429307651218741</v>
      </c>
      <c r="CO29" s="11">
        <f>(1-AP29*SUM(CO$6:CO28))/(1+AP29)</f>
        <v>0.5429307651218741</v>
      </c>
      <c r="CP29" s="11">
        <f>(1-AQ29*SUM(CP$6:CP28))/(1+AQ29)</f>
        <v>0.5429307651218741</v>
      </c>
      <c r="CQ29" s="11">
        <f>(1-AR29*SUM(CQ$6:CQ28))/(1+AR29)</f>
        <v>0.5429307651218741</v>
      </c>
      <c r="CR29" s="11">
        <f>(1-AS29*SUM(CR$6:CR28))/(1+AS29)</f>
        <v>0.5429307651218741</v>
      </c>
      <c r="CS29" s="11">
        <f>(1-AT29*SUM(CS$6:CS28))/(1+AT29)</f>
        <v>0.5429307651218741</v>
      </c>
      <c r="CT29" s="11">
        <f>(1-AU29*SUM(CT$6:CT28))/(1+AU29)</f>
        <v>0.5429307651218741</v>
      </c>
      <c r="CU29" s="11">
        <f>(1-AV29*SUM(CU$6:CU28))/(1+AV29)</f>
        <v>0.5429307651218741</v>
      </c>
      <c r="CV29" s="11">
        <f>(1-AW29*SUM(CV$6:CV28))/(1+AW29)</f>
        <v>0.5429307651218741</v>
      </c>
      <c r="CW29" s="11">
        <f>(1-AX29*SUM(CW$6:CW28))/(1+AX29)</f>
        <v>0.5429307651218741</v>
      </c>
      <c r="CX29" s="11">
        <f>(1-AY29*SUM(CX$6:CX28))/(1+AY29)</f>
        <v>0.5429307651218741</v>
      </c>
      <c r="CY29" s="11">
        <f>(1-AZ29*SUM(CY$6:CY28))/(1+AZ29)</f>
        <v>0.5429307651218741</v>
      </c>
      <c r="CZ29" s="11">
        <f>(1-BA29*SUM(CZ$6:CZ28))/(1+BA29)</f>
        <v>0.5429307651218741</v>
      </c>
      <c r="DA29" s="11">
        <f>(1-BB29*SUM(DA$6:DA28))/(1+BB29)</f>
        <v>0.5429307651218741</v>
      </c>
      <c r="DB29" s="11">
        <f>(1-BC29*SUM(DB$6:DB28))/(1+BC29)</f>
        <v>0.5429307651218741</v>
      </c>
      <c r="DC29" s="11">
        <f>(1-BD29*SUM(DC$6:DC28))/(1+BD29)</f>
        <v>0.5429307651218741</v>
      </c>
      <c r="DE29" s="4">
        <f t="shared" si="21"/>
        <v>2.5774255614420483E-2</v>
      </c>
      <c r="DF29" s="4">
        <f t="shared" si="58"/>
        <v>2.5773029316920271E-2</v>
      </c>
      <c r="DG29" s="4">
        <f t="shared" si="59"/>
        <v>2.5771798999165041E-2</v>
      </c>
      <c r="DH29" s="4">
        <f t="shared" si="60"/>
        <v>2.5770560894210259E-2</v>
      </c>
      <c r="DI29" s="4">
        <f t="shared" si="61"/>
        <v>2.576931227207746E-2</v>
      </c>
      <c r="DJ29" s="4">
        <f t="shared" si="62"/>
        <v>2.5768048555004919E-2</v>
      </c>
      <c r="DK29" s="4">
        <f t="shared" si="63"/>
        <v>2.5766767436564697E-2</v>
      </c>
      <c r="DL29" s="4">
        <f t="shared" si="64"/>
        <v>2.5765465479076877E-2</v>
      </c>
      <c r="DM29" s="4">
        <f t="shared" si="65"/>
        <v>2.5764140788963941E-2</v>
      </c>
      <c r="DN29" s="4">
        <f t="shared" si="66"/>
        <v>2.576279161041195E-2</v>
      </c>
      <c r="DO29" s="4">
        <f t="shared" si="67"/>
        <v>2.5761415327482995E-2</v>
      </c>
      <c r="DP29" s="4">
        <f t="shared" si="68"/>
        <v>2.5760010408908407E-2</v>
      </c>
      <c r="DQ29" s="4">
        <f t="shared" si="69"/>
        <v>2.5758575413724394E-2</v>
      </c>
      <c r="DR29" s="4">
        <f t="shared" si="70"/>
        <v>2.5757108962253916E-2</v>
      </c>
      <c r="DS29" s="4">
        <f t="shared" si="71"/>
        <v>2.5755609715440109E-2</v>
      </c>
      <c r="DT29" s="4">
        <f t="shared" si="72"/>
        <v>2.5754076359670641E-2</v>
      </c>
      <c r="DU29" s="4">
        <f t="shared" si="25"/>
        <v>2.5752507595322216E-2</v>
      </c>
      <c r="DV29" s="4">
        <f t="shared" si="26"/>
        <v>2.5750902127894548E-2</v>
      </c>
      <c r="DW29" s="4">
        <f t="shared" si="27"/>
        <v>2.5749258660984875E-2</v>
      </c>
      <c r="DX29" s="4">
        <f t="shared" si="28"/>
        <v>2.5747575890597618E-2</v>
      </c>
      <c r="DY29" s="4">
        <f t="shared" si="29"/>
        <v>2.5745852179615225E-2</v>
      </c>
      <c r="DZ29" s="4">
        <f t="shared" si="30"/>
        <v>2.574408621179658E-2</v>
      </c>
      <c r="EA29" s="4">
        <f t="shared" si="31"/>
        <v>2.5742276668328179E-2</v>
      </c>
      <c r="EB29" s="4">
        <f t="shared" si="32"/>
        <v>2.7212325048611374E-2</v>
      </c>
      <c r="EC29" s="4">
        <f t="shared" si="33"/>
        <v>2.5775482314008391E-2</v>
      </c>
      <c r="ED29" s="4">
        <f t="shared" si="34"/>
        <v>2.5775482314008391E-2</v>
      </c>
      <c r="EE29" s="4">
        <f t="shared" si="35"/>
        <v>2.5775482314008391E-2</v>
      </c>
      <c r="EF29" s="4">
        <f t="shared" si="36"/>
        <v>2.5775482314008391E-2</v>
      </c>
      <c r="EG29" s="4">
        <f t="shared" si="37"/>
        <v>2.5775482314008391E-2</v>
      </c>
      <c r="EH29" s="4">
        <f t="shared" si="38"/>
        <v>2.5775482314008391E-2</v>
      </c>
      <c r="EI29" s="4">
        <f t="shared" si="39"/>
        <v>2.5775482314008391E-2</v>
      </c>
      <c r="EJ29" s="4">
        <f t="shared" si="40"/>
        <v>2.5775482314008391E-2</v>
      </c>
      <c r="EK29" s="4">
        <f t="shared" si="41"/>
        <v>2.5775482314008391E-2</v>
      </c>
      <c r="EL29" s="4">
        <f t="shared" si="42"/>
        <v>2.5775482314008391E-2</v>
      </c>
      <c r="EM29" s="4">
        <f t="shared" si="43"/>
        <v>2.5775482314008391E-2</v>
      </c>
      <c r="EN29" s="4">
        <f t="shared" si="44"/>
        <v>2.5775482314008391E-2</v>
      </c>
      <c r="EO29" s="4">
        <f t="shared" si="45"/>
        <v>2.5775482314008391E-2</v>
      </c>
      <c r="EP29" s="4">
        <f t="shared" si="46"/>
        <v>2.5775482314008391E-2</v>
      </c>
      <c r="EQ29" s="4">
        <f t="shared" si="47"/>
        <v>2.5775482314008391E-2</v>
      </c>
      <c r="ER29" s="4">
        <f t="shared" si="48"/>
        <v>2.5775482314008391E-2</v>
      </c>
      <c r="ES29" s="4">
        <f t="shared" si="49"/>
        <v>2.5775482314008391E-2</v>
      </c>
      <c r="ET29" s="4">
        <f t="shared" si="50"/>
        <v>2.5775482314008391E-2</v>
      </c>
      <c r="EU29" s="4">
        <f t="shared" si="51"/>
        <v>2.5775482314008391E-2</v>
      </c>
      <c r="EV29" s="4">
        <f t="shared" si="52"/>
        <v>2.5775482314008391E-2</v>
      </c>
      <c r="EW29" s="4">
        <f t="shared" si="53"/>
        <v>2.5775482314008391E-2</v>
      </c>
      <c r="EX29" s="4">
        <f t="shared" si="54"/>
        <v>2.5775482314008391E-2</v>
      </c>
      <c r="EY29" s="4">
        <f t="shared" si="55"/>
        <v>2.5775482314008391E-2</v>
      </c>
      <c r="EZ29" s="4">
        <f t="shared" si="56"/>
        <v>2.5775482314008391E-2</v>
      </c>
      <c r="FA29" s="4">
        <f t="shared" si="57"/>
        <v>2.5775482314008391E-2</v>
      </c>
      <c r="FB29" s="4">
        <f t="shared" si="57"/>
        <v>2.5775482314008391E-2</v>
      </c>
      <c r="FD29" s="4">
        <f t="shared" si="24"/>
        <v>2.8981136252863582E-2</v>
      </c>
      <c r="FE29" s="4">
        <f t="shared" si="92"/>
        <v>2.8980868451389252E-2</v>
      </c>
      <c r="FF29" s="4">
        <f t="shared" si="93"/>
        <v>2.8980599779362404E-2</v>
      </c>
      <c r="FG29" s="4">
        <f t="shared" si="94"/>
        <v>2.8980329414279637E-2</v>
      </c>
      <c r="FH29" s="4">
        <f t="shared" si="95"/>
        <v>2.8980056760161022E-2</v>
      </c>
      <c r="FI29" s="4">
        <f t="shared" si="96"/>
        <v>2.8979780817623313E-2</v>
      </c>
      <c r="FJ29" s="4">
        <f t="shared" si="97"/>
        <v>2.8979501083341797E-2</v>
      </c>
      <c r="FK29" s="4">
        <f t="shared" si="98"/>
        <v>2.8979216807052843E-2</v>
      </c>
      <c r="FL29" s="4">
        <f t="shared" si="99"/>
        <v>2.8978927575719293E-2</v>
      </c>
      <c r="FM29" s="4">
        <f t="shared" si="100"/>
        <v>2.8978633006438548E-2</v>
      </c>
      <c r="FN29" s="4">
        <f t="shared" si="101"/>
        <v>2.8978332528577733E-2</v>
      </c>
      <c r="FO29" s="4">
        <f t="shared" si="102"/>
        <v>2.8978025808384711E-2</v>
      </c>
      <c r="FP29" s="4">
        <f t="shared" si="103"/>
        <v>2.8977712531876199E-2</v>
      </c>
      <c r="FQ29" s="4">
        <f t="shared" si="104"/>
        <v>2.8977392398499502E-2</v>
      </c>
      <c r="FR29" s="4">
        <f t="shared" si="105"/>
        <v>2.8977065116625011E-2</v>
      </c>
      <c r="FS29" s="4">
        <f t="shared" si="106"/>
        <v>2.8976730400229966E-2</v>
      </c>
      <c r="FT29" s="4">
        <f t="shared" si="107"/>
        <v>2.8976387966401118E-2</v>
      </c>
      <c r="FU29" s="4">
        <f t="shared" si="108"/>
        <v>2.8976037533403831E-2</v>
      </c>
      <c r="FV29" s="4">
        <f t="shared" si="109"/>
        <v>2.8975678819145534E-2</v>
      </c>
      <c r="FW29" s="4">
        <f t="shared" si="110"/>
        <v>2.8975311539939597E-2</v>
      </c>
      <c r="FX29" s="4">
        <f t="shared" si="111"/>
        <v>2.8974935339461938E-2</v>
      </c>
      <c r="FY29" s="4">
        <f t="shared" si="112"/>
        <v>2.897454993149573E-2</v>
      </c>
      <c r="FZ29" s="4">
        <f t="shared" si="74"/>
        <v>-3.8581183336890978E-3</v>
      </c>
      <c r="GA29" s="4">
        <f t="shared" si="75"/>
        <v>6.4136396545540597E-2</v>
      </c>
      <c r="GB29" s="4">
        <f t="shared" si="76"/>
        <v>2.8981404149514001E-2</v>
      </c>
      <c r="GC29" s="4">
        <f t="shared" si="77"/>
        <v>2.8981404149514001E-2</v>
      </c>
      <c r="GD29" s="4">
        <f t="shared" si="78"/>
        <v>2.8981404149514001E-2</v>
      </c>
      <c r="GE29" s="4">
        <f t="shared" si="79"/>
        <v>2.8981404149514001E-2</v>
      </c>
      <c r="GF29" s="4">
        <f t="shared" si="80"/>
        <v>2.8981404149514001E-2</v>
      </c>
      <c r="GG29" s="4">
        <f t="shared" si="81"/>
        <v>2.8981404149514001E-2</v>
      </c>
      <c r="GH29" s="4">
        <f t="shared" si="82"/>
        <v>2.8981404149514001E-2</v>
      </c>
      <c r="GI29" s="4">
        <f t="shared" si="83"/>
        <v>2.8981404149514001E-2</v>
      </c>
      <c r="GJ29" s="4">
        <f t="shared" si="84"/>
        <v>2.8981404149514001E-2</v>
      </c>
      <c r="GK29" s="4">
        <f t="shared" si="85"/>
        <v>2.8981404149514001E-2</v>
      </c>
      <c r="GL29" s="4">
        <f t="shared" si="86"/>
        <v>2.8981404149514001E-2</v>
      </c>
      <c r="GM29" s="4">
        <f t="shared" si="87"/>
        <v>2.8981404149514001E-2</v>
      </c>
      <c r="GN29" s="4">
        <f t="shared" si="88"/>
        <v>2.8981404149514001E-2</v>
      </c>
      <c r="GO29" s="4">
        <f t="shared" si="89"/>
        <v>2.8981404149514001E-2</v>
      </c>
      <c r="GP29" s="4">
        <f t="shared" si="90"/>
        <v>2.8981404149514001E-2</v>
      </c>
      <c r="GQ29" s="4">
        <f t="shared" si="91"/>
        <v>2.8981404149514001E-2</v>
      </c>
      <c r="GR29" s="4">
        <f t="shared" si="115"/>
        <v>2.8981404149514001E-2</v>
      </c>
      <c r="GS29" s="4">
        <f t="shared" si="116"/>
        <v>2.8981404149514001E-2</v>
      </c>
      <c r="GT29" s="4">
        <f t="shared" si="117"/>
        <v>2.8981404149514001E-2</v>
      </c>
      <c r="GU29" s="4">
        <f t="shared" si="118"/>
        <v>2.8981404149514001E-2</v>
      </c>
      <c r="GV29" s="4">
        <f t="shared" si="119"/>
        <v>2.8981404149514001E-2</v>
      </c>
      <c r="GW29" s="4">
        <f t="shared" si="120"/>
        <v>2.8981404149514001E-2</v>
      </c>
      <c r="GX29" s="4">
        <f t="shared" si="121"/>
        <v>2.8981404149514001E-2</v>
      </c>
      <c r="GY29" s="4">
        <f t="shared" si="122"/>
        <v>2.8981404149514001E-2</v>
      </c>
      <c r="GZ29" s="4">
        <f t="shared" si="123"/>
        <v>2.8981404149514001E-2</v>
      </c>
      <c r="HA29" s="4">
        <f t="shared" si="124"/>
        <v>2.8981404149514001E-2</v>
      </c>
      <c r="HB29" s="4"/>
      <c r="HC29" s="4"/>
      <c r="HD29" s="4"/>
      <c r="HE29" s="4"/>
    </row>
    <row r="30" spans="2:213" x14ac:dyDescent="0.2">
      <c r="B30" t="str">
        <f t="shared" si="0"/>
        <v>25y</v>
      </c>
      <c r="C30">
        <f t="shared" si="19"/>
        <v>300</v>
      </c>
      <c r="D30" s="10">
        <f t="shared" si="1"/>
        <v>25</v>
      </c>
      <c r="E30" s="11">
        <f>'Curve construction'!G45</f>
        <v>2.4949707614967051E-2</v>
      </c>
      <c r="G30" s="11">
        <f t="shared" si="20"/>
        <v>2.4949707614967051E-2</v>
      </c>
      <c r="H30" s="11">
        <f t="shared" si="125"/>
        <v>2.4949707614967051E-2</v>
      </c>
      <c r="I30" s="11">
        <f t="shared" si="125"/>
        <v>2.4949707614967051E-2</v>
      </c>
      <c r="J30" s="11">
        <f t="shared" si="125"/>
        <v>2.4949707614967051E-2</v>
      </c>
      <c r="K30" s="11">
        <f t="shared" si="125"/>
        <v>2.4949707614967051E-2</v>
      </c>
      <c r="L30" s="11">
        <f t="shared" si="125"/>
        <v>2.4949707614967051E-2</v>
      </c>
      <c r="M30" s="11">
        <f t="shared" si="125"/>
        <v>2.4949707614967051E-2</v>
      </c>
      <c r="N30" s="11">
        <f t="shared" si="125"/>
        <v>2.4949707614967051E-2</v>
      </c>
      <c r="O30" s="11">
        <f t="shared" si="125"/>
        <v>2.4949707614967051E-2</v>
      </c>
      <c r="P30" s="11">
        <f t="shared" si="125"/>
        <v>2.4949707614967051E-2</v>
      </c>
      <c r="Q30" s="11">
        <f t="shared" si="125"/>
        <v>2.4949707614967051E-2</v>
      </c>
      <c r="R30" s="11">
        <f t="shared" si="125"/>
        <v>2.4949707614967051E-2</v>
      </c>
      <c r="S30" s="11">
        <f t="shared" si="125"/>
        <v>2.4949707614967051E-2</v>
      </c>
      <c r="T30" s="11">
        <f t="shared" si="125"/>
        <v>2.4949707614967051E-2</v>
      </c>
      <c r="U30" s="11">
        <f t="shared" si="125"/>
        <v>2.4949707614967051E-2</v>
      </c>
      <c r="V30" s="11">
        <f t="shared" si="125"/>
        <v>2.4949707614967051E-2</v>
      </c>
      <c r="W30" s="11">
        <f t="shared" si="125"/>
        <v>2.4949707614967051E-2</v>
      </c>
      <c r="X30" s="11">
        <f t="shared" si="125"/>
        <v>2.4949707614967051E-2</v>
      </c>
      <c r="Y30" s="11">
        <f t="shared" si="125"/>
        <v>2.4949707614967051E-2</v>
      </c>
      <c r="Z30" s="11">
        <f t="shared" si="125"/>
        <v>2.4949707614967051E-2</v>
      </c>
      <c r="AA30" s="11">
        <f t="shared" si="125"/>
        <v>2.4949707614967051E-2</v>
      </c>
      <c r="AB30" s="11">
        <f t="shared" si="125"/>
        <v>2.4949707614967051E-2</v>
      </c>
      <c r="AC30" s="11">
        <f t="shared" si="125"/>
        <v>2.4949707614967051E-2</v>
      </c>
      <c r="AD30" s="11">
        <f t="shared" si="125"/>
        <v>2.4949707614967051E-2</v>
      </c>
      <c r="AE30" s="11">
        <f t="shared" si="125"/>
        <v>2.5949707614967052E-2</v>
      </c>
      <c r="AF30" s="11">
        <f t="shared" si="125"/>
        <v>2.4949707614967051E-2</v>
      </c>
      <c r="AG30" s="11">
        <f t="shared" si="125"/>
        <v>2.4949707614967051E-2</v>
      </c>
      <c r="AH30" s="11">
        <f t="shared" si="125"/>
        <v>2.4949707614967051E-2</v>
      </c>
      <c r="AI30" s="11">
        <f t="shared" si="125"/>
        <v>2.4949707614967051E-2</v>
      </c>
      <c r="AJ30" s="11">
        <f t="shared" si="125"/>
        <v>2.4949707614967051E-2</v>
      </c>
      <c r="AK30" s="11">
        <f t="shared" si="125"/>
        <v>2.4949707614967051E-2</v>
      </c>
      <c r="AL30" s="11">
        <f t="shared" si="125"/>
        <v>2.4949707614967051E-2</v>
      </c>
      <c r="AM30" s="11">
        <f t="shared" si="125"/>
        <v>2.4949707614967051E-2</v>
      </c>
      <c r="AN30" s="11">
        <f t="shared" si="125"/>
        <v>2.4949707614967051E-2</v>
      </c>
      <c r="AO30" s="11">
        <f t="shared" si="114"/>
        <v>2.4949707614967051E-2</v>
      </c>
      <c r="AP30" s="11">
        <f t="shared" si="114"/>
        <v>2.4949707614967051E-2</v>
      </c>
      <c r="AQ30" s="11">
        <f t="shared" si="114"/>
        <v>2.4949707614967051E-2</v>
      </c>
      <c r="AR30" s="11">
        <f t="shared" si="114"/>
        <v>2.4949707614967051E-2</v>
      </c>
      <c r="AS30" s="11">
        <f t="shared" si="114"/>
        <v>2.4949707614967051E-2</v>
      </c>
      <c r="AT30" s="11">
        <f t="shared" si="114"/>
        <v>2.4949707614967051E-2</v>
      </c>
      <c r="AU30" s="11">
        <f t="shared" si="114"/>
        <v>2.4949707614967051E-2</v>
      </c>
      <c r="AV30" s="11">
        <f t="shared" si="114"/>
        <v>2.4949707614967051E-2</v>
      </c>
      <c r="AW30" s="11">
        <f t="shared" si="114"/>
        <v>2.4949707614967051E-2</v>
      </c>
      <c r="AX30" s="11">
        <f t="shared" si="114"/>
        <v>2.4949707614967051E-2</v>
      </c>
      <c r="AY30" s="11">
        <f t="shared" si="114"/>
        <v>2.4949707614967051E-2</v>
      </c>
      <c r="AZ30" s="11">
        <f t="shared" si="114"/>
        <v>2.4949707614967051E-2</v>
      </c>
      <c r="BA30" s="11">
        <f t="shared" si="114"/>
        <v>2.4949707614967051E-2</v>
      </c>
      <c r="BB30" s="11">
        <f t="shared" si="114"/>
        <v>2.4949707614967051E-2</v>
      </c>
      <c r="BC30" s="11">
        <f t="shared" si="114"/>
        <v>2.4949707614967051E-2</v>
      </c>
      <c r="BD30" s="11">
        <f t="shared" si="4"/>
        <v>2.4949707614967051E-2</v>
      </c>
      <c r="BF30" s="11">
        <f>(1-G30*SUM(BF$6:BF29))/(1+G30)</f>
        <v>0.52777699564829383</v>
      </c>
      <c r="BG30" s="11">
        <f>(1-H30*SUM(BG$6:BG29))/(1+H30)</f>
        <v>0.52779226124534206</v>
      </c>
      <c r="BH30" s="11">
        <f>(1-I30*SUM(BH$6:BH29))/(1+I30)</f>
        <v>0.52780757734713935</v>
      </c>
      <c r="BI30" s="11">
        <f>(1-J30*SUM(BI$6:BI29))/(1+J30)</f>
        <v>0.5278229908546328</v>
      </c>
      <c r="BJ30" s="11">
        <f>(1-K30*SUM(BJ$6:BJ29))/(1+K30)</f>
        <v>0.52783853576440476</v>
      </c>
      <c r="BK30" s="11">
        <f>(1-L30*SUM(BK$6:BK29))/(1+L30)</f>
        <v>0.52785426908258082</v>
      </c>
      <c r="BL30" s="11">
        <f>(1-M30*SUM(BL$6:BL29))/(1+M30)</f>
        <v>0.52787021954298341</v>
      </c>
      <c r="BM30" s="11">
        <f>(1-N30*SUM(BM$6:BM29))/(1+N30)</f>
        <v>0.5278864299684991</v>
      </c>
      <c r="BN30" s="11">
        <f>(1-O30*SUM(BN$6:BN29))/(1+O30)</f>
        <v>0.52790292396155036</v>
      </c>
      <c r="BO30" s="11">
        <f>(1-P30*SUM(BO$6:BO29))/(1+P30)</f>
        <v>0.52791972341264803</v>
      </c>
      <c r="BP30" s="11">
        <f>(1-Q30*SUM(BP$6:BP29))/(1+Q30)</f>
        <v>0.52793686092617109</v>
      </c>
      <c r="BQ30" s="11">
        <f>(1-R30*SUM(BQ$6:BQ29))/(1+R30)</f>
        <v>0.52795435560447312</v>
      </c>
      <c r="BR30" s="11">
        <f>(1-S30*SUM(BR$6:BR29))/(1+S30)</f>
        <v>0.52797222542866562</v>
      </c>
      <c r="BS30" s="11">
        <f>(1-T30*SUM(BS$6:BS29))/(1+T30)</f>
        <v>0.52799048761993983</v>
      </c>
      <c r="BT30" s="11">
        <f>(1-U30*SUM(BT$6:BT29))/(1+U30)</f>
        <v>0.528009158896935</v>
      </c>
      <c r="BU30" s="11">
        <f>(1-V30*SUM(BU$6:BU29))/(1+V30)</f>
        <v>0.52802825566478861</v>
      </c>
      <c r="BV30" s="11">
        <f>(1-W30*SUM(BV$6:BV29))/(1+W30)</f>
        <v>0.52804779415788183</v>
      </c>
      <c r="BW30" s="11">
        <f>(1-X30*SUM(BW$6:BW29))/(1+X30)</f>
        <v>0.52806779055038455</v>
      </c>
      <c r="BX30" s="11">
        <f>(1-Y30*SUM(BX$6:BX29))/(1+Y30)</f>
        <v>0.52808826104388917</v>
      </c>
      <c r="BY30" s="11">
        <f>(1-Z30*SUM(BY$6:BY29))/(1+Z30)</f>
        <v>0.52810922193844068</v>
      </c>
      <c r="BZ30" s="11">
        <f>(1-AA30*SUM(BZ$6:BZ29))/(1+AA30)</f>
        <v>0.52813069368782983</v>
      </c>
      <c r="CA30" s="11">
        <f>(1-AB30*SUM(CA$6:CA29))/(1+AB30)</f>
        <v>0.52815269275343713</v>
      </c>
      <c r="CB30" s="11">
        <f>(1-AC30*SUM(CB$6:CB29))/(1+AC30)</f>
        <v>0.52817523563311375</v>
      </c>
      <c r="CC30" s="11">
        <f>(1-AD30*SUM(CC$6:CC29))/(1+AD30)</f>
        <v>0.52819833890891965</v>
      </c>
      <c r="CD30" s="11">
        <f>(1-AE30*SUM(CD$6:CD29))/(1+AE30)</f>
        <v>0.50931286059157421</v>
      </c>
      <c r="CE30" s="11">
        <f>(1-AF30*SUM(CE$6:CE29))/(1+AF30)</f>
        <v>0.52776172550230882</v>
      </c>
      <c r="CF30" s="11">
        <f>(1-AG30*SUM(CF$6:CF29))/(1+AG30)</f>
        <v>0.52776172550230882</v>
      </c>
      <c r="CG30" s="11">
        <f>(1-AH30*SUM(CG$6:CG29))/(1+AH30)</f>
        <v>0.52776172550230882</v>
      </c>
      <c r="CH30" s="11">
        <f>(1-AI30*SUM(CH$6:CH29))/(1+AI30)</f>
        <v>0.52776172550230882</v>
      </c>
      <c r="CI30" s="11">
        <f>(1-AJ30*SUM(CI$6:CI29))/(1+AJ30)</f>
        <v>0.52776172550230882</v>
      </c>
      <c r="CJ30" s="11">
        <f>(1-AK30*SUM(CJ$6:CJ29))/(1+AK30)</f>
        <v>0.52776172550230882</v>
      </c>
      <c r="CK30" s="11">
        <f>(1-AL30*SUM(CK$6:CK29))/(1+AL30)</f>
        <v>0.52776172550230882</v>
      </c>
      <c r="CL30" s="11">
        <f>(1-AM30*SUM(CL$6:CL29))/(1+AM30)</f>
        <v>0.52776172550230882</v>
      </c>
      <c r="CM30" s="11">
        <f>(1-AN30*SUM(CM$6:CM29))/(1+AN30)</f>
        <v>0.52776172550230882</v>
      </c>
      <c r="CN30" s="11">
        <f>(1-AO30*SUM(CN$6:CN29))/(1+AO30)</f>
        <v>0.52776172550230882</v>
      </c>
      <c r="CO30" s="11">
        <f>(1-AP30*SUM(CO$6:CO29))/(1+AP30)</f>
        <v>0.52776172550230882</v>
      </c>
      <c r="CP30" s="11">
        <f>(1-AQ30*SUM(CP$6:CP29))/(1+AQ30)</f>
        <v>0.52776172550230882</v>
      </c>
      <c r="CQ30" s="11">
        <f>(1-AR30*SUM(CQ$6:CQ29))/(1+AR30)</f>
        <v>0.52776172550230882</v>
      </c>
      <c r="CR30" s="11">
        <f>(1-AS30*SUM(CR$6:CR29))/(1+AS30)</f>
        <v>0.52776172550230882</v>
      </c>
      <c r="CS30" s="11">
        <f>(1-AT30*SUM(CS$6:CS29))/(1+AT30)</f>
        <v>0.52776172550230882</v>
      </c>
      <c r="CT30" s="11">
        <f>(1-AU30*SUM(CT$6:CT29))/(1+AU30)</f>
        <v>0.52776172550230882</v>
      </c>
      <c r="CU30" s="11">
        <f>(1-AV30*SUM(CU$6:CU29))/(1+AV30)</f>
        <v>0.52776172550230882</v>
      </c>
      <c r="CV30" s="11">
        <f>(1-AW30*SUM(CV$6:CV29))/(1+AW30)</f>
        <v>0.52776172550230882</v>
      </c>
      <c r="CW30" s="11">
        <f>(1-AX30*SUM(CW$6:CW29))/(1+AX30)</f>
        <v>0.52776172550230882</v>
      </c>
      <c r="CX30" s="11">
        <f>(1-AY30*SUM(CX$6:CX29))/(1+AY30)</f>
        <v>0.52776172550230882</v>
      </c>
      <c r="CY30" s="11">
        <f>(1-AZ30*SUM(CY$6:CY29))/(1+AZ30)</f>
        <v>0.52776172550230882</v>
      </c>
      <c r="CZ30" s="11">
        <f>(1-BA30*SUM(CZ$6:CZ29))/(1+BA30)</f>
        <v>0.52776172550230882</v>
      </c>
      <c r="DA30" s="11">
        <f>(1-BB30*SUM(DA$6:DA29))/(1+BB30)</f>
        <v>0.52776172550230882</v>
      </c>
      <c r="DB30" s="11">
        <f>(1-BC30*SUM(DB$6:DB29))/(1+BC30)</f>
        <v>0.52776172550230882</v>
      </c>
      <c r="DC30" s="11">
        <f>(1-BD30*SUM(DC$6:DC29))/(1+BD30)</f>
        <v>0.52776172550230882</v>
      </c>
      <c r="DE30" s="4">
        <f t="shared" si="21"/>
        <v>2.5892799784365428E-2</v>
      </c>
      <c r="DF30" s="4">
        <f t="shared" si="58"/>
        <v>2.5891612871659531E-2</v>
      </c>
      <c r="DG30" s="4">
        <f t="shared" si="59"/>
        <v>2.5890422068047592E-2</v>
      </c>
      <c r="DH30" s="4">
        <f t="shared" si="60"/>
        <v>2.5889223727571409E-2</v>
      </c>
      <c r="DI30" s="4">
        <f t="shared" si="61"/>
        <v>2.5888015207936821E-2</v>
      </c>
      <c r="DJ30" s="4">
        <f t="shared" si="62"/>
        <v>2.5886792078415821E-2</v>
      </c>
      <c r="DK30" s="4">
        <f t="shared" si="63"/>
        <v>2.5885552106666099E-2</v>
      </c>
      <c r="DL30" s="4">
        <f t="shared" si="64"/>
        <v>2.5884291965429851E-2</v>
      </c>
      <c r="DM30" s="4">
        <f t="shared" si="65"/>
        <v>2.5883009821960901E-2</v>
      </c>
      <c r="DN30" s="4">
        <f t="shared" si="66"/>
        <v>2.5881703976852855E-2</v>
      </c>
      <c r="DO30" s="4">
        <f t="shared" si="67"/>
        <v>2.5880371898203247E-2</v>
      </c>
      <c r="DP30" s="4">
        <f t="shared" si="68"/>
        <v>2.5879012103943388E-2</v>
      </c>
      <c r="DQ30" s="4">
        <f t="shared" si="69"/>
        <v>2.5877623199410893E-2</v>
      </c>
      <c r="DR30" s="4">
        <f t="shared" si="70"/>
        <v>2.5876203849262369E-2</v>
      </c>
      <c r="DS30" s="4">
        <f t="shared" si="71"/>
        <v>2.5874752757472086E-2</v>
      </c>
      <c r="DT30" s="4">
        <f t="shared" si="72"/>
        <v>2.5873268652643056E-2</v>
      </c>
      <c r="DU30" s="4">
        <f t="shared" si="25"/>
        <v>2.5871750276920347E-2</v>
      </c>
      <c r="DV30" s="4">
        <f t="shared" si="26"/>
        <v>2.5870196377408616E-2</v>
      </c>
      <c r="DW30" s="4">
        <f t="shared" si="27"/>
        <v>2.5868605699373326E-2</v>
      </c>
      <c r="DX30" s="4">
        <f t="shared" si="28"/>
        <v>2.5866976980733369E-2</v>
      </c>
      <c r="DY30" s="4">
        <f t="shared" si="29"/>
        <v>2.5865308636986661E-2</v>
      </c>
      <c r="DZ30" s="4">
        <f t="shared" si="30"/>
        <v>2.586359939420424E-2</v>
      </c>
      <c r="EA30" s="4">
        <f t="shared" si="31"/>
        <v>2.5861847975969132E-2</v>
      </c>
      <c r="EB30" s="4">
        <f t="shared" si="32"/>
        <v>2.5860053099682867E-2</v>
      </c>
      <c r="EC30" s="4">
        <f t="shared" si="33"/>
        <v>2.7355178295032978E-2</v>
      </c>
      <c r="ED30" s="4">
        <f t="shared" si="34"/>
        <v>2.589398708647539E-2</v>
      </c>
      <c r="EE30" s="4">
        <f t="shared" si="35"/>
        <v>2.589398708647539E-2</v>
      </c>
      <c r="EF30" s="4">
        <f t="shared" si="36"/>
        <v>2.589398708647539E-2</v>
      </c>
      <c r="EG30" s="4">
        <f t="shared" si="37"/>
        <v>2.589398708647539E-2</v>
      </c>
      <c r="EH30" s="4">
        <f t="shared" si="38"/>
        <v>2.589398708647539E-2</v>
      </c>
      <c r="EI30" s="4">
        <f t="shared" si="39"/>
        <v>2.589398708647539E-2</v>
      </c>
      <c r="EJ30" s="4">
        <f t="shared" si="40"/>
        <v>2.589398708647539E-2</v>
      </c>
      <c r="EK30" s="4">
        <f t="shared" si="41"/>
        <v>2.589398708647539E-2</v>
      </c>
      <c r="EL30" s="4">
        <f t="shared" si="42"/>
        <v>2.589398708647539E-2</v>
      </c>
      <c r="EM30" s="4">
        <f t="shared" si="43"/>
        <v>2.589398708647539E-2</v>
      </c>
      <c r="EN30" s="4">
        <f t="shared" si="44"/>
        <v>2.589398708647539E-2</v>
      </c>
      <c r="EO30" s="4">
        <f t="shared" si="45"/>
        <v>2.589398708647539E-2</v>
      </c>
      <c r="EP30" s="4">
        <f t="shared" si="46"/>
        <v>2.589398708647539E-2</v>
      </c>
      <c r="EQ30" s="4">
        <f t="shared" si="47"/>
        <v>2.589398708647539E-2</v>
      </c>
      <c r="ER30" s="4">
        <f t="shared" si="48"/>
        <v>2.589398708647539E-2</v>
      </c>
      <c r="ES30" s="4">
        <f t="shared" si="49"/>
        <v>2.589398708647539E-2</v>
      </c>
      <c r="ET30" s="4">
        <f t="shared" si="50"/>
        <v>2.589398708647539E-2</v>
      </c>
      <c r="EU30" s="4">
        <f t="shared" si="51"/>
        <v>2.589398708647539E-2</v>
      </c>
      <c r="EV30" s="4">
        <f t="shared" si="52"/>
        <v>2.589398708647539E-2</v>
      </c>
      <c r="EW30" s="4">
        <f t="shared" si="53"/>
        <v>2.589398708647539E-2</v>
      </c>
      <c r="EX30" s="4">
        <f t="shared" si="54"/>
        <v>2.589398708647539E-2</v>
      </c>
      <c r="EY30" s="4">
        <f t="shared" si="55"/>
        <v>2.589398708647539E-2</v>
      </c>
      <c r="EZ30" s="4">
        <f t="shared" si="56"/>
        <v>2.589398708647539E-2</v>
      </c>
      <c r="FA30" s="4">
        <f t="shared" si="57"/>
        <v>2.589398708647539E-2</v>
      </c>
      <c r="FB30" s="4">
        <f t="shared" si="57"/>
        <v>2.589398708647539E-2</v>
      </c>
      <c r="FD30" s="4">
        <f t="shared" si="24"/>
        <v>2.8741973393527909E-2</v>
      </c>
      <c r="FE30" s="4">
        <f t="shared" si="92"/>
        <v>2.8741734455813406E-2</v>
      </c>
      <c r="FF30" s="4">
        <f t="shared" si="93"/>
        <v>2.8741494741486573E-2</v>
      </c>
      <c r="FG30" s="4">
        <f t="shared" si="94"/>
        <v>2.8741253516695098E-2</v>
      </c>
      <c r="FH30" s="4">
        <f t="shared" si="95"/>
        <v>2.8741010249698107E-2</v>
      </c>
      <c r="FI30" s="4">
        <f t="shared" si="96"/>
        <v>2.874076404882997E-2</v>
      </c>
      <c r="FJ30" s="4">
        <f t="shared" si="97"/>
        <v>2.8740514465020794E-2</v>
      </c>
      <c r="FK30" s="4">
        <f t="shared" si="98"/>
        <v>2.8740260828877151E-2</v>
      </c>
      <c r="FL30" s="4">
        <f t="shared" si="99"/>
        <v>2.8740002771887596E-2</v>
      </c>
      <c r="FM30" s="4">
        <f t="shared" si="100"/>
        <v>2.8739739952425625E-2</v>
      </c>
      <c r="FN30" s="4">
        <f t="shared" si="101"/>
        <v>2.873947186137138E-2</v>
      </c>
      <c r="FO30" s="4">
        <f t="shared" si="102"/>
        <v>2.8739198200955052E-2</v>
      </c>
      <c r="FP30" s="4">
        <f t="shared" si="103"/>
        <v>2.8738918691044057E-2</v>
      </c>
      <c r="FQ30" s="4">
        <f t="shared" si="104"/>
        <v>2.8738633063492003E-2</v>
      </c>
      <c r="FR30" s="4">
        <f t="shared" si="105"/>
        <v>2.8738341058111905E-2</v>
      </c>
      <c r="FS30" s="4">
        <f t="shared" si="106"/>
        <v>2.8738042419721888E-2</v>
      </c>
      <c r="FT30" s="4">
        <f t="shared" si="107"/>
        <v>2.8737736895916299E-2</v>
      </c>
      <c r="FU30" s="4">
        <f t="shared" si="108"/>
        <v>2.8737424235337761E-2</v>
      </c>
      <c r="FV30" s="4">
        <f t="shared" si="109"/>
        <v>2.8737104186314477E-2</v>
      </c>
      <c r="FW30" s="4">
        <f t="shared" si="110"/>
        <v>2.8736776495751792E-2</v>
      </c>
      <c r="FX30" s="4">
        <f t="shared" si="111"/>
        <v>2.873644084574889E-2</v>
      </c>
      <c r="FY30" s="4">
        <f t="shared" si="112"/>
        <v>2.8736096980954695E-2</v>
      </c>
      <c r="FZ30" s="4">
        <f t="shared" si="74"/>
        <v>2.873574464558315E-2</v>
      </c>
      <c r="GA30" s="4">
        <f t="shared" si="75"/>
        <v>-6.0657661514368355E-3</v>
      </c>
      <c r="GB30" s="4">
        <f t="shared" si="76"/>
        <v>6.6006392399461822E-2</v>
      </c>
      <c r="GC30" s="4">
        <f t="shared" si="77"/>
        <v>2.8742212416271506E-2</v>
      </c>
      <c r="GD30" s="4">
        <f t="shared" si="78"/>
        <v>2.8742212416271506E-2</v>
      </c>
      <c r="GE30" s="4">
        <f t="shared" si="79"/>
        <v>2.8742212416271506E-2</v>
      </c>
      <c r="GF30" s="4">
        <f t="shared" si="80"/>
        <v>2.8742212416271506E-2</v>
      </c>
      <c r="GG30" s="4">
        <f t="shared" si="81"/>
        <v>2.8742212416271506E-2</v>
      </c>
      <c r="GH30" s="4">
        <f t="shared" si="82"/>
        <v>2.8742212416271506E-2</v>
      </c>
      <c r="GI30" s="4">
        <f t="shared" si="83"/>
        <v>2.8742212416271506E-2</v>
      </c>
      <c r="GJ30" s="4">
        <f t="shared" si="84"/>
        <v>2.8742212416271506E-2</v>
      </c>
      <c r="GK30" s="4">
        <f t="shared" si="85"/>
        <v>2.8742212416271506E-2</v>
      </c>
      <c r="GL30" s="4">
        <f t="shared" si="86"/>
        <v>2.8742212416271506E-2</v>
      </c>
      <c r="GM30" s="4">
        <f t="shared" si="87"/>
        <v>2.8742212416271506E-2</v>
      </c>
      <c r="GN30" s="4">
        <f t="shared" si="88"/>
        <v>2.8742212416271506E-2</v>
      </c>
      <c r="GO30" s="4">
        <f t="shared" si="89"/>
        <v>2.8742212416271506E-2</v>
      </c>
      <c r="GP30" s="4">
        <f t="shared" si="90"/>
        <v>2.8742212416271506E-2</v>
      </c>
      <c r="GQ30" s="4">
        <f t="shared" si="91"/>
        <v>2.8742212416271506E-2</v>
      </c>
      <c r="GR30" s="4">
        <f t="shared" si="115"/>
        <v>2.8742212416271506E-2</v>
      </c>
      <c r="GS30" s="4">
        <f t="shared" si="116"/>
        <v>2.8742212416271506E-2</v>
      </c>
      <c r="GT30" s="4">
        <f t="shared" si="117"/>
        <v>2.8742212416271506E-2</v>
      </c>
      <c r="GU30" s="4">
        <f t="shared" si="118"/>
        <v>2.8742212416271506E-2</v>
      </c>
      <c r="GV30" s="4">
        <f t="shared" si="119"/>
        <v>2.8742212416271506E-2</v>
      </c>
      <c r="GW30" s="4">
        <f t="shared" si="120"/>
        <v>2.8742212416271506E-2</v>
      </c>
      <c r="GX30" s="4">
        <f t="shared" si="121"/>
        <v>2.8742212416271506E-2</v>
      </c>
      <c r="GY30" s="4">
        <f t="shared" si="122"/>
        <v>2.8742212416271506E-2</v>
      </c>
      <c r="GZ30" s="4">
        <f t="shared" si="123"/>
        <v>2.8742212416271506E-2</v>
      </c>
      <c r="HA30" s="4">
        <f t="shared" si="124"/>
        <v>2.8742212416271506E-2</v>
      </c>
      <c r="HB30" s="4"/>
      <c r="HC30" s="4"/>
      <c r="HD30" s="4"/>
      <c r="HE30" s="4"/>
    </row>
    <row r="31" spans="2:213" x14ac:dyDescent="0.2">
      <c r="B31" t="str">
        <f t="shared" si="0"/>
        <v>26y</v>
      </c>
      <c r="C31">
        <f t="shared" si="19"/>
        <v>312</v>
      </c>
      <c r="D31" s="10">
        <f t="shared" si="1"/>
        <v>26</v>
      </c>
      <c r="E31" s="11">
        <f>'Curve construction'!G46</f>
        <v>2.5043496835235154E-2</v>
      </c>
      <c r="G31" s="11">
        <f t="shared" si="20"/>
        <v>2.5043496835235154E-2</v>
      </c>
      <c r="H31" s="11">
        <f t="shared" si="125"/>
        <v>2.5043496835235154E-2</v>
      </c>
      <c r="I31" s="11">
        <f t="shared" si="125"/>
        <v>2.5043496835235154E-2</v>
      </c>
      <c r="J31" s="11">
        <f t="shared" si="125"/>
        <v>2.5043496835235154E-2</v>
      </c>
      <c r="K31" s="11">
        <f t="shared" si="125"/>
        <v>2.5043496835235154E-2</v>
      </c>
      <c r="L31" s="11">
        <f t="shared" si="125"/>
        <v>2.5043496835235154E-2</v>
      </c>
      <c r="M31" s="11">
        <f t="shared" si="125"/>
        <v>2.5043496835235154E-2</v>
      </c>
      <c r="N31" s="11">
        <f t="shared" si="125"/>
        <v>2.5043496835235154E-2</v>
      </c>
      <c r="O31" s="11">
        <f t="shared" si="125"/>
        <v>2.5043496835235154E-2</v>
      </c>
      <c r="P31" s="11">
        <f t="shared" si="125"/>
        <v>2.5043496835235154E-2</v>
      </c>
      <c r="Q31" s="11">
        <f t="shared" si="125"/>
        <v>2.5043496835235154E-2</v>
      </c>
      <c r="R31" s="11">
        <f t="shared" si="125"/>
        <v>2.5043496835235154E-2</v>
      </c>
      <c r="S31" s="11">
        <f t="shared" si="125"/>
        <v>2.5043496835235154E-2</v>
      </c>
      <c r="T31" s="11">
        <f t="shared" si="125"/>
        <v>2.5043496835235154E-2</v>
      </c>
      <c r="U31" s="11">
        <f t="shared" si="125"/>
        <v>2.5043496835235154E-2</v>
      </c>
      <c r="V31" s="11">
        <f t="shared" si="125"/>
        <v>2.5043496835235154E-2</v>
      </c>
      <c r="W31" s="11">
        <f t="shared" si="125"/>
        <v>2.5043496835235154E-2</v>
      </c>
      <c r="X31" s="11">
        <f t="shared" si="125"/>
        <v>2.5043496835235154E-2</v>
      </c>
      <c r="Y31" s="11">
        <f t="shared" si="125"/>
        <v>2.5043496835235154E-2</v>
      </c>
      <c r="Z31" s="11">
        <f t="shared" si="125"/>
        <v>2.5043496835235154E-2</v>
      </c>
      <c r="AA31" s="11">
        <f t="shared" si="125"/>
        <v>2.5043496835235154E-2</v>
      </c>
      <c r="AB31" s="11">
        <f t="shared" si="125"/>
        <v>2.5043496835235154E-2</v>
      </c>
      <c r="AC31" s="11">
        <f t="shared" si="125"/>
        <v>2.5043496835235154E-2</v>
      </c>
      <c r="AD31" s="11">
        <f t="shared" si="125"/>
        <v>2.5043496835235154E-2</v>
      </c>
      <c r="AE31" s="11">
        <f t="shared" si="125"/>
        <v>2.5043496835235154E-2</v>
      </c>
      <c r="AF31" s="11">
        <f t="shared" si="125"/>
        <v>2.6043496835235155E-2</v>
      </c>
      <c r="AG31" s="11">
        <f t="shared" si="125"/>
        <v>2.5043496835235154E-2</v>
      </c>
      <c r="AH31" s="11">
        <f t="shared" si="125"/>
        <v>2.5043496835235154E-2</v>
      </c>
      <c r="AI31" s="11">
        <f t="shared" si="125"/>
        <v>2.5043496835235154E-2</v>
      </c>
      <c r="AJ31" s="11">
        <f t="shared" si="125"/>
        <v>2.5043496835235154E-2</v>
      </c>
      <c r="AK31" s="11">
        <f t="shared" si="125"/>
        <v>2.5043496835235154E-2</v>
      </c>
      <c r="AL31" s="11">
        <f t="shared" si="125"/>
        <v>2.5043496835235154E-2</v>
      </c>
      <c r="AM31" s="11">
        <f t="shared" si="125"/>
        <v>2.5043496835235154E-2</v>
      </c>
      <c r="AN31" s="11">
        <f t="shared" si="125"/>
        <v>2.5043496835235154E-2</v>
      </c>
      <c r="AO31" s="11">
        <f t="shared" si="114"/>
        <v>2.5043496835235154E-2</v>
      </c>
      <c r="AP31" s="11">
        <f t="shared" si="114"/>
        <v>2.5043496835235154E-2</v>
      </c>
      <c r="AQ31" s="11">
        <f t="shared" si="114"/>
        <v>2.5043496835235154E-2</v>
      </c>
      <c r="AR31" s="11">
        <f t="shared" si="114"/>
        <v>2.5043496835235154E-2</v>
      </c>
      <c r="AS31" s="11">
        <f t="shared" si="114"/>
        <v>2.5043496835235154E-2</v>
      </c>
      <c r="AT31" s="11">
        <f t="shared" si="114"/>
        <v>2.5043496835235154E-2</v>
      </c>
      <c r="AU31" s="11">
        <f t="shared" si="114"/>
        <v>2.5043496835235154E-2</v>
      </c>
      <c r="AV31" s="11">
        <f t="shared" si="114"/>
        <v>2.5043496835235154E-2</v>
      </c>
      <c r="AW31" s="11">
        <f t="shared" si="114"/>
        <v>2.5043496835235154E-2</v>
      </c>
      <c r="AX31" s="11">
        <f t="shared" si="114"/>
        <v>2.5043496835235154E-2</v>
      </c>
      <c r="AY31" s="11">
        <f t="shared" si="114"/>
        <v>2.5043496835235154E-2</v>
      </c>
      <c r="AZ31" s="11">
        <f t="shared" si="114"/>
        <v>2.5043496835235154E-2</v>
      </c>
      <c r="BA31" s="11">
        <f t="shared" si="114"/>
        <v>2.5043496835235154E-2</v>
      </c>
      <c r="BB31" s="11">
        <f t="shared" si="114"/>
        <v>2.5043496835235154E-2</v>
      </c>
      <c r="BC31" s="11">
        <f t="shared" si="114"/>
        <v>2.5043496835235154E-2</v>
      </c>
      <c r="BD31" s="11">
        <f t="shared" si="4"/>
        <v>2.5043496835235154E-2</v>
      </c>
      <c r="BF31" s="11">
        <f>(1-G31*SUM(BF$6:BF30))/(1+G31)</f>
        <v>0.51315075810937638</v>
      </c>
      <c r="BG31" s="11">
        <f>(1-H31*SUM(BG$6:BG30))/(1+H31)</f>
        <v>0.51316570672616713</v>
      </c>
      <c r="BH31" s="11">
        <f>(1-I31*SUM(BH$6:BH30))/(1+I31)</f>
        <v>0.51318070479900812</v>
      </c>
      <c r="BI31" s="11">
        <f>(1-J31*SUM(BI$6:BI30))/(1+J31)</f>
        <v>0.51319579825497907</v>
      </c>
      <c r="BJ31" s="11">
        <f>(1-K31*SUM(BJ$6:BJ30))/(1+K31)</f>
        <v>0.51321102038474531</v>
      </c>
      <c r="BK31" s="11">
        <f>(1-L31*SUM(BK$6:BK30))/(1+L31)</f>
        <v>0.51322642701073673</v>
      </c>
      <c r="BL31" s="11">
        <f>(1-M31*SUM(BL$6:BL30))/(1+M31)</f>
        <v>0.5132420462701367</v>
      </c>
      <c r="BM31" s="11">
        <f>(1-N31*SUM(BM$6:BM30))/(1+N31)</f>
        <v>0.51325792009664228</v>
      </c>
      <c r="BN31" s="11">
        <f>(1-O31*SUM(BN$6:BN30))/(1+O31)</f>
        <v>0.51327407160258665</v>
      </c>
      <c r="BO31" s="11">
        <f>(1-P31*SUM(BO$6:BO30))/(1+P31)</f>
        <v>0.51329052222393878</v>
      </c>
      <c r="BP31" s="11">
        <f>(1-Q31*SUM(BP$6:BP30))/(1+Q31)</f>
        <v>0.51330730388806833</v>
      </c>
      <c r="BQ31" s="11">
        <f>(1-R31*SUM(BQ$6:BQ30))/(1+R31)</f>
        <v>0.51332443530068095</v>
      </c>
      <c r="BR31" s="11">
        <f>(1-S31*SUM(BR$6:BR30))/(1+S31)</f>
        <v>0.51334193406952211</v>
      </c>
      <c r="BS31" s="11">
        <f>(1-T31*SUM(BS$6:BS30))/(1+T31)</f>
        <v>0.51335981705819611</v>
      </c>
      <c r="BT31" s="11">
        <f>(1-U31*SUM(BT$6:BT30))/(1+U31)</f>
        <v>0.51337810063819034</v>
      </c>
      <c r="BU31" s="11">
        <f>(1-V31*SUM(BU$6:BU30))/(1+V31)</f>
        <v>0.51339680087400041</v>
      </c>
      <c r="BV31" s="11">
        <f>(1-W31*SUM(BV$6:BV30))/(1+W31)</f>
        <v>0.51341593366291094</v>
      </c>
      <c r="BW31" s="11">
        <f>(1-X31*SUM(BW$6:BW30))/(1+X31)</f>
        <v>0.51343551484324568</v>
      </c>
      <c r="BX31" s="11">
        <f>(1-Y31*SUM(BX$6:BX30))/(1+Y31)</f>
        <v>0.51345556028018124</v>
      </c>
      <c r="BY31" s="11">
        <f>(1-Z31*SUM(BY$6:BY30))/(1+Z31)</f>
        <v>0.51347608593530281</v>
      </c>
      <c r="BZ31" s="11">
        <f>(1-AA31*SUM(BZ$6:BZ30))/(1+AA31)</f>
        <v>0.51349711183769176</v>
      </c>
      <c r="CA31" s="11">
        <f>(1-AB31*SUM(CA$6:CA30))/(1+AB31)</f>
        <v>0.51351865410691822</v>
      </c>
      <c r="CB31" s="11">
        <f>(1-AC31*SUM(CB$6:CB30))/(1+AC31)</f>
        <v>0.51354072889826619</v>
      </c>
      <c r="CC31" s="11">
        <f>(1-AD31*SUM(CC$6:CC30))/(1+AD31)</f>
        <v>0.51356335244948004</v>
      </c>
      <c r="CD31" s="11">
        <f>(1-AE31*SUM(CD$6:CD30))/(1+AE31)</f>
        <v>0.51358654112045843</v>
      </c>
      <c r="CE31" s="11">
        <f>(1-AF31*SUM(CE$6:CE30))/(1+AF31)</f>
        <v>0.49418851535107106</v>
      </c>
      <c r="CF31" s="11">
        <f>(1-AG31*SUM(CF$6:CF30))/(1+AG31)</f>
        <v>0.51313580503810474</v>
      </c>
      <c r="CG31" s="11">
        <f>(1-AH31*SUM(CG$6:CG30))/(1+AH31)</f>
        <v>0.51313580503810474</v>
      </c>
      <c r="CH31" s="11">
        <f>(1-AI31*SUM(CH$6:CH30))/(1+AI31)</f>
        <v>0.51313580503810474</v>
      </c>
      <c r="CI31" s="11">
        <f>(1-AJ31*SUM(CI$6:CI30))/(1+AJ31)</f>
        <v>0.51313580503810474</v>
      </c>
      <c r="CJ31" s="11">
        <f>(1-AK31*SUM(CJ$6:CJ30))/(1+AK31)</f>
        <v>0.51313580503810474</v>
      </c>
      <c r="CK31" s="11">
        <f>(1-AL31*SUM(CK$6:CK30))/(1+AL31)</f>
        <v>0.51313580503810474</v>
      </c>
      <c r="CL31" s="11">
        <f>(1-AM31*SUM(CL$6:CL30))/(1+AM31)</f>
        <v>0.51313580503810474</v>
      </c>
      <c r="CM31" s="11">
        <f>(1-AN31*SUM(CM$6:CM30))/(1+AN31)</f>
        <v>0.51313580503810474</v>
      </c>
      <c r="CN31" s="11">
        <f>(1-AO31*SUM(CN$6:CN30))/(1+AO31)</f>
        <v>0.51313580503810474</v>
      </c>
      <c r="CO31" s="11">
        <f>(1-AP31*SUM(CO$6:CO30))/(1+AP31)</f>
        <v>0.51313580503810474</v>
      </c>
      <c r="CP31" s="11">
        <f>(1-AQ31*SUM(CP$6:CP30))/(1+AQ31)</f>
        <v>0.51313580503810474</v>
      </c>
      <c r="CQ31" s="11">
        <f>(1-AR31*SUM(CQ$6:CQ30))/(1+AR31)</f>
        <v>0.51313580503810474</v>
      </c>
      <c r="CR31" s="11">
        <f>(1-AS31*SUM(CR$6:CR30))/(1+AS31)</f>
        <v>0.51313580503810474</v>
      </c>
      <c r="CS31" s="11">
        <f>(1-AT31*SUM(CS$6:CS30))/(1+AT31)</f>
        <v>0.51313580503810474</v>
      </c>
      <c r="CT31" s="11">
        <f>(1-AU31*SUM(CT$6:CT30))/(1+AU31)</f>
        <v>0.51313580503810474</v>
      </c>
      <c r="CU31" s="11">
        <f>(1-AV31*SUM(CU$6:CU30))/(1+AV31)</f>
        <v>0.51313580503810474</v>
      </c>
      <c r="CV31" s="11">
        <f>(1-AW31*SUM(CV$6:CV30))/(1+AW31)</f>
        <v>0.51313580503810474</v>
      </c>
      <c r="CW31" s="11">
        <f>(1-AX31*SUM(CW$6:CW30))/(1+AX31)</f>
        <v>0.51313580503810474</v>
      </c>
      <c r="CX31" s="11">
        <f>(1-AY31*SUM(CX$6:CX30))/(1+AY31)</f>
        <v>0.51313580503810474</v>
      </c>
      <c r="CY31" s="11">
        <f>(1-AZ31*SUM(CY$6:CY30))/(1+AZ31)</f>
        <v>0.51313580503810474</v>
      </c>
      <c r="CZ31" s="11">
        <f>(1-BA31*SUM(CZ$6:CZ30))/(1+BA31)</f>
        <v>0.51313580503810474</v>
      </c>
      <c r="DA31" s="11">
        <f>(1-BB31*SUM(DA$6:DA30))/(1+BB31)</f>
        <v>0.51313580503810474</v>
      </c>
      <c r="DB31" s="11">
        <f>(1-BC31*SUM(DB$6:DB30))/(1+BC31)</f>
        <v>0.51313580503810474</v>
      </c>
      <c r="DC31" s="11">
        <f>(1-BD31*SUM(DC$6:DC30))/(1+BD31)</f>
        <v>0.51313580503810474</v>
      </c>
      <c r="DE31" s="4">
        <f t="shared" si="21"/>
        <v>2.5993062135075684E-2</v>
      </c>
      <c r="DF31" s="4">
        <f t="shared" si="58"/>
        <v>2.599191260446343E-2</v>
      </c>
      <c r="DG31" s="4">
        <f t="shared" si="59"/>
        <v>2.5990759305686728E-2</v>
      </c>
      <c r="DH31" s="4">
        <f t="shared" si="60"/>
        <v>2.5989598707620853E-2</v>
      </c>
      <c r="DI31" s="4">
        <f t="shared" si="61"/>
        <v>2.5988428251197293E-2</v>
      </c>
      <c r="DJ31" s="4">
        <f t="shared" si="62"/>
        <v>2.5987243645242408E-2</v>
      </c>
      <c r="DK31" s="4">
        <f t="shared" si="63"/>
        <v>2.5986042727732306E-2</v>
      </c>
      <c r="DL31" s="4">
        <f t="shared" si="64"/>
        <v>2.5984822276213793E-2</v>
      </c>
      <c r="DM31" s="4">
        <f t="shared" si="65"/>
        <v>2.5983580515676508E-2</v>
      </c>
      <c r="DN31" s="4">
        <f t="shared" si="66"/>
        <v>2.5982315800251454E-2</v>
      </c>
      <c r="DO31" s="4">
        <f t="shared" si="67"/>
        <v>2.5981025677796366E-2</v>
      </c>
      <c r="DP31" s="4">
        <f t="shared" si="68"/>
        <v>2.5979708712937644E-2</v>
      </c>
      <c r="DQ31" s="4">
        <f t="shared" si="69"/>
        <v>2.5978363554956196E-2</v>
      </c>
      <c r="DR31" s="4">
        <f t="shared" si="70"/>
        <v>2.5976988910586085E-2</v>
      </c>
      <c r="DS31" s="4">
        <f t="shared" si="71"/>
        <v>2.5975583524641133E-2</v>
      </c>
      <c r="DT31" s="4">
        <f t="shared" si="72"/>
        <v>2.5974146165789858E-2</v>
      </c>
      <c r="DU31" s="4">
        <f t="shared" si="25"/>
        <v>2.5972675615817176E-2</v>
      </c>
      <c r="DV31" s="4">
        <f t="shared" si="26"/>
        <v>2.597117066131438E-2</v>
      </c>
      <c r="DW31" s="4">
        <f t="shared" si="27"/>
        <v>2.59696300870913E-2</v>
      </c>
      <c r="DX31" s="4">
        <f t="shared" si="28"/>
        <v>2.5968052670845454E-2</v>
      </c>
      <c r="DY31" s="4">
        <f t="shared" si="29"/>
        <v>2.5966436878011034E-2</v>
      </c>
      <c r="DZ31" s="4">
        <f t="shared" si="30"/>
        <v>2.5964781474813625E-2</v>
      </c>
      <c r="EA31" s="4">
        <f t="shared" si="31"/>
        <v>2.5963085225072735E-2</v>
      </c>
      <c r="EB31" s="4">
        <f t="shared" si="32"/>
        <v>2.5961346886620884E-2</v>
      </c>
      <c r="EC31" s="4">
        <f t="shared" si="33"/>
        <v>2.595956520827114E-2</v>
      </c>
      <c r="ED31" s="4">
        <f t="shared" si="34"/>
        <v>2.7479958905634927E-2</v>
      </c>
      <c r="EE31" s="4">
        <f t="shared" si="35"/>
        <v>2.5994212043023213E-2</v>
      </c>
      <c r="EF31" s="4">
        <f t="shared" si="36"/>
        <v>2.5994212043023213E-2</v>
      </c>
      <c r="EG31" s="4">
        <f t="shared" si="37"/>
        <v>2.5994212043023213E-2</v>
      </c>
      <c r="EH31" s="4">
        <f t="shared" si="38"/>
        <v>2.5994212043023213E-2</v>
      </c>
      <c r="EI31" s="4">
        <f t="shared" si="39"/>
        <v>2.5994212043023213E-2</v>
      </c>
      <c r="EJ31" s="4">
        <f t="shared" si="40"/>
        <v>2.5994212043023213E-2</v>
      </c>
      <c r="EK31" s="4">
        <f t="shared" si="41"/>
        <v>2.5994212043023213E-2</v>
      </c>
      <c r="EL31" s="4">
        <f t="shared" si="42"/>
        <v>2.5994212043023213E-2</v>
      </c>
      <c r="EM31" s="4">
        <f t="shared" si="43"/>
        <v>2.5994212043023213E-2</v>
      </c>
      <c r="EN31" s="4">
        <f t="shared" si="44"/>
        <v>2.5994212043023213E-2</v>
      </c>
      <c r="EO31" s="4">
        <f t="shared" si="45"/>
        <v>2.5994212043023213E-2</v>
      </c>
      <c r="EP31" s="4">
        <f t="shared" si="46"/>
        <v>2.5994212043023213E-2</v>
      </c>
      <c r="EQ31" s="4">
        <f t="shared" si="47"/>
        <v>2.5994212043023213E-2</v>
      </c>
      <c r="ER31" s="4">
        <f t="shared" si="48"/>
        <v>2.5994212043023213E-2</v>
      </c>
      <c r="ES31" s="4">
        <f t="shared" si="49"/>
        <v>2.5994212043023213E-2</v>
      </c>
      <c r="ET31" s="4">
        <f t="shared" si="50"/>
        <v>2.5994212043023213E-2</v>
      </c>
      <c r="EU31" s="4">
        <f t="shared" si="51"/>
        <v>2.5994212043023213E-2</v>
      </c>
      <c r="EV31" s="4">
        <f t="shared" si="52"/>
        <v>2.5994212043023213E-2</v>
      </c>
      <c r="EW31" s="4">
        <f t="shared" si="53"/>
        <v>2.5994212043023213E-2</v>
      </c>
      <c r="EX31" s="4">
        <f t="shared" si="54"/>
        <v>2.5994212043023213E-2</v>
      </c>
      <c r="EY31" s="4">
        <f t="shared" si="55"/>
        <v>2.5994212043023213E-2</v>
      </c>
      <c r="EZ31" s="4">
        <f t="shared" si="56"/>
        <v>2.5994212043023213E-2</v>
      </c>
      <c r="FA31" s="4">
        <f t="shared" si="57"/>
        <v>2.5994212043023213E-2</v>
      </c>
      <c r="FB31" s="4">
        <f t="shared" si="57"/>
        <v>2.5994212043023213E-2</v>
      </c>
      <c r="FD31" s="4">
        <f t="shared" si="24"/>
        <v>2.8502808010662406E-2</v>
      </c>
      <c r="FE31" s="4">
        <f t="shared" si="92"/>
        <v>2.8502595414038323E-2</v>
      </c>
      <c r="FF31" s="4">
        <f t="shared" si="93"/>
        <v>2.8502382126506465E-2</v>
      </c>
      <c r="FG31" s="4">
        <f t="shared" si="94"/>
        <v>2.8502167495117137E-2</v>
      </c>
      <c r="FH31" s="4">
        <f t="shared" si="95"/>
        <v>2.8501951046751683E-2</v>
      </c>
      <c r="FI31" s="4">
        <f t="shared" si="96"/>
        <v>2.8501731988049173E-2</v>
      </c>
      <c r="FJ31" s="4">
        <f t="shared" si="97"/>
        <v>2.8501509919449219E-2</v>
      </c>
      <c r="FK31" s="4">
        <f t="shared" si="98"/>
        <v>2.8501284245360248E-2</v>
      </c>
      <c r="FL31" s="4">
        <f t="shared" si="99"/>
        <v>2.8501054637901868E-2</v>
      </c>
      <c r="FM31" s="4">
        <f t="shared" si="100"/>
        <v>2.8500820793115667E-2</v>
      </c>
      <c r="FN31" s="4">
        <f t="shared" si="101"/>
        <v>2.8500582258016882E-2</v>
      </c>
      <c r="FO31" s="4">
        <f t="shared" si="102"/>
        <v>2.8500338767669664E-2</v>
      </c>
      <c r="FP31" s="4">
        <f t="shared" si="103"/>
        <v>2.8500090072832718E-2</v>
      </c>
      <c r="FQ31" s="4">
        <f t="shared" si="104"/>
        <v>2.8499835934928885E-2</v>
      </c>
      <c r="FR31" s="4">
        <f t="shared" si="105"/>
        <v>2.849957612246512E-2</v>
      </c>
      <c r="FS31" s="4">
        <f t="shared" si="106"/>
        <v>2.8499310408401035E-2</v>
      </c>
      <c r="FT31" s="4">
        <f t="shared" si="107"/>
        <v>2.8499038568167157E-2</v>
      </c>
      <c r="FU31" s="4">
        <f t="shared" si="108"/>
        <v>2.8498760378128818E-2</v>
      </c>
      <c r="FV31" s="4">
        <f t="shared" si="109"/>
        <v>2.8498475614370911E-2</v>
      </c>
      <c r="FW31" s="4">
        <f t="shared" si="110"/>
        <v>2.8498184051713782E-2</v>
      </c>
      <c r="FX31" s="4">
        <f t="shared" si="111"/>
        <v>2.8497885407315682E-2</v>
      </c>
      <c r="FY31" s="4">
        <f t="shared" si="112"/>
        <v>2.8497579453991895E-2</v>
      </c>
      <c r="FZ31" s="4">
        <f t="shared" si="74"/>
        <v>2.8497265964169793E-2</v>
      </c>
      <c r="GA31" s="4">
        <f t="shared" si="75"/>
        <v>2.8496944709230032E-2</v>
      </c>
      <c r="GB31" s="4">
        <f t="shared" si="76"/>
        <v>-8.3212471252860354E-3</v>
      </c>
      <c r="GC31" s="4">
        <f t="shared" si="77"/>
        <v>6.7936038795614939E-2</v>
      </c>
      <c r="GD31" s="4">
        <f t="shared" si="78"/>
        <v>2.8503020683029456E-2</v>
      </c>
      <c r="GE31" s="4">
        <f t="shared" si="79"/>
        <v>2.8503020683029456E-2</v>
      </c>
      <c r="GF31" s="4">
        <f t="shared" si="80"/>
        <v>2.8503020683029456E-2</v>
      </c>
      <c r="GG31" s="4">
        <f t="shared" si="81"/>
        <v>2.8503020683029456E-2</v>
      </c>
      <c r="GH31" s="4">
        <f t="shared" si="82"/>
        <v>2.8503020683029456E-2</v>
      </c>
      <c r="GI31" s="4">
        <f t="shared" si="83"/>
        <v>2.8503020683029456E-2</v>
      </c>
      <c r="GJ31" s="4">
        <f t="shared" si="84"/>
        <v>2.8503020683029456E-2</v>
      </c>
      <c r="GK31" s="4">
        <f t="shared" si="85"/>
        <v>2.8503020683029456E-2</v>
      </c>
      <c r="GL31" s="4">
        <f t="shared" si="86"/>
        <v>2.8503020683029456E-2</v>
      </c>
      <c r="GM31" s="4">
        <f t="shared" si="87"/>
        <v>2.8503020683029456E-2</v>
      </c>
      <c r="GN31" s="4">
        <f t="shared" si="88"/>
        <v>2.8503020683029456E-2</v>
      </c>
      <c r="GO31" s="4">
        <f t="shared" si="89"/>
        <v>2.8503020683029456E-2</v>
      </c>
      <c r="GP31" s="4">
        <f t="shared" si="90"/>
        <v>2.8503020683029456E-2</v>
      </c>
      <c r="GQ31" s="4">
        <f t="shared" si="91"/>
        <v>2.8503020683029456E-2</v>
      </c>
      <c r="GR31" s="4">
        <f t="shared" si="115"/>
        <v>2.8503020683029456E-2</v>
      </c>
      <c r="GS31" s="4">
        <f t="shared" si="116"/>
        <v>2.8503020683029456E-2</v>
      </c>
      <c r="GT31" s="4">
        <f t="shared" si="117"/>
        <v>2.8503020683029456E-2</v>
      </c>
      <c r="GU31" s="4">
        <f t="shared" si="118"/>
        <v>2.8503020683029456E-2</v>
      </c>
      <c r="GV31" s="4">
        <f t="shared" si="119"/>
        <v>2.8503020683029456E-2</v>
      </c>
      <c r="GW31" s="4">
        <f t="shared" si="120"/>
        <v>2.8503020683029456E-2</v>
      </c>
      <c r="GX31" s="4">
        <f t="shared" si="121"/>
        <v>2.8503020683029456E-2</v>
      </c>
      <c r="GY31" s="4">
        <f t="shared" si="122"/>
        <v>2.8503020683029456E-2</v>
      </c>
      <c r="GZ31" s="4">
        <f t="shared" si="123"/>
        <v>2.8503020683029456E-2</v>
      </c>
      <c r="HA31" s="4">
        <f t="shared" si="124"/>
        <v>2.8503020683029456E-2</v>
      </c>
      <c r="HB31" s="4"/>
      <c r="HC31" s="4"/>
      <c r="HD31" s="4"/>
      <c r="HE31" s="4"/>
    </row>
    <row r="32" spans="2:213" x14ac:dyDescent="0.2">
      <c r="B32" t="str">
        <f t="shared" si="0"/>
        <v>27y</v>
      </c>
      <c r="C32">
        <f t="shared" si="19"/>
        <v>324</v>
      </c>
      <c r="D32" s="10">
        <f t="shared" si="1"/>
        <v>27</v>
      </c>
      <c r="E32" s="11">
        <f>'Curve construction'!G47</f>
        <v>2.5124091849775706E-2</v>
      </c>
      <c r="G32" s="11">
        <f t="shared" si="20"/>
        <v>2.5124091849775706E-2</v>
      </c>
      <c r="H32" s="11">
        <f t="shared" si="125"/>
        <v>2.5124091849775706E-2</v>
      </c>
      <c r="I32" s="11">
        <f t="shared" si="125"/>
        <v>2.5124091849775706E-2</v>
      </c>
      <c r="J32" s="11">
        <f t="shared" si="125"/>
        <v>2.5124091849775706E-2</v>
      </c>
      <c r="K32" s="11">
        <f t="shared" si="125"/>
        <v>2.5124091849775706E-2</v>
      </c>
      <c r="L32" s="11">
        <f t="shared" si="125"/>
        <v>2.5124091849775706E-2</v>
      </c>
      <c r="M32" s="11">
        <f t="shared" si="125"/>
        <v>2.5124091849775706E-2</v>
      </c>
      <c r="N32" s="11">
        <f t="shared" si="125"/>
        <v>2.5124091849775706E-2</v>
      </c>
      <c r="O32" s="11">
        <f t="shared" si="125"/>
        <v>2.5124091849775706E-2</v>
      </c>
      <c r="P32" s="11">
        <f t="shared" si="125"/>
        <v>2.5124091849775706E-2</v>
      </c>
      <c r="Q32" s="11">
        <f t="shared" si="125"/>
        <v>2.5124091849775706E-2</v>
      </c>
      <c r="R32" s="11">
        <f t="shared" si="125"/>
        <v>2.5124091849775706E-2</v>
      </c>
      <c r="S32" s="11">
        <f t="shared" si="125"/>
        <v>2.5124091849775706E-2</v>
      </c>
      <c r="T32" s="11">
        <f t="shared" si="125"/>
        <v>2.5124091849775706E-2</v>
      </c>
      <c r="U32" s="11">
        <f t="shared" si="125"/>
        <v>2.5124091849775706E-2</v>
      </c>
      <c r="V32" s="11">
        <f t="shared" si="125"/>
        <v>2.5124091849775706E-2</v>
      </c>
      <c r="W32" s="11">
        <f t="shared" si="125"/>
        <v>2.5124091849775706E-2</v>
      </c>
      <c r="X32" s="11">
        <f t="shared" si="125"/>
        <v>2.5124091849775706E-2</v>
      </c>
      <c r="Y32" s="11">
        <f t="shared" si="125"/>
        <v>2.5124091849775706E-2</v>
      </c>
      <c r="Z32" s="11">
        <f t="shared" si="125"/>
        <v>2.5124091849775706E-2</v>
      </c>
      <c r="AA32" s="11">
        <f t="shared" si="125"/>
        <v>2.5124091849775706E-2</v>
      </c>
      <c r="AB32" s="11">
        <f t="shared" si="125"/>
        <v>2.5124091849775706E-2</v>
      </c>
      <c r="AC32" s="11">
        <f t="shared" si="125"/>
        <v>2.5124091849775706E-2</v>
      </c>
      <c r="AD32" s="11">
        <f t="shared" si="125"/>
        <v>2.5124091849775706E-2</v>
      </c>
      <c r="AE32" s="11">
        <f t="shared" si="125"/>
        <v>2.5124091849775706E-2</v>
      </c>
      <c r="AF32" s="11">
        <f t="shared" si="125"/>
        <v>2.5124091849775706E-2</v>
      </c>
      <c r="AG32" s="11">
        <f t="shared" si="125"/>
        <v>2.6124091849775707E-2</v>
      </c>
      <c r="AH32" s="11">
        <f t="shared" si="125"/>
        <v>2.5124091849775706E-2</v>
      </c>
      <c r="AI32" s="11">
        <f t="shared" si="125"/>
        <v>2.5124091849775706E-2</v>
      </c>
      <c r="AJ32" s="11">
        <f t="shared" si="125"/>
        <v>2.5124091849775706E-2</v>
      </c>
      <c r="AK32" s="11">
        <f t="shared" si="125"/>
        <v>2.5124091849775706E-2</v>
      </c>
      <c r="AL32" s="11">
        <f t="shared" si="125"/>
        <v>2.5124091849775706E-2</v>
      </c>
      <c r="AM32" s="11">
        <f t="shared" si="125"/>
        <v>2.5124091849775706E-2</v>
      </c>
      <c r="AN32" s="11">
        <f t="shared" si="125"/>
        <v>2.5124091849775706E-2</v>
      </c>
      <c r="AO32" s="11">
        <f t="shared" si="114"/>
        <v>2.5124091849775706E-2</v>
      </c>
      <c r="AP32" s="11">
        <f t="shared" si="114"/>
        <v>2.5124091849775706E-2</v>
      </c>
      <c r="AQ32" s="11">
        <f t="shared" si="114"/>
        <v>2.5124091849775706E-2</v>
      </c>
      <c r="AR32" s="11">
        <f t="shared" si="114"/>
        <v>2.5124091849775706E-2</v>
      </c>
      <c r="AS32" s="11">
        <f t="shared" si="114"/>
        <v>2.5124091849775706E-2</v>
      </c>
      <c r="AT32" s="11">
        <f t="shared" si="114"/>
        <v>2.5124091849775706E-2</v>
      </c>
      <c r="AU32" s="11">
        <f t="shared" si="114"/>
        <v>2.5124091849775706E-2</v>
      </c>
      <c r="AV32" s="11">
        <f t="shared" si="114"/>
        <v>2.5124091849775706E-2</v>
      </c>
      <c r="AW32" s="11">
        <f t="shared" si="114"/>
        <v>2.5124091849775706E-2</v>
      </c>
      <c r="AX32" s="11">
        <f t="shared" si="114"/>
        <v>2.5124091849775706E-2</v>
      </c>
      <c r="AY32" s="11">
        <f t="shared" si="114"/>
        <v>2.5124091849775706E-2</v>
      </c>
      <c r="AZ32" s="11">
        <f t="shared" si="114"/>
        <v>2.5124091849775706E-2</v>
      </c>
      <c r="BA32" s="11">
        <f t="shared" si="114"/>
        <v>2.5124091849775706E-2</v>
      </c>
      <c r="BB32" s="11">
        <f t="shared" si="114"/>
        <v>2.5124091849775706E-2</v>
      </c>
      <c r="BC32" s="11">
        <f t="shared" si="114"/>
        <v>2.5124091849775706E-2</v>
      </c>
      <c r="BD32" s="11">
        <f t="shared" si="4"/>
        <v>2.5124091849775706E-2</v>
      </c>
      <c r="BF32" s="11">
        <f>(1-G32*SUM(BF$6:BF31))/(1+G32)</f>
        <v>0.49904590410511407</v>
      </c>
      <c r="BG32" s="11">
        <f>(1-H32*SUM(BG$6:BG31))/(1+H32)</f>
        <v>0.49906053328471112</v>
      </c>
      <c r="BH32" s="11">
        <f>(1-I32*SUM(BH$6:BH31))/(1+I32)</f>
        <v>0.49907521086353157</v>
      </c>
      <c r="BI32" s="11">
        <f>(1-J32*SUM(BI$6:BI31))/(1+J32)</f>
        <v>0.49908998178723857</v>
      </c>
      <c r="BJ32" s="11">
        <f>(1-K32*SUM(BJ$6:BJ31))/(1+K32)</f>
        <v>0.49910487863510877</v>
      </c>
      <c r="BK32" s="11">
        <f>(1-L32*SUM(BK$6:BK31))/(1+L32)</f>
        <v>0.49911995603670173</v>
      </c>
      <c r="BL32" s="11">
        <f>(1-M32*SUM(BL$6:BL31))/(1+M32)</f>
        <v>0.49913524152793726</v>
      </c>
      <c r="BM32" s="11">
        <f>(1-N32*SUM(BM$6:BM31))/(1+N32)</f>
        <v>0.49915077614643028</v>
      </c>
      <c r="BN32" s="11">
        <f>(1-O32*SUM(BN$6:BN31))/(1+O32)</f>
        <v>0.49916658251062657</v>
      </c>
      <c r="BO32" s="11">
        <f>(1-P32*SUM(BO$6:BO31))/(1+P32)</f>
        <v>0.49918268159842921</v>
      </c>
      <c r="BP32" s="11">
        <f>(1-Q32*SUM(BP$6:BP31))/(1+Q32)</f>
        <v>0.49919910465495182</v>
      </c>
      <c r="BQ32" s="11">
        <f>(1-R32*SUM(BQ$6:BQ31))/(1+R32)</f>
        <v>0.49921586998617767</v>
      </c>
      <c r="BR32" s="11">
        <f>(1-S32*SUM(BR$6:BR31))/(1+S32)</f>
        <v>0.49923299482359162</v>
      </c>
      <c r="BS32" s="11">
        <f>(1-T32*SUM(BS$6:BS31))/(1+T32)</f>
        <v>0.49925049567043978</v>
      </c>
      <c r="BT32" s="11">
        <f>(1-U32*SUM(BT$6:BT31))/(1+U32)</f>
        <v>0.49926838854836686</v>
      </c>
      <c r="BU32" s="11">
        <f>(1-V32*SUM(BU$6:BU31))/(1+V32)</f>
        <v>0.49928668917858571</v>
      </c>
      <c r="BV32" s="11">
        <f>(1-W32*SUM(BV$6:BV31))/(1+W32)</f>
        <v>0.49930541311867227</v>
      </c>
      <c r="BW32" s="11">
        <f>(1-X32*SUM(BW$6:BW31))/(1+X32)</f>
        <v>0.4993245758685006</v>
      </c>
      <c r="BX32" s="11">
        <f>(1-Y32*SUM(BX$6:BX31))/(1+Y32)</f>
        <v>0.49934419295422411</v>
      </c>
      <c r="BY32" s="11">
        <f>(1-Z32*SUM(BY$6:BY31))/(1+Z32)</f>
        <v>0.49936427999634503</v>
      </c>
      <c r="BZ32" s="11">
        <f>(1-AA32*SUM(BZ$6:BZ31))/(1+AA32)</f>
        <v>0.49938485659594251</v>
      </c>
      <c r="CA32" s="11">
        <f>(1-AB32*SUM(CA$6:CA31))/(1+AB32)</f>
        <v>0.49940593852812759</v>
      </c>
      <c r="CB32" s="11">
        <f>(1-AC32*SUM(CB$6:CB31))/(1+AC32)</f>
        <v>0.49942754160296171</v>
      </c>
      <c r="CC32" s="11">
        <f>(1-AD32*SUM(CC$6:CC31))/(1+AD32)</f>
        <v>0.4994496817112048</v>
      </c>
      <c r="CD32" s="11">
        <f>(1-AE32*SUM(CD$6:CD31))/(1+AE32)</f>
        <v>0.49947237486316076</v>
      </c>
      <c r="CE32" s="11">
        <f>(1-AF32*SUM(CE$6:CE31))/(1+AF32)</f>
        <v>0.49949563722211082</v>
      </c>
      <c r="CF32" s="11">
        <f>(1-AG32*SUM(CF$6:CF31))/(1+AG32)</f>
        <v>0.47959914262480191</v>
      </c>
      <c r="CG32" s="11">
        <f>(1-AH32*SUM(CG$6:CG31))/(1+AH32)</f>
        <v>0.49903127056622398</v>
      </c>
      <c r="CH32" s="11">
        <f>(1-AI32*SUM(CH$6:CH31))/(1+AI32)</f>
        <v>0.49903127056622398</v>
      </c>
      <c r="CI32" s="11">
        <f>(1-AJ32*SUM(CI$6:CI31))/(1+AJ32)</f>
        <v>0.49903127056622398</v>
      </c>
      <c r="CJ32" s="11">
        <f>(1-AK32*SUM(CJ$6:CJ31))/(1+AK32)</f>
        <v>0.49903127056622398</v>
      </c>
      <c r="CK32" s="11">
        <f>(1-AL32*SUM(CK$6:CK31))/(1+AL32)</f>
        <v>0.49903127056622398</v>
      </c>
      <c r="CL32" s="11">
        <f>(1-AM32*SUM(CL$6:CL31))/(1+AM32)</f>
        <v>0.49903127056622398</v>
      </c>
      <c r="CM32" s="11">
        <f>(1-AN32*SUM(CM$6:CM31))/(1+AN32)</f>
        <v>0.49903127056622398</v>
      </c>
      <c r="CN32" s="11">
        <f>(1-AO32*SUM(CN$6:CN31))/(1+AO32)</f>
        <v>0.49903127056622398</v>
      </c>
      <c r="CO32" s="11">
        <f>(1-AP32*SUM(CO$6:CO31))/(1+AP32)</f>
        <v>0.49903127056622398</v>
      </c>
      <c r="CP32" s="11">
        <f>(1-AQ32*SUM(CP$6:CP31))/(1+AQ32)</f>
        <v>0.49903127056622398</v>
      </c>
      <c r="CQ32" s="11">
        <f>(1-AR32*SUM(CQ$6:CQ31))/(1+AR32)</f>
        <v>0.49903127056622398</v>
      </c>
      <c r="CR32" s="11">
        <f>(1-AS32*SUM(CR$6:CR31))/(1+AS32)</f>
        <v>0.49903127056622398</v>
      </c>
      <c r="CS32" s="11">
        <f>(1-AT32*SUM(CS$6:CS31))/(1+AT32)</f>
        <v>0.49903127056622398</v>
      </c>
      <c r="CT32" s="11">
        <f>(1-AU32*SUM(CT$6:CT31))/(1+AU32)</f>
        <v>0.49903127056622398</v>
      </c>
      <c r="CU32" s="11">
        <f>(1-AV32*SUM(CU$6:CU31))/(1+AV32)</f>
        <v>0.49903127056622398</v>
      </c>
      <c r="CV32" s="11">
        <f>(1-AW32*SUM(CV$6:CV31))/(1+AW32)</f>
        <v>0.49903127056622398</v>
      </c>
      <c r="CW32" s="11">
        <f>(1-AX32*SUM(CW$6:CW31))/(1+AX32)</f>
        <v>0.49903127056622398</v>
      </c>
      <c r="CX32" s="11">
        <f>(1-AY32*SUM(CX$6:CX31))/(1+AY32)</f>
        <v>0.49903127056622398</v>
      </c>
      <c r="CY32" s="11">
        <f>(1-AZ32*SUM(CY$6:CY31))/(1+AZ32)</f>
        <v>0.49903127056622398</v>
      </c>
      <c r="CZ32" s="11">
        <f>(1-BA32*SUM(CZ$6:CZ31))/(1+BA32)</f>
        <v>0.49903127056622398</v>
      </c>
      <c r="DA32" s="11">
        <f>(1-BB32*SUM(DA$6:DA31))/(1+BB32)</f>
        <v>0.49903127056622398</v>
      </c>
      <c r="DB32" s="11">
        <f>(1-BC32*SUM(DB$6:DB31))/(1+BC32)</f>
        <v>0.49903127056622398</v>
      </c>
      <c r="DC32" s="11">
        <f>(1-BD32*SUM(DC$6:DC31))/(1+BD32)</f>
        <v>0.49903127056622398</v>
      </c>
      <c r="DE32" s="4">
        <f t="shared" si="21"/>
        <v>2.6077068150454075E-2</v>
      </c>
      <c r="DF32" s="4">
        <f t="shared" si="58"/>
        <v>2.6075954140446278E-2</v>
      </c>
      <c r="DG32" s="4">
        <f t="shared" si="59"/>
        <v>2.6074836478876984E-2</v>
      </c>
      <c r="DH32" s="4">
        <f t="shared" si="60"/>
        <v>2.6073711743736183E-2</v>
      </c>
      <c r="DI32" s="4">
        <f t="shared" si="61"/>
        <v>2.6072577455035661E-2</v>
      </c>
      <c r="DJ32" s="4">
        <f t="shared" si="62"/>
        <v>2.6071429454206596E-2</v>
      </c>
      <c r="DK32" s="4">
        <f t="shared" si="63"/>
        <v>2.6070265646039648E-2</v>
      </c>
      <c r="DL32" s="4">
        <f t="shared" si="64"/>
        <v>2.6069082907666408E-2</v>
      </c>
      <c r="DM32" s="4">
        <f t="shared" si="65"/>
        <v>2.6067879518935078E-2</v>
      </c>
      <c r="DN32" s="4">
        <f t="shared" si="66"/>
        <v>2.6066653884846414E-2</v>
      </c>
      <c r="DO32" s="4">
        <f t="shared" si="67"/>
        <v>2.6065403629043971E-2</v>
      </c>
      <c r="DP32" s="4">
        <f t="shared" si="68"/>
        <v>2.6064127360521994E-2</v>
      </c>
      <c r="DQ32" s="4">
        <f t="shared" si="69"/>
        <v>2.6062823770314658E-2</v>
      </c>
      <c r="DR32" s="4">
        <f t="shared" si="70"/>
        <v>2.6061491605134268E-2</v>
      </c>
      <c r="DS32" s="4">
        <f t="shared" si="71"/>
        <v>2.6060129648598052E-2</v>
      </c>
      <c r="DT32" s="4">
        <f t="shared" si="72"/>
        <v>2.6058736707441854E-2</v>
      </c>
      <c r="DU32" s="4">
        <f t="shared" si="25"/>
        <v>2.6057311601114019E-2</v>
      </c>
      <c r="DV32" s="4">
        <f t="shared" si="26"/>
        <v>2.6055853153721165E-2</v>
      </c>
      <c r="DW32" s="4">
        <f t="shared" si="27"/>
        <v>2.6054360187646619E-2</v>
      </c>
      <c r="DX32" s="4">
        <f t="shared" si="28"/>
        <v>2.6052831518380781E-2</v>
      </c>
      <c r="DY32" s="4">
        <f t="shared" si="29"/>
        <v>2.6051265658802558E-2</v>
      </c>
      <c r="DZ32" s="4">
        <f t="shared" si="30"/>
        <v>2.6049661413289682E-2</v>
      </c>
      <c r="EA32" s="4">
        <f t="shared" si="31"/>
        <v>2.6048017583887972E-2</v>
      </c>
      <c r="EB32" s="4">
        <f t="shared" si="32"/>
        <v>2.6046332966844776E-2</v>
      </c>
      <c r="EC32" s="4">
        <f t="shared" si="33"/>
        <v>2.6044606349666655E-2</v>
      </c>
      <c r="ED32" s="4">
        <f t="shared" si="34"/>
        <v>2.6042836508593625E-2</v>
      </c>
      <c r="EE32" s="4">
        <f t="shared" si="35"/>
        <v>2.758869702054878E-2</v>
      </c>
      <c r="EF32" s="4">
        <f t="shared" si="36"/>
        <v>2.6078182526303229E-2</v>
      </c>
      <c r="EG32" s="4">
        <f t="shared" si="37"/>
        <v>2.6078182526303229E-2</v>
      </c>
      <c r="EH32" s="4">
        <f t="shared" si="38"/>
        <v>2.6078182526303229E-2</v>
      </c>
      <c r="EI32" s="4">
        <f t="shared" si="39"/>
        <v>2.6078182526303229E-2</v>
      </c>
      <c r="EJ32" s="4">
        <f t="shared" si="40"/>
        <v>2.6078182526303229E-2</v>
      </c>
      <c r="EK32" s="4">
        <f t="shared" si="41"/>
        <v>2.6078182526303229E-2</v>
      </c>
      <c r="EL32" s="4">
        <f t="shared" si="42"/>
        <v>2.6078182526303229E-2</v>
      </c>
      <c r="EM32" s="4">
        <f t="shared" si="43"/>
        <v>2.6078182526303229E-2</v>
      </c>
      <c r="EN32" s="4">
        <f t="shared" si="44"/>
        <v>2.6078182526303229E-2</v>
      </c>
      <c r="EO32" s="4">
        <f t="shared" si="45"/>
        <v>2.6078182526303229E-2</v>
      </c>
      <c r="EP32" s="4">
        <f t="shared" si="46"/>
        <v>2.6078182526303229E-2</v>
      </c>
      <c r="EQ32" s="4">
        <f t="shared" si="47"/>
        <v>2.6078182526303229E-2</v>
      </c>
      <c r="ER32" s="4">
        <f t="shared" si="48"/>
        <v>2.6078182526303229E-2</v>
      </c>
      <c r="ES32" s="4">
        <f t="shared" si="49"/>
        <v>2.6078182526303229E-2</v>
      </c>
      <c r="ET32" s="4">
        <f t="shared" si="50"/>
        <v>2.6078182526303229E-2</v>
      </c>
      <c r="EU32" s="4">
        <f t="shared" si="51"/>
        <v>2.6078182526303229E-2</v>
      </c>
      <c r="EV32" s="4">
        <f t="shared" si="52"/>
        <v>2.6078182526303229E-2</v>
      </c>
      <c r="EW32" s="4">
        <f t="shared" si="53"/>
        <v>2.6078182526303229E-2</v>
      </c>
      <c r="EX32" s="4">
        <f t="shared" si="54"/>
        <v>2.6078182526303229E-2</v>
      </c>
      <c r="EY32" s="4">
        <f t="shared" si="55"/>
        <v>2.6078182526303229E-2</v>
      </c>
      <c r="EZ32" s="4">
        <f t="shared" si="56"/>
        <v>2.6078182526303229E-2</v>
      </c>
      <c r="FA32" s="4">
        <f t="shared" si="57"/>
        <v>2.6078182526303229E-2</v>
      </c>
      <c r="FB32" s="4">
        <f t="shared" si="57"/>
        <v>2.6078182526303229E-2</v>
      </c>
      <c r="FD32" s="4">
        <f t="shared" si="24"/>
        <v>2.8263640455190364E-2</v>
      </c>
      <c r="FE32" s="4">
        <f t="shared" si="92"/>
        <v>2.8263452027790459E-2</v>
      </c>
      <c r="FF32" s="4">
        <f t="shared" si="93"/>
        <v>2.8263262988098115E-2</v>
      </c>
      <c r="FG32" s="4">
        <f t="shared" si="94"/>
        <v>2.8263072757396701E-2</v>
      </c>
      <c r="FH32" s="4">
        <f t="shared" si="95"/>
        <v>2.8262880916356314E-2</v>
      </c>
      <c r="FI32" s="4">
        <f t="shared" si="96"/>
        <v>2.8262686761812539E-2</v>
      </c>
      <c r="FJ32" s="4">
        <f t="shared" si="97"/>
        <v>2.8262489939632651E-2</v>
      </c>
      <c r="FK32" s="4">
        <f t="shared" si="98"/>
        <v>2.8262289921940464E-2</v>
      </c>
      <c r="FL32" s="4">
        <f t="shared" si="99"/>
        <v>2.8262086418134214E-2</v>
      </c>
      <c r="FM32" s="4">
        <f t="shared" si="100"/>
        <v>2.826187915881806E-2</v>
      </c>
      <c r="FN32" s="4">
        <f t="shared" si="101"/>
        <v>2.82616677425096E-2</v>
      </c>
      <c r="FO32" s="4">
        <f t="shared" si="102"/>
        <v>2.826145193439844E-2</v>
      </c>
      <c r="FP32" s="4">
        <f t="shared" si="103"/>
        <v>2.8261231513586171E-2</v>
      </c>
      <c r="FQ32" s="4">
        <f t="shared" si="104"/>
        <v>2.8261006268624822E-2</v>
      </c>
      <c r="FR32" s="4">
        <f t="shared" si="105"/>
        <v>2.8260775994346066E-2</v>
      </c>
      <c r="FS32" s="4">
        <f t="shared" si="106"/>
        <v>2.8260540489529751E-2</v>
      </c>
      <c r="FT32" s="4">
        <f t="shared" si="107"/>
        <v>2.8260299555144197E-2</v>
      </c>
      <c r="FU32" s="4">
        <f t="shared" si="108"/>
        <v>2.826005299298795E-2</v>
      </c>
      <c r="FV32" s="4">
        <f t="shared" si="109"/>
        <v>2.8259800604611751E-2</v>
      </c>
      <c r="FW32" s="4">
        <f t="shared" si="110"/>
        <v>2.8259542190444797E-2</v>
      </c>
      <c r="FX32" s="4">
        <f t="shared" si="111"/>
        <v>2.8259277499813384E-2</v>
      </c>
      <c r="FY32" s="4">
        <f t="shared" si="112"/>
        <v>2.8259006331371017E-2</v>
      </c>
      <c r="FZ32" s="4">
        <f t="shared" si="74"/>
        <v>2.8258728483428808E-2</v>
      </c>
      <c r="GA32" s="4">
        <f t="shared" si="75"/>
        <v>2.8258443753371276E-2</v>
      </c>
      <c r="GB32" s="4">
        <f t="shared" si="76"/>
        <v>2.8258151937160747E-2</v>
      </c>
      <c r="GC32" s="4">
        <f t="shared" si="77"/>
        <v>-1.0624961412185163E-2</v>
      </c>
      <c r="GD32" s="4">
        <f t="shared" si="78"/>
        <v>6.9926443633238744E-2</v>
      </c>
      <c r="GE32" s="4">
        <f t="shared" si="79"/>
        <v>2.8263828949791181E-2</v>
      </c>
      <c r="GF32" s="4">
        <f t="shared" si="80"/>
        <v>2.8263828949791181E-2</v>
      </c>
      <c r="GG32" s="4">
        <f t="shared" si="81"/>
        <v>2.8263828949791181E-2</v>
      </c>
      <c r="GH32" s="4">
        <f t="shared" si="82"/>
        <v>2.8263828949791181E-2</v>
      </c>
      <c r="GI32" s="4">
        <f t="shared" si="83"/>
        <v>2.8263828949791181E-2</v>
      </c>
      <c r="GJ32" s="4">
        <f t="shared" si="84"/>
        <v>2.8263828949791181E-2</v>
      </c>
      <c r="GK32" s="4">
        <f t="shared" si="85"/>
        <v>2.8263828949791181E-2</v>
      </c>
      <c r="GL32" s="4">
        <f t="shared" si="86"/>
        <v>2.8263828949791181E-2</v>
      </c>
      <c r="GM32" s="4">
        <f t="shared" si="87"/>
        <v>2.8263828949791181E-2</v>
      </c>
      <c r="GN32" s="4">
        <f t="shared" si="88"/>
        <v>2.8263828949791181E-2</v>
      </c>
      <c r="GO32" s="4">
        <f t="shared" si="89"/>
        <v>2.8263828949791181E-2</v>
      </c>
      <c r="GP32" s="4">
        <f t="shared" si="90"/>
        <v>2.8263828949791181E-2</v>
      </c>
      <c r="GQ32" s="4">
        <f t="shared" si="91"/>
        <v>2.8263828949791181E-2</v>
      </c>
      <c r="GR32" s="4">
        <f t="shared" si="115"/>
        <v>2.8263828949791181E-2</v>
      </c>
      <c r="GS32" s="4">
        <f t="shared" si="116"/>
        <v>2.8263828949791181E-2</v>
      </c>
      <c r="GT32" s="4">
        <f t="shared" si="117"/>
        <v>2.8263828949791181E-2</v>
      </c>
      <c r="GU32" s="4">
        <f t="shared" si="118"/>
        <v>2.8263828949791181E-2</v>
      </c>
      <c r="GV32" s="4">
        <f t="shared" si="119"/>
        <v>2.8263828949791181E-2</v>
      </c>
      <c r="GW32" s="4">
        <f t="shared" si="120"/>
        <v>2.8263828949791181E-2</v>
      </c>
      <c r="GX32" s="4">
        <f t="shared" si="121"/>
        <v>2.8263828949791181E-2</v>
      </c>
      <c r="GY32" s="4">
        <f t="shared" si="122"/>
        <v>2.8263828949791181E-2</v>
      </c>
      <c r="GZ32" s="4">
        <f t="shared" si="123"/>
        <v>2.8263828949791181E-2</v>
      </c>
      <c r="HA32" s="4">
        <f t="shared" si="124"/>
        <v>2.8263828949791181E-2</v>
      </c>
      <c r="HB32" s="4"/>
      <c r="HC32" s="4"/>
      <c r="HD32" s="4"/>
      <c r="HE32" s="4"/>
    </row>
    <row r="33" spans="2:213" x14ac:dyDescent="0.2">
      <c r="B33" t="str">
        <f t="shared" si="0"/>
        <v>28y</v>
      </c>
      <c r="C33">
        <f t="shared" si="19"/>
        <v>336</v>
      </c>
      <c r="D33" s="10">
        <f t="shared" si="1"/>
        <v>28</v>
      </c>
      <c r="E33" s="11">
        <f>'Curve construction'!G48</f>
        <v>2.5193026494271104E-2</v>
      </c>
      <c r="G33" s="11">
        <f t="shared" si="20"/>
        <v>2.5193026494271104E-2</v>
      </c>
      <c r="H33" s="11">
        <f t="shared" si="125"/>
        <v>2.5193026494271104E-2</v>
      </c>
      <c r="I33" s="11">
        <f t="shared" si="125"/>
        <v>2.5193026494271104E-2</v>
      </c>
      <c r="J33" s="11">
        <f t="shared" si="125"/>
        <v>2.5193026494271104E-2</v>
      </c>
      <c r="K33" s="11">
        <f t="shared" si="125"/>
        <v>2.5193026494271104E-2</v>
      </c>
      <c r="L33" s="11">
        <f t="shared" si="125"/>
        <v>2.5193026494271104E-2</v>
      </c>
      <c r="M33" s="11">
        <f t="shared" si="125"/>
        <v>2.5193026494271104E-2</v>
      </c>
      <c r="N33" s="11">
        <f t="shared" si="125"/>
        <v>2.5193026494271104E-2</v>
      </c>
      <c r="O33" s="11">
        <f t="shared" si="125"/>
        <v>2.5193026494271104E-2</v>
      </c>
      <c r="P33" s="11">
        <f t="shared" si="125"/>
        <v>2.5193026494271104E-2</v>
      </c>
      <c r="Q33" s="11">
        <f t="shared" si="125"/>
        <v>2.5193026494271104E-2</v>
      </c>
      <c r="R33" s="11">
        <f t="shared" si="125"/>
        <v>2.5193026494271104E-2</v>
      </c>
      <c r="S33" s="11">
        <f t="shared" si="125"/>
        <v>2.5193026494271104E-2</v>
      </c>
      <c r="T33" s="11">
        <f t="shared" si="125"/>
        <v>2.5193026494271104E-2</v>
      </c>
      <c r="U33" s="11">
        <f t="shared" si="125"/>
        <v>2.5193026494271104E-2</v>
      </c>
      <c r="V33" s="11">
        <f t="shared" si="125"/>
        <v>2.5193026494271104E-2</v>
      </c>
      <c r="W33" s="11">
        <f t="shared" si="125"/>
        <v>2.5193026494271104E-2</v>
      </c>
      <c r="X33" s="11">
        <f t="shared" si="125"/>
        <v>2.5193026494271104E-2</v>
      </c>
      <c r="Y33" s="11">
        <f t="shared" si="125"/>
        <v>2.5193026494271104E-2</v>
      </c>
      <c r="Z33" s="11">
        <f t="shared" si="125"/>
        <v>2.5193026494271104E-2</v>
      </c>
      <c r="AA33" s="11">
        <f t="shared" si="125"/>
        <v>2.5193026494271104E-2</v>
      </c>
      <c r="AB33" s="11">
        <f t="shared" si="125"/>
        <v>2.5193026494271104E-2</v>
      </c>
      <c r="AC33" s="11">
        <f t="shared" si="125"/>
        <v>2.5193026494271104E-2</v>
      </c>
      <c r="AD33" s="11">
        <f t="shared" si="125"/>
        <v>2.5193026494271104E-2</v>
      </c>
      <c r="AE33" s="11">
        <f t="shared" si="125"/>
        <v>2.5193026494271104E-2</v>
      </c>
      <c r="AF33" s="11">
        <f t="shared" si="125"/>
        <v>2.5193026494271104E-2</v>
      </c>
      <c r="AG33" s="11">
        <f t="shared" si="125"/>
        <v>2.5193026494271104E-2</v>
      </c>
      <c r="AH33" s="11">
        <f t="shared" si="125"/>
        <v>2.6193026494271104E-2</v>
      </c>
      <c r="AI33" s="11">
        <f t="shared" si="125"/>
        <v>2.5193026494271104E-2</v>
      </c>
      <c r="AJ33" s="11">
        <f t="shared" si="125"/>
        <v>2.5193026494271104E-2</v>
      </c>
      <c r="AK33" s="11">
        <f t="shared" si="125"/>
        <v>2.5193026494271104E-2</v>
      </c>
      <c r="AL33" s="11">
        <f t="shared" si="125"/>
        <v>2.5193026494271104E-2</v>
      </c>
      <c r="AM33" s="11">
        <f t="shared" si="125"/>
        <v>2.5193026494271104E-2</v>
      </c>
      <c r="AN33" s="11">
        <f t="shared" si="125"/>
        <v>2.5193026494271104E-2</v>
      </c>
      <c r="AO33" s="11">
        <f t="shared" si="114"/>
        <v>2.5193026494271104E-2</v>
      </c>
      <c r="AP33" s="11">
        <f t="shared" si="114"/>
        <v>2.5193026494271104E-2</v>
      </c>
      <c r="AQ33" s="11">
        <f t="shared" si="114"/>
        <v>2.5193026494271104E-2</v>
      </c>
      <c r="AR33" s="11">
        <f t="shared" si="114"/>
        <v>2.5193026494271104E-2</v>
      </c>
      <c r="AS33" s="11">
        <f t="shared" si="114"/>
        <v>2.5193026494271104E-2</v>
      </c>
      <c r="AT33" s="11">
        <f t="shared" si="114"/>
        <v>2.5193026494271104E-2</v>
      </c>
      <c r="AU33" s="11">
        <f t="shared" si="114"/>
        <v>2.5193026494271104E-2</v>
      </c>
      <c r="AV33" s="11">
        <f t="shared" si="114"/>
        <v>2.5193026494271104E-2</v>
      </c>
      <c r="AW33" s="11">
        <f t="shared" si="114"/>
        <v>2.5193026494271104E-2</v>
      </c>
      <c r="AX33" s="11">
        <f t="shared" si="114"/>
        <v>2.5193026494271104E-2</v>
      </c>
      <c r="AY33" s="11">
        <f t="shared" si="114"/>
        <v>2.5193026494271104E-2</v>
      </c>
      <c r="AZ33" s="11">
        <f t="shared" si="114"/>
        <v>2.5193026494271104E-2</v>
      </c>
      <c r="BA33" s="11">
        <f t="shared" si="114"/>
        <v>2.5193026494271104E-2</v>
      </c>
      <c r="BB33" s="11">
        <f t="shared" si="114"/>
        <v>2.5193026494271104E-2</v>
      </c>
      <c r="BC33" s="11">
        <f t="shared" si="114"/>
        <v>2.5193026494271104E-2</v>
      </c>
      <c r="BD33" s="11">
        <f t="shared" si="4"/>
        <v>2.5193026494271104E-2</v>
      </c>
      <c r="BF33" s="11">
        <f>(1-G33*SUM(BF$6:BF32))/(1+G33)</f>
        <v>0.48544165841828252</v>
      </c>
      <c r="BG33" s="11">
        <f>(1-H33*SUM(BG$6:BG32))/(1+H33)</f>
        <v>0.48545596725405543</v>
      </c>
      <c r="BH33" s="11">
        <f>(1-I33*SUM(BH$6:BH32))/(1+I33)</f>
        <v>0.48547032342922536</v>
      </c>
      <c r="BI33" s="11">
        <f>(1-J33*SUM(BI$6:BI32))/(1+J33)</f>
        <v>0.48548477090525327</v>
      </c>
      <c r="BJ33" s="11">
        <f>(1-K33*SUM(BJ$6:BJ32))/(1+K33)</f>
        <v>0.48549934154800839</v>
      </c>
      <c r="BK33" s="11">
        <f>(1-L33*SUM(BK$6:BK32))/(1+L33)</f>
        <v>0.48551408879079438</v>
      </c>
      <c r="BL33" s="11">
        <f>(1-M33*SUM(BL$6:BL32))/(1+M33)</f>
        <v>0.48552903956656046</v>
      </c>
      <c r="BM33" s="11">
        <f>(1-N33*SUM(BM$6:BM32))/(1+N33)</f>
        <v>0.48554423401429669</v>
      </c>
      <c r="BN33" s="11">
        <f>(1-O33*SUM(BN$6:BN32))/(1+O33)</f>
        <v>0.48555969425715934</v>
      </c>
      <c r="BO33" s="11">
        <f>(1-P33*SUM(BO$6:BO32))/(1+P33)</f>
        <v>0.48557544081368592</v>
      </c>
      <c r="BP33" s="11">
        <f>(1-Q33*SUM(BP$6:BP32))/(1+Q33)</f>
        <v>0.48559150424479719</v>
      </c>
      <c r="BQ33" s="11">
        <f>(1-R33*SUM(BQ$6:BQ32))/(1+R33)</f>
        <v>0.48560790245561947</v>
      </c>
      <c r="BR33" s="11">
        <f>(1-S33*SUM(BR$6:BR32))/(1+S33)</f>
        <v>0.48562465230030954</v>
      </c>
      <c r="BS33" s="11">
        <f>(1-T33*SUM(BS$6:BS32))/(1+T33)</f>
        <v>0.4856417699207321</v>
      </c>
      <c r="BT33" s="11">
        <f>(1-U33*SUM(BT$6:BT32))/(1+U33)</f>
        <v>0.48565927098769668</v>
      </c>
      <c r="BU33" s="11">
        <f>(1-V33*SUM(BU$6:BU32))/(1+V33)</f>
        <v>0.48567717087815915</v>
      </c>
      <c r="BV33" s="11">
        <f>(1-W33*SUM(BV$6:BV32))/(1+W33)</f>
        <v>0.48569548480902197</v>
      </c>
      <c r="BW33" s="11">
        <f>(1-X33*SUM(BW$6:BW32))/(1+X33)</f>
        <v>0.48571422794074948</v>
      </c>
      <c r="BX33" s="11">
        <f>(1-Y33*SUM(BX$6:BX32))/(1+Y33)</f>
        <v>0.48573341545950943</v>
      </c>
      <c r="BY33" s="11">
        <f>(1-Z33*SUM(BY$6:BY32))/(1+Z33)</f>
        <v>0.48575306264375268</v>
      </c>
      <c r="BZ33" s="11">
        <f>(1-AA33*SUM(BZ$6:BZ32))/(1+AA33)</f>
        <v>0.48577318866534208</v>
      </c>
      <c r="CA33" s="11">
        <f>(1-AB33*SUM(CA$6:CA32))/(1+AB33)</f>
        <v>0.48579380895395169</v>
      </c>
      <c r="CB33" s="11">
        <f>(1-AC33*SUM(CB$6:CB32))/(1+AC33)</f>
        <v>0.48581493897344064</v>
      </c>
      <c r="CC33" s="11">
        <f>(1-AD33*SUM(CC$6:CC32))/(1+AD33)</f>
        <v>0.48583659426659931</v>
      </c>
      <c r="CD33" s="11">
        <f>(1-AE33*SUM(CD$6:CD32))/(1+AE33)</f>
        <v>0.48585879049314462</v>
      </c>
      <c r="CE33" s="11">
        <f>(1-AF33*SUM(CE$6:CE32))/(1+AF33)</f>
        <v>0.4858815434624208</v>
      </c>
      <c r="CF33" s="11">
        <f>(1-AG33*SUM(CF$6:CF32))/(1+AG33)</f>
        <v>0.48590486916190867</v>
      </c>
      <c r="CG33" s="11">
        <f>(1-AH33*SUM(CG$6:CG32))/(1+AH33)</f>
        <v>0.46552348566012997</v>
      </c>
      <c r="CH33" s="11">
        <f>(1-AI33*SUM(CH$6:CH32))/(1+AI33)</f>
        <v>0.48542734531867454</v>
      </c>
      <c r="CI33" s="11">
        <f>(1-AJ33*SUM(CI$6:CI32))/(1+AJ33)</f>
        <v>0.48542734531867454</v>
      </c>
      <c r="CJ33" s="11">
        <f>(1-AK33*SUM(CJ$6:CJ32))/(1+AK33)</f>
        <v>0.48542734531867454</v>
      </c>
      <c r="CK33" s="11">
        <f>(1-AL33*SUM(CK$6:CK32))/(1+AL33)</f>
        <v>0.48542734531867454</v>
      </c>
      <c r="CL33" s="11">
        <f>(1-AM33*SUM(CL$6:CL32))/(1+AM33)</f>
        <v>0.48542734531867454</v>
      </c>
      <c r="CM33" s="11">
        <f>(1-AN33*SUM(CM$6:CM32))/(1+AN33)</f>
        <v>0.48542734531867454</v>
      </c>
      <c r="CN33" s="11">
        <f>(1-AO33*SUM(CN$6:CN32))/(1+AO33)</f>
        <v>0.48542734531867454</v>
      </c>
      <c r="CO33" s="11">
        <f>(1-AP33*SUM(CO$6:CO32))/(1+AP33)</f>
        <v>0.48542734531867454</v>
      </c>
      <c r="CP33" s="11">
        <f>(1-AQ33*SUM(CP$6:CP32))/(1+AQ33)</f>
        <v>0.48542734531867454</v>
      </c>
      <c r="CQ33" s="11">
        <f>(1-AR33*SUM(CQ$6:CQ32))/(1+AR33)</f>
        <v>0.48542734531867454</v>
      </c>
      <c r="CR33" s="11">
        <f>(1-AS33*SUM(CR$6:CR32))/(1+AS33)</f>
        <v>0.48542734531867454</v>
      </c>
      <c r="CS33" s="11">
        <f>(1-AT33*SUM(CS$6:CS32))/(1+AT33)</f>
        <v>0.48542734531867454</v>
      </c>
      <c r="CT33" s="11">
        <f>(1-AU33*SUM(CT$6:CT32))/(1+AU33)</f>
        <v>0.48542734531867454</v>
      </c>
      <c r="CU33" s="11">
        <f>(1-AV33*SUM(CU$6:CU32))/(1+AV33)</f>
        <v>0.48542734531867454</v>
      </c>
      <c r="CV33" s="11">
        <f>(1-AW33*SUM(CV$6:CV32))/(1+AW33)</f>
        <v>0.48542734531867454</v>
      </c>
      <c r="CW33" s="11">
        <f>(1-AX33*SUM(CW$6:CW32))/(1+AX33)</f>
        <v>0.48542734531867454</v>
      </c>
      <c r="CX33" s="11">
        <f>(1-AY33*SUM(CX$6:CX32))/(1+AY33)</f>
        <v>0.48542734531867454</v>
      </c>
      <c r="CY33" s="11">
        <f>(1-AZ33*SUM(CY$6:CY32))/(1+AZ33)</f>
        <v>0.48542734531867454</v>
      </c>
      <c r="CZ33" s="11">
        <f>(1-BA33*SUM(CZ$6:CZ32))/(1+BA33)</f>
        <v>0.48542734531867454</v>
      </c>
      <c r="DA33" s="11">
        <f>(1-BB33*SUM(DA$6:DA32))/(1+BB33)</f>
        <v>0.48542734531867454</v>
      </c>
      <c r="DB33" s="11">
        <f>(1-BC33*SUM(DB$6:DB32))/(1+BC33)</f>
        <v>0.48542734531867454</v>
      </c>
      <c r="DC33" s="11">
        <f>(1-BD33*SUM(DC$6:DC32))/(1+BD33)</f>
        <v>0.48542734531867454</v>
      </c>
      <c r="DE33" s="4">
        <f t="shared" si="21"/>
        <v>2.614655468900251E-2</v>
      </c>
      <c r="DF33" s="4">
        <f t="shared" si="58"/>
        <v>2.6145474469566166E-2</v>
      </c>
      <c r="DG33" s="4">
        <f t="shared" si="59"/>
        <v>2.6144390709468501E-2</v>
      </c>
      <c r="DH33" s="4">
        <f t="shared" si="60"/>
        <v>2.6143300090500032E-2</v>
      </c>
      <c r="DI33" s="4">
        <f t="shared" si="61"/>
        <v>2.614220020789948E-2</v>
      </c>
      <c r="DJ33" s="4">
        <f t="shared" si="62"/>
        <v>2.6141087029243559E-2</v>
      </c>
      <c r="DK33" s="4">
        <f t="shared" si="63"/>
        <v>2.6139958522882534E-2</v>
      </c>
      <c r="DL33" s="4">
        <f t="shared" si="64"/>
        <v>2.6138811660680661E-2</v>
      </c>
      <c r="DM33" s="4">
        <f t="shared" si="65"/>
        <v>2.6137644774671731E-2</v>
      </c>
      <c r="DN33" s="4">
        <f t="shared" si="66"/>
        <v>2.6136456318246681E-2</v>
      </c>
      <c r="DO33" s="4">
        <f t="shared" si="67"/>
        <v>2.6135243987141621E-2</v>
      </c>
      <c r="DP33" s="4">
        <f t="shared" si="68"/>
        <v>2.6134006432555257E-2</v>
      </c>
      <c r="DQ33" s="4">
        <f t="shared" si="69"/>
        <v>2.6132742385239549E-2</v>
      </c>
      <c r="DR33" s="4">
        <f t="shared" si="70"/>
        <v>2.6131450629935493E-2</v>
      </c>
      <c r="DS33" s="4">
        <f t="shared" si="71"/>
        <v>2.613012998717168E-2</v>
      </c>
      <c r="DT33" s="4">
        <f t="shared" si="72"/>
        <v>2.61287792998941E-2</v>
      </c>
      <c r="DU33" s="4">
        <f t="shared" si="25"/>
        <v>2.6127397423377108E-2</v>
      </c>
      <c r="DV33" s="4">
        <f t="shared" si="26"/>
        <v>2.6125983217413218E-2</v>
      </c>
      <c r="DW33" s="4">
        <f t="shared" si="27"/>
        <v>2.6124535540124727E-2</v>
      </c>
      <c r="DX33" s="4">
        <f t="shared" si="28"/>
        <v>2.6123053242951055E-2</v>
      </c>
      <c r="DY33" s="4">
        <f t="shared" si="29"/>
        <v>2.6121534883902342E-2</v>
      </c>
      <c r="DZ33" s="4">
        <f t="shared" si="30"/>
        <v>2.6119979303645069E-2</v>
      </c>
      <c r="EA33" s="4">
        <f t="shared" si="31"/>
        <v>2.6118385340586414E-2</v>
      </c>
      <c r="EB33" s="4">
        <f t="shared" si="32"/>
        <v>2.611675182751183E-2</v>
      </c>
      <c r="EC33" s="4">
        <f t="shared" si="33"/>
        <v>2.6115077588733993E-2</v>
      </c>
      <c r="ED33" s="4">
        <f t="shared" si="34"/>
        <v>2.6113361437640537E-2</v>
      </c>
      <c r="EE33" s="4">
        <f t="shared" si="35"/>
        <v>2.6111602174561099E-2</v>
      </c>
      <c r="EF33" s="4">
        <f t="shared" si="36"/>
        <v>2.7683133115771863E-2</v>
      </c>
      <c r="EG33" s="4">
        <f t="shared" si="37"/>
        <v>2.6147635263322089E-2</v>
      </c>
      <c r="EH33" s="4">
        <f t="shared" si="38"/>
        <v>2.6147635263322089E-2</v>
      </c>
      <c r="EI33" s="4">
        <f t="shared" si="39"/>
        <v>2.6147635263322089E-2</v>
      </c>
      <c r="EJ33" s="4">
        <f t="shared" si="40"/>
        <v>2.6147635263322089E-2</v>
      </c>
      <c r="EK33" s="4">
        <f t="shared" si="41"/>
        <v>2.6147635263322089E-2</v>
      </c>
      <c r="EL33" s="4">
        <f t="shared" si="42"/>
        <v>2.6147635263322089E-2</v>
      </c>
      <c r="EM33" s="4">
        <f t="shared" si="43"/>
        <v>2.6147635263322089E-2</v>
      </c>
      <c r="EN33" s="4">
        <f t="shared" si="44"/>
        <v>2.6147635263322089E-2</v>
      </c>
      <c r="EO33" s="4">
        <f t="shared" si="45"/>
        <v>2.6147635263322089E-2</v>
      </c>
      <c r="EP33" s="4">
        <f t="shared" si="46"/>
        <v>2.6147635263322089E-2</v>
      </c>
      <c r="EQ33" s="4">
        <f t="shared" si="47"/>
        <v>2.6147635263322089E-2</v>
      </c>
      <c r="ER33" s="4">
        <f t="shared" si="48"/>
        <v>2.6147635263322089E-2</v>
      </c>
      <c r="ES33" s="4">
        <f t="shared" si="49"/>
        <v>2.6147635263322089E-2</v>
      </c>
      <c r="ET33" s="4">
        <f t="shared" si="50"/>
        <v>2.6147635263322089E-2</v>
      </c>
      <c r="EU33" s="4">
        <f t="shared" si="51"/>
        <v>2.6147635263322089E-2</v>
      </c>
      <c r="EV33" s="4">
        <f t="shared" si="52"/>
        <v>2.6147635263322089E-2</v>
      </c>
      <c r="EW33" s="4">
        <f t="shared" si="53"/>
        <v>2.6147635263322089E-2</v>
      </c>
      <c r="EX33" s="4">
        <f t="shared" si="54"/>
        <v>2.6147635263322089E-2</v>
      </c>
      <c r="EY33" s="4">
        <f t="shared" si="55"/>
        <v>2.6147635263322089E-2</v>
      </c>
      <c r="EZ33" s="4">
        <f t="shared" si="56"/>
        <v>2.6147635263322089E-2</v>
      </c>
      <c r="FA33" s="4">
        <f t="shared" si="57"/>
        <v>2.6147635263322089E-2</v>
      </c>
      <c r="FB33" s="4">
        <f t="shared" si="57"/>
        <v>2.6147635263322089E-2</v>
      </c>
      <c r="FD33" s="4">
        <f t="shared" si="24"/>
        <v>2.8024471017090491E-2</v>
      </c>
      <c r="FE33" s="4">
        <f t="shared" si="92"/>
        <v>2.8024304876936412E-2</v>
      </c>
      <c r="FF33" s="4">
        <f t="shared" si="93"/>
        <v>2.8024138196965698E-2</v>
      </c>
      <c r="FG33" s="4">
        <f t="shared" si="94"/>
        <v>2.802397046691385E-2</v>
      </c>
      <c r="FH33" s="4">
        <f t="shared" si="95"/>
        <v>2.8023801317050845E-2</v>
      </c>
      <c r="FI33" s="4">
        <f t="shared" si="96"/>
        <v>2.8023630127384402E-2</v>
      </c>
      <c r="FJ33" s="4">
        <f t="shared" si="97"/>
        <v>2.8023456585672513E-2</v>
      </c>
      <c r="FK33" s="4">
        <f t="shared" si="98"/>
        <v>2.8023280226478597E-2</v>
      </c>
      <c r="FL33" s="4">
        <f t="shared" si="99"/>
        <v>2.8023100793577838E-2</v>
      </c>
      <c r="FM33" s="4">
        <f t="shared" si="100"/>
        <v>2.8022918049441348E-2</v>
      </c>
      <c r="FN33" s="4">
        <f t="shared" si="101"/>
        <v>2.8022731640079845E-2</v>
      </c>
      <c r="FO33" s="4">
        <f t="shared" si="102"/>
        <v>2.8022541358461162E-2</v>
      </c>
      <c r="FP33" s="4">
        <f t="shared" si="103"/>
        <v>2.8022347009819315E-2</v>
      </c>
      <c r="FQ33" s="4">
        <f t="shared" si="104"/>
        <v>2.8022148407722325E-2</v>
      </c>
      <c r="FR33" s="4">
        <f t="shared" si="105"/>
        <v>2.8021945371274448E-2</v>
      </c>
      <c r="FS33" s="4">
        <f t="shared" si="106"/>
        <v>2.8021737723062046E-2</v>
      </c>
      <c r="FT33" s="4">
        <f t="shared" si="107"/>
        <v>2.8021525287602378E-2</v>
      </c>
      <c r="FU33" s="4">
        <f t="shared" si="108"/>
        <v>2.8021307890143676E-2</v>
      </c>
      <c r="FV33" s="4">
        <f t="shared" si="109"/>
        <v>2.8021085355716568E-2</v>
      </c>
      <c r="FW33" s="4">
        <f t="shared" si="110"/>
        <v>2.8020857508364694E-2</v>
      </c>
      <c r="FX33" s="4">
        <f t="shared" si="111"/>
        <v>2.8020624127071292E-2</v>
      </c>
      <c r="FY33" s="4">
        <f t="shared" si="112"/>
        <v>2.8020385034314366E-2</v>
      </c>
      <c r="FZ33" s="4">
        <f t="shared" si="74"/>
        <v>2.8020140052270603E-2</v>
      </c>
      <c r="GA33" s="4">
        <f t="shared" si="75"/>
        <v>2.8019889002299792E-2</v>
      </c>
      <c r="GB33" s="4">
        <f t="shared" si="76"/>
        <v>2.8019631704509163E-2</v>
      </c>
      <c r="GC33" s="4">
        <f t="shared" si="77"/>
        <v>2.801936797737814E-2</v>
      </c>
      <c r="GD33" s="4">
        <f t="shared" si="78"/>
        <v>-1.2977286167111135E-2</v>
      </c>
      <c r="GE33" s="4">
        <f t="shared" si="79"/>
        <v>7.1978720597906554E-2</v>
      </c>
      <c r="GF33" s="4">
        <f t="shared" si="80"/>
        <v>2.8024637216551351E-2</v>
      </c>
      <c r="GG33" s="4">
        <f t="shared" si="81"/>
        <v>2.8024637216551351E-2</v>
      </c>
      <c r="GH33" s="4">
        <f t="shared" si="82"/>
        <v>2.8024637216551351E-2</v>
      </c>
      <c r="GI33" s="4">
        <f t="shared" si="83"/>
        <v>2.8024637216551351E-2</v>
      </c>
      <c r="GJ33" s="4">
        <f t="shared" si="84"/>
        <v>2.8024637216551351E-2</v>
      </c>
      <c r="GK33" s="4">
        <f t="shared" si="85"/>
        <v>2.8024637216551351E-2</v>
      </c>
      <c r="GL33" s="4">
        <f t="shared" si="86"/>
        <v>2.8024637216551351E-2</v>
      </c>
      <c r="GM33" s="4">
        <f t="shared" si="87"/>
        <v>2.8024637216551351E-2</v>
      </c>
      <c r="GN33" s="4">
        <f t="shared" si="88"/>
        <v>2.8024637216551351E-2</v>
      </c>
      <c r="GO33" s="4">
        <f t="shared" si="89"/>
        <v>2.8024637216551351E-2</v>
      </c>
      <c r="GP33" s="4">
        <f t="shared" si="90"/>
        <v>2.8024637216551351E-2</v>
      </c>
      <c r="GQ33" s="4">
        <f t="shared" si="91"/>
        <v>2.8024637216551351E-2</v>
      </c>
      <c r="GR33" s="4">
        <f t="shared" si="115"/>
        <v>2.8024637216551351E-2</v>
      </c>
      <c r="GS33" s="4">
        <f t="shared" si="116"/>
        <v>2.8024637216551351E-2</v>
      </c>
      <c r="GT33" s="4">
        <f t="shared" si="117"/>
        <v>2.8024637216551351E-2</v>
      </c>
      <c r="GU33" s="4">
        <f t="shared" si="118"/>
        <v>2.8024637216551351E-2</v>
      </c>
      <c r="GV33" s="4">
        <f t="shared" si="119"/>
        <v>2.8024637216551351E-2</v>
      </c>
      <c r="GW33" s="4">
        <f t="shared" si="120"/>
        <v>2.8024637216551351E-2</v>
      </c>
      <c r="GX33" s="4">
        <f t="shared" si="121"/>
        <v>2.8024637216551351E-2</v>
      </c>
      <c r="GY33" s="4">
        <f t="shared" si="122"/>
        <v>2.8024637216551351E-2</v>
      </c>
      <c r="GZ33" s="4">
        <f t="shared" si="123"/>
        <v>2.8024637216551351E-2</v>
      </c>
      <c r="HA33" s="4">
        <f t="shared" si="124"/>
        <v>2.8024637216551351E-2</v>
      </c>
      <c r="HB33" s="4"/>
      <c r="HC33" s="4"/>
      <c r="HD33" s="4"/>
      <c r="HE33" s="4"/>
    </row>
    <row r="34" spans="2:213" x14ac:dyDescent="0.2">
      <c r="B34" t="str">
        <f t="shared" si="0"/>
        <v>29y</v>
      </c>
      <c r="C34">
        <f t="shared" si="19"/>
        <v>348</v>
      </c>
      <c r="D34" s="10">
        <f t="shared" si="1"/>
        <v>29</v>
      </c>
      <c r="E34" s="11">
        <f>'Curve construction'!G49</f>
        <v>2.5251617709610843E-2</v>
      </c>
      <c r="G34" s="11">
        <f t="shared" si="20"/>
        <v>2.5251617709610843E-2</v>
      </c>
      <c r="H34" s="11">
        <f t="shared" si="125"/>
        <v>2.5251617709610843E-2</v>
      </c>
      <c r="I34" s="11">
        <f t="shared" si="125"/>
        <v>2.5251617709610843E-2</v>
      </c>
      <c r="J34" s="11">
        <f t="shared" si="125"/>
        <v>2.5251617709610843E-2</v>
      </c>
      <c r="K34" s="11">
        <f t="shared" si="125"/>
        <v>2.5251617709610843E-2</v>
      </c>
      <c r="L34" s="11">
        <f t="shared" si="125"/>
        <v>2.5251617709610843E-2</v>
      </c>
      <c r="M34" s="11">
        <f t="shared" si="125"/>
        <v>2.5251617709610843E-2</v>
      </c>
      <c r="N34" s="11">
        <f t="shared" si="125"/>
        <v>2.5251617709610843E-2</v>
      </c>
      <c r="O34" s="11">
        <f t="shared" si="125"/>
        <v>2.5251617709610843E-2</v>
      </c>
      <c r="P34" s="11">
        <f t="shared" si="125"/>
        <v>2.5251617709610843E-2</v>
      </c>
      <c r="Q34" s="11">
        <f t="shared" si="125"/>
        <v>2.5251617709610843E-2</v>
      </c>
      <c r="R34" s="11">
        <f t="shared" si="125"/>
        <v>2.5251617709610843E-2</v>
      </c>
      <c r="S34" s="11">
        <f t="shared" si="125"/>
        <v>2.5251617709610843E-2</v>
      </c>
      <c r="T34" s="11">
        <f t="shared" si="125"/>
        <v>2.5251617709610843E-2</v>
      </c>
      <c r="U34" s="11">
        <f t="shared" si="125"/>
        <v>2.5251617709610843E-2</v>
      </c>
      <c r="V34" s="11">
        <f t="shared" si="125"/>
        <v>2.5251617709610843E-2</v>
      </c>
      <c r="W34" s="11">
        <f t="shared" si="125"/>
        <v>2.5251617709610843E-2</v>
      </c>
      <c r="X34" s="11">
        <f t="shared" si="125"/>
        <v>2.5251617709610843E-2</v>
      </c>
      <c r="Y34" s="11">
        <f t="shared" si="125"/>
        <v>2.5251617709610843E-2</v>
      </c>
      <c r="Z34" s="11">
        <f t="shared" si="125"/>
        <v>2.5251617709610843E-2</v>
      </c>
      <c r="AA34" s="11">
        <f t="shared" si="125"/>
        <v>2.5251617709610843E-2</v>
      </c>
      <c r="AB34" s="11">
        <f t="shared" si="125"/>
        <v>2.5251617709610843E-2</v>
      </c>
      <c r="AC34" s="11">
        <f t="shared" si="125"/>
        <v>2.5251617709610843E-2</v>
      </c>
      <c r="AD34" s="11">
        <f t="shared" si="125"/>
        <v>2.5251617709610843E-2</v>
      </c>
      <c r="AE34" s="11">
        <f t="shared" si="125"/>
        <v>2.5251617709610843E-2</v>
      </c>
      <c r="AF34" s="11">
        <f t="shared" si="125"/>
        <v>2.5251617709610843E-2</v>
      </c>
      <c r="AG34" s="11">
        <f t="shared" si="125"/>
        <v>2.5251617709610843E-2</v>
      </c>
      <c r="AH34" s="11">
        <f t="shared" si="125"/>
        <v>2.5251617709610843E-2</v>
      </c>
      <c r="AI34" s="11">
        <f t="shared" si="125"/>
        <v>2.6251617709610844E-2</v>
      </c>
      <c r="AJ34" s="11">
        <f t="shared" si="125"/>
        <v>2.5251617709610843E-2</v>
      </c>
      <c r="AK34" s="11">
        <f t="shared" si="125"/>
        <v>2.5251617709610843E-2</v>
      </c>
      <c r="AL34" s="11">
        <f t="shared" si="125"/>
        <v>2.5251617709610843E-2</v>
      </c>
      <c r="AM34" s="11">
        <f t="shared" si="125"/>
        <v>2.5251617709610843E-2</v>
      </c>
      <c r="AN34" s="11">
        <f t="shared" si="125"/>
        <v>2.5251617709610843E-2</v>
      </c>
      <c r="AO34" s="11">
        <f t="shared" si="114"/>
        <v>2.5251617709610843E-2</v>
      </c>
      <c r="AP34" s="11">
        <f t="shared" si="114"/>
        <v>2.5251617709610843E-2</v>
      </c>
      <c r="AQ34" s="11">
        <f t="shared" si="114"/>
        <v>2.5251617709610843E-2</v>
      </c>
      <c r="AR34" s="11">
        <f t="shared" si="114"/>
        <v>2.5251617709610843E-2</v>
      </c>
      <c r="AS34" s="11">
        <f t="shared" si="114"/>
        <v>2.5251617709610843E-2</v>
      </c>
      <c r="AT34" s="11">
        <f t="shared" si="114"/>
        <v>2.5251617709610843E-2</v>
      </c>
      <c r="AU34" s="11">
        <f t="shared" si="114"/>
        <v>2.5251617709610843E-2</v>
      </c>
      <c r="AV34" s="11">
        <f t="shared" si="114"/>
        <v>2.5251617709610843E-2</v>
      </c>
      <c r="AW34" s="11">
        <f t="shared" si="114"/>
        <v>2.5251617709610843E-2</v>
      </c>
      <c r="AX34" s="11">
        <f t="shared" si="114"/>
        <v>2.5251617709610843E-2</v>
      </c>
      <c r="AY34" s="11">
        <f t="shared" si="114"/>
        <v>2.5251617709610843E-2</v>
      </c>
      <c r="AZ34" s="11">
        <f t="shared" si="114"/>
        <v>2.5251617709610843E-2</v>
      </c>
      <c r="BA34" s="11">
        <f t="shared" si="114"/>
        <v>2.5251617709610843E-2</v>
      </c>
      <c r="BB34" s="11">
        <f t="shared" si="114"/>
        <v>2.5251617709610843E-2</v>
      </c>
      <c r="BC34" s="11">
        <f t="shared" si="114"/>
        <v>2.5251617709610843E-2</v>
      </c>
      <c r="BD34" s="11">
        <f t="shared" si="4"/>
        <v>2.5251617709610843E-2</v>
      </c>
      <c r="BF34" s="11">
        <f>(1-G34*SUM(BF$6:BF33))/(1+G34)</f>
        <v>0.47231815676648531</v>
      </c>
      <c r="BG34" s="11">
        <f>(1-H34*SUM(BG$6:BG33))/(1+H34)</f>
        <v>0.47233214563855086</v>
      </c>
      <c r="BH34" s="11">
        <f>(1-I34*SUM(BH$6:BH33))/(1+I34)</f>
        <v>0.47234618079144436</v>
      </c>
      <c r="BI34" s="11">
        <f>(1-J34*SUM(BI$6:BI33))/(1+J34)</f>
        <v>0.47236030520359296</v>
      </c>
      <c r="BJ34" s="11">
        <f>(1-K34*SUM(BJ$6:BJ33))/(1+K34)</f>
        <v>0.4723745500283047</v>
      </c>
      <c r="BK34" s="11">
        <f>(1-L34*SUM(BK$6:BK33))/(1+L34)</f>
        <v>0.47238896750404658</v>
      </c>
      <c r="BL34" s="11">
        <f>(1-M34*SUM(BL$6:BL33))/(1+M34)</f>
        <v>0.47240358396151311</v>
      </c>
      <c r="BM34" s="11">
        <f>(1-N34*SUM(BM$6:BM33))/(1+N34)</f>
        <v>0.47241843864213573</v>
      </c>
      <c r="BN34" s="11">
        <f>(1-O34*SUM(BN$6:BN33))/(1+O34)</f>
        <v>0.47243355317436875</v>
      </c>
      <c r="BO34" s="11">
        <f>(1-P34*SUM(BO$6:BO33))/(1+P34)</f>
        <v>0.47244894761792916</v>
      </c>
      <c r="BP34" s="11">
        <f>(1-Q34*SUM(BP$6:BP33))/(1+Q34)</f>
        <v>0.47246465185035685</v>
      </c>
      <c r="BQ34" s="11">
        <f>(1-R34*SUM(BQ$6:BQ33))/(1+R34)</f>
        <v>0.47248068337639687</v>
      </c>
      <c r="BR34" s="11">
        <f>(1-S34*SUM(BR$6:BR33))/(1+S34)</f>
        <v>0.47249705867332564</v>
      </c>
      <c r="BS34" s="11">
        <f>(1-T34*SUM(BS$6:BS33))/(1+T34)</f>
        <v>0.47251379352205525</v>
      </c>
      <c r="BT34" s="11">
        <f>(1-U34*SUM(BT$6:BT33))/(1+U34)</f>
        <v>0.47253090324297614</v>
      </c>
      <c r="BU34" s="11">
        <f>(1-V34*SUM(BU$6:BU33))/(1+V34)</f>
        <v>0.4725484028691958</v>
      </c>
      <c r="BV34" s="11">
        <f>(1-W34*SUM(BV$6:BV33))/(1+W34)</f>
        <v>0.47256630727734772</v>
      </c>
      <c r="BW34" s="11">
        <f>(1-X34*SUM(BW$6:BW33))/(1+X34)</f>
        <v>0.47258463128888872</v>
      </c>
      <c r="BX34" s="11">
        <f>(1-Y34*SUM(BX$6:BX33))/(1+Y34)</f>
        <v>0.47260338975040483</v>
      </c>
      <c r="BY34" s="11">
        <f>(1-Z34*SUM(BY$6:BY33))/(1+Z34)</f>
        <v>0.4726225975987014</v>
      </c>
      <c r="BZ34" s="11">
        <f>(1-AA34*SUM(BZ$6:BZ33))/(1+AA34)</f>
        <v>0.47264227357693395</v>
      </c>
      <c r="CA34" s="11">
        <f>(1-AB34*SUM(CA$6:CA33))/(1+AB34)</f>
        <v>0.47266243276974951</v>
      </c>
      <c r="CB34" s="11">
        <f>(1-AC34*SUM(CB$6:CB33))/(1+AC34)</f>
        <v>0.47268309029521571</v>
      </c>
      <c r="CC34" s="11">
        <f>(1-AD34*SUM(CC$6:CC33))/(1+AD34)</f>
        <v>0.47270426134856669</v>
      </c>
      <c r="CD34" s="11">
        <f>(1-AE34*SUM(CD$6:CD33))/(1+AE34)</f>
        <v>0.47272596123934785</v>
      </c>
      <c r="CE34" s="11">
        <f>(1-AF34*SUM(CE$6:CE33))/(1+AF34)</f>
        <v>0.47274820542338675</v>
      </c>
      <c r="CF34" s="11">
        <f>(1-AG34*SUM(CF$6:CF33))/(1+AG34)</f>
        <v>0.47277100953066353</v>
      </c>
      <c r="CG34" s="11">
        <f>(1-AH34*SUM(CG$6:CG33))/(1+AH34)</f>
        <v>0.47279438938991458</v>
      </c>
      <c r="CH34" s="11">
        <f>(1-AI34*SUM(CH$6:CH33))/(1+AI34)</f>
        <v>0.45194121785083907</v>
      </c>
      <c r="CI34" s="11">
        <f>(1-AJ34*SUM(CI$6:CI33))/(1+AJ34)</f>
        <v>0.47230416372592959</v>
      </c>
      <c r="CJ34" s="11">
        <f>(1-AK34*SUM(CJ$6:CJ33))/(1+AK34)</f>
        <v>0.47230416372592959</v>
      </c>
      <c r="CK34" s="11">
        <f>(1-AL34*SUM(CK$6:CK33))/(1+AL34)</f>
        <v>0.47230416372592959</v>
      </c>
      <c r="CL34" s="11">
        <f>(1-AM34*SUM(CL$6:CL33))/(1+AM34)</f>
        <v>0.47230416372592959</v>
      </c>
      <c r="CM34" s="11">
        <f>(1-AN34*SUM(CM$6:CM33))/(1+AN34)</f>
        <v>0.47230416372592959</v>
      </c>
      <c r="CN34" s="11">
        <f>(1-AO34*SUM(CN$6:CN33))/(1+AO34)</f>
        <v>0.47230416372592959</v>
      </c>
      <c r="CO34" s="11">
        <f>(1-AP34*SUM(CO$6:CO33))/(1+AP34)</f>
        <v>0.47230416372592959</v>
      </c>
      <c r="CP34" s="11">
        <f>(1-AQ34*SUM(CP$6:CP33))/(1+AQ34)</f>
        <v>0.47230416372592959</v>
      </c>
      <c r="CQ34" s="11">
        <f>(1-AR34*SUM(CQ$6:CQ33))/(1+AR34)</f>
        <v>0.47230416372592959</v>
      </c>
      <c r="CR34" s="11">
        <f>(1-AS34*SUM(CR$6:CR33))/(1+AS34)</f>
        <v>0.47230416372592959</v>
      </c>
      <c r="CS34" s="11">
        <f>(1-AT34*SUM(CS$6:CS33))/(1+AT34)</f>
        <v>0.47230416372592959</v>
      </c>
      <c r="CT34" s="11">
        <f>(1-AU34*SUM(CT$6:CT33))/(1+AU34)</f>
        <v>0.47230416372592959</v>
      </c>
      <c r="CU34" s="11">
        <f>(1-AV34*SUM(CU$6:CU33))/(1+AV34)</f>
        <v>0.47230416372592959</v>
      </c>
      <c r="CV34" s="11">
        <f>(1-AW34*SUM(CV$6:CV33))/(1+AW34)</f>
        <v>0.47230416372592959</v>
      </c>
      <c r="CW34" s="11">
        <f>(1-AX34*SUM(CW$6:CW33))/(1+AX34)</f>
        <v>0.47230416372592959</v>
      </c>
      <c r="CX34" s="11">
        <f>(1-AY34*SUM(CX$6:CX33))/(1+AY34)</f>
        <v>0.47230416372592959</v>
      </c>
      <c r="CY34" s="11">
        <f>(1-AZ34*SUM(CY$6:CY33))/(1+AZ34)</f>
        <v>0.47230416372592959</v>
      </c>
      <c r="CZ34" s="11">
        <f>(1-BA34*SUM(CZ$6:CZ33))/(1+BA34)</f>
        <v>0.47230416372592959</v>
      </c>
      <c r="DA34" s="11">
        <f>(1-BB34*SUM(DA$6:DA33))/(1+BB34)</f>
        <v>0.47230416372592959</v>
      </c>
      <c r="DB34" s="11">
        <f>(1-BC34*SUM(DB$6:DB33))/(1+BC34)</f>
        <v>0.47230416372592959</v>
      </c>
      <c r="DC34" s="11">
        <f>(1-BD34*SUM(DC$6:DC33))/(1+BD34)</f>
        <v>0.47230416372592959</v>
      </c>
      <c r="DE34" s="4">
        <f t="shared" si="21"/>
        <v>2.620301962560001E-2</v>
      </c>
      <c r="DF34" s="4">
        <f t="shared" si="58"/>
        <v>2.6201971588408313E-2</v>
      </c>
      <c r="DG34" s="4">
        <f t="shared" si="59"/>
        <v>2.6200920116155935E-2</v>
      </c>
      <c r="DH34" s="4">
        <f t="shared" si="60"/>
        <v>2.6199861989492312E-2</v>
      </c>
      <c r="DI34" s="4">
        <f t="shared" si="61"/>
        <v>2.6198794875302855E-2</v>
      </c>
      <c r="DJ34" s="4">
        <f t="shared" si="62"/>
        <v>2.6197714861304622E-2</v>
      </c>
      <c r="DK34" s="4">
        <f t="shared" si="63"/>
        <v>2.6196619976380786E-2</v>
      </c>
      <c r="DL34" s="4">
        <f t="shared" si="64"/>
        <v>2.6195507282618324E-2</v>
      </c>
      <c r="DM34" s="4">
        <f t="shared" si="65"/>
        <v>2.6194375161751049E-2</v>
      </c>
      <c r="DN34" s="4">
        <f t="shared" si="66"/>
        <v>2.6193222113255477E-2</v>
      </c>
      <c r="DO34" s="4">
        <f t="shared" si="67"/>
        <v>2.6192045901527239E-2</v>
      </c>
      <c r="DP34" s="4">
        <f t="shared" si="68"/>
        <v>2.6190845217958891E-2</v>
      </c>
      <c r="DQ34" s="4">
        <f t="shared" si="69"/>
        <v>2.6189618831127248E-2</v>
      </c>
      <c r="DR34" s="4">
        <f t="shared" si="70"/>
        <v>2.6188365561990778E-2</v>
      </c>
      <c r="DS34" s="4">
        <f t="shared" si="71"/>
        <v>2.6187084266229066E-2</v>
      </c>
      <c r="DT34" s="4">
        <f t="shared" si="72"/>
        <v>2.6185773821272962E-2</v>
      </c>
      <c r="DU34" s="4">
        <f t="shared" si="25"/>
        <v>2.6184433116515082E-2</v>
      </c>
      <c r="DV34" s="4">
        <f t="shared" si="26"/>
        <v>2.6183061045732314E-2</v>
      </c>
      <c r="DW34" s="4">
        <f t="shared" si="27"/>
        <v>2.6181656501082173E-2</v>
      </c>
      <c r="DX34" s="4">
        <f t="shared" si="28"/>
        <v>2.6180218368239361E-2</v>
      </c>
      <c r="DY34" s="4">
        <f t="shared" si="29"/>
        <v>2.6178745248192747E-2</v>
      </c>
      <c r="DZ34" s="4">
        <f t="shared" si="30"/>
        <v>2.6177236016167615E-2</v>
      </c>
      <c r="EA34" s="4">
        <f t="shared" si="31"/>
        <v>2.6175689545197667E-2</v>
      </c>
      <c r="EB34" s="4">
        <f t="shared" si="32"/>
        <v>2.6174104702864076E-2</v>
      </c>
      <c r="EC34" s="4">
        <f t="shared" si="33"/>
        <v>2.6172480348528593E-2</v>
      </c>
      <c r="ED34" s="4">
        <f t="shared" si="34"/>
        <v>2.6170815330954778E-2</v>
      </c>
      <c r="EE34" s="4">
        <f t="shared" si="35"/>
        <v>2.616910848623899E-2</v>
      </c>
      <c r="EF34" s="4">
        <f t="shared" si="36"/>
        <v>2.6167358635984961E-2</v>
      </c>
      <c r="EG34" s="4">
        <f t="shared" si="37"/>
        <v>2.7764767793748923E-2</v>
      </c>
      <c r="EH34" s="4">
        <f t="shared" si="38"/>
        <v>2.6204068007217751E-2</v>
      </c>
      <c r="EI34" s="4">
        <f t="shared" si="39"/>
        <v>2.6204068007217751E-2</v>
      </c>
      <c r="EJ34" s="4">
        <f t="shared" si="40"/>
        <v>2.6204068007217751E-2</v>
      </c>
      <c r="EK34" s="4">
        <f t="shared" si="41"/>
        <v>2.6204068007217751E-2</v>
      </c>
      <c r="EL34" s="4">
        <f t="shared" si="42"/>
        <v>2.6204068007217751E-2</v>
      </c>
      <c r="EM34" s="4">
        <f t="shared" si="43"/>
        <v>2.6204068007217751E-2</v>
      </c>
      <c r="EN34" s="4">
        <f t="shared" si="44"/>
        <v>2.6204068007217751E-2</v>
      </c>
      <c r="EO34" s="4">
        <f t="shared" si="45"/>
        <v>2.6204068007217751E-2</v>
      </c>
      <c r="EP34" s="4">
        <f t="shared" si="46"/>
        <v>2.6204068007217751E-2</v>
      </c>
      <c r="EQ34" s="4">
        <f t="shared" si="47"/>
        <v>2.6204068007217751E-2</v>
      </c>
      <c r="ER34" s="4">
        <f t="shared" si="48"/>
        <v>2.6204068007217751E-2</v>
      </c>
      <c r="ES34" s="4">
        <f t="shared" si="49"/>
        <v>2.6204068007217751E-2</v>
      </c>
      <c r="ET34" s="4">
        <f t="shared" si="50"/>
        <v>2.6204068007217751E-2</v>
      </c>
      <c r="EU34" s="4">
        <f t="shared" si="51"/>
        <v>2.6204068007217751E-2</v>
      </c>
      <c r="EV34" s="4">
        <f t="shared" si="52"/>
        <v>2.6204068007217751E-2</v>
      </c>
      <c r="EW34" s="4">
        <f t="shared" si="53"/>
        <v>2.6204068007217751E-2</v>
      </c>
      <c r="EX34" s="4">
        <f t="shared" si="54"/>
        <v>2.6204068007217751E-2</v>
      </c>
      <c r="EY34" s="4">
        <f t="shared" si="55"/>
        <v>2.6204068007217751E-2</v>
      </c>
      <c r="EZ34" s="4">
        <f t="shared" si="56"/>
        <v>2.6204068007217751E-2</v>
      </c>
      <c r="FA34" s="4">
        <f t="shared" si="57"/>
        <v>2.6204068007217751E-2</v>
      </c>
      <c r="FB34" s="4">
        <f t="shared" si="57"/>
        <v>2.6204068007217751E-2</v>
      </c>
      <c r="FD34" s="4">
        <f t="shared" si="24"/>
        <v>2.7785299937739927E-2</v>
      </c>
      <c r="FE34" s="4">
        <f t="shared" si="92"/>
        <v>2.7785154444151416E-2</v>
      </c>
      <c r="FF34" s="4">
        <f t="shared" si="93"/>
        <v>2.7785008477872575E-2</v>
      </c>
      <c r="FG34" s="4">
        <f t="shared" si="94"/>
        <v>2.7784861592049959E-2</v>
      </c>
      <c r="FH34" s="4">
        <f t="shared" si="95"/>
        <v>2.77847134629019E-2</v>
      </c>
      <c r="FI34" s="4">
        <f t="shared" si="96"/>
        <v>2.7784563547486707E-2</v>
      </c>
      <c r="FJ34" s="4">
        <f t="shared" si="97"/>
        <v>2.7784411572365775E-2</v>
      </c>
      <c r="FK34" s="4">
        <f t="shared" si="98"/>
        <v>2.7784257129946477E-2</v>
      </c>
      <c r="FL34" s="4">
        <f t="shared" si="99"/>
        <v>2.7784099995848299E-2</v>
      </c>
      <c r="FM34" s="4">
        <f t="shared" si="100"/>
        <v>2.7783939962063853E-2</v>
      </c>
      <c r="FN34" s="4">
        <f t="shared" si="101"/>
        <v>2.7783776718597775E-2</v>
      </c>
      <c r="FO34" s="4">
        <f t="shared" si="102"/>
        <v>2.7783610084150201E-2</v>
      </c>
      <c r="FP34" s="4">
        <f t="shared" si="103"/>
        <v>2.7783439888162453E-2</v>
      </c>
      <c r="FQ34" s="4">
        <f t="shared" si="104"/>
        <v>2.778326596737557E-2</v>
      </c>
      <c r="FR34" s="4">
        <f t="shared" si="105"/>
        <v>2.7783088163378711E-2</v>
      </c>
      <c r="FS34" s="4">
        <f t="shared" si="106"/>
        <v>2.7782906320810152E-2</v>
      </c>
      <c r="FT34" s="4">
        <f t="shared" si="107"/>
        <v>2.7782720285999485E-2</v>
      </c>
      <c r="FU34" s="4">
        <f t="shared" si="108"/>
        <v>2.7782529905918008E-2</v>
      </c>
      <c r="FV34" s="4">
        <f t="shared" si="109"/>
        <v>2.7782335027344951E-2</v>
      </c>
      <c r="FW34" s="4">
        <f t="shared" si="110"/>
        <v>2.7782135496196014E-2</v>
      </c>
      <c r="FX34" s="4">
        <f t="shared" si="111"/>
        <v>2.778193111892846E-2</v>
      </c>
      <c r="FY34" s="4">
        <f t="shared" si="112"/>
        <v>2.7781721740087972E-2</v>
      </c>
      <c r="FZ34" s="4">
        <f t="shared" si="74"/>
        <v>2.7781507203956446E-2</v>
      </c>
      <c r="GA34" s="4">
        <f t="shared" si="75"/>
        <v>2.7781287354101014E-2</v>
      </c>
      <c r="GB34" s="4">
        <f t="shared" si="76"/>
        <v>2.7781062032993464E-2</v>
      </c>
      <c r="GC34" s="4">
        <f t="shared" si="77"/>
        <v>2.7780831081679169E-2</v>
      </c>
      <c r="GD34" s="4">
        <f t="shared" si="78"/>
        <v>2.7780594339495535E-2</v>
      </c>
      <c r="GE34" s="4">
        <f t="shared" si="79"/>
        <v>-1.5378574477516227E-2</v>
      </c>
      <c r="GF34" s="4">
        <f t="shared" si="80"/>
        <v>7.409398865426664E-2</v>
      </c>
      <c r="GG34" s="4">
        <f t="shared" si="81"/>
        <v>2.7785445483305304E-2</v>
      </c>
      <c r="GH34" s="4">
        <f t="shared" si="82"/>
        <v>2.7785445483305304E-2</v>
      </c>
      <c r="GI34" s="4">
        <f t="shared" si="83"/>
        <v>2.7785445483305304E-2</v>
      </c>
      <c r="GJ34" s="4">
        <f t="shared" si="84"/>
        <v>2.7785445483305304E-2</v>
      </c>
      <c r="GK34" s="4">
        <f t="shared" si="85"/>
        <v>2.7785445483305304E-2</v>
      </c>
      <c r="GL34" s="4">
        <f t="shared" si="86"/>
        <v>2.7785445483305304E-2</v>
      </c>
      <c r="GM34" s="4">
        <f t="shared" si="87"/>
        <v>2.7785445483305304E-2</v>
      </c>
      <c r="GN34" s="4">
        <f t="shared" si="88"/>
        <v>2.7785445483305304E-2</v>
      </c>
      <c r="GO34" s="4">
        <f t="shared" si="89"/>
        <v>2.7785445483305304E-2</v>
      </c>
      <c r="GP34" s="4">
        <f t="shared" si="90"/>
        <v>2.7785445483305304E-2</v>
      </c>
      <c r="GQ34" s="4">
        <f t="shared" si="91"/>
        <v>2.7785445483305304E-2</v>
      </c>
      <c r="GR34" s="4">
        <f t="shared" si="115"/>
        <v>2.7785445483305304E-2</v>
      </c>
      <c r="GS34" s="4">
        <f t="shared" si="116"/>
        <v>2.7785445483305304E-2</v>
      </c>
      <c r="GT34" s="4">
        <f t="shared" si="117"/>
        <v>2.7785445483305304E-2</v>
      </c>
      <c r="GU34" s="4">
        <f t="shared" si="118"/>
        <v>2.7785445483305304E-2</v>
      </c>
      <c r="GV34" s="4">
        <f t="shared" si="119"/>
        <v>2.7785445483305304E-2</v>
      </c>
      <c r="GW34" s="4">
        <f t="shared" si="120"/>
        <v>2.7785445483305304E-2</v>
      </c>
      <c r="GX34" s="4">
        <f t="shared" si="121"/>
        <v>2.7785445483305304E-2</v>
      </c>
      <c r="GY34" s="4">
        <f t="shared" si="122"/>
        <v>2.7785445483305304E-2</v>
      </c>
      <c r="GZ34" s="4">
        <f t="shared" si="123"/>
        <v>2.7785445483305304E-2</v>
      </c>
      <c r="HA34" s="4">
        <f t="shared" si="124"/>
        <v>2.7785445483305304E-2</v>
      </c>
      <c r="HB34" s="4"/>
      <c r="HC34" s="4"/>
      <c r="HD34" s="4"/>
      <c r="HE34" s="4"/>
    </row>
    <row r="35" spans="2:213" x14ac:dyDescent="0.2">
      <c r="B35" t="str">
        <f t="shared" si="0"/>
        <v>30y</v>
      </c>
      <c r="C35">
        <f t="shared" si="19"/>
        <v>360</v>
      </c>
      <c r="D35" s="10">
        <f t="shared" si="1"/>
        <v>30</v>
      </c>
      <c r="E35" s="11">
        <f>'Curve construction'!G50</f>
        <v>2.5301002240137295E-2</v>
      </c>
      <c r="G35" s="11">
        <f t="shared" si="20"/>
        <v>2.5301002240137295E-2</v>
      </c>
      <c r="H35" s="11">
        <f t="shared" si="125"/>
        <v>2.5301002240137295E-2</v>
      </c>
      <c r="I35" s="11">
        <f t="shared" si="125"/>
        <v>2.5301002240137295E-2</v>
      </c>
      <c r="J35" s="11">
        <f t="shared" si="125"/>
        <v>2.5301002240137295E-2</v>
      </c>
      <c r="K35" s="11">
        <f t="shared" si="125"/>
        <v>2.5301002240137295E-2</v>
      </c>
      <c r="L35" s="11">
        <f t="shared" si="125"/>
        <v>2.5301002240137295E-2</v>
      </c>
      <c r="M35" s="11">
        <f t="shared" si="125"/>
        <v>2.5301002240137295E-2</v>
      </c>
      <c r="N35" s="11">
        <f t="shared" si="125"/>
        <v>2.5301002240137295E-2</v>
      </c>
      <c r="O35" s="11">
        <f t="shared" si="125"/>
        <v>2.5301002240137295E-2</v>
      </c>
      <c r="P35" s="11">
        <f t="shared" si="125"/>
        <v>2.5301002240137295E-2</v>
      </c>
      <c r="Q35" s="11">
        <f t="shared" si="125"/>
        <v>2.5301002240137295E-2</v>
      </c>
      <c r="R35" s="11">
        <f t="shared" si="125"/>
        <v>2.5301002240137295E-2</v>
      </c>
      <c r="S35" s="11">
        <f t="shared" si="125"/>
        <v>2.5301002240137295E-2</v>
      </c>
      <c r="T35" s="11">
        <f t="shared" si="125"/>
        <v>2.5301002240137295E-2</v>
      </c>
      <c r="U35" s="11">
        <f t="shared" si="125"/>
        <v>2.5301002240137295E-2</v>
      </c>
      <c r="V35" s="11">
        <f t="shared" si="125"/>
        <v>2.5301002240137295E-2</v>
      </c>
      <c r="W35" s="11">
        <f t="shared" si="125"/>
        <v>2.5301002240137295E-2</v>
      </c>
      <c r="X35" s="11">
        <f t="shared" si="125"/>
        <v>2.5301002240137295E-2</v>
      </c>
      <c r="Y35" s="11">
        <f t="shared" si="125"/>
        <v>2.5301002240137295E-2</v>
      </c>
      <c r="Z35" s="11">
        <f t="shared" si="125"/>
        <v>2.5301002240137295E-2</v>
      </c>
      <c r="AA35" s="11">
        <f t="shared" si="125"/>
        <v>2.5301002240137295E-2</v>
      </c>
      <c r="AB35" s="11">
        <f t="shared" si="125"/>
        <v>2.5301002240137295E-2</v>
      </c>
      <c r="AC35" s="11">
        <f t="shared" si="125"/>
        <v>2.5301002240137295E-2</v>
      </c>
      <c r="AD35" s="11">
        <f t="shared" si="125"/>
        <v>2.5301002240137295E-2</v>
      </c>
      <c r="AE35" s="11">
        <f t="shared" si="125"/>
        <v>2.5301002240137295E-2</v>
      </c>
      <c r="AF35" s="11">
        <f t="shared" si="125"/>
        <v>2.5301002240137295E-2</v>
      </c>
      <c r="AG35" s="11">
        <f t="shared" si="125"/>
        <v>2.5301002240137295E-2</v>
      </c>
      <c r="AH35" s="11">
        <f t="shared" si="125"/>
        <v>2.5301002240137295E-2</v>
      </c>
      <c r="AI35" s="11">
        <f t="shared" si="125"/>
        <v>2.5301002240137295E-2</v>
      </c>
      <c r="AJ35" s="11">
        <f t="shared" si="125"/>
        <v>2.6301002240137296E-2</v>
      </c>
      <c r="AK35" s="11">
        <f t="shared" si="125"/>
        <v>2.5301002240137295E-2</v>
      </c>
      <c r="AL35" s="11">
        <f t="shared" si="125"/>
        <v>2.5301002240137295E-2</v>
      </c>
      <c r="AM35" s="11">
        <f t="shared" si="125"/>
        <v>2.5301002240137295E-2</v>
      </c>
      <c r="AN35" s="11">
        <f t="shared" si="125"/>
        <v>2.5301002240137295E-2</v>
      </c>
      <c r="AO35" s="11">
        <f t="shared" si="114"/>
        <v>2.5301002240137295E-2</v>
      </c>
      <c r="AP35" s="11">
        <f t="shared" si="114"/>
        <v>2.5301002240137295E-2</v>
      </c>
      <c r="AQ35" s="11">
        <f t="shared" si="114"/>
        <v>2.5301002240137295E-2</v>
      </c>
      <c r="AR35" s="11">
        <f t="shared" si="114"/>
        <v>2.5301002240137295E-2</v>
      </c>
      <c r="AS35" s="11">
        <f t="shared" si="114"/>
        <v>2.5301002240137295E-2</v>
      </c>
      <c r="AT35" s="11">
        <f t="shared" si="114"/>
        <v>2.5301002240137295E-2</v>
      </c>
      <c r="AU35" s="11">
        <f t="shared" si="114"/>
        <v>2.5301002240137295E-2</v>
      </c>
      <c r="AV35" s="11">
        <f t="shared" si="114"/>
        <v>2.5301002240137295E-2</v>
      </c>
      <c r="AW35" s="11">
        <f t="shared" si="114"/>
        <v>2.5301002240137295E-2</v>
      </c>
      <c r="AX35" s="11">
        <f t="shared" si="114"/>
        <v>2.5301002240137295E-2</v>
      </c>
      <c r="AY35" s="11">
        <f t="shared" si="114"/>
        <v>2.5301002240137295E-2</v>
      </c>
      <c r="AZ35" s="11">
        <f t="shared" si="114"/>
        <v>2.5301002240137295E-2</v>
      </c>
      <c r="BA35" s="11">
        <f t="shared" si="114"/>
        <v>2.5301002240137295E-2</v>
      </c>
      <c r="BB35" s="11">
        <f t="shared" si="114"/>
        <v>2.5301002240137295E-2</v>
      </c>
      <c r="BC35" s="11">
        <f t="shared" si="114"/>
        <v>2.5301002240137295E-2</v>
      </c>
      <c r="BD35" s="11">
        <f t="shared" si="4"/>
        <v>2.5301002240137295E-2</v>
      </c>
      <c r="BF35" s="11">
        <f>(1-G35*SUM(BF$6:BF34))/(1+G35)</f>
        <v>0.45965640292243237</v>
      </c>
      <c r="BG35" s="11">
        <f>(1-H35*SUM(BG$6:BG34))/(1+H35)</f>
        <v>0.45967007327878601</v>
      </c>
      <c r="BH35" s="11">
        <f>(1-I35*SUM(BH$6:BH34))/(1+I35)</f>
        <v>0.45968378886218919</v>
      </c>
      <c r="BI35" s="11">
        <f>(1-J35*SUM(BI$6:BI34))/(1+J35)</f>
        <v>0.45969759167248392</v>
      </c>
      <c r="BJ35" s="11">
        <f>(1-K35*SUM(BJ$6:BJ34))/(1+K35)</f>
        <v>0.45971151215364142</v>
      </c>
      <c r="BK35" s="11">
        <f>(1-L35*SUM(BK$6:BK34))/(1+L35)</f>
        <v>0.45972560135469992</v>
      </c>
      <c r="BL35" s="11">
        <f>(1-M35*SUM(BL$6:BL34))/(1+M35)</f>
        <v>0.45973988500682422</v>
      </c>
      <c r="BM35" s="11">
        <f>(1-N35*SUM(BM$6:BM34))/(1+N35)</f>
        <v>0.45975440145794905</v>
      </c>
      <c r="BN35" s="11">
        <f>(1-O35*SUM(BN$6:BN34))/(1+O35)</f>
        <v>0.45976917184406563</v>
      </c>
      <c r="BO35" s="11">
        <f>(1-P35*SUM(BO$6:BO34))/(1+P35)</f>
        <v>0.45978421576814699</v>
      </c>
      <c r="BP35" s="11">
        <f>(1-Q35*SUM(BP$6:BP34))/(1+Q35)</f>
        <v>0.45979956242744469</v>
      </c>
      <c r="BQ35" s="11">
        <f>(1-R35*SUM(BQ$6:BQ34))/(1+R35)</f>
        <v>0.45981522892813409</v>
      </c>
      <c r="BR35" s="11">
        <f>(1-S35*SUM(BR$6:BR34))/(1+S35)</f>
        <v>0.45983123137231718</v>
      </c>
      <c r="BS35" s="11">
        <f>(1-T35*SUM(BS$6:BS34))/(1+T35)</f>
        <v>0.4598475851815868</v>
      </c>
      <c r="BT35" s="11">
        <f>(1-U35*SUM(BT$6:BT34))/(1+U35)</f>
        <v>0.45986430532750017</v>
      </c>
      <c r="BU35" s="11">
        <f>(1-V35*SUM(BU$6:BU34))/(1+V35)</f>
        <v>0.45988140650087278</v>
      </c>
      <c r="BV35" s="11">
        <f>(1-W35*SUM(BV$6:BV34))/(1+W35)</f>
        <v>0.45989890323960847</v>
      </c>
      <c r="BW35" s="11">
        <f>(1-X35*SUM(BW$6:BW34))/(1+X35)</f>
        <v>0.45991681002769119</v>
      </c>
      <c r="BX35" s="11">
        <f>(1-Y35*SUM(BX$6:BX34))/(1+Y35)</f>
        <v>0.45993514137366182</v>
      </c>
      <c r="BY35" s="11">
        <f>(1-Z35*SUM(BY$6:BY34))/(1+Z35)</f>
        <v>0.45995391187422607</v>
      </c>
      <c r="BZ35" s="11">
        <f>(1-AA35*SUM(BZ$6:BZ34))/(1+AA35)</f>
        <v>0.45997313984577282</v>
      </c>
      <c r="CA35" s="11">
        <f>(1-AB35*SUM(CA$6:CA34))/(1+AB35)</f>
        <v>0.45999284002948304</v>
      </c>
      <c r="CB35" s="11">
        <f>(1-AC35*SUM(CB$6:CB34))/(1+AC35)</f>
        <v>0.46001302719919801</v>
      </c>
      <c r="CC35" s="11">
        <f>(1-AD35*SUM(CC$6:CC34))/(1+AD35)</f>
        <v>0.46003371620416805</v>
      </c>
      <c r="CD35" s="11">
        <f>(1-AE35*SUM(CD$6:CD34))/(1+AE35)</f>
        <v>0.46005492200535242</v>
      </c>
      <c r="CE35" s="11">
        <f>(1-AF35*SUM(CE$6:CE34))/(1+AF35)</f>
        <v>0.46007665970666112</v>
      </c>
      <c r="CF35" s="11">
        <f>(1-AG35*SUM(CF$6:CF34))/(1+AG35)</f>
        <v>0.46009894458219225</v>
      </c>
      <c r="CG35" s="11">
        <f>(1-AH35*SUM(CG$6:CG34))/(1+AH35)</f>
        <v>0.46012179210027387</v>
      </c>
      <c r="CH35" s="11">
        <f>(1-AI35*SUM(CH$6:CH34))/(1+AI35)</f>
        <v>0.4601452179449414</v>
      </c>
      <c r="CI35" s="11">
        <f>(1-AJ35*SUM(CI$6:CI34))/(1+AJ35)</f>
        <v>0.43883289899070776</v>
      </c>
      <c r="CJ35" s="11">
        <f>(1-AK35*SUM(CJ$6:CJ34))/(1+AK35)</f>
        <v>0.45964272849250176</v>
      </c>
      <c r="CK35" s="11">
        <f>(1-AL35*SUM(CK$6:CK34))/(1+AL35)</f>
        <v>0.45964272849250176</v>
      </c>
      <c r="CL35" s="11">
        <f>(1-AM35*SUM(CL$6:CL34))/(1+AM35)</f>
        <v>0.45964272849250176</v>
      </c>
      <c r="CM35" s="11">
        <f>(1-AN35*SUM(CM$6:CM34))/(1+AN35)</f>
        <v>0.45964272849250176</v>
      </c>
      <c r="CN35" s="11">
        <f>(1-AO35*SUM(CN$6:CN34))/(1+AO35)</f>
        <v>0.45964272849250176</v>
      </c>
      <c r="CO35" s="11">
        <f>(1-AP35*SUM(CO$6:CO34))/(1+AP35)</f>
        <v>0.45964272849250176</v>
      </c>
      <c r="CP35" s="11">
        <f>(1-AQ35*SUM(CP$6:CP34))/(1+AQ35)</f>
        <v>0.45964272849250176</v>
      </c>
      <c r="CQ35" s="11">
        <f>(1-AR35*SUM(CQ$6:CQ34))/(1+AR35)</f>
        <v>0.45964272849250176</v>
      </c>
      <c r="CR35" s="11">
        <f>(1-AS35*SUM(CR$6:CR34))/(1+AS35)</f>
        <v>0.45964272849250176</v>
      </c>
      <c r="CS35" s="11">
        <f>(1-AT35*SUM(CS$6:CS34))/(1+AT35)</f>
        <v>0.45964272849250176</v>
      </c>
      <c r="CT35" s="11">
        <f>(1-AU35*SUM(CT$6:CT34))/(1+AU35)</f>
        <v>0.45964272849250176</v>
      </c>
      <c r="CU35" s="11">
        <f>(1-AV35*SUM(CU$6:CU34))/(1+AV35)</f>
        <v>0.45964272849250176</v>
      </c>
      <c r="CV35" s="11">
        <f>(1-AW35*SUM(CV$6:CV34))/(1+AW35)</f>
        <v>0.45964272849250176</v>
      </c>
      <c r="CW35" s="11">
        <f>(1-AX35*SUM(CW$6:CW34))/(1+AX35)</f>
        <v>0.45964272849250176</v>
      </c>
      <c r="CX35" s="11">
        <f>(1-AY35*SUM(CX$6:CX34))/(1+AY35)</f>
        <v>0.45964272849250176</v>
      </c>
      <c r="CY35" s="11">
        <f>(1-AZ35*SUM(CY$6:CY34))/(1+AZ35)</f>
        <v>0.45964272849250176</v>
      </c>
      <c r="CZ35" s="11">
        <f>(1-BA35*SUM(CZ$6:CZ34))/(1+BA35)</f>
        <v>0.45964272849250176</v>
      </c>
      <c r="DA35" s="11">
        <f>(1-BB35*SUM(DA$6:DA34))/(1+BB35)</f>
        <v>0.45964272849250176</v>
      </c>
      <c r="DB35" s="11">
        <f>(1-BC35*SUM(DB$6:DB34))/(1+BC35)</f>
        <v>0.45964272849250176</v>
      </c>
      <c r="DC35" s="11">
        <f>(1-BD35*SUM(DC$6:DC34))/(1+BD35)</f>
        <v>0.45964272849250176</v>
      </c>
      <c r="DE35" s="4">
        <f t="shared" si="21"/>
        <v>2.6247761588320762E-2</v>
      </c>
      <c r="DF35" s="4">
        <f t="shared" si="58"/>
        <v>2.6246744237320208E-2</v>
      </c>
      <c r="DG35" s="4">
        <f t="shared" si="59"/>
        <v>2.6245723551931333E-2</v>
      </c>
      <c r="DH35" s="4">
        <f t="shared" si="60"/>
        <v>2.6244696407067059E-2</v>
      </c>
      <c r="DI35" s="4">
        <f t="shared" si="61"/>
        <v>2.6243660537928148E-2</v>
      </c>
      <c r="DJ35" s="4">
        <f t="shared" si="62"/>
        <v>2.6242612146785804E-2</v>
      </c>
      <c r="DK35" s="4">
        <f t="shared" si="63"/>
        <v>2.6241549320241919E-2</v>
      </c>
      <c r="DL35" s="4">
        <f t="shared" si="64"/>
        <v>2.6240469206410211E-2</v>
      </c>
      <c r="DM35" s="4">
        <f t="shared" si="65"/>
        <v>2.6239370234413251E-2</v>
      </c>
      <c r="DN35" s="4">
        <f t="shared" si="66"/>
        <v>2.6238250947669295E-2</v>
      </c>
      <c r="DO35" s="4">
        <f t="shared" si="67"/>
        <v>2.6237109176039608E-2</v>
      </c>
      <c r="DP35" s="4">
        <f t="shared" si="68"/>
        <v>2.6235943649241422E-2</v>
      </c>
      <c r="DQ35" s="4">
        <f t="shared" si="69"/>
        <v>2.623475317191537E-2</v>
      </c>
      <c r="DR35" s="4">
        <f t="shared" si="70"/>
        <v>2.6233536599551854E-2</v>
      </c>
      <c r="DS35" s="4">
        <f t="shared" si="71"/>
        <v>2.6232292821346093E-2</v>
      </c>
      <c r="DT35" s="4">
        <f t="shared" si="72"/>
        <v>2.6231020747607969E-2</v>
      </c>
      <c r="DU35" s="4">
        <f t="shared" si="25"/>
        <v>2.6229719300260301E-2</v>
      </c>
      <c r="DV35" s="4">
        <f t="shared" si="26"/>
        <v>2.6228387405481834E-2</v>
      </c>
      <c r="DW35" s="4">
        <f t="shared" si="27"/>
        <v>2.6227023987880349E-2</v>
      </c>
      <c r="DX35" s="4">
        <f t="shared" si="28"/>
        <v>2.6225627965771769E-2</v>
      </c>
      <c r="DY35" s="4">
        <f t="shared" si="29"/>
        <v>2.6224197981123076E-2</v>
      </c>
      <c r="DZ35" s="4">
        <f t="shared" si="30"/>
        <v>2.622273294210764E-2</v>
      </c>
      <c r="EA35" s="4">
        <f t="shared" si="31"/>
        <v>2.6221231754773644E-2</v>
      </c>
      <c r="EB35" s="4">
        <f t="shared" si="32"/>
        <v>2.6219693319876614E-2</v>
      </c>
      <c r="EC35" s="4">
        <f t="shared" si="33"/>
        <v>2.6218116530194457E-2</v>
      </c>
      <c r="ED35" s="4">
        <f t="shared" si="34"/>
        <v>2.6216500268217979E-2</v>
      </c>
      <c r="EE35" s="4">
        <f t="shared" si="35"/>
        <v>2.6214843404143151E-2</v>
      </c>
      <c r="EF35" s="4">
        <f t="shared" si="36"/>
        <v>2.6213144794099197E-2</v>
      </c>
      <c r="EG35" s="4">
        <f t="shared" si="37"/>
        <v>2.6211403278570078E-2</v>
      </c>
      <c r="EH35" s="4">
        <f t="shared" si="38"/>
        <v>2.7834901638332132E-2</v>
      </c>
      <c r="EI35" s="4">
        <f t="shared" si="39"/>
        <v>2.6248779273757128E-2</v>
      </c>
      <c r="EJ35" s="4">
        <f t="shared" si="40"/>
        <v>2.6248779273757128E-2</v>
      </c>
      <c r="EK35" s="4">
        <f t="shared" si="41"/>
        <v>2.6248779273757128E-2</v>
      </c>
      <c r="EL35" s="4">
        <f t="shared" si="42"/>
        <v>2.6248779273757128E-2</v>
      </c>
      <c r="EM35" s="4">
        <f t="shared" si="43"/>
        <v>2.6248779273757128E-2</v>
      </c>
      <c r="EN35" s="4">
        <f t="shared" si="44"/>
        <v>2.6248779273757128E-2</v>
      </c>
      <c r="EO35" s="4">
        <f t="shared" si="45"/>
        <v>2.6248779273757128E-2</v>
      </c>
      <c r="EP35" s="4">
        <f t="shared" si="46"/>
        <v>2.6248779273757128E-2</v>
      </c>
      <c r="EQ35" s="4">
        <f t="shared" si="47"/>
        <v>2.6248779273757128E-2</v>
      </c>
      <c r="ER35" s="4">
        <f t="shared" si="48"/>
        <v>2.6248779273757128E-2</v>
      </c>
      <c r="ES35" s="4">
        <f t="shared" si="49"/>
        <v>2.6248779273757128E-2</v>
      </c>
      <c r="ET35" s="4">
        <f t="shared" si="50"/>
        <v>2.6248779273757128E-2</v>
      </c>
      <c r="EU35" s="4">
        <f t="shared" si="51"/>
        <v>2.6248779273757128E-2</v>
      </c>
      <c r="EV35" s="4">
        <f t="shared" si="52"/>
        <v>2.6248779273757128E-2</v>
      </c>
      <c r="EW35" s="4">
        <f t="shared" si="53"/>
        <v>2.6248779273757128E-2</v>
      </c>
      <c r="EX35" s="4">
        <f t="shared" si="54"/>
        <v>2.6248779273757128E-2</v>
      </c>
      <c r="EY35" s="4">
        <f t="shared" si="55"/>
        <v>2.6248779273757128E-2</v>
      </c>
      <c r="EZ35" s="4">
        <f t="shared" si="56"/>
        <v>2.6248779273757128E-2</v>
      </c>
      <c r="FA35" s="4">
        <f t="shared" si="57"/>
        <v>2.6248779273757128E-2</v>
      </c>
      <c r="FB35" s="4">
        <f t="shared" si="57"/>
        <v>2.6248779273757128E-2</v>
      </c>
      <c r="FD35" s="4">
        <f t="shared" si="24"/>
        <v>2.7546127419418642E-2</v>
      </c>
      <c r="FE35" s="4">
        <f t="shared" si="92"/>
        <v>2.7546001133916365E-2</v>
      </c>
      <c r="FF35" s="4">
        <f t="shared" si="93"/>
        <v>2.7545874438159146E-2</v>
      </c>
      <c r="FG35" s="4">
        <f t="shared" si="94"/>
        <v>2.7545746944288352E-2</v>
      </c>
      <c r="FH35" s="4">
        <f t="shared" si="95"/>
        <v>2.7545618371269232E-2</v>
      </c>
      <c r="FI35" s="4">
        <f t="shared" si="96"/>
        <v>2.75454882478392E-2</v>
      </c>
      <c r="FJ35" s="4">
        <f t="shared" si="97"/>
        <v>2.7545356336661886E-2</v>
      </c>
      <c r="FK35" s="4">
        <f t="shared" si="98"/>
        <v>2.7545222283956727E-2</v>
      </c>
      <c r="FL35" s="4">
        <f t="shared" si="99"/>
        <v>2.7545085894967958E-2</v>
      </c>
      <c r="FM35" s="4">
        <f t="shared" si="100"/>
        <v>2.7544946989151331E-2</v>
      </c>
      <c r="FN35" s="4">
        <f t="shared" si="101"/>
        <v>2.75448052974403E-2</v>
      </c>
      <c r="FO35" s="4">
        <f t="shared" si="102"/>
        <v>2.7544660662472964E-2</v>
      </c>
      <c r="FP35" s="4">
        <f t="shared" si="103"/>
        <v>2.754451293621063E-2</v>
      </c>
      <c r="FQ35" s="4">
        <f t="shared" si="104"/>
        <v>2.7544361976951093E-2</v>
      </c>
      <c r="FR35" s="4">
        <f t="shared" si="105"/>
        <v>2.7544207647199892E-2</v>
      </c>
      <c r="FS35" s="4">
        <f t="shared" si="106"/>
        <v>2.7544049812109561E-2</v>
      </c>
      <c r="FT35" s="4">
        <f t="shared" si="107"/>
        <v>2.7543888338301903E-2</v>
      </c>
      <c r="FU35" s="4">
        <f t="shared" si="108"/>
        <v>2.7543723092954275E-2</v>
      </c>
      <c r="FV35" s="4">
        <f t="shared" si="109"/>
        <v>2.7543553943078836E-2</v>
      </c>
      <c r="FW35" s="4">
        <f t="shared" si="110"/>
        <v>2.7543380754938784E-2</v>
      </c>
      <c r="FX35" s="4">
        <f t="shared" si="111"/>
        <v>2.7543203360546276E-2</v>
      </c>
      <c r="FY35" s="4">
        <f t="shared" si="112"/>
        <v>2.7543021624976571E-2</v>
      </c>
      <c r="FZ35" s="4">
        <f t="shared" si="74"/>
        <v>2.7542835413074673E-2</v>
      </c>
      <c r="GA35" s="4">
        <f t="shared" si="75"/>
        <v>2.7542644589065857E-2</v>
      </c>
      <c r="GB35" s="4">
        <f t="shared" si="76"/>
        <v>2.7542449016224158E-2</v>
      </c>
      <c r="GC35" s="4">
        <f t="shared" si="77"/>
        <v>2.7542248556587934E-2</v>
      </c>
      <c r="GD35" s="4">
        <f t="shared" si="78"/>
        <v>2.7542043070710731E-2</v>
      </c>
      <c r="GE35" s="4">
        <f t="shared" si="79"/>
        <v>2.7541832417446122E-2</v>
      </c>
      <c r="GF35" s="4">
        <f t="shared" si="80"/>
        <v>-1.7829154306421513E-2</v>
      </c>
      <c r="GG35" s="4">
        <f t="shared" si="81"/>
        <v>7.6273371509301136E-2</v>
      </c>
      <c r="GH35" s="4">
        <f t="shared" si="82"/>
        <v>2.7546253750067473E-2</v>
      </c>
      <c r="GI35" s="4">
        <f t="shared" si="83"/>
        <v>2.7546253750067473E-2</v>
      </c>
      <c r="GJ35" s="4">
        <f t="shared" si="84"/>
        <v>2.7546253750067473E-2</v>
      </c>
      <c r="GK35" s="4">
        <f t="shared" si="85"/>
        <v>2.7546253750067473E-2</v>
      </c>
      <c r="GL35" s="4">
        <f t="shared" si="86"/>
        <v>2.7546253750067473E-2</v>
      </c>
      <c r="GM35" s="4">
        <f t="shared" si="87"/>
        <v>2.7546253750067473E-2</v>
      </c>
      <c r="GN35" s="4">
        <f t="shared" si="88"/>
        <v>2.7546253750067473E-2</v>
      </c>
      <c r="GO35" s="4">
        <f t="shared" si="89"/>
        <v>2.7546253750067473E-2</v>
      </c>
      <c r="GP35" s="4">
        <f t="shared" si="90"/>
        <v>2.7546253750067473E-2</v>
      </c>
      <c r="GQ35" s="4">
        <f t="shared" si="91"/>
        <v>2.7546253750067473E-2</v>
      </c>
      <c r="GR35" s="4">
        <f t="shared" si="115"/>
        <v>2.7546253750067473E-2</v>
      </c>
      <c r="GS35" s="4">
        <f t="shared" si="116"/>
        <v>2.7546253750067473E-2</v>
      </c>
      <c r="GT35" s="4">
        <f t="shared" si="117"/>
        <v>2.7546253750067473E-2</v>
      </c>
      <c r="GU35" s="4">
        <f t="shared" si="118"/>
        <v>2.7546253750067473E-2</v>
      </c>
      <c r="GV35" s="4">
        <f t="shared" si="119"/>
        <v>2.7546253750067473E-2</v>
      </c>
      <c r="GW35" s="4">
        <f t="shared" si="120"/>
        <v>2.7546253750067473E-2</v>
      </c>
      <c r="GX35" s="4">
        <f t="shared" si="121"/>
        <v>2.7546253750067473E-2</v>
      </c>
      <c r="GY35" s="4">
        <f t="shared" si="122"/>
        <v>2.7546253750067473E-2</v>
      </c>
      <c r="GZ35" s="4">
        <f t="shared" si="123"/>
        <v>2.7546253750067473E-2</v>
      </c>
      <c r="HA35" s="4">
        <f t="shared" si="124"/>
        <v>2.7546253750067473E-2</v>
      </c>
      <c r="HB35" s="4"/>
      <c r="HC35" s="4"/>
      <c r="HD35" s="4"/>
      <c r="HE35" s="4"/>
    </row>
    <row r="36" spans="2:213" x14ac:dyDescent="0.2">
      <c r="B36" t="str">
        <f t="shared" si="0"/>
        <v>31y</v>
      </c>
      <c r="C36">
        <f t="shared" si="19"/>
        <v>372</v>
      </c>
      <c r="D36" s="10">
        <f t="shared" si="1"/>
        <v>31</v>
      </c>
      <c r="E36" s="11">
        <f>'Curve construction'!G51</f>
        <v>2.5347063783359363E-2</v>
      </c>
      <c r="G36" s="11">
        <f t="shared" si="20"/>
        <v>2.5347063783359363E-2</v>
      </c>
      <c r="H36" s="11">
        <f t="shared" si="125"/>
        <v>2.5347063783359363E-2</v>
      </c>
      <c r="I36" s="11">
        <f t="shared" si="125"/>
        <v>2.5347063783359363E-2</v>
      </c>
      <c r="J36" s="11">
        <f t="shared" si="125"/>
        <v>2.5347063783359363E-2</v>
      </c>
      <c r="K36" s="11">
        <f t="shared" si="125"/>
        <v>2.5347063783359363E-2</v>
      </c>
      <c r="L36" s="11">
        <f t="shared" si="125"/>
        <v>2.5347063783359363E-2</v>
      </c>
      <c r="M36" s="11">
        <f t="shared" si="125"/>
        <v>2.5347063783359363E-2</v>
      </c>
      <c r="N36" s="11">
        <f t="shared" si="125"/>
        <v>2.5347063783359363E-2</v>
      </c>
      <c r="O36" s="11">
        <f t="shared" si="125"/>
        <v>2.5347063783359363E-2</v>
      </c>
      <c r="P36" s="11">
        <f t="shared" si="125"/>
        <v>2.5347063783359363E-2</v>
      </c>
      <c r="Q36" s="11">
        <f t="shared" si="125"/>
        <v>2.5347063783359363E-2</v>
      </c>
      <c r="R36" s="11">
        <f t="shared" si="125"/>
        <v>2.5347063783359363E-2</v>
      </c>
      <c r="S36" s="11">
        <f t="shared" si="125"/>
        <v>2.5347063783359363E-2</v>
      </c>
      <c r="T36" s="11">
        <f t="shared" si="125"/>
        <v>2.5347063783359363E-2</v>
      </c>
      <c r="U36" s="11">
        <f t="shared" si="125"/>
        <v>2.5347063783359363E-2</v>
      </c>
      <c r="V36" s="11">
        <f t="shared" si="125"/>
        <v>2.5347063783359363E-2</v>
      </c>
      <c r="W36" s="11">
        <f t="shared" ref="H36:AN43" si="126">$E36+IF(W$2=$B36,1,0)*$D$2</f>
        <v>2.5347063783359363E-2</v>
      </c>
      <c r="X36" s="11">
        <f t="shared" si="126"/>
        <v>2.5347063783359363E-2</v>
      </c>
      <c r="Y36" s="11">
        <f t="shared" si="126"/>
        <v>2.5347063783359363E-2</v>
      </c>
      <c r="Z36" s="11">
        <f t="shared" si="126"/>
        <v>2.5347063783359363E-2</v>
      </c>
      <c r="AA36" s="11">
        <f t="shared" si="126"/>
        <v>2.5347063783359363E-2</v>
      </c>
      <c r="AB36" s="11">
        <f t="shared" si="126"/>
        <v>2.5347063783359363E-2</v>
      </c>
      <c r="AC36" s="11">
        <f t="shared" si="126"/>
        <v>2.5347063783359363E-2</v>
      </c>
      <c r="AD36" s="11">
        <f t="shared" si="126"/>
        <v>2.5347063783359363E-2</v>
      </c>
      <c r="AE36" s="11">
        <f t="shared" si="126"/>
        <v>2.5347063783359363E-2</v>
      </c>
      <c r="AF36" s="11">
        <f t="shared" si="126"/>
        <v>2.5347063783359363E-2</v>
      </c>
      <c r="AG36" s="11">
        <f t="shared" si="126"/>
        <v>2.5347063783359363E-2</v>
      </c>
      <c r="AH36" s="11">
        <f t="shared" si="126"/>
        <v>2.5347063783359363E-2</v>
      </c>
      <c r="AI36" s="11">
        <f t="shared" si="126"/>
        <v>2.5347063783359363E-2</v>
      </c>
      <c r="AJ36" s="11">
        <f t="shared" si="126"/>
        <v>2.5347063783359363E-2</v>
      </c>
      <c r="AK36" s="11">
        <f t="shared" si="126"/>
        <v>2.6347063783359364E-2</v>
      </c>
      <c r="AL36" s="11">
        <f t="shared" si="126"/>
        <v>2.5347063783359363E-2</v>
      </c>
      <c r="AM36" s="11">
        <f t="shared" si="126"/>
        <v>2.5347063783359363E-2</v>
      </c>
      <c r="AN36" s="11">
        <f t="shared" si="126"/>
        <v>2.5347063783359363E-2</v>
      </c>
      <c r="AO36" s="11">
        <f t="shared" si="114"/>
        <v>2.5347063783359363E-2</v>
      </c>
      <c r="AP36" s="11">
        <f t="shared" si="114"/>
        <v>2.5347063783359363E-2</v>
      </c>
      <c r="AQ36" s="11">
        <f t="shared" si="114"/>
        <v>2.5347063783359363E-2</v>
      </c>
      <c r="AR36" s="11">
        <f t="shared" si="114"/>
        <v>2.5347063783359363E-2</v>
      </c>
      <c r="AS36" s="11">
        <f t="shared" si="114"/>
        <v>2.5347063783359363E-2</v>
      </c>
      <c r="AT36" s="11">
        <f t="shared" si="114"/>
        <v>2.5347063783359363E-2</v>
      </c>
      <c r="AU36" s="11">
        <f t="shared" si="114"/>
        <v>2.5347063783359363E-2</v>
      </c>
      <c r="AV36" s="11">
        <f t="shared" si="114"/>
        <v>2.5347063783359363E-2</v>
      </c>
      <c r="AW36" s="11">
        <f t="shared" si="114"/>
        <v>2.5347063783359363E-2</v>
      </c>
      <c r="AX36" s="11">
        <f t="shared" si="114"/>
        <v>2.5347063783359363E-2</v>
      </c>
      <c r="AY36" s="11">
        <f t="shared" si="114"/>
        <v>2.5347063783359363E-2</v>
      </c>
      <c r="AZ36" s="11">
        <f t="shared" si="114"/>
        <v>2.5347063783359363E-2</v>
      </c>
      <c r="BA36" s="11">
        <f t="shared" si="114"/>
        <v>2.5347063783359363E-2</v>
      </c>
      <c r="BB36" s="11">
        <f t="shared" si="114"/>
        <v>2.5347063783359363E-2</v>
      </c>
      <c r="BC36" s="11">
        <f t="shared" si="114"/>
        <v>2.5347063783359363E-2</v>
      </c>
      <c r="BD36" s="11">
        <f t="shared" si="4"/>
        <v>2.5347063783359363E-2</v>
      </c>
      <c r="BF36" s="11">
        <f>(1-G36*SUM(BF$6:BF35))/(1+G36)</f>
        <v>0.44733407914479006</v>
      </c>
      <c r="BG36" s="11">
        <f>(1-H36*SUM(BG$6:BG35))/(1+H36)</f>
        <v>0.44734743583570824</v>
      </c>
      <c r="BH36" s="11">
        <f>(1-I36*SUM(BH$6:BH35))/(1+I36)</f>
        <v>0.44736083671594418</v>
      </c>
      <c r="BI36" s="11">
        <f>(1-J36*SUM(BI$6:BI35))/(1+J36)</f>
        <v>0.4473743228216564</v>
      </c>
      <c r="BJ36" s="11">
        <f>(1-K36*SUM(BJ$6:BJ35))/(1+K36)</f>
        <v>0.44738792389828108</v>
      </c>
      <c r="BK36" s="11">
        <f>(1-L36*SUM(BK$6:BK35))/(1+L36)</f>
        <v>0.44740168982353973</v>
      </c>
      <c r="BL36" s="11">
        <f>(1-M36*SUM(BL$6:BL35))/(1+M36)</f>
        <v>0.44741564573819687</v>
      </c>
      <c r="BM36" s="11">
        <f>(1-N36*SUM(BM$6:BM35))/(1+N36)</f>
        <v>0.44742982911029694</v>
      </c>
      <c r="BN36" s="11">
        <f>(1-O36*SUM(BN$6:BN35))/(1+O36)</f>
        <v>0.44744426059086673</v>
      </c>
      <c r="BO36" s="11">
        <f>(1-P36*SUM(BO$6:BO35))/(1+P36)</f>
        <v>0.44745895933309066</v>
      </c>
      <c r="BP36" s="11">
        <f>(1-Q36*SUM(BP$6:BP35))/(1+Q36)</f>
        <v>0.44747395386429101</v>
      </c>
      <c r="BQ36" s="11">
        <f>(1-R36*SUM(BQ$6:BQ35))/(1+R36)</f>
        <v>0.44748926089814339</v>
      </c>
      <c r="BR36" s="11">
        <f>(1-S36*SUM(BR$6:BR35))/(1+S36)</f>
        <v>0.44750489616728767</v>
      </c>
      <c r="BS36" s="11">
        <f>(1-T36*SUM(BS$6:BS35))/(1+T36)</f>
        <v>0.4475208747394695</v>
      </c>
      <c r="BT36" s="11">
        <f>(1-U36*SUM(BT$6:BT35))/(1+U36)</f>
        <v>0.44753721124272483</v>
      </c>
      <c r="BU36" s="11">
        <f>(1-V36*SUM(BU$6:BU35))/(1+V36)</f>
        <v>0.44755392003078892</v>
      </c>
      <c r="BV36" s="11">
        <f>(1-W36*SUM(BV$6:BV35))/(1+W36)</f>
        <v>0.44757101530799487</v>
      </c>
      <c r="BW36" s="11">
        <f>(1-X36*SUM(BW$6:BW35))/(1+X36)</f>
        <v>0.44758851122599208</v>
      </c>
      <c r="BX36" s="11">
        <f>(1-Y36*SUM(BX$6:BX35))/(1+Y36)</f>
        <v>0.44760642196042422</v>
      </c>
      <c r="BY36" s="11">
        <f>(1-Z36*SUM(BY$6:BY35))/(1+Z36)</f>
        <v>0.44762476177307664</v>
      </c>
      <c r="BZ36" s="11">
        <f>(1-AA36*SUM(BZ$6:BZ35))/(1+AA36)</f>
        <v>0.44764354856006949</v>
      </c>
      <c r="CA36" s="11">
        <f>(1-AB36*SUM(CA$6:CA35))/(1+AB36)</f>
        <v>0.44766279672434856</v>
      </c>
      <c r="CB36" s="11">
        <f>(1-AC36*SUM(CB$6:CB35))/(1+AC36)</f>
        <v>0.44768252070077019</v>
      </c>
      <c r="CC36" s="11">
        <f>(1-AD36*SUM(CC$6:CC35))/(1+AD36)</f>
        <v>0.44770273499786967</v>
      </c>
      <c r="CD36" s="11">
        <f>(1-AE36*SUM(CD$6:CD35))/(1+AE36)</f>
        <v>0.44772345423332799</v>
      </c>
      <c r="CE36" s="11">
        <f>(1-AF36*SUM(CE$6:CE35))/(1+AF36)</f>
        <v>0.44774469316449717</v>
      </c>
      <c r="CF36" s="11">
        <f>(1-AG36*SUM(CF$6:CF35))/(1+AG36)</f>
        <v>0.44776646671501175</v>
      </c>
      <c r="CG36" s="11">
        <f>(1-AH36*SUM(CG$6:CG35))/(1+AH36)</f>
        <v>0.4477887899982802</v>
      </c>
      <c r="CH36" s="11">
        <f>(1-AI36*SUM(CH$6:CH35))/(1+AI36)</f>
        <v>0.44781167833846874</v>
      </c>
      <c r="CI36" s="11">
        <f>(1-AJ36*SUM(CI$6:CI35))/(1+AJ36)</f>
        <v>0.44783514728946222</v>
      </c>
      <c r="CJ36" s="11">
        <f>(1-AK36*SUM(CJ$6:CJ35))/(1+AK36)</f>
        <v>0.42607598522316564</v>
      </c>
      <c r="CK36" s="11">
        <f>(1-AL36*SUM(CK$6:CK35))/(1+AL36)</f>
        <v>0.44732071847376292</v>
      </c>
      <c r="CL36" s="11">
        <f>(1-AM36*SUM(CL$6:CL35))/(1+AM36)</f>
        <v>0.44732071847376292</v>
      </c>
      <c r="CM36" s="11">
        <f>(1-AN36*SUM(CM$6:CM35))/(1+AN36)</f>
        <v>0.44732071847376292</v>
      </c>
      <c r="CN36" s="11">
        <f>(1-AO36*SUM(CN$6:CN35))/(1+AO36)</f>
        <v>0.44732071847376292</v>
      </c>
      <c r="CO36" s="11">
        <f>(1-AP36*SUM(CO$6:CO35))/(1+AP36)</f>
        <v>0.44732071847376292</v>
      </c>
      <c r="CP36" s="11">
        <f>(1-AQ36*SUM(CP$6:CP35))/(1+AQ36)</f>
        <v>0.44732071847376292</v>
      </c>
      <c r="CQ36" s="11">
        <f>(1-AR36*SUM(CQ$6:CQ35))/(1+AR36)</f>
        <v>0.44732071847376292</v>
      </c>
      <c r="CR36" s="11">
        <f>(1-AS36*SUM(CR$6:CR35))/(1+AS36)</f>
        <v>0.44732071847376292</v>
      </c>
      <c r="CS36" s="11">
        <f>(1-AT36*SUM(CS$6:CS35))/(1+AT36)</f>
        <v>0.44732071847376292</v>
      </c>
      <c r="CT36" s="11">
        <f>(1-AU36*SUM(CT$6:CT35))/(1+AU36)</f>
        <v>0.44732071847376292</v>
      </c>
      <c r="CU36" s="11">
        <f>(1-AV36*SUM(CU$6:CU35))/(1+AV36)</f>
        <v>0.44732071847376292</v>
      </c>
      <c r="CV36" s="11">
        <f>(1-AW36*SUM(CV$6:CV35))/(1+AW36)</f>
        <v>0.44732071847376292</v>
      </c>
      <c r="CW36" s="11">
        <f>(1-AX36*SUM(CW$6:CW35))/(1+AX36)</f>
        <v>0.44732071847376292</v>
      </c>
      <c r="CX36" s="11">
        <f>(1-AY36*SUM(CX$6:CX35))/(1+AY36)</f>
        <v>0.44732071847376292</v>
      </c>
      <c r="CY36" s="11">
        <f>(1-AZ36*SUM(CY$6:CY35))/(1+AZ36)</f>
        <v>0.44732071847376292</v>
      </c>
      <c r="CZ36" s="11">
        <f>(1-BA36*SUM(CZ$6:CZ35))/(1+BA36)</f>
        <v>0.44732071847376292</v>
      </c>
      <c r="DA36" s="11">
        <f>(1-BB36*SUM(DA$6:DA35))/(1+BB36)</f>
        <v>0.44732071847376292</v>
      </c>
      <c r="DB36" s="11">
        <f>(1-BC36*SUM(DB$6:DB35))/(1+BC36)</f>
        <v>0.44732071847376292</v>
      </c>
      <c r="DC36" s="11">
        <f>(1-BD36*SUM(DC$6:DC35))/(1+BD36)</f>
        <v>0.44732071847376292</v>
      </c>
      <c r="DE36" s="4">
        <f t="shared" si="21"/>
        <v>2.6289618899742129E-2</v>
      </c>
      <c r="DF36" s="4">
        <f t="shared" si="58"/>
        <v>2.6288630418481729E-2</v>
      </c>
      <c r="DG36" s="4">
        <f t="shared" si="59"/>
        <v>2.6287638697543247E-2</v>
      </c>
      <c r="DH36" s="4">
        <f t="shared" si="60"/>
        <v>2.628664070052289E-2</v>
      </c>
      <c r="DI36" s="4">
        <f t="shared" si="61"/>
        <v>2.628563422689334E-2</v>
      </c>
      <c r="DJ36" s="4">
        <f t="shared" si="62"/>
        <v>2.6284615586698923E-2</v>
      </c>
      <c r="DK36" s="4">
        <f t="shared" si="63"/>
        <v>2.6283582920842763E-2</v>
      </c>
      <c r="DL36" s="4">
        <f t="shared" si="64"/>
        <v>2.6282533458373392E-2</v>
      </c>
      <c r="DM36" s="4">
        <f t="shared" si="65"/>
        <v>2.6281465672996829E-2</v>
      </c>
      <c r="DN36" s="4">
        <f t="shared" si="66"/>
        <v>2.6280378149471373E-2</v>
      </c>
      <c r="DO36" s="4">
        <f t="shared" si="67"/>
        <v>2.6279268779249021E-2</v>
      </c>
      <c r="DP36" s="4">
        <f t="shared" si="68"/>
        <v>2.6278136328102164E-2</v>
      </c>
      <c r="DQ36" s="4">
        <f t="shared" si="69"/>
        <v>2.6276979634601183E-2</v>
      </c>
      <c r="DR36" s="4">
        <f t="shared" si="70"/>
        <v>2.627579758672316E-2</v>
      </c>
      <c r="DS36" s="4">
        <f t="shared" si="71"/>
        <v>2.6274589105194757E-2</v>
      </c>
      <c r="DT36" s="4">
        <f t="shared" si="72"/>
        <v>2.6273353131258892E-2</v>
      </c>
      <c r="DU36" s="4">
        <f t="shared" si="25"/>
        <v>2.6272088617441902E-2</v>
      </c>
      <c r="DV36" s="4">
        <f t="shared" si="26"/>
        <v>2.6270794520406593E-2</v>
      </c>
      <c r="DW36" s="4">
        <f t="shared" si="27"/>
        <v>2.6269469795289435E-2</v>
      </c>
      <c r="DX36" s="4">
        <f t="shared" si="28"/>
        <v>2.6268113391115566E-2</v>
      </c>
      <c r="DY36" s="4">
        <f t="shared" si="29"/>
        <v>2.6266723988402685E-2</v>
      </c>
      <c r="DZ36" s="4">
        <f t="shared" si="30"/>
        <v>2.6265300526322921E-2</v>
      </c>
      <c r="EA36" s="4">
        <f t="shared" si="31"/>
        <v>2.6263841941983168E-2</v>
      </c>
      <c r="EB36" s="4">
        <f t="shared" si="32"/>
        <v>2.626234716734932E-2</v>
      </c>
      <c r="EC36" s="4">
        <f t="shared" si="33"/>
        <v>2.6260815126636805E-2</v>
      </c>
      <c r="ED36" s="4">
        <f t="shared" si="34"/>
        <v>2.6259244734066822E-2</v>
      </c>
      <c r="EE36" s="4">
        <f t="shared" si="35"/>
        <v>2.6257634891915682E-2</v>
      </c>
      <c r="EF36" s="4">
        <f t="shared" si="36"/>
        <v>2.6255984488793516E-2</v>
      </c>
      <c r="EG36" s="4">
        <f t="shared" si="37"/>
        <v>2.6254292398109946E-2</v>
      </c>
      <c r="EH36" s="4">
        <f t="shared" si="38"/>
        <v>2.6252557476691862E-2</v>
      </c>
      <c r="EI36" s="4">
        <f t="shared" si="39"/>
        <v>2.7902755850388816E-2</v>
      </c>
      <c r="EJ36" s="4">
        <f t="shared" si="40"/>
        <v>2.6290607706037195E-2</v>
      </c>
      <c r="EK36" s="4">
        <f t="shared" si="41"/>
        <v>2.6290607706037195E-2</v>
      </c>
      <c r="EL36" s="4">
        <f t="shared" si="42"/>
        <v>2.6290607706037195E-2</v>
      </c>
      <c r="EM36" s="4">
        <f t="shared" si="43"/>
        <v>2.6290607706037195E-2</v>
      </c>
      <c r="EN36" s="4">
        <f t="shared" si="44"/>
        <v>2.6290607706037195E-2</v>
      </c>
      <c r="EO36" s="4">
        <f t="shared" si="45"/>
        <v>2.6290607706037195E-2</v>
      </c>
      <c r="EP36" s="4">
        <f t="shared" si="46"/>
        <v>2.6290607706037195E-2</v>
      </c>
      <c r="EQ36" s="4">
        <f t="shared" si="47"/>
        <v>2.6290607706037195E-2</v>
      </c>
      <c r="ER36" s="4">
        <f t="shared" si="48"/>
        <v>2.6290607706037195E-2</v>
      </c>
      <c r="ES36" s="4">
        <f t="shared" si="49"/>
        <v>2.6290607706037195E-2</v>
      </c>
      <c r="ET36" s="4">
        <f t="shared" si="50"/>
        <v>2.6290607706037195E-2</v>
      </c>
      <c r="EU36" s="4">
        <f t="shared" si="51"/>
        <v>2.6290607706037195E-2</v>
      </c>
      <c r="EV36" s="4">
        <f t="shared" si="52"/>
        <v>2.6290607706037195E-2</v>
      </c>
      <c r="EW36" s="4">
        <f t="shared" si="53"/>
        <v>2.6290607706037195E-2</v>
      </c>
      <c r="EX36" s="4">
        <f t="shared" si="54"/>
        <v>2.6290607706037195E-2</v>
      </c>
      <c r="EY36" s="4">
        <f t="shared" si="55"/>
        <v>2.6290607706037195E-2</v>
      </c>
      <c r="EZ36" s="4">
        <f t="shared" si="56"/>
        <v>2.6290607706037195E-2</v>
      </c>
      <c r="FA36" s="4">
        <f t="shared" si="57"/>
        <v>2.6290607706037195E-2</v>
      </c>
      <c r="FB36" s="4">
        <f t="shared" si="57"/>
        <v>2.6290607706037195E-2</v>
      </c>
      <c r="FD36" s="4">
        <f t="shared" si="24"/>
        <v>2.7546132414503433E-2</v>
      </c>
      <c r="FE36" s="4">
        <f t="shared" si="92"/>
        <v>2.7546011122333347E-2</v>
      </c>
      <c r="FF36" s="4">
        <f t="shared" si="93"/>
        <v>2.7545889436159099E-2</v>
      </c>
      <c r="FG36" s="4">
        <f t="shared" si="94"/>
        <v>2.7545766983457565E-2</v>
      </c>
      <c r="FH36" s="4">
        <f t="shared" si="95"/>
        <v>2.7545643494307326E-2</v>
      </c>
      <c r="FI36" s="4">
        <f t="shared" si="96"/>
        <v>2.7545518516080891E-2</v>
      </c>
      <c r="FJ36" s="4">
        <f t="shared" si="97"/>
        <v>2.7545391820827936E-2</v>
      </c>
      <c r="FK36" s="4">
        <f t="shared" si="98"/>
        <v>2.7545263068756931E-2</v>
      </c>
      <c r="FL36" s="4">
        <f t="shared" si="99"/>
        <v>2.7545132072815948E-2</v>
      </c>
      <c r="FM36" s="4">
        <f t="shared" si="100"/>
        <v>2.7544998659600806E-2</v>
      </c>
      <c r="FN36" s="4">
        <f t="shared" si="101"/>
        <v>2.7544862570686668E-2</v>
      </c>
      <c r="FO36" s="4">
        <f t="shared" si="102"/>
        <v>2.7544723654935543E-2</v>
      </c>
      <c r="FP36" s="4">
        <f t="shared" si="103"/>
        <v>2.7544581770166054E-2</v>
      </c>
      <c r="FQ36" s="4">
        <f t="shared" si="104"/>
        <v>2.7544436780280845E-2</v>
      </c>
      <c r="FR36" s="4">
        <f t="shared" si="105"/>
        <v>2.7544288553225327E-2</v>
      </c>
      <c r="FS36" s="4">
        <f t="shared" si="106"/>
        <v>2.7544136959488208E-2</v>
      </c>
      <c r="FT36" s="4">
        <f t="shared" si="107"/>
        <v>2.7543981870966849E-2</v>
      </c>
      <c r="FU36" s="4">
        <f t="shared" si="108"/>
        <v>2.7543823160095515E-2</v>
      </c>
      <c r="FV36" s="4">
        <f t="shared" si="109"/>
        <v>2.7543660699147932E-2</v>
      </c>
      <c r="FW36" s="4">
        <f t="shared" si="110"/>
        <v>2.7543494359679066E-2</v>
      </c>
      <c r="FX36" s="4">
        <f t="shared" si="111"/>
        <v>2.7543323980349532E-2</v>
      </c>
      <c r="FY36" s="4">
        <f t="shared" si="112"/>
        <v>2.7543149431572767E-2</v>
      </c>
      <c r="FZ36" s="4">
        <f t="shared" si="74"/>
        <v>2.7542970583543269E-2</v>
      </c>
      <c r="GA36" s="4">
        <f t="shared" si="75"/>
        <v>2.7542787305860683E-2</v>
      </c>
      <c r="GB36" s="4">
        <f t="shared" si="76"/>
        <v>2.7542599467210271E-2</v>
      </c>
      <c r="GC36" s="4">
        <f t="shared" si="77"/>
        <v>2.7542406935090913E-2</v>
      </c>
      <c r="GD36" s="4">
        <f t="shared" si="78"/>
        <v>2.754220957557707E-2</v>
      </c>
      <c r="GE36" s="4">
        <f t="shared" si="79"/>
        <v>2.7542007253109402E-2</v>
      </c>
      <c r="GF36" s="4">
        <f t="shared" si="80"/>
        <v>2.7541799830308689E-2</v>
      </c>
      <c r="GG36" s="4">
        <f t="shared" si="81"/>
        <v>-2.0101701157760554E-2</v>
      </c>
      <c r="GH36" s="4">
        <f t="shared" si="82"/>
        <v>7.8781119878781336E-2</v>
      </c>
      <c r="GI36" s="4">
        <f t="shared" si="83"/>
        <v>2.7546253750063254E-2</v>
      </c>
      <c r="GJ36" s="4">
        <f t="shared" si="84"/>
        <v>2.7546253750063254E-2</v>
      </c>
      <c r="GK36" s="4">
        <f t="shared" si="85"/>
        <v>2.7546253750063254E-2</v>
      </c>
      <c r="GL36" s="4">
        <f t="shared" si="86"/>
        <v>2.7546253750063254E-2</v>
      </c>
      <c r="GM36" s="4">
        <f t="shared" si="87"/>
        <v>2.7546253750063254E-2</v>
      </c>
      <c r="GN36" s="4">
        <f t="shared" si="88"/>
        <v>2.7546253750063254E-2</v>
      </c>
      <c r="GO36" s="4">
        <f t="shared" si="89"/>
        <v>2.7546253750063254E-2</v>
      </c>
      <c r="GP36" s="4">
        <f t="shared" si="90"/>
        <v>2.7546253750063254E-2</v>
      </c>
      <c r="GQ36" s="4">
        <f t="shared" si="91"/>
        <v>2.7546253750063254E-2</v>
      </c>
      <c r="GR36" s="4">
        <f t="shared" si="115"/>
        <v>2.7546253750063254E-2</v>
      </c>
      <c r="GS36" s="4">
        <f t="shared" si="116"/>
        <v>2.7546253750063254E-2</v>
      </c>
      <c r="GT36" s="4">
        <f t="shared" si="117"/>
        <v>2.7546253750063254E-2</v>
      </c>
      <c r="GU36" s="4">
        <f t="shared" si="118"/>
        <v>2.7546253750063254E-2</v>
      </c>
      <c r="GV36" s="4">
        <f t="shared" si="119"/>
        <v>2.7546253750063254E-2</v>
      </c>
      <c r="GW36" s="4">
        <f t="shared" si="120"/>
        <v>2.7546253750063254E-2</v>
      </c>
      <c r="GX36" s="4">
        <f t="shared" si="121"/>
        <v>2.7546253750063254E-2</v>
      </c>
      <c r="GY36" s="4">
        <f t="shared" si="122"/>
        <v>2.7546253750063254E-2</v>
      </c>
      <c r="GZ36" s="4">
        <f t="shared" si="123"/>
        <v>2.7546253750063254E-2</v>
      </c>
      <c r="HA36" s="4">
        <f t="shared" si="124"/>
        <v>2.7546253750063254E-2</v>
      </c>
      <c r="HB36" s="4"/>
      <c r="HC36" s="4"/>
      <c r="HD36" s="4"/>
      <c r="HE36" s="4"/>
    </row>
    <row r="37" spans="2:213" x14ac:dyDescent="0.2">
      <c r="B37" t="str">
        <f t="shared" si="0"/>
        <v>32y</v>
      </c>
      <c r="C37">
        <f t="shared" si="19"/>
        <v>384</v>
      </c>
      <c r="D37" s="10">
        <f t="shared" si="1"/>
        <v>32</v>
      </c>
      <c r="E37" s="11">
        <f>'Curve construction'!G52</f>
        <v>2.5390111441334195E-2</v>
      </c>
      <c r="G37" s="11">
        <f t="shared" si="20"/>
        <v>2.5390111441334195E-2</v>
      </c>
      <c r="H37" s="11">
        <f t="shared" si="126"/>
        <v>2.5390111441334195E-2</v>
      </c>
      <c r="I37" s="11">
        <f t="shared" si="126"/>
        <v>2.5390111441334195E-2</v>
      </c>
      <c r="J37" s="11">
        <f t="shared" si="126"/>
        <v>2.5390111441334195E-2</v>
      </c>
      <c r="K37" s="11">
        <f t="shared" si="126"/>
        <v>2.5390111441334195E-2</v>
      </c>
      <c r="L37" s="11">
        <f t="shared" si="126"/>
        <v>2.5390111441334195E-2</v>
      </c>
      <c r="M37" s="11">
        <f t="shared" si="126"/>
        <v>2.5390111441334195E-2</v>
      </c>
      <c r="N37" s="11">
        <f t="shared" si="126"/>
        <v>2.5390111441334195E-2</v>
      </c>
      <c r="O37" s="11">
        <f t="shared" si="126"/>
        <v>2.5390111441334195E-2</v>
      </c>
      <c r="P37" s="11">
        <f t="shared" si="126"/>
        <v>2.5390111441334195E-2</v>
      </c>
      <c r="Q37" s="11">
        <f t="shared" si="126"/>
        <v>2.5390111441334195E-2</v>
      </c>
      <c r="R37" s="11">
        <f t="shared" si="126"/>
        <v>2.5390111441334195E-2</v>
      </c>
      <c r="S37" s="11">
        <f t="shared" si="126"/>
        <v>2.5390111441334195E-2</v>
      </c>
      <c r="T37" s="11">
        <f t="shared" si="126"/>
        <v>2.5390111441334195E-2</v>
      </c>
      <c r="U37" s="11">
        <f t="shared" si="126"/>
        <v>2.5390111441334195E-2</v>
      </c>
      <c r="V37" s="11">
        <f t="shared" si="126"/>
        <v>2.5390111441334195E-2</v>
      </c>
      <c r="W37" s="11">
        <f t="shared" si="126"/>
        <v>2.5390111441334195E-2</v>
      </c>
      <c r="X37" s="11">
        <f t="shared" si="126"/>
        <v>2.5390111441334195E-2</v>
      </c>
      <c r="Y37" s="11">
        <f t="shared" si="126"/>
        <v>2.5390111441334195E-2</v>
      </c>
      <c r="Z37" s="11">
        <f t="shared" si="126"/>
        <v>2.5390111441334195E-2</v>
      </c>
      <c r="AA37" s="11">
        <f t="shared" si="126"/>
        <v>2.5390111441334195E-2</v>
      </c>
      <c r="AB37" s="11">
        <f t="shared" si="126"/>
        <v>2.5390111441334195E-2</v>
      </c>
      <c r="AC37" s="11">
        <f t="shared" si="126"/>
        <v>2.5390111441334195E-2</v>
      </c>
      <c r="AD37" s="11">
        <f t="shared" si="126"/>
        <v>2.5390111441334195E-2</v>
      </c>
      <c r="AE37" s="11">
        <f t="shared" si="126"/>
        <v>2.5390111441334195E-2</v>
      </c>
      <c r="AF37" s="11">
        <f t="shared" si="126"/>
        <v>2.5390111441334195E-2</v>
      </c>
      <c r="AG37" s="11">
        <f t="shared" si="126"/>
        <v>2.5390111441334195E-2</v>
      </c>
      <c r="AH37" s="11">
        <f t="shared" si="126"/>
        <v>2.5390111441334195E-2</v>
      </c>
      <c r="AI37" s="11">
        <f t="shared" si="126"/>
        <v>2.5390111441334195E-2</v>
      </c>
      <c r="AJ37" s="11">
        <f t="shared" si="126"/>
        <v>2.5390111441334195E-2</v>
      </c>
      <c r="AK37" s="11">
        <f t="shared" si="126"/>
        <v>2.5390111441334195E-2</v>
      </c>
      <c r="AL37" s="11">
        <f t="shared" si="126"/>
        <v>2.6390111441334196E-2</v>
      </c>
      <c r="AM37" s="11">
        <f t="shared" si="126"/>
        <v>2.5390111441334195E-2</v>
      </c>
      <c r="AN37" s="11">
        <f t="shared" si="126"/>
        <v>2.5390111441334195E-2</v>
      </c>
      <c r="AO37" s="11">
        <f t="shared" si="114"/>
        <v>2.5390111441334195E-2</v>
      </c>
      <c r="AP37" s="11">
        <f t="shared" si="114"/>
        <v>2.5390111441334195E-2</v>
      </c>
      <c r="AQ37" s="11">
        <f t="shared" si="114"/>
        <v>2.5390111441334195E-2</v>
      </c>
      <c r="AR37" s="11">
        <f t="shared" si="114"/>
        <v>2.5390111441334195E-2</v>
      </c>
      <c r="AS37" s="11">
        <f t="shared" si="114"/>
        <v>2.5390111441334195E-2</v>
      </c>
      <c r="AT37" s="11">
        <f t="shared" si="114"/>
        <v>2.5390111441334195E-2</v>
      </c>
      <c r="AU37" s="11">
        <f t="shared" si="114"/>
        <v>2.5390111441334195E-2</v>
      </c>
      <c r="AV37" s="11">
        <f t="shared" si="114"/>
        <v>2.5390111441334195E-2</v>
      </c>
      <c r="AW37" s="11">
        <f t="shared" si="114"/>
        <v>2.5390111441334195E-2</v>
      </c>
      <c r="AX37" s="11">
        <f t="shared" si="114"/>
        <v>2.5390111441334195E-2</v>
      </c>
      <c r="AY37" s="11">
        <f t="shared" si="114"/>
        <v>2.5390111441334195E-2</v>
      </c>
      <c r="AZ37" s="11">
        <f t="shared" si="114"/>
        <v>2.5390111441334195E-2</v>
      </c>
      <c r="BA37" s="11">
        <f t="shared" si="114"/>
        <v>2.5390111441334195E-2</v>
      </c>
      <c r="BB37" s="11">
        <f t="shared" si="114"/>
        <v>2.5390111441334195E-2</v>
      </c>
      <c r="BC37" s="11">
        <f t="shared" si="114"/>
        <v>2.5390111441334195E-2</v>
      </c>
      <c r="BD37" s="11">
        <f t="shared" si="4"/>
        <v>2.5390111441334195E-2</v>
      </c>
      <c r="BF37" s="11">
        <f>(1-G37*SUM(BF$6:BF36))/(1+G37)</f>
        <v>0.43534208639752592</v>
      </c>
      <c r="BG37" s="11">
        <f>(1-H37*SUM(BG$6:BG36))/(1+H37)</f>
        <v>0.43535513448022806</v>
      </c>
      <c r="BH37" s="11">
        <f>(1-I37*SUM(BH$6:BH36))/(1+I37)</f>
        <v>0.43536822573124762</v>
      </c>
      <c r="BI37" s="11">
        <f>(1-J37*SUM(BI$6:BI36))/(1+J37)</f>
        <v>0.43538140023859695</v>
      </c>
      <c r="BJ37" s="11">
        <f>(1-K37*SUM(BJ$6:BJ36))/(1+K37)</f>
        <v>0.43539468706043971</v>
      </c>
      <c r="BK37" s="11">
        <f>(1-L37*SUM(BK$6:BK36))/(1+L37)</f>
        <v>0.43540813492206543</v>
      </c>
      <c r="BL37" s="11">
        <f>(1-M37*SUM(BL$6:BL36))/(1+M37)</f>
        <v>0.43542176838335811</v>
      </c>
      <c r="BM37" s="11">
        <f>(1-N37*SUM(BM$6:BM36))/(1+N37)</f>
        <v>0.43543562404665742</v>
      </c>
      <c r="BN37" s="11">
        <f>(1-O37*SUM(BN$6:BN36))/(1+O37)</f>
        <v>0.43544972208584587</v>
      </c>
      <c r="BO37" s="11">
        <f>(1-P37*SUM(BO$6:BO36))/(1+P37)</f>
        <v>0.4354640812115701</v>
      </c>
      <c r="BP37" s="11">
        <f>(1-Q37*SUM(BP$6:BP36))/(1+Q37)</f>
        <v>0.43547872929202525</v>
      </c>
      <c r="BQ37" s="11">
        <f>(1-R37*SUM(BQ$6:BQ36))/(1+R37)</f>
        <v>0.43549368265471461</v>
      </c>
      <c r="BR37" s="11">
        <f>(1-S37*SUM(BR$6:BR36))/(1+S37)</f>
        <v>0.43550895666877354</v>
      </c>
      <c r="BS37" s="11">
        <f>(1-T37*SUM(BS$6:BS36))/(1+T37)</f>
        <v>0.4355245660538053</v>
      </c>
      <c r="BT37" s="11">
        <f>(1-U37*SUM(BT$6:BT36))/(1+U37)</f>
        <v>0.43554052509986285</v>
      </c>
      <c r="BU37" s="11">
        <f>(1-V37*SUM(BU$6:BU36))/(1+V37)</f>
        <v>0.43555684782903653</v>
      </c>
      <c r="BV37" s="11">
        <f>(1-W37*SUM(BV$6:BV36))/(1+W37)</f>
        <v>0.43557354811746607</v>
      </c>
      <c r="BW37" s="11">
        <f>(1-X37*SUM(BW$6:BW36))/(1+X37)</f>
        <v>0.4355906397898256</v>
      </c>
      <c r="BX37" s="11">
        <f>(1-Y37*SUM(BX$6:BX36))/(1+Y37)</f>
        <v>0.43560813669422793</v>
      </c>
      <c r="BY37" s="11">
        <f>(1-Z37*SUM(BY$6:BY36))/(1+Z37)</f>
        <v>0.43562605276293803</v>
      </c>
      <c r="BZ37" s="11">
        <f>(1-AA37*SUM(BZ$6:BZ36))/(1+AA37)</f>
        <v>0.4356444054785838</v>
      </c>
      <c r="CA37" s="11">
        <f>(1-AB37*SUM(CA$6:CA36))/(1+AB37)</f>
        <v>0.43566320891132904</v>
      </c>
      <c r="CB37" s="11">
        <f>(1-AC37*SUM(CB$6:CB36))/(1+AC37)</f>
        <v>0.43568247716251052</v>
      </c>
      <c r="CC37" s="11">
        <f>(1-AD37*SUM(CC$6:CC36))/(1+AD37)</f>
        <v>0.43570222440544198</v>
      </c>
      <c r="CD37" s="11">
        <f>(1-AE37*SUM(CD$6:CD36))/(1+AE37)</f>
        <v>0.43572246492006061</v>
      </c>
      <c r="CE37" s="11">
        <f>(1-AF37*SUM(CE$6:CE36))/(1+AF37)</f>
        <v>0.43574321312274772</v>
      </c>
      <c r="CF37" s="11">
        <f>(1-AG37*SUM(CF$6:CF36))/(1+AG37)</f>
        <v>0.43576448359232539</v>
      </c>
      <c r="CG37" s="11">
        <f>(1-AH37*SUM(CG$6:CG36))/(1+AH37)</f>
        <v>0.43578629109300476</v>
      </c>
      <c r="CH37" s="11">
        <f>(1-AI37*SUM(CH$6:CH36))/(1+AI37)</f>
        <v>0.43580865059488483</v>
      </c>
      <c r="CI37" s="11">
        <f>(1-AJ37*SUM(CI$6:CI36))/(1+AJ37)</f>
        <v>0.43583157729247562</v>
      </c>
      <c r="CJ37" s="11">
        <f>(1-AK37*SUM(CJ$6:CJ36))/(1+AK37)</f>
        <v>0.43585508411133289</v>
      </c>
      <c r="CK37" s="11">
        <f>(1-AL37*SUM(CK$6:CK36))/(1+AL37)</f>
        <v>0.41366105616078325</v>
      </c>
      <c r="CL37" s="11">
        <f>(1-AM37*SUM(CL$6:CL36))/(1+AM37)</f>
        <v>0.43532903442667592</v>
      </c>
      <c r="CM37" s="11">
        <f>(1-AN37*SUM(CM$6:CM36))/(1+AN37)</f>
        <v>0.43532903442667592</v>
      </c>
      <c r="CN37" s="11">
        <f>(1-AO37*SUM(CN$6:CN36))/(1+AO37)</f>
        <v>0.43532903442667592</v>
      </c>
      <c r="CO37" s="11">
        <f>(1-AP37*SUM(CO$6:CO36))/(1+AP37)</f>
        <v>0.43532903442667592</v>
      </c>
      <c r="CP37" s="11">
        <f>(1-AQ37*SUM(CP$6:CP36))/(1+AQ37)</f>
        <v>0.43532903442667592</v>
      </c>
      <c r="CQ37" s="11">
        <f>(1-AR37*SUM(CQ$6:CQ36))/(1+AR37)</f>
        <v>0.43532903442667592</v>
      </c>
      <c r="CR37" s="11">
        <f>(1-AS37*SUM(CR$6:CR36))/(1+AS37)</f>
        <v>0.43532903442667592</v>
      </c>
      <c r="CS37" s="11">
        <f>(1-AT37*SUM(CS$6:CS36))/(1+AT37)</f>
        <v>0.43532903442667592</v>
      </c>
      <c r="CT37" s="11">
        <f>(1-AU37*SUM(CT$6:CT36))/(1+AU37)</f>
        <v>0.43532903442667592</v>
      </c>
      <c r="CU37" s="11">
        <f>(1-AV37*SUM(CU$6:CU36))/(1+AV37)</f>
        <v>0.43532903442667592</v>
      </c>
      <c r="CV37" s="11">
        <f>(1-AW37*SUM(CV$6:CV36))/(1+AW37)</f>
        <v>0.43532903442667592</v>
      </c>
      <c r="CW37" s="11">
        <f>(1-AX37*SUM(CW$6:CW36))/(1+AX37)</f>
        <v>0.43532903442667592</v>
      </c>
      <c r="CX37" s="11">
        <f>(1-AY37*SUM(CX$6:CX36))/(1+AY37)</f>
        <v>0.43532903442667592</v>
      </c>
      <c r="CY37" s="11">
        <f>(1-AZ37*SUM(CY$6:CY36))/(1+AZ37)</f>
        <v>0.43532903442667592</v>
      </c>
      <c r="CZ37" s="11">
        <f>(1-BA37*SUM(CZ$6:CZ36))/(1+BA37)</f>
        <v>0.43532903442667592</v>
      </c>
      <c r="DA37" s="11">
        <f>(1-BB37*SUM(DA$6:DA36))/(1+BB37)</f>
        <v>0.43532903442667592</v>
      </c>
      <c r="DB37" s="11">
        <f>(1-BC37*SUM(DB$6:DB36))/(1+BC37)</f>
        <v>0.43532903442667592</v>
      </c>
      <c r="DC37" s="11">
        <f>(1-BD37*SUM(DC$6:DC36))/(1+BD37)</f>
        <v>0.43532903442667592</v>
      </c>
      <c r="DE37" s="4">
        <f t="shared" si="21"/>
        <v>2.6328861822364935E-2</v>
      </c>
      <c r="DF37" s="4">
        <f t="shared" si="58"/>
        <v>2.6327900551236683E-2</v>
      </c>
      <c r="DG37" s="4">
        <f t="shared" si="59"/>
        <v>2.6326936129693834E-2</v>
      </c>
      <c r="DH37" s="4">
        <f t="shared" si="60"/>
        <v>2.6325965604917956E-2</v>
      </c>
      <c r="DI37" s="4">
        <f t="shared" si="61"/>
        <v>2.632498683695772E-2</v>
      </c>
      <c r="DJ37" s="4">
        <f t="shared" si="62"/>
        <v>2.6323996237435754E-2</v>
      </c>
      <c r="DK37" s="4">
        <f t="shared" si="63"/>
        <v>2.6322991998434908E-2</v>
      </c>
      <c r="DL37" s="4">
        <f t="shared" si="64"/>
        <v>2.6321971425285584E-2</v>
      </c>
      <c r="DM37" s="4">
        <f t="shared" si="65"/>
        <v>2.6320933033713967E-2</v>
      </c>
      <c r="DN37" s="4">
        <f t="shared" si="66"/>
        <v>2.6319875447441854E-2</v>
      </c>
      <c r="DO37" s="4">
        <f t="shared" si="67"/>
        <v>2.6318796615971252E-2</v>
      </c>
      <c r="DP37" s="4">
        <f t="shared" si="68"/>
        <v>2.6317695339056701E-2</v>
      </c>
      <c r="DQ37" s="4">
        <f t="shared" si="69"/>
        <v>2.6316570487247226E-2</v>
      </c>
      <c r="DR37" s="4">
        <f t="shared" si="70"/>
        <v>2.6315420979139637E-2</v>
      </c>
      <c r="DS37" s="4">
        <f t="shared" si="71"/>
        <v>2.6314245765178601E-2</v>
      </c>
      <c r="DT37" s="4">
        <f t="shared" si="72"/>
        <v>2.6313043815761494E-2</v>
      </c>
      <c r="DU37" s="4">
        <f t="shared" si="25"/>
        <v>2.6311814112258913E-2</v>
      </c>
      <c r="DV37" s="4">
        <f t="shared" si="26"/>
        <v>2.6310555640064903E-2</v>
      </c>
      <c r="DW37" s="4">
        <f t="shared" si="27"/>
        <v>2.6309267383089363E-2</v>
      </c>
      <c r="DX37" s="4">
        <f t="shared" si="28"/>
        <v>2.63079483193005E-2</v>
      </c>
      <c r="DY37" s="4">
        <f t="shared" si="29"/>
        <v>2.6306597165550727E-2</v>
      </c>
      <c r="DZ37" s="4">
        <f t="shared" si="30"/>
        <v>2.6305212890228136E-2</v>
      </c>
      <c r="EA37" s="4">
        <f t="shared" si="31"/>
        <v>2.630379445971287E-2</v>
      </c>
      <c r="EB37" s="4">
        <f t="shared" si="32"/>
        <v>2.6302340835385962E-2</v>
      </c>
      <c r="EC37" s="4">
        <f t="shared" si="33"/>
        <v>2.6300850971093137E-2</v>
      </c>
      <c r="ED37" s="4">
        <f t="shared" si="34"/>
        <v>2.629932381096145E-2</v>
      </c>
      <c r="EE37" s="4">
        <f t="shared" si="35"/>
        <v>2.6297758287502582E-2</v>
      </c>
      <c r="EF37" s="4">
        <f t="shared" si="36"/>
        <v>2.629615331993973E-2</v>
      </c>
      <c r="EG37" s="4">
        <f t="shared" si="37"/>
        <v>2.6294507812714807E-2</v>
      </c>
      <c r="EH37" s="4">
        <f t="shared" si="38"/>
        <v>2.6292820654144844E-2</v>
      </c>
      <c r="EI37" s="4">
        <f t="shared" si="39"/>
        <v>2.6291090899910108E-2</v>
      </c>
      <c r="EJ37" s="4">
        <f t="shared" si="40"/>
        <v>2.7968614365342592E-2</v>
      </c>
      <c r="EK37" s="4">
        <f t="shared" si="41"/>
        <v>2.6329823409664055E-2</v>
      </c>
      <c r="EL37" s="4">
        <f t="shared" si="42"/>
        <v>2.6329823409664055E-2</v>
      </c>
      <c r="EM37" s="4">
        <f t="shared" si="43"/>
        <v>2.6329823409664055E-2</v>
      </c>
      <c r="EN37" s="4">
        <f t="shared" si="44"/>
        <v>2.6329823409664055E-2</v>
      </c>
      <c r="EO37" s="4">
        <f t="shared" si="45"/>
        <v>2.6329823409664055E-2</v>
      </c>
      <c r="EP37" s="4">
        <f t="shared" si="46"/>
        <v>2.6329823409664055E-2</v>
      </c>
      <c r="EQ37" s="4">
        <f t="shared" si="47"/>
        <v>2.6329823409664055E-2</v>
      </c>
      <c r="ER37" s="4">
        <f t="shared" si="48"/>
        <v>2.6329823409664055E-2</v>
      </c>
      <c r="ES37" s="4">
        <f t="shared" si="49"/>
        <v>2.6329823409664055E-2</v>
      </c>
      <c r="ET37" s="4">
        <f t="shared" si="50"/>
        <v>2.6329823409664055E-2</v>
      </c>
      <c r="EU37" s="4">
        <f t="shared" si="51"/>
        <v>2.6329823409664055E-2</v>
      </c>
      <c r="EV37" s="4">
        <f t="shared" si="52"/>
        <v>2.6329823409664055E-2</v>
      </c>
      <c r="EW37" s="4">
        <f t="shared" si="53"/>
        <v>2.6329823409664055E-2</v>
      </c>
      <c r="EX37" s="4">
        <f t="shared" si="54"/>
        <v>2.6329823409664055E-2</v>
      </c>
      <c r="EY37" s="4">
        <f t="shared" si="55"/>
        <v>2.6329823409664055E-2</v>
      </c>
      <c r="EZ37" s="4">
        <f t="shared" si="56"/>
        <v>2.6329823409664055E-2</v>
      </c>
      <c r="FA37" s="4">
        <f t="shared" si="57"/>
        <v>2.6329823409664055E-2</v>
      </c>
      <c r="FB37" s="4">
        <f t="shared" si="57"/>
        <v>2.6329823409664055E-2</v>
      </c>
      <c r="FD37" s="4">
        <f t="shared" si="24"/>
        <v>2.7546136985050929E-2</v>
      </c>
      <c r="FE37" s="4">
        <f t="shared" si="92"/>
        <v>2.7546020261820958E-2</v>
      </c>
      <c r="FF37" s="4">
        <f t="shared" si="93"/>
        <v>2.754590315945471E-2</v>
      </c>
      <c r="FG37" s="4">
        <f t="shared" si="94"/>
        <v>2.7545785319462723E-2</v>
      </c>
      <c r="FH37" s="4">
        <f t="shared" si="95"/>
        <v>2.7545666482091224E-2</v>
      </c>
      <c r="FI37" s="4">
        <f t="shared" si="96"/>
        <v>2.7545546211765304E-2</v>
      </c>
      <c r="FJ37" s="4">
        <f t="shared" si="97"/>
        <v>2.7545424289120435E-2</v>
      </c>
      <c r="FK37" s="4">
        <f t="shared" si="98"/>
        <v>2.7545300387168847E-2</v>
      </c>
      <c r="FL37" s="4">
        <f t="shared" si="99"/>
        <v>2.7545174325903421E-2</v>
      </c>
      <c r="FM37" s="4">
        <f t="shared" si="100"/>
        <v>2.7545045938456747E-2</v>
      </c>
      <c r="FN37" s="4">
        <f t="shared" si="101"/>
        <v>2.7544914976138646E-2</v>
      </c>
      <c r="FO37" s="4">
        <f t="shared" si="102"/>
        <v>2.7544781293508569E-2</v>
      </c>
      <c r="FP37" s="4">
        <f t="shared" si="103"/>
        <v>2.7544644753741965E-2</v>
      </c>
      <c r="FQ37" s="4">
        <f t="shared" si="104"/>
        <v>2.754450522587093E-2</v>
      </c>
      <c r="FR37" s="4">
        <f t="shared" si="105"/>
        <v>2.7544362582818893E-2</v>
      </c>
      <c r="FS37" s="4">
        <f t="shared" si="106"/>
        <v>2.7544216699955104E-2</v>
      </c>
      <c r="FT37" s="4">
        <f t="shared" si="107"/>
        <v>2.7544067454007282E-2</v>
      </c>
      <c r="FU37" s="4">
        <f t="shared" si="108"/>
        <v>2.7543914722216067E-2</v>
      </c>
      <c r="FV37" s="4">
        <f t="shared" si="109"/>
        <v>2.7543758381672223E-2</v>
      </c>
      <c r="FW37" s="4">
        <f t="shared" si="110"/>
        <v>2.7543598308772843E-2</v>
      </c>
      <c r="FX37" s="4">
        <f t="shared" si="111"/>
        <v>2.754343434825901E-2</v>
      </c>
      <c r="FY37" s="4">
        <f t="shared" si="112"/>
        <v>2.7543266375430475E-2</v>
      </c>
      <c r="FZ37" s="4">
        <f t="shared" si="74"/>
        <v>2.7543094265376267E-2</v>
      </c>
      <c r="GA37" s="4">
        <f t="shared" si="75"/>
        <v>2.7542917892612317E-2</v>
      </c>
      <c r="GB37" s="4">
        <f t="shared" si="76"/>
        <v>2.7542737130776818E-2</v>
      </c>
      <c r="GC37" s="4">
        <f t="shared" si="77"/>
        <v>2.7542551852365094E-2</v>
      </c>
      <c r="GD37" s="4">
        <f t="shared" si="78"/>
        <v>2.7542361928501347E-2</v>
      </c>
      <c r="GE37" s="4">
        <f t="shared" si="79"/>
        <v>2.7542167228739034E-2</v>
      </c>
      <c r="GF37" s="4">
        <f t="shared" si="80"/>
        <v>2.7541967620880348E-2</v>
      </c>
      <c r="GG37" s="4">
        <f t="shared" si="81"/>
        <v>2.7541762970816785E-2</v>
      </c>
      <c r="GH37" s="4">
        <f t="shared" si="82"/>
        <v>-2.2436583269656918E-2</v>
      </c>
      <c r="GI37" s="4">
        <f t="shared" si="83"/>
        <v>8.1370150299806543E-2</v>
      </c>
      <c r="GJ37" s="4">
        <f t="shared" si="84"/>
        <v>2.754625375006281E-2</v>
      </c>
      <c r="GK37" s="4">
        <f t="shared" si="85"/>
        <v>2.754625375006281E-2</v>
      </c>
      <c r="GL37" s="4">
        <f t="shared" si="86"/>
        <v>2.754625375006281E-2</v>
      </c>
      <c r="GM37" s="4">
        <f t="shared" si="87"/>
        <v>2.754625375006281E-2</v>
      </c>
      <c r="GN37" s="4">
        <f t="shared" si="88"/>
        <v>2.754625375006281E-2</v>
      </c>
      <c r="GO37" s="4">
        <f t="shared" si="89"/>
        <v>2.754625375006281E-2</v>
      </c>
      <c r="GP37" s="4">
        <f t="shared" si="90"/>
        <v>2.754625375006281E-2</v>
      </c>
      <c r="GQ37" s="4">
        <f t="shared" si="91"/>
        <v>2.754625375006281E-2</v>
      </c>
      <c r="GR37" s="4">
        <f t="shared" si="115"/>
        <v>2.754625375006281E-2</v>
      </c>
      <c r="GS37" s="4">
        <f t="shared" si="116"/>
        <v>2.754625375006281E-2</v>
      </c>
      <c r="GT37" s="4">
        <f t="shared" si="117"/>
        <v>2.754625375006281E-2</v>
      </c>
      <c r="GU37" s="4">
        <f t="shared" si="118"/>
        <v>2.754625375006281E-2</v>
      </c>
      <c r="GV37" s="4">
        <f t="shared" si="119"/>
        <v>2.754625375006281E-2</v>
      </c>
      <c r="GW37" s="4">
        <f t="shared" si="120"/>
        <v>2.754625375006281E-2</v>
      </c>
      <c r="GX37" s="4">
        <f t="shared" si="121"/>
        <v>2.754625375006281E-2</v>
      </c>
      <c r="GY37" s="4">
        <f t="shared" si="122"/>
        <v>2.754625375006281E-2</v>
      </c>
      <c r="GZ37" s="4">
        <f t="shared" si="123"/>
        <v>2.754625375006281E-2</v>
      </c>
      <c r="HA37" s="4">
        <f t="shared" si="124"/>
        <v>2.754625375006281E-2</v>
      </c>
      <c r="HB37" s="4"/>
      <c r="HC37" s="4"/>
      <c r="HD37" s="4"/>
      <c r="HE37" s="4"/>
    </row>
    <row r="38" spans="2:213" x14ac:dyDescent="0.2">
      <c r="B38" t="str">
        <f t="shared" ref="B38:B55" si="127">IF(MOD(C38,12)=0,ROUND(D38,1)&amp;"y",C38&amp;"m")</f>
        <v>33y</v>
      </c>
      <c r="C38">
        <f t="shared" si="19"/>
        <v>396</v>
      </c>
      <c r="D38" s="10">
        <f t="shared" si="1"/>
        <v>33</v>
      </c>
      <c r="E38" s="11">
        <f>'Curve construction'!G53</f>
        <v>2.5430417238038041E-2</v>
      </c>
      <c r="G38" s="11">
        <f t="shared" si="20"/>
        <v>2.5430417238038041E-2</v>
      </c>
      <c r="H38" s="11">
        <f t="shared" si="126"/>
        <v>2.5430417238038041E-2</v>
      </c>
      <c r="I38" s="11">
        <f t="shared" si="126"/>
        <v>2.5430417238038041E-2</v>
      </c>
      <c r="J38" s="11">
        <f t="shared" si="126"/>
        <v>2.5430417238038041E-2</v>
      </c>
      <c r="K38" s="11">
        <f t="shared" si="126"/>
        <v>2.5430417238038041E-2</v>
      </c>
      <c r="L38" s="11">
        <f t="shared" si="126"/>
        <v>2.5430417238038041E-2</v>
      </c>
      <c r="M38" s="11">
        <f t="shared" si="126"/>
        <v>2.5430417238038041E-2</v>
      </c>
      <c r="N38" s="11">
        <f t="shared" si="126"/>
        <v>2.5430417238038041E-2</v>
      </c>
      <c r="O38" s="11">
        <f t="shared" si="126"/>
        <v>2.5430417238038041E-2</v>
      </c>
      <c r="P38" s="11">
        <f t="shared" si="126"/>
        <v>2.5430417238038041E-2</v>
      </c>
      <c r="Q38" s="11">
        <f t="shared" si="126"/>
        <v>2.5430417238038041E-2</v>
      </c>
      <c r="R38" s="11">
        <f t="shared" si="126"/>
        <v>2.5430417238038041E-2</v>
      </c>
      <c r="S38" s="11">
        <f t="shared" si="126"/>
        <v>2.5430417238038041E-2</v>
      </c>
      <c r="T38" s="11">
        <f t="shared" si="126"/>
        <v>2.5430417238038041E-2</v>
      </c>
      <c r="U38" s="11">
        <f t="shared" si="126"/>
        <v>2.5430417238038041E-2</v>
      </c>
      <c r="V38" s="11">
        <f t="shared" si="126"/>
        <v>2.5430417238038041E-2</v>
      </c>
      <c r="W38" s="11">
        <f t="shared" si="126"/>
        <v>2.5430417238038041E-2</v>
      </c>
      <c r="X38" s="11">
        <f t="shared" si="126"/>
        <v>2.5430417238038041E-2</v>
      </c>
      <c r="Y38" s="11">
        <f t="shared" si="126"/>
        <v>2.5430417238038041E-2</v>
      </c>
      <c r="Z38" s="11">
        <f t="shared" si="126"/>
        <v>2.5430417238038041E-2</v>
      </c>
      <c r="AA38" s="11">
        <f t="shared" si="126"/>
        <v>2.5430417238038041E-2</v>
      </c>
      <c r="AB38" s="11">
        <f t="shared" si="126"/>
        <v>2.5430417238038041E-2</v>
      </c>
      <c r="AC38" s="11">
        <f t="shared" si="126"/>
        <v>2.5430417238038041E-2</v>
      </c>
      <c r="AD38" s="11">
        <f t="shared" si="126"/>
        <v>2.5430417238038041E-2</v>
      </c>
      <c r="AE38" s="11">
        <f t="shared" si="126"/>
        <v>2.5430417238038041E-2</v>
      </c>
      <c r="AF38" s="11">
        <f t="shared" si="126"/>
        <v>2.5430417238038041E-2</v>
      </c>
      <c r="AG38" s="11">
        <f t="shared" si="126"/>
        <v>2.5430417238038041E-2</v>
      </c>
      <c r="AH38" s="11">
        <f t="shared" si="126"/>
        <v>2.5430417238038041E-2</v>
      </c>
      <c r="AI38" s="11">
        <f t="shared" si="126"/>
        <v>2.5430417238038041E-2</v>
      </c>
      <c r="AJ38" s="11">
        <f t="shared" si="126"/>
        <v>2.5430417238038041E-2</v>
      </c>
      <c r="AK38" s="11">
        <f t="shared" si="126"/>
        <v>2.5430417238038041E-2</v>
      </c>
      <c r="AL38" s="11">
        <f t="shared" si="126"/>
        <v>2.5430417238038041E-2</v>
      </c>
      <c r="AM38" s="11">
        <f t="shared" si="126"/>
        <v>2.6430417238038042E-2</v>
      </c>
      <c r="AN38" s="11">
        <f t="shared" si="126"/>
        <v>2.5430417238038041E-2</v>
      </c>
      <c r="AO38" s="11">
        <f t="shared" ref="AO38:BC53" si="128">$E38+IF(AO$2=$B38,1,0)*$D$2</f>
        <v>2.5430417238038041E-2</v>
      </c>
      <c r="AP38" s="11">
        <f t="shared" si="128"/>
        <v>2.5430417238038041E-2</v>
      </c>
      <c r="AQ38" s="11">
        <f t="shared" si="128"/>
        <v>2.5430417238038041E-2</v>
      </c>
      <c r="AR38" s="11">
        <f t="shared" si="128"/>
        <v>2.5430417238038041E-2</v>
      </c>
      <c r="AS38" s="11">
        <f t="shared" si="128"/>
        <v>2.5430417238038041E-2</v>
      </c>
      <c r="AT38" s="11">
        <f t="shared" si="128"/>
        <v>2.5430417238038041E-2</v>
      </c>
      <c r="AU38" s="11">
        <f t="shared" si="128"/>
        <v>2.5430417238038041E-2</v>
      </c>
      <c r="AV38" s="11">
        <f t="shared" si="128"/>
        <v>2.5430417238038041E-2</v>
      </c>
      <c r="AW38" s="11">
        <f t="shared" si="128"/>
        <v>2.5430417238038041E-2</v>
      </c>
      <c r="AX38" s="11">
        <f t="shared" si="128"/>
        <v>2.5430417238038041E-2</v>
      </c>
      <c r="AY38" s="11">
        <f t="shared" si="128"/>
        <v>2.5430417238038041E-2</v>
      </c>
      <c r="AZ38" s="11">
        <f t="shared" si="128"/>
        <v>2.5430417238038041E-2</v>
      </c>
      <c r="BA38" s="11">
        <f t="shared" si="128"/>
        <v>2.5430417238038041E-2</v>
      </c>
      <c r="BB38" s="11">
        <f t="shared" si="128"/>
        <v>2.5430417238038041E-2</v>
      </c>
      <c r="BC38" s="11">
        <f t="shared" si="128"/>
        <v>2.5430417238038041E-2</v>
      </c>
      <c r="BD38" s="11">
        <f t="shared" si="4"/>
        <v>2.5430417238038041E-2</v>
      </c>
      <c r="BF38" s="11">
        <f>(1-G38*SUM(BF$6:BF37))/(1+G38)</f>
        <v>0.4236715695297803</v>
      </c>
      <c r="BG38" s="11">
        <f>(1-H38*SUM(BG$6:BG37))/(1+H38)</f>
        <v>0.42368431422293268</v>
      </c>
      <c r="BH38" s="11">
        <f>(1-I38*SUM(BH$6:BH37))/(1+I38)</f>
        <v>0.42369710108066772</v>
      </c>
      <c r="BI38" s="11">
        <f>(1-J38*SUM(BI$6:BI37))/(1+J38)</f>
        <v>0.42370996925888454</v>
      </c>
      <c r="BJ38" s="11">
        <f>(1-K38*SUM(BJ$6:BJ37))/(1+K38)</f>
        <v>0.42372294714009678</v>
      </c>
      <c r="BK38" s="11">
        <f>(1-L38*SUM(BK$6:BK37))/(1+L38)</f>
        <v>0.42373608231665033</v>
      </c>
      <c r="BL38" s="11">
        <f>(1-M38*SUM(BL$6:BL37))/(1+M38)</f>
        <v>0.42374939877737083</v>
      </c>
      <c r="BM38" s="11">
        <f>(1-N38*SUM(BM$6:BM37))/(1+N38)</f>
        <v>0.42376293227353301</v>
      </c>
      <c r="BN38" s="11">
        <f>(1-O38*SUM(BN$6:BN37))/(1+O38)</f>
        <v>0.42377670250994304</v>
      </c>
      <c r="BO38" s="11">
        <f>(1-P38*SUM(BO$6:BO37))/(1+P38)</f>
        <v>0.42379072776219434</v>
      </c>
      <c r="BP38" s="11">
        <f>(1-Q38*SUM(BP$6:BP37))/(1+Q38)</f>
        <v>0.42380503525050001</v>
      </c>
      <c r="BQ38" s="11">
        <f>(1-R38*SUM(BQ$6:BQ37))/(1+R38)</f>
        <v>0.4238196409227219</v>
      </c>
      <c r="BR38" s="11">
        <f>(1-S38*SUM(BR$6:BR37))/(1+S38)</f>
        <v>0.42383455979063767</v>
      </c>
      <c r="BS38" s="11">
        <f>(1-T38*SUM(BS$6:BS37))/(1+T38)</f>
        <v>0.42384980623159535</v>
      </c>
      <c r="BT38" s="11">
        <f>(1-U38*SUM(BT$6:BT37))/(1+U38)</f>
        <v>0.42386539420338015</v>
      </c>
      <c r="BU38" s="11">
        <f>(1-V38*SUM(BU$6:BU37))/(1+V38)</f>
        <v>0.42388133740204603</v>
      </c>
      <c r="BV38" s="11">
        <f>(1-W38*SUM(BV$6:BV37))/(1+W38)</f>
        <v>0.42389764938108926</v>
      </c>
      <c r="BW38" s="11">
        <f>(1-X38*SUM(BW$6:BW37))/(1+X38)</f>
        <v>0.42391434364373731</v>
      </c>
      <c r="BX38" s="11">
        <f>(1-Y38*SUM(BX$6:BX37))/(1+Y38)</f>
        <v>0.42393143371611158</v>
      </c>
      <c r="BY38" s="11">
        <f>(1-Z38*SUM(BY$6:BY37))/(1+Z38)</f>
        <v>0.42394893320652871</v>
      </c>
      <c r="BZ38" s="11">
        <f>(1-AA38*SUM(BZ$6:BZ37))/(1+AA38)</f>
        <v>0.4239668591911166</v>
      </c>
      <c r="CA38" s="11">
        <f>(1-AB38*SUM(CA$6:CA37))/(1+AB38)</f>
        <v>0.42398522541288419</v>
      </c>
      <c r="CB38" s="11">
        <f>(1-AC38*SUM(CB$6:CB37))/(1+AC38)</f>
        <v>0.42400404564528898</v>
      </c>
      <c r="CC38" s="11">
        <f>(1-AD38*SUM(CC$6:CC37))/(1+AD38)</f>
        <v>0.42402333373209161</v>
      </c>
      <c r="CD38" s="11">
        <f>(1-AE38*SUM(CD$6:CD37))/(1+AE38)</f>
        <v>0.42404310362119724</v>
      </c>
      <c r="CE38" s="11">
        <f>(1-AF38*SUM(CE$6:CE37))/(1+AF38)</f>
        <v>0.4240633693937822</v>
      </c>
      <c r="CF38" s="11">
        <f>(1-AG38*SUM(CF$6:CF37))/(1+AG38)</f>
        <v>0.4240841452896868</v>
      </c>
      <c r="CG38" s="11">
        <f>(1-AH38*SUM(CG$6:CG37))/(1+AH38)</f>
        <v>0.42410544572982989</v>
      </c>
      <c r="CH38" s="11">
        <f>(1-AI38*SUM(CH$6:CH37))/(1+AI38)</f>
        <v>0.4241272853362309</v>
      </c>
      <c r="CI38" s="11">
        <f>(1-AJ38*SUM(CI$6:CI37))/(1+AJ38)</f>
        <v>0.42414967895010225</v>
      </c>
      <c r="CJ38" s="11">
        <f>(1-AK38*SUM(CJ$6:CJ37))/(1+AK38)</f>
        <v>0.42417263919645914</v>
      </c>
      <c r="CK38" s="11">
        <f>(1-AL38*SUM(CK$6:CK37))/(1+AL38)</f>
        <v>0.42419618146699817</v>
      </c>
      <c r="CL38" s="11">
        <f>(1-AM38*SUM(CL$6:CL37))/(1+AM38)</f>
        <v>0.40157894395470844</v>
      </c>
      <c r="CM38" s="11">
        <f>(1-AN38*SUM(CM$6:CM37))/(1+AN38)</f>
        <v>0.42365882103888591</v>
      </c>
      <c r="CN38" s="11">
        <f>(1-AO38*SUM(CN$6:CN37))/(1+AO38)</f>
        <v>0.42365882103888591</v>
      </c>
      <c r="CO38" s="11">
        <f>(1-AP38*SUM(CO$6:CO37))/(1+AP38)</f>
        <v>0.42365882103888591</v>
      </c>
      <c r="CP38" s="11">
        <f>(1-AQ38*SUM(CP$6:CP37))/(1+AQ38)</f>
        <v>0.42365882103888591</v>
      </c>
      <c r="CQ38" s="11">
        <f>(1-AR38*SUM(CQ$6:CQ37))/(1+AR38)</f>
        <v>0.42365882103888591</v>
      </c>
      <c r="CR38" s="11">
        <f>(1-AS38*SUM(CR$6:CR37))/(1+AS38)</f>
        <v>0.42365882103888591</v>
      </c>
      <c r="CS38" s="11">
        <f>(1-AT38*SUM(CS$6:CS37))/(1+AT38)</f>
        <v>0.42365882103888591</v>
      </c>
      <c r="CT38" s="11">
        <f>(1-AU38*SUM(CT$6:CT37))/(1+AU38)</f>
        <v>0.42365882103888591</v>
      </c>
      <c r="CU38" s="11">
        <f>(1-AV38*SUM(CU$6:CU37))/(1+AV38)</f>
        <v>0.42365882103888591</v>
      </c>
      <c r="CV38" s="11">
        <f>(1-AW38*SUM(CV$6:CV37))/(1+AW38)</f>
        <v>0.42365882103888591</v>
      </c>
      <c r="CW38" s="11">
        <f>(1-AX38*SUM(CW$6:CW37))/(1+AX38)</f>
        <v>0.42365882103888591</v>
      </c>
      <c r="CX38" s="11">
        <f>(1-AY38*SUM(CX$6:CX37))/(1+AY38)</f>
        <v>0.42365882103888591</v>
      </c>
      <c r="CY38" s="11">
        <f>(1-AZ38*SUM(CY$6:CY37))/(1+AZ38)</f>
        <v>0.42365882103888591</v>
      </c>
      <c r="CZ38" s="11">
        <f>(1-BA38*SUM(CZ$6:CZ37))/(1+BA38)</f>
        <v>0.42365882103888591</v>
      </c>
      <c r="DA38" s="11">
        <f>(1-BB38*SUM(DA$6:DA37))/(1+BB38)</f>
        <v>0.42365882103888591</v>
      </c>
      <c r="DB38" s="11">
        <f>(1-BC38*SUM(DB$6:DB37))/(1+BC38)</f>
        <v>0.42365882103888591</v>
      </c>
      <c r="DC38" s="11">
        <f>(1-BD38*SUM(DC$6:DC37))/(1+BD38)</f>
        <v>0.42365882103888591</v>
      </c>
      <c r="DE38" s="4">
        <f t="shared" si="21"/>
        <v>2.6365727879879008E-2</v>
      </c>
      <c r="DF38" s="4">
        <f t="shared" si="58"/>
        <v>2.6364792298576356E-2</v>
      </c>
      <c r="DG38" s="4">
        <f t="shared" si="59"/>
        <v>2.6363853651133029E-2</v>
      </c>
      <c r="DH38" s="4">
        <f t="shared" si="60"/>
        <v>2.6362909063645468E-2</v>
      </c>
      <c r="DI38" s="4">
        <f t="shared" si="61"/>
        <v>2.6361956453354374E-2</v>
      </c>
      <c r="DJ38" s="4">
        <f t="shared" si="62"/>
        <v>2.6360992327784549E-2</v>
      </c>
      <c r="DK38" s="4">
        <f t="shared" si="63"/>
        <v>2.636001492733886E-2</v>
      </c>
      <c r="DL38" s="4">
        <f t="shared" si="64"/>
        <v>2.6359021629367652E-2</v>
      </c>
      <c r="DM38" s="4">
        <f t="shared" si="65"/>
        <v>2.6358010989269154E-2</v>
      </c>
      <c r="DN38" s="4">
        <f t="shared" si="66"/>
        <v>2.6356981667551738E-2</v>
      </c>
      <c r="DO38" s="4">
        <f t="shared" si="67"/>
        <v>2.6355931668523569E-2</v>
      </c>
      <c r="DP38" s="4">
        <f t="shared" si="68"/>
        <v>2.6354859824022414E-2</v>
      </c>
      <c r="DQ38" s="4">
        <f t="shared" si="69"/>
        <v>2.6353765034789367E-2</v>
      </c>
      <c r="DR38" s="4">
        <f t="shared" si="70"/>
        <v>2.6352646248329226E-2</v>
      </c>
      <c r="DS38" s="4">
        <f t="shared" si="71"/>
        <v>2.6351502443144881E-2</v>
      </c>
      <c r="DT38" s="4">
        <f t="shared" si="72"/>
        <v>2.6350332617158578E-2</v>
      </c>
      <c r="DU38" s="4">
        <f t="shared" si="25"/>
        <v>2.6349135778973354E-2</v>
      </c>
      <c r="DV38" s="4">
        <f t="shared" si="26"/>
        <v>2.6347910941108443E-2</v>
      </c>
      <c r="DW38" s="4">
        <f t="shared" si="27"/>
        <v>2.6346657114640015E-2</v>
      </c>
      <c r="DX38" s="4">
        <f t="shared" si="28"/>
        <v>2.6345373304860642E-2</v>
      </c>
      <c r="DY38" s="4">
        <f t="shared" si="29"/>
        <v>2.6344058262928627E-2</v>
      </c>
      <c r="DZ38" s="4">
        <f t="shared" si="30"/>
        <v>2.6342710984814222E-2</v>
      </c>
      <c r="EA38" s="4">
        <f t="shared" si="31"/>
        <v>2.6341330464534574E-2</v>
      </c>
      <c r="EB38" s="4">
        <f t="shared" si="32"/>
        <v>2.6339915691243165E-2</v>
      </c>
      <c r="EC38" s="4">
        <f t="shared" si="33"/>
        <v>2.6338465646758902E-2</v>
      </c>
      <c r="ED38" s="4">
        <f t="shared" si="34"/>
        <v>2.6336979303443586E-2</v>
      </c>
      <c r="EE38" s="4">
        <f t="shared" si="35"/>
        <v>2.6335455622354731E-2</v>
      </c>
      <c r="EF38" s="4">
        <f t="shared" si="36"/>
        <v>2.6333893551617527E-2</v>
      </c>
      <c r="EG38" s="4">
        <f t="shared" si="37"/>
        <v>2.6332292024972004E-2</v>
      </c>
      <c r="EH38" s="4">
        <f t="shared" si="38"/>
        <v>2.6330649960464969E-2</v>
      </c>
      <c r="EI38" s="4">
        <f t="shared" si="39"/>
        <v>2.6328966439034263E-2</v>
      </c>
      <c r="EJ38" s="4">
        <f t="shared" si="40"/>
        <v>2.6327240339146796E-2</v>
      </c>
      <c r="EK38" s="4">
        <f t="shared" si="41"/>
        <v>2.8032729246171728E-2</v>
      </c>
      <c r="EL38" s="4">
        <f t="shared" si="42"/>
        <v>2.6366663768981669E-2</v>
      </c>
      <c r="EM38" s="4">
        <f t="shared" si="43"/>
        <v>2.6366663768981669E-2</v>
      </c>
      <c r="EN38" s="4">
        <f t="shared" si="44"/>
        <v>2.6366663768981669E-2</v>
      </c>
      <c r="EO38" s="4">
        <f t="shared" si="45"/>
        <v>2.6366663768981669E-2</v>
      </c>
      <c r="EP38" s="4">
        <f t="shared" si="46"/>
        <v>2.6366663768981669E-2</v>
      </c>
      <c r="EQ38" s="4">
        <f t="shared" si="47"/>
        <v>2.6366663768981669E-2</v>
      </c>
      <c r="ER38" s="4">
        <f t="shared" si="48"/>
        <v>2.6366663768981669E-2</v>
      </c>
      <c r="ES38" s="4">
        <f t="shared" si="49"/>
        <v>2.6366663768981669E-2</v>
      </c>
      <c r="ET38" s="4">
        <f t="shared" si="50"/>
        <v>2.6366663768981669E-2</v>
      </c>
      <c r="EU38" s="4">
        <f t="shared" si="51"/>
        <v>2.6366663768981669E-2</v>
      </c>
      <c r="EV38" s="4">
        <f t="shared" si="52"/>
        <v>2.6366663768981669E-2</v>
      </c>
      <c r="EW38" s="4">
        <f t="shared" si="53"/>
        <v>2.6366663768981669E-2</v>
      </c>
      <c r="EX38" s="4">
        <f t="shared" si="54"/>
        <v>2.6366663768981669E-2</v>
      </c>
      <c r="EY38" s="4">
        <f t="shared" si="55"/>
        <v>2.6366663768981669E-2</v>
      </c>
      <c r="EZ38" s="4">
        <f t="shared" si="56"/>
        <v>2.6366663768981669E-2</v>
      </c>
      <c r="FA38" s="4">
        <f t="shared" si="57"/>
        <v>2.6366663768981669E-2</v>
      </c>
      <c r="FB38" s="4">
        <f t="shared" si="57"/>
        <v>2.6366663768981669E-2</v>
      </c>
      <c r="FD38" s="4">
        <f t="shared" si="24"/>
        <v>2.7546141178881545E-2</v>
      </c>
      <c r="FE38" s="4">
        <f t="shared" si="92"/>
        <v>2.7546028648005372E-2</v>
      </c>
      <c r="FF38" s="4">
        <f t="shared" si="93"/>
        <v>2.7545915751634675E-2</v>
      </c>
      <c r="FG38" s="4">
        <f t="shared" si="94"/>
        <v>2.7545802144157694E-2</v>
      </c>
      <c r="FH38" s="4">
        <f t="shared" si="95"/>
        <v>2.754568757515008E-2</v>
      </c>
      <c r="FI38" s="4">
        <f t="shared" si="96"/>
        <v>2.7545571624681298E-2</v>
      </c>
      <c r="FJ38" s="4">
        <f t="shared" si="97"/>
        <v>2.7545454081268739E-2</v>
      </c>
      <c r="FK38" s="4">
        <f t="shared" si="98"/>
        <v>2.754533462966946E-2</v>
      </c>
      <c r="FL38" s="4">
        <f t="shared" si="99"/>
        <v>2.7545213096345167E-2</v>
      </c>
      <c r="FM38" s="4">
        <f t="shared" si="100"/>
        <v>2.7545089320420768E-2</v>
      </c>
      <c r="FN38" s="4">
        <f t="shared" si="101"/>
        <v>2.7544963062142935E-2</v>
      </c>
      <c r="FO38" s="4">
        <f t="shared" si="102"/>
        <v>2.754483418129583E-2</v>
      </c>
      <c r="FP38" s="4">
        <f t="shared" si="103"/>
        <v>2.7544702545971411E-2</v>
      </c>
      <c r="FQ38" s="4">
        <f t="shared" si="104"/>
        <v>2.7544568029909122E-2</v>
      </c>
      <c r="FR38" s="4">
        <f t="shared" si="105"/>
        <v>2.7544430510599183E-2</v>
      </c>
      <c r="FS38" s="4">
        <f t="shared" si="106"/>
        <v>2.754428986788926E-2</v>
      </c>
      <c r="FT38" s="4">
        <f t="shared" si="107"/>
        <v>2.7544145982937529E-2</v>
      </c>
      <c r="FU38" s="4">
        <f t="shared" si="108"/>
        <v>2.7543998737398656E-2</v>
      </c>
      <c r="FV38" s="4">
        <f t="shared" si="109"/>
        <v>2.7543848012779648E-2</v>
      </c>
      <c r="FW38" s="4">
        <f t="shared" si="110"/>
        <v>2.7543693689920712E-2</v>
      </c>
      <c r="FX38" s="4">
        <f t="shared" si="111"/>
        <v>2.7543535619144244E-2</v>
      </c>
      <c r="FY38" s="4">
        <f t="shared" si="112"/>
        <v>2.7543373680232852E-2</v>
      </c>
      <c r="FZ38" s="4">
        <f t="shared" si="74"/>
        <v>2.7543207752766197E-2</v>
      </c>
      <c r="GA38" s="4">
        <f t="shared" si="75"/>
        <v>2.7543037715771934E-2</v>
      </c>
      <c r="GB38" s="4">
        <f t="shared" si="76"/>
        <v>2.7542863447430843E-2</v>
      </c>
      <c r="GC38" s="4">
        <f t="shared" si="77"/>
        <v>2.7542684824823249E-2</v>
      </c>
      <c r="GD38" s="4">
        <f t="shared" si="78"/>
        <v>2.7542501723708313E-2</v>
      </c>
      <c r="GE38" s="4">
        <f t="shared" si="79"/>
        <v>2.7542314018330183E-2</v>
      </c>
      <c r="GF38" s="4">
        <f t="shared" si="80"/>
        <v>2.7542121581245249E-2</v>
      </c>
      <c r="GG38" s="4">
        <f t="shared" si="81"/>
        <v>2.7541924283167152E-2</v>
      </c>
      <c r="GH38" s="4">
        <f t="shared" si="82"/>
        <v>2.754172201442473E-2</v>
      </c>
      <c r="GI38" s="4">
        <f t="shared" si="83"/>
        <v>-2.4835502454975678E-2</v>
      </c>
      <c r="GJ38" s="4">
        <f t="shared" si="84"/>
        <v>8.4043476332698264E-2</v>
      </c>
      <c r="GK38" s="4">
        <f t="shared" si="85"/>
        <v>2.7546253750063698E-2</v>
      </c>
      <c r="GL38" s="4">
        <f t="shared" si="86"/>
        <v>2.7546253750063698E-2</v>
      </c>
      <c r="GM38" s="4">
        <f t="shared" si="87"/>
        <v>2.7546253750063698E-2</v>
      </c>
      <c r="GN38" s="4">
        <f t="shared" si="88"/>
        <v>2.7546253750063698E-2</v>
      </c>
      <c r="GO38" s="4">
        <f t="shared" si="89"/>
        <v>2.7546253750063698E-2</v>
      </c>
      <c r="GP38" s="4">
        <f t="shared" si="90"/>
        <v>2.7546253750063698E-2</v>
      </c>
      <c r="GQ38" s="4">
        <f t="shared" si="91"/>
        <v>2.7546253750063698E-2</v>
      </c>
      <c r="GR38" s="4">
        <f t="shared" si="115"/>
        <v>2.7546253750063698E-2</v>
      </c>
      <c r="GS38" s="4">
        <f t="shared" si="116"/>
        <v>2.7546253750063698E-2</v>
      </c>
      <c r="GT38" s="4">
        <f t="shared" si="117"/>
        <v>2.7546253750063698E-2</v>
      </c>
      <c r="GU38" s="4">
        <f t="shared" si="118"/>
        <v>2.7546253750063698E-2</v>
      </c>
      <c r="GV38" s="4">
        <f t="shared" si="119"/>
        <v>2.7546253750063698E-2</v>
      </c>
      <c r="GW38" s="4">
        <f t="shared" si="120"/>
        <v>2.7546253750063698E-2</v>
      </c>
      <c r="GX38" s="4">
        <f t="shared" si="121"/>
        <v>2.7546253750063698E-2</v>
      </c>
      <c r="GY38" s="4">
        <f t="shared" si="122"/>
        <v>2.7546253750063698E-2</v>
      </c>
      <c r="GZ38" s="4">
        <f t="shared" si="123"/>
        <v>2.7546253750063698E-2</v>
      </c>
      <c r="HA38" s="4">
        <f t="shared" si="124"/>
        <v>2.7546253750063698E-2</v>
      </c>
      <c r="HB38" s="4"/>
      <c r="HC38" s="4"/>
      <c r="HD38" s="4"/>
      <c r="HE38" s="4"/>
    </row>
    <row r="39" spans="2:213" x14ac:dyDescent="0.2">
      <c r="B39" t="str">
        <f t="shared" si="127"/>
        <v>34y</v>
      </c>
      <c r="C39">
        <f t="shared" si="19"/>
        <v>408</v>
      </c>
      <c r="D39" s="10">
        <f t="shared" si="1"/>
        <v>34</v>
      </c>
      <c r="E39" s="11">
        <f>'Curve construction'!G54</f>
        <v>2.5468221519462274E-2</v>
      </c>
      <c r="G39" s="11">
        <f t="shared" si="20"/>
        <v>2.5468221519462274E-2</v>
      </c>
      <c r="H39" s="11">
        <f t="shared" si="126"/>
        <v>2.5468221519462274E-2</v>
      </c>
      <c r="I39" s="11">
        <f t="shared" si="126"/>
        <v>2.5468221519462274E-2</v>
      </c>
      <c r="J39" s="11">
        <f t="shared" si="126"/>
        <v>2.5468221519462274E-2</v>
      </c>
      <c r="K39" s="11">
        <f t="shared" si="126"/>
        <v>2.5468221519462274E-2</v>
      </c>
      <c r="L39" s="11">
        <f t="shared" si="126"/>
        <v>2.5468221519462274E-2</v>
      </c>
      <c r="M39" s="11">
        <f t="shared" si="126"/>
        <v>2.5468221519462274E-2</v>
      </c>
      <c r="N39" s="11">
        <f t="shared" si="126"/>
        <v>2.5468221519462274E-2</v>
      </c>
      <c r="O39" s="11">
        <f t="shared" si="126"/>
        <v>2.5468221519462274E-2</v>
      </c>
      <c r="P39" s="11">
        <f t="shared" si="126"/>
        <v>2.5468221519462274E-2</v>
      </c>
      <c r="Q39" s="11">
        <f t="shared" si="126"/>
        <v>2.5468221519462274E-2</v>
      </c>
      <c r="R39" s="11">
        <f t="shared" si="126"/>
        <v>2.5468221519462274E-2</v>
      </c>
      <c r="S39" s="11">
        <f t="shared" si="126"/>
        <v>2.5468221519462274E-2</v>
      </c>
      <c r="T39" s="11">
        <f t="shared" si="126"/>
        <v>2.5468221519462274E-2</v>
      </c>
      <c r="U39" s="11">
        <f t="shared" si="126"/>
        <v>2.5468221519462274E-2</v>
      </c>
      <c r="V39" s="11">
        <f t="shared" si="126"/>
        <v>2.5468221519462274E-2</v>
      </c>
      <c r="W39" s="11">
        <f t="shared" si="126"/>
        <v>2.5468221519462274E-2</v>
      </c>
      <c r="X39" s="11">
        <f t="shared" si="126"/>
        <v>2.5468221519462274E-2</v>
      </c>
      <c r="Y39" s="11">
        <f t="shared" si="126"/>
        <v>2.5468221519462274E-2</v>
      </c>
      <c r="Z39" s="11">
        <f t="shared" si="126"/>
        <v>2.5468221519462274E-2</v>
      </c>
      <c r="AA39" s="11">
        <f t="shared" si="126"/>
        <v>2.5468221519462274E-2</v>
      </c>
      <c r="AB39" s="11">
        <f t="shared" si="126"/>
        <v>2.5468221519462274E-2</v>
      </c>
      <c r="AC39" s="11">
        <f t="shared" si="126"/>
        <v>2.5468221519462274E-2</v>
      </c>
      <c r="AD39" s="11">
        <f t="shared" si="126"/>
        <v>2.5468221519462274E-2</v>
      </c>
      <c r="AE39" s="11">
        <f t="shared" si="126"/>
        <v>2.5468221519462274E-2</v>
      </c>
      <c r="AF39" s="11">
        <f t="shared" si="126"/>
        <v>2.5468221519462274E-2</v>
      </c>
      <c r="AG39" s="11">
        <f t="shared" si="126"/>
        <v>2.5468221519462274E-2</v>
      </c>
      <c r="AH39" s="11">
        <f t="shared" si="126"/>
        <v>2.5468221519462274E-2</v>
      </c>
      <c r="AI39" s="11">
        <f t="shared" si="126"/>
        <v>2.5468221519462274E-2</v>
      </c>
      <c r="AJ39" s="11">
        <f t="shared" si="126"/>
        <v>2.5468221519462274E-2</v>
      </c>
      <c r="AK39" s="11">
        <f t="shared" si="126"/>
        <v>2.5468221519462274E-2</v>
      </c>
      <c r="AL39" s="11">
        <f t="shared" si="126"/>
        <v>2.5468221519462274E-2</v>
      </c>
      <c r="AM39" s="11">
        <f t="shared" si="126"/>
        <v>2.5468221519462274E-2</v>
      </c>
      <c r="AN39" s="11">
        <f t="shared" si="126"/>
        <v>2.6468221519462275E-2</v>
      </c>
      <c r="AO39" s="11">
        <f t="shared" si="128"/>
        <v>2.5468221519462274E-2</v>
      </c>
      <c r="AP39" s="11">
        <f t="shared" si="128"/>
        <v>2.5468221519462274E-2</v>
      </c>
      <c r="AQ39" s="11">
        <f t="shared" si="128"/>
        <v>2.5468221519462274E-2</v>
      </c>
      <c r="AR39" s="11">
        <f t="shared" si="128"/>
        <v>2.5468221519462274E-2</v>
      </c>
      <c r="AS39" s="11">
        <f t="shared" si="128"/>
        <v>2.5468221519462274E-2</v>
      </c>
      <c r="AT39" s="11">
        <f t="shared" si="128"/>
        <v>2.5468221519462274E-2</v>
      </c>
      <c r="AU39" s="11">
        <f t="shared" si="128"/>
        <v>2.5468221519462274E-2</v>
      </c>
      <c r="AV39" s="11">
        <f t="shared" si="128"/>
        <v>2.5468221519462274E-2</v>
      </c>
      <c r="AW39" s="11">
        <f t="shared" si="128"/>
        <v>2.5468221519462274E-2</v>
      </c>
      <c r="AX39" s="11">
        <f t="shared" si="128"/>
        <v>2.5468221519462274E-2</v>
      </c>
      <c r="AY39" s="11">
        <f t="shared" si="128"/>
        <v>2.5468221519462274E-2</v>
      </c>
      <c r="AZ39" s="11">
        <f t="shared" si="128"/>
        <v>2.5468221519462274E-2</v>
      </c>
      <c r="BA39" s="11">
        <f t="shared" si="128"/>
        <v>2.5468221519462274E-2</v>
      </c>
      <c r="BB39" s="11">
        <f t="shared" si="128"/>
        <v>2.5468221519462274E-2</v>
      </c>
      <c r="BC39" s="11">
        <f t="shared" si="128"/>
        <v>2.5468221519462274E-2</v>
      </c>
      <c r="BD39" s="11">
        <f t="shared" si="4"/>
        <v>2.5468221519462274E-2</v>
      </c>
      <c r="BF39" s="11">
        <f>(1-G39*SUM(BF$6:BF38))/(1+G39)</f>
        <v>0.4123139107436104</v>
      </c>
      <c r="BG39" s="11">
        <f>(1-H39*SUM(BG$6:BG38))/(1+H39)</f>
        <v>0.41232635738881712</v>
      </c>
      <c r="BH39" s="11">
        <f>(1-I39*SUM(BH$6:BH38))/(1+I39)</f>
        <v>0.41233884521254383</v>
      </c>
      <c r="BI39" s="11">
        <f>(1-J39*SUM(BI$6:BI38))/(1+J39)</f>
        <v>0.41235141245498819</v>
      </c>
      <c r="BJ39" s="11">
        <f>(1-K39*SUM(BJ$6:BJ38))/(1+K39)</f>
        <v>0.41236408683490883</v>
      </c>
      <c r="BK39" s="11">
        <f>(1-L39*SUM(BK$6:BK38))/(1+L39)</f>
        <v>0.41237691483165489</v>
      </c>
      <c r="BL39" s="11">
        <f>(1-M39*SUM(BL$6:BL38))/(1+M39)</f>
        <v>0.41238991987304896</v>
      </c>
      <c r="BM39" s="11">
        <f>(1-N39*SUM(BM$6:BM38))/(1+N39)</f>
        <v>0.4124031368742842</v>
      </c>
      <c r="BN39" s="11">
        <f>(1-O39*SUM(BN$6:BN38))/(1+O39)</f>
        <v>0.41241658507934964</v>
      </c>
      <c r="BO39" s="11">
        <f>(1-P39*SUM(BO$6:BO38))/(1+P39)</f>
        <v>0.41243028233644485</v>
      </c>
      <c r="BP39" s="11">
        <f>(1-Q39*SUM(BP$6:BP38))/(1+Q39)</f>
        <v>0.41244425522920997</v>
      </c>
      <c r="BQ39" s="11">
        <f>(1-R39*SUM(BQ$6:BQ38))/(1+R39)</f>
        <v>0.41245851933254918</v>
      </c>
      <c r="BR39" s="11">
        <f>(1-S39*SUM(BR$6:BR38))/(1+S39)</f>
        <v>0.41247308930717436</v>
      </c>
      <c r="BS39" s="11">
        <f>(1-T39*SUM(BS$6:BS38))/(1+T39)</f>
        <v>0.41248797919420399</v>
      </c>
      <c r="BT39" s="11">
        <f>(1-U39*SUM(BT$6:BT38))/(1+U39)</f>
        <v>0.41250320262500623</v>
      </c>
      <c r="BU39" s="11">
        <f>(1-V39*SUM(BU$6:BU38))/(1+V39)</f>
        <v>0.41251877297533812</v>
      </c>
      <c r="BV39" s="11">
        <f>(1-W39*SUM(BV$6:BV38))/(1+W39)</f>
        <v>0.4125347034817336</v>
      </c>
      <c r="BW39" s="11">
        <f>(1-X39*SUM(BW$6:BW38))/(1+X39)</f>
        <v>0.41255100733163291</v>
      </c>
      <c r="BX39" s="11">
        <f>(1-Y39*SUM(BX$6:BX38))/(1+Y39)</f>
        <v>0.41256769773483515</v>
      </c>
      <c r="BY39" s="11">
        <f>(1-Z39*SUM(BY$6:BY38))/(1+Z39)</f>
        <v>0.41258478798141213</v>
      </c>
      <c r="BZ39" s="11">
        <f>(1-AA39*SUM(BZ$6:BZ38))/(1+AA39)</f>
        <v>0.41260229474814869</v>
      </c>
      <c r="CA39" s="11">
        <f>(1-AB39*SUM(CA$6:CA38))/(1+AB39)</f>
        <v>0.41262023145665938</v>
      </c>
      <c r="CB39" s="11">
        <f>(1-AC39*SUM(CB$6:CB38))/(1+AC39)</f>
        <v>0.41263861155829468</v>
      </c>
      <c r="CC39" s="11">
        <f>(1-AD39*SUM(CC$6:CC38))/(1+AD39)</f>
        <v>0.41265744857306486</v>
      </c>
      <c r="CD39" s="11">
        <f>(1-AE39*SUM(CD$6:CD38))/(1+AE39)</f>
        <v>0.41267675612268834</v>
      </c>
      <c r="CE39" s="11">
        <f>(1-AF39*SUM(CE$6:CE38))/(1+AF39)</f>
        <v>0.41269654795903871</v>
      </c>
      <c r="CF39" s="11">
        <f>(1-AG39*SUM(CF$6:CF38))/(1+AG39)</f>
        <v>0.41271683798894271</v>
      </c>
      <c r="CG39" s="11">
        <f>(1-AH39*SUM(CG$6:CG38))/(1+AH39)</f>
        <v>0.41273764029607085</v>
      </c>
      <c r="CH39" s="11">
        <f>(1-AI39*SUM(CH$6:CH38))/(1+AI39)</f>
        <v>0.41275896916049148</v>
      </c>
      <c r="CI39" s="11">
        <f>(1-AJ39*SUM(CI$6:CI38))/(1+AJ39)</f>
        <v>0.41278083907633983</v>
      </c>
      <c r="CJ39" s="11">
        <f>(1-AK39*SUM(CJ$6:CJ38))/(1+AK39)</f>
        <v>0.41280326237338183</v>
      </c>
      <c r="CK39" s="11">
        <f>(1-AL39*SUM(CK$6:CK38))/(1+AL39)</f>
        <v>0.41282625408336338</v>
      </c>
      <c r="CL39" s="11">
        <f>(1-AM39*SUM(CL$6:CL38))/(1+AM39)</f>
        <v>0.41284982960160893</v>
      </c>
      <c r="CM39" s="11">
        <f>(1-AN39*SUM(CM$6:CM38))/(1+AN39)</f>
        <v>0.38982072652485822</v>
      </c>
      <c r="CN39" s="11">
        <f>(1-AO39*SUM(CN$6:CN38))/(1+AO39)</f>
        <v>0.41230146038947563</v>
      </c>
      <c r="CO39" s="11">
        <f>(1-AP39*SUM(CO$6:CO38))/(1+AP39)</f>
        <v>0.41230146038947563</v>
      </c>
      <c r="CP39" s="11">
        <f>(1-AQ39*SUM(CP$6:CP38))/(1+AQ39)</f>
        <v>0.41230146038947563</v>
      </c>
      <c r="CQ39" s="11">
        <f>(1-AR39*SUM(CQ$6:CQ38))/(1+AR39)</f>
        <v>0.41230146038947563</v>
      </c>
      <c r="CR39" s="11">
        <f>(1-AS39*SUM(CR$6:CR38))/(1+AS39)</f>
        <v>0.41230146038947563</v>
      </c>
      <c r="CS39" s="11">
        <f>(1-AT39*SUM(CS$6:CS38))/(1+AT39)</f>
        <v>0.41230146038947563</v>
      </c>
      <c r="CT39" s="11">
        <f>(1-AU39*SUM(CT$6:CT38))/(1+AU39)</f>
        <v>0.41230146038947563</v>
      </c>
      <c r="CU39" s="11">
        <f>(1-AV39*SUM(CU$6:CU38))/(1+AV39)</f>
        <v>0.41230146038947563</v>
      </c>
      <c r="CV39" s="11">
        <f>(1-AW39*SUM(CV$6:CV38))/(1+AW39)</f>
        <v>0.41230146038947563</v>
      </c>
      <c r="CW39" s="11">
        <f>(1-AX39*SUM(CW$6:CW38))/(1+AX39)</f>
        <v>0.41230146038947563</v>
      </c>
      <c r="CX39" s="11">
        <f>(1-AY39*SUM(CX$6:CX38))/(1+AY39)</f>
        <v>0.41230146038947563</v>
      </c>
      <c r="CY39" s="11">
        <f>(1-AZ39*SUM(CY$6:CY38))/(1+AZ39)</f>
        <v>0.41230146038947563</v>
      </c>
      <c r="CZ39" s="11">
        <f>(1-BA39*SUM(CZ$6:CZ38))/(1+BA39)</f>
        <v>0.41230146038947563</v>
      </c>
      <c r="DA39" s="11">
        <f>(1-BB39*SUM(DA$6:DA38))/(1+BB39)</f>
        <v>0.41230146038947563</v>
      </c>
      <c r="DB39" s="11">
        <f>(1-BC39*SUM(DB$6:DB38))/(1+BC39)</f>
        <v>0.41230146038947563</v>
      </c>
      <c r="DC39" s="11">
        <f>(1-BD39*SUM(DC$6:DC38))/(1+BD39)</f>
        <v>0.41230146038947563</v>
      </c>
      <c r="DE39" s="4">
        <f t="shared" si="21"/>
        <v>2.6400426668811816E-2</v>
      </c>
      <c r="DF39" s="4">
        <f t="shared" si="58"/>
        <v>2.6399515381167804E-2</v>
      </c>
      <c r="DG39" s="4">
        <f t="shared" si="59"/>
        <v>2.6398601107074704E-2</v>
      </c>
      <c r="DH39" s="4">
        <f t="shared" si="60"/>
        <v>2.6397681047255039E-2</v>
      </c>
      <c r="DI39" s="4">
        <f t="shared" si="61"/>
        <v>2.6396753173033805E-2</v>
      </c>
      <c r="DJ39" s="4">
        <f t="shared" si="62"/>
        <v>2.6395814082625257E-2</v>
      </c>
      <c r="DK39" s="4">
        <f t="shared" si="63"/>
        <v>2.6394862062127267E-2</v>
      </c>
      <c r="DL39" s="4">
        <f t="shared" si="64"/>
        <v>2.639389455699459E-2</v>
      </c>
      <c r="DM39" s="4">
        <f t="shared" si="65"/>
        <v>2.6392910160141669E-2</v>
      </c>
      <c r="DN39" s="4">
        <f t="shared" si="66"/>
        <v>2.6391907566864603E-2</v>
      </c>
      <c r="DO39" s="4">
        <f t="shared" si="67"/>
        <v>2.6390884833298545E-2</v>
      </c>
      <c r="DP39" s="4">
        <f t="shared" si="68"/>
        <v>2.6389840821620991E-2</v>
      </c>
      <c r="DQ39" s="4">
        <f t="shared" si="69"/>
        <v>2.638877446112331E-2</v>
      </c>
      <c r="DR39" s="4">
        <f t="shared" si="70"/>
        <v>2.638768472664843E-2</v>
      </c>
      <c r="DS39" s="4">
        <f t="shared" si="71"/>
        <v>2.6386570623230909E-2</v>
      </c>
      <c r="DT39" s="4">
        <f t="shared" si="72"/>
        <v>2.6385431174822171E-2</v>
      </c>
      <c r="DU39" s="4">
        <f t="shared" si="25"/>
        <v>2.6384265415777541E-2</v>
      </c>
      <c r="DV39" s="4">
        <f t="shared" si="26"/>
        <v>2.6383072384267292E-2</v>
      </c>
      <c r="DW39" s="4">
        <f t="shared" si="27"/>
        <v>2.638185111705682E-2</v>
      </c>
      <c r="DX39" s="4">
        <f t="shared" si="28"/>
        <v>2.6380600645278474E-2</v>
      </c>
      <c r="DY39" s="4">
        <f t="shared" si="29"/>
        <v>2.6379319752530606E-2</v>
      </c>
      <c r="DZ39" s="4">
        <f t="shared" si="30"/>
        <v>2.6378007460866604E-2</v>
      </c>
      <c r="EA39" s="4">
        <f t="shared" si="31"/>
        <v>2.6376662790439376E-2</v>
      </c>
      <c r="EB39" s="4">
        <f t="shared" si="32"/>
        <v>2.6375284756663397E-2</v>
      </c>
      <c r="EC39" s="4">
        <f t="shared" si="33"/>
        <v>2.637387236781108E-2</v>
      </c>
      <c r="ED39" s="4">
        <f t="shared" si="34"/>
        <v>2.6372424622944202E-2</v>
      </c>
      <c r="EE39" s="4">
        <f t="shared" si="35"/>
        <v>2.6370940510114016E-2</v>
      </c>
      <c r="EF39" s="4">
        <f t="shared" si="36"/>
        <v>2.6369419004776296E-2</v>
      </c>
      <c r="EG39" s="4">
        <f t="shared" si="37"/>
        <v>2.6367859068376687E-2</v>
      </c>
      <c r="EH39" s="4">
        <f t="shared" si="38"/>
        <v>2.6366259647075285E-2</v>
      </c>
      <c r="EI39" s="4">
        <f t="shared" si="39"/>
        <v>2.6364619845695048E-2</v>
      </c>
      <c r="EJ39" s="4">
        <f t="shared" si="40"/>
        <v>2.6362938571846239E-2</v>
      </c>
      <c r="EK39" s="4">
        <f t="shared" si="41"/>
        <v>2.6361214706978942E-2</v>
      </c>
      <c r="EL39" s="4">
        <f t="shared" si="42"/>
        <v>2.8095325477500488E-2</v>
      </c>
      <c r="EM39" s="4">
        <f t="shared" si="43"/>
        <v>2.6401338256338391E-2</v>
      </c>
      <c r="EN39" s="4">
        <f t="shared" si="44"/>
        <v>2.6401338256338391E-2</v>
      </c>
      <c r="EO39" s="4">
        <f t="shared" si="45"/>
        <v>2.6401338256338391E-2</v>
      </c>
      <c r="EP39" s="4">
        <f t="shared" si="46"/>
        <v>2.6401338256338391E-2</v>
      </c>
      <c r="EQ39" s="4">
        <f t="shared" si="47"/>
        <v>2.6401338256338391E-2</v>
      </c>
      <c r="ER39" s="4">
        <f t="shared" si="48"/>
        <v>2.6401338256338391E-2</v>
      </c>
      <c r="ES39" s="4">
        <f t="shared" si="49"/>
        <v>2.6401338256338391E-2</v>
      </c>
      <c r="ET39" s="4">
        <f t="shared" si="50"/>
        <v>2.6401338256338391E-2</v>
      </c>
      <c r="EU39" s="4">
        <f t="shared" si="51"/>
        <v>2.6401338256338391E-2</v>
      </c>
      <c r="EV39" s="4">
        <f t="shared" si="52"/>
        <v>2.6401338256338391E-2</v>
      </c>
      <c r="EW39" s="4">
        <f t="shared" si="53"/>
        <v>2.6401338256338391E-2</v>
      </c>
      <c r="EX39" s="4">
        <f t="shared" si="54"/>
        <v>2.6401338256338391E-2</v>
      </c>
      <c r="EY39" s="4">
        <f t="shared" si="55"/>
        <v>2.6401338256338391E-2</v>
      </c>
      <c r="EZ39" s="4">
        <f t="shared" si="56"/>
        <v>2.6401338256338391E-2</v>
      </c>
      <c r="FA39" s="4">
        <f t="shared" si="57"/>
        <v>2.6401338256338391E-2</v>
      </c>
      <c r="FB39" s="4">
        <f t="shared" si="57"/>
        <v>2.6401338256338391E-2</v>
      </c>
      <c r="FD39" s="4">
        <f t="shared" si="24"/>
        <v>2.7546145037130376E-2</v>
      </c>
      <c r="FE39" s="4">
        <f t="shared" si="92"/>
        <v>2.7546036363145232E-2</v>
      </c>
      <c r="FF39" s="4">
        <f t="shared" si="93"/>
        <v>2.7545927336215748E-2</v>
      </c>
      <c r="FG39" s="4">
        <f t="shared" si="94"/>
        <v>2.7545817622575131E-2</v>
      </c>
      <c r="FH39" s="4">
        <f t="shared" si="95"/>
        <v>2.7545706980383944E-2</v>
      </c>
      <c r="FI39" s="4">
        <f t="shared" si="96"/>
        <v>2.7545595004105916E-2</v>
      </c>
      <c r="FJ39" s="4">
        <f t="shared" si="97"/>
        <v>2.7545481489505752E-2</v>
      </c>
      <c r="FK39" s="4">
        <f t="shared" si="98"/>
        <v>2.7545366132148752E-2</v>
      </c>
      <c r="FL39" s="4">
        <f t="shared" si="99"/>
        <v>2.754524876444453E-2</v>
      </c>
      <c r="FM39" s="4">
        <f t="shared" si="100"/>
        <v>2.7545129231034693E-2</v>
      </c>
      <c r="FN39" s="4">
        <f t="shared" si="101"/>
        <v>2.7545007300384006E-2</v>
      </c>
      <c r="FO39" s="4">
        <f t="shared" si="102"/>
        <v>2.7544882837085227E-2</v>
      </c>
      <c r="FP39" s="4">
        <f t="shared" si="103"/>
        <v>2.7544755713753366E-2</v>
      </c>
      <c r="FQ39" s="4">
        <f t="shared" si="104"/>
        <v>2.7544625808457956E-2</v>
      </c>
      <c r="FR39" s="4">
        <f t="shared" si="105"/>
        <v>2.7544493002889414E-2</v>
      </c>
      <c r="FS39" s="4">
        <f t="shared" si="106"/>
        <v>2.7544357181017887E-2</v>
      </c>
      <c r="FT39" s="4">
        <f t="shared" si="107"/>
        <v>2.7544218228076289E-2</v>
      </c>
      <c r="FU39" s="4">
        <f t="shared" si="108"/>
        <v>2.754407602977893E-2</v>
      </c>
      <c r="FV39" s="4">
        <f t="shared" si="109"/>
        <v>2.754393047169712E-2</v>
      </c>
      <c r="FW39" s="4">
        <f t="shared" si="110"/>
        <v>2.7543781438758685E-2</v>
      </c>
      <c r="FX39" s="4">
        <f t="shared" si="111"/>
        <v>2.7543628786419694E-2</v>
      </c>
      <c r="FY39" s="4">
        <f t="shared" si="112"/>
        <v>2.7543472398586344E-2</v>
      </c>
      <c r="FZ39" s="4">
        <f t="shared" si="74"/>
        <v>2.7543312158970545E-2</v>
      </c>
      <c r="GA39" s="4">
        <f t="shared" si="75"/>
        <v>2.7543147950749525E-2</v>
      </c>
      <c r="GB39" s="4">
        <f t="shared" si="76"/>
        <v>2.7542979656284938E-2</v>
      </c>
      <c r="GC39" s="4">
        <f t="shared" si="77"/>
        <v>2.7542807156874183E-2</v>
      </c>
      <c r="GD39" s="4">
        <f t="shared" si="78"/>
        <v>2.7542630332539675E-2</v>
      </c>
      <c r="GE39" s="4">
        <f t="shared" si="79"/>
        <v>2.7542449061841223E-2</v>
      </c>
      <c r="GF39" s="4">
        <f t="shared" si="80"/>
        <v>2.7542263221708829E-2</v>
      </c>
      <c r="GG39" s="4">
        <f t="shared" si="81"/>
        <v>2.7542072687293251E-2</v>
      </c>
      <c r="GH39" s="4">
        <f t="shared" si="82"/>
        <v>2.7541877352688315E-2</v>
      </c>
      <c r="GI39" s="4">
        <f t="shared" si="83"/>
        <v>2.7541677088538163E-2</v>
      </c>
      <c r="GJ39" s="4">
        <f t="shared" si="84"/>
        <v>-2.7300206609693012E-2</v>
      </c>
      <c r="GK39" s="4">
        <f t="shared" si="85"/>
        <v>8.6804246699976106E-2</v>
      </c>
      <c r="GL39" s="4">
        <f t="shared" si="86"/>
        <v>2.7546253750063476E-2</v>
      </c>
      <c r="GM39" s="4">
        <f t="shared" si="87"/>
        <v>2.7546253750063476E-2</v>
      </c>
      <c r="GN39" s="4">
        <f t="shared" si="88"/>
        <v>2.7546253750063476E-2</v>
      </c>
      <c r="GO39" s="4">
        <f t="shared" si="89"/>
        <v>2.7546253750063476E-2</v>
      </c>
      <c r="GP39" s="4">
        <f t="shared" si="90"/>
        <v>2.7546253750063476E-2</v>
      </c>
      <c r="GQ39" s="4">
        <f t="shared" si="91"/>
        <v>2.7546253750063476E-2</v>
      </c>
      <c r="GR39" s="4">
        <f t="shared" si="115"/>
        <v>2.7546253750063476E-2</v>
      </c>
      <c r="GS39" s="4">
        <f t="shared" si="116"/>
        <v>2.7546253750063476E-2</v>
      </c>
      <c r="GT39" s="4">
        <f t="shared" si="117"/>
        <v>2.7546253750063476E-2</v>
      </c>
      <c r="GU39" s="4">
        <f t="shared" si="118"/>
        <v>2.7546253750063476E-2</v>
      </c>
      <c r="GV39" s="4">
        <f t="shared" si="119"/>
        <v>2.7546253750063476E-2</v>
      </c>
      <c r="GW39" s="4">
        <f t="shared" si="120"/>
        <v>2.7546253750063476E-2</v>
      </c>
      <c r="GX39" s="4">
        <f t="shared" si="121"/>
        <v>2.7546253750063476E-2</v>
      </c>
      <c r="GY39" s="4">
        <f t="shared" si="122"/>
        <v>2.7546253750063476E-2</v>
      </c>
      <c r="GZ39" s="4">
        <f t="shared" si="123"/>
        <v>2.7546253750063476E-2</v>
      </c>
      <c r="HA39" s="4">
        <f t="shared" si="124"/>
        <v>2.7546253750063476E-2</v>
      </c>
      <c r="HB39" s="4"/>
      <c r="HC39" s="4"/>
      <c r="HD39" s="4"/>
      <c r="HE39" s="4"/>
    </row>
    <row r="40" spans="2:213" x14ac:dyDescent="0.2">
      <c r="B40" t="str">
        <f t="shared" si="127"/>
        <v>35y</v>
      </c>
      <c r="C40">
        <f t="shared" si="19"/>
        <v>420</v>
      </c>
      <c r="D40" s="10">
        <f t="shared" si="1"/>
        <v>35</v>
      </c>
      <c r="E40" s="11">
        <f>'Curve construction'!G55</f>
        <v>2.5503737436586349E-2</v>
      </c>
      <c r="G40" s="11">
        <f t="shared" si="20"/>
        <v>2.5503737436586349E-2</v>
      </c>
      <c r="H40" s="11">
        <f t="shared" si="126"/>
        <v>2.5503737436586349E-2</v>
      </c>
      <c r="I40" s="11">
        <f t="shared" si="126"/>
        <v>2.5503737436586349E-2</v>
      </c>
      <c r="J40" s="11">
        <f t="shared" si="126"/>
        <v>2.5503737436586349E-2</v>
      </c>
      <c r="K40" s="11">
        <f t="shared" si="126"/>
        <v>2.5503737436586349E-2</v>
      </c>
      <c r="L40" s="11">
        <f t="shared" si="126"/>
        <v>2.5503737436586349E-2</v>
      </c>
      <c r="M40" s="11">
        <f t="shared" si="126"/>
        <v>2.5503737436586349E-2</v>
      </c>
      <c r="N40" s="11">
        <f t="shared" si="126"/>
        <v>2.5503737436586349E-2</v>
      </c>
      <c r="O40" s="11">
        <f t="shared" si="126"/>
        <v>2.5503737436586349E-2</v>
      </c>
      <c r="P40" s="11">
        <f t="shared" si="126"/>
        <v>2.5503737436586349E-2</v>
      </c>
      <c r="Q40" s="11">
        <f t="shared" si="126"/>
        <v>2.5503737436586349E-2</v>
      </c>
      <c r="R40" s="11">
        <f t="shared" si="126"/>
        <v>2.5503737436586349E-2</v>
      </c>
      <c r="S40" s="11">
        <f t="shared" si="126"/>
        <v>2.5503737436586349E-2</v>
      </c>
      <c r="T40" s="11">
        <f t="shared" si="126"/>
        <v>2.5503737436586349E-2</v>
      </c>
      <c r="U40" s="11">
        <f t="shared" si="126"/>
        <v>2.5503737436586349E-2</v>
      </c>
      <c r="V40" s="11">
        <f t="shared" si="126"/>
        <v>2.5503737436586349E-2</v>
      </c>
      <c r="W40" s="11">
        <f t="shared" si="126"/>
        <v>2.5503737436586349E-2</v>
      </c>
      <c r="X40" s="11">
        <f t="shared" si="126"/>
        <v>2.5503737436586349E-2</v>
      </c>
      <c r="Y40" s="11">
        <f t="shared" si="126"/>
        <v>2.5503737436586349E-2</v>
      </c>
      <c r="Z40" s="11">
        <f t="shared" si="126"/>
        <v>2.5503737436586349E-2</v>
      </c>
      <c r="AA40" s="11">
        <f t="shared" si="126"/>
        <v>2.5503737436586349E-2</v>
      </c>
      <c r="AB40" s="11">
        <f t="shared" si="126"/>
        <v>2.5503737436586349E-2</v>
      </c>
      <c r="AC40" s="11">
        <f t="shared" si="126"/>
        <v>2.5503737436586349E-2</v>
      </c>
      <c r="AD40" s="11">
        <f t="shared" si="126"/>
        <v>2.5503737436586349E-2</v>
      </c>
      <c r="AE40" s="11">
        <f t="shared" si="126"/>
        <v>2.5503737436586349E-2</v>
      </c>
      <c r="AF40" s="11">
        <f t="shared" si="126"/>
        <v>2.5503737436586349E-2</v>
      </c>
      <c r="AG40" s="11">
        <f t="shared" si="126"/>
        <v>2.5503737436586349E-2</v>
      </c>
      <c r="AH40" s="11">
        <f t="shared" si="126"/>
        <v>2.5503737436586349E-2</v>
      </c>
      <c r="AI40" s="11">
        <f t="shared" si="126"/>
        <v>2.5503737436586349E-2</v>
      </c>
      <c r="AJ40" s="11">
        <f t="shared" si="126"/>
        <v>2.5503737436586349E-2</v>
      </c>
      <c r="AK40" s="11">
        <f t="shared" si="126"/>
        <v>2.5503737436586349E-2</v>
      </c>
      <c r="AL40" s="11">
        <f t="shared" si="126"/>
        <v>2.5503737436586349E-2</v>
      </c>
      <c r="AM40" s="11">
        <f t="shared" si="126"/>
        <v>2.5503737436586349E-2</v>
      </c>
      <c r="AN40" s="11">
        <f t="shared" si="126"/>
        <v>2.5503737436586349E-2</v>
      </c>
      <c r="AO40" s="11">
        <f t="shared" si="128"/>
        <v>2.650373743658635E-2</v>
      </c>
      <c r="AP40" s="11">
        <f t="shared" si="128"/>
        <v>2.5503737436586349E-2</v>
      </c>
      <c r="AQ40" s="11">
        <f t="shared" si="128"/>
        <v>2.5503737436586349E-2</v>
      </c>
      <c r="AR40" s="11">
        <f t="shared" si="128"/>
        <v>2.5503737436586349E-2</v>
      </c>
      <c r="AS40" s="11">
        <f t="shared" si="128"/>
        <v>2.5503737436586349E-2</v>
      </c>
      <c r="AT40" s="11">
        <f t="shared" si="128"/>
        <v>2.5503737436586349E-2</v>
      </c>
      <c r="AU40" s="11">
        <f t="shared" si="128"/>
        <v>2.5503737436586349E-2</v>
      </c>
      <c r="AV40" s="11">
        <f t="shared" si="128"/>
        <v>2.5503737436586349E-2</v>
      </c>
      <c r="AW40" s="11">
        <f t="shared" si="128"/>
        <v>2.5503737436586349E-2</v>
      </c>
      <c r="AX40" s="11">
        <f t="shared" si="128"/>
        <v>2.5503737436586349E-2</v>
      </c>
      <c r="AY40" s="11">
        <f t="shared" si="128"/>
        <v>2.5503737436586349E-2</v>
      </c>
      <c r="AZ40" s="11">
        <f t="shared" si="128"/>
        <v>2.5503737436586349E-2</v>
      </c>
      <c r="BA40" s="11">
        <f t="shared" si="128"/>
        <v>2.5503737436586349E-2</v>
      </c>
      <c r="BB40" s="11">
        <f t="shared" si="128"/>
        <v>2.5503737436586349E-2</v>
      </c>
      <c r="BC40" s="11">
        <f t="shared" si="128"/>
        <v>2.5503737436586349E-2</v>
      </c>
      <c r="BD40" s="11">
        <f t="shared" si="4"/>
        <v>2.5503737436586349E-2</v>
      </c>
      <c r="BF40" s="11">
        <f>(1-G40*SUM(BF$6:BF39))/(1+G40)</f>
        <v>0.40126072323587431</v>
      </c>
      <c r="BG40" s="11">
        <f>(1-H40*SUM(BG$6:BG39))/(1+H40)</f>
        <v>0.40127287726499605</v>
      </c>
      <c r="BH40" s="11">
        <f>(1-I40*SUM(BH$6:BH39))/(1+I40)</f>
        <v>0.40128507150454562</v>
      </c>
      <c r="BI40" s="11">
        <f>(1-J40*SUM(BI$6:BI39))/(1+J40)</f>
        <v>0.40129734329570776</v>
      </c>
      <c r="BJ40" s="11">
        <f>(1-K40*SUM(BJ$6:BJ39))/(1+K40)</f>
        <v>0.40130971970558332</v>
      </c>
      <c r="BK40" s="11">
        <f>(1-L40*SUM(BK$6:BK39))/(1+L40)</f>
        <v>0.40132224612080891</v>
      </c>
      <c r="BL40" s="11">
        <f>(1-M40*SUM(BL$6:BL39))/(1+M40)</f>
        <v>0.40133494541842718</v>
      </c>
      <c r="BM40" s="11">
        <f>(1-N40*SUM(BM$6:BM39))/(1+N40)</f>
        <v>0.40134785169278825</v>
      </c>
      <c r="BN40" s="11">
        <f>(1-O40*SUM(BN$6:BN39))/(1+O40)</f>
        <v>0.40136098373546208</v>
      </c>
      <c r="BO40" s="11">
        <f>(1-P40*SUM(BO$6:BO39))/(1+P40)</f>
        <v>0.40137435897504325</v>
      </c>
      <c r="BP40" s="11">
        <f>(1-Q40*SUM(BP$6:BP39))/(1+Q40)</f>
        <v>0.4013880033702002</v>
      </c>
      <c r="BQ40" s="11">
        <f>(1-R40*SUM(BQ$6:BQ39))/(1+R40)</f>
        <v>0.40140193212967712</v>
      </c>
      <c r="BR40" s="11">
        <f>(1-S40*SUM(BR$6:BR39))/(1+S40)</f>
        <v>0.40141615956951782</v>
      </c>
      <c r="BS40" s="11">
        <f>(1-T40*SUM(BS$6:BS39))/(1+T40)</f>
        <v>0.401430699400739</v>
      </c>
      <c r="BT40" s="11">
        <f>(1-U40*SUM(BT$6:BT39))/(1+U40)</f>
        <v>0.40144556493424027</v>
      </c>
      <c r="BU40" s="11">
        <f>(1-V40*SUM(BU$6:BU39))/(1+V40)</f>
        <v>0.40146076923132001</v>
      </c>
      <c r="BV40" s="11">
        <f>(1-W40*SUM(BV$6:BV39))/(1+W40)</f>
        <v>0.40147632521732557</v>
      </c>
      <c r="BW40" s="11">
        <f>(1-X40*SUM(BW$6:BW39))/(1+X40)</f>
        <v>0.40149224576966563</v>
      </c>
      <c r="BX40" s="11">
        <f>(1-Y40*SUM(BX$6:BX39))/(1+Y40)</f>
        <v>0.40150854378758144</v>
      </c>
      <c r="BY40" s="11">
        <f>(1-Z40*SUM(BY$6:BY39))/(1+Z40)</f>
        <v>0.40152523224870029</v>
      </c>
      <c r="BZ40" s="11">
        <f>(1-AA40*SUM(BZ$6:BZ39))/(1+AA40)</f>
        <v>0.40154232743774182</v>
      </c>
      <c r="CA40" s="11">
        <f>(1-AB40*SUM(CA$6:CA39))/(1+AB40)</f>
        <v>0.40155984246078325</v>
      </c>
      <c r="CB40" s="11">
        <f>(1-AC40*SUM(CB$6:CB39))/(1+AC40)</f>
        <v>0.4015777904529389</v>
      </c>
      <c r="CC40" s="11">
        <f>(1-AD40*SUM(CC$6:CC39))/(1+AD40)</f>
        <v>0.40159618461636826</v>
      </c>
      <c r="CD40" s="11">
        <f>(1-AE40*SUM(CD$6:CD39))/(1+AE40)</f>
        <v>0.40161503825254835</v>
      </c>
      <c r="CE40" s="11">
        <f>(1-AF40*SUM(CE$6:CE39))/(1+AF40)</f>
        <v>0.40163436479005121</v>
      </c>
      <c r="CF40" s="11">
        <f>(1-AG40*SUM(CF$6:CF39))/(1+AG40)</f>
        <v>0.40165417780875917</v>
      </c>
      <c r="CG40" s="11">
        <f>(1-AH40*SUM(CG$6:CG39))/(1+AH40)</f>
        <v>0.40167449106124076</v>
      </c>
      <c r="CH40" s="11">
        <f>(1-AI40*SUM(CH$6:CH39))/(1+AI40)</f>
        <v>0.40169531849184498</v>
      </c>
      <c r="CI40" s="11">
        <f>(1-AJ40*SUM(CI$6:CI39))/(1+AJ40)</f>
        <v>0.40171667425395546</v>
      </c>
      <c r="CJ40" s="11">
        <f>(1-AK40*SUM(CJ$6:CJ39))/(1+AK40)</f>
        <v>0.40173857038746985</v>
      </c>
      <c r="CK40" s="11">
        <f>(1-AL40*SUM(CK$6:CK39))/(1+AL40)</f>
        <v>0.40176102157074284</v>
      </c>
      <c r="CL40" s="11">
        <f>(1-AM40*SUM(CL$6:CL39))/(1+AM40)</f>
        <v>0.40178404283716079</v>
      </c>
      <c r="CM40" s="11">
        <f>(1-AN40*SUM(CM$6:CM39))/(1+AN40)</f>
        <v>0.40180764958728643</v>
      </c>
      <c r="CN40" s="11">
        <f>(1-AO40*SUM(CN$6:CN39))/(1+AO40)</f>
        <v>0.37837772097155709</v>
      </c>
      <c r="CO40" s="11">
        <f>(1-AP40*SUM(CO$6:CO39))/(1+AP40)</f>
        <v>0.4012485655850202</v>
      </c>
      <c r="CP40" s="11">
        <f>(1-AQ40*SUM(CP$6:CP39))/(1+AQ40)</f>
        <v>0.4012485655850202</v>
      </c>
      <c r="CQ40" s="11">
        <f>(1-AR40*SUM(CQ$6:CQ39))/(1+AR40)</f>
        <v>0.4012485655850202</v>
      </c>
      <c r="CR40" s="11">
        <f>(1-AS40*SUM(CR$6:CR39))/(1+AS40)</f>
        <v>0.4012485655850202</v>
      </c>
      <c r="CS40" s="11">
        <f>(1-AT40*SUM(CS$6:CS39))/(1+AT40)</f>
        <v>0.4012485655850202</v>
      </c>
      <c r="CT40" s="11">
        <f>(1-AU40*SUM(CT$6:CT39))/(1+AU40)</f>
        <v>0.4012485655850202</v>
      </c>
      <c r="CU40" s="11">
        <f>(1-AV40*SUM(CU$6:CU39))/(1+AV40)</f>
        <v>0.4012485655850202</v>
      </c>
      <c r="CV40" s="11">
        <f>(1-AW40*SUM(CV$6:CV39))/(1+AW40)</f>
        <v>0.4012485655850202</v>
      </c>
      <c r="CW40" s="11">
        <f>(1-AX40*SUM(CW$6:CW39))/(1+AX40)</f>
        <v>0.4012485655850202</v>
      </c>
      <c r="CX40" s="11">
        <f>(1-AY40*SUM(CX$6:CX39))/(1+AY40)</f>
        <v>0.4012485655850202</v>
      </c>
      <c r="CY40" s="11">
        <f>(1-AZ40*SUM(CY$6:CY39))/(1+AZ40)</f>
        <v>0.4012485655850202</v>
      </c>
      <c r="CZ40" s="11">
        <f>(1-BA40*SUM(CZ$6:CZ39))/(1+BA40)</f>
        <v>0.4012485655850202</v>
      </c>
      <c r="DA40" s="11">
        <f>(1-BB40*SUM(DA$6:DA39))/(1+BB40)</f>
        <v>0.4012485655850202</v>
      </c>
      <c r="DB40" s="11">
        <f>(1-BC40*SUM(DB$6:DB39))/(1+BC40)</f>
        <v>0.4012485655850202</v>
      </c>
      <c r="DC40" s="11">
        <f>(1-BD40*SUM(DC$6:DC39))/(1+BD40)</f>
        <v>0.4012485655850202</v>
      </c>
      <c r="DE40" s="4">
        <f t="shared" si="21"/>
        <v>2.6433143845800977E-2</v>
      </c>
      <c r="DF40" s="4">
        <f t="shared" si="58"/>
        <v>2.6432255566630092E-2</v>
      </c>
      <c r="DG40" s="4">
        <f t="shared" si="59"/>
        <v>2.6431364376483968E-2</v>
      </c>
      <c r="DH40" s="4">
        <f t="shared" si="60"/>
        <v>2.6430467546763703E-2</v>
      </c>
      <c r="DI40" s="4">
        <f t="shared" si="61"/>
        <v>2.6429563100016429E-2</v>
      </c>
      <c r="DJ40" s="4">
        <f t="shared" si="62"/>
        <v>2.6428647720349696E-2</v>
      </c>
      <c r="DK40" s="4">
        <f t="shared" si="63"/>
        <v>2.6427719737136757E-2</v>
      </c>
      <c r="DL40" s="4">
        <f t="shared" si="64"/>
        <v>2.6426776660335882E-2</v>
      </c>
      <c r="DM40" s="4">
        <f t="shared" si="65"/>
        <v>2.6425817118392203E-2</v>
      </c>
      <c r="DN40" s="4">
        <f t="shared" si="66"/>
        <v>2.6424839839548575E-2</v>
      </c>
      <c r="DO40" s="4">
        <f t="shared" si="67"/>
        <v>2.6423842929025554E-2</v>
      </c>
      <c r="DP40" s="4">
        <f t="shared" si="68"/>
        <v>2.6422825277734985E-2</v>
      </c>
      <c r="DQ40" s="4">
        <f t="shared" si="69"/>
        <v>2.6421785842009049E-2</v>
      </c>
      <c r="DR40" s="4">
        <f t="shared" si="70"/>
        <v>2.6420723622580189E-2</v>
      </c>
      <c r="DS40" s="4">
        <f t="shared" si="71"/>
        <v>2.6419637649613081E-2</v>
      </c>
      <c r="DT40" s="4">
        <f t="shared" si="72"/>
        <v>2.6418526971710321E-2</v>
      </c>
      <c r="DU40" s="4">
        <f t="shared" si="25"/>
        <v>2.6417390647616834E-2</v>
      </c>
      <c r="DV40" s="4">
        <f t="shared" si="26"/>
        <v>2.6416227739796572E-2</v>
      </c>
      <c r="DW40" s="4">
        <f t="shared" si="27"/>
        <v>2.6415037309345024E-2</v>
      </c>
      <c r="DX40" s="4">
        <f t="shared" si="28"/>
        <v>2.6413818411867185E-2</v>
      </c>
      <c r="DY40" s="4">
        <f t="shared" si="29"/>
        <v>2.6412569861684831E-2</v>
      </c>
      <c r="DZ40" s="4">
        <f t="shared" si="30"/>
        <v>2.6411290705554924E-2</v>
      </c>
      <c r="EA40" s="4">
        <f t="shared" si="31"/>
        <v>2.6409979988382126E-2</v>
      </c>
      <c r="EB40" s="4">
        <f t="shared" si="32"/>
        <v>2.640863675045324E-2</v>
      </c>
      <c r="EC40" s="4">
        <f t="shared" si="33"/>
        <v>2.6407260025094415E-2</v>
      </c>
      <c r="ED40" s="4">
        <f t="shared" si="34"/>
        <v>2.6405848836653423E-2</v>
      </c>
      <c r="EE40" s="4">
        <f t="shared" si="35"/>
        <v>2.6404402198748178E-2</v>
      </c>
      <c r="EF40" s="4">
        <f t="shared" si="36"/>
        <v>2.6402919112717971E-2</v>
      </c>
      <c r="EG40" s="4">
        <f t="shared" si="37"/>
        <v>2.6401398566247902E-2</v>
      </c>
      <c r="EH40" s="4">
        <f t="shared" si="38"/>
        <v>2.6399839532124769E-2</v>
      </c>
      <c r="EI40" s="4">
        <f t="shared" si="39"/>
        <v>2.639824113779099E-2</v>
      </c>
      <c r="EJ40" s="4">
        <f t="shared" si="40"/>
        <v>2.6396602318458973E-2</v>
      </c>
      <c r="EK40" s="4">
        <f t="shared" si="41"/>
        <v>2.6394921983841302E-2</v>
      </c>
      <c r="EL40" s="4">
        <f t="shared" si="42"/>
        <v>2.639319901728987E-2</v>
      </c>
      <c r="EM40" s="4">
        <f t="shared" si="43"/>
        <v>2.8156604944182373E-2</v>
      </c>
      <c r="EN40" s="4">
        <f t="shared" si="44"/>
        <v>2.6434032417354203E-2</v>
      </c>
      <c r="EO40" s="4">
        <f t="shared" si="45"/>
        <v>2.6434032417354203E-2</v>
      </c>
      <c r="EP40" s="4">
        <f t="shared" si="46"/>
        <v>2.6434032417354203E-2</v>
      </c>
      <c r="EQ40" s="4">
        <f t="shared" si="47"/>
        <v>2.6434032417354203E-2</v>
      </c>
      <c r="ER40" s="4">
        <f t="shared" si="48"/>
        <v>2.6434032417354203E-2</v>
      </c>
      <c r="ES40" s="4">
        <f t="shared" si="49"/>
        <v>2.6434032417354203E-2</v>
      </c>
      <c r="ET40" s="4">
        <f t="shared" si="50"/>
        <v>2.6434032417354203E-2</v>
      </c>
      <c r="EU40" s="4">
        <f t="shared" si="51"/>
        <v>2.6434032417354203E-2</v>
      </c>
      <c r="EV40" s="4">
        <f t="shared" si="52"/>
        <v>2.6434032417354203E-2</v>
      </c>
      <c r="EW40" s="4">
        <f t="shared" si="53"/>
        <v>2.6434032417354203E-2</v>
      </c>
      <c r="EX40" s="4">
        <f t="shared" si="54"/>
        <v>2.6434032417354203E-2</v>
      </c>
      <c r="EY40" s="4">
        <f t="shared" si="55"/>
        <v>2.6434032417354203E-2</v>
      </c>
      <c r="EZ40" s="4">
        <f t="shared" si="56"/>
        <v>2.6434032417354203E-2</v>
      </c>
      <c r="FA40" s="4">
        <f t="shared" si="57"/>
        <v>2.6434032417354203E-2</v>
      </c>
      <c r="FB40" s="4">
        <f t="shared" si="57"/>
        <v>2.6434032417354203E-2</v>
      </c>
      <c r="FD40" s="4">
        <f t="shared" si="24"/>
        <v>2.7546148595357645E-2</v>
      </c>
      <c r="FE40" s="4">
        <f t="shared" si="92"/>
        <v>2.754604347834233E-2</v>
      </c>
      <c r="FF40" s="4">
        <f t="shared" si="93"/>
        <v>2.7545938019956973E-2</v>
      </c>
      <c r="FG40" s="4">
        <f t="shared" si="94"/>
        <v>2.7545831897359152E-2</v>
      </c>
      <c r="FH40" s="4">
        <f t="shared" si="95"/>
        <v>2.7545724876625099E-2</v>
      </c>
      <c r="FI40" s="4">
        <f t="shared" si="96"/>
        <v>2.754561656549237E-2</v>
      </c>
      <c r="FJ40" s="4">
        <f t="shared" si="97"/>
        <v>2.7545506766414318E-2</v>
      </c>
      <c r="FK40" s="4">
        <f t="shared" si="98"/>
        <v>2.7545395184918497E-2</v>
      </c>
      <c r="FL40" s="4">
        <f t="shared" si="99"/>
        <v>2.7545281658902576E-2</v>
      </c>
      <c r="FM40" s="4">
        <f t="shared" si="100"/>
        <v>2.7545166038095203E-2</v>
      </c>
      <c r="FN40" s="4">
        <f t="shared" si="101"/>
        <v>2.7545048098541747E-2</v>
      </c>
      <c r="FO40" s="4">
        <f t="shared" si="102"/>
        <v>2.7544927709266975E-2</v>
      </c>
      <c r="FP40" s="4">
        <f t="shared" si="103"/>
        <v>2.7544804747058782E-2</v>
      </c>
      <c r="FQ40" s="4">
        <f t="shared" si="104"/>
        <v>2.7544679093979285E-2</v>
      </c>
      <c r="FR40" s="4">
        <f t="shared" si="105"/>
        <v>2.7544550635594245E-2</v>
      </c>
      <c r="FS40" s="4">
        <f t="shared" si="106"/>
        <v>2.7544419259672548E-2</v>
      </c>
      <c r="FT40" s="4">
        <f t="shared" si="107"/>
        <v>2.7544284855207657E-2</v>
      </c>
      <c r="FU40" s="4">
        <f t="shared" si="108"/>
        <v>2.7544147311655998E-2</v>
      </c>
      <c r="FV40" s="4">
        <f t="shared" si="109"/>
        <v>2.7544006518338326E-2</v>
      </c>
      <c r="FW40" s="4">
        <f t="shared" si="110"/>
        <v>2.7543862363951455E-2</v>
      </c>
      <c r="FX40" s="4">
        <f t="shared" si="111"/>
        <v>2.7543714708685885E-2</v>
      </c>
      <c r="FY40" s="4">
        <f t="shared" si="112"/>
        <v>2.7543563440251884E-2</v>
      </c>
      <c r="FZ40" s="4">
        <f t="shared" si="74"/>
        <v>2.7543408446170092E-2</v>
      </c>
      <c r="GA40" s="4">
        <f t="shared" si="75"/>
        <v>2.7543249613447118E-2</v>
      </c>
      <c r="GB40" s="4">
        <f t="shared" si="76"/>
        <v>2.7543086828297536E-2</v>
      </c>
      <c r="GC40" s="4">
        <f t="shared" si="77"/>
        <v>2.7542919975909186E-2</v>
      </c>
      <c r="GD40" s="4">
        <f t="shared" si="78"/>
        <v>2.7542748940236006E-2</v>
      </c>
      <c r="GE40" s="4">
        <f t="shared" si="79"/>
        <v>2.7542573603817289E-2</v>
      </c>
      <c r="GF40" s="4">
        <f t="shared" si="80"/>
        <v>2.7542393847617364E-2</v>
      </c>
      <c r="GG40" s="4">
        <f t="shared" si="81"/>
        <v>2.7542209550878383E-2</v>
      </c>
      <c r="GH40" s="4">
        <f t="shared" si="82"/>
        <v>2.7542020611165841E-2</v>
      </c>
      <c r="GI40" s="4">
        <f t="shared" si="83"/>
        <v>2.7541826903365152E-2</v>
      </c>
      <c r="GJ40" s="4">
        <f t="shared" si="84"/>
        <v>2.7541628299392107E-2</v>
      </c>
      <c r="GK40" s="4">
        <f t="shared" si="85"/>
        <v>-2.9832490931271383E-2</v>
      </c>
      <c r="GL40" s="4">
        <f t="shared" si="86"/>
        <v>8.9655752803872391E-2</v>
      </c>
      <c r="GM40" s="4">
        <f t="shared" si="87"/>
        <v>2.7546253750067251E-2</v>
      </c>
      <c r="GN40" s="4">
        <f t="shared" si="88"/>
        <v>2.7546253750067251E-2</v>
      </c>
      <c r="GO40" s="4">
        <f t="shared" si="89"/>
        <v>2.7546253750067251E-2</v>
      </c>
      <c r="GP40" s="4">
        <f t="shared" si="90"/>
        <v>2.7546253750067251E-2</v>
      </c>
      <c r="GQ40" s="4">
        <f t="shared" si="91"/>
        <v>2.7546253750067251E-2</v>
      </c>
      <c r="GR40" s="4">
        <f t="shared" si="115"/>
        <v>2.7546253750067251E-2</v>
      </c>
      <c r="GS40" s="4">
        <f t="shared" si="116"/>
        <v>2.7546253750067251E-2</v>
      </c>
      <c r="GT40" s="4">
        <f t="shared" si="117"/>
        <v>2.7546253750067251E-2</v>
      </c>
      <c r="GU40" s="4">
        <f t="shared" si="118"/>
        <v>2.7546253750067251E-2</v>
      </c>
      <c r="GV40" s="4">
        <f t="shared" si="119"/>
        <v>2.7546253750067251E-2</v>
      </c>
      <c r="GW40" s="4">
        <f t="shared" si="120"/>
        <v>2.7546253750067251E-2</v>
      </c>
      <c r="GX40" s="4">
        <f t="shared" si="121"/>
        <v>2.7546253750067251E-2</v>
      </c>
      <c r="GY40" s="4">
        <f t="shared" si="122"/>
        <v>2.7546253750067251E-2</v>
      </c>
      <c r="GZ40" s="4">
        <f t="shared" si="123"/>
        <v>2.7546253750067251E-2</v>
      </c>
      <c r="HA40" s="4">
        <f t="shared" si="124"/>
        <v>2.7546253750067251E-2</v>
      </c>
      <c r="HB40" s="4"/>
      <c r="HC40" s="4"/>
      <c r="HD40" s="4"/>
      <c r="HE40" s="4"/>
    </row>
    <row r="41" spans="2:213" x14ac:dyDescent="0.2">
      <c r="B41" t="str">
        <f t="shared" si="127"/>
        <v>36y</v>
      </c>
      <c r="C41">
        <f t="shared" si="19"/>
        <v>432</v>
      </c>
      <c r="D41" s="10">
        <f t="shared" si="1"/>
        <v>36</v>
      </c>
      <c r="E41" s="11">
        <f>'Curve construction'!G56</f>
        <v>2.553715468794325E-2</v>
      </c>
      <c r="G41" s="11">
        <f t="shared" si="20"/>
        <v>2.553715468794325E-2</v>
      </c>
      <c r="H41" s="11">
        <f t="shared" si="126"/>
        <v>2.553715468794325E-2</v>
      </c>
      <c r="I41" s="11">
        <f t="shared" si="126"/>
        <v>2.553715468794325E-2</v>
      </c>
      <c r="J41" s="11">
        <f t="shared" si="126"/>
        <v>2.553715468794325E-2</v>
      </c>
      <c r="K41" s="11">
        <f t="shared" si="126"/>
        <v>2.553715468794325E-2</v>
      </c>
      <c r="L41" s="11">
        <f t="shared" si="126"/>
        <v>2.553715468794325E-2</v>
      </c>
      <c r="M41" s="11">
        <f t="shared" si="126"/>
        <v>2.553715468794325E-2</v>
      </c>
      <c r="N41" s="11">
        <f t="shared" si="126"/>
        <v>2.553715468794325E-2</v>
      </c>
      <c r="O41" s="11">
        <f t="shared" si="126"/>
        <v>2.553715468794325E-2</v>
      </c>
      <c r="P41" s="11">
        <f t="shared" si="126"/>
        <v>2.553715468794325E-2</v>
      </c>
      <c r="Q41" s="11">
        <f t="shared" si="126"/>
        <v>2.553715468794325E-2</v>
      </c>
      <c r="R41" s="11">
        <f t="shared" si="126"/>
        <v>2.553715468794325E-2</v>
      </c>
      <c r="S41" s="11">
        <f t="shared" si="126"/>
        <v>2.553715468794325E-2</v>
      </c>
      <c r="T41" s="11">
        <f t="shared" si="126"/>
        <v>2.553715468794325E-2</v>
      </c>
      <c r="U41" s="11">
        <f t="shared" si="126"/>
        <v>2.553715468794325E-2</v>
      </c>
      <c r="V41" s="11">
        <f t="shared" si="126"/>
        <v>2.553715468794325E-2</v>
      </c>
      <c r="W41" s="11">
        <f t="shared" si="126"/>
        <v>2.553715468794325E-2</v>
      </c>
      <c r="X41" s="11">
        <f t="shared" si="126"/>
        <v>2.553715468794325E-2</v>
      </c>
      <c r="Y41" s="11">
        <f t="shared" si="126"/>
        <v>2.553715468794325E-2</v>
      </c>
      <c r="Z41" s="11">
        <f t="shared" si="126"/>
        <v>2.553715468794325E-2</v>
      </c>
      <c r="AA41" s="11">
        <f t="shared" si="126"/>
        <v>2.553715468794325E-2</v>
      </c>
      <c r="AB41" s="11">
        <f t="shared" si="126"/>
        <v>2.553715468794325E-2</v>
      </c>
      <c r="AC41" s="11">
        <f t="shared" si="126"/>
        <v>2.553715468794325E-2</v>
      </c>
      <c r="AD41" s="11">
        <f t="shared" si="126"/>
        <v>2.553715468794325E-2</v>
      </c>
      <c r="AE41" s="11">
        <f t="shared" si="126"/>
        <v>2.553715468794325E-2</v>
      </c>
      <c r="AF41" s="11">
        <f t="shared" si="126"/>
        <v>2.553715468794325E-2</v>
      </c>
      <c r="AG41" s="11">
        <f t="shared" si="126"/>
        <v>2.553715468794325E-2</v>
      </c>
      <c r="AH41" s="11">
        <f t="shared" si="126"/>
        <v>2.553715468794325E-2</v>
      </c>
      <c r="AI41" s="11">
        <f t="shared" si="126"/>
        <v>2.553715468794325E-2</v>
      </c>
      <c r="AJ41" s="11">
        <f t="shared" si="126"/>
        <v>2.553715468794325E-2</v>
      </c>
      <c r="AK41" s="11">
        <f t="shared" si="126"/>
        <v>2.553715468794325E-2</v>
      </c>
      <c r="AL41" s="11">
        <f t="shared" si="126"/>
        <v>2.553715468794325E-2</v>
      </c>
      <c r="AM41" s="11">
        <f t="shared" si="126"/>
        <v>2.553715468794325E-2</v>
      </c>
      <c r="AN41" s="11">
        <f t="shared" si="126"/>
        <v>2.553715468794325E-2</v>
      </c>
      <c r="AO41" s="11">
        <f t="shared" si="128"/>
        <v>2.553715468794325E-2</v>
      </c>
      <c r="AP41" s="11">
        <f t="shared" si="128"/>
        <v>2.6537154687943251E-2</v>
      </c>
      <c r="AQ41" s="11">
        <f t="shared" si="128"/>
        <v>2.553715468794325E-2</v>
      </c>
      <c r="AR41" s="11">
        <f t="shared" si="128"/>
        <v>2.553715468794325E-2</v>
      </c>
      <c r="AS41" s="11">
        <f t="shared" si="128"/>
        <v>2.553715468794325E-2</v>
      </c>
      <c r="AT41" s="11">
        <f t="shared" si="128"/>
        <v>2.553715468794325E-2</v>
      </c>
      <c r="AU41" s="11">
        <f t="shared" si="128"/>
        <v>2.553715468794325E-2</v>
      </c>
      <c r="AV41" s="11">
        <f t="shared" si="128"/>
        <v>2.553715468794325E-2</v>
      </c>
      <c r="AW41" s="11">
        <f t="shared" si="128"/>
        <v>2.553715468794325E-2</v>
      </c>
      <c r="AX41" s="11">
        <f t="shared" si="128"/>
        <v>2.553715468794325E-2</v>
      </c>
      <c r="AY41" s="11">
        <f t="shared" si="128"/>
        <v>2.553715468794325E-2</v>
      </c>
      <c r="AZ41" s="11">
        <f t="shared" si="128"/>
        <v>2.553715468794325E-2</v>
      </c>
      <c r="BA41" s="11">
        <f t="shared" si="128"/>
        <v>2.553715468794325E-2</v>
      </c>
      <c r="BB41" s="11">
        <f t="shared" si="128"/>
        <v>2.553715468794325E-2</v>
      </c>
      <c r="BC41" s="11">
        <f t="shared" si="128"/>
        <v>2.553715468794325E-2</v>
      </c>
      <c r="BD41" s="11">
        <f t="shared" si="4"/>
        <v>2.553715468794325E-2</v>
      </c>
      <c r="BF41" s="11">
        <f>(1-G41*SUM(BF$6:BF40))/(1+G41)</f>
        <v>0.39050384500978352</v>
      </c>
      <c r="BG41" s="11">
        <f>(1-H41*SUM(BG$6:BG40))/(1+H41)</f>
        <v>0.3905157119171398</v>
      </c>
      <c r="BH41" s="11">
        <f>(1-I41*SUM(BH$6:BH40))/(1+I41)</f>
        <v>0.39052761808500935</v>
      </c>
      <c r="BI41" s="11">
        <f>(1-J41*SUM(BI$6:BI40))/(1+J41)</f>
        <v>0.39053959997244436</v>
      </c>
      <c r="BJ41" s="11">
        <f>(1-K41*SUM(BJ$6:BJ40))/(1+K41)</f>
        <v>0.39055168400712326</v>
      </c>
      <c r="BK41" s="11">
        <f>(1-L41*SUM(BK$6:BK40))/(1+L41)</f>
        <v>0.39056391450348793</v>
      </c>
      <c r="BL41" s="11">
        <f>(1-M41*SUM(BL$6:BL40))/(1+M41)</f>
        <v>0.39057631379814289</v>
      </c>
      <c r="BM41" s="11">
        <f>(1-N41*SUM(BM$6:BM40))/(1+N41)</f>
        <v>0.39058891518000771</v>
      </c>
      <c r="BN41" s="11">
        <f>(1-O41*SUM(BN$6:BN40))/(1+O41)</f>
        <v>0.39060173699672773</v>
      </c>
      <c r="BO41" s="11">
        <f>(1-P41*SUM(BO$6:BO40))/(1+P41)</f>
        <v>0.39061479626517182</v>
      </c>
      <c r="BP41" s="11">
        <f>(1-Q41*SUM(BP$6:BP40))/(1+Q41)</f>
        <v>0.39062811833077143</v>
      </c>
      <c r="BQ41" s="11">
        <f>(1-R41*SUM(BQ$6:BQ40))/(1+R41)</f>
        <v>0.39064171804298597</v>
      </c>
      <c r="BR41" s="11">
        <f>(1-S41*SUM(BR$6:BR40))/(1+S41)</f>
        <v>0.39065560937966243</v>
      </c>
      <c r="BS41" s="11">
        <f>(1-T41*SUM(BS$6:BS40))/(1+T41)</f>
        <v>0.39066980572791449</v>
      </c>
      <c r="BT41" s="11">
        <f>(1-U41*SUM(BT$6:BT40))/(1+U41)</f>
        <v>0.39068432008419057</v>
      </c>
      <c r="BU41" s="11">
        <f>(1-V41*SUM(BU$6:BU40))/(1+V41)</f>
        <v>0.39069916520123399</v>
      </c>
      <c r="BV41" s="11">
        <f>(1-W41*SUM(BV$6:BV40))/(1+W41)</f>
        <v>0.39071435369904955</v>
      </c>
      <c r="BW41" s="11">
        <f>(1-X41*SUM(BW$6:BW40))/(1+X41)</f>
        <v>0.39072989815083475</v>
      </c>
      <c r="BX41" s="11">
        <f>(1-Y41*SUM(BX$6:BX40))/(1+Y41)</f>
        <v>0.39074581115110502</v>
      </c>
      <c r="BY41" s="11">
        <f>(1-Z41*SUM(BY$6:BY40))/(1+Z41)</f>
        <v>0.39076210537090916</v>
      </c>
      <c r="BZ41" s="11">
        <f>(1-AA41*SUM(BZ$6:BZ40))/(1+AA41)</f>
        <v>0.39077879671026361</v>
      </c>
      <c r="CA41" s="11">
        <f>(1-AB41*SUM(CA$6:CA40))/(1+AB41)</f>
        <v>0.39079589796563285</v>
      </c>
      <c r="CB41" s="11">
        <f>(1-AC41*SUM(CB$6:CB40))/(1+AC41)</f>
        <v>0.39081342196183272</v>
      </c>
      <c r="CC41" s="11">
        <f>(1-AD41*SUM(CC$6:CC40))/(1+AD41)</f>
        <v>0.39083138158914044</v>
      </c>
      <c r="CD41" s="11">
        <f>(1-AE41*SUM(CD$6:CD40))/(1+AE41)</f>
        <v>0.3908497898348044</v>
      </c>
      <c r="CE41" s="11">
        <f>(1-AF41*SUM(CE$6:CE40))/(1+AF41)</f>
        <v>0.39086865981016533</v>
      </c>
      <c r="CF41" s="11">
        <f>(1-AG41*SUM(CF$6:CF40))/(1+AG41)</f>
        <v>0.39088800477430041</v>
      </c>
      <c r="CG41" s="11">
        <f>(1-AH41*SUM(CG$6:CG40))/(1+AH41)</f>
        <v>0.39090783815489288</v>
      </c>
      <c r="CH41" s="11">
        <f>(1-AI41*SUM(CH$6:CH40))/(1+AI41)</f>
        <v>0.39092817356687648</v>
      </c>
      <c r="CI41" s="11">
        <f>(1-AJ41*SUM(CI$6:CI40))/(1+AJ41)</f>
        <v>0.3909490248292809</v>
      </c>
      <c r="CJ41" s="11">
        <f>(1-AK41*SUM(CJ$6:CJ40))/(1+AK41)</f>
        <v>0.39097040369757824</v>
      </c>
      <c r="CK41" s="11">
        <f>(1-AL41*SUM(CK$6:CK40))/(1+AL41)</f>
        <v>0.39099232450336791</v>
      </c>
      <c r="CL41" s="11">
        <f>(1-AM41*SUM(CL$6:CL40))/(1+AM41)</f>
        <v>0.3910148019248938</v>
      </c>
      <c r="CM41" s="11">
        <f>(1-AN41*SUM(CM$6:CM40))/(1+AN41)</f>
        <v>0.39103785099890193</v>
      </c>
      <c r="CN41" s="11">
        <f>(1-AO41*SUM(CN$6:CN40))/(1+AO41)</f>
        <v>0.39106148713249039</v>
      </c>
      <c r="CO41" s="11">
        <f>(1-AP41*SUM(CO$6:CO40))/(1+AP41)</f>
        <v>0.3672414771637767</v>
      </c>
      <c r="CP41" s="11">
        <f>(1-AQ41*SUM(CP$6:CP40))/(1+AQ41)</f>
        <v>0.39049197456625312</v>
      </c>
      <c r="CQ41" s="11">
        <f>(1-AR41*SUM(CQ$6:CQ40))/(1+AR41)</f>
        <v>0.39049197456625312</v>
      </c>
      <c r="CR41" s="11">
        <f>(1-AS41*SUM(CR$6:CR40))/(1+AS41)</f>
        <v>0.39049197456625312</v>
      </c>
      <c r="CS41" s="11">
        <f>(1-AT41*SUM(CS$6:CS40))/(1+AT41)</f>
        <v>0.39049197456625312</v>
      </c>
      <c r="CT41" s="11">
        <f>(1-AU41*SUM(CT$6:CT40))/(1+AU41)</f>
        <v>0.39049197456625312</v>
      </c>
      <c r="CU41" s="11">
        <f>(1-AV41*SUM(CU$6:CU40))/(1+AV41)</f>
        <v>0.39049197456625312</v>
      </c>
      <c r="CV41" s="11">
        <f>(1-AW41*SUM(CV$6:CV40))/(1+AW41)</f>
        <v>0.39049197456625312</v>
      </c>
      <c r="CW41" s="11">
        <f>(1-AX41*SUM(CW$6:CW40))/(1+AX41)</f>
        <v>0.39049197456625312</v>
      </c>
      <c r="CX41" s="11">
        <f>(1-AY41*SUM(CX$6:CX40))/(1+AY41)</f>
        <v>0.39049197456625312</v>
      </c>
      <c r="CY41" s="11">
        <f>(1-AZ41*SUM(CY$6:CY40))/(1+AZ41)</f>
        <v>0.39049197456625312</v>
      </c>
      <c r="CZ41" s="11">
        <f>(1-BA41*SUM(CZ$6:CZ40))/(1+BA41)</f>
        <v>0.39049197456625312</v>
      </c>
      <c r="DA41" s="11">
        <f>(1-BB41*SUM(DA$6:DA40))/(1+BB41)</f>
        <v>0.39049197456625312</v>
      </c>
      <c r="DB41" s="11">
        <f>(1-BC41*SUM(DB$6:DB40))/(1+BC41)</f>
        <v>0.39049197456625312</v>
      </c>
      <c r="DC41" s="11">
        <f>(1-BD41*SUM(DC$6:DC40))/(1+BD41)</f>
        <v>0.39049197456625312</v>
      </c>
      <c r="DE41" s="4">
        <f t="shared" si="21"/>
        <v>2.64640444506965E-2</v>
      </c>
      <c r="DF41" s="4">
        <f t="shared" si="58"/>
        <v>2.646317799433251E-2</v>
      </c>
      <c r="DG41" s="4">
        <f t="shared" si="59"/>
        <v>2.6462308698576464E-2</v>
      </c>
      <c r="DH41" s="4">
        <f t="shared" si="60"/>
        <v>2.6461433901865838E-2</v>
      </c>
      <c r="DI41" s="4">
        <f t="shared" si="61"/>
        <v>2.6460551675330013E-2</v>
      </c>
      <c r="DJ41" s="4">
        <f t="shared" si="62"/>
        <v>2.645965878454315E-2</v>
      </c>
      <c r="DK41" s="4">
        <f t="shared" si="63"/>
        <v>2.6458753599924778E-2</v>
      </c>
      <c r="DL41" s="4">
        <f t="shared" si="64"/>
        <v>2.6457833692611343E-2</v>
      </c>
      <c r="DM41" s="4">
        <f t="shared" si="65"/>
        <v>2.6456897724748352E-2</v>
      </c>
      <c r="DN41" s="4">
        <f t="shared" si="66"/>
        <v>2.645594445582744E-2</v>
      </c>
      <c r="DO41" s="4">
        <f t="shared" si="67"/>
        <v>2.6454972037625035E-2</v>
      </c>
      <c r="DP41" s="4">
        <f t="shared" si="68"/>
        <v>2.6453979388306514E-2</v>
      </c>
      <c r="DQ41" s="4">
        <f t="shared" si="69"/>
        <v>2.6452965489850655E-2</v>
      </c>
      <c r="DR41" s="4">
        <f t="shared" si="70"/>
        <v>2.6451929367546478E-2</v>
      </c>
      <c r="DS41" s="4">
        <f t="shared" si="71"/>
        <v>2.6450870075391819E-2</v>
      </c>
      <c r="DT41" s="4">
        <f t="shared" si="72"/>
        <v>2.6449786685371235E-2</v>
      </c>
      <c r="DU41" s="4">
        <f t="shared" si="25"/>
        <v>2.6448678279361371E-2</v>
      </c>
      <c r="DV41" s="4">
        <f t="shared" si="26"/>
        <v>2.6447543942868634E-2</v>
      </c>
      <c r="DW41" s="4">
        <f t="shared" si="27"/>
        <v>2.6446382760063836E-2</v>
      </c>
      <c r="DX41" s="4">
        <f t="shared" si="28"/>
        <v>2.6445193809763845E-2</v>
      </c>
      <c r="DY41" s="4">
        <f t="shared" si="29"/>
        <v>2.644397593543002E-2</v>
      </c>
      <c r="DZ41" s="4">
        <f t="shared" si="30"/>
        <v>2.6442728207249688E-2</v>
      </c>
      <c r="EA41" s="4">
        <f t="shared" si="31"/>
        <v>2.6441449693603403E-2</v>
      </c>
      <c r="EB41" s="4">
        <f t="shared" si="32"/>
        <v>2.644013945836865E-2</v>
      </c>
      <c r="EC41" s="4">
        <f t="shared" si="33"/>
        <v>2.6438796558633237E-2</v>
      </c>
      <c r="ED41" s="4">
        <f t="shared" si="34"/>
        <v>2.6437420042728865E-2</v>
      </c>
      <c r="EE41" s="4">
        <f t="shared" si="35"/>
        <v>2.6436008948520273E-2</v>
      </c>
      <c r="EF41" s="4">
        <f t="shared" si="36"/>
        <v>2.6434562301898223E-2</v>
      </c>
      <c r="EG41" s="4">
        <f t="shared" si="37"/>
        <v>2.6433079115433467E-2</v>
      </c>
      <c r="EH41" s="4">
        <f t="shared" si="38"/>
        <v>2.6431558387166598E-2</v>
      </c>
      <c r="EI41" s="4">
        <f t="shared" si="39"/>
        <v>2.6429999265994875E-2</v>
      </c>
      <c r="EJ41" s="4">
        <f t="shared" si="40"/>
        <v>2.6428400713308431E-2</v>
      </c>
      <c r="EK41" s="4">
        <f t="shared" si="41"/>
        <v>2.6426761665626852E-2</v>
      </c>
      <c r="EL41" s="4">
        <f t="shared" si="42"/>
        <v>2.6425081033756515E-2</v>
      </c>
      <c r="EM41" s="4">
        <f t="shared" si="43"/>
        <v>2.6423357701949923E-2</v>
      </c>
      <c r="EN41" s="4">
        <f t="shared" si="44"/>
        <v>2.8216749753259274E-2</v>
      </c>
      <c r="EO41" s="4">
        <f t="shared" si="45"/>
        <v>2.6464911192326968E-2</v>
      </c>
      <c r="EP41" s="4">
        <f t="shared" si="46"/>
        <v>2.6464911192326968E-2</v>
      </c>
      <c r="EQ41" s="4">
        <f t="shared" si="47"/>
        <v>2.6464911192326968E-2</v>
      </c>
      <c r="ER41" s="4">
        <f t="shared" si="48"/>
        <v>2.6464911192326968E-2</v>
      </c>
      <c r="ES41" s="4">
        <f t="shared" si="49"/>
        <v>2.6464911192326968E-2</v>
      </c>
      <c r="ET41" s="4">
        <f t="shared" si="50"/>
        <v>2.6464911192326968E-2</v>
      </c>
      <c r="EU41" s="4">
        <f t="shared" si="51"/>
        <v>2.6464911192326968E-2</v>
      </c>
      <c r="EV41" s="4">
        <f t="shared" si="52"/>
        <v>2.6464911192326968E-2</v>
      </c>
      <c r="EW41" s="4">
        <f t="shared" si="53"/>
        <v>2.6464911192326968E-2</v>
      </c>
      <c r="EX41" s="4">
        <f t="shared" si="54"/>
        <v>2.6464911192326968E-2</v>
      </c>
      <c r="EY41" s="4">
        <f t="shared" si="55"/>
        <v>2.6464911192326968E-2</v>
      </c>
      <c r="EZ41" s="4">
        <f t="shared" si="56"/>
        <v>2.6464911192326968E-2</v>
      </c>
      <c r="FA41" s="4">
        <f t="shared" si="57"/>
        <v>2.6464911192326968E-2</v>
      </c>
      <c r="FB41" s="4">
        <f t="shared" si="57"/>
        <v>2.6464911192326968E-2</v>
      </c>
      <c r="FD41" s="4">
        <f t="shared" si="24"/>
        <v>2.7546151884423331E-2</v>
      </c>
      <c r="FE41" s="4">
        <f t="shared" si="92"/>
        <v>2.7546050055314408E-2</v>
      </c>
      <c r="FF41" s="4">
        <f t="shared" si="93"/>
        <v>2.7545947895532885E-2</v>
      </c>
      <c r="FG41" s="4">
        <f t="shared" si="94"/>
        <v>2.7545845092334931E-2</v>
      </c>
      <c r="FH41" s="4">
        <f t="shared" si="95"/>
        <v>2.7545741419114922E-2</v>
      </c>
      <c r="FI41" s="4">
        <f t="shared" si="96"/>
        <v>2.7545636495879933E-2</v>
      </c>
      <c r="FJ41" s="4">
        <f t="shared" si="97"/>
        <v>2.7545530131262819E-2</v>
      </c>
      <c r="FK41" s="4">
        <f t="shared" si="98"/>
        <v>2.7545422040003764E-2</v>
      </c>
      <c r="FL41" s="4">
        <f t="shared" si="99"/>
        <v>2.7545312065072824E-2</v>
      </c>
      <c r="FM41" s="4">
        <f t="shared" si="100"/>
        <v>2.7545200060898889E-2</v>
      </c>
      <c r="FN41" s="4">
        <f t="shared" si="101"/>
        <v>2.7545085810534609E-2</v>
      </c>
      <c r="FO41" s="4">
        <f t="shared" si="102"/>
        <v>2.7544969187103252E-2</v>
      </c>
      <c r="FP41" s="4">
        <f t="shared" si="103"/>
        <v>2.7544850071249405E-2</v>
      </c>
      <c r="FQ41" s="4">
        <f t="shared" si="104"/>
        <v>2.7544728348724901E-2</v>
      </c>
      <c r="FR41" s="4">
        <f t="shared" si="105"/>
        <v>2.7544603908676635E-2</v>
      </c>
      <c r="FS41" s="4">
        <f t="shared" si="106"/>
        <v>2.754447664238846E-2</v>
      </c>
      <c r="FT41" s="4">
        <f t="shared" si="107"/>
        <v>2.7544346442325729E-2</v>
      </c>
      <c r="FU41" s="4">
        <f t="shared" si="108"/>
        <v>2.7544213201407652E-2</v>
      </c>
      <c r="FV41" s="4">
        <f t="shared" si="109"/>
        <v>2.7544076812417551E-2</v>
      </c>
      <c r="FW41" s="4">
        <f t="shared" si="110"/>
        <v>2.7543937167537891E-2</v>
      </c>
      <c r="FX41" s="4">
        <f t="shared" si="111"/>
        <v>2.7543794131334787E-2</v>
      </c>
      <c r="FY41" s="4">
        <f t="shared" si="112"/>
        <v>2.754364759503436E-2</v>
      </c>
      <c r="FZ41" s="4">
        <f t="shared" si="74"/>
        <v>2.7543497449679322E-2</v>
      </c>
      <c r="GA41" s="4">
        <f t="shared" si="75"/>
        <v>2.7543343585813451E-2</v>
      </c>
      <c r="GB41" s="4">
        <f t="shared" si="76"/>
        <v>2.7543185893214694E-2</v>
      </c>
      <c r="GC41" s="4">
        <f t="shared" si="77"/>
        <v>2.7543024260667348E-2</v>
      </c>
      <c r="GD41" s="4">
        <f t="shared" si="78"/>
        <v>2.7542858575758E-2</v>
      </c>
      <c r="GE41" s="4">
        <f t="shared" si="79"/>
        <v>2.7542688724705666E-2</v>
      </c>
      <c r="GF41" s="4">
        <f t="shared" si="80"/>
        <v>2.7542514592201917E-2</v>
      </c>
      <c r="GG41" s="4">
        <f t="shared" si="81"/>
        <v>2.7542336061271877E-2</v>
      </c>
      <c r="GH41" s="4">
        <f t="shared" si="82"/>
        <v>2.7542153032690919E-2</v>
      </c>
      <c r="GI41" s="4">
        <f t="shared" si="83"/>
        <v>2.7541965385262213E-2</v>
      </c>
      <c r="GJ41" s="4">
        <f t="shared" si="84"/>
        <v>2.7541772994914782E-2</v>
      </c>
      <c r="GK41" s="4">
        <f t="shared" si="85"/>
        <v>2.7541575734607804E-2</v>
      </c>
      <c r="GL41" s="4">
        <f t="shared" si="86"/>
        <v>-3.2434199168879241E-2</v>
      </c>
      <c r="GM41" s="4">
        <f t="shared" si="87"/>
        <v>9.2601436754589539E-2</v>
      </c>
      <c r="GN41" s="4">
        <f t="shared" si="88"/>
        <v>2.7546253750067917E-2</v>
      </c>
      <c r="GO41" s="4">
        <f t="shared" si="89"/>
        <v>2.7546253750067917E-2</v>
      </c>
      <c r="GP41" s="4">
        <f t="shared" si="90"/>
        <v>2.7546253750067917E-2</v>
      </c>
      <c r="GQ41" s="4">
        <f t="shared" si="91"/>
        <v>2.7546253750067917E-2</v>
      </c>
      <c r="GR41" s="4">
        <f t="shared" si="115"/>
        <v>2.7546253750067917E-2</v>
      </c>
      <c r="GS41" s="4">
        <f t="shared" si="116"/>
        <v>2.7546253750067917E-2</v>
      </c>
      <c r="GT41" s="4">
        <f t="shared" si="117"/>
        <v>2.7546253750067917E-2</v>
      </c>
      <c r="GU41" s="4">
        <f t="shared" si="118"/>
        <v>2.7546253750067917E-2</v>
      </c>
      <c r="GV41" s="4">
        <f t="shared" si="119"/>
        <v>2.7546253750067917E-2</v>
      </c>
      <c r="GW41" s="4">
        <f t="shared" si="120"/>
        <v>2.7546253750067917E-2</v>
      </c>
      <c r="GX41" s="4">
        <f t="shared" si="121"/>
        <v>2.7546253750067917E-2</v>
      </c>
      <c r="GY41" s="4">
        <f t="shared" si="122"/>
        <v>2.7546253750067917E-2</v>
      </c>
      <c r="GZ41" s="4">
        <f t="shared" si="123"/>
        <v>2.7546253750067917E-2</v>
      </c>
      <c r="HA41" s="4">
        <f t="shared" si="124"/>
        <v>2.7546253750067917E-2</v>
      </c>
      <c r="HB41" s="4"/>
      <c r="HC41" s="4"/>
      <c r="HD41" s="4"/>
      <c r="HE41" s="4"/>
    </row>
    <row r="42" spans="2:213" x14ac:dyDescent="0.2">
      <c r="B42" t="str">
        <f t="shared" si="127"/>
        <v>37y</v>
      </c>
      <c r="C42">
        <f t="shared" si="19"/>
        <v>444</v>
      </c>
      <c r="D42" s="10">
        <f t="shared" si="1"/>
        <v>37</v>
      </c>
      <c r="E42" s="11">
        <f>'Curve construction'!G57</f>
        <v>2.5568642660621997E-2</v>
      </c>
      <c r="G42" s="11">
        <f t="shared" si="20"/>
        <v>2.5568642660621997E-2</v>
      </c>
      <c r="H42" s="11">
        <f t="shared" si="126"/>
        <v>2.5568642660621997E-2</v>
      </c>
      <c r="I42" s="11">
        <f t="shared" si="126"/>
        <v>2.5568642660621997E-2</v>
      </c>
      <c r="J42" s="11">
        <f t="shared" si="126"/>
        <v>2.5568642660621997E-2</v>
      </c>
      <c r="K42" s="11">
        <f t="shared" si="126"/>
        <v>2.5568642660621997E-2</v>
      </c>
      <c r="L42" s="11">
        <f t="shared" si="126"/>
        <v>2.5568642660621997E-2</v>
      </c>
      <c r="M42" s="11">
        <f t="shared" si="126"/>
        <v>2.5568642660621997E-2</v>
      </c>
      <c r="N42" s="11">
        <f t="shared" si="126"/>
        <v>2.5568642660621997E-2</v>
      </c>
      <c r="O42" s="11">
        <f t="shared" si="126"/>
        <v>2.5568642660621997E-2</v>
      </c>
      <c r="P42" s="11">
        <f t="shared" si="126"/>
        <v>2.5568642660621997E-2</v>
      </c>
      <c r="Q42" s="11">
        <f t="shared" si="126"/>
        <v>2.5568642660621997E-2</v>
      </c>
      <c r="R42" s="11">
        <f t="shared" si="126"/>
        <v>2.5568642660621997E-2</v>
      </c>
      <c r="S42" s="11">
        <f t="shared" si="126"/>
        <v>2.5568642660621997E-2</v>
      </c>
      <c r="T42" s="11">
        <f t="shared" si="126"/>
        <v>2.5568642660621997E-2</v>
      </c>
      <c r="U42" s="11">
        <f t="shared" si="126"/>
        <v>2.5568642660621997E-2</v>
      </c>
      <c r="V42" s="11">
        <f t="shared" si="126"/>
        <v>2.5568642660621997E-2</v>
      </c>
      <c r="W42" s="11">
        <f t="shared" si="126"/>
        <v>2.5568642660621997E-2</v>
      </c>
      <c r="X42" s="11">
        <f t="shared" si="126"/>
        <v>2.5568642660621997E-2</v>
      </c>
      <c r="Y42" s="11">
        <f t="shared" si="126"/>
        <v>2.5568642660621997E-2</v>
      </c>
      <c r="Z42" s="11">
        <f t="shared" si="126"/>
        <v>2.5568642660621997E-2</v>
      </c>
      <c r="AA42" s="11">
        <f t="shared" si="126"/>
        <v>2.5568642660621997E-2</v>
      </c>
      <c r="AB42" s="11">
        <f t="shared" si="126"/>
        <v>2.5568642660621997E-2</v>
      </c>
      <c r="AC42" s="11">
        <f t="shared" si="126"/>
        <v>2.5568642660621997E-2</v>
      </c>
      <c r="AD42" s="11">
        <f t="shared" si="126"/>
        <v>2.5568642660621997E-2</v>
      </c>
      <c r="AE42" s="11">
        <f t="shared" si="126"/>
        <v>2.5568642660621997E-2</v>
      </c>
      <c r="AF42" s="11">
        <f t="shared" si="126"/>
        <v>2.5568642660621997E-2</v>
      </c>
      <c r="AG42" s="11">
        <f t="shared" si="126"/>
        <v>2.5568642660621997E-2</v>
      </c>
      <c r="AH42" s="11">
        <f t="shared" si="126"/>
        <v>2.5568642660621997E-2</v>
      </c>
      <c r="AI42" s="11">
        <f t="shared" si="126"/>
        <v>2.5568642660621997E-2</v>
      </c>
      <c r="AJ42" s="11">
        <f t="shared" si="126"/>
        <v>2.5568642660621997E-2</v>
      </c>
      <c r="AK42" s="11">
        <f t="shared" si="126"/>
        <v>2.5568642660621997E-2</v>
      </c>
      <c r="AL42" s="11">
        <f t="shared" si="126"/>
        <v>2.5568642660621997E-2</v>
      </c>
      <c r="AM42" s="11">
        <f t="shared" si="126"/>
        <v>2.5568642660621997E-2</v>
      </c>
      <c r="AN42" s="11">
        <f t="shared" si="126"/>
        <v>2.5568642660621997E-2</v>
      </c>
      <c r="AO42" s="11">
        <f t="shared" si="128"/>
        <v>2.5568642660621997E-2</v>
      </c>
      <c r="AP42" s="11">
        <f t="shared" si="128"/>
        <v>2.5568642660621997E-2</v>
      </c>
      <c r="AQ42" s="11">
        <f t="shared" si="128"/>
        <v>2.6568642660621998E-2</v>
      </c>
      <c r="AR42" s="11">
        <f t="shared" si="128"/>
        <v>2.5568642660621997E-2</v>
      </c>
      <c r="AS42" s="11">
        <f t="shared" si="128"/>
        <v>2.5568642660621997E-2</v>
      </c>
      <c r="AT42" s="11">
        <f t="shared" si="128"/>
        <v>2.5568642660621997E-2</v>
      </c>
      <c r="AU42" s="11">
        <f t="shared" si="128"/>
        <v>2.5568642660621997E-2</v>
      </c>
      <c r="AV42" s="11">
        <f t="shared" si="128"/>
        <v>2.5568642660621997E-2</v>
      </c>
      <c r="AW42" s="11">
        <f t="shared" si="128"/>
        <v>2.5568642660621997E-2</v>
      </c>
      <c r="AX42" s="11">
        <f t="shared" si="128"/>
        <v>2.5568642660621997E-2</v>
      </c>
      <c r="AY42" s="11">
        <f t="shared" si="128"/>
        <v>2.5568642660621997E-2</v>
      </c>
      <c r="AZ42" s="11">
        <f t="shared" si="128"/>
        <v>2.5568642660621997E-2</v>
      </c>
      <c r="BA42" s="11">
        <f t="shared" si="128"/>
        <v>2.5568642660621997E-2</v>
      </c>
      <c r="BB42" s="11">
        <f t="shared" si="128"/>
        <v>2.5568642660621997E-2</v>
      </c>
      <c r="BC42" s="11">
        <f t="shared" si="128"/>
        <v>2.5568642660621997E-2</v>
      </c>
      <c r="BD42" s="11">
        <f t="shared" si="4"/>
        <v>2.5568642660621997E-2</v>
      </c>
      <c r="BF42" s="11">
        <f>(1-G42*SUM(BF$6:BF41))/(1+G42)</f>
        <v>0.38003533285170377</v>
      </c>
      <c r="BG42" s="11">
        <f>(1-H42*SUM(BG$6:BG41))/(1+H42)</f>
        <v>0.38004691817039027</v>
      </c>
      <c r="BH42" s="11">
        <f>(1-I42*SUM(BH$6:BH41))/(1+I42)</f>
        <v>0.38005854181798138</v>
      </c>
      <c r="BI42" s="11">
        <f>(1-J42*SUM(BI$6:BI41))/(1+J42)</f>
        <v>0.38007023938839574</v>
      </c>
      <c r="BJ42" s="11">
        <f>(1-K42*SUM(BJ$6:BJ41))/(1+K42)</f>
        <v>0.38008203668221219</v>
      </c>
      <c r="BK42" s="11">
        <f>(1-L42*SUM(BK$6:BK41))/(1+L42)</f>
        <v>0.38009397696233954</v>
      </c>
      <c r="BL42" s="11">
        <f>(1-M42*SUM(BL$6:BL41))/(1+M42)</f>
        <v>0.38010608203535945</v>
      </c>
      <c r="BM42" s="11">
        <f>(1-N42*SUM(BM$6:BM41))/(1+N42)</f>
        <v>0.38011838440028167</v>
      </c>
      <c r="BN42" s="11">
        <f>(1-O42*SUM(BN$6:BN41))/(1+O42)</f>
        <v>0.38013090196938221</v>
      </c>
      <c r="BO42" s="11">
        <f>(1-P42*SUM(BO$6:BO41))/(1+P42)</f>
        <v>0.38014365135573835</v>
      </c>
      <c r="BP42" s="11">
        <f>(1-Q42*SUM(BP$6:BP41))/(1+Q42)</f>
        <v>0.38015665730336251</v>
      </c>
      <c r="BQ42" s="11">
        <f>(1-R42*SUM(BQ$6:BQ41))/(1+R42)</f>
        <v>0.38016993430935236</v>
      </c>
      <c r="BR42" s="11">
        <f>(1-S42*SUM(BR$6:BR41))/(1+S42)</f>
        <v>0.38018349601987611</v>
      </c>
      <c r="BS42" s="11">
        <f>(1-T42*SUM(BS$6:BS41))/(1+T42)</f>
        <v>0.38019735550438627</v>
      </c>
      <c r="BT42" s="11">
        <f>(1-U42*SUM(BT$6:BT41))/(1+U42)</f>
        <v>0.38021152545093934</v>
      </c>
      <c r="BU42" s="11">
        <f>(1-V42*SUM(BU$6:BU41))/(1+V42)</f>
        <v>0.38022601830967023</v>
      </c>
      <c r="BV42" s="11">
        <f>(1-W42*SUM(BV$6:BV41))/(1+W42)</f>
        <v>0.38024084640112493</v>
      </c>
      <c r="BW42" s="11">
        <f>(1-X42*SUM(BW$6:BW41))/(1+X42)</f>
        <v>0.38025602200015285</v>
      </c>
      <c r="BX42" s="11">
        <f>(1-Y42*SUM(BX$6:BX41))/(1+Y42)</f>
        <v>0.38027155740241514</v>
      </c>
      <c r="BY42" s="11">
        <f>(1-Z42*SUM(BY$6:BY41))/(1+Z42)</f>
        <v>0.38028746497829097</v>
      </c>
      <c r="BZ42" s="11">
        <f>(1-AA42*SUM(BZ$6:BZ41))/(1+AA42)</f>
        <v>0.38030376025050644</v>
      </c>
      <c r="CA42" s="11">
        <f>(1-AB42*SUM(CA$6:CA41))/(1+AB42)</f>
        <v>0.38032045571188028</v>
      </c>
      <c r="CB42" s="11">
        <f>(1-AC42*SUM(CB$6:CB41))/(1+AC42)</f>
        <v>0.38033756388290946</v>
      </c>
      <c r="CC42" s="11">
        <f>(1-AD42*SUM(CC$6:CC41))/(1+AD42)</f>
        <v>0.38035509734799894</v>
      </c>
      <c r="CD42" s="11">
        <f>(1-AE42*SUM(CD$6:CD41))/(1+AE42)</f>
        <v>0.38037306878622412</v>
      </c>
      <c r="CE42" s="11">
        <f>(1-AF42*SUM(CE$6:CE41))/(1+AF42)</f>
        <v>0.38039149099780806</v>
      </c>
      <c r="CF42" s="11">
        <f>(1-AG42*SUM(CF$6:CF41))/(1+AG42)</f>
        <v>0.38041037692720459</v>
      </c>
      <c r="CG42" s="11">
        <f>(1-AH42*SUM(CG$6:CG41))/(1+AH42)</f>
        <v>0.38042973968347282</v>
      </c>
      <c r="CH42" s="11">
        <f>(1-AI42*SUM(CH$6:CH41))/(1+AI42)</f>
        <v>0.38044959255847877</v>
      </c>
      <c r="CI42" s="11">
        <f>(1-AJ42*SUM(CI$6:CI41))/(1+AJ42)</f>
        <v>0.38046994904334208</v>
      </c>
      <c r="CJ42" s="11">
        <f>(1-AK42*SUM(CJ$6:CJ41))/(1+AK42)</f>
        <v>0.38049082061459039</v>
      </c>
      <c r="CK42" s="11">
        <f>(1-AL42*SUM(CK$6:CK41))/(1+AL42)</f>
        <v>0.38051222126374984</v>
      </c>
      <c r="CL42" s="11">
        <f>(1-AM42*SUM(CL$6:CL41))/(1+AM42)</f>
        <v>0.38053416532076589</v>
      </c>
      <c r="CM42" s="11">
        <f>(1-AN42*SUM(CM$6:CM41))/(1+AN42)</f>
        <v>0.38055666746557903</v>
      </c>
      <c r="CN42" s="11">
        <f>(1-AO42*SUM(CN$6:CN41))/(1+AO42)</f>
        <v>0.38057974273969386</v>
      </c>
      <c r="CO42" s="11">
        <f>(1-AP42*SUM(CO$6:CO41))/(1+AP42)</f>
        <v>0.38060340655777936</v>
      </c>
      <c r="CP42" s="11">
        <f>(1-AQ42*SUM(CP$6:CP41))/(1+AQ42)</f>
        <v>0.35640377149922664</v>
      </c>
      <c r="CQ42" s="11">
        <f>(1-AR42*SUM(CQ$6:CQ41))/(1+AR42)</f>
        <v>0.38002374408075268</v>
      </c>
      <c r="CR42" s="11">
        <f>(1-AS42*SUM(CR$6:CR41))/(1+AS42)</f>
        <v>0.38002374408075268</v>
      </c>
      <c r="CS42" s="11">
        <f>(1-AT42*SUM(CS$6:CS41))/(1+AT42)</f>
        <v>0.38002374408075268</v>
      </c>
      <c r="CT42" s="11">
        <f>(1-AU42*SUM(CT$6:CT41))/(1+AU42)</f>
        <v>0.38002374408075268</v>
      </c>
      <c r="CU42" s="11">
        <f>(1-AV42*SUM(CU$6:CU41))/(1+AV42)</f>
        <v>0.38002374408075268</v>
      </c>
      <c r="CV42" s="11">
        <f>(1-AW42*SUM(CV$6:CV41))/(1+AW42)</f>
        <v>0.38002374408075268</v>
      </c>
      <c r="CW42" s="11">
        <f>(1-AX42*SUM(CW$6:CW41))/(1+AX42)</f>
        <v>0.38002374408075268</v>
      </c>
      <c r="CX42" s="11">
        <f>(1-AY42*SUM(CX$6:CX41))/(1+AY42)</f>
        <v>0.38002374408075268</v>
      </c>
      <c r="CY42" s="11">
        <f>(1-AZ42*SUM(CY$6:CY41))/(1+AZ42)</f>
        <v>0.38002374408075268</v>
      </c>
      <c r="CZ42" s="11">
        <f>(1-BA42*SUM(CZ$6:CZ41))/(1+BA42)</f>
        <v>0.38002374408075268</v>
      </c>
      <c r="DA42" s="11">
        <f>(1-BB42*SUM(DA$6:DA41))/(1+BB42)</f>
        <v>0.38002374408075268</v>
      </c>
      <c r="DB42" s="11">
        <f>(1-BC42*SUM(DB$6:DB41))/(1+BC42)</f>
        <v>0.38002374408075268</v>
      </c>
      <c r="DC42" s="11">
        <f>(1-BD42*SUM(DC$6:DC41))/(1+BD42)</f>
        <v>0.38002374408075268</v>
      </c>
      <c r="DE42" s="4">
        <f t="shared" si="21"/>
        <v>2.6493275691076734E-2</v>
      </c>
      <c r="DF42" s="4">
        <f t="shared" si="58"/>
        <v>2.6492429961351815E-2</v>
      </c>
      <c r="DG42" s="4">
        <f t="shared" si="59"/>
        <v>2.6491581460221347E-2</v>
      </c>
      <c r="DH42" s="4">
        <f t="shared" si="60"/>
        <v>2.6490727589790763E-2</v>
      </c>
      <c r="DI42" s="4">
        <f t="shared" si="61"/>
        <v>2.6489866467332535E-2</v>
      </c>
      <c r="DJ42" s="4">
        <f t="shared" si="62"/>
        <v>2.6488994935794485E-2</v>
      </c>
      <c r="DK42" s="4">
        <f t="shared" si="63"/>
        <v>2.6488111404581183E-2</v>
      </c>
      <c r="DL42" s="4">
        <f t="shared" si="64"/>
        <v>2.6487213502933704E-2</v>
      </c>
      <c r="DM42" s="4">
        <f t="shared" si="65"/>
        <v>2.6486299925005508E-2</v>
      </c>
      <c r="DN42" s="4">
        <f t="shared" si="66"/>
        <v>2.6485369459966712E-2</v>
      </c>
      <c r="DO42" s="4">
        <f t="shared" si="67"/>
        <v>2.6484420303811262E-2</v>
      </c>
      <c r="DP42" s="4">
        <f t="shared" si="68"/>
        <v>2.6483451400588942E-2</v>
      </c>
      <c r="DQ42" s="4">
        <f t="shared" si="69"/>
        <v>2.6482461756636821E-2</v>
      </c>
      <c r="DR42" s="4">
        <f t="shared" si="70"/>
        <v>2.6481450420566599E-2</v>
      </c>
      <c r="DS42" s="4">
        <f t="shared" si="71"/>
        <v>2.6480416469012669E-2</v>
      </c>
      <c r="DT42" s="4">
        <f t="shared" si="72"/>
        <v>2.6479358996165603E-2</v>
      </c>
      <c r="DU42" s="4">
        <f t="shared" si="25"/>
        <v>2.647827710587336E-2</v>
      </c>
      <c r="DV42" s="4">
        <f t="shared" si="26"/>
        <v>2.6477169905525733E-2</v>
      </c>
      <c r="DW42" s="4">
        <f t="shared" si="27"/>
        <v>2.6476036501210665E-2</v>
      </c>
      <c r="DX42" s="4">
        <f t="shared" si="28"/>
        <v>2.6474875993789615E-2</v>
      </c>
      <c r="DY42" s="4">
        <f t="shared" si="29"/>
        <v>2.6473687254400691E-2</v>
      </c>
      <c r="DZ42" s="4">
        <f t="shared" si="30"/>
        <v>2.6472469375483643E-2</v>
      </c>
      <c r="EA42" s="4">
        <f t="shared" si="31"/>
        <v>2.6471221447716076E-2</v>
      </c>
      <c r="EB42" s="4">
        <f t="shared" si="32"/>
        <v>2.6469942557380222E-2</v>
      </c>
      <c r="EC42" s="4">
        <f t="shared" si="33"/>
        <v>2.6468631784132501E-2</v>
      </c>
      <c r="ED42" s="4">
        <f t="shared" si="34"/>
        <v>2.6467288199082395E-2</v>
      </c>
      <c r="EE42" s="4">
        <f t="shared" si="35"/>
        <v>2.6465910863125108E-2</v>
      </c>
      <c r="EF42" s="4">
        <f t="shared" si="36"/>
        <v>2.6464498825466976E-2</v>
      </c>
      <c r="EG42" s="4">
        <f t="shared" si="37"/>
        <v>2.6463051122315839E-2</v>
      </c>
      <c r="EH42" s="4">
        <f t="shared" si="38"/>
        <v>2.6461566775696443E-2</v>
      </c>
      <c r="EI42" s="4">
        <f t="shared" si="39"/>
        <v>2.6460044954882633E-2</v>
      </c>
      <c r="EJ42" s="4">
        <f t="shared" si="40"/>
        <v>2.6458484646128211E-2</v>
      </c>
      <c r="EK42" s="4">
        <f t="shared" si="41"/>
        <v>2.6456884811411063E-2</v>
      </c>
      <c r="EL42" s="4">
        <f t="shared" si="42"/>
        <v>2.6455244387613153E-2</v>
      </c>
      <c r="EM42" s="4">
        <f t="shared" si="43"/>
        <v>2.6453562285699173E-2</v>
      </c>
      <c r="EN42" s="4">
        <f t="shared" si="44"/>
        <v>2.6451837389895649E-2</v>
      </c>
      <c r="EO42" s="4">
        <f t="shared" si="45"/>
        <v>2.827592502385845E-2</v>
      </c>
      <c r="EP42" s="4">
        <f t="shared" si="46"/>
        <v>2.6494121699308204E-2</v>
      </c>
      <c r="EQ42" s="4">
        <f t="shared" si="47"/>
        <v>2.6494121699308204E-2</v>
      </c>
      <c r="ER42" s="4">
        <f t="shared" si="48"/>
        <v>2.6494121699308204E-2</v>
      </c>
      <c r="ES42" s="4">
        <f t="shared" si="49"/>
        <v>2.6494121699308204E-2</v>
      </c>
      <c r="ET42" s="4">
        <f t="shared" si="50"/>
        <v>2.6494121699308204E-2</v>
      </c>
      <c r="EU42" s="4">
        <f t="shared" si="51"/>
        <v>2.6494121699308204E-2</v>
      </c>
      <c r="EV42" s="4">
        <f t="shared" si="52"/>
        <v>2.6494121699308204E-2</v>
      </c>
      <c r="EW42" s="4">
        <f t="shared" si="53"/>
        <v>2.6494121699308204E-2</v>
      </c>
      <c r="EX42" s="4">
        <f t="shared" si="54"/>
        <v>2.6494121699308204E-2</v>
      </c>
      <c r="EY42" s="4">
        <f t="shared" si="55"/>
        <v>2.6494121699308204E-2</v>
      </c>
      <c r="EZ42" s="4">
        <f t="shared" si="56"/>
        <v>2.6494121699308204E-2</v>
      </c>
      <c r="FA42" s="4">
        <f t="shared" si="57"/>
        <v>2.6494121699308204E-2</v>
      </c>
      <c r="FB42" s="4">
        <f t="shared" si="57"/>
        <v>2.6494121699308204E-2</v>
      </c>
      <c r="FD42" s="4">
        <f t="shared" si="24"/>
        <v>2.7546154931243683E-2</v>
      </c>
      <c r="FE42" s="4">
        <f t="shared" si="92"/>
        <v>2.7546056147877973E-2</v>
      </c>
      <c r="FF42" s="4">
        <f t="shared" si="93"/>
        <v>2.7545957043748848E-2</v>
      </c>
      <c r="FG42" s="4">
        <f t="shared" si="94"/>
        <v>2.7545857315468325E-2</v>
      </c>
      <c r="FH42" s="4">
        <f t="shared" si="95"/>
        <v>2.7545756743207361E-2</v>
      </c>
      <c r="FI42" s="4">
        <f t="shared" si="96"/>
        <v>2.7545654958341492E-2</v>
      </c>
      <c r="FJ42" s="4">
        <f t="shared" si="97"/>
        <v>2.7545551775226329E-2</v>
      </c>
      <c r="FK42" s="4">
        <f t="shared" si="98"/>
        <v>2.7545446917137451E-2</v>
      </c>
      <c r="FL42" s="4">
        <f t="shared" si="99"/>
        <v>2.7545340231741822E-2</v>
      </c>
      <c r="FM42" s="4">
        <f t="shared" si="100"/>
        <v>2.7545231577824181E-2</v>
      </c>
      <c r="FN42" s="4">
        <f t="shared" si="101"/>
        <v>2.7545120744926876E-2</v>
      </c>
      <c r="FO42" s="4">
        <f t="shared" si="102"/>
        <v>2.7545007609971917E-2</v>
      </c>
      <c r="FP42" s="4">
        <f t="shared" si="103"/>
        <v>2.7544892057173476E-2</v>
      </c>
      <c r="FQ42" s="4">
        <f t="shared" si="104"/>
        <v>2.7544773975702652E-2</v>
      </c>
      <c r="FR42" s="4">
        <f t="shared" si="105"/>
        <v>2.7544653258025908E-2</v>
      </c>
      <c r="FS42" s="4">
        <f t="shared" si="106"/>
        <v>2.7544529798678941E-2</v>
      </c>
      <c r="FT42" s="4">
        <f t="shared" si="107"/>
        <v>2.7544403493347636E-2</v>
      </c>
      <c r="FU42" s="4">
        <f t="shared" si="108"/>
        <v>2.754427423815442E-2</v>
      </c>
      <c r="FV42" s="4">
        <f t="shared" si="109"/>
        <v>2.7544141929094268E-2</v>
      </c>
      <c r="FW42" s="4">
        <f t="shared" si="110"/>
        <v>2.754400646157551E-2</v>
      </c>
      <c r="FX42" s="4">
        <f t="shared" si="111"/>
        <v>2.754386770421946E-2</v>
      </c>
      <c r="FY42" s="4">
        <f t="shared" si="112"/>
        <v>2.7543725551508302E-2</v>
      </c>
      <c r="FZ42" s="4">
        <f t="shared" si="74"/>
        <v>2.7543579897746806E-2</v>
      </c>
      <c r="GA42" s="4">
        <f t="shared" si="75"/>
        <v>2.7543430636756794E-2</v>
      </c>
      <c r="GB42" s="4">
        <f t="shared" si="76"/>
        <v>2.7543277661616905E-2</v>
      </c>
      <c r="GC42" s="4">
        <f t="shared" si="77"/>
        <v>2.7543120864440329E-2</v>
      </c>
      <c r="GD42" s="4">
        <f t="shared" si="78"/>
        <v>2.7542960136181627E-2</v>
      </c>
      <c r="GE42" s="4">
        <f t="shared" si="79"/>
        <v>2.7542795366466644E-2</v>
      </c>
      <c r="GF42" s="4">
        <f t="shared" si="80"/>
        <v>2.754262644344152E-2</v>
      </c>
      <c r="GG42" s="4">
        <f t="shared" si="81"/>
        <v>2.7542453253634136E-2</v>
      </c>
      <c r="GH42" s="4">
        <f t="shared" si="82"/>
        <v>2.7542275700792596E-2</v>
      </c>
      <c r="GI42" s="4">
        <f t="shared" si="83"/>
        <v>2.7542093667351164E-2</v>
      </c>
      <c r="GJ42" s="4">
        <f t="shared" si="84"/>
        <v>2.754190703295567E-2</v>
      </c>
      <c r="GK42" s="4">
        <f t="shared" si="85"/>
        <v>2.7541715674370471E-2</v>
      </c>
      <c r="GL42" s="4">
        <f t="shared" si="86"/>
        <v>2.7541519465385189E-2</v>
      </c>
      <c r="GM42" s="4">
        <f t="shared" si="87"/>
        <v>-3.5107224905970957E-2</v>
      </c>
      <c r="GN42" s="4">
        <f t="shared" si="88"/>
        <v>9.5644899950505957E-2</v>
      </c>
      <c r="GO42" s="4">
        <f t="shared" si="89"/>
        <v>2.7546253750071026E-2</v>
      </c>
      <c r="GP42" s="4">
        <f t="shared" si="90"/>
        <v>2.7546253750071026E-2</v>
      </c>
      <c r="GQ42" s="4">
        <f t="shared" si="91"/>
        <v>2.7546253750071026E-2</v>
      </c>
      <c r="GR42" s="4">
        <f t="shared" si="115"/>
        <v>2.7546253750071026E-2</v>
      </c>
      <c r="GS42" s="4">
        <f t="shared" si="116"/>
        <v>2.7546253750071026E-2</v>
      </c>
      <c r="GT42" s="4">
        <f t="shared" si="117"/>
        <v>2.7546253750071026E-2</v>
      </c>
      <c r="GU42" s="4">
        <f t="shared" si="118"/>
        <v>2.7546253750071026E-2</v>
      </c>
      <c r="GV42" s="4">
        <f t="shared" si="119"/>
        <v>2.7546253750071026E-2</v>
      </c>
      <c r="GW42" s="4">
        <f t="shared" si="120"/>
        <v>2.7546253750071026E-2</v>
      </c>
      <c r="GX42" s="4">
        <f t="shared" si="121"/>
        <v>2.7546253750071026E-2</v>
      </c>
      <c r="GY42" s="4">
        <f t="shared" si="122"/>
        <v>2.7546253750071026E-2</v>
      </c>
      <c r="GZ42" s="4">
        <f t="shared" si="123"/>
        <v>2.7546253750071026E-2</v>
      </c>
      <c r="HA42" s="4">
        <f t="shared" si="124"/>
        <v>2.7546253750071026E-2</v>
      </c>
      <c r="HB42" s="4"/>
      <c r="HC42" s="4"/>
      <c r="HD42" s="4"/>
      <c r="HE42" s="4"/>
    </row>
    <row r="43" spans="2:213" x14ac:dyDescent="0.2">
      <c r="B43" t="str">
        <f t="shared" si="127"/>
        <v>38y</v>
      </c>
      <c r="C43">
        <f t="shared" si="19"/>
        <v>456</v>
      </c>
      <c r="D43" s="10">
        <f t="shared" si="1"/>
        <v>38</v>
      </c>
      <c r="E43" s="11">
        <f>'Curve construction'!G58</f>
        <v>2.559835307957032E-2</v>
      </c>
      <c r="G43" s="11">
        <f t="shared" si="20"/>
        <v>2.559835307957032E-2</v>
      </c>
      <c r="H43" s="11">
        <f t="shared" si="126"/>
        <v>2.559835307957032E-2</v>
      </c>
      <c r="I43" s="11">
        <f t="shared" si="126"/>
        <v>2.559835307957032E-2</v>
      </c>
      <c r="J43" s="11">
        <f t="shared" si="126"/>
        <v>2.559835307957032E-2</v>
      </c>
      <c r="K43" s="11">
        <f t="shared" si="126"/>
        <v>2.559835307957032E-2</v>
      </c>
      <c r="L43" s="11">
        <f t="shared" si="126"/>
        <v>2.559835307957032E-2</v>
      </c>
      <c r="M43" s="11">
        <f t="shared" si="126"/>
        <v>2.559835307957032E-2</v>
      </c>
      <c r="N43" s="11">
        <f t="shared" si="126"/>
        <v>2.559835307957032E-2</v>
      </c>
      <c r="O43" s="11">
        <f t="shared" si="126"/>
        <v>2.559835307957032E-2</v>
      </c>
      <c r="P43" s="11">
        <f t="shared" si="126"/>
        <v>2.559835307957032E-2</v>
      </c>
      <c r="Q43" s="11">
        <f t="shared" si="126"/>
        <v>2.559835307957032E-2</v>
      </c>
      <c r="R43" s="11">
        <f t="shared" si="126"/>
        <v>2.559835307957032E-2</v>
      </c>
      <c r="S43" s="11">
        <f t="shared" si="126"/>
        <v>2.559835307957032E-2</v>
      </c>
      <c r="T43" s="11">
        <f t="shared" si="126"/>
        <v>2.559835307957032E-2</v>
      </c>
      <c r="U43" s="11">
        <f t="shared" si="126"/>
        <v>2.559835307957032E-2</v>
      </c>
      <c r="V43" s="11">
        <f t="shared" si="126"/>
        <v>2.559835307957032E-2</v>
      </c>
      <c r="W43" s="11">
        <f t="shared" si="126"/>
        <v>2.559835307957032E-2</v>
      </c>
      <c r="X43" s="11">
        <f t="shared" si="126"/>
        <v>2.559835307957032E-2</v>
      </c>
      <c r="Y43" s="11">
        <f t="shared" si="126"/>
        <v>2.559835307957032E-2</v>
      </c>
      <c r="Z43" s="11">
        <f t="shared" si="126"/>
        <v>2.559835307957032E-2</v>
      </c>
      <c r="AA43" s="11">
        <f t="shared" si="126"/>
        <v>2.559835307957032E-2</v>
      </c>
      <c r="AB43" s="11">
        <f t="shared" si="126"/>
        <v>2.559835307957032E-2</v>
      </c>
      <c r="AC43" s="11">
        <f t="shared" si="126"/>
        <v>2.559835307957032E-2</v>
      </c>
      <c r="AD43" s="11">
        <f t="shared" si="126"/>
        <v>2.559835307957032E-2</v>
      </c>
      <c r="AE43" s="11">
        <f t="shared" si="126"/>
        <v>2.559835307957032E-2</v>
      </c>
      <c r="AF43" s="11">
        <f t="shared" si="126"/>
        <v>2.559835307957032E-2</v>
      </c>
      <c r="AG43" s="11">
        <f t="shared" si="126"/>
        <v>2.559835307957032E-2</v>
      </c>
      <c r="AH43" s="11">
        <f t="shared" si="126"/>
        <v>2.559835307957032E-2</v>
      </c>
      <c r="AI43" s="11">
        <f t="shared" si="126"/>
        <v>2.559835307957032E-2</v>
      </c>
      <c r="AJ43" s="11">
        <f t="shared" si="126"/>
        <v>2.559835307957032E-2</v>
      </c>
      <c r="AK43" s="11">
        <f t="shared" si="126"/>
        <v>2.559835307957032E-2</v>
      </c>
      <c r="AL43" s="11">
        <f t="shared" si="126"/>
        <v>2.559835307957032E-2</v>
      </c>
      <c r="AM43" s="11">
        <f t="shared" si="126"/>
        <v>2.559835307957032E-2</v>
      </c>
      <c r="AN43" s="11">
        <f t="shared" ref="H43:AN51" si="129">$E43+IF(AN$2=$B43,1,0)*$D$2</f>
        <v>2.559835307957032E-2</v>
      </c>
      <c r="AO43" s="11">
        <f t="shared" si="128"/>
        <v>2.559835307957032E-2</v>
      </c>
      <c r="AP43" s="11">
        <f t="shared" si="128"/>
        <v>2.559835307957032E-2</v>
      </c>
      <c r="AQ43" s="11">
        <f t="shared" si="128"/>
        <v>2.559835307957032E-2</v>
      </c>
      <c r="AR43" s="11">
        <f t="shared" si="128"/>
        <v>2.6598353079570321E-2</v>
      </c>
      <c r="AS43" s="11">
        <f t="shared" si="128"/>
        <v>2.559835307957032E-2</v>
      </c>
      <c r="AT43" s="11">
        <f t="shared" si="128"/>
        <v>2.559835307957032E-2</v>
      </c>
      <c r="AU43" s="11">
        <f t="shared" si="128"/>
        <v>2.559835307957032E-2</v>
      </c>
      <c r="AV43" s="11">
        <f t="shared" si="128"/>
        <v>2.559835307957032E-2</v>
      </c>
      <c r="AW43" s="11">
        <f t="shared" si="128"/>
        <v>2.559835307957032E-2</v>
      </c>
      <c r="AX43" s="11">
        <f t="shared" si="128"/>
        <v>2.559835307957032E-2</v>
      </c>
      <c r="AY43" s="11">
        <f t="shared" si="128"/>
        <v>2.559835307957032E-2</v>
      </c>
      <c r="AZ43" s="11">
        <f t="shared" si="128"/>
        <v>2.559835307957032E-2</v>
      </c>
      <c r="BA43" s="11">
        <f t="shared" si="128"/>
        <v>2.559835307957032E-2</v>
      </c>
      <c r="BB43" s="11">
        <f t="shared" si="128"/>
        <v>2.559835307957032E-2</v>
      </c>
      <c r="BC43" s="11">
        <f t="shared" si="128"/>
        <v>2.559835307957032E-2</v>
      </c>
      <c r="BD43" s="11">
        <f t="shared" si="4"/>
        <v>2.559835307957032E-2</v>
      </c>
      <c r="BF43" s="11">
        <f>(1-G43*SUM(BF$6:BF42))/(1+G43)</f>
        <v>0.36984745646891337</v>
      </c>
      <c r="BG43" s="11">
        <f>(1-H43*SUM(BG$6:BG42))/(1+H43)</f>
        <v>0.36985876575059873</v>
      </c>
      <c r="BH43" s="11">
        <f>(1-I43*SUM(BH$6:BH42))/(1+I43)</f>
        <v>0.36987011244794693</v>
      </c>
      <c r="BI43" s="11">
        <f>(1-J43*SUM(BI$6:BI42))/(1+J43)</f>
        <v>0.36988153130680018</v>
      </c>
      <c r="BJ43" s="11">
        <f>(1-K43*SUM(BJ$6:BJ42))/(1+K43)</f>
        <v>0.36989304751300106</v>
      </c>
      <c r="BK43" s="11">
        <f>(1-L43*SUM(BK$6:BK42))/(1+L43)</f>
        <v>0.36990470329865666</v>
      </c>
      <c r="BL43" s="11">
        <f>(1-M43*SUM(BL$6:BL42))/(1+M43)</f>
        <v>0.36991651995077557</v>
      </c>
      <c r="BM43" s="11">
        <f>(1-N43*SUM(BM$6:BM42))/(1+N43)</f>
        <v>0.36992852919403119</v>
      </c>
      <c r="BN43" s="11">
        <f>(1-O43*SUM(BN$6:BN42))/(1+O43)</f>
        <v>0.3699407485139139</v>
      </c>
      <c r="BO43" s="11">
        <f>(1-P43*SUM(BO$6:BO42))/(1+P43)</f>
        <v>0.3699531941276703</v>
      </c>
      <c r="BP43" s="11">
        <f>(1-Q43*SUM(BP$6:BP42))/(1+Q43)</f>
        <v>0.36996589018975085</v>
      </c>
      <c r="BQ43" s="11">
        <f>(1-R43*SUM(BQ$6:BQ42))/(1+R43)</f>
        <v>0.36997885085183885</v>
      </c>
      <c r="BR43" s="11">
        <f>(1-S43*SUM(BR$6:BR42))/(1+S43)</f>
        <v>0.36999208943496298</v>
      </c>
      <c r="BS43" s="11">
        <f>(1-T43*SUM(BS$6:BS42))/(1+T43)</f>
        <v>0.37000561869717657</v>
      </c>
      <c r="BT43" s="11">
        <f>(1-U43*SUM(BT$6:BT42))/(1+U43)</f>
        <v>0.37001945102422534</v>
      </c>
      <c r="BU43" s="11">
        <f>(1-V43*SUM(BU$6:BU42))/(1+V43)</f>
        <v>0.37003359856960133</v>
      </c>
      <c r="BV43" s="11">
        <f>(1-W43*SUM(BV$6:BV42))/(1+W43)</f>
        <v>0.37004807336029605</v>
      </c>
      <c r="BW43" s="11">
        <f>(1-X43*SUM(BW$6:BW42))/(1+X43)</f>
        <v>0.37006288737869253</v>
      </c>
      <c r="BX43" s="11">
        <f>(1-Y43*SUM(BX$6:BX42))/(1+Y43)</f>
        <v>0.37007805262749005</v>
      </c>
      <c r="BY43" s="11">
        <f>(1-Z43*SUM(BY$6:BY42))/(1+Z43)</f>
        <v>0.37009358118232566</v>
      </c>
      <c r="BZ43" s="11">
        <f>(1-AA43*SUM(BZ$6:BZ42))/(1+AA43)</f>
        <v>0.37010948819607398</v>
      </c>
      <c r="CA43" s="11">
        <f>(1-AB43*SUM(CA$6:CA42))/(1+AB43)</f>
        <v>0.37012578586389416</v>
      </c>
      <c r="CB43" s="11">
        <f>(1-AC43*SUM(CB$6:CB42))/(1+AC43)</f>
        <v>0.37014248640796427</v>
      </c>
      <c r="CC43" s="11">
        <f>(1-AD43*SUM(CC$6:CC42))/(1+AD43)</f>
        <v>0.37015960211284771</v>
      </c>
      <c r="CD43" s="11">
        <f>(1-AE43*SUM(CD$6:CD42))/(1+AE43)</f>
        <v>0.37017714535552226</v>
      </c>
      <c r="CE43" s="11">
        <f>(1-AF43*SUM(CE$6:CE42))/(1+AF43)</f>
        <v>0.37019512863122722</v>
      </c>
      <c r="CF43" s="11">
        <f>(1-AG43*SUM(CF$6:CF42))/(1+AG43)</f>
        <v>0.37021356457599625</v>
      </c>
      <c r="CG43" s="11">
        <f>(1-AH43*SUM(CG$6:CG42))/(1+AH43)</f>
        <v>0.37023246598654597</v>
      </c>
      <c r="CH43" s="11">
        <f>(1-AI43*SUM(CH$6:CH42))/(1+AI43)</f>
        <v>0.37025184583804444</v>
      </c>
      <c r="CI43" s="11">
        <f>(1-AJ43*SUM(CI$6:CI42))/(1+AJ43)</f>
        <v>0.37027171730016584</v>
      </c>
      <c r="CJ43" s="11">
        <f>(1-AK43*SUM(CJ$6:CJ42))/(1+AK43)</f>
        <v>0.3702920915759928</v>
      </c>
      <c r="CK43" s="11">
        <f>(1-AL43*SUM(CK$6:CK42))/(1+AL43)</f>
        <v>0.37031298232368343</v>
      </c>
      <c r="CL43" s="11">
        <f>(1-AM43*SUM(CL$6:CL42))/(1+AM43)</f>
        <v>0.37033440353175112</v>
      </c>
      <c r="CM43" s="11">
        <f>(1-AN43*SUM(CM$6:CM42))/(1+AN43)</f>
        <v>0.37035636953036566</v>
      </c>
      <c r="CN43" s="11">
        <f>(1-AO43*SUM(CN$6:CN42))/(1+AO43)</f>
        <v>0.37037889500264587</v>
      </c>
      <c r="CO43" s="11">
        <f>(1-AP43*SUM(CO$6:CO42))/(1+AP43)</f>
        <v>0.37040199499598431</v>
      </c>
      <c r="CP43" s="11">
        <f>(1-AQ43*SUM(CP$6:CP42))/(1+AQ43)</f>
        <v>0.37042568493344219</v>
      </c>
      <c r="CQ43" s="11">
        <f>(1-AR43*SUM(CQ$6:CQ42))/(1+AR43)</f>
        <v>0.34585660083171804</v>
      </c>
      <c r="CR43" s="11">
        <f>(1-AS43*SUM(CR$6:CR42))/(1+AS43)</f>
        <v>0.36983614381721863</v>
      </c>
      <c r="CS43" s="11">
        <f>(1-AT43*SUM(CS$6:CS42))/(1+AT43)</f>
        <v>0.36983614381721863</v>
      </c>
      <c r="CT43" s="11">
        <f>(1-AU43*SUM(CT$6:CT42))/(1+AU43)</f>
        <v>0.36983614381721863</v>
      </c>
      <c r="CU43" s="11">
        <f>(1-AV43*SUM(CU$6:CU42))/(1+AV43)</f>
        <v>0.36983614381721863</v>
      </c>
      <c r="CV43" s="11">
        <f>(1-AW43*SUM(CV$6:CV42))/(1+AW43)</f>
        <v>0.36983614381721863</v>
      </c>
      <c r="CW43" s="11">
        <f>(1-AX43*SUM(CW$6:CW42))/(1+AX43)</f>
        <v>0.36983614381721863</v>
      </c>
      <c r="CX43" s="11">
        <f>(1-AY43*SUM(CX$6:CX42))/(1+AY43)</f>
        <v>0.36983614381721863</v>
      </c>
      <c r="CY43" s="11">
        <f>(1-AZ43*SUM(CY$6:CY42))/(1+AZ43)</f>
        <v>0.36983614381721863</v>
      </c>
      <c r="CZ43" s="11">
        <f>(1-BA43*SUM(CZ$6:CZ42))/(1+BA43)</f>
        <v>0.36983614381721863</v>
      </c>
      <c r="DA43" s="11">
        <f>(1-BB43*SUM(DA$6:DA42))/(1+BB43)</f>
        <v>0.36983614381721863</v>
      </c>
      <c r="DB43" s="11">
        <f>(1-BC43*SUM(DB$6:DB42))/(1+BC43)</f>
        <v>0.36983614381721863</v>
      </c>
      <c r="DC43" s="11">
        <f>(1-BD43*SUM(DC$6:DC42))/(1+BD43)</f>
        <v>0.36983614381721863</v>
      </c>
      <c r="DE43" s="4">
        <f t="shared" si="21"/>
        <v>2.6520969287340712E-2</v>
      </c>
      <c r="DF43" s="4">
        <f t="shared" si="58"/>
        <v>2.652014326879315E-2</v>
      </c>
      <c r="DG43" s="4">
        <f t="shared" si="59"/>
        <v>2.6519314543493655E-2</v>
      </c>
      <c r="DH43" s="4">
        <f t="shared" si="60"/>
        <v>2.6518480574097225E-2</v>
      </c>
      <c r="DI43" s="4">
        <f t="shared" si="61"/>
        <v>2.6517639521759007E-2</v>
      </c>
      <c r="DJ43" s="4">
        <f t="shared" si="62"/>
        <v>2.6516788303008854E-2</v>
      </c>
      <c r="DK43" s="4">
        <f t="shared" si="63"/>
        <v>2.6515925364326121E-2</v>
      </c>
      <c r="DL43" s="4">
        <f t="shared" si="64"/>
        <v>2.6515048390211016E-2</v>
      </c>
      <c r="DM43" s="4">
        <f t="shared" si="65"/>
        <v>2.6514156105255315E-2</v>
      </c>
      <c r="DN43" s="4">
        <f t="shared" si="66"/>
        <v>2.6513247326854117E-2</v>
      </c>
      <c r="DO43" s="4">
        <f t="shared" si="67"/>
        <v>2.6512320293052616E-2</v>
      </c>
      <c r="DP43" s="4">
        <f t="shared" si="68"/>
        <v>2.6511373972516017E-2</v>
      </c>
      <c r="DQ43" s="4">
        <f t="shared" si="69"/>
        <v>2.651040739474686E-2</v>
      </c>
      <c r="DR43" s="4">
        <f t="shared" si="70"/>
        <v>2.6509419630536435E-2</v>
      </c>
      <c r="DS43" s="4">
        <f t="shared" si="71"/>
        <v>2.6508409778046138E-2</v>
      </c>
      <c r="DT43" s="4">
        <f t="shared" si="72"/>
        <v>2.650737695258587E-2</v>
      </c>
      <c r="DU43" s="4">
        <f t="shared" si="25"/>
        <v>2.6506320278896434E-2</v>
      </c>
      <c r="DV43" s="4">
        <f t="shared" si="26"/>
        <v>2.6505238885180082E-2</v>
      </c>
      <c r="DW43" s="4">
        <f t="shared" si="27"/>
        <v>2.65041318983672E-2</v>
      </c>
      <c r="DX43" s="4">
        <f t="shared" si="28"/>
        <v>2.6502998440284031E-2</v>
      </c>
      <c r="DY43" s="4">
        <f t="shared" si="29"/>
        <v>2.650183740838874E-2</v>
      </c>
      <c r="DZ43" s="4">
        <f t="shared" si="30"/>
        <v>2.6500647916283704E-2</v>
      </c>
      <c r="EA43" s="4">
        <f t="shared" si="31"/>
        <v>2.6499429075850456E-2</v>
      </c>
      <c r="EB43" s="4">
        <f t="shared" si="32"/>
        <v>2.6498179994678628E-2</v>
      </c>
      <c r="EC43" s="4">
        <f t="shared" si="33"/>
        <v>2.6496899773886362E-2</v>
      </c>
      <c r="ED43" s="4">
        <f t="shared" si="34"/>
        <v>2.649558750624581E-2</v>
      </c>
      <c r="EE43" s="4">
        <f t="shared" si="35"/>
        <v>2.649424227455266E-2</v>
      </c>
      <c r="EF43" s="4">
        <f t="shared" si="36"/>
        <v>2.6492863150187951E-2</v>
      </c>
      <c r="EG43" s="4">
        <f t="shared" si="37"/>
        <v>2.6491449191836658E-2</v>
      </c>
      <c r="EH43" s="4">
        <f t="shared" si="38"/>
        <v>2.6489999444333057E-2</v>
      </c>
      <c r="EI43" s="4">
        <f t="shared" si="39"/>
        <v>2.6488513096329047E-2</v>
      </c>
      <c r="EJ43" s="4">
        <f t="shared" si="40"/>
        <v>2.6486989157722629E-2</v>
      </c>
      <c r="EK43" s="4">
        <f t="shared" si="41"/>
        <v>2.6485426614703433E-2</v>
      </c>
      <c r="EL43" s="4">
        <f t="shared" si="42"/>
        <v>2.6483824428951142E-2</v>
      </c>
      <c r="EM43" s="4">
        <f t="shared" si="43"/>
        <v>2.6482181536832128E-2</v>
      </c>
      <c r="EN43" s="4">
        <f t="shared" si="44"/>
        <v>2.6480496848600543E-2</v>
      </c>
      <c r="EO43" s="4">
        <f t="shared" si="45"/>
        <v>2.6478769247590295E-2</v>
      </c>
      <c r="EP43" s="4">
        <f t="shared" si="46"/>
        <v>2.8334281243426185E-2</v>
      </c>
      <c r="EQ43" s="4">
        <f t="shared" si="47"/>
        <v>2.6521795577965301E-2</v>
      </c>
      <c r="ER43" s="4">
        <f t="shared" si="48"/>
        <v>2.6521795577965301E-2</v>
      </c>
      <c r="ES43" s="4">
        <f t="shared" si="49"/>
        <v>2.6521795577965301E-2</v>
      </c>
      <c r="ET43" s="4">
        <f t="shared" si="50"/>
        <v>2.6521795577965301E-2</v>
      </c>
      <c r="EU43" s="4">
        <f t="shared" si="51"/>
        <v>2.6521795577965301E-2</v>
      </c>
      <c r="EV43" s="4">
        <f t="shared" si="52"/>
        <v>2.6521795577965301E-2</v>
      </c>
      <c r="EW43" s="4">
        <f t="shared" si="53"/>
        <v>2.6521795577965301E-2</v>
      </c>
      <c r="EX43" s="4">
        <f t="shared" si="54"/>
        <v>2.6521795577965301E-2</v>
      </c>
      <c r="EY43" s="4">
        <f t="shared" si="55"/>
        <v>2.6521795577965301E-2</v>
      </c>
      <c r="EZ43" s="4">
        <f t="shared" si="56"/>
        <v>2.6521795577965301E-2</v>
      </c>
      <c r="FA43" s="4">
        <f t="shared" si="57"/>
        <v>2.6521795577965301E-2</v>
      </c>
      <c r="FB43" s="4">
        <f t="shared" si="57"/>
        <v>2.6521795577965301E-2</v>
      </c>
      <c r="FD43" s="4">
        <f t="shared" si="24"/>
        <v>2.7546157759359202E-2</v>
      </c>
      <c r="FE43" s="4">
        <f t="shared" si="92"/>
        <v>2.7546061803119581E-2</v>
      </c>
      <c r="FF43" s="4">
        <f t="shared" si="93"/>
        <v>2.7545965535315631E-2</v>
      </c>
      <c r="FG43" s="4">
        <f t="shared" si="94"/>
        <v>2.7545868661240203E-2</v>
      </c>
      <c r="FH43" s="4">
        <f t="shared" si="95"/>
        <v>2.7545770967357885E-2</v>
      </c>
      <c r="FI43" s="4">
        <f t="shared" si="96"/>
        <v>2.754567209559422E-2</v>
      </c>
      <c r="FJ43" s="4">
        <f t="shared" si="97"/>
        <v>2.7545571865619234E-2</v>
      </c>
      <c r="FK43" s="4">
        <f t="shared" si="98"/>
        <v>2.754547000862928E-2</v>
      </c>
      <c r="FL43" s="4">
        <f t="shared" si="99"/>
        <v>2.754536637665117E-2</v>
      </c>
      <c r="FM43" s="4">
        <f t="shared" si="100"/>
        <v>2.7545260832513074E-2</v>
      </c>
      <c r="FN43" s="4">
        <f t="shared" si="101"/>
        <v>2.7545153171782744E-2</v>
      </c>
      <c r="FO43" s="4">
        <f t="shared" si="102"/>
        <v>2.7545043274904923E-2</v>
      </c>
      <c r="FP43" s="4">
        <f t="shared" si="103"/>
        <v>2.7544931029409359E-2</v>
      </c>
      <c r="FQ43" s="4">
        <f t="shared" si="104"/>
        <v>2.7544816327643051E-2</v>
      </c>
      <c r="FR43" s="4">
        <f t="shared" si="105"/>
        <v>2.7544699065149114E-2</v>
      </c>
      <c r="FS43" s="4">
        <f t="shared" si="106"/>
        <v>2.754457913948527E-2</v>
      </c>
      <c r="FT43" s="4">
        <f t="shared" si="107"/>
        <v>2.7544456449323906E-2</v>
      </c>
      <c r="FU43" s="4">
        <f t="shared" si="108"/>
        <v>2.7544330893763735E-2</v>
      </c>
      <c r="FV43" s="4">
        <f t="shared" si="109"/>
        <v>2.7544202371778015E-2</v>
      </c>
      <c r="FW43" s="4">
        <f t="shared" si="110"/>
        <v>2.7544070781771568E-2</v>
      </c>
      <c r="FX43" s="4">
        <f t="shared" si="111"/>
        <v>2.7543935996128255E-2</v>
      </c>
      <c r="FY43" s="4">
        <f t="shared" si="112"/>
        <v>2.7543797912353396E-2</v>
      </c>
      <c r="FZ43" s="4">
        <f t="shared" si="74"/>
        <v>2.7543656427780006E-2</v>
      </c>
      <c r="GA43" s="4">
        <f t="shared" si="75"/>
        <v>2.7543511439271029E-2</v>
      </c>
      <c r="GB43" s="4">
        <f t="shared" si="76"/>
        <v>2.7543362842969543E-2</v>
      </c>
      <c r="GC43" s="4">
        <f t="shared" si="77"/>
        <v>2.7543210534080265E-2</v>
      </c>
      <c r="GD43" s="4">
        <f t="shared" si="78"/>
        <v>2.7543054406681922E-2</v>
      </c>
      <c r="GE43" s="4">
        <f t="shared" si="79"/>
        <v>2.7542894353563829E-2</v>
      </c>
      <c r="GF43" s="4">
        <f t="shared" si="80"/>
        <v>2.7542730266076898E-2</v>
      </c>
      <c r="GG43" s="4">
        <f t="shared" si="81"/>
        <v>2.7542562034001961E-2</v>
      </c>
      <c r="GH43" s="4">
        <f t="shared" si="82"/>
        <v>2.7542389563846692E-2</v>
      </c>
      <c r="GI43" s="4">
        <f t="shared" si="83"/>
        <v>2.7542212741414218E-2</v>
      </c>
      <c r="GJ43" s="4">
        <f t="shared" si="84"/>
        <v>2.7542031449800941E-2</v>
      </c>
      <c r="GK43" s="4">
        <f t="shared" si="85"/>
        <v>2.7541845569303947E-2</v>
      </c>
      <c r="GL43" s="4">
        <f t="shared" si="86"/>
        <v>2.7541654977331076E-2</v>
      </c>
      <c r="GM43" s="4">
        <f t="shared" si="87"/>
        <v>2.7541459548309444E-2</v>
      </c>
      <c r="GN43" s="4">
        <f t="shared" si="88"/>
        <v>-3.7853512875963169E-2</v>
      </c>
      <c r="GO43" s="4">
        <f t="shared" si="89"/>
        <v>9.878991225516387E-2</v>
      </c>
      <c r="GP43" s="4">
        <f t="shared" si="90"/>
        <v>2.7546253750063476E-2</v>
      </c>
      <c r="GQ43" s="4">
        <f t="shared" si="91"/>
        <v>2.7546253750063476E-2</v>
      </c>
      <c r="GR43" s="4">
        <f t="shared" si="115"/>
        <v>2.7546253750063476E-2</v>
      </c>
      <c r="GS43" s="4">
        <f t="shared" si="116"/>
        <v>2.7546253750063476E-2</v>
      </c>
      <c r="GT43" s="4">
        <f t="shared" si="117"/>
        <v>2.7546253750063476E-2</v>
      </c>
      <c r="GU43" s="4">
        <f t="shared" si="118"/>
        <v>2.7546253750063476E-2</v>
      </c>
      <c r="GV43" s="4">
        <f t="shared" si="119"/>
        <v>2.7546253750063476E-2</v>
      </c>
      <c r="GW43" s="4">
        <f t="shared" si="120"/>
        <v>2.7546253750063476E-2</v>
      </c>
      <c r="GX43" s="4">
        <f t="shared" si="121"/>
        <v>2.7546253750063476E-2</v>
      </c>
      <c r="GY43" s="4">
        <f t="shared" si="122"/>
        <v>2.7546253750063476E-2</v>
      </c>
      <c r="GZ43" s="4">
        <f t="shared" si="123"/>
        <v>2.7546253750063476E-2</v>
      </c>
      <c r="HA43" s="4">
        <f t="shared" si="124"/>
        <v>2.7546253750063476E-2</v>
      </c>
      <c r="HB43" s="4"/>
      <c r="HC43" s="4"/>
      <c r="HD43" s="4"/>
      <c r="HE43" s="4"/>
    </row>
    <row r="44" spans="2:213" x14ac:dyDescent="0.2">
      <c r="B44" t="str">
        <f t="shared" si="127"/>
        <v>39y</v>
      </c>
      <c r="C44">
        <f t="shared" si="19"/>
        <v>468</v>
      </c>
      <c r="D44" s="10">
        <f t="shared" si="1"/>
        <v>39</v>
      </c>
      <c r="E44" s="11">
        <f>'Curve construction'!G59</f>
        <v>2.5626422252715251E-2</v>
      </c>
      <c r="G44" s="11">
        <f t="shared" si="20"/>
        <v>2.5626422252715251E-2</v>
      </c>
      <c r="H44" s="11">
        <f t="shared" si="129"/>
        <v>2.5626422252715251E-2</v>
      </c>
      <c r="I44" s="11">
        <f t="shared" si="129"/>
        <v>2.5626422252715251E-2</v>
      </c>
      <c r="J44" s="11">
        <f t="shared" si="129"/>
        <v>2.5626422252715251E-2</v>
      </c>
      <c r="K44" s="11">
        <f t="shared" si="129"/>
        <v>2.5626422252715251E-2</v>
      </c>
      <c r="L44" s="11">
        <f t="shared" si="129"/>
        <v>2.5626422252715251E-2</v>
      </c>
      <c r="M44" s="11">
        <f t="shared" si="129"/>
        <v>2.5626422252715251E-2</v>
      </c>
      <c r="N44" s="11">
        <f t="shared" si="129"/>
        <v>2.5626422252715251E-2</v>
      </c>
      <c r="O44" s="11">
        <f t="shared" si="129"/>
        <v>2.5626422252715251E-2</v>
      </c>
      <c r="P44" s="11">
        <f t="shared" si="129"/>
        <v>2.5626422252715251E-2</v>
      </c>
      <c r="Q44" s="11">
        <f t="shared" si="129"/>
        <v>2.5626422252715251E-2</v>
      </c>
      <c r="R44" s="11">
        <f t="shared" si="129"/>
        <v>2.5626422252715251E-2</v>
      </c>
      <c r="S44" s="11">
        <f t="shared" si="129"/>
        <v>2.5626422252715251E-2</v>
      </c>
      <c r="T44" s="11">
        <f t="shared" si="129"/>
        <v>2.5626422252715251E-2</v>
      </c>
      <c r="U44" s="11">
        <f t="shared" si="129"/>
        <v>2.5626422252715251E-2</v>
      </c>
      <c r="V44" s="11">
        <f t="shared" si="129"/>
        <v>2.5626422252715251E-2</v>
      </c>
      <c r="W44" s="11">
        <f t="shared" si="129"/>
        <v>2.5626422252715251E-2</v>
      </c>
      <c r="X44" s="11">
        <f t="shared" si="129"/>
        <v>2.5626422252715251E-2</v>
      </c>
      <c r="Y44" s="11">
        <f t="shared" si="129"/>
        <v>2.5626422252715251E-2</v>
      </c>
      <c r="Z44" s="11">
        <f t="shared" si="129"/>
        <v>2.5626422252715251E-2</v>
      </c>
      <c r="AA44" s="11">
        <f t="shared" si="129"/>
        <v>2.5626422252715251E-2</v>
      </c>
      <c r="AB44" s="11">
        <f t="shared" si="129"/>
        <v>2.5626422252715251E-2</v>
      </c>
      <c r="AC44" s="11">
        <f t="shared" si="129"/>
        <v>2.5626422252715251E-2</v>
      </c>
      <c r="AD44" s="11">
        <f t="shared" si="129"/>
        <v>2.5626422252715251E-2</v>
      </c>
      <c r="AE44" s="11">
        <f t="shared" si="129"/>
        <v>2.5626422252715251E-2</v>
      </c>
      <c r="AF44" s="11">
        <f t="shared" si="129"/>
        <v>2.5626422252715251E-2</v>
      </c>
      <c r="AG44" s="11">
        <f t="shared" si="129"/>
        <v>2.5626422252715251E-2</v>
      </c>
      <c r="AH44" s="11">
        <f t="shared" si="129"/>
        <v>2.5626422252715251E-2</v>
      </c>
      <c r="AI44" s="11">
        <f t="shared" si="129"/>
        <v>2.5626422252715251E-2</v>
      </c>
      <c r="AJ44" s="11">
        <f t="shared" si="129"/>
        <v>2.5626422252715251E-2</v>
      </c>
      <c r="AK44" s="11">
        <f t="shared" si="129"/>
        <v>2.5626422252715251E-2</v>
      </c>
      <c r="AL44" s="11">
        <f t="shared" si="129"/>
        <v>2.5626422252715251E-2</v>
      </c>
      <c r="AM44" s="11">
        <f t="shared" si="129"/>
        <v>2.5626422252715251E-2</v>
      </c>
      <c r="AN44" s="11">
        <f t="shared" si="129"/>
        <v>2.5626422252715251E-2</v>
      </c>
      <c r="AO44" s="11">
        <f t="shared" si="128"/>
        <v>2.5626422252715251E-2</v>
      </c>
      <c r="AP44" s="11">
        <f t="shared" si="128"/>
        <v>2.5626422252715251E-2</v>
      </c>
      <c r="AQ44" s="11">
        <f t="shared" si="128"/>
        <v>2.5626422252715251E-2</v>
      </c>
      <c r="AR44" s="11">
        <f t="shared" si="128"/>
        <v>2.5626422252715251E-2</v>
      </c>
      <c r="AS44" s="11">
        <f t="shared" si="128"/>
        <v>2.6626422252715252E-2</v>
      </c>
      <c r="AT44" s="11">
        <f t="shared" si="128"/>
        <v>2.5626422252715251E-2</v>
      </c>
      <c r="AU44" s="11">
        <f t="shared" si="128"/>
        <v>2.5626422252715251E-2</v>
      </c>
      <c r="AV44" s="11">
        <f t="shared" si="128"/>
        <v>2.5626422252715251E-2</v>
      </c>
      <c r="AW44" s="11">
        <f t="shared" si="128"/>
        <v>2.5626422252715251E-2</v>
      </c>
      <c r="AX44" s="11">
        <f t="shared" si="128"/>
        <v>2.5626422252715251E-2</v>
      </c>
      <c r="AY44" s="11">
        <f t="shared" si="128"/>
        <v>2.5626422252715251E-2</v>
      </c>
      <c r="AZ44" s="11">
        <f t="shared" si="128"/>
        <v>2.5626422252715251E-2</v>
      </c>
      <c r="BA44" s="11">
        <f t="shared" si="128"/>
        <v>2.5626422252715251E-2</v>
      </c>
      <c r="BB44" s="11">
        <f t="shared" si="128"/>
        <v>2.5626422252715251E-2</v>
      </c>
      <c r="BC44" s="11">
        <f t="shared" si="128"/>
        <v>2.5626422252715251E-2</v>
      </c>
      <c r="BD44" s="11">
        <f t="shared" si="4"/>
        <v>2.5626422252715251E-2</v>
      </c>
      <c r="BF44" s="11">
        <f>(1-G44*SUM(BF$6:BF43))/(1+G44)</f>
        <v>0.35993269278406281</v>
      </c>
      <c r="BG44" s="11">
        <f>(1-H44*SUM(BG$6:BG43))/(1+H44)</f>
        <v>0.35994373158174103</v>
      </c>
      <c r="BH44" s="11">
        <f>(1-I44*SUM(BH$6:BH43))/(1+I44)</f>
        <v>0.35995480690021175</v>
      </c>
      <c r="BI44" s="11">
        <f>(1-J44*SUM(BI$6:BI43))/(1+J44)</f>
        <v>0.35996595265430148</v>
      </c>
      <c r="BJ44" s="11">
        <f>(1-K44*SUM(BJ$6:BJ43))/(1+K44)</f>
        <v>0.35997719342748286</v>
      </c>
      <c r="BK44" s="11">
        <f>(1-L44*SUM(BK$6:BK43))/(1+L44)</f>
        <v>0.35998857044179833</v>
      </c>
      <c r="BL44" s="11">
        <f>(1-M44*SUM(BL$6:BL43))/(1+M44)</f>
        <v>0.36000010447513492</v>
      </c>
      <c r="BM44" s="11">
        <f>(1-N44*SUM(BM$6:BM43))/(1+N44)</f>
        <v>0.36001182649340757</v>
      </c>
      <c r="BN44" s="11">
        <f>(1-O44*SUM(BN$6:BN43))/(1+O44)</f>
        <v>0.36002375356390598</v>
      </c>
      <c r="BO44" s="11">
        <f>(1-P44*SUM(BO$6:BO43))/(1+P44)</f>
        <v>0.36003590151600928</v>
      </c>
      <c r="BP44" s="11">
        <f>(1-Q44*SUM(BP$6:BP43))/(1+Q44)</f>
        <v>0.36004829392646603</v>
      </c>
      <c r="BQ44" s="11">
        <f>(1-R44*SUM(BQ$6:BQ43))/(1+R44)</f>
        <v>0.36006094460849369</v>
      </c>
      <c r="BR44" s="11">
        <f>(1-S44*SUM(BR$6:BR43))/(1+S44)</f>
        <v>0.36007386656452206</v>
      </c>
      <c r="BS44" s="11">
        <f>(1-T44*SUM(BS$6:BS43))/(1+T44)</f>
        <v>0.36008707224747039</v>
      </c>
      <c r="BT44" s="11">
        <f>(1-U44*SUM(BT$6:BT43))/(1+U44)</f>
        <v>0.36010057374685428</v>
      </c>
      <c r="BU44" s="11">
        <f>(1-V44*SUM(BU$6:BU43))/(1+V44)</f>
        <v>0.36011438292549114</v>
      </c>
      <c r="BV44" s="11">
        <f>(1-W44*SUM(BV$6:BV43))/(1+W44)</f>
        <v>0.36012851152272279</v>
      </c>
      <c r="BW44" s="11">
        <f>(1-X44*SUM(BW$6:BW43))/(1+X44)</f>
        <v>0.36014297123434963</v>
      </c>
      <c r="BX44" s="11">
        <f>(1-Y44*SUM(BX$6:BX43))/(1+Y44)</f>
        <v>0.36015777377600272</v>
      </c>
      <c r="BY44" s="11">
        <f>(1-Z44*SUM(BY$6:BY43))/(1+Z44)</f>
        <v>0.36017293093450603</v>
      </c>
      <c r="BZ44" s="11">
        <f>(1-AA44*SUM(BZ$6:BZ43))/(1+AA44)</f>
        <v>0.36018845750032297</v>
      </c>
      <c r="CA44" s="11">
        <f>(1-AB44*SUM(CA$6:CA43))/(1+AB44)</f>
        <v>0.36020436537694112</v>
      </c>
      <c r="CB44" s="11">
        <f>(1-AC44*SUM(CB$6:CB43))/(1+AC44)</f>
        <v>0.36022066649422091</v>
      </c>
      <c r="CC44" s="11">
        <f>(1-AD44*SUM(CC$6:CC43))/(1+AD44)</f>
        <v>0.3602373728429159</v>
      </c>
      <c r="CD44" s="11">
        <f>(1-AE44*SUM(CD$6:CD43))/(1+AE44)</f>
        <v>0.36025449650398389</v>
      </c>
      <c r="CE44" s="11">
        <f>(1-AF44*SUM(CE$6:CE43))/(1+AF44)</f>
        <v>0.36027204967381538</v>
      </c>
      <c r="CF44" s="11">
        <f>(1-AG44*SUM(CF$6:CF43))/(1+AG44)</f>
        <v>0.36029004468622833</v>
      </c>
      <c r="CG44" s="11">
        <f>(1-AH44*SUM(CG$6:CG43))/(1+AH44)</f>
        <v>0.36030849403188026</v>
      </c>
      <c r="CH44" s="11">
        <f>(1-AI44*SUM(CH$6:CH43))/(1+AI44)</f>
        <v>0.36032741037561228</v>
      </c>
      <c r="CI44" s="11">
        <f>(1-AJ44*SUM(CI$6:CI43))/(1+AJ44)</f>
        <v>0.36034680657211959</v>
      </c>
      <c r="CJ44" s="11">
        <f>(1-AK44*SUM(CJ$6:CJ43))/(1+AK44)</f>
        <v>0.36036669355654077</v>
      </c>
      <c r="CK44" s="11">
        <f>(1-AL44*SUM(CK$6:CK43))/(1+AL44)</f>
        <v>0.36038708466037167</v>
      </c>
      <c r="CL44" s="11">
        <f>(1-AM44*SUM(CL$6:CL43))/(1+AM44)</f>
        <v>0.36040799353756298</v>
      </c>
      <c r="CM44" s="11">
        <f>(1-AN44*SUM(CM$6:CM43))/(1+AN44)</f>
        <v>0.36042943417554929</v>
      </c>
      <c r="CN44" s="11">
        <f>(1-AO44*SUM(CN$6:CN43))/(1+AO44)</f>
        <v>0.36045142090627397</v>
      </c>
      <c r="CO44" s="11">
        <f>(1-AP44*SUM(CO$6:CO43))/(1+AP44)</f>
        <v>0.36047396841724072</v>
      </c>
      <c r="CP44" s="11">
        <f>(1-AQ44*SUM(CP$6:CP43))/(1+AQ44)</f>
        <v>0.36049709176263783</v>
      </c>
      <c r="CQ44" s="11">
        <f>(1-AR44*SUM(CQ$6:CQ43))/(1+AR44)</f>
        <v>0.36052080637456069</v>
      </c>
      <c r="CR44" s="11">
        <f>(1-AS44*SUM(CR$6:CR43))/(1+AS44)</f>
        <v>0.33559217656128681</v>
      </c>
      <c r="CS44" s="11">
        <f>(1-AT44*SUM(CS$6:CS43))/(1+AT44)</f>
        <v>0.35992165069697596</v>
      </c>
      <c r="CT44" s="11">
        <f>(1-AU44*SUM(CT$6:CT43))/(1+AU44)</f>
        <v>0.35992165069697596</v>
      </c>
      <c r="CU44" s="11">
        <f>(1-AV44*SUM(CU$6:CU43))/(1+AV44)</f>
        <v>0.35992165069697596</v>
      </c>
      <c r="CV44" s="11">
        <f>(1-AW44*SUM(CV$6:CV43))/(1+AW44)</f>
        <v>0.35992165069697596</v>
      </c>
      <c r="CW44" s="11">
        <f>(1-AX44*SUM(CW$6:CW43))/(1+AX44)</f>
        <v>0.35992165069697596</v>
      </c>
      <c r="CX44" s="11">
        <f>(1-AY44*SUM(CX$6:CX43))/(1+AY44)</f>
        <v>0.35992165069697596</v>
      </c>
      <c r="CY44" s="11">
        <f>(1-AZ44*SUM(CY$6:CY43))/(1+AZ44)</f>
        <v>0.35992165069697596</v>
      </c>
      <c r="CZ44" s="11">
        <f>(1-BA44*SUM(CZ$6:CZ43))/(1+BA44)</f>
        <v>0.35992165069697596</v>
      </c>
      <c r="DA44" s="11">
        <f>(1-BB44*SUM(DA$6:DA43))/(1+BB44)</f>
        <v>0.35992165069697596</v>
      </c>
      <c r="DB44" s="11">
        <f>(1-BC44*SUM(DB$6:DB43))/(1+BC44)</f>
        <v>0.35992165069697596</v>
      </c>
      <c r="DC44" s="11">
        <f>(1-BD44*SUM(DC$6:DC43))/(1+BD44)</f>
        <v>0.35992165069697596</v>
      </c>
      <c r="DE44" s="4">
        <f t="shared" si="21"/>
        <v>2.6547243457205383E-2</v>
      </c>
      <c r="DF44" s="4">
        <f t="shared" si="58"/>
        <v>2.6546436207339097E-2</v>
      </c>
      <c r="DG44" s="4">
        <f t="shared" si="59"/>
        <v>2.6545626312282078E-2</v>
      </c>
      <c r="DH44" s="4">
        <f t="shared" si="60"/>
        <v>2.6544811292344095E-2</v>
      </c>
      <c r="DI44" s="4">
        <f t="shared" si="61"/>
        <v>2.6543989350462871E-2</v>
      </c>
      <c r="DJ44" s="4">
        <f t="shared" si="62"/>
        <v>2.6543157473233769E-2</v>
      </c>
      <c r="DK44" s="4">
        <f t="shared" si="63"/>
        <v>2.6542314142437684E-2</v>
      </c>
      <c r="DL44" s="4">
        <f t="shared" si="64"/>
        <v>2.6541457095190735E-2</v>
      </c>
      <c r="DM44" s="4">
        <f t="shared" si="65"/>
        <v>2.6540585085068402E-2</v>
      </c>
      <c r="DN44" s="4">
        <f t="shared" si="66"/>
        <v>2.6539696956341174E-2</v>
      </c>
      <c r="DO44" s="4">
        <f t="shared" si="67"/>
        <v>2.6538790987093774E-2</v>
      </c>
      <c r="DP44" s="4">
        <f t="shared" si="68"/>
        <v>2.6537866169431101E-2</v>
      </c>
      <c r="DQ44" s="4">
        <f t="shared" si="69"/>
        <v>2.6536921554912274E-2</v>
      </c>
      <c r="DR44" s="4">
        <f t="shared" si="70"/>
        <v>2.6535956235447689E-2</v>
      </c>
      <c r="DS44" s="4">
        <f t="shared" si="71"/>
        <v>2.6534969329697233E-2</v>
      </c>
      <c r="DT44" s="4">
        <f t="shared" si="72"/>
        <v>2.6533959973078725E-2</v>
      </c>
      <c r="DU44" s="4">
        <f t="shared" si="25"/>
        <v>2.6532927310227938E-2</v>
      </c>
      <c r="DV44" s="4">
        <f t="shared" si="26"/>
        <v>2.65318704891635E-2</v>
      </c>
      <c r="DW44" s="4">
        <f t="shared" si="27"/>
        <v>2.6530788656661253E-2</v>
      </c>
      <c r="DX44" s="4">
        <f t="shared" si="28"/>
        <v>2.6529680954510804E-2</v>
      </c>
      <c r="DY44" s="4">
        <f t="shared" si="29"/>
        <v>2.6528546305230716E-2</v>
      </c>
      <c r="DZ44" s="4">
        <f t="shared" si="30"/>
        <v>2.6527383842574137E-2</v>
      </c>
      <c r="EA44" s="4">
        <f t="shared" si="31"/>
        <v>2.652619269861245E-2</v>
      </c>
      <c r="EB44" s="4">
        <f t="shared" si="32"/>
        <v>2.6524972001223279E-2</v>
      </c>
      <c r="EC44" s="4">
        <f t="shared" si="33"/>
        <v>2.6523720871961087E-2</v>
      </c>
      <c r="ED44" s="4">
        <f t="shared" si="34"/>
        <v>2.6522438424223749E-2</v>
      </c>
      <c r="EE44" s="4">
        <f t="shared" si="35"/>
        <v>2.652112376166027E-2</v>
      </c>
      <c r="EF44" s="4">
        <f t="shared" si="36"/>
        <v>2.6519775976765469E-2</v>
      </c>
      <c r="EG44" s="4">
        <f t="shared" si="37"/>
        <v>2.65183941496272E-2</v>
      </c>
      <c r="EH44" s="4">
        <f t="shared" si="38"/>
        <v>2.6516977346797921E-2</v>
      </c>
      <c r="EI44" s="4">
        <f t="shared" si="39"/>
        <v>2.6515524775380106E-2</v>
      </c>
      <c r="EJ44" s="4">
        <f t="shared" si="40"/>
        <v>2.6514035467785968E-2</v>
      </c>
      <c r="EK44" s="4">
        <f t="shared" si="41"/>
        <v>2.6512508433258697E-2</v>
      </c>
      <c r="EL44" s="4">
        <f t="shared" si="42"/>
        <v>2.6510942657088643E-2</v>
      </c>
      <c r="EM44" s="4">
        <f t="shared" si="43"/>
        <v>2.650933709983061E-2</v>
      </c>
      <c r="EN44" s="4">
        <f t="shared" si="44"/>
        <v>2.6507690696519814E-2</v>
      </c>
      <c r="EO44" s="4">
        <f t="shared" si="45"/>
        <v>2.6506002355885405E-2</v>
      </c>
      <c r="EP44" s="4">
        <f t="shared" si="46"/>
        <v>2.6504270959556875E-2</v>
      </c>
      <c r="EQ44" s="4">
        <f t="shared" si="47"/>
        <v>2.8391956268548402E-2</v>
      </c>
      <c r="ER44" s="4">
        <f t="shared" si="48"/>
        <v>2.654805097302515E-2</v>
      </c>
      <c r="ES44" s="4">
        <f t="shared" si="49"/>
        <v>2.654805097302515E-2</v>
      </c>
      <c r="ET44" s="4">
        <f t="shared" si="50"/>
        <v>2.654805097302515E-2</v>
      </c>
      <c r="EU44" s="4">
        <f t="shared" si="51"/>
        <v>2.654805097302515E-2</v>
      </c>
      <c r="EV44" s="4">
        <f t="shared" si="52"/>
        <v>2.654805097302515E-2</v>
      </c>
      <c r="EW44" s="4">
        <f t="shared" si="53"/>
        <v>2.654805097302515E-2</v>
      </c>
      <c r="EX44" s="4">
        <f t="shared" si="54"/>
        <v>2.654805097302515E-2</v>
      </c>
      <c r="EY44" s="4">
        <f t="shared" si="55"/>
        <v>2.654805097302515E-2</v>
      </c>
      <c r="EZ44" s="4">
        <f t="shared" si="56"/>
        <v>2.654805097302515E-2</v>
      </c>
      <c r="FA44" s="4">
        <f t="shared" si="57"/>
        <v>2.654805097302515E-2</v>
      </c>
      <c r="FB44" s="4">
        <f t="shared" si="57"/>
        <v>2.654805097302515E-2</v>
      </c>
      <c r="FD44" s="4">
        <f t="shared" si="24"/>
        <v>2.7546160389489316E-2</v>
      </c>
      <c r="FE44" s="4">
        <f t="shared" si="92"/>
        <v>2.7546067062445889E-2</v>
      </c>
      <c r="FF44" s="4">
        <f t="shared" si="93"/>
        <v>2.7545973432392401E-2</v>
      </c>
      <c r="FG44" s="4">
        <f t="shared" si="94"/>
        <v>2.75458792126968E-2</v>
      </c>
      <c r="FH44" s="4">
        <f t="shared" si="95"/>
        <v>2.7545784195674994E-2</v>
      </c>
      <c r="FI44" s="4">
        <f t="shared" si="96"/>
        <v>2.7545688033063565E-2</v>
      </c>
      <c r="FJ44" s="4">
        <f t="shared" si="97"/>
        <v>2.7545590549475918E-2</v>
      </c>
      <c r="FK44" s="4">
        <f t="shared" si="98"/>
        <v>2.7545491483472739E-2</v>
      </c>
      <c r="FL44" s="4">
        <f t="shared" si="99"/>
        <v>2.7545390691138483E-2</v>
      </c>
      <c r="FM44" s="4">
        <f t="shared" si="100"/>
        <v>2.7545288039059646E-2</v>
      </c>
      <c r="FN44" s="4">
        <f t="shared" si="101"/>
        <v>2.7545183328407274E-2</v>
      </c>
      <c r="FO44" s="4">
        <f t="shared" si="102"/>
        <v>2.7545076442903937E-2</v>
      </c>
      <c r="FP44" s="4">
        <f t="shared" si="103"/>
        <v>2.754496727316269E-2</v>
      </c>
      <c r="FQ44" s="4">
        <f t="shared" si="104"/>
        <v>2.7544855714480176E-2</v>
      </c>
      <c r="FR44" s="4">
        <f t="shared" si="105"/>
        <v>2.754474166526566E-2</v>
      </c>
      <c r="FS44" s="4">
        <f t="shared" si="106"/>
        <v>2.7544625025883729E-2</v>
      </c>
      <c r="FT44" s="4">
        <f t="shared" si="107"/>
        <v>2.7544505697787214E-2</v>
      </c>
      <c r="FU44" s="4">
        <f t="shared" si="108"/>
        <v>2.7544383582840615E-2</v>
      </c>
      <c r="FV44" s="4">
        <f t="shared" si="109"/>
        <v>2.754425858278764E-2</v>
      </c>
      <c r="FW44" s="4">
        <f t="shared" si="110"/>
        <v>2.754413059881955E-2</v>
      </c>
      <c r="FX44" s="4">
        <f t="shared" si="111"/>
        <v>2.7543999506819627E-2</v>
      </c>
      <c r="FY44" s="4">
        <f t="shared" si="112"/>
        <v>2.7543865207104501E-2</v>
      </c>
      <c r="FZ44" s="4">
        <f t="shared" si="74"/>
        <v>2.7543727599822487E-2</v>
      </c>
      <c r="GA44" s="4">
        <f t="shared" si="75"/>
        <v>2.7543586584666935E-2</v>
      </c>
      <c r="GB44" s="4">
        <f t="shared" si="76"/>
        <v>2.754344206062842E-2</v>
      </c>
      <c r="GC44" s="4">
        <f t="shared" si="77"/>
        <v>2.7543293925787582E-2</v>
      </c>
      <c r="GD44" s="4">
        <f t="shared" si="78"/>
        <v>2.7543142077128824E-2</v>
      </c>
      <c r="GE44" s="4">
        <f t="shared" si="79"/>
        <v>2.7542986410383108E-2</v>
      </c>
      <c r="GF44" s="4">
        <f t="shared" si="80"/>
        <v>2.7542826819882293E-2</v>
      </c>
      <c r="GG44" s="4">
        <f t="shared" si="81"/>
        <v>2.7542663198431461E-2</v>
      </c>
      <c r="GH44" s="4">
        <f t="shared" si="82"/>
        <v>2.7542495455104454E-2</v>
      </c>
      <c r="GI44" s="4">
        <f t="shared" si="83"/>
        <v>2.7542323478839226E-2</v>
      </c>
      <c r="GJ44" s="4">
        <f t="shared" si="84"/>
        <v>2.7542147155938723E-2</v>
      </c>
      <c r="GK44" s="4">
        <f t="shared" si="85"/>
        <v>2.7541966369986959E-2</v>
      </c>
      <c r="GL44" s="4">
        <f t="shared" si="86"/>
        <v>2.7541781001754639E-2</v>
      </c>
      <c r="GM44" s="4">
        <f t="shared" si="87"/>
        <v>2.7541590929118343E-2</v>
      </c>
      <c r="GN44" s="4">
        <f t="shared" si="88"/>
        <v>2.7541396026966147E-2</v>
      </c>
      <c r="GO44" s="4">
        <f t="shared" si="89"/>
        <v>-4.0675060311518796E-2</v>
      </c>
      <c r="GP44" s="4">
        <f t="shared" si="90"/>
        <v>0.10204042182037609</v>
      </c>
      <c r="GQ44" s="4">
        <f t="shared" si="91"/>
        <v>2.7546253750069249E-2</v>
      </c>
      <c r="GR44" s="4">
        <f t="shared" si="115"/>
        <v>2.7546253750069249E-2</v>
      </c>
      <c r="GS44" s="4">
        <f t="shared" si="116"/>
        <v>2.7546253750069249E-2</v>
      </c>
      <c r="GT44" s="4">
        <f t="shared" si="117"/>
        <v>2.7546253750069249E-2</v>
      </c>
      <c r="GU44" s="4">
        <f t="shared" si="118"/>
        <v>2.7546253750069249E-2</v>
      </c>
      <c r="GV44" s="4">
        <f t="shared" si="119"/>
        <v>2.7546253750069249E-2</v>
      </c>
      <c r="GW44" s="4">
        <f t="shared" si="120"/>
        <v>2.7546253750069249E-2</v>
      </c>
      <c r="GX44" s="4">
        <f t="shared" si="121"/>
        <v>2.7546253750069249E-2</v>
      </c>
      <c r="GY44" s="4">
        <f t="shared" si="122"/>
        <v>2.7546253750069249E-2</v>
      </c>
      <c r="GZ44" s="4">
        <f t="shared" si="123"/>
        <v>2.7546253750069249E-2</v>
      </c>
      <c r="HA44" s="4">
        <f t="shared" si="124"/>
        <v>2.7546253750069249E-2</v>
      </c>
      <c r="HB44" s="4"/>
      <c r="HC44" s="4"/>
      <c r="HD44" s="4"/>
      <c r="HE44" s="4"/>
    </row>
    <row r="45" spans="2:213" x14ac:dyDescent="0.2">
      <c r="B45" t="str">
        <f t="shared" si="127"/>
        <v>40y</v>
      </c>
      <c r="C45">
        <f t="shared" si="19"/>
        <v>480</v>
      </c>
      <c r="D45" s="10">
        <f t="shared" si="1"/>
        <v>40</v>
      </c>
      <c r="E45" s="11">
        <f>'Curve construction'!G60</f>
        <v>2.5652972982055242E-2</v>
      </c>
      <c r="G45" s="11">
        <f t="shared" si="20"/>
        <v>2.5652972982055242E-2</v>
      </c>
      <c r="H45" s="11">
        <f t="shared" si="129"/>
        <v>2.5652972982055242E-2</v>
      </c>
      <c r="I45" s="11">
        <f t="shared" si="129"/>
        <v>2.5652972982055242E-2</v>
      </c>
      <c r="J45" s="11">
        <f t="shared" si="129"/>
        <v>2.5652972982055242E-2</v>
      </c>
      <c r="K45" s="11">
        <f t="shared" si="129"/>
        <v>2.5652972982055242E-2</v>
      </c>
      <c r="L45" s="11">
        <f t="shared" si="129"/>
        <v>2.5652972982055242E-2</v>
      </c>
      <c r="M45" s="11">
        <f t="shared" si="129"/>
        <v>2.5652972982055242E-2</v>
      </c>
      <c r="N45" s="11">
        <f t="shared" si="129"/>
        <v>2.5652972982055242E-2</v>
      </c>
      <c r="O45" s="11">
        <f t="shared" si="129"/>
        <v>2.5652972982055242E-2</v>
      </c>
      <c r="P45" s="11">
        <f t="shared" si="129"/>
        <v>2.5652972982055242E-2</v>
      </c>
      <c r="Q45" s="11">
        <f t="shared" si="129"/>
        <v>2.5652972982055242E-2</v>
      </c>
      <c r="R45" s="11">
        <f t="shared" si="129"/>
        <v>2.5652972982055242E-2</v>
      </c>
      <c r="S45" s="11">
        <f t="shared" si="129"/>
        <v>2.5652972982055242E-2</v>
      </c>
      <c r="T45" s="11">
        <f t="shared" si="129"/>
        <v>2.5652972982055242E-2</v>
      </c>
      <c r="U45" s="11">
        <f t="shared" si="129"/>
        <v>2.5652972982055242E-2</v>
      </c>
      <c r="V45" s="11">
        <f t="shared" si="129"/>
        <v>2.5652972982055242E-2</v>
      </c>
      <c r="W45" s="11">
        <f t="shared" si="129"/>
        <v>2.5652972982055242E-2</v>
      </c>
      <c r="X45" s="11">
        <f t="shared" si="129"/>
        <v>2.5652972982055242E-2</v>
      </c>
      <c r="Y45" s="11">
        <f t="shared" si="129"/>
        <v>2.5652972982055242E-2</v>
      </c>
      <c r="Z45" s="11">
        <f t="shared" si="129"/>
        <v>2.5652972982055242E-2</v>
      </c>
      <c r="AA45" s="11">
        <f t="shared" si="129"/>
        <v>2.5652972982055242E-2</v>
      </c>
      <c r="AB45" s="11">
        <f t="shared" si="129"/>
        <v>2.5652972982055242E-2</v>
      </c>
      <c r="AC45" s="11">
        <f t="shared" si="129"/>
        <v>2.5652972982055242E-2</v>
      </c>
      <c r="AD45" s="11">
        <f t="shared" si="129"/>
        <v>2.5652972982055242E-2</v>
      </c>
      <c r="AE45" s="11">
        <f t="shared" si="129"/>
        <v>2.5652972982055242E-2</v>
      </c>
      <c r="AF45" s="11">
        <f t="shared" si="129"/>
        <v>2.5652972982055242E-2</v>
      </c>
      <c r="AG45" s="11">
        <f t="shared" si="129"/>
        <v>2.5652972982055242E-2</v>
      </c>
      <c r="AH45" s="11">
        <f t="shared" si="129"/>
        <v>2.5652972982055242E-2</v>
      </c>
      <c r="AI45" s="11">
        <f t="shared" si="129"/>
        <v>2.5652972982055242E-2</v>
      </c>
      <c r="AJ45" s="11">
        <f t="shared" si="129"/>
        <v>2.5652972982055242E-2</v>
      </c>
      <c r="AK45" s="11">
        <f t="shared" si="129"/>
        <v>2.5652972982055242E-2</v>
      </c>
      <c r="AL45" s="11">
        <f t="shared" si="129"/>
        <v>2.5652972982055242E-2</v>
      </c>
      <c r="AM45" s="11">
        <f t="shared" si="129"/>
        <v>2.5652972982055242E-2</v>
      </c>
      <c r="AN45" s="11">
        <f t="shared" si="129"/>
        <v>2.5652972982055242E-2</v>
      </c>
      <c r="AO45" s="11">
        <f t="shared" si="128"/>
        <v>2.5652972982055242E-2</v>
      </c>
      <c r="AP45" s="11">
        <f t="shared" si="128"/>
        <v>2.5652972982055242E-2</v>
      </c>
      <c r="AQ45" s="11">
        <f t="shared" si="128"/>
        <v>2.5652972982055242E-2</v>
      </c>
      <c r="AR45" s="11">
        <f t="shared" si="128"/>
        <v>2.5652972982055242E-2</v>
      </c>
      <c r="AS45" s="11">
        <f t="shared" si="128"/>
        <v>2.5652972982055242E-2</v>
      </c>
      <c r="AT45" s="11">
        <f t="shared" si="128"/>
        <v>2.6652972982055243E-2</v>
      </c>
      <c r="AU45" s="11">
        <f t="shared" si="128"/>
        <v>2.5652972982055242E-2</v>
      </c>
      <c r="AV45" s="11">
        <f t="shared" si="128"/>
        <v>2.5652972982055242E-2</v>
      </c>
      <c r="AW45" s="11">
        <f t="shared" si="128"/>
        <v>2.5652972982055242E-2</v>
      </c>
      <c r="AX45" s="11">
        <f t="shared" si="128"/>
        <v>2.5652972982055242E-2</v>
      </c>
      <c r="AY45" s="11">
        <f t="shared" si="128"/>
        <v>2.5652972982055242E-2</v>
      </c>
      <c r="AZ45" s="11">
        <f t="shared" si="128"/>
        <v>2.5652972982055242E-2</v>
      </c>
      <c r="BA45" s="11">
        <f t="shared" si="128"/>
        <v>2.5652972982055242E-2</v>
      </c>
      <c r="BB45" s="11">
        <f t="shared" si="128"/>
        <v>2.5652972982055242E-2</v>
      </c>
      <c r="BC45" s="11">
        <f t="shared" si="128"/>
        <v>2.5652972982055242E-2</v>
      </c>
      <c r="BD45" s="11">
        <f t="shared" si="4"/>
        <v>2.5652972982055242E-2</v>
      </c>
      <c r="BF45" s="11">
        <f>(1-G45*SUM(BF$6:BF44))/(1+G45)</f>
        <v>0.3502837203822613</v>
      </c>
      <c r="BG45" s="11">
        <f>(1-H45*SUM(BG$6:BG44))/(1+H45)</f>
        <v>0.35029449423552367</v>
      </c>
      <c r="BH45" s="11">
        <f>(1-I45*SUM(BH$6:BH44))/(1+I45)</f>
        <v>0.35030530373303559</v>
      </c>
      <c r="BI45" s="11">
        <f>(1-J45*SUM(BI$6:BI44))/(1+J45)</f>
        <v>0.35031618197562681</v>
      </c>
      <c r="BJ45" s="11">
        <f>(1-K45*SUM(BJ$6:BJ44))/(1+K45)</f>
        <v>0.35032715295673739</v>
      </c>
      <c r="BK45" s="11">
        <f>(1-L45*SUM(BK$6:BK44))/(1+L45)</f>
        <v>0.35033825690903103</v>
      </c>
      <c r="BL45" s="11">
        <f>(1-M45*SUM(BL$6:BL44))/(1+M45)</f>
        <v>0.35034951411170062</v>
      </c>
      <c r="BM45" s="11">
        <f>(1-N45*SUM(BM$6:BM44))/(1+N45)</f>
        <v>0.35036095478744167</v>
      </c>
      <c r="BN45" s="11">
        <f>(1-O45*SUM(BN$6:BN44))/(1+O45)</f>
        <v>0.35037259559390854</v>
      </c>
      <c r="BO45" s="11">
        <f>(1-P45*SUM(BO$6:BO44))/(1+P45)</f>
        <v>0.35038445198055629</v>
      </c>
      <c r="BP45" s="11">
        <f>(1-Q45*SUM(BP$6:BP44))/(1+Q45)</f>
        <v>0.35039654695826311</v>
      </c>
      <c r="BQ45" s="11">
        <f>(1-R45*SUM(BQ$6:BQ44))/(1+R45)</f>
        <v>0.35040889400871239</v>
      </c>
      <c r="BR45" s="11">
        <f>(1-S45*SUM(BR$6:BR44))/(1+S45)</f>
        <v>0.35042150582226056</v>
      </c>
      <c r="BS45" s="11">
        <f>(1-T45*SUM(BS$6:BS44))/(1+T45)</f>
        <v>0.35043439455294129</v>
      </c>
      <c r="BT45" s="11">
        <f>(1-U45*SUM(BT$6:BT44))/(1+U45)</f>
        <v>0.35044757200010751</v>
      </c>
      <c r="BU45" s="11">
        <f>(1-V45*SUM(BU$6:BU44))/(1+V45)</f>
        <v>0.35046104974185477</v>
      </c>
      <c r="BV45" s="11">
        <f>(1-W45*SUM(BV$6:BV44))/(1+W45)</f>
        <v>0.35047483923576639</v>
      </c>
      <c r="BW45" s="11">
        <f>(1-X45*SUM(BW$6:BW44))/(1+X45)</f>
        <v>0.35048895189692975</v>
      </c>
      <c r="BX45" s="11">
        <f>(1-Y45*SUM(BX$6:BX44))/(1+Y45)</f>
        <v>0.35050339915978651</v>
      </c>
      <c r="BY45" s="11">
        <f>(1-Z45*SUM(BY$6:BY44))/(1+Z45)</f>
        <v>0.35051819252826266</v>
      </c>
      <c r="BZ45" s="11">
        <f>(1-AA45*SUM(BZ$6:BZ44))/(1+AA45)</f>
        <v>0.3505333464378329</v>
      </c>
      <c r="CA45" s="11">
        <f>(1-AB45*SUM(CA$6:CA44))/(1+AB45)</f>
        <v>0.35054887250628669</v>
      </c>
      <c r="CB45" s="11">
        <f>(1-AC45*SUM(CB$6:CB44))/(1+AC45)</f>
        <v>0.35056478237715333</v>
      </c>
      <c r="CC45" s="11">
        <f>(1-AD45*SUM(CC$6:CC44))/(1+AD45)</f>
        <v>0.35058108775339414</v>
      </c>
      <c r="CD45" s="11">
        <f>(1-AE45*SUM(CD$6:CD44))/(1+AE45)</f>
        <v>0.35059780042600919</v>
      </c>
      <c r="CE45" s="11">
        <f>(1-AF45*SUM(CE$6:CE44))/(1+AF45)</f>
        <v>0.35061493229866125</v>
      </c>
      <c r="CF45" s="11">
        <f>(1-AG45*SUM(CF$6:CF44))/(1+AG45)</f>
        <v>0.35063249540914143</v>
      </c>
      <c r="CG45" s="11">
        <f>(1-AH45*SUM(CG$6:CG44))/(1+AH45)</f>
        <v>0.35065050194831643</v>
      </c>
      <c r="CH45" s="11">
        <f>(1-AI45*SUM(CH$6:CH44))/(1+AI45)</f>
        <v>0.35066896427705646</v>
      </c>
      <c r="CI45" s="11">
        <f>(1-AJ45*SUM(CI$6:CI44))/(1+AJ45)</f>
        <v>0.35068789494152797</v>
      </c>
      <c r="CJ45" s="11">
        <f>(1-AK45*SUM(CJ$6:CJ44))/(1+AK45)</f>
        <v>0.35070730461441357</v>
      </c>
      <c r="CK45" s="11">
        <f>(1-AL45*SUM(CK$6:CK44))/(1+AL45)</f>
        <v>0.35072720630723708</v>
      </c>
      <c r="CL45" s="11">
        <f>(1-AM45*SUM(CL$6:CL44))/(1+AM45)</f>
        <v>0.35074761334623755</v>
      </c>
      <c r="CM45" s="11">
        <f>(1-AN45*SUM(CM$6:CM44))/(1+AN45)</f>
        <v>0.35076853938313463</v>
      </c>
      <c r="CN45" s="11">
        <f>(1-AO45*SUM(CN$6:CN44))/(1+AO45)</f>
        <v>0.35078999840588809</v>
      </c>
      <c r="CO45" s="11">
        <f>(1-AP45*SUM(CO$6:CO44))/(1+AP45)</f>
        <v>0.35081200474948337</v>
      </c>
      <c r="CP45" s="11">
        <f>(1-AQ45*SUM(CP$6:CP44))/(1+AQ45)</f>
        <v>0.35083457310679045</v>
      </c>
      <c r="CQ45" s="11">
        <f>(1-AR45*SUM(CQ$6:CQ44))/(1+AR45)</f>
        <v>0.35085771853951586</v>
      </c>
      <c r="CR45" s="11">
        <f>(1-AS45*SUM(CR$6:CR44))/(1+AS45)</f>
        <v>0.35088145648928232</v>
      </c>
      <c r="CS45" s="11">
        <f>(1-AT45*SUM(CS$6:CS44))/(1+AT45)</f>
        <v>0.32560291888276244</v>
      </c>
      <c r="CT45" s="11">
        <f>(1-AU45*SUM(CT$6:CT44))/(1+AU45)</f>
        <v>0.35027294331854009</v>
      </c>
      <c r="CU45" s="11">
        <f>(1-AV45*SUM(CU$6:CU44))/(1+AV45)</f>
        <v>0.35027294331854009</v>
      </c>
      <c r="CV45" s="11">
        <f>(1-AW45*SUM(CV$6:CV44))/(1+AW45)</f>
        <v>0.35027294331854009</v>
      </c>
      <c r="CW45" s="11">
        <f>(1-AX45*SUM(CW$6:CW44))/(1+AX45)</f>
        <v>0.35027294331854009</v>
      </c>
      <c r="CX45" s="11">
        <f>(1-AY45*SUM(CX$6:CX44))/(1+AY45)</f>
        <v>0.35027294331854009</v>
      </c>
      <c r="CY45" s="11">
        <f>(1-AZ45*SUM(CY$6:CY44))/(1+AZ45)</f>
        <v>0.35027294331854009</v>
      </c>
      <c r="CZ45" s="11">
        <f>(1-BA45*SUM(CZ$6:CZ44))/(1+BA45)</f>
        <v>0.35027294331854009</v>
      </c>
      <c r="DA45" s="11">
        <f>(1-BB45*SUM(DA$6:DA44))/(1+BB45)</f>
        <v>0.35027294331854009</v>
      </c>
      <c r="DB45" s="11">
        <f>(1-BC45*SUM(DB$6:DB44))/(1+BC45)</f>
        <v>0.35027294331854009</v>
      </c>
      <c r="DC45" s="11">
        <f>(1-BD45*SUM(DC$6:DC44))/(1+BD45)</f>
        <v>0.35027294331854009</v>
      </c>
      <c r="DE45" s="4">
        <f t="shared" si="21"/>
        <v>2.6572204602677729E-2</v>
      </c>
      <c r="DF45" s="4">
        <f t="shared" si="58"/>
        <v>2.6571415245129071E-2</v>
      </c>
      <c r="DG45" s="4">
        <f t="shared" si="59"/>
        <v>2.6570623301075624E-2</v>
      </c>
      <c r="DH45" s="4">
        <f t="shared" si="60"/>
        <v>2.6569826345788528E-2</v>
      </c>
      <c r="DI45" s="4">
        <f t="shared" si="61"/>
        <v>2.6569022622038974E-2</v>
      </c>
      <c r="DJ45" s="4">
        <f t="shared" si="62"/>
        <v>2.6568209183215119E-2</v>
      </c>
      <c r="DK45" s="4">
        <f t="shared" si="63"/>
        <v>2.656738454475116E-2</v>
      </c>
      <c r="DL45" s="4">
        <f t="shared" si="64"/>
        <v>2.6566546493922649E-2</v>
      </c>
      <c r="DM45" s="4">
        <f t="shared" si="65"/>
        <v>2.6565693811934965E-2</v>
      </c>
      <c r="DN45" s="4">
        <f t="shared" si="66"/>
        <v>2.6564825368679212E-2</v>
      </c>
      <c r="DO45" s="4">
        <f t="shared" si="67"/>
        <v>2.6563939480410248E-2</v>
      </c>
      <c r="DP45" s="4">
        <f t="shared" si="68"/>
        <v>2.656303516157732E-2</v>
      </c>
      <c r="DQ45" s="4">
        <f t="shared" si="69"/>
        <v>2.6562111484766726E-2</v>
      </c>
      <c r="DR45" s="4">
        <f t="shared" si="70"/>
        <v>2.6561167562022092E-2</v>
      </c>
      <c r="DS45" s="4">
        <f t="shared" si="71"/>
        <v>2.6560202531543675E-2</v>
      </c>
      <c r="DT45" s="4">
        <f t="shared" si="72"/>
        <v>2.6559215547918402E-2</v>
      </c>
      <c r="DU45" s="4">
        <f t="shared" si="25"/>
        <v>2.6558205774748211E-2</v>
      </c>
      <c r="DV45" s="4">
        <f t="shared" si="26"/>
        <v>2.6557172378942839E-2</v>
      </c>
      <c r="DW45" s="4">
        <f t="shared" si="27"/>
        <v>2.6556114526196772E-2</v>
      </c>
      <c r="DX45" s="4">
        <f t="shared" si="28"/>
        <v>2.6555031377329952E-2</v>
      </c>
      <c r="DY45" s="4">
        <f t="shared" si="29"/>
        <v>2.6553921878752051E-2</v>
      </c>
      <c r="DZ45" s="4">
        <f t="shared" si="30"/>
        <v>2.6552785183425298E-2</v>
      </c>
      <c r="EA45" s="4">
        <f t="shared" si="31"/>
        <v>2.65516204426679E-2</v>
      </c>
      <c r="EB45" s="4">
        <f t="shared" si="32"/>
        <v>2.6550426803698679E-2</v>
      </c>
      <c r="EC45" s="4">
        <f t="shared" si="33"/>
        <v>2.6549203407552957E-2</v>
      </c>
      <c r="ED45" s="4">
        <f t="shared" si="34"/>
        <v>2.6547949387291547E-2</v>
      </c>
      <c r="EE45" s="4">
        <f t="shared" si="35"/>
        <v>2.6546663866443332E-2</v>
      </c>
      <c r="EF45" s="4">
        <f t="shared" si="36"/>
        <v>2.654534595763014E-2</v>
      </c>
      <c r="EG45" s="4">
        <f t="shared" si="37"/>
        <v>2.6543994761343059E-2</v>
      </c>
      <c r="EH45" s="4">
        <f t="shared" si="38"/>
        <v>2.6542609364838654E-2</v>
      </c>
      <c r="EI45" s="4">
        <f t="shared" si="39"/>
        <v>2.654118899280844E-2</v>
      </c>
      <c r="EJ45" s="4">
        <f t="shared" si="40"/>
        <v>2.6539732699126795E-2</v>
      </c>
      <c r="EK45" s="4">
        <f t="shared" si="41"/>
        <v>2.6538239515013551E-2</v>
      </c>
      <c r="EL45" s="4">
        <f t="shared" si="42"/>
        <v>2.6536708448267721E-2</v>
      </c>
      <c r="EM45" s="4">
        <f t="shared" si="43"/>
        <v>2.6535138482501441E-2</v>
      </c>
      <c r="EN45" s="4">
        <f t="shared" si="44"/>
        <v>2.6533528576375032E-2</v>
      </c>
      <c r="EO45" s="4">
        <f t="shared" si="45"/>
        <v>2.6531877662826053E-2</v>
      </c>
      <c r="EP45" s="4">
        <f t="shared" si="46"/>
        <v>2.6530184648294375E-2</v>
      </c>
      <c r="EQ45" s="4">
        <f t="shared" si="47"/>
        <v>2.6528448411938577E-2</v>
      </c>
      <c r="ER45" s="4">
        <f t="shared" si="48"/>
        <v>2.8449077032999481E-2</v>
      </c>
      <c r="ES45" s="4">
        <f t="shared" si="49"/>
        <v>2.6572994220341428E-2</v>
      </c>
      <c r="ET45" s="4">
        <f t="shared" si="50"/>
        <v>2.6572994220341428E-2</v>
      </c>
      <c r="EU45" s="4">
        <f t="shared" si="51"/>
        <v>2.6572994220341428E-2</v>
      </c>
      <c r="EV45" s="4">
        <f t="shared" si="52"/>
        <v>2.6572994220341428E-2</v>
      </c>
      <c r="EW45" s="4">
        <f t="shared" si="53"/>
        <v>2.6572994220341428E-2</v>
      </c>
      <c r="EX45" s="4">
        <f t="shared" si="54"/>
        <v>2.6572994220341428E-2</v>
      </c>
      <c r="EY45" s="4">
        <f t="shared" si="55"/>
        <v>2.6572994220341428E-2</v>
      </c>
      <c r="EZ45" s="4">
        <f t="shared" si="56"/>
        <v>2.6572994220341428E-2</v>
      </c>
      <c r="FA45" s="4">
        <f t="shared" si="57"/>
        <v>2.6572994220341428E-2</v>
      </c>
      <c r="FB45" s="4">
        <f t="shared" si="57"/>
        <v>2.6572994220341428E-2</v>
      </c>
      <c r="FD45" s="4">
        <f t="shared" si="24"/>
        <v>2.7546162839859223E-2</v>
      </c>
      <c r="FE45" s="4">
        <f t="shared" si="92"/>
        <v>2.7546071962323282E-2</v>
      </c>
      <c r="FF45" s="4">
        <f t="shared" si="93"/>
        <v>2.7545980789745572E-2</v>
      </c>
      <c r="FG45" s="4">
        <f t="shared" si="94"/>
        <v>2.7545889043018912E-2</v>
      </c>
      <c r="FH45" s="4">
        <f t="shared" si="95"/>
        <v>2.7545796519909516E-2</v>
      </c>
      <c r="FI45" s="4">
        <f t="shared" si="96"/>
        <v>2.7545702881295986E-2</v>
      </c>
      <c r="FJ45" s="4">
        <f t="shared" si="97"/>
        <v>2.7545607956394713E-2</v>
      </c>
      <c r="FK45" s="4">
        <f t="shared" si="98"/>
        <v>2.7545511490630892E-2</v>
      </c>
      <c r="FL45" s="4">
        <f t="shared" si="99"/>
        <v>2.7545413343866176E-2</v>
      </c>
      <c r="FM45" s="4">
        <f t="shared" si="100"/>
        <v>2.7545313386190262E-2</v>
      </c>
      <c r="FN45" s="4">
        <f t="shared" si="101"/>
        <v>2.7545211423994465E-2</v>
      </c>
      <c r="FO45" s="4">
        <f t="shared" si="102"/>
        <v>2.7545107344054243E-2</v>
      </c>
      <c r="FP45" s="4">
        <f t="shared" si="103"/>
        <v>2.7545001039854355E-2</v>
      </c>
      <c r="FQ45" s="4">
        <f t="shared" si="104"/>
        <v>2.7544892409443023E-2</v>
      </c>
      <c r="FR45" s="4">
        <f t="shared" si="105"/>
        <v>2.7544781353896264E-2</v>
      </c>
      <c r="FS45" s="4">
        <f t="shared" si="106"/>
        <v>2.754466777619613E-2</v>
      </c>
      <c r="FT45" s="4">
        <f t="shared" si="107"/>
        <v>2.7544551580384047E-2</v>
      </c>
      <c r="FU45" s="4">
        <f t="shared" si="108"/>
        <v>2.7544432670901786E-2</v>
      </c>
      <c r="FV45" s="4">
        <f t="shared" si="109"/>
        <v>2.7544310952074325E-2</v>
      </c>
      <c r="FW45" s="4">
        <f t="shared" si="110"/>
        <v>2.7544186327689291E-2</v>
      </c>
      <c r="FX45" s="4">
        <f t="shared" si="111"/>
        <v>2.754405867688936E-2</v>
      </c>
      <c r="FY45" s="4">
        <f t="shared" si="112"/>
        <v>2.7543927902610177E-2</v>
      </c>
      <c r="FZ45" s="4">
        <f t="shared" si="74"/>
        <v>2.7543793907624625E-2</v>
      </c>
      <c r="GA45" s="4">
        <f t="shared" si="75"/>
        <v>2.7543656594260391E-2</v>
      </c>
      <c r="GB45" s="4">
        <f t="shared" si="76"/>
        <v>2.7543515864163703E-2</v>
      </c>
      <c r="GC45" s="4">
        <f t="shared" si="77"/>
        <v>2.7543371618091728E-2</v>
      </c>
      <c r="GD45" s="4">
        <f t="shared" si="78"/>
        <v>2.7543223755738477E-2</v>
      </c>
      <c r="GE45" s="4">
        <f t="shared" si="79"/>
        <v>2.7543072175574279E-2</v>
      </c>
      <c r="GF45" s="4">
        <f t="shared" si="80"/>
        <v>2.7542916774707438E-2</v>
      </c>
      <c r="GG45" s="4">
        <f t="shared" si="81"/>
        <v>2.7542757448762556E-2</v>
      </c>
      <c r="GH45" s="4">
        <f t="shared" si="82"/>
        <v>2.7542594109202456E-2</v>
      </c>
      <c r="GI45" s="4">
        <f t="shared" si="83"/>
        <v>2.7542426647884755E-2</v>
      </c>
      <c r="GJ45" s="4">
        <f t="shared" si="84"/>
        <v>2.7542254954103562E-2</v>
      </c>
      <c r="GK45" s="4">
        <f t="shared" si="85"/>
        <v>2.7542078914501333E-2</v>
      </c>
      <c r="GL45" s="4">
        <f t="shared" si="86"/>
        <v>2.7541898412984267E-2</v>
      </c>
      <c r="GM45" s="4">
        <f t="shared" si="87"/>
        <v>2.7541713330639928E-2</v>
      </c>
      <c r="GN45" s="4">
        <f t="shared" si="88"/>
        <v>2.7541523545646207E-2</v>
      </c>
      <c r="GO45" s="4">
        <f t="shared" si="89"/>
        <v>2.754132893318828E-2</v>
      </c>
      <c r="GP45" s="4">
        <f t="shared" si="90"/>
        <v>-4.3573918328347228E-2</v>
      </c>
      <c r="GQ45" s="4">
        <f t="shared" si="91"/>
        <v>0.10540056560908906</v>
      </c>
      <c r="GR45" s="4">
        <f t="shared" si="115"/>
        <v>2.7546253750068583E-2</v>
      </c>
      <c r="GS45" s="4">
        <f t="shared" si="116"/>
        <v>2.7546253750068583E-2</v>
      </c>
      <c r="GT45" s="4">
        <f t="shared" si="117"/>
        <v>2.7546253750068583E-2</v>
      </c>
      <c r="GU45" s="4">
        <f t="shared" si="118"/>
        <v>2.7546253750068583E-2</v>
      </c>
      <c r="GV45" s="4">
        <f t="shared" si="119"/>
        <v>2.7546253750068583E-2</v>
      </c>
      <c r="GW45" s="4">
        <f t="shared" si="120"/>
        <v>2.7546253750068583E-2</v>
      </c>
      <c r="GX45" s="4">
        <f t="shared" si="121"/>
        <v>2.7546253750068583E-2</v>
      </c>
      <c r="GY45" s="4">
        <f t="shared" si="122"/>
        <v>2.7546253750068583E-2</v>
      </c>
      <c r="GZ45" s="4">
        <f t="shared" si="123"/>
        <v>2.7546253750068583E-2</v>
      </c>
      <c r="HA45" s="4">
        <f t="shared" si="124"/>
        <v>2.7546253750068583E-2</v>
      </c>
      <c r="HB45" s="4"/>
      <c r="HC45" s="4"/>
      <c r="HD45" s="4"/>
      <c r="HE45" s="4"/>
    </row>
    <row r="46" spans="2:213" x14ac:dyDescent="0.2">
      <c r="B46" t="str">
        <f t="shared" si="127"/>
        <v>41y</v>
      </c>
      <c r="C46">
        <f t="shared" si="19"/>
        <v>492</v>
      </c>
      <c r="D46" s="10">
        <f t="shared" si="1"/>
        <v>41</v>
      </c>
      <c r="E46" s="11">
        <f>'Curve construction'!G61</f>
        <v>2.5678116197301686E-2</v>
      </c>
      <c r="G46" s="11">
        <f t="shared" si="20"/>
        <v>2.5678116197301686E-2</v>
      </c>
      <c r="H46" s="11">
        <f t="shared" si="129"/>
        <v>2.5678116197301686E-2</v>
      </c>
      <c r="I46" s="11">
        <f t="shared" si="129"/>
        <v>2.5678116197301686E-2</v>
      </c>
      <c r="J46" s="11">
        <f t="shared" si="129"/>
        <v>2.5678116197301686E-2</v>
      </c>
      <c r="K46" s="11">
        <f t="shared" si="129"/>
        <v>2.5678116197301686E-2</v>
      </c>
      <c r="L46" s="11">
        <f t="shared" si="129"/>
        <v>2.5678116197301686E-2</v>
      </c>
      <c r="M46" s="11">
        <f t="shared" si="129"/>
        <v>2.5678116197301686E-2</v>
      </c>
      <c r="N46" s="11">
        <f t="shared" si="129"/>
        <v>2.5678116197301686E-2</v>
      </c>
      <c r="O46" s="11">
        <f t="shared" si="129"/>
        <v>2.5678116197301686E-2</v>
      </c>
      <c r="P46" s="11">
        <f t="shared" si="129"/>
        <v>2.5678116197301686E-2</v>
      </c>
      <c r="Q46" s="11">
        <f t="shared" si="129"/>
        <v>2.5678116197301686E-2</v>
      </c>
      <c r="R46" s="11">
        <f t="shared" si="129"/>
        <v>2.5678116197301686E-2</v>
      </c>
      <c r="S46" s="11">
        <f t="shared" si="129"/>
        <v>2.5678116197301686E-2</v>
      </c>
      <c r="T46" s="11">
        <f t="shared" si="129"/>
        <v>2.5678116197301686E-2</v>
      </c>
      <c r="U46" s="11">
        <f t="shared" si="129"/>
        <v>2.5678116197301686E-2</v>
      </c>
      <c r="V46" s="11">
        <f t="shared" si="129"/>
        <v>2.5678116197301686E-2</v>
      </c>
      <c r="W46" s="11">
        <f t="shared" si="129"/>
        <v>2.5678116197301686E-2</v>
      </c>
      <c r="X46" s="11">
        <f t="shared" si="129"/>
        <v>2.5678116197301686E-2</v>
      </c>
      <c r="Y46" s="11">
        <f t="shared" si="129"/>
        <v>2.5678116197301686E-2</v>
      </c>
      <c r="Z46" s="11">
        <f t="shared" si="129"/>
        <v>2.5678116197301686E-2</v>
      </c>
      <c r="AA46" s="11">
        <f t="shared" si="129"/>
        <v>2.5678116197301686E-2</v>
      </c>
      <c r="AB46" s="11">
        <f t="shared" si="129"/>
        <v>2.5678116197301686E-2</v>
      </c>
      <c r="AC46" s="11">
        <f t="shared" si="129"/>
        <v>2.5678116197301686E-2</v>
      </c>
      <c r="AD46" s="11">
        <f t="shared" si="129"/>
        <v>2.5678116197301686E-2</v>
      </c>
      <c r="AE46" s="11">
        <f t="shared" si="129"/>
        <v>2.5678116197301686E-2</v>
      </c>
      <c r="AF46" s="11">
        <f t="shared" si="129"/>
        <v>2.5678116197301686E-2</v>
      </c>
      <c r="AG46" s="11">
        <f t="shared" si="129"/>
        <v>2.5678116197301686E-2</v>
      </c>
      <c r="AH46" s="11">
        <f t="shared" si="129"/>
        <v>2.5678116197301686E-2</v>
      </c>
      <c r="AI46" s="11">
        <f t="shared" si="129"/>
        <v>2.5678116197301686E-2</v>
      </c>
      <c r="AJ46" s="11">
        <f t="shared" si="129"/>
        <v>2.5678116197301686E-2</v>
      </c>
      <c r="AK46" s="11">
        <f t="shared" si="129"/>
        <v>2.5678116197301686E-2</v>
      </c>
      <c r="AL46" s="11">
        <f t="shared" si="129"/>
        <v>2.5678116197301686E-2</v>
      </c>
      <c r="AM46" s="11">
        <f t="shared" si="129"/>
        <v>2.5678116197301686E-2</v>
      </c>
      <c r="AN46" s="11">
        <f t="shared" si="129"/>
        <v>2.5678116197301686E-2</v>
      </c>
      <c r="AO46" s="11">
        <f t="shared" si="128"/>
        <v>2.5678116197301686E-2</v>
      </c>
      <c r="AP46" s="11">
        <f t="shared" si="128"/>
        <v>2.5678116197301686E-2</v>
      </c>
      <c r="AQ46" s="11">
        <f t="shared" si="128"/>
        <v>2.5678116197301686E-2</v>
      </c>
      <c r="AR46" s="11">
        <f t="shared" si="128"/>
        <v>2.5678116197301686E-2</v>
      </c>
      <c r="AS46" s="11">
        <f t="shared" si="128"/>
        <v>2.5678116197301686E-2</v>
      </c>
      <c r="AT46" s="11">
        <f t="shared" si="128"/>
        <v>2.5678116197301686E-2</v>
      </c>
      <c r="AU46" s="11">
        <f t="shared" si="128"/>
        <v>2.6678116197301687E-2</v>
      </c>
      <c r="AV46" s="11">
        <f t="shared" si="128"/>
        <v>2.5678116197301686E-2</v>
      </c>
      <c r="AW46" s="11">
        <f t="shared" si="128"/>
        <v>2.5678116197301686E-2</v>
      </c>
      <c r="AX46" s="11">
        <f t="shared" si="128"/>
        <v>2.5678116197301686E-2</v>
      </c>
      <c r="AY46" s="11">
        <f t="shared" si="128"/>
        <v>2.5678116197301686E-2</v>
      </c>
      <c r="AZ46" s="11">
        <f t="shared" si="128"/>
        <v>2.5678116197301686E-2</v>
      </c>
      <c r="BA46" s="11">
        <f t="shared" si="128"/>
        <v>2.5678116197301686E-2</v>
      </c>
      <c r="BB46" s="11">
        <f t="shared" si="128"/>
        <v>2.5678116197301686E-2</v>
      </c>
      <c r="BC46" s="11">
        <f t="shared" si="128"/>
        <v>2.5678116197301686E-2</v>
      </c>
      <c r="BD46" s="11">
        <f t="shared" si="4"/>
        <v>2.5678116197301686E-2</v>
      </c>
      <c r="BF46" s="11">
        <f>(1-G46*SUM(BF$6:BF45))/(1+G46)</f>
        <v>0.34089341410670276</v>
      </c>
      <c r="BG46" s="11">
        <f>(1-H46*SUM(BG$6:BG45))/(1+H46)</f>
        <v>0.34090392852916623</v>
      </c>
      <c r="BH46" s="11">
        <f>(1-I46*SUM(BH$6:BH45))/(1+I46)</f>
        <v>0.3409144777375776</v>
      </c>
      <c r="BI46" s="11">
        <f>(1-J46*SUM(BI$6:BI45))/(1+J46)</f>
        <v>0.34092509403570975</v>
      </c>
      <c r="BJ46" s="11">
        <f>(1-K46*SUM(BJ$6:BJ45))/(1+K46)</f>
        <v>0.34093580083924846</v>
      </c>
      <c r="BK46" s="11">
        <f>(1-L46*SUM(BK$6:BK45))/(1+L46)</f>
        <v>0.34094663741206843</v>
      </c>
      <c r="BL46" s="11">
        <f>(1-M46*SUM(BL$6:BL45))/(1+M46)</f>
        <v>0.34095762354504633</v>
      </c>
      <c r="BM46" s="11">
        <f>(1-N46*SUM(BM$6:BM45))/(1+N46)</f>
        <v>0.34096878873312525</v>
      </c>
      <c r="BN46" s="11">
        <f>(1-O46*SUM(BN$6:BN45))/(1+O46)</f>
        <v>0.34098014923284886</v>
      </c>
      <c r="BO46" s="11">
        <f>(1-P46*SUM(BO$6:BO45))/(1+P46)</f>
        <v>0.34099172012165418</v>
      </c>
      <c r="BP46" s="11">
        <f>(1-Q46*SUM(BP$6:BP45))/(1+Q46)</f>
        <v>0.34100352385632537</v>
      </c>
      <c r="BQ46" s="11">
        <f>(1-R46*SUM(BQ$6:BQ45))/(1+R46)</f>
        <v>0.34101557359391144</v>
      </c>
      <c r="BR46" s="11">
        <f>(1-S46*SUM(BR$6:BR45))/(1+S46)</f>
        <v>0.34102788171918896</v>
      </c>
      <c r="BS46" s="11">
        <f>(1-T46*SUM(BS$6:BS45))/(1+T46)</f>
        <v>0.34104046009352684</v>
      </c>
      <c r="BT46" s="11">
        <f>(1-U46*SUM(BT$6:BT45))/(1+U46)</f>
        <v>0.34105332023215335</v>
      </c>
      <c r="BU46" s="11">
        <f>(1-V46*SUM(BU$6:BU45))/(1+V46)</f>
        <v>0.3410664734343673</v>
      </c>
      <c r="BV46" s="11">
        <f>(1-W46*SUM(BV$6:BV45))/(1+W46)</f>
        <v>0.34107993088185751</v>
      </c>
      <c r="BW46" s="11">
        <f>(1-X46*SUM(BW$6:BW45))/(1+X46)</f>
        <v>0.34109370371483949</v>
      </c>
      <c r="BX46" s="11">
        <f>(1-Y46*SUM(BX$6:BX45))/(1+Y46)</f>
        <v>0.34110780309241756</v>
      </c>
      <c r="BY46" s="11">
        <f>(1-Z46*SUM(BY$6:BY45))/(1+Z46)</f>
        <v>0.341122240241507</v>
      </c>
      <c r="BZ46" s="11">
        <f>(1-AA46*SUM(BZ$6:BZ45))/(1+AA46)</f>
        <v>0.34113702924998096</v>
      </c>
      <c r="CA46" s="11">
        <f>(1-AB46*SUM(CA$6:CA45))/(1+AB46)</f>
        <v>0.34115218145587656</v>
      </c>
      <c r="CB46" s="11">
        <f>(1-AC46*SUM(CB$6:CB45))/(1+AC46)</f>
        <v>0.34116770822235071</v>
      </c>
      <c r="CC46" s="11">
        <f>(1-AD46*SUM(CC$6:CC45))/(1+AD46)</f>
        <v>0.34118362097056121</v>
      </c>
      <c r="CD46" s="11">
        <f>(1-AE46*SUM(CD$6:CD45))/(1+AE46)</f>
        <v>0.34119993120758502</v>
      </c>
      <c r="CE46" s="11">
        <f>(1-AF46*SUM(CE$6:CE45))/(1+AF46)</f>
        <v>0.34121665055044842</v>
      </c>
      <c r="CF46" s="11">
        <f>(1-AG46*SUM(CF$6:CF45))/(1+AG46)</f>
        <v>0.34123379074707672</v>
      </c>
      <c r="CG46" s="11">
        <f>(1-AH46*SUM(CG$6:CG45))/(1+AH46)</f>
        <v>0.34125136369478465</v>
      </c>
      <c r="CH46" s="11">
        <f>(1-AI46*SUM(CH$6:CH45))/(1+AI46)</f>
        <v>0.34126938145679636</v>
      </c>
      <c r="CI46" s="11">
        <f>(1-AJ46*SUM(CI$6:CI45))/(1+AJ46)</f>
        <v>0.34128785627717134</v>
      </c>
      <c r="CJ46" s="11">
        <f>(1-AK46*SUM(CJ$6:CJ45))/(1+AK46)</f>
        <v>0.34130679857159724</v>
      </c>
      <c r="CK46" s="11">
        <f>(1-AL46*SUM(CK$6:CK45))/(1+AL46)</f>
        <v>0.34132622103828475</v>
      </c>
      <c r="CL46" s="11">
        <f>(1-AM46*SUM(CL$6:CL45))/(1+AM46)</f>
        <v>0.34134613668258151</v>
      </c>
      <c r="CM46" s="11">
        <f>(1-AN46*SUM(CM$6:CM45))/(1+AN46)</f>
        <v>0.34136655882747846</v>
      </c>
      <c r="CN46" s="11">
        <f>(1-AO46*SUM(CN$6:CN45))/(1+AO46)</f>
        <v>0.34138750112410987</v>
      </c>
      <c r="CO46" s="11">
        <f>(1-AP46*SUM(CO$6:CO45))/(1+AP46)</f>
        <v>0.34140897756227939</v>
      </c>
      <c r="CP46" s="11">
        <f>(1-AQ46*SUM(CP$6:CP45))/(1+AQ46)</f>
        <v>0.34143100248105768</v>
      </c>
      <c r="CQ46" s="11">
        <f>(1-AR46*SUM(CQ$6:CQ45))/(1+AR46)</f>
        <v>0.34145359057947039</v>
      </c>
      <c r="CR46" s="11">
        <f>(1-AS46*SUM(CR$6:CR45))/(1+AS46)</f>
        <v>0.34147675692731111</v>
      </c>
      <c r="CS46" s="11">
        <f>(1-AT46*SUM(CS$6:CS45))/(1+AT46)</f>
        <v>0.34150051697610012</v>
      </c>
      <c r="CT46" s="11">
        <f>(1-AU46*SUM(CT$6:CT45))/(1+AU46)</f>
        <v>0.31588145118848898</v>
      </c>
      <c r="CU46" s="11">
        <f>(1-AV46*SUM(CU$6:CU45))/(1+AV46)</f>
        <v>0.34088289655108728</v>
      </c>
      <c r="CV46" s="11">
        <f>(1-AW46*SUM(CV$6:CV45))/(1+AW46)</f>
        <v>0.34088289655108728</v>
      </c>
      <c r="CW46" s="11">
        <f>(1-AX46*SUM(CW$6:CW45))/(1+AX46)</f>
        <v>0.34088289655108728</v>
      </c>
      <c r="CX46" s="11">
        <f>(1-AY46*SUM(CX$6:CX45))/(1+AY46)</f>
        <v>0.34088289655108728</v>
      </c>
      <c r="CY46" s="11">
        <f>(1-AZ46*SUM(CY$6:CY45))/(1+AZ46)</f>
        <v>0.34088289655108728</v>
      </c>
      <c r="CZ46" s="11">
        <f>(1-BA46*SUM(CZ$6:CZ45))/(1+BA46)</f>
        <v>0.34088289655108728</v>
      </c>
      <c r="DA46" s="11">
        <f>(1-BB46*SUM(DA$6:DA45))/(1+BB46)</f>
        <v>0.34088289655108728</v>
      </c>
      <c r="DB46" s="11">
        <f>(1-BC46*SUM(DB$6:DB45))/(1+BC46)</f>
        <v>0.34088289655108728</v>
      </c>
      <c r="DC46" s="11">
        <f>(1-BD46*SUM(DC$6:DC45))/(1+BD46)</f>
        <v>0.34088289655108728</v>
      </c>
      <c r="DE46" s="4">
        <f t="shared" si="21"/>
        <v>2.6595948750278264E-2</v>
      </c>
      <c r="DF46" s="4">
        <f t="shared" si="58"/>
        <v>2.6595176468762638E-2</v>
      </c>
      <c r="DG46" s="4">
        <f t="shared" si="59"/>
        <v>2.6594401656749422E-2</v>
      </c>
      <c r="DH46" s="4">
        <f t="shared" si="60"/>
        <v>2.6593621941965129E-2</v>
      </c>
      <c r="DI46" s="4">
        <f t="shared" si="61"/>
        <v>2.6592835605195431E-2</v>
      </c>
      <c r="DJ46" s="4">
        <f t="shared" si="62"/>
        <v>2.6592039763574604E-2</v>
      </c>
      <c r="DK46" s="4">
        <f t="shared" si="63"/>
        <v>2.6591232964654932E-2</v>
      </c>
      <c r="DL46" s="4">
        <f t="shared" si="64"/>
        <v>2.6590413043582783E-2</v>
      </c>
      <c r="DM46" s="4">
        <f t="shared" si="65"/>
        <v>2.658957880793289E-2</v>
      </c>
      <c r="DN46" s="4">
        <f t="shared" si="66"/>
        <v>2.6588729152047907E-2</v>
      </c>
      <c r="DO46" s="4">
        <f t="shared" si="67"/>
        <v>2.6587862428611553E-2</v>
      </c>
      <c r="DP46" s="4">
        <f t="shared" si="68"/>
        <v>2.6586977673397794E-2</v>
      </c>
      <c r="DQ46" s="4">
        <f t="shared" si="69"/>
        <v>2.6586073979060654E-2</v>
      </c>
      <c r="DR46" s="4">
        <f t="shared" si="70"/>
        <v>2.6585150476858388E-2</v>
      </c>
      <c r="DS46" s="4">
        <f t="shared" si="71"/>
        <v>2.6584206323640114E-2</v>
      </c>
      <c r="DT46" s="4">
        <f t="shared" si="72"/>
        <v>2.658324069228768E-2</v>
      </c>
      <c r="DU46" s="4">
        <f t="shared" si="25"/>
        <v>2.6582252764503211E-2</v>
      </c>
      <c r="DV46" s="4">
        <f t="shared" si="26"/>
        <v>2.6581241725225135E-2</v>
      </c>
      <c r="DW46" s="4">
        <f t="shared" si="27"/>
        <v>2.6580206758204827E-2</v>
      </c>
      <c r="DX46" s="4">
        <f t="shared" si="28"/>
        <v>2.6579147042422813E-2</v>
      </c>
      <c r="DY46" s="4">
        <f t="shared" si="29"/>
        <v>2.6578061547090082E-2</v>
      </c>
      <c r="DZ46" s="4">
        <f t="shared" si="30"/>
        <v>2.657694944350153E-2</v>
      </c>
      <c r="EA46" s="4">
        <f t="shared" si="31"/>
        <v>2.6575809901344449E-2</v>
      </c>
      <c r="EB46" s="4">
        <f t="shared" si="32"/>
        <v>2.6574642086295563E-2</v>
      </c>
      <c r="EC46" s="4">
        <f t="shared" si="33"/>
        <v>2.6573445157982212E-2</v>
      </c>
      <c r="ED46" s="4">
        <f t="shared" si="34"/>
        <v>2.6572218268231751E-2</v>
      </c>
      <c r="EE46" s="4">
        <f t="shared" si="35"/>
        <v>2.6570960559544332E-2</v>
      </c>
      <c r="EF46" s="4">
        <f t="shared" si="36"/>
        <v>2.6569671163751307E-2</v>
      </c>
      <c r="EG46" s="4">
        <f t="shared" si="37"/>
        <v>2.6568349200815966E-2</v>
      </c>
      <c r="EH46" s="4">
        <f t="shared" si="38"/>
        <v>2.6566993777753511E-2</v>
      </c>
      <c r="EI46" s="4">
        <f t="shared" si="39"/>
        <v>2.6565604136042253E-2</v>
      </c>
      <c r="EJ46" s="4">
        <f t="shared" si="40"/>
        <v>2.6564179350039074E-2</v>
      </c>
      <c r="EK46" s="4">
        <f t="shared" si="41"/>
        <v>2.6562718471937918E-2</v>
      </c>
      <c r="EL46" s="4">
        <f t="shared" si="42"/>
        <v>2.6561220531018837E-2</v>
      </c>
      <c r="EM46" s="4">
        <f t="shared" si="43"/>
        <v>2.6559684532899697E-2</v>
      </c>
      <c r="EN46" s="4">
        <f t="shared" si="44"/>
        <v>2.6558109458787005E-2</v>
      </c>
      <c r="EO46" s="4">
        <f t="shared" si="45"/>
        <v>2.6556494264722064E-2</v>
      </c>
      <c r="EP46" s="4">
        <f t="shared" si="46"/>
        <v>2.6554837880823134E-2</v>
      </c>
      <c r="EQ46" s="4">
        <f t="shared" si="47"/>
        <v>2.6553139210518051E-2</v>
      </c>
      <c r="ER46" s="4">
        <f t="shared" si="48"/>
        <v>2.6551397129769949E-2</v>
      </c>
      <c r="ES46" s="4">
        <f t="shared" si="49"/>
        <v>2.8505761013495112E-2</v>
      </c>
      <c r="ET46" s="4">
        <f t="shared" si="50"/>
        <v>2.659672128633539E-2</v>
      </c>
      <c r="EU46" s="4">
        <f t="shared" si="51"/>
        <v>2.659672128633539E-2</v>
      </c>
      <c r="EV46" s="4">
        <f t="shared" si="52"/>
        <v>2.659672128633539E-2</v>
      </c>
      <c r="EW46" s="4">
        <f t="shared" si="53"/>
        <v>2.659672128633539E-2</v>
      </c>
      <c r="EX46" s="4">
        <f t="shared" si="54"/>
        <v>2.659672128633539E-2</v>
      </c>
      <c r="EY46" s="4">
        <f t="shared" si="55"/>
        <v>2.659672128633539E-2</v>
      </c>
      <c r="EZ46" s="4">
        <f t="shared" si="56"/>
        <v>2.659672128633539E-2</v>
      </c>
      <c r="FA46" s="4">
        <f t="shared" si="57"/>
        <v>2.659672128633539E-2</v>
      </c>
      <c r="FB46" s="4">
        <f t="shared" si="57"/>
        <v>2.659672128633539E-2</v>
      </c>
      <c r="FD46" s="4">
        <f t="shared" si="24"/>
        <v>2.754616512661423E-2</v>
      </c>
      <c r="FE46" s="4">
        <f t="shared" si="92"/>
        <v>2.7546076535031938E-2</v>
      </c>
      <c r="FF46" s="4">
        <f t="shared" si="93"/>
        <v>2.7545987655844595E-2</v>
      </c>
      <c r="FG46" s="4">
        <f t="shared" si="94"/>
        <v>2.7545898216965403E-2</v>
      </c>
      <c r="FH46" s="4">
        <f t="shared" si="95"/>
        <v>2.7545808021249618E-2</v>
      </c>
      <c r="FI46" s="4">
        <f t="shared" si="96"/>
        <v>2.754571673810613E-2</v>
      </c>
      <c r="FJ46" s="4">
        <f t="shared" si="97"/>
        <v>2.7545624201048113E-2</v>
      </c>
      <c r="FK46" s="4">
        <f t="shared" si="98"/>
        <v>2.7545530161904752E-2</v>
      </c>
      <c r="FL46" s="4">
        <f t="shared" si="99"/>
        <v>2.7545434484063547E-2</v>
      </c>
      <c r="FM46" s="4">
        <f t="shared" si="100"/>
        <v>2.7545337040885132E-2</v>
      </c>
      <c r="FN46" s="4">
        <f t="shared" si="101"/>
        <v>2.7545237643630038E-2</v>
      </c>
      <c r="FO46" s="4">
        <f t="shared" si="102"/>
        <v>2.7545136181923224E-2</v>
      </c>
      <c r="FP46" s="4">
        <f t="shared" si="103"/>
        <v>2.7545032551932414E-2</v>
      </c>
      <c r="FQ46" s="4">
        <f t="shared" si="104"/>
        <v>2.7544926654269331E-2</v>
      </c>
      <c r="FR46" s="4">
        <f t="shared" si="105"/>
        <v>2.7544818392501114E-2</v>
      </c>
      <c r="FS46" s="4">
        <f t="shared" si="106"/>
        <v>2.7544707672052304E-2</v>
      </c>
      <c r="FT46" s="4">
        <f t="shared" si="107"/>
        <v>2.7544594399378619E-2</v>
      </c>
      <c r="FU46" s="4">
        <f t="shared" si="108"/>
        <v>2.7544478481329238E-2</v>
      </c>
      <c r="FV46" s="4">
        <f t="shared" si="109"/>
        <v>2.7544359824636988E-2</v>
      </c>
      <c r="FW46" s="4">
        <f t="shared" si="110"/>
        <v>2.754423833551134E-2</v>
      </c>
      <c r="FX46" s="4">
        <f t="shared" si="111"/>
        <v>2.7544113896138978E-2</v>
      </c>
      <c r="FY46" s="4">
        <f t="shared" si="112"/>
        <v>2.7543986411898258E-2</v>
      </c>
      <c r="FZ46" s="4">
        <f t="shared" si="74"/>
        <v>2.7543855788010996E-2</v>
      </c>
      <c r="GA46" s="4">
        <f t="shared" si="75"/>
        <v>2.754372192926513E-2</v>
      </c>
      <c r="GB46" s="4">
        <f t="shared" si="76"/>
        <v>2.7543584739782689E-2</v>
      </c>
      <c r="GC46" s="4">
        <f t="shared" si="77"/>
        <v>2.7543444122822169E-2</v>
      </c>
      <c r="GD46" s="4">
        <f t="shared" si="78"/>
        <v>2.754329998060201E-2</v>
      </c>
      <c r="GE46" s="4">
        <f t="shared" si="79"/>
        <v>2.7543152214150268E-2</v>
      </c>
      <c r="GF46" s="4">
        <f t="shared" si="80"/>
        <v>2.7543000723169397E-2</v>
      </c>
      <c r="GG46" s="4">
        <f t="shared" si="81"/>
        <v>2.7542845405910121E-2</v>
      </c>
      <c r="GH46" s="4">
        <f t="shared" si="82"/>
        <v>2.7542686176069031E-2</v>
      </c>
      <c r="GI46" s="4">
        <f t="shared" si="83"/>
        <v>2.7542522928227786E-2</v>
      </c>
      <c r="GJ46" s="4">
        <f t="shared" si="84"/>
        <v>2.7542355554468934E-2</v>
      </c>
      <c r="GK46" s="4">
        <f t="shared" si="85"/>
        <v>2.754218394429131E-2</v>
      </c>
      <c r="GL46" s="4">
        <f t="shared" si="86"/>
        <v>2.7542007984527883E-2</v>
      </c>
      <c r="GM46" s="4">
        <f t="shared" si="87"/>
        <v>2.7541827559261156E-2</v>
      </c>
      <c r="GN46" s="4">
        <f t="shared" si="88"/>
        <v>2.7541642549740342E-2</v>
      </c>
      <c r="GO46" s="4">
        <f t="shared" si="89"/>
        <v>2.7541452834295876E-2</v>
      </c>
      <c r="GP46" s="4">
        <f t="shared" si="90"/>
        <v>2.7541258288256376E-2</v>
      </c>
      <c r="GQ46" s="4">
        <f t="shared" si="91"/>
        <v>-4.6552193343971648E-2</v>
      </c>
      <c r="GR46" s="4">
        <f t="shared" si="115"/>
        <v>0.10887468067737038</v>
      </c>
      <c r="GS46" s="4">
        <f t="shared" si="116"/>
        <v>2.7546253750063254E-2</v>
      </c>
      <c r="GT46" s="4">
        <f t="shared" si="117"/>
        <v>2.7546253750063254E-2</v>
      </c>
      <c r="GU46" s="4">
        <f t="shared" si="118"/>
        <v>2.7546253750063254E-2</v>
      </c>
      <c r="GV46" s="4">
        <f t="shared" si="119"/>
        <v>2.7546253750063254E-2</v>
      </c>
      <c r="GW46" s="4">
        <f t="shared" si="120"/>
        <v>2.7546253750063254E-2</v>
      </c>
      <c r="GX46" s="4">
        <f t="shared" si="121"/>
        <v>2.7546253750063254E-2</v>
      </c>
      <c r="GY46" s="4">
        <f t="shared" si="122"/>
        <v>2.7546253750063254E-2</v>
      </c>
      <c r="GZ46" s="4">
        <f t="shared" si="123"/>
        <v>2.7546253750063254E-2</v>
      </c>
      <c r="HA46" s="4">
        <f t="shared" si="124"/>
        <v>2.7546253750063254E-2</v>
      </c>
      <c r="HB46" s="4"/>
      <c r="HC46" s="4"/>
      <c r="HD46" s="4"/>
      <c r="HE46" s="4"/>
    </row>
    <row r="47" spans="2:213" x14ac:dyDescent="0.2">
      <c r="B47" t="str">
        <f t="shared" si="127"/>
        <v>42y</v>
      </c>
      <c r="C47">
        <f t="shared" si="19"/>
        <v>504</v>
      </c>
      <c r="D47" s="10">
        <f t="shared" si="1"/>
        <v>42</v>
      </c>
      <c r="E47" s="11">
        <f>'Curve construction'!G62</f>
        <v>2.5701952357951779E-2</v>
      </c>
      <c r="G47" s="11">
        <f t="shared" si="20"/>
        <v>2.5701952357951779E-2</v>
      </c>
      <c r="H47" s="11">
        <f t="shared" si="129"/>
        <v>2.5701952357951779E-2</v>
      </c>
      <c r="I47" s="11">
        <f t="shared" si="129"/>
        <v>2.5701952357951779E-2</v>
      </c>
      <c r="J47" s="11">
        <f t="shared" si="129"/>
        <v>2.5701952357951779E-2</v>
      </c>
      <c r="K47" s="11">
        <f t="shared" si="129"/>
        <v>2.5701952357951779E-2</v>
      </c>
      <c r="L47" s="11">
        <f t="shared" si="129"/>
        <v>2.5701952357951779E-2</v>
      </c>
      <c r="M47" s="11">
        <f t="shared" si="129"/>
        <v>2.5701952357951779E-2</v>
      </c>
      <c r="N47" s="11">
        <f t="shared" si="129"/>
        <v>2.5701952357951779E-2</v>
      </c>
      <c r="O47" s="11">
        <f t="shared" si="129"/>
        <v>2.5701952357951779E-2</v>
      </c>
      <c r="P47" s="11">
        <f t="shared" si="129"/>
        <v>2.5701952357951779E-2</v>
      </c>
      <c r="Q47" s="11">
        <f t="shared" si="129"/>
        <v>2.5701952357951779E-2</v>
      </c>
      <c r="R47" s="11">
        <f t="shared" si="129"/>
        <v>2.5701952357951779E-2</v>
      </c>
      <c r="S47" s="11">
        <f t="shared" si="129"/>
        <v>2.5701952357951779E-2</v>
      </c>
      <c r="T47" s="11">
        <f t="shared" si="129"/>
        <v>2.5701952357951779E-2</v>
      </c>
      <c r="U47" s="11">
        <f t="shared" si="129"/>
        <v>2.5701952357951779E-2</v>
      </c>
      <c r="V47" s="11">
        <f t="shared" si="129"/>
        <v>2.5701952357951779E-2</v>
      </c>
      <c r="W47" s="11">
        <f t="shared" si="129"/>
        <v>2.5701952357951779E-2</v>
      </c>
      <c r="X47" s="11">
        <f t="shared" si="129"/>
        <v>2.5701952357951779E-2</v>
      </c>
      <c r="Y47" s="11">
        <f t="shared" si="129"/>
        <v>2.5701952357951779E-2</v>
      </c>
      <c r="Z47" s="11">
        <f t="shared" si="129"/>
        <v>2.5701952357951779E-2</v>
      </c>
      <c r="AA47" s="11">
        <f t="shared" si="129"/>
        <v>2.5701952357951779E-2</v>
      </c>
      <c r="AB47" s="11">
        <f t="shared" si="129"/>
        <v>2.5701952357951779E-2</v>
      </c>
      <c r="AC47" s="11">
        <f t="shared" si="129"/>
        <v>2.5701952357951779E-2</v>
      </c>
      <c r="AD47" s="11">
        <f t="shared" si="129"/>
        <v>2.5701952357951779E-2</v>
      </c>
      <c r="AE47" s="11">
        <f t="shared" si="129"/>
        <v>2.5701952357951779E-2</v>
      </c>
      <c r="AF47" s="11">
        <f t="shared" si="129"/>
        <v>2.5701952357951779E-2</v>
      </c>
      <c r="AG47" s="11">
        <f t="shared" si="129"/>
        <v>2.5701952357951779E-2</v>
      </c>
      <c r="AH47" s="11">
        <f t="shared" si="129"/>
        <v>2.5701952357951779E-2</v>
      </c>
      <c r="AI47" s="11">
        <f t="shared" si="129"/>
        <v>2.5701952357951779E-2</v>
      </c>
      <c r="AJ47" s="11">
        <f t="shared" si="129"/>
        <v>2.5701952357951779E-2</v>
      </c>
      <c r="AK47" s="11">
        <f t="shared" si="129"/>
        <v>2.5701952357951779E-2</v>
      </c>
      <c r="AL47" s="11">
        <f t="shared" si="129"/>
        <v>2.5701952357951779E-2</v>
      </c>
      <c r="AM47" s="11">
        <f t="shared" si="129"/>
        <v>2.5701952357951779E-2</v>
      </c>
      <c r="AN47" s="11">
        <f t="shared" si="129"/>
        <v>2.5701952357951779E-2</v>
      </c>
      <c r="AO47" s="11">
        <f t="shared" si="128"/>
        <v>2.5701952357951779E-2</v>
      </c>
      <c r="AP47" s="11">
        <f t="shared" si="128"/>
        <v>2.5701952357951779E-2</v>
      </c>
      <c r="AQ47" s="11">
        <f t="shared" si="128"/>
        <v>2.5701952357951779E-2</v>
      </c>
      <c r="AR47" s="11">
        <f t="shared" si="128"/>
        <v>2.5701952357951779E-2</v>
      </c>
      <c r="AS47" s="11">
        <f t="shared" si="128"/>
        <v>2.5701952357951779E-2</v>
      </c>
      <c r="AT47" s="11">
        <f t="shared" si="128"/>
        <v>2.5701952357951779E-2</v>
      </c>
      <c r="AU47" s="11">
        <f t="shared" si="128"/>
        <v>2.5701952357951779E-2</v>
      </c>
      <c r="AV47" s="11">
        <f t="shared" si="128"/>
        <v>2.670195235795178E-2</v>
      </c>
      <c r="AW47" s="11">
        <f t="shared" si="128"/>
        <v>2.5701952357951779E-2</v>
      </c>
      <c r="AX47" s="11">
        <f t="shared" si="128"/>
        <v>2.5701952357951779E-2</v>
      </c>
      <c r="AY47" s="11">
        <f t="shared" si="128"/>
        <v>2.5701952357951779E-2</v>
      </c>
      <c r="AZ47" s="11">
        <f t="shared" si="128"/>
        <v>2.5701952357951779E-2</v>
      </c>
      <c r="BA47" s="11">
        <f t="shared" si="128"/>
        <v>2.5701952357951779E-2</v>
      </c>
      <c r="BB47" s="11">
        <f t="shared" si="128"/>
        <v>2.5701952357951779E-2</v>
      </c>
      <c r="BC47" s="11">
        <f t="shared" si="128"/>
        <v>2.5701952357951779E-2</v>
      </c>
      <c r="BD47" s="11">
        <f t="shared" si="4"/>
        <v>2.5701952357951779E-2</v>
      </c>
      <c r="BF47" s="11">
        <f>(1-G47*SUM(BF$6:BF46))/(1+G47)</f>
        <v>0.33175483979892867</v>
      </c>
      <c r="BG47" s="11">
        <f>(1-H47*SUM(BG$6:BG46))/(1+H47)</f>
        <v>0.33176510026751405</v>
      </c>
      <c r="BH47" s="11">
        <f>(1-I47*SUM(BH$6:BH46))/(1+I47)</f>
        <v>0.33177539468186545</v>
      </c>
      <c r="BI47" s="11">
        <f>(1-J47*SUM(BI$6:BI46))/(1+J47)</f>
        <v>0.33178575456552578</v>
      </c>
      <c r="BJ47" s="11">
        <f>(1-K47*SUM(BJ$6:BJ46))/(1+K47)</f>
        <v>0.33179620276862398</v>
      </c>
      <c r="BK47" s="11">
        <f>(1-L47*SUM(BK$6:BK46))/(1+L47)</f>
        <v>0.33180677760669802</v>
      </c>
      <c r="BL47" s="11">
        <f>(1-M47*SUM(BL$6:BL46))/(1+M47)</f>
        <v>0.33181749839261693</v>
      </c>
      <c r="BM47" s="11">
        <f>(1-N47*SUM(BM$6:BM46))/(1+N47)</f>
        <v>0.33182839390893576</v>
      </c>
      <c r="BN47" s="11">
        <f>(1-O47*SUM(BN$6:BN46))/(1+O47)</f>
        <v>0.33183948001955504</v>
      </c>
      <c r="BO47" s="11">
        <f>(1-P47*SUM(BO$6:BO46))/(1+P47)</f>
        <v>0.33185077143774799</v>
      </c>
      <c r="BP47" s="11">
        <f>(1-Q47*SUM(BP$6:BP46))/(1+Q47)</f>
        <v>0.33186229007790197</v>
      </c>
      <c r="BQ47" s="11">
        <f>(1-R47*SUM(BQ$6:BQ46))/(1+R47)</f>
        <v>0.331874048779285</v>
      </c>
      <c r="BR47" s="11">
        <f>(1-S47*SUM(BR$6:BR46))/(1+S47)</f>
        <v>0.33188605962754542</v>
      </c>
      <c r="BS47" s="11">
        <f>(1-T47*SUM(BS$6:BS46))/(1+T47)</f>
        <v>0.33189833419756554</v>
      </c>
      <c r="BT47" s="11">
        <f>(1-U47*SUM(BT$6:BT46))/(1+U47)</f>
        <v>0.33191088372644728</v>
      </c>
      <c r="BU47" s="11">
        <f>(1-V47*SUM(BU$6:BU46))/(1+V47)</f>
        <v>0.33192371924057867</v>
      </c>
      <c r="BV47" s="11">
        <f>(1-W47*SUM(BV$6:BV46))/(1+W47)</f>
        <v>0.33193685165157799</v>
      </c>
      <c r="BW47" s="11">
        <f>(1-X47*SUM(BW$6:BW46))/(1+X47)</f>
        <v>0.33195029183059244</v>
      </c>
      <c r="BX47" s="11">
        <f>(1-Y47*SUM(BX$6:BX46))/(1+Y47)</f>
        <v>0.33196405066720158</v>
      </c>
      <c r="BY47" s="11">
        <f>(1-Z47*SUM(BY$6:BY46))/(1+Z47)</f>
        <v>0.33197813911715768</v>
      </c>
      <c r="BZ47" s="11">
        <f>(1-AA47*SUM(BZ$6:BZ46))/(1+AA47)</f>
        <v>0.33199257092807088</v>
      </c>
      <c r="CA47" s="11">
        <f>(1-AB47*SUM(CA$6:CA46))/(1+AB47)</f>
        <v>0.33200735716413204</v>
      </c>
      <c r="CB47" s="11">
        <f>(1-AC47*SUM(CB$6:CB46))/(1+AC47)</f>
        <v>0.33202250891404445</v>
      </c>
      <c r="CC47" s="11">
        <f>(1-AD47*SUM(CC$6:CC46))/(1+AD47)</f>
        <v>0.33203803732311177</v>
      </c>
      <c r="CD47" s="11">
        <f>(1-AE47*SUM(CD$6:CD46))/(1+AE47)</f>
        <v>0.33205395362048185</v>
      </c>
      <c r="CE47" s="11">
        <f>(1-AF47*SUM(CE$6:CE46))/(1+AF47)</f>
        <v>0.33207026914259569</v>
      </c>
      <c r="CF47" s="11">
        <f>(1-AG47*SUM(CF$6:CF46))/(1+AG47)</f>
        <v>0.33208699535363229</v>
      </c>
      <c r="CG47" s="11">
        <f>(1-AH47*SUM(CG$6:CG46))/(1+AH47)</f>
        <v>0.3321041438635513</v>
      </c>
      <c r="CH47" s="11">
        <f>(1-AI47*SUM(CH$6:CH46))/(1+AI47)</f>
        <v>0.33212172644421539</v>
      </c>
      <c r="CI47" s="11">
        <f>(1-AJ47*SUM(CI$6:CI46))/(1+AJ47)</f>
        <v>0.33213975504395393</v>
      </c>
      <c r="CJ47" s="11">
        <f>(1-AK47*SUM(CJ$6:CJ46))/(1+AK47)</f>
        <v>0.33215823982688586</v>
      </c>
      <c r="CK47" s="11">
        <f>(1-AL47*SUM(CK$6:CK46))/(1+AL47)</f>
        <v>0.33217719318452288</v>
      </c>
      <c r="CL47" s="11">
        <f>(1-AM47*SUM(CL$6:CL46))/(1+AM47)</f>
        <v>0.33219662780809589</v>
      </c>
      <c r="CM47" s="11">
        <f>(1-AN47*SUM(CM$6:CM46))/(1+AN47)</f>
        <v>0.33221655669880662</v>
      </c>
      <c r="CN47" s="11">
        <f>(1-AO47*SUM(CN$6:CN46))/(1+AO47)</f>
        <v>0.33223699317807459</v>
      </c>
      <c r="CO47" s="11">
        <f>(1-AP47*SUM(CO$6:CO46))/(1+AP47)</f>
        <v>0.33225795089780957</v>
      </c>
      <c r="CP47" s="11">
        <f>(1-AQ47*SUM(CP$6:CP46))/(1+AQ47)</f>
        <v>0.33227944385075153</v>
      </c>
      <c r="CQ47" s="11">
        <f>(1-AR47*SUM(CQ$6:CQ46))/(1+AR47)</f>
        <v>0.33230148638090218</v>
      </c>
      <c r="CR47" s="11">
        <f>(1-AS47*SUM(CR$6:CR46))/(1+AS47)</f>
        <v>0.33232409319407541</v>
      </c>
      <c r="CS47" s="11">
        <f>(1-AT47*SUM(CS$6:CS46))/(1+AT47)</f>
        <v>0.3323472793685926</v>
      </c>
      <c r="CT47" s="11">
        <f>(1-AU47*SUM(CT$6:CT46))/(1+AU47)</f>
        <v>0.33237106036613723</v>
      </c>
      <c r="CU47" s="11">
        <f>(1-AV47*SUM(CU$6:CU46))/(1+AV47)</f>
        <v>0.30642059462109045</v>
      </c>
      <c r="CV47" s="11">
        <f>(1-AW47*SUM(CV$6:CV46))/(1+AW47)</f>
        <v>0.33174457627286613</v>
      </c>
      <c r="CW47" s="11">
        <f>(1-AX47*SUM(CW$6:CW46))/(1+AX47)</f>
        <v>0.33174457627286613</v>
      </c>
      <c r="CX47" s="11">
        <f>(1-AY47*SUM(CX$6:CX46))/(1+AY47)</f>
        <v>0.33174457627286613</v>
      </c>
      <c r="CY47" s="11">
        <f>(1-AZ47*SUM(CY$6:CY46))/(1+AZ47)</f>
        <v>0.33174457627286613</v>
      </c>
      <c r="CZ47" s="11">
        <f>(1-BA47*SUM(CZ$6:CZ46))/(1+BA47)</f>
        <v>0.33174457627286613</v>
      </c>
      <c r="DA47" s="11">
        <f>(1-BB47*SUM(DA$6:DA46))/(1+BB47)</f>
        <v>0.33174457627286613</v>
      </c>
      <c r="DB47" s="11">
        <f>(1-BC47*SUM(DB$6:DB46))/(1+BC47)</f>
        <v>0.33174457627286613</v>
      </c>
      <c r="DC47" s="11">
        <f>(1-BD47*SUM(DC$6:DC46))/(1+BD47)</f>
        <v>0.33174457627286613</v>
      </c>
      <c r="DE47" s="4">
        <f t="shared" si="21"/>
        <v>2.6618562785615474E-2</v>
      </c>
      <c r="DF47" s="4">
        <f t="shared" si="58"/>
        <v>2.6617806818552081E-2</v>
      </c>
      <c r="DG47" s="4">
        <f t="shared" si="59"/>
        <v>2.661704837449963E-2</v>
      </c>
      <c r="DH47" s="4">
        <f t="shared" si="60"/>
        <v>2.6616285131299655E-2</v>
      </c>
      <c r="DI47" s="4">
        <f t="shared" si="61"/>
        <v>2.661551540605811E-2</v>
      </c>
      <c r="DJ47" s="4">
        <f t="shared" si="62"/>
        <v>2.6614736376811887E-2</v>
      </c>
      <c r="DK47" s="4">
        <f t="shared" si="63"/>
        <v>2.6613946621798501E-2</v>
      </c>
      <c r="DL47" s="4">
        <f t="shared" si="64"/>
        <v>2.6613144021900403E-2</v>
      </c>
      <c r="DM47" s="4">
        <f t="shared" si="65"/>
        <v>2.6612327409885728E-2</v>
      </c>
      <c r="DN47" s="4">
        <f t="shared" si="66"/>
        <v>2.6611495703457555E-2</v>
      </c>
      <c r="DO47" s="4">
        <f t="shared" si="67"/>
        <v>2.6610647290103984E-2</v>
      </c>
      <c r="DP47" s="4">
        <f t="shared" si="68"/>
        <v>2.6609781225972906E-2</v>
      </c>
      <c r="DQ47" s="4">
        <f t="shared" si="69"/>
        <v>2.6608896622890565E-2</v>
      </c>
      <c r="DR47" s="4">
        <f t="shared" si="70"/>
        <v>2.6607992630472976E-2</v>
      </c>
      <c r="DS47" s="4">
        <f t="shared" si="71"/>
        <v>2.6607068423385893E-2</v>
      </c>
      <c r="DT47" s="4">
        <f t="shared" si="72"/>
        <v>2.6606123191990516E-2</v>
      </c>
      <c r="DU47" s="4">
        <f t="shared" si="25"/>
        <v>2.6605156135281582E-2</v>
      </c>
      <c r="DV47" s="4">
        <f t="shared" si="26"/>
        <v>2.6604166455422629E-2</v>
      </c>
      <c r="DW47" s="4">
        <f t="shared" si="27"/>
        <v>2.6603153353414788E-2</v>
      </c>
      <c r="DX47" s="4">
        <f t="shared" si="28"/>
        <v>2.6602116025590927E-2</v>
      </c>
      <c r="DY47" s="4">
        <f t="shared" si="29"/>
        <v>2.6601053462945501E-2</v>
      </c>
      <c r="DZ47" s="4">
        <f t="shared" si="30"/>
        <v>2.6599964854288283E-2</v>
      </c>
      <c r="EA47" s="4">
        <f t="shared" si="31"/>
        <v>2.6598849386856305E-2</v>
      </c>
      <c r="EB47" s="4">
        <f t="shared" si="32"/>
        <v>2.6597706243960628E-2</v>
      </c>
      <c r="EC47" s="4">
        <f t="shared" si="33"/>
        <v>2.6596534602992161E-2</v>
      </c>
      <c r="ED47" s="4">
        <f t="shared" si="34"/>
        <v>2.6595333633706142E-2</v>
      </c>
      <c r="EE47" s="4">
        <f t="shared" si="35"/>
        <v>2.6594102496728889E-2</v>
      </c>
      <c r="EF47" s="4">
        <f t="shared" si="36"/>
        <v>2.6592840342243962E-2</v>
      </c>
      <c r="EG47" s="4">
        <f t="shared" si="37"/>
        <v>2.6591546308817549E-2</v>
      </c>
      <c r="EH47" s="4">
        <f t="shared" si="38"/>
        <v>2.6590219522343528E-2</v>
      </c>
      <c r="EI47" s="4">
        <f t="shared" si="39"/>
        <v>2.6588859240336937E-2</v>
      </c>
      <c r="EJ47" s="4">
        <f t="shared" si="40"/>
        <v>2.6587464556723672E-2</v>
      </c>
      <c r="EK47" s="4">
        <f t="shared" si="41"/>
        <v>2.658603454373587E-2</v>
      </c>
      <c r="EL47" s="4">
        <f t="shared" si="42"/>
        <v>2.6584568251176499E-2</v>
      </c>
      <c r="EM47" s="4">
        <f t="shared" si="43"/>
        <v>2.658306470568772E-2</v>
      </c>
      <c r="EN47" s="4">
        <f t="shared" si="44"/>
        <v>2.6581522910015476E-2</v>
      </c>
      <c r="EO47" s="4">
        <f t="shared" si="45"/>
        <v>2.657994184227519E-2</v>
      </c>
      <c r="EP47" s="4">
        <f t="shared" si="46"/>
        <v>2.6578320455206139E-2</v>
      </c>
      <c r="EQ47" s="4">
        <f t="shared" si="47"/>
        <v>2.6576657675423387E-2</v>
      </c>
      <c r="ER47" s="4">
        <f t="shared" si="48"/>
        <v>2.6574952402657948E-2</v>
      </c>
      <c r="ES47" s="4">
        <f t="shared" si="49"/>
        <v>2.657320350898762E-2</v>
      </c>
      <c r="ET47" s="4">
        <f t="shared" si="50"/>
        <v>2.8562117494041583E-2</v>
      </c>
      <c r="EU47" s="4">
        <f t="shared" si="51"/>
        <v>2.661931900189507E-2</v>
      </c>
      <c r="EV47" s="4">
        <f t="shared" si="52"/>
        <v>2.661931900189507E-2</v>
      </c>
      <c r="EW47" s="4">
        <f t="shared" si="53"/>
        <v>2.661931900189507E-2</v>
      </c>
      <c r="EX47" s="4">
        <f t="shared" si="54"/>
        <v>2.661931900189507E-2</v>
      </c>
      <c r="EY47" s="4">
        <f t="shared" si="55"/>
        <v>2.661931900189507E-2</v>
      </c>
      <c r="EZ47" s="4">
        <f t="shared" si="56"/>
        <v>2.661931900189507E-2</v>
      </c>
      <c r="FA47" s="4">
        <f t="shared" si="57"/>
        <v>2.661931900189507E-2</v>
      </c>
      <c r="FB47" s="4">
        <f t="shared" si="57"/>
        <v>2.661931900189507E-2</v>
      </c>
      <c r="FD47" s="4">
        <f t="shared" si="24"/>
        <v>2.7546167264094201E-2</v>
      </c>
      <c r="FE47" s="4">
        <f t="shared" si="92"/>
        <v>2.7546080809232931E-2</v>
      </c>
      <c r="FF47" s="4">
        <f t="shared" si="93"/>
        <v>2.7545994073718161E-2</v>
      </c>
      <c r="FG47" s="4">
        <f t="shared" si="94"/>
        <v>2.7545906792025843E-2</v>
      </c>
      <c r="FH47" s="4">
        <f t="shared" si="95"/>
        <v>2.7545818771765429E-2</v>
      </c>
      <c r="FI47" s="4">
        <f t="shared" si="96"/>
        <v>2.7545729690320542E-2</v>
      </c>
      <c r="FJ47" s="4">
        <f t="shared" si="97"/>
        <v>2.7545639385221588E-2</v>
      </c>
      <c r="FK47" s="4">
        <f t="shared" si="98"/>
        <v>2.7545547614282517E-2</v>
      </c>
      <c r="FL47" s="4">
        <f t="shared" si="99"/>
        <v>2.7545454244187972E-2</v>
      </c>
      <c r="FM47" s="4">
        <f t="shared" si="100"/>
        <v>2.7545359151352589E-2</v>
      </c>
      <c r="FN47" s="4">
        <f t="shared" si="101"/>
        <v>2.7545262151591698E-2</v>
      </c>
      <c r="FO47" s="4">
        <f t="shared" si="102"/>
        <v>2.7545163137193907E-2</v>
      </c>
      <c r="FP47" s="4">
        <f t="shared" si="103"/>
        <v>2.7545062006830934E-2</v>
      </c>
      <c r="FQ47" s="4">
        <f t="shared" si="104"/>
        <v>2.7544958663514585E-2</v>
      </c>
      <c r="FR47" s="4">
        <f t="shared" si="105"/>
        <v>2.7544853013139026E-2</v>
      </c>
      <c r="FS47" s="4">
        <f t="shared" si="106"/>
        <v>2.7544744963411194E-2</v>
      </c>
      <c r="FT47" s="4">
        <f t="shared" si="107"/>
        <v>2.7544634423045888E-2</v>
      </c>
      <c r="FU47" s="4">
        <f t="shared" si="108"/>
        <v>2.7544521301138936E-2</v>
      </c>
      <c r="FV47" s="4">
        <f t="shared" si="109"/>
        <v>2.7544405506675584E-2</v>
      </c>
      <c r="FW47" s="4">
        <f t="shared" si="110"/>
        <v>2.7544286948130381E-2</v>
      </c>
      <c r="FX47" s="4">
        <f t="shared" si="111"/>
        <v>2.7544165510532848E-2</v>
      </c>
      <c r="FY47" s="4">
        <f t="shared" si="112"/>
        <v>2.7544041101545957E-2</v>
      </c>
      <c r="FZ47" s="4">
        <f t="shared" si="74"/>
        <v>2.7543913628680583E-2</v>
      </c>
      <c r="GA47" s="4">
        <f t="shared" si="75"/>
        <v>2.7543782999023492E-2</v>
      </c>
      <c r="GB47" s="4">
        <f t="shared" si="76"/>
        <v>2.7543649119011748E-2</v>
      </c>
      <c r="GC47" s="4">
        <f t="shared" si="77"/>
        <v>2.7543511894240424E-2</v>
      </c>
      <c r="GD47" s="4">
        <f t="shared" si="78"/>
        <v>2.7543371229289404E-2</v>
      </c>
      <c r="GE47" s="4">
        <f t="shared" si="79"/>
        <v>2.7543227027578387E-2</v>
      </c>
      <c r="GF47" s="4">
        <f t="shared" si="80"/>
        <v>2.7543079191229669E-2</v>
      </c>
      <c r="GG47" s="4">
        <f t="shared" si="81"/>
        <v>2.7542927620955115E-2</v>
      </c>
      <c r="GH47" s="4">
        <f t="shared" si="82"/>
        <v>2.7542772232534096E-2</v>
      </c>
      <c r="GI47" s="4">
        <f t="shared" si="83"/>
        <v>2.7542612923096232E-2</v>
      </c>
      <c r="GJ47" s="4">
        <f t="shared" si="84"/>
        <v>2.7542449587330431E-2</v>
      </c>
      <c r="GK47" s="4">
        <f t="shared" si="85"/>
        <v>2.754228211740628E-2</v>
      </c>
      <c r="GL47" s="4">
        <f t="shared" si="86"/>
        <v>2.7542110402891673E-2</v>
      </c>
      <c r="GM47" s="4">
        <f t="shared" si="87"/>
        <v>2.7541934330668205E-2</v>
      </c>
      <c r="GN47" s="4">
        <f t="shared" si="88"/>
        <v>2.7541753784855683E-2</v>
      </c>
      <c r="GO47" s="4">
        <f t="shared" si="89"/>
        <v>2.7541568646724635E-2</v>
      </c>
      <c r="GP47" s="4">
        <f t="shared" si="90"/>
        <v>2.7541378794617266E-2</v>
      </c>
      <c r="GQ47" s="4">
        <f t="shared" si="91"/>
        <v>2.7541184103860417E-2</v>
      </c>
      <c r="GR47" s="4">
        <f t="shared" si="115"/>
        <v>-4.9612048532394537E-2</v>
      </c>
      <c r="GS47" s="4">
        <f t="shared" si="116"/>
        <v>0.11246731628013373</v>
      </c>
      <c r="GT47" s="4">
        <f t="shared" si="117"/>
        <v>2.7546253750067917E-2</v>
      </c>
      <c r="GU47" s="4">
        <f t="shared" si="118"/>
        <v>2.7546253750067917E-2</v>
      </c>
      <c r="GV47" s="4">
        <f t="shared" si="119"/>
        <v>2.7546253750067917E-2</v>
      </c>
      <c r="GW47" s="4">
        <f t="shared" si="120"/>
        <v>2.7546253750067917E-2</v>
      </c>
      <c r="GX47" s="4">
        <f t="shared" si="121"/>
        <v>2.7546253750067917E-2</v>
      </c>
      <c r="GY47" s="4">
        <f t="shared" si="122"/>
        <v>2.7546253750067917E-2</v>
      </c>
      <c r="GZ47" s="4">
        <f t="shared" si="123"/>
        <v>2.7546253750067917E-2</v>
      </c>
      <c r="HA47" s="4">
        <f t="shared" si="124"/>
        <v>2.7546253750067917E-2</v>
      </c>
      <c r="HB47" s="4"/>
      <c r="HC47" s="4"/>
      <c r="HD47" s="4"/>
      <c r="HE47" s="4"/>
    </row>
    <row r="48" spans="2:213" x14ac:dyDescent="0.2">
      <c r="B48" t="str">
        <f t="shared" si="127"/>
        <v>43y</v>
      </c>
      <c r="C48">
        <f t="shared" si="19"/>
        <v>516</v>
      </c>
      <c r="D48" s="10">
        <f t="shared" si="1"/>
        <v>43</v>
      </c>
      <c r="E48" s="11">
        <f>'Curve construction'!G63</f>
        <v>2.5724572661203787E-2</v>
      </c>
      <c r="G48" s="11">
        <f t="shared" si="20"/>
        <v>2.5724572661203787E-2</v>
      </c>
      <c r="H48" s="11">
        <f t="shared" si="129"/>
        <v>2.5724572661203787E-2</v>
      </c>
      <c r="I48" s="11">
        <f t="shared" si="129"/>
        <v>2.5724572661203787E-2</v>
      </c>
      <c r="J48" s="11">
        <f t="shared" si="129"/>
        <v>2.5724572661203787E-2</v>
      </c>
      <c r="K48" s="11">
        <f t="shared" si="129"/>
        <v>2.5724572661203787E-2</v>
      </c>
      <c r="L48" s="11">
        <f t="shared" si="129"/>
        <v>2.5724572661203787E-2</v>
      </c>
      <c r="M48" s="11">
        <f t="shared" si="129"/>
        <v>2.5724572661203787E-2</v>
      </c>
      <c r="N48" s="11">
        <f t="shared" si="129"/>
        <v>2.5724572661203787E-2</v>
      </c>
      <c r="O48" s="11">
        <f t="shared" si="129"/>
        <v>2.5724572661203787E-2</v>
      </c>
      <c r="P48" s="11">
        <f t="shared" si="129"/>
        <v>2.5724572661203787E-2</v>
      </c>
      <c r="Q48" s="11">
        <f t="shared" si="129"/>
        <v>2.5724572661203787E-2</v>
      </c>
      <c r="R48" s="11">
        <f t="shared" si="129"/>
        <v>2.5724572661203787E-2</v>
      </c>
      <c r="S48" s="11">
        <f t="shared" si="129"/>
        <v>2.5724572661203787E-2</v>
      </c>
      <c r="T48" s="11">
        <f t="shared" si="129"/>
        <v>2.5724572661203787E-2</v>
      </c>
      <c r="U48" s="11">
        <f t="shared" si="129"/>
        <v>2.5724572661203787E-2</v>
      </c>
      <c r="V48" s="11">
        <f t="shared" si="129"/>
        <v>2.5724572661203787E-2</v>
      </c>
      <c r="W48" s="11">
        <f t="shared" si="129"/>
        <v>2.5724572661203787E-2</v>
      </c>
      <c r="X48" s="11">
        <f t="shared" si="129"/>
        <v>2.5724572661203787E-2</v>
      </c>
      <c r="Y48" s="11">
        <f t="shared" si="129"/>
        <v>2.5724572661203787E-2</v>
      </c>
      <c r="Z48" s="11">
        <f t="shared" si="129"/>
        <v>2.5724572661203787E-2</v>
      </c>
      <c r="AA48" s="11">
        <f t="shared" si="129"/>
        <v>2.5724572661203787E-2</v>
      </c>
      <c r="AB48" s="11">
        <f t="shared" si="129"/>
        <v>2.5724572661203787E-2</v>
      </c>
      <c r="AC48" s="11">
        <f t="shared" si="129"/>
        <v>2.5724572661203787E-2</v>
      </c>
      <c r="AD48" s="11">
        <f t="shared" si="129"/>
        <v>2.5724572661203787E-2</v>
      </c>
      <c r="AE48" s="11">
        <f t="shared" si="129"/>
        <v>2.5724572661203787E-2</v>
      </c>
      <c r="AF48" s="11">
        <f t="shared" si="129"/>
        <v>2.5724572661203787E-2</v>
      </c>
      <c r="AG48" s="11">
        <f t="shared" si="129"/>
        <v>2.5724572661203787E-2</v>
      </c>
      <c r="AH48" s="11">
        <f t="shared" si="129"/>
        <v>2.5724572661203787E-2</v>
      </c>
      <c r="AI48" s="11">
        <f t="shared" si="129"/>
        <v>2.5724572661203787E-2</v>
      </c>
      <c r="AJ48" s="11">
        <f t="shared" si="129"/>
        <v>2.5724572661203787E-2</v>
      </c>
      <c r="AK48" s="11">
        <f t="shared" si="129"/>
        <v>2.5724572661203787E-2</v>
      </c>
      <c r="AL48" s="11">
        <f t="shared" si="129"/>
        <v>2.5724572661203787E-2</v>
      </c>
      <c r="AM48" s="11">
        <f t="shared" si="129"/>
        <v>2.5724572661203787E-2</v>
      </c>
      <c r="AN48" s="11">
        <f t="shared" si="129"/>
        <v>2.5724572661203787E-2</v>
      </c>
      <c r="AO48" s="11">
        <f t="shared" si="128"/>
        <v>2.5724572661203787E-2</v>
      </c>
      <c r="AP48" s="11">
        <f t="shared" si="128"/>
        <v>2.5724572661203787E-2</v>
      </c>
      <c r="AQ48" s="11">
        <f t="shared" si="128"/>
        <v>2.5724572661203787E-2</v>
      </c>
      <c r="AR48" s="11">
        <f t="shared" si="128"/>
        <v>2.5724572661203787E-2</v>
      </c>
      <c r="AS48" s="11">
        <f t="shared" si="128"/>
        <v>2.5724572661203787E-2</v>
      </c>
      <c r="AT48" s="11">
        <f t="shared" si="128"/>
        <v>2.5724572661203787E-2</v>
      </c>
      <c r="AU48" s="11">
        <f t="shared" si="128"/>
        <v>2.5724572661203787E-2</v>
      </c>
      <c r="AV48" s="11">
        <f t="shared" si="128"/>
        <v>2.5724572661203787E-2</v>
      </c>
      <c r="AW48" s="11">
        <f t="shared" si="128"/>
        <v>2.6724572661203788E-2</v>
      </c>
      <c r="AX48" s="11">
        <f t="shared" si="128"/>
        <v>2.5724572661203787E-2</v>
      </c>
      <c r="AY48" s="11">
        <f t="shared" si="128"/>
        <v>2.5724572661203787E-2</v>
      </c>
      <c r="AZ48" s="11">
        <f t="shared" si="128"/>
        <v>2.5724572661203787E-2</v>
      </c>
      <c r="BA48" s="11">
        <f t="shared" si="128"/>
        <v>2.5724572661203787E-2</v>
      </c>
      <c r="BB48" s="11">
        <f t="shared" si="128"/>
        <v>2.5724572661203787E-2</v>
      </c>
      <c r="BC48" s="11">
        <f t="shared" si="128"/>
        <v>2.5724572661203787E-2</v>
      </c>
      <c r="BD48" s="11">
        <f t="shared" si="4"/>
        <v>2.5724572661203787E-2</v>
      </c>
      <c r="BF48" s="11">
        <f>(1-G48*SUM(BF$6:BF47))/(1+G48)</f>
        <v>0.32286124917989756</v>
      </c>
      <c r="BG48" s="11">
        <f>(1-H48*SUM(BG$6:BG47))/(1+H48)</f>
        <v>0.32287126112570003</v>
      </c>
      <c r="BH48" s="11">
        <f>(1-I48*SUM(BH$6:BH47))/(1+I48)</f>
        <v>0.32288130619505501</v>
      </c>
      <c r="BI48" s="11">
        <f>(1-J48*SUM(BI$6:BI47))/(1+J48)</f>
        <v>0.32289141514796138</v>
      </c>
      <c r="BJ48" s="11">
        <f>(1-K48*SUM(BJ$6:BJ47))/(1+K48)</f>
        <v>0.32290161028108638</v>
      </c>
      <c r="BK48" s="11">
        <f>(1-L48*SUM(BK$6:BK47))/(1+L48)</f>
        <v>0.32291192898191234</v>
      </c>
      <c r="BL48" s="11">
        <f>(1-M48*SUM(BL$6:BL47))/(1+M48)</f>
        <v>0.32292239009552404</v>
      </c>
      <c r="BM48" s="11">
        <f>(1-N48*SUM(BM$6:BM47))/(1+N48)</f>
        <v>0.32293302170732291</v>
      </c>
      <c r="BN48" s="11">
        <f>(1-O48*SUM(BN$6:BN47))/(1+O48)</f>
        <v>0.32294383929696396</v>
      </c>
      <c r="BO48" s="11">
        <f>(1-P48*SUM(BO$6:BO47))/(1+P48)</f>
        <v>0.3229548572213442</v>
      </c>
      <c r="BP48" s="11">
        <f>(1-Q48*SUM(BP$6:BP47))/(1+Q48)</f>
        <v>0.32296609686405459</v>
      </c>
      <c r="BQ48" s="11">
        <f>(1-R48*SUM(BQ$6:BQ47))/(1+R48)</f>
        <v>0.32297757075337802</v>
      </c>
      <c r="BR48" s="11">
        <f>(1-S48*SUM(BR$6:BR47))/(1+S48)</f>
        <v>0.32298929068223142</v>
      </c>
      <c r="BS48" s="11">
        <f>(1-T48*SUM(BS$6:BS47))/(1+T48)</f>
        <v>0.32300126794513784</v>
      </c>
      <c r="BT48" s="11">
        <f>(1-U48*SUM(BT$6:BT47))/(1+U48)</f>
        <v>0.32301351350702096</v>
      </c>
      <c r="BU48" s="11">
        <f>(1-V48*SUM(BU$6:BU47))/(1+V48)</f>
        <v>0.3230260381271941</v>
      </c>
      <c r="BV48" s="11">
        <f>(1-W48*SUM(BV$6:BV47))/(1+W48)</f>
        <v>0.32303885245298125</v>
      </c>
      <c r="BW48" s="11">
        <f>(1-X48*SUM(BW$6:BW47))/(1+X48)</f>
        <v>0.32305196709221523</v>
      </c>
      <c r="BX48" s="11">
        <f>(1-Y48*SUM(BX$6:BX47))/(1+Y48)</f>
        <v>0.3230653926707146</v>
      </c>
      <c r="BY48" s="11">
        <f>(1-Z48*SUM(BY$6:BY47))/(1+Z48)</f>
        <v>0.32307913987886872</v>
      </c>
      <c r="BZ48" s="11">
        <f>(1-AA48*SUM(BZ$6:BZ47))/(1+AA48)</f>
        <v>0.32309322213130126</v>
      </c>
      <c r="CA48" s="11">
        <f>(1-AB48*SUM(CA$6:CA47))/(1+AB48)</f>
        <v>0.32310765022421284</v>
      </c>
      <c r="CB48" s="11">
        <f>(1-AC48*SUM(CB$6:CB47))/(1+AC48)</f>
        <v>0.32312243497772331</v>
      </c>
      <c r="CC48" s="11">
        <f>(1-AD48*SUM(CC$6:CC47))/(1+AD48)</f>
        <v>0.32313758726718134</v>
      </c>
      <c r="CD48" s="11">
        <f>(1-AE48*SUM(CD$6:CD47))/(1+AE48)</f>
        <v>0.32315311804974944</v>
      </c>
      <c r="CE48" s="11">
        <f>(1-AF48*SUM(CE$6:CE47))/(1+AF48)</f>
        <v>0.32316903838728406</v>
      </c>
      <c r="CF48" s="11">
        <f>(1-AG48*SUM(CF$6:CF47))/(1+AG48)</f>
        <v>0.32318535946628596</v>
      </c>
      <c r="CG48" s="11">
        <f>(1-AH48*SUM(CG$6:CG47))/(1+AH48)</f>
        <v>0.3232020926155057</v>
      </c>
      <c r="CH48" s="11">
        <f>(1-AI48*SUM(CH$6:CH47))/(1+AI48)</f>
        <v>0.32321924932167473</v>
      </c>
      <c r="CI48" s="11">
        <f>(1-AJ48*SUM(CI$6:CI47))/(1+AJ48)</f>
        <v>0.3232368412437176</v>
      </c>
      <c r="CJ48" s="11">
        <f>(1-AK48*SUM(CJ$6:CJ47))/(1+AK48)</f>
        <v>0.32325487829956412</v>
      </c>
      <c r="CK48" s="11">
        <f>(1-AL48*SUM(CK$6:CK47))/(1+AL48)</f>
        <v>0.32327337258058619</v>
      </c>
      <c r="CL48" s="11">
        <f>(1-AM48*SUM(CL$6:CL47))/(1+AM48)</f>
        <v>0.32329233647061573</v>
      </c>
      <c r="CM48" s="11">
        <f>(1-AN48*SUM(CM$6:CM47))/(1+AN48)</f>
        <v>0.32331178265594723</v>
      </c>
      <c r="CN48" s="11">
        <f>(1-AO48*SUM(CN$6:CN47))/(1+AO48)</f>
        <v>0.32333172413533701</v>
      </c>
      <c r="CO48" s="11">
        <f>(1-AP48*SUM(CO$6:CO47))/(1+AP48)</f>
        <v>0.32335217423002671</v>
      </c>
      <c r="CP48" s="11">
        <f>(1-AQ48*SUM(CP$6:CP47))/(1+AQ48)</f>
        <v>0.32337314659383232</v>
      </c>
      <c r="CQ48" s="11">
        <f>(1-AR48*SUM(CQ$6:CQ47))/(1+AR48)</f>
        <v>0.32339465522332439</v>
      </c>
      <c r="CR48" s="11">
        <f>(1-AS48*SUM(CR$6:CR47))/(1+AS48)</f>
        <v>0.32341671446812148</v>
      </c>
      <c r="CS48" s="11">
        <f>(1-AT48*SUM(CS$6:CS47))/(1+AT48)</f>
        <v>0.32343933904132699</v>
      </c>
      <c r="CT48" s="11">
        <f>(1-AU48*SUM(CT$6:CT47))/(1+AU48)</f>
        <v>0.32346254403012109</v>
      </c>
      <c r="CU48" s="11">
        <f>(1-AV48*SUM(CU$6:CU47))/(1+AV48)</f>
        <v>0.32348634490653166</v>
      </c>
      <c r="CV48" s="11">
        <f>(1-AW48*SUM(CV$6:CV47))/(1+AW48)</f>
        <v>0.29721336277227167</v>
      </c>
      <c r="CW48" s="11">
        <f>(1-AX48*SUM(CW$6:CW47))/(1+AX48)</f>
        <v>0.32285123425067414</v>
      </c>
      <c r="CX48" s="11">
        <f>(1-AY48*SUM(CX$6:CX47))/(1+AY48)</f>
        <v>0.32285123425067414</v>
      </c>
      <c r="CY48" s="11">
        <f>(1-AZ48*SUM(CY$6:CY47))/(1+AZ48)</f>
        <v>0.32285123425067414</v>
      </c>
      <c r="CZ48" s="11">
        <f>(1-BA48*SUM(CZ$6:CZ47))/(1+BA48)</f>
        <v>0.32285123425067414</v>
      </c>
      <c r="DA48" s="11">
        <f>(1-BB48*SUM(DA$6:DA47))/(1+BB48)</f>
        <v>0.32285123425067414</v>
      </c>
      <c r="DB48" s="11">
        <f>(1-BC48*SUM(DB$6:DB47))/(1+BC48)</f>
        <v>0.32285123425067414</v>
      </c>
      <c r="DC48" s="11">
        <f>(1-BD48*SUM(DC$6:DC47))/(1+BD48)</f>
        <v>0.32285123425067414</v>
      </c>
      <c r="DE48" s="4">
        <f t="shared" si="21"/>
        <v>2.6640125515778657E-2</v>
      </c>
      <c r="DF48" s="4">
        <f t="shared" si="58"/>
        <v>2.6639385151501438E-2</v>
      </c>
      <c r="DG48" s="4">
        <f t="shared" si="59"/>
        <v>2.6638642361409115E-2</v>
      </c>
      <c r="DH48" s="4">
        <f t="shared" si="60"/>
        <v>2.6637894871271994E-2</v>
      </c>
      <c r="DI48" s="4">
        <f t="shared" si="61"/>
        <v>2.6637141032931355E-2</v>
      </c>
      <c r="DJ48" s="4">
        <f t="shared" si="62"/>
        <v>2.6636378082670387E-2</v>
      </c>
      <c r="DK48" s="4">
        <f t="shared" si="63"/>
        <v>2.663560462807335E-2</v>
      </c>
      <c r="DL48" s="4">
        <f t="shared" si="64"/>
        <v>2.6634818593763265E-2</v>
      </c>
      <c r="DM48" s="4">
        <f t="shared" si="65"/>
        <v>2.6634018836602769E-2</v>
      </c>
      <c r="DN48" s="4">
        <f t="shared" si="66"/>
        <v>2.6633204296636848E-2</v>
      </c>
      <c r="DO48" s="4">
        <f t="shared" si="67"/>
        <v>2.6632373394638753E-2</v>
      </c>
      <c r="DP48" s="4">
        <f t="shared" si="68"/>
        <v>2.6631525206242124E-2</v>
      </c>
      <c r="DQ48" s="4">
        <f t="shared" si="69"/>
        <v>2.6630658861608758E-2</v>
      </c>
      <c r="DR48" s="4">
        <f t="shared" si="70"/>
        <v>2.6629773527911516E-2</v>
      </c>
      <c r="DS48" s="4">
        <f t="shared" si="71"/>
        <v>2.6628868396855854E-2</v>
      </c>
      <c r="DT48" s="4">
        <f t="shared" si="72"/>
        <v>2.6627942675519378E-2</v>
      </c>
      <c r="DU48" s="4">
        <f t="shared" si="25"/>
        <v>2.6626995579435153E-2</v>
      </c>
      <c r="DV48" s="4">
        <f t="shared" si="26"/>
        <v>2.662602632723976E-2</v>
      </c>
      <c r="DW48" s="4">
        <f t="shared" si="27"/>
        <v>2.6625034136432912E-2</v>
      </c>
      <c r="DX48" s="4">
        <f t="shared" si="28"/>
        <v>2.6624018219941537E-2</v>
      </c>
      <c r="DY48" s="4">
        <f t="shared" si="29"/>
        <v>2.6622977589593422E-2</v>
      </c>
      <c r="DZ48" s="4">
        <f t="shared" si="30"/>
        <v>2.6621911450949609E-2</v>
      </c>
      <c r="EA48" s="4">
        <f t="shared" si="31"/>
        <v>2.6620819008030372E-2</v>
      </c>
      <c r="EB48" s="4">
        <f t="shared" si="32"/>
        <v>2.6619699461012614E-2</v>
      </c>
      <c r="EC48" s="4">
        <f t="shared" si="33"/>
        <v>2.6618552004274765E-2</v>
      </c>
      <c r="ED48" s="4">
        <f t="shared" si="34"/>
        <v>2.6617375824718126E-2</v>
      </c>
      <c r="EE48" s="4">
        <f t="shared" si="35"/>
        <v>2.6616170100304926E-2</v>
      </c>
      <c r="EF48" s="4">
        <f t="shared" si="36"/>
        <v>2.661493399876913E-2</v>
      </c>
      <c r="EG48" s="4">
        <f t="shared" si="37"/>
        <v>2.6613666676469361E-2</v>
      </c>
      <c r="EH48" s="4">
        <f t="shared" si="38"/>
        <v>2.6612367277353055E-2</v>
      </c>
      <c r="EI48" s="4">
        <f t="shared" si="39"/>
        <v>2.661103507427276E-2</v>
      </c>
      <c r="EJ48" s="4">
        <f t="shared" si="40"/>
        <v>2.6609669179870288E-2</v>
      </c>
      <c r="EK48" s="4">
        <f t="shared" si="41"/>
        <v>2.6608268685540892E-2</v>
      </c>
      <c r="EL48" s="4">
        <f t="shared" si="42"/>
        <v>2.6606832660715396E-2</v>
      </c>
      <c r="EM48" s="4">
        <f t="shared" si="43"/>
        <v>2.6605360152141655E-2</v>
      </c>
      <c r="EN48" s="4">
        <f t="shared" si="44"/>
        <v>2.6603850183167133E-2</v>
      </c>
      <c r="EO48" s="4">
        <f t="shared" si="45"/>
        <v>2.6602301753016366E-2</v>
      </c>
      <c r="EP48" s="4">
        <f t="shared" si="46"/>
        <v>2.660071383606355E-2</v>
      </c>
      <c r="EQ48" s="4">
        <f t="shared" si="47"/>
        <v>2.6599085381098897E-2</v>
      </c>
      <c r="ER48" s="4">
        <f t="shared" si="48"/>
        <v>2.6597415310584127E-2</v>
      </c>
      <c r="ES48" s="4">
        <f t="shared" si="49"/>
        <v>2.6595702519899955E-2</v>
      </c>
      <c r="ET48" s="4">
        <f t="shared" si="50"/>
        <v>2.6593945876580261E-2</v>
      </c>
      <c r="EU48" s="4">
        <f t="shared" si="51"/>
        <v>2.8618248662226398E-2</v>
      </c>
      <c r="EV48" s="4">
        <f t="shared" si="52"/>
        <v>2.6640866124177709E-2</v>
      </c>
      <c r="EW48" s="4">
        <f t="shared" si="53"/>
        <v>2.6640866124177709E-2</v>
      </c>
      <c r="EX48" s="4">
        <f t="shared" si="54"/>
        <v>2.6640866124177709E-2</v>
      </c>
      <c r="EY48" s="4">
        <f t="shared" si="55"/>
        <v>2.6640866124177709E-2</v>
      </c>
      <c r="EZ48" s="4">
        <f t="shared" si="56"/>
        <v>2.6640866124177709E-2</v>
      </c>
      <c r="FA48" s="4">
        <f t="shared" si="57"/>
        <v>2.6640866124177709E-2</v>
      </c>
      <c r="FB48" s="4">
        <f t="shared" si="57"/>
        <v>2.6640866124177709E-2</v>
      </c>
      <c r="FD48" s="4">
        <f t="shared" si="24"/>
        <v>2.7546169265038056E-2</v>
      </c>
      <c r="FE48" s="4">
        <f t="shared" si="92"/>
        <v>2.7546084810414539E-2</v>
      </c>
      <c r="FF48" s="4">
        <f t="shared" si="93"/>
        <v>2.7546000081644539E-2</v>
      </c>
      <c r="FG48" s="4">
        <f t="shared" si="94"/>
        <v>2.7545914819347761E-2</v>
      </c>
      <c r="FH48" s="4">
        <f t="shared" si="95"/>
        <v>2.7545828835584985E-2</v>
      </c>
      <c r="FI48" s="4">
        <f t="shared" si="96"/>
        <v>2.7545741815205416E-2</v>
      </c>
      <c r="FJ48" s="4">
        <f t="shared" si="97"/>
        <v>2.75456535994969E-2</v>
      </c>
      <c r="FK48" s="4">
        <f t="shared" si="98"/>
        <v>2.7545563951879792E-2</v>
      </c>
      <c r="FL48" s="4">
        <f t="shared" si="99"/>
        <v>2.7545472742122934E-2</v>
      </c>
      <c r="FM48" s="4">
        <f t="shared" si="100"/>
        <v>2.7545379849502449E-2</v>
      </c>
      <c r="FN48" s="4">
        <f t="shared" si="101"/>
        <v>2.7545285094094707E-2</v>
      </c>
      <c r="FO48" s="4">
        <f t="shared" si="102"/>
        <v>2.754518837068165E-2</v>
      </c>
      <c r="FP48" s="4">
        <f t="shared" si="103"/>
        <v>2.7545089580282678E-2</v>
      </c>
      <c r="FQ48" s="4">
        <f t="shared" si="104"/>
        <v>2.7544988628152689E-2</v>
      </c>
      <c r="FR48" s="4">
        <f t="shared" si="105"/>
        <v>2.7544885422364551E-2</v>
      </c>
      <c r="FS48" s="4">
        <f t="shared" si="106"/>
        <v>2.7544779872763714E-2</v>
      </c>
      <c r="FT48" s="4">
        <f t="shared" si="107"/>
        <v>2.7544671890177286E-2</v>
      </c>
      <c r="FU48" s="4">
        <f t="shared" si="108"/>
        <v>2.7544561385806965E-2</v>
      </c>
      <c r="FV48" s="4">
        <f t="shared" si="109"/>
        <v>2.7544448270746758E-2</v>
      </c>
      <c r="FW48" s="4">
        <f t="shared" si="110"/>
        <v>2.7544332455587961E-2</v>
      </c>
      <c r="FX48" s="4">
        <f t="shared" si="111"/>
        <v>2.7544213828023301E-2</v>
      </c>
      <c r="FY48" s="4">
        <f t="shared" si="112"/>
        <v>2.754409229785626E-2</v>
      </c>
      <c r="FZ48" s="4">
        <f t="shared" si="74"/>
        <v>2.7543967774737554E-2</v>
      </c>
      <c r="GA48" s="4">
        <f t="shared" si="75"/>
        <v>2.7543840167907341E-2</v>
      </c>
      <c r="GB48" s="4">
        <f t="shared" si="76"/>
        <v>2.7543709385970061E-2</v>
      </c>
      <c r="GC48" s="4">
        <f t="shared" si="77"/>
        <v>2.7543575336707926E-2</v>
      </c>
      <c r="GD48" s="4">
        <f t="shared" si="78"/>
        <v>2.7543437926911718E-2</v>
      </c>
      <c r="GE48" s="4">
        <f t="shared" si="79"/>
        <v>2.7543297062237349E-2</v>
      </c>
      <c r="GF48" s="4">
        <f t="shared" si="80"/>
        <v>2.7543152647077518E-2</v>
      </c>
      <c r="GG48" s="4">
        <f t="shared" si="81"/>
        <v>2.7543004584442254E-2</v>
      </c>
      <c r="GH48" s="4">
        <f t="shared" si="82"/>
        <v>2.754285279206492E-2</v>
      </c>
      <c r="GI48" s="4">
        <f t="shared" si="83"/>
        <v>2.7542697169458785E-2</v>
      </c>
      <c r="GJ48" s="4">
        <f t="shared" si="84"/>
        <v>2.7542537613753471E-2</v>
      </c>
      <c r="GK48" s="4">
        <f t="shared" si="85"/>
        <v>2.7542374019617455E-2</v>
      </c>
      <c r="GL48" s="4">
        <f t="shared" si="86"/>
        <v>2.7542206279177472E-2</v>
      </c>
      <c r="GM48" s="4">
        <f t="shared" si="87"/>
        <v>2.7542034281938799E-2</v>
      </c>
      <c r="GN48" s="4">
        <f t="shared" si="88"/>
        <v>2.7541857914707535E-2</v>
      </c>
      <c r="GO48" s="4">
        <f t="shared" si="89"/>
        <v>2.7541677061505787E-2</v>
      </c>
      <c r="GP48" s="4">
        <f t="shared" si="90"/>
        <v>2.7541491603495727E-2</v>
      </c>
      <c r="GQ48" s="4">
        <f t="shared" si="91"/>
        <v>2.7541301418895658E-2</v>
      </c>
      <c r="GR48" s="4">
        <f t="shared" si="115"/>
        <v>2.7541106382897196E-2</v>
      </c>
      <c r="GS48" s="4">
        <f t="shared" si="116"/>
        <v>-5.2755705315388868E-2</v>
      </c>
      <c r="GT48" s="4">
        <f t="shared" si="117"/>
        <v>0.11618324687188664</v>
      </c>
      <c r="GU48" s="4">
        <f t="shared" si="118"/>
        <v>2.7546253750068805E-2</v>
      </c>
      <c r="GV48" s="4">
        <f t="shared" si="119"/>
        <v>2.7546253750068805E-2</v>
      </c>
      <c r="GW48" s="4">
        <f t="shared" si="120"/>
        <v>2.7546253750068805E-2</v>
      </c>
      <c r="GX48" s="4">
        <f t="shared" si="121"/>
        <v>2.7546253750068805E-2</v>
      </c>
      <c r="GY48" s="4">
        <f t="shared" si="122"/>
        <v>2.7546253750068805E-2</v>
      </c>
      <c r="GZ48" s="4">
        <f t="shared" si="123"/>
        <v>2.7546253750068805E-2</v>
      </c>
      <c r="HA48" s="4">
        <f t="shared" si="124"/>
        <v>2.7546253750068805E-2</v>
      </c>
      <c r="HB48" s="4"/>
      <c r="HC48" s="4"/>
      <c r="HD48" s="4"/>
      <c r="HE48" s="4"/>
    </row>
    <row r="49" spans="2:213" x14ac:dyDescent="0.2">
      <c r="B49" t="str">
        <f t="shared" si="127"/>
        <v>44y</v>
      </c>
      <c r="C49">
        <f t="shared" si="19"/>
        <v>528</v>
      </c>
      <c r="D49" s="10">
        <f t="shared" si="1"/>
        <v>44</v>
      </c>
      <c r="E49" s="11">
        <f>'Curve construction'!G64</f>
        <v>2.5746060086375689E-2</v>
      </c>
      <c r="G49" s="11">
        <f t="shared" si="20"/>
        <v>2.5746060086375689E-2</v>
      </c>
      <c r="H49" s="11">
        <f t="shared" si="129"/>
        <v>2.5746060086375689E-2</v>
      </c>
      <c r="I49" s="11">
        <f t="shared" si="129"/>
        <v>2.5746060086375689E-2</v>
      </c>
      <c r="J49" s="11">
        <f t="shared" si="129"/>
        <v>2.5746060086375689E-2</v>
      </c>
      <c r="K49" s="11">
        <f t="shared" si="129"/>
        <v>2.5746060086375689E-2</v>
      </c>
      <c r="L49" s="11">
        <f t="shared" si="129"/>
        <v>2.5746060086375689E-2</v>
      </c>
      <c r="M49" s="11">
        <f t="shared" si="129"/>
        <v>2.5746060086375689E-2</v>
      </c>
      <c r="N49" s="11">
        <f t="shared" si="129"/>
        <v>2.5746060086375689E-2</v>
      </c>
      <c r="O49" s="11">
        <f t="shared" si="129"/>
        <v>2.5746060086375689E-2</v>
      </c>
      <c r="P49" s="11">
        <f t="shared" si="129"/>
        <v>2.5746060086375689E-2</v>
      </c>
      <c r="Q49" s="11">
        <f t="shared" si="129"/>
        <v>2.5746060086375689E-2</v>
      </c>
      <c r="R49" s="11">
        <f t="shared" si="129"/>
        <v>2.5746060086375689E-2</v>
      </c>
      <c r="S49" s="11">
        <f t="shared" si="129"/>
        <v>2.5746060086375689E-2</v>
      </c>
      <c r="T49" s="11">
        <f t="shared" si="129"/>
        <v>2.5746060086375689E-2</v>
      </c>
      <c r="U49" s="11">
        <f t="shared" si="129"/>
        <v>2.5746060086375689E-2</v>
      </c>
      <c r="V49" s="11">
        <f t="shared" si="129"/>
        <v>2.5746060086375689E-2</v>
      </c>
      <c r="W49" s="11">
        <f t="shared" si="129"/>
        <v>2.5746060086375689E-2</v>
      </c>
      <c r="X49" s="11">
        <f t="shared" si="129"/>
        <v>2.5746060086375689E-2</v>
      </c>
      <c r="Y49" s="11">
        <f t="shared" si="129"/>
        <v>2.5746060086375689E-2</v>
      </c>
      <c r="Z49" s="11">
        <f t="shared" si="129"/>
        <v>2.5746060086375689E-2</v>
      </c>
      <c r="AA49" s="11">
        <f t="shared" si="129"/>
        <v>2.5746060086375689E-2</v>
      </c>
      <c r="AB49" s="11">
        <f t="shared" si="129"/>
        <v>2.5746060086375689E-2</v>
      </c>
      <c r="AC49" s="11">
        <f t="shared" si="129"/>
        <v>2.5746060086375689E-2</v>
      </c>
      <c r="AD49" s="11">
        <f t="shared" si="129"/>
        <v>2.5746060086375689E-2</v>
      </c>
      <c r="AE49" s="11">
        <f t="shared" si="129"/>
        <v>2.5746060086375689E-2</v>
      </c>
      <c r="AF49" s="11">
        <f t="shared" si="129"/>
        <v>2.5746060086375689E-2</v>
      </c>
      <c r="AG49" s="11">
        <f t="shared" si="129"/>
        <v>2.5746060086375689E-2</v>
      </c>
      <c r="AH49" s="11">
        <f t="shared" si="129"/>
        <v>2.5746060086375689E-2</v>
      </c>
      <c r="AI49" s="11">
        <f t="shared" si="129"/>
        <v>2.5746060086375689E-2</v>
      </c>
      <c r="AJ49" s="11">
        <f t="shared" si="129"/>
        <v>2.5746060086375689E-2</v>
      </c>
      <c r="AK49" s="11">
        <f t="shared" si="129"/>
        <v>2.5746060086375689E-2</v>
      </c>
      <c r="AL49" s="11">
        <f t="shared" si="129"/>
        <v>2.5746060086375689E-2</v>
      </c>
      <c r="AM49" s="11">
        <f t="shared" si="129"/>
        <v>2.5746060086375689E-2</v>
      </c>
      <c r="AN49" s="11">
        <f t="shared" si="129"/>
        <v>2.5746060086375689E-2</v>
      </c>
      <c r="AO49" s="11">
        <f t="shared" si="128"/>
        <v>2.5746060086375689E-2</v>
      </c>
      <c r="AP49" s="11">
        <f t="shared" si="128"/>
        <v>2.5746060086375689E-2</v>
      </c>
      <c r="AQ49" s="11">
        <f t="shared" si="128"/>
        <v>2.5746060086375689E-2</v>
      </c>
      <c r="AR49" s="11">
        <f t="shared" si="128"/>
        <v>2.5746060086375689E-2</v>
      </c>
      <c r="AS49" s="11">
        <f t="shared" si="128"/>
        <v>2.5746060086375689E-2</v>
      </c>
      <c r="AT49" s="11">
        <f t="shared" si="128"/>
        <v>2.5746060086375689E-2</v>
      </c>
      <c r="AU49" s="11">
        <f t="shared" si="128"/>
        <v>2.5746060086375689E-2</v>
      </c>
      <c r="AV49" s="11">
        <f t="shared" si="128"/>
        <v>2.5746060086375689E-2</v>
      </c>
      <c r="AW49" s="11">
        <f t="shared" si="128"/>
        <v>2.5746060086375689E-2</v>
      </c>
      <c r="AX49" s="11">
        <f t="shared" si="128"/>
        <v>2.674606008637569E-2</v>
      </c>
      <c r="AY49" s="11">
        <f t="shared" si="128"/>
        <v>2.5746060086375689E-2</v>
      </c>
      <c r="AZ49" s="11">
        <f t="shared" si="128"/>
        <v>2.5746060086375689E-2</v>
      </c>
      <c r="BA49" s="11">
        <f t="shared" si="128"/>
        <v>2.5746060086375689E-2</v>
      </c>
      <c r="BB49" s="11">
        <f t="shared" si="128"/>
        <v>2.5746060086375689E-2</v>
      </c>
      <c r="BC49" s="11">
        <f t="shared" si="128"/>
        <v>2.5746060086375689E-2</v>
      </c>
      <c r="BD49" s="11">
        <f t="shared" si="4"/>
        <v>2.5746060086375689E-2</v>
      </c>
      <c r="BF49" s="11">
        <f>(1-G49*SUM(BF$6:BF48))/(1+G49)</f>
        <v>0.31420607486809088</v>
      </c>
      <c r="BG49" s="11">
        <f>(1-H49*SUM(BG$6:BG48))/(1+H49)</f>
        <v>0.31421584366862532</v>
      </c>
      <c r="BH49" s="11">
        <f>(1-I49*SUM(BH$6:BH48))/(1+I49)</f>
        <v>0.31422564478828985</v>
      </c>
      <c r="BI49" s="11">
        <f>(1-J49*SUM(BI$6:BI48))/(1+J49)</f>
        <v>0.31423550824006069</v>
      </c>
      <c r="BJ49" s="11">
        <f>(1-K49*SUM(BJ$6:BJ48))/(1+K49)</f>
        <v>0.314245455779119</v>
      </c>
      <c r="BK49" s="11">
        <f>(1-L49*SUM(BK$6:BK48))/(1+L49)</f>
        <v>0.31425552388497296</v>
      </c>
      <c r="BL49" s="11">
        <f>(1-M49*SUM(BL$6:BL48))/(1+M49)</f>
        <v>0.31426573094504484</v>
      </c>
      <c r="BM49" s="11">
        <f>(1-N49*SUM(BM$6:BM48))/(1+N49)</f>
        <v>0.3142761043626674</v>
      </c>
      <c r="BN49" s="11">
        <f>(1-O49*SUM(BN$6:BN48))/(1+O49)</f>
        <v>0.31428665924156413</v>
      </c>
      <c r="BO49" s="11">
        <f>(1-P49*SUM(BO$6:BO48))/(1+P49)</f>
        <v>0.31429740958996788</v>
      </c>
      <c r="BP49" s="11">
        <f>(1-Q49*SUM(BP$6:BP48))/(1+Q49)</f>
        <v>0.31430837627215746</v>
      </c>
      <c r="BQ49" s="11">
        <f>(1-R49*SUM(BQ$6:BQ48))/(1+R49)</f>
        <v>0.31431957151216044</v>
      </c>
      <c r="BR49" s="11">
        <f>(1-S49*SUM(BR$6:BR48))/(1+S49)</f>
        <v>0.31433100681649651</v>
      </c>
      <c r="BS49" s="11">
        <f>(1-T49*SUM(BS$6:BS48))/(1+T49)</f>
        <v>0.31434269320539537</v>
      </c>
      <c r="BT49" s="11">
        <f>(1-U49*SUM(BT$6:BT48))/(1+U49)</f>
        <v>0.31435464137749181</v>
      </c>
      <c r="BU49" s="11">
        <f>(1-V49*SUM(BU$6:BU48))/(1+V49)</f>
        <v>0.31436686183080387</v>
      </c>
      <c r="BV49" s="11">
        <f>(1-W49*SUM(BV$6:BV48))/(1+W49)</f>
        <v>0.31437936495407964</v>
      </c>
      <c r="BW49" s="11">
        <f>(1-X49*SUM(BW$6:BW48))/(1+X49)</f>
        <v>0.31439216109753515</v>
      </c>
      <c r="BX49" s="11">
        <f>(1-Y49*SUM(BX$6:BX48))/(1+Y49)</f>
        <v>0.31440526062893581</v>
      </c>
      <c r="BY49" s="11">
        <f>(1-Z49*SUM(BY$6:BY48))/(1+Z49)</f>
        <v>0.31441867397904899</v>
      </c>
      <c r="BZ49" s="11">
        <f>(1-AA49*SUM(BZ$6:BZ48))/(1+AA49)</f>
        <v>0.31443241423671753</v>
      </c>
      <c r="CA49" s="11">
        <f>(1-AB49*SUM(CA$6:CA48))/(1+AB49)</f>
        <v>0.31444649193595076</v>
      </c>
      <c r="CB49" s="11">
        <f>(1-AC49*SUM(CB$6:CB48))/(1+AC49)</f>
        <v>0.31446091763409617</v>
      </c>
      <c r="CC49" s="11">
        <f>(1-AD49*SUM(CC$6:CC48))/(1+AD49)</f>
        <v>0.31447570194238916</v>
      </c>
      <c r="CD49" s="11">
        <f>(1-AE49*SUM(CD$6:CD48))/(1+AE49)</f>
        <v>0.31449085555189177</v>
      </c>
      <c r="CE49" s="11">
        <f>(1-AF49*SUM(CE$6:CE48))/(1+AF49)</f>
        <v>0.31450638925581759</v>
      </c>
      <c r="CF49" s="11">
        <f>(1-AG49*SUM(CF$6:CF48))/(1+AG49)</f>
        <v>0.31452231396899749</v>
      </c>
      <c r="CG49" s="11">
        <f>(1-AH49*SUM(CG$6:CG48))/(1+AH49)</f>
        <v>0.31453864074505739</v>
      </c>
      <c r="CH49" s="11">
        <f>(1-AI49*SUM(CH$6:CH48))/(1+AI49)</f>
        <v>0.3145553807917677</v>
      </c>
      <c r="CI49" s="11">
        <f>(1-AJ49*SUM(CI$6:CI48))/(1+AJ49)</f>
        <v>0.31457254548490976</v>
      </c>
      <c r="CJ49" s="11">
        <f>(1-AK49*SUM(CJ$6:CJ48))/(1+AK49)</f>
        <v>0.31459014450155143</v>
      </c>
      <c r="CK49" s="11">
        <f>(1-AL49*SUM(CK$6:CK48))/(1+AL49)</f>
        <v>0.31460818963941956</v>
      </c>
      <c r="CL49" s="11">
        <f>(1-AM49*SUM(CL$6:CL48))/(1+AM49)</f>
        <v>0.31462669298159818</v>
      </c>
      <c r="CM49" s="11">
        <f>(1-AN49*SUM(CM$6:CM48))/(1+AN49)</f>
        <v>0.31464566690628848</v>
      </c>
      <c r="CN49" s="11">
        <f>(1-AO49*SUM(CN$6:CN48))/(1+AO49)</f>
        <v>0.31466512409656539</v>
      </c>
      <c r="CO49" s="11">
        <f>(1-AP49*SUM(CO$6:CO48))/(1+AP49)</f>
        <v>0.31468507755015729</v>
      </c>
      <c r="CP49" s="11">
        <f>(1-AQ49*SUM(CP$6:CP48))/(1+AQ49)</f>
        <v>0.31470554058929023</v>
      </c>
      <c r="CQ49" s="11">
        <f>(1-AR49*SUM(CQ$6:CQ48))/(1+AR49)</f>
        <v>0.31472652687062092</v>
      </c>
      <c r="CR49" s="11">
        <f>(1-AS49*SUM(CR$6:CR48))/(1+AS49)</f>
        <v>0.31474805039527987</v>
      </c>
      <c r="CS49" s="11">
        <f>(1-AT49*SUM(CS$6:CS48))/(1+AT49)</f>
        <v>0.31477012551905548</v>
      </c>
      <c r="CT49" s="11">
        <f>(1-AU49*SUM(CT$6:CT48))/(1+AU49)</f>
        <v>0.3147927669627274</v>
      </c>
      <c r="CU49" s="11">
        <f>(1-AV49*SUM(CU$6:CU48))/(1+AV49)</f>
        <v>0.31481598982257786</v>
      </c>
      <c r="CV49" s="11">
        <f>(1-AW49*SUM(CV$6:CV48))/(1+AW49)</f>
        <v>0.31483980958108804</v>
      </c>
      <c r="CW49" s="11">
        <f>(1-AX49*SUM(CW$6:CW48))/(1+AX49)</f>
        <v>0.2882529565237118</v>
      </c>
      <c r="CX49" s="11">
        <f>(1-AY49*SUM(CX$6:CX48))/(1+AY49)</f>
        <v>0.31419630315658947</v>
      </c>
      <c r="CY49" s="11">
        <f>(1-AZ49*SUM(CY$6:CY48))/(1+AZ49)</f>
        <v>0.31419630315658947</v>
      </c>
      <c r="CZ49" s="11">
        <f>(1-BA49*SUM(CZ$6:CZ48))/(1+BA49)</f>
        <v>0.31419630315658947</v>
      </c>
      <c r="DA49" s="11">
        <f>(1-BB49*SUM(DA$6:DA48))/(1+BB49)</f>
        <v>0.31419630315658947</v>
      </c>
      <c r="DB49" s="11">
        <f>(1-BC49*SUM(DB$6:DB48))/(1+BC49)</f>
        <v>0.31419630315658947</v>
      </c>
      <c r="DC49" s="11">
        <f>(1-BD49*SUM(DC$6:DC48))/(1+BD49)</f>
        <v>0.31419630315658947</v>
      </c>
      <c r="DE49" s="4">
        <f t="shared" si="21"/>
        <v>2.6660708586922821E-2</v>
      </c>
      <c r="DF49" s="4">
        <f t="shared" si="58"/>
        <v>2.665998315940632E-2</v>
      </c>
      <c r="DG49" s="4">
        <f t="shared" si="59"/>
        <v>2.6659255355063305E-2</v>
      </c>
      <c r="DH49" s="4">
        <f t="shared" si="60"/>
        <v>2.6658522945546936E-2</v>
      </c>
      <c r="DI49" s="4">
        <f t="shared" si="61"/>
        <v>2.6657784315951671E-2</v>
      </c>
      <c r="DJ49" s="4">
        <f t="shared" si="62"/>
        <v>2.6657036758319874E-2</v>
      </c>
      <c r="DK49" s="4">
        <f t="shared" si="63"/>
        <v>2.6656278908330444E-2</v>
      </c>
      <c r="DL49" s="4">
        <f t="shared" si="64"/>
        <v>2.6655508732479571E-2</v>
      </c>
      <c r="DM49" s="4">
        <f t="shared" si="65"/>
        <v>2.6654725110695665E-2</v>
      </c>
      <c r="DN49" s="4">
        <f t="shared" si="66"/>
        <v>2.6653927004411715E-2</v>
      </c>
      <c r="DO49" s="4">
        <f t="shared" si="67"/>
        <v>2.6653112866266149E-2</v>
      </c>
      <c r="DP49" s="4">
        <f t="shared" si="68"/>
        <v>2.665228179054524E-2</v>
      </c>
      <c r="DQ49" s="4">
        <f t="shared" si="69"/>
        <v>2.6651432924964968E-2</v>
      </c>
      <c r="DR49" s="4">
        <f t="shared" si="70"/>
        <v>2.6650565453504305E-2</v>
      </c>
      <c r="DS49" s="4">
        <f t="shared" si="71"/>
        <v>2.6649678584181657E-2</v>
      </c>
      <c r="DT49" s="4">
        <f t="shared" si="72"/>
        <v>2.6648771540077165E-2</v>
      </c>
      <c r="DU49" s="4">
        <f t="shared" si="25"/>
        <v>2.6647843552556116E-2</v>
      </c>
      <c r="DV49" s="4">
        <f t="shared" si="26"/>
        <v>2.6646893856025589E-2</v>
      </c>
      <c r="DW49" s="4">
        <f t="shared" si="27"/>
        <v>2.6645921683778218E-2</v>
      </c>
      <c r="DX49" s="4">
        <f t="shared" si="28"/>
        <v>2.6644926264627333E-2</v>
      </c>
      <c r="DY49" s="4">
        <f t="shared" si="29"/>
        <v>2.6643906630344771E-2</v>
      </c>
      <c r="DZ49" s="4">
        <f t="shared" si="30"/>
        <v>2.6642862002526968E-2</v>
      </c>
      <c r="EA49" s="4">
        <f t="shared" si="31"/>
        <v>2.6641791601261788E-2</v>
      </c>
      <c r="EB49" s="4">
        <f t="shared" si="32"/>
        <v>2.6640694642870777E-2</v>
      </c>
      <c r="EC49" s="4">
        <f t="shared" si="33"/>
        <v>2.6639570337995799E-2</v>
      </c>
      <c r="ED49" s="4">
        <f t="shared" si="34"/>
        <v>2.6638417889951915E-2</v>
      </c>
      <c r="EE49" s="4">
        <f t="shared" si="35"/>
        <v>2.6637236493296079E-2</v>
      </c>
      <c r="EF49" s="4">
        <f t="shared" si="36"/>
        <v>2.6636025332564817E-2</v>
      </c>
      <c r="EG49" s="4">
        <f t="shared" si="37"/>
        <v>2.6634783581148458E-2</v>
      </c>
      <c r="EH49" s="4">
        <f t="shared" si="38"/>
        <v>2.6633510400277283E-2</v>
      </c>
      <c r="EI49" s="4">
        <f t="shared" si="39"/>
        <v>2.6632205077487425E-2</v>
      </c>
      <c r="EJ49" s="4">
        <f t="shared" si="40"/>
        <v>2.6630866743335702E-2</v>
      </c>
      <c r="EK49" s="4">
        <f t="shared" si="41"/>
        <v>2.66294945075638E-2</v>
      </c>
      <c r="EL49" s="4">
        <f t="shared" si="42"/>
        <v>2.6628087458391292E-2</v>
      </c>
      <c r="EM49" s="4">
        <f t="shared" si="43"/>
        <v>2.6626644661814414E-2</v>
      </c>
      <c r="EN49" s="4">
        <f t="shared" si="44"/>
        <v>2.6625165160901298E-2</v>
      </c>
      <c r="EO49" s="4">
        <f t="shared" si="45"/>
        <v>2.6623647975084985E-2</v>
      </c>
      <c r="EP49" s="4">
        <f t="shared" si="46"/>
        <v>2.6622092099450656E-2</v>
      </c>
      <c r="EQ49" s="4">
        <f t="shared" si="47"/>
        <v>2.6620496504016433E-2</v>
      </c>
      <c r="ER49" s="4">
        <f t="shared" si="48"/>
        <v>2.6618860133004407E-2</v>
      </c>
      <c r="ES49" s="4">
        <f t="shared" si="49"/>
        <v>2.6617181904103449E-2</v>
      </c>
      <c r="ET49" s="4">
        <f t="shared" si="50"/>
        <v>2.6615460707718031E-2</v>
      </c>
      <c r="EU49" s="4">
        <f t="shared" si="51"/>
        <v>2.6613695406207505E-2</v>
      </c>
      <c r="EV49" s="4">
        <f t="shared" si="52"/>
        <v>2.8674250564776127E-2</v>
      </c>
      <c r="EW49" s="4">
        <f t="shared" si="53"/>
        <v>2.6661434253683725E-2</v>
      </c>
      <c r="EX49" s="4">
        <f t="shared" si="54"/>
        <v>2.6661434253683725E-2</v>
      </c>
      <c r="EY49" s="4">
        <f t="shared" si="55"/>
        <v>2.6661434253683725E-2</v>
      </c>
      <c r="EZ49" s="4">
        <f t="shared" si="56"/>
        <v>2.6661434253683725E-2</v>
      </c>
      <c r="FA49" s="4">
        <f t="shared" si="57"/>
        <v>2.6661434253683725E-2</v>
      </c>
      <c r="FB49" s="4">
        <f t="shared" si="57"/>
        <v>2.6661434253683725E-2</v>
      </c>
      <c r="FD49" s="4">
        <f t="shared" si="24"/>
        <v>2.7546171140835796E-2</v>
      </c>
      <c r="FE49" s="4">
        <f t="shared" si="92"/>
        <v>2.7546088561348325E-2</v>
      </c>
      <c r="FF49" s="4">
        <f t="shared" si="93"/>
        <v>2.7546005713814159E-2</v>
      </c>
      <c r="FG49" s="4">
        <f t="shared" si="94"/>
        <v>2.7545922344612839E-2</v>
      </c>
      <c r="FH49" s="4">
        <f t="shared" si="95"/>
        <v>2.7545838269978695E-2</v>
      </c>
      <c r="FI49" s="4">
        <f t="shared" si="96"/>
        <v>2.754575318175756E-2</v>
      </c>
      <c r="FJ49" s="4">
        <f t="shared" si="97"/>
        <v>2.7545666924762457E-2</v>
      </c>
      <c r="FK49" s="4">
        <f t="shared" si="98"/>
        <v>2.7545579267667319E-2</v>
      </c>
      <c r="FL49" s="4">
        <f t="shared" si="99"/>
        <v>2.7545490083134005E-2</v>
      </c>
      <c r="FM49" s="4">
        <f t="shared" si="100"/>
        <v>2.7545399253117608E-2</v>
      </c>
      <c r="FN49" s="4">
        <f t="shared" si="101"/>
        <v>2.7545306601693742E-2</v>
      </c>
      <c r="FO49" s="4">
        <f t="shared" si="102"/>
        <v>2.7545212025979815E-2</v>
      </c>
      <c r="FP49" s="4">
        <f t="shared" si="103"/>
        <v>2.7545115429193245E-2</v>
      </c>
      <c r="FQ49" s="4">
        <f t="shared" si="104"/>
        <v>2.7545016718695692E-2</v>
      </c>
      <c r="FR49" s="4">
        <f t="shared" si="105"/>
        <v>2.7544915804602832E-2</v>
      </c>
      <c r="FS49" s="4">
        <f t="shared" si="106"/>
        <v>2.7544812598761403E-2</v>
      </c>
      <c r="FT49" s="4">
        <f t="shared" si="107"/>
        <v>2.7544707013981151E-2</v>
      </c>
      <c r="FU49" s="4">
        <f t="shared" si="108"/>
        <v>2.7544598963437528E-2</v>
      </c>
      <c r="FV49" s="4">
        <f t="shared" si="109"/>
        <v>2.7544488360198072E-2</v>
      </c>
      <c r="FW49" s="4">
        <f t="shared" si="110"/>
        <v>2.7544375116844488E-2</v>
      </c>
      <c r="FX49" s="4">
        <f t="shared" si="111"/>
        <v>2.7544259123563286E-2</v>
      </c>
      <c r="FY49" s="4">
        <f t="shared" si="112"/>
        <v>2.7544140292162123E-2</v>
      </c>
      <c r="FZ49" s="4">
        <f t="shared" si="74"/>
        <v>2.7544018534301884E-2</v>
      </c>
      <c r="GA49" s="4">
        <f t="shared" si="75"/>
        <v>2.7543893761238891E-2</v>
      </c>
      <c r="GB49" s="4">
        <f t="shared" si="76"/>
        <v>2.7543765883610405E-2</v>
      </c>
      <c r="GC49" s="4">
        <f t="shared" si="77"/>
        <v>2.7543634811248108E-2</v>
      </c>
      <c r="GD49" s="4">
        <f t="shared" si="78"/>
        <v>2.7543500453015124E-2</v>
      </c>
      <c r="GE49" s="4">
        <f t="shared" si="79"/>
        <v>2.7543362716666353E-2</v>
      </c>
      <c r="GF49" s="4">
        <f t="shared" si="80"/>
        <v>2.7543221508718796E-2</v>
      </c>
      <c r="GG49" s="4">
        <f t="shared" si="81"/>
        <v>2.7543076734340977E-2</v>
      </c>
      <c r="GH49" s="4">
        <f t="shared" si="82"/>
        <v>2.7542928313095905E-2</v>
      </c>
      <c r="GI49" s="4">
        <f t="shared" si="83"/>
        <v>2.7542776146730397E-2</v>
      </c>
      <c r="GJ49" s="4">
        <f t="shared" si="84"/>
        <v>2.7542620134663576E-2</v>
      </c>
      <c r="GK49" s="4">
        <f t="shared" si="85"/>
        <v>2.7542460173906713E-2</v>
      </c>
      <c r="GL49" s="4">
        <f t="shared" si="86"/>
        <v>2.7542296158985735E-2</v>
      </c>
      <c r="GM49" s="4">
        <f t="shared" si="87"/>
        <v>2.7542127981864617E-2</v>
      </c>
      <c r="GN49" s="4">
        <f t="shared" si="88"/>
        <v>2.7541955531866114E-2</v>
      </c>
      <c r="GO49" s="4">
        <f t="shared" si="89"/>
        <v>2.7541778695593822E-2</v>
      </c>
      <c r="GP49" s="4">
        <f t="shared" si="90"/>
        <v>2.754159735685402E-2</v>
      </c>
      <c r="GQ49" s="4">
        <f t="shared" si="91"/>
        <v>2.7541411396573956E-2</v>
      </c>
      <c r="GR49" s="4">
        <f t="shared" si="115"/>
        <v>2.7541220692723911E-2</v>
      </c>
      <c r="GS49" s="4">
        <f t="shared" si="116"/>
        <v>2.7541025120230378E-2</v>
      </c>
      <c r="GT49" s="4">
        <f t="shared" si="117"/>
        <v>-5.5985444891068048E-2</v>
      </c>
      <c r="GU49" s="4">
        <f t="shared" si="118"/>
        <v>0.12002748608101887</v>
      </c>
      <c r="GV49" s="4">
        <f t="shared" si="119"/>
        <v>2.7546253750067917E-2</v>
      </c>
      <c r="GW49" s="4">
        <f t="shared" si="120"/>
        <v>2.7546253750067917E-2</v>
      </c>
      <c r="GX49" s="4">
        <f t="shared" si="121"/>
        <v>2.7546253750067917E-2</v>
      </c>
      <c r="GY49" s="4">
        <f t="shared" si="122"/>
        <v>2.7546253750067917E-2</v>
      </c>
      <c r="GZ49" s="4">
        <f t="shared" si="123"/>
        <v>2.7546253750067917E-2</v>
      </c>
      <c r="HA49" s="4">
        <f t="shared" si="124"/>
        <v>2.7546253750067917E-2</v>
      </c>
      <c r="HB49" s="4"/>
      <c r="HC49" s="4"/>
      <c r="HD49" s="4"/>
      <c r="HE49" s="4"/>
    </row>
    <row r="50" spans="2:213" x14ac:dyDescent="0.2">
      <c r="B50" t="str">
        <f t="shared" si="127"/>
        <v>45y</v>
      </c>
      <c r="C50">
        <f t="shared" si="19"/>
        <v>540</v>
      </c>
      <c r="D50" s="10">
        <f t="shared" si="1"/>
        <v>45</v>
      </c>
      <c r="E50" s="11">
        <f>'Curve construction'!G65</f>
        <v>2.5766490301075057E-2</v>
      </c>
      <c r="G50" s="11">
        <f t="shared" si="20"/>
        <v>2.5766490301075057E-2</v>
      </c>
      <c r="H50" s="11">
        <f t="shared" si="129"/>
        <v>2.5766490301075057E-2</v>
      </c>
      <c r="I50" s="11">
        <f t="shared" si="129"/>
        <v>2.5766490301075057E-2</v>
      </c>
      <c r="J50" s="11">
        <f t="shared" si="129"/>
        <v>2.5766490301075057E-2</v>
      </c>
      <c r="K50" s="11">
        <f t="shared" si="129"/>
        <v>2.5766490301075057E-2</v>
      </c>
      <c r="L50" s="11">
        <f t="shared" si="129"/>
        <v>2.5766490301075057E-2</v>
      </c>
      <c r="M50" s="11">
        <f t="shared" si="129"/>
        <v>2.5766490301075057E-2</v>
      </c>
      <c r="N50" s="11">
        <f t="shared" si="129"/>
        <v>2.5766490301075057E-2</v>
      </c>
      <c r="O50" s="11">
        <f t="shared" si="129"/>
        <v>2.5766490301075057E-2</v>
      </c>
      <c r="P50" s="11">
        <f t="shared" si="129"/>
        <v>2.5766490301075057E-2</v>
      </c>
      <c r="Q50" s="11">
        <f t="shared" si="129"/>
        <v>2.5766490301075057E-2</v>
      </c>
      <c r="R50" s="11">
        <f t="shared" si="129"/>
        <v>2.5766490301075057E-2</v>
      </c>
      <c r="S50" s="11">
        <f t="shared" si="129"/>
        <v>2.5766490301075057E-2</v>
      </c>
      <c r="T50" s="11">
        <f t="shared" si="129"/>
        <v>2.5766490301075057E-2</v>
      </c>
      <c r="U50" s="11">
        <f t="shared" si="129"/>
        <v>2.5766490301075057E-2</v>
      </c>
      <c r="V50" s="11">
        <f t="shared" si="129"/>
        <v>2.5766490301075057E-2</v>
      </c>
      <c r="W50" s="11">
        <f t="shared" si="129"/>
        <v>2.5766490301075057E-2</v>
      </c>
      <c r="X50" s="11">
        <f t="shared" si="129"/>
        <v>2.5766490301075057E-2</v>
      </c>
      <c r="Y50" s="11">
        <f t="shared" si="129"/>
        <v>2.5766490301075057E-2</v>
      </c>
      <c r="Z50" s="11">
        <f t="shared" si="129"/>
        <v>2.5766490301075057E-2</v>
      </c>
      <c r="AA50" s="11">
        <f t="shared" si="129"/>
        <v>2.5766490301075057E-2</v>
      </c>
      <c r="AB50" s="11">
        <f t="shared" si="129"/>
        <v>2.5766490301075057E-2</v>
      </c>
      <c r="AC50" s="11">
        <f t="shared" si="129"/>
        <v>2.5766490301075057E-2</v>
      </c>
      <c r="AD50" s="11">
        <f t="shared" si="129"/>
        <v>2.5766490301075057E-2</v>
      </c>
      <c r="AE50" s="11">
        <f t="shared" si="129"/>
        <v>2.5766490301075057E-2</v>
      </c>
      <c r="AF50" s="11">
        <f t="shared" si="129"/>
        <v>2.5766490301075057E-2</v>
      </c>
      <c r="AG50" s="11">
        <f t="shared" si="129"/>
        <v>2.5766490301075057E-2</v>
      </c>
      <c r="AH50" s="11">
        <f t="shared" si="129"/>
        <v>2.5766490301075057E-2</v>
      </c>
      <c r="AI50" s="11">
        <f t="shared" si="129"/>
        <v>2.5766490301075057E-2</v>
      </c>
      <c r="AJ50" s="11">
        <f t="shared" si="129"/>
        <v>2.5766490301075057E-2</v>
      </c>
      <c r="AK50" s="11">
        <f t="shared" si="129"/>
        <v>2.5766490301075057E-2</v>
      </c>
      <c r="AL50" s="11">
        <f t="shared" si="129"/>
        <v>2.5766490301075057E-2</v>
      </c>
      <c r="AM50" s="11">
        <f t="shared" si="129"/>
        <v>2.5766490301075057E-2</v>
      </c>
      <c r="AN50" s="11">
        <f t="shared" si="129"/>
        <v>2.5766490301075057E-2</v>
      </c>
      <c r="AO50" s="11">
        <f t="shared" si="128"/>
        <v>2.5766490301075057E-2</v>
      </c>
      <c r="AP50" s="11">
        <f t="shared" si="128"/>
        <v>2.5766490301075057E-2</v>
      </c>
      <c r="AQ50" s="11">
        <f t="shared" si="128"/>
        <v>2.5766490301075057E-2</v>
      </c>
      <c r="AR50" s="11">
        <f t="shared" si="128"/>
        <v>2.5766490301075057E-2</v>
      </c>
      <c r="AS50" s="11">
        <f t="shared" si="128"/>
        <v>2.5766490301075057E-2</v>
      </c>
      <c r="AT50" s="11">
        <f t="shared" si="128"/>
        <v>2.5766490301075057E-2</v>
      </c>
      <c r="AU50" s="11">
        <f t="shared" si="128"/>
        <v>2.5766490301075057E-2</v>
      </c>
      <c r="AV50" s="11">
        <f t="shared" si="128"/>
        <v>2.5766490301075057E-2</v>
      </c>
      <c r="AW50" s="11">
        <f t="shared" si="128"/>
        <v>2.5766490301075057E-2</v>
      </c>
      <c r="AX50" s="11">
        <f t="shared" si="128"/>
        <v>2.5766490301075057E-2</v>
      </c>
      <c r="AY50" s="11">
        <f t="shared" si="128"/>
        <v>2.6766490301075058E-2</v>
      </c>
      <c r="AZ50" s="11">
        <f t="shared" si="128"/>
        <v>2.5766490301075057E-2</v>
      </c>
      <c r="BA50" s="11">
        <f t="shared" si="128"/>
        <v>2.5766490301075057E-2</v>
      </c>
      <c r="BB50" s="11">
        <f t="shared" si="128"/>
        <v>2.5766490301075057E-2</v>
      </c>
      <c r="BC50" s="11">
        <f t="shared" si="128"/>
        <v>2.5766490301075057E-2</v>
      </c>
      <c r="BD50" s="11">
        <f t="shared" si="4"/>
        <v>2.5766490301075057E-2</v>
      </c>
      <c r="BF50" s="11">
        <f>(1-G50*SUM(BF$6:BF49))/(1+G50)</f>
        <v>0.30578292553103009</v>
      </c>
      <c r="BG50" s="11">
        <f>(1-H50*SUM(BG$6:BG49))/(1+H50)</f>
        <v>0.30579245650366543</v>
      </c>
      <c r="BH50" s="11">
        <f>(1-I50*SUM(BH$6:BH49))/(1+I50)</f>
        <v>0.30580201900860032</v>
      </c>
      <c r="BI50" s="11">
        <f>(1-J50*SUM(BI$6:BI49))/(1+J50)</f>
        <v>0.30581164232812524</v>
      </c>
      <c r="BJ50" s="11">
        <f>(1-K50*SUM(BJ$6:BJ49))/(1+K50)</f>
        <v>0.30582134768777713</v>
      </c>
      <c r="BK50" s="11">
        <f>(1-L50*SUM(BK$6:BK49))/(1+L50)</f>
        <v>0.30583117067894644</v>
      </c>
      <c r="BL50" s="11">
        <f>(1-M50*SUM(BL$6:BL49))/(1+M50)</f>
        <v>0.30584112924140133</v>
      </c>
      <c r="BM50" s="11">
        <f>(1-N50*SUM(BM$6:BM49))/(1+N50)</f>
        <v>0.30585125011132275</v>
      </c>
      <c r="BN50" s="11">
        <f>(1-O50*SUM(BN$6:BN49))/(1+O50)</f>
        <v>0.30586154802472365</v>
      </c>
      <c r="BO50" s="11">
        <f>(1-P50*SUM(BO$6:BO49))/(1+P50)</f>
        <v>0.30587203664879725</v>
      </c>
      <c r="BP50" s="11">
        <f>(1-Q50*SUM(BP$6:BP49))/(1+Q50)</f>
        <v>0.30588273633986801</v>
      </c>
      <c r="BQ50" s="11">
        <f>(1-R50*SUM(BQ$6:BQ49))/(1+R50)</f>
        <v>0.30589365902436122</v>
      </c>
      <c r="BR50" s="11">
        <f>(1-S50*SUM(BR$6:BR49))/(1+S50)</f>
        <v>0.30590481592866298</v>
      </c>
      <c r="BS50" s="11">
        <f>(1-T50*SUM(BS$6:BS49))/(1+T50)</f>
        <v>0.30591621780470768</v>
      </c>
      <c r="BT50" s="11">
        <f>(1-U50*SUM(BT$6:BT49))/(1+U50)</f>
        <v>0.30592787509066544</v>
      </c>
      <c r="BU50" s="11">
        <f>(1-V50*SUM(BU$6:BU49))/(1+V50)</f>
        <v>0.30593979802897281</v>
      </c>
      <c r="BV50" s="11">
        <f>(1-W50*SUM(BV$6:BV49))/(1+W50)</f>
        <v>0.30595199675545698</v>
      </c>
      <c r="BW50" s="11">
        <f>(1-X50*SUM(BW$6:BW49))/(1+X50)</f>
        <v>0.30596448136835114</v>
      </c>
      <c r="BX50" s="11">
        <f>(1-Y50*SUM(BX$6:BX49))/(1+Y50)</f>
        <v>0.30597726198301073</v>
      </c>
      <c r="BY50" s="11">
        <f>(1-Z50*SUM(BY$6:BY49))/(1+Z50)</f>
        <v>0.30599034877625902</v>
      </c>
      <c r="BZ50" s="11">
        <f>(1-AA50*SUM(BZ$6:BZ49))/(1+AA50)</f>
        <v>0.30600375451828227</v>
      </c>
      <c r="CA50" s="11">
        <f>(1-AB50*SUM(CA$6:CA49))/(1+AB50)</f>
        <v>0.30601748948663249</v>
      </c>
      <c r="CB50" s="11">
        <f>(1-AC50*SUM(CB$6:CB49))/(1+AC50)</f>
        <v>0.30603156398163167</v>
      </c>
      <c r="CC50" s="11">
        <f>(1-AD50*SUM(CC$6:CC49))/(1+AD50)</f>
        <v>0.30604598835617769</v>
      </c>
      <c r="CD50" s="11">
        <f>(1-AE50*SUM(CD$6:CD49))/(1+AE50)</f>
        <v>0.30606077304105139</v>
      </c>
      <c r="CE50" s="11">
        <f>(1-AF50*SUM(CE$6:CE49))/(1+AF50)</f>
        <v>0.30607592856669874</v>
      </c>
      <c r="CF50" s="11">
        <f>(1-AG50*SUM(CF$6:CF49))/(1+AG50)</f>
        <v>0.30609146558222167</v>
      </c>
      <c r="CG50" s="11">
        <f>(1-AH50*SUM(CG$6:CG49))/(1+AH50)</f>
        <v>0.30610739487213834</v>
      </c>
      <c r="CH50" s="11">
        <f>(1-AI50*SUM(CH$6:CH49))/(1+AI50)</f>
        <v>0.30612372737135857</v>
      </c>
      <c r="CI50" s="11">
        <f>(1-AJ50*SUM(CI$6:CI49))/(1+AJ50)</f>
        <v>0.3061404741787126</v>
      </c>
      <c r="CJ50" s="11">
        <f>(1-AK50*SUM(CJ$6:CJ49))/(1+AK50)</f>
        <v>0.30615764473567408</v>
      </c>
      <c r="CK50" s="11">
        <f>(1-AL50*SUM(CK$6:CK49))/(1+AL50)</f>
        <v>0.30617525055274608</v>
      </c>
      <c r="CL50" s="11">
        <f>(1-AM50*SUM(CL$6:CL49))/(1+AM50)</f>
        <v>0.30619330341884216</v>
      </c>
      <c r="CM50" s="11">
        <f>(1-AN50*SUM(CM$6:CM49))/(1+AN50)</f>
        <v>0.30621181541080794</v>
      </c>
      <c r="CN50" s="11">
        <f>(1-AO50*SUM(CN$6:CN49))/(1+AO50)</f>
        <v>0.30623079890294064</v>
      </c>
      <c r="CO50" s="11">
        <f>(1-AP50*SUM(CO$6:CO49))/(1+AP50)</f>
        <v>0.30625026657652993</v>
      </c>
      <c r="CP50" s="11">
        <f>(1-AQ50*SUM(CP$6:CP49))/(1+AQ50)</f>
        <v>0.30627023142946413</v>
      </c>
      <c r="CQ50" s="11">
        <f>(1-AR50*SUM(CQ$6:CQ49))/(1+AR50)</f>
        <v>0.30629070678591919</v>
      </c>
      <c r="CR50" s="11">
        <f>(1-AS50*SUM(CR$6:CR49))/(1+AS50)</f>
        <v>0.30631170630615906</v>
      </c>
      <c r="CS50" s="11">
        <f>(1-AT50*SUM(CS$6:CS49))/(1+AT50)</f>
        <v>0.30633324399647072</v>
      </c>
      <c r="CT50" s="11">
        <f>(1-AU50*SUM(CT$6:CT49))/(1+AU50)</f>
        <v>0.30635533421924682</v>
      </c>
      <c r="CU50" s="11">
        <f>(1-AV50*SUM(CU$6:CU49))/(1+AV50)</f>
        <v>0.30637799170324093</v>
      </c>
      <c r="CV50" s="11">
        <f>(1-AW50*SUM(CV$6:CV49))/(1+AW50)</f>
        <v>0.30640123155400278</v>
      </c>
      <c r="CW50" s="11">
        <f>(1-AX50*SUM(CW$6:CW49))/(1+AX50)</f>
        <v>0.30642506926451651</v>
      </c>
      <c r="CX50" s="11">
        <f>(1-AY50*SUM(CX$6:CX49))/(1+AY50)</f>
        <v>0.27953275902626207</v>
      </c>
      <c r="CY50" s="11">
        <f>(1-AZ50*SUM(CY$6:CY49))/(1+AZ50)</f>
        <v>0.3057733917182972</v>
      </c>
      <c r="CZ50" s="11">
        <f>(1-BA50*SUM(CZ$6:CZ49))/(1+BA50)</f>
        <v>0.3057733917182972</v>
      </c>
      <c r="DA50" s="11">
        <f>(1-BB50*SUM(DA$6:DA49))/(1+BB50)</f>
        <v>0.3057733917182972</v>
      </c>
      <c r="DB50" s="11">
        <f>(1-BC50*SUM(DB$6:DB49))/(1+BC50)</f>
        <v>0.3057733917182972</v>
      </c>
      <c r="DC50" s="11">
        <f>(1-BD50*SUM(DC$6:DC49))/(1+BD50)</f>
        <v>0.3057733917182972</v>
      </c>
      <c r="DE50" s="4">
        <f t="shared" si="21"/>
        <v>2.6680377279567402E-2</v>
      </c>
      <c r="DF50" s="4">
        <f t="shared" si="58"/>
        <v>2.6679666164598936E-2</v>
      </c>
      <c r="DG50" s="4">
        <f t="shared" si="59"/>
        <v>2.6678952719744187E-2</v>
      </c>
      <c r="DH50" s="4">
        <f t="shared" si="60"/>
        <v>2.6678234760622699E-2</v>
      </c>
      <c r="DI50" s="4">
        <f t="shared" si="61"/>
        <v>2.6677510704191221E-2</v>
      </c>
      <c r="DJ50" s="4">
        <f t="shared" si="62"/>
        <v>2.6676777895922044E-2</v>
      </c>
      <c r="DK50" s="4">
        <f t="shared" si="63"/>
        <v>2.6676034998414089E-2</v>
      </c>
      <c r="DL50" s="4">
        <f t="shared" si="64"/>
        <v>2.6675280018287006E-2</v>
      </c>
      <c r="DM50" s="4">
        <f t="shared" si="65"/>
        <v>2.6674511857571082E-2</v>
      </c>
      <c r="DN50" s="4">
        <f t="shared" si="66"/>
        <v>2.6673729498193355E-2</v>
      </c>
      <c r="DO50" s="4">
        <f t="shared" si="67"/>
        <v>2.6672931423325386E-2</v>
      </c>
      <c r="DP50" s="4">
        <f t="shared" si="68"/>
        <v>2.667211674512715E-2</v>
      </c>
      <c r="DQ50" s="4">
        <f t="shared" si="69"/>
        <v>2.6671284628134062E-2</v>
      </c>
      <c r="DR50" s="4">
        <f t="shared" si="70"/>
        <v>2.667043427243021E-2</v>
      </c>
      <c r="DS50" s="4">
        <f t="shared" si="71"/>
        <v>2.6669564901664389E-2</v>
      </c>
      <c r="DT50" s="4">
        <f t="shared" si="72"/>
        <v>2.666867575425047E-2</v>
      </c>
      <c r="DU50" s="4">
        <f t="shared" si="25"/>
        <v>2.6667766076724275E-2</v>
      </c>
      <c r="DV50" s="4">
        <f t="shared" si="26"/>
        <v>2.6666835118603904E-2</v>
      </c>
      <c r="DW50" s="4">
        <f t="shared" si="27"/>
        <v>2.6665882128315443E-2</v>
      </c>
      <c r="DX50" s="4">
        <f t="shared" si="28"/>
        <v>2.666490634989449E-2</v>
      </c>
      <c r="DY50" s="4">
        <f t="shared" si="29"/>
        <v>2.666390683422315E-2</v>
      </c>
      <c r="DZ50" s="4">
        <f t="shared" si="30"/>
        <v>2.6662882818263345E-2</v>
      </c>
      <c r="EA50" s="4">
        <f t="shared" si="31"/>
        <v>2.6661833537498403E-2</v>
      </c>
      <c r="EB50" s="4">
        <f t="shared" si="32"/>
        <v>2.6660758223720382E-2</v>
      </c>
      <c r="EC50" s="4">
        <f t="shared" si="33"/>
        <v>2.6659656103154017E-2</v>
      </c>
      <c r="ED50" s="4">
        <f t="shared" si="34"/>
        <v>2.6658526394842452E-2</v>
      </c>
      <c r="EE50" s="4">
        <f t="shared" si="35"/>
        <v>2.6657368309243923E-2</v>
      </c>
      <c r="EF50" s="4">
        <f t="shared" si="36"/>
        <v>2.665618104699452E-2</v>
      </c>
      <c r="EG50" s="4">
        <f t="shared" si="37"/>
        <v>2.6654963797805076E-2</v>
      </c>
      <c r="EH50" s="4">
        <f t="shared" si="38"/>
        <v>2.6653715739466399E-2</v>
      </c>
      <c r="EI50" s="4">
        <f t="shared" si="39"/>
        <v>2.6652436173582927E-2</v>
      </c>
      <c r="EJ50" s="4">
        <f t="shared" si="40"/>
        <v>2.6651124247879965E-2</v>
      </c>
      <c r="EK50" s="4">
        <f t="shared" si="41"/>
        <v>2.6649779089676473E-2</v>
      </c>
      <c r="EL50" s="4">
        <f t="shared" si="42"/>
        <v>2.6648399805196954E-2</v>
      </c>
      <c r="EM50" s="4">
        <f t="shared" si="43"/>
        <v>2.6646985478880447E-2</v>
      </c>
      <c r="EN50" s="4">
        <f t="shared" si="44"/>
        <v>2.6645535172691748E-2</v>
      </c>
      <c r="EO50" s="4">
        <f t="shared" si="45"/>
        <v>2.6644047925427516E-2</v>
      </c>
      <c r="EP50" s="4">
        <f t="shared" si="46"/>
        <v>2.6642522752018172E-2</v>
      </c>
      <c r="EQ50" s="4">
        <f t="shared" si="47"/>
        <v>2.6640958642822676E-2</v>
      </c>
      <c r="ER50" s="4">
        <f t="shared" si="48"/>
        <v>2.6639354562913553E-2</v>
      </c>
      <c r="ES50" s="4">
        <f t="shared" si="49"/>
        <v>2.6637709451354796E-2</v>
      </c>
      <c r="ET50" s="4">
        <f t="shared" si="50"/>
        <v>2.6636022220466238E-2</v>
      </c>
      <c r="EU50" s="4">
        <f t="shared" si="51"/>
        <v>2.6634291755076145E-2</v>
      </c>
      <c r="EV50" s="4">
        <f t="shared" si="52"/>
        <v>2.663251691176205E-2</v>
      </c>
      <c r="EW50" s="4">
        <f t="shared" si="53"/>
        <v>2.8730213944906824E-2</v>
      </c>
      <c r="EX50" s="4">
        <f t="shared" si="54"/>
        <v>2.6681088629106231E-2</v>
      </c>
      <c r="EY50" s="4">
        <f t="shared" si="55"/>
        <v>2.6681088629106231E-2</v>
      </c>
      <c r="EZ50" s="4">
        <f t="shared" si="56"/>
        <v>2.6681088629106231E-2</v>
      </c>
      <c r="FA50" s="4">
        <f t="shared" si="57"/>
        <v>2.6681088629106231E-2</v>
      </c>
      <c r="FB50" s="4">
        <f t="shared" si="57"/>
        <v>2.6681088629106231E-2</v>
      </c>
      <c r="FD50" s="4">
        <f t="shared" si="24"/>
        <v>2.7546172901684818E-2</v>
      </c>
      <c r="FE50" s="4">
        <f t="shared" si="92"/>
        <v>2.7546092082421536E-2</v>
      </c>
      <c r="FF50" s="4">
        <f t="shared" si="93"/>
        <v>2.7546011000838533E-2</v>
      </c>
      <c r="FG50" s="4">
        <f t="shared" si="94"/>
        <v>2.7545929408720582E-2</v>
      </c>
      <c r="FH50" s="4">
        <f t="shared" si="95"/>
        <v>2.7545847126219325E-2</v>
      </c>
      <c r="FI50" s="4">
        <f t="shared" si="96"/>
        <v>2.7545763851750005E-2</v>
      </c>
      <c r="FJ50" s="4">
        <f t="shared" si="97"/>
        <v>2.7545679433435444E-2</v>
      </c>
      <c r="FK50" s="4">
        <f t="shared" si="98"/>
        <v>2.7545593644878741E-2</v>
      </c>
      <c r="FL50" s="4">
        <f t="shared" si="99"/>
        <v>2.754550636145825E-2</v>
      </c>
      <c r="FM50" s="4">
        <f t="shared" si="100"/>
        <v>2.7545417467647271E-2</v>
      </c>
      <c r="FN50" s="4">
        <f t="shared" si="101"/>
        <v>2.7545326791269753E-2</v>
      </c>
      <c r="FO50" s="4">
        <f t="shared" si="102"/>
        <v>2.7545234231639348E-2</v>
      </c>
      <c r="FP50" s="4">
        <f t="shared" si="103"/>
        <v>2.7545139694036491E-2</v>
      </c>
      <c r="FQ50" s="4">
        <f t="shared" si="104"/>
        <v>2.7545043087800591E-2</v>
      </c>
      <c r="FR50" s="4">
        <f t="shared" si="105"/>
        <v>2.7544944324962239E-2</v>
      </c>
      <c r="FS50" s="4">
        <f t="shared" si="106"/>
        <v>2.7544843319250001E-2</v>
      </c>
      <c r="FT50" s="4">
        <f t="shared" si="107"/>
        <v>2.7544739985333466E-2</v>
      </c>
      <c r="FU50" s="4">
        <f t="shared" si="108"/>
        <v>2.754463423823994E-2</v>
      </c>
      <c r="FV50" s="4">
        <f t="shared" si="109"/>
        <v>2.7544525992892366E-2</v>
      </c>
      <c r="FW50" s="4">
        <f t="shared" si="110"/>
        <v>2.7544415163736957E-2</v>
      </c>
      <c r="FX50" s="4">
        <f t="shared" si="111"/>
        <v>2.754430164330457E-2</v>
      </c>
      <c r="FY50" s="4">
        <f t="shared" si="112"/>
        <v>2.75441853452838E-2</v>
      </c>
      <c r="FZ50" s="4">
        <f t="shared" si="74"/>
        <v>2.7544066183220473E-2</v>
      </c>
      <c r="GA50" s="4">
        <f t="shared" si="75"/>
        <v>2.7543944070264725E-2</v>
      </c>
      <c r="GB50" s="4">
        <f t="shared" si="76"/>
        <v>2.7543818918962515E-2</v>
      </c>
      <c r="GC50" s="4">
        <f t="shared" si="77"/>
        <v>2.7543690641068208E-2</v>
      </c>
      <c r="GD50" s="4">
        <f t="shared" si="78"/>
        <v>2.7543559147392038E-2</v>
      </c>
      <c r="GE50" s="4">
        <f t="shared" si="79"/>
        <v>2.7543424347656886E-2</v>
      </c>
      <c r="GF50" s="4">
        <f t="shared" si="80"/>
        <v>2.7543286150376378E-2</v>
      </c>
      <c r="GG50" s="4">
        <f t="shared" si="81"/>
        <v>2.7543144462743863E-2</v>
      </c>
      <c r="GH50" s="4">
        <f t="shared" si="82"/>
        <v>2.7542999206038754E-2</v>
      </c>
      <c r="GI50" s="4">
        <f t="shared" si="83"/>
        <v>2.7542850284107745E-2</v>
      </c>
      <c r="GJ50" s="4">
        <f t="shared" si="84"/>
        <v>2.7542697598516686E-2</v>
      </c>
      <c r="GK50" s="4">
        <f t="shared" si="85"/>
        <v>2.7542541048475977E-2</v>
      </c>
      <c r="GL50" s="4">
        <f t="shared" si="86"/>
        <v>2.7542380530764188E-2</v>
      </c>
      <c r="GM50" s="4">
        <f t="shared" si="87"/>
        <v>2.7542215939653891E-2</v>
      </c>
      <c r="GN50" s="4">
        <f t="shared" si="88"/>
        <v>2.7542047166829509E-2</v>
      </c>
      <c r="GO50" s="4">
        <f t="shared" si="89"/>
        <v>2.7541874101318697E-2</v>
      </c>
      <c r="GP50" s="4">
        <f t="shared" si="90"/>
        <v>2.7541696629408863E-2</v>
      </c>
      <c r="GQ50" s="4">
        <f t="shared" si="91"/>
        <v>2.7541514634572106E-2</v>
      </c>
      <c r="GR50" s="4">
        <f t="shared" si="115"/>
        <v>2.7541327997384402E-2</v>
      </c>
      <c r="GS50" s="4">
        <f t="shared" si="116"/>
        <v>2.7541136595444549E-2</v>
      </c>
      <c r="GT50" s="4">
        <f t="shared" si="117"/>
        <v>2.7540940303296235E-2</v>
      </c>
      <c r="GU50" s="4">
        <f t="shared" si="118"/>
        <v>-5.9303609800665291E-2</v>
      </c>
      <c r="GV50" s="4">
        <f t="shared" si="119"/>
        <v>0.12400530174379587</v>
      </c>
      <c r="GW50" s="4">
        <f t="shared" si="120"/>
        <v>2.7546253750071692E-2</v>
      </c>
      <c r="GX50" s="4">
        <f t="shared" si="121"/>
        <v>2.7546253750071692E-2</v>
      </c>
      <c r="GY50" s="4">
        <f t="shared" si="122"/>
        <v>2.7546253750071692E-2</v>
      </c>
      <c r="GZ50" s="4">
        <f t="shared" si="123"/>
        <v>2.7546253750071692E-2</v>
      </c>
      <c r="HA50" s="4">
        <f t="shared" si="124"/>
        <v>2.7546253750071692E-2</v>
      </c>
      <c r="HB50" s="4"/>
      <c r="HC50" s="4"/>
      <c r="HD50" s="4"/>
      <c r="HE50" s="4"/>
    </row>
    <row r="51" spans="2:213" x14ac:dyDescent="0.2">
      <c r="B51" t="str">
        <f t="shared" si="127"/>
        <v>46y</v>
      </c>
      <c r="C51">
        <f t="shared" si="19"/>
        <v>552</v>
      </c>
      <c r="D51" s="10">
        <f t="shared" si="1"/>
        <v>46</v>
      </c>
      <c r="E51" s="11">
        <f>'Curve construction'!G66</f>
        <v>2.5785932450009021E-2</v>
      </c>
      <c r="G51" s="11">
        <f t="shared" si="20"/>
        <v>2.5785932450009021E-2</v>
      </c>
      <c r="H51" s="11">
        <f t="shared" si="129"/>
        <v>2.5785932450009021E-2</v>
      </c>
      <c r="I51" s="11">
        <f t="shared" si="129"/>
        <v>2.5785932450009021E-2</v>
      </c>
      <c r="J51" s="11">
        <f t="shared" si="129"/>
        <v>2.5785932450009021E-2</v>
      </c>
      <c r="K51" s="11">
        <f t="shared" si="129"/>
        <v>2.5785932450009021E-2</v>
      </c>
      <c r="L51" s="11">
        <f t="shared" si="129"/>
        <v>2.5785932450009021E-2</v>
      </c>
      <c r="M51" s="11">
        <f t="shared" si="129"/>
        <v>2.5785932450009021E-2</v>
      </c>
      <c r="N51" s="11">
        <f t="shared" si="129"/>
        <v>2.5785932450009021E-2</v>
      </c>
      <c r="O51" s="11">
        <f t="shared" si="129"/>
        <v>2.5785932450009021E-2</v>
      </c>
      <c r="P51" s="11">
        <f t="shared" si="129"/>
        <v>2.5785932450009021E-2</v>
      </c>
      <c r="Q51" s="11">
        <f t="shared" si="129"/>
        <v>2.5785932450009021E-2</v>
      </c>
      <c r="R51" s="11">
        <f t="shared" si="129"/>
        <v>2.5785932450009021E-2</v>
      </c>
      <c r="S51" s="11">
        <f t="shared" si="129"/>
        <v>2.5785932450009021E-2</v>
      </c>
      <c r="T51" s="11">
        <f t="shared" si="129"/>
        <v>2.5785932450009021E-2</v>
      </c>
      <c r="U51" s="11">
        <f t="shared" si="129"/>
        <v>2.5785932450009021E-2</v>
      </c>
      <c r="V51" s="11">
        <f t="shared" si="129"/>
        <v>2.5785932450009021E-2</v>
      </c>
      <c r="W51" s="11">
        <f t="shared" ref="H51:AO55" si="130">$E51+IF(W$2=$B51,1,0)*$D$2</f>
        <v>2.5785932450009021E-2</v>
      </c>
      <c r="X51" s="11">
        <f t="shared" si="130"/>
        <v>2.5785932450009021E-2</v>
      </c>
      <c r="Y51" s="11">
        <f t="shared" si="130"/>
        <v>2.5785932450009021E-2</v>
      </c>
      <c r="Z51" s="11">
        <f t="shared" si="130"/>
        <v>2.5785932450009021E-2</v>
      </c>
      <c r="AA51" s="11">
        <f t="shared" si="130"/>
        <v>2.5785932450009021E-2</v>
      </c>
      <c r="AB51" s="11">
        <f t="shared" si="130"/>
        <v>2.5785932450009021E-2</v>
      </c>
      <c r="AC51" s="11">
        <f t="shared" si="130"/>
        <v>2.5785932450009021E-2</v>
      </c>
      <c r="AD51" s="11">
        <f t="shared" si="130"/>
        <v>2.5785932450009021E-2</v>
      </c>
      <c r="AE51" s="11">
        <f t="shared" si="130"/>
        <v>2.5785932450009021E-2</v>
      </c>
      <c r="AF51" s="11">
        <f t="shared" si="130"/>
        <v>2.5785932450009021E-2</v>
      </c>
      <c r="AG51" s="11">
        <f t="shared" si="130"/>
        <v>2.5785932450009021E-2</v>
      </c>
      <c r="AH51" s="11">
        <f t="shared" si="130"/>
        <v>2.5785932450009021E-2</v>
      </c>
      <c r="AI51" s="11">
        <f t="shared" si="130"/>
        <v>2.5785932450009021E-2</v>
      </c>
      <c r="AJ51" s="11">
        <f t="shared" si="130"/>
        <v>2.5785932450009021E-2</v>
      </c>
      <c r="AK51" s="11">
        <f t="shared" si="130"/>
        <v>2.5785932450009021E-2</v>
      </c>
      <c r="AL51" s="11">
        <f t="shared" si="130"/>
        <v>2.5785932450009021E-2</v>
      </c>
      <c r="AM51" s="11">
        <f t="shared" si="130"/>
        <v>2.5785932450009021E-2</v>
      </c>
      <c r="AN51" s="11">
        <f t="shared" si="130"/>
        <v>2.5785932450009021E-2</v>
      </c>
      <c r="AO51" s="11">
        <f t="shared" si="128"/>
        <v>2.5785932450009021E-2</v>
      </c>
      <c r="AP51" s="11">
        <f t="shared" si="128"/>
        <v>2.5785932450009021E-2</v>
      </c>
      <c r="AQ51" s="11">
        <f t="shared" si="128"/>
        <v>2.5785932450009021E-2</v>
      </c>
      <c r="AR51" s="11">
        <f t="shared" si="128"/>
        <v>2.5785932450009021E-2</v>
      </c>
      <c r="AS51" s="11">
        <f t="shared" si="128"/>
        <v>2.5785932450009021E-2</v>
      </c>
      <c r="AT51" s="11">
        <f t="shared" si="128"/>
        <v>2.5785932450009021E-2</v>
      </c>
      <c r="AU51" s="11">
        <f t="shared" si="128"/>
        <v>2.5785932450009021E-2</v>
      </c>
      <c r="AV51" s="11">
        <f t="shared" si="128"/>
        <v>2.5785932450009021E-2</v>
      </c>
      <c r="AW51" s="11">
        <f t="shared" si="128"/>
        <v>2.5785932450009021E-2</v>
      </c>
      <c r="AX51" s="11">
        <f t="shared" si="128"/>
        <v>2.5785932450009021E-2</v>
      </c>
      <c r="AY51" s="11">
        <f t="shared" si="128"/>
        <v>2.5785932450009021E-2</v>
      </c>
      <c r="AZ51" s="11">
        <f t="shared" si="128"/>
        <v>2.6785932450009022E-2</v>
      </c>
      <c r="BA51" s="11">
        <f t="shared" si="128"/>
        <v>2.5785932450009021E-2</v>
      </c>
      <c r="BB51" s="11">
        <f t="shared" si="128"/>
        <v>2.5785932450009021E-2</v>
      </c>
      <c r="BC51" s="11">
        <f t="shared" si="128"/>
        <v>2.5785932450009021E-2</v>
      </c>
      <c r="BD51" s="11">
        <f t="shared" si="4"/>
        <v>2.5785932450009021E-2</v>
      </c>
      <c r="BF51" s="11">
        <f>(1-G51*SUM(BF$6:BF50))/(1+G51)</f>
        <v>0.29758558116664863</v>
      </c>
      <c r="BG51" s="11">
        <f>(1-H51*SUM(BG$6:BG50))/(1+H51)</f>
        <v>0.29759487956307334</v>
      </c>
      <c r="BH51" s="11">
        <f>(1-I51*SUM(BH$6:BH50))/(1+I51)</f>
        <v>0.29760420872234183</v>
      </c>
      <c r="BI51" s="11">
        <f>(1-J51*SUM(BI$6:BI50))/(1+J51)</f>
        <v>0.29761359721219371</v>
      </c>
      <c r="BJ51" s="11">
        <f>(1-K51*SUM(BJ$6:BJ50))/(1+K51)</f>
        <v>0.2976230657402173</v>
      </c>
      <c r="BK51" s="11">
        <f>(1-L51*SUM(BK$6:BK50))/(1+L51)</f>
        <v>0.29763264902929631</v>
      </c>
      <c r="BL51" s="11">
        <f>(1-M51*SUM(BL$6:BL50))/(1+M51)</f>
        <v>0.29764236458143034</v>
      </c>
      <c r="BM51" s="11">
        <f>(1-N51*SUM(BM$6:BM50))/(1+N51)</f>
        <v>0.29765223848037986</v>
      </c>
      <c r="BN51" s="11">
        <f>(1-O51*SUM(BN$6:BN50))/(1+O51)</f>
        <v>0.29766228510256776</v>
      </c>
      <c r="BO51" s="11">
        <f>(1-P51*SUM(BO$6:BO50))/(1+P51)</f>
        <v>0.29767251778167808</v>
      </c>
      <c r="BP51" s="11">
        <f>(1-Q51*SUM(BP$6:BP50))/(1+Q51)</f>
        <v>0.29768295637729741</v>
      </c>
      <c r="BQ51" s="11">
        <f>(1-R51*SUM(BQ$6:BQ50))/(1+R51)</f>
        <v>0.29769361252482057</v>
      </c>
      <c r="BR51" s="11">
        <f>(1-S51*SUM(BR$6:BR50))/(1+S51)</f>
        <v>0.29770449717668551</v>
      </c>
      <c r="BS51" s="11">
        <f>(1-T51*SUM(BS$6:BS50))/(1+T51)</f>
        <v>0.29771562082245678</v>
      </c>
      <c r="BT51" s="11">
        <f>(1-U51*SUM(BT$6:BT50))/(1+U51)</f>
        <v>0.29772699364559024</v>
      </c>
      <c r="BU51" s="11">
        <f>(1-V51*SUM(BU$6:BU50))/(1+V51)</f>
        <v>0.29773862563858527</v>
      </c>
      <c r="BV51" s="11">
        <f>(1-W51*SUM(BV$6:BV50))/(1+W51)</f>
        <v>0.29775052668993313</v>
      </c>
      <c r="BW51" s="11">
        <f>(1-X51*SUM(BW$6:BW50))/(1+X51)</f>
        <v>0.29776270665144816</v>
      </c>
      <c r="BX51" s="11">
        <f>(1-Y51*SUM(BX$6:BX50))/(1+Y51)</f>
        <v>0.2977751753916496</v>
      </c>
      <c r="BY51" s="11">
        <f>(1-Z51*SUM(BY$6:BY50))/(1+Z51)</f>
        <v>0.29778794283902443</v>
      </c>
      <c r="BZ51" s="11">
        <f>(1-AA51*SUM(BZ$6:BZ50))/(1+AA51)</f>
        <v>0.29780102145213871</v>
      </c>
      <c r="CA51" s="11">
        <f>(1-AB51*SUM(CA$6:CA50))/(1+AB51)</f>
        <v>0.29781442125775037</v>
      </c>
      <c r="CB51" s="11">
        <f>(1-AC51*SUM(CB$6:CB50))/(1+AC51)</f>
        <v>0.29782815230483117</v>
      </c>
      <c r="CC51" s="11">
        <f>(1-AD51*SUM(CC$6:CC50))/(1+AD51)</f>
        <v>0.29784222469364596</v>
      </c>
      <c r="CD51" s="11">
        <f>(1-AE51*SUM(CD$6:CD50))/(1+AE51)</f>
        <v>0.29785664860044242</v>
      </c>
      <c r="CE51" s="11">
        <f>(1-AF51*SUM(CE$6:CE50))/(1+AF51)</f>
        <v>0.29787143429870072</v>
      </c>
      <c r="CF51" s="11">
        <f>(1-AG51*SUM(CF$6:CF50))/(1+AG51)</f>
        <v>0.29788659217766217</v>
      </c>
      <c r="CG51" s="11">
        <f>(1-AH51*SUM(CG$6:CG50))/(1+AH51)</f>
        <v>0.29790213275867916</v>
      </c>
      <c r="CH51" s="11">
        <f>(1-AI51*SUM(CH$6:CH50))/(1+AI51)</f>
        <v>0.2979180667098264</v>
      </c>
      <c r="CI51" s="11">
        <f>(1-AJ51*SUM(CI$6:CI50))/(1+AJ51)</f>
        <v>0.29793440485909889</v>
      </c>
      <c r="CJ51" s="11">
        <f>(1-AK51*SUM(CJ$6:CJ50))/(1+AK51)</f>
        <v>0.29795115641757774</v>
      </c>
      <c r="CK51" s="11">
        <f>(1-AL51*SUM(CK$6:CK50))/(1+AL51)</f>
        <v>0.29796833261488542</v>
      </c>
      <c r="CL51" s="11">
        <f>(1-AM51*SUM(CL$6:CL50))/(1+AM51)</f>
        <v>0.29798594495226027</v>
      </c>
      <c r="CM51" s="11">
        <f>(1-AN51*SUM(CM$6:CM50))/(1+AN51)</f>
        <v>0.29800400521184728</v>
      </c>
      <c r="CN51" s="11">
        <f>(1-AO51*SUM(CN$6:CN50))/(1+AO51)</f>
        <v>0.29802252546598396</v>
      </c>
      <c r="CO51" s="11">
        <f>(1-AP51*SUM(CO$6:CO50))/(1+AP51)</f>
        <v>0.29804151808650947</v>
      </c>
      <c r="CP51" s="11">
        <f>(1-AQ51*SUM(CP$6:CP50))/(1+AQ51)</f>
        <v>0.29806099575413564</v>
      </c>
      <c r="CQ51" s="11">
        <f>(1-AR51*SUM(CQ$6:CQ50))/(1+AR51)</f>
        <v>0.2980809714678998</v>
      </c>
      <c r="CR51" s="11">
        <f>(1-AS51*SUM(CR$6:CR50))/(1+AS51)</f>
        <v>0.29810145855472631</v>
      </c>
      <c r="CS51" s="11">
        <f>(1-AT51*SUM(CS$6:CS50))/(1+AT51)</f>
        <v>0.29812247067911851</v>
      </c>
      <c r="CT51" s="11">
        <f>(1-AU51*SUM(CT$6:CT50))/(1+AU51)</f>
        <v>0.29814402185299582</v>
      </c>
      <c r="CU51" s="11">
        <f>(1-AV51*SUM(CU$6:CU50))/(1+AV51)</f>
        <v>0.29816612644569862</v>
      </c>
      <c r="CV51" s="11">
        <f>(1-AW51*SUM(CV$6:CV50))/(1+AW51)</f>
        <v>0.29818879919416874</v>
      </c>
      <c r="CW51" s="11">
        <f>(1-AX51*SUM(CW$6:CW50))/(1+AX51)</f>
        <v>0.29821205521332822</v>
      </c>
      <c r="CX51" s="11">
        <f>(1-AY51*SUM(CX$6:CX50))/(1+AY51)</f>
        <v>0.29823591000666444</v>
      </c>
      <c r="CY51" s="11">
        <f>(1-AZ51*SUM(CY$6:CY50))/(1+AZ51)</f>
        <v>0.2710463308137408</v>
      </c>
      <c r="CZ51" s="11">
        <f>(1-BA51*SUM(CZ$6:CZ50))/(1+BA51)</f>
        <v>0.29757627999943065</v>
      </c>
      <c r="DA51" s="11">
        <f>(1-BB51*SUM(DA$6:DA50))/(1+BB51)</f>
        <v>0.29757627999943065</v>
      </c>
      <c r="DB51" s="11">
        <f>(1-BC51*SUM(DB$6:DB50))/(1+BC51)</f>
        <v>0.29757627999943065</v>
      </c>
      <c r="DC51" s="11">
        <f>(1-BD51*SUM(DC$6:DC50))/(1+BD51)</f>
        <v>0.29757627999943065</v>
      </c>
      <c r="DE51" s="4">
        <f t="shared" si="21"/>
        <v>2.6699191200204586E-2</v>
      </c>
      <c r="DF51" s="4">
        <f t="shared" si="58"/>
        <v>2.6698493811949664E-2</v>
      </c>
      <c r="DG51" s="4">
        <f t="shared" si="59"/>
        <v>2.6697794138827113E-2</v>
      </c>
      <c r="DH51" s="4">
        <f t="shared" si="60"/>
        <v>2.6697090038622306E-2</v>
      </c>
      <c r="DI51" s="4">
        <f t="shared" si="61"/>
        <v>2.6696379958851324E-2</v>
      </c>
      <c r="DJ51" s="4">
        <f t="shared" si="62"/>
        <v>2.6695661296228579E-2</v>
      </c>
      <c r="DK51" s="4">
        <f t="shared" si="63"/>
        <v>2.6694932739171007E-2</v>
      </c>
      <c r="DL51" s="4">
        <f t="shared" si="64"/>
        <v>2.6694192332779476E-2</v>
      </c>
      <c r="DM51" s="4">
        <f t="shared" si="65"/>
        <v>2.6693439000281982E-2</v>
      </c>
      <c r="DN51" s="4">
        <f t="shared" si="66"/>
        <v>2.6692671743260066E-2</v>
      </c>
      <c r="DO51" s="4">
        <f t="shared" si="67"/>
        <v>2.6691889074168751E-2</v>
      </c>
      <c r="DP51" s="4">
        <f t="shared" si="68"/>
        <v>2.6691090122310079E-2</v>
      </c>
      <c r="DQ51" s="4">
        <f t="shared" si="69"/>
        <v>2.6690274068351005E-2</v>
      </c>
      <c r="DR51" s="4">
        <f t="shared" si="70"/>
        <v>2.6689440127820374E-2</v>
      </c>
      <c r="DS51" s="4">
        <f t="shared" si="71"/>
        <v>2.6688587539358322E-2</v>
      </c>
      <c r="DT51" s="4">
        <f t="shared" si="72"/>
        <v>2.6687715556084068E-2</v>
      </c>
      <c r="DU51" s="4">
        <f t="shared" si="25"/>
        <v>2.6686823439083796E-2</v>
      </c>
      <c r="DV51" s="4">
        <f t="shared" si="26"/>
        <v>2.6685910452367789E-2</v>
      </c>
      <c r="DW51" s="4">
        <f t="shared" si="27"/>
        <v>2.6684975858875859E-2</v>
      </c>
      <c r="DX51" s="4">
        <f t="shared" si="28"/>
        <v>2.6684018917242369E-2</v>
      </c>
      <c r="DY51" s="4">
        <f t="shared" si="29"/>
        <v>2.6683038696678096E-2</v>
      </c>
      <c r="DZ51" s="4">
        <f t="shared" si="30"/>
        <v>2.6682034448880732E-2</v>
      </c>
      <c r="EA51" s="4">
        <f t="shared" si="31"/>
        <v>2.6681005424099347E-2</v>
      </c>
      <c r="EB51" s="4">
        <f t="shared" si="32"/>
        <v>2.6679950868962798E-2</v>
      </c>
      <c r="EC51" s="4">
        <f t="shared" si="33"/>
        <v>2.6678870024640977E-2</v>
      </c>
      <c r="ED51" s="4">
        <f t="shared" si="34"/>
        <v>2.6677762125261184E-2</v>
      </c>
      <c r="EE51" s="4">
        <f t="shared" si="35"/>
        <v>2.6676626396531899E-2</v>
      </c>
      <c r="EF51" s="4">
        <f t="shared" si="36"/>
        <v>2.6675462054529753E-2</v>
      </c>
      <c r="EG51" s="4">
        <f t="shared" si="37"/>
        <v>2.6674268304617499E-2</v>
      </c>
      <c r="EH51" s="4">
        <f t="shared" si="38"/>
        <v>2.6673044340468355E-2</v>
      </c>
      <c r="EI51" s="4">
        <f t="shared" si="39"/>
        <v>2.667178947718063E-2</v>
      </c>
      <c r="EJ51" s="4">
        <f t="shared" si="40"/>
        <v>2.6670502878943125E-2</v>
      </c>
      <c r="EK51" s="4">
        <f t="shared" si="41"/>
        <v>2.6669183689933762E-2</v>
      </c>
      <c r="EL51" s="4">
        <f t="shared" si="42"/>
        <v>2.6667831033644118E-2</v>
      </c>
      <c r="EM51" s="4">
        <f t="shared" si="43"/>
        <v>2.6666444012201307E-2</v>
      </c>
      <c r="EN51" s="4">
        <f t="shared" si="44"/>
        <v>2.6665021705692737E-2</v>
      </c>
      <c r="EO51" s="4">
        <f t="shared" si="45"/>
        <v>2.6663563171486437E-2</v>
      </c>
      <c r="EP51" s="4">
        <f t="shared" si="46"/>
        <v>2.6662067443545157E-2</v>
      </c>
      <c r="EQ51" s="4">
        <f t="shared" si="47"/>
        <v>2.6660533531735586E-2</v>
      </c>
      <c r="ER51" s="4">
        <f t="shared" si="48"/>
        <v>2.6658960421127587E-2</v>
      </c>
      <c r="ES51" s="4">
        <f t="shared" si="49"/>
        <v>2.6657347071284976E-2</v>
      </c>
      <c r="ET51" s="4">
        <f t="shared" si="50"/>
        <v>2.6655692415544774E-2</v>
      </c>
      <c r="EU51" s="4">
        <f t="shared" si="51"/>
        <v>2.6653995360285121E-2</v>
      </c>
      <c r="EV51" s="4">
        <f t="shared" si="52"/>
        <v>2.6652254784179652E-2</v>
      </c>
      <c r="EW51" s="4">
        <f t="shared" si="53"/>
        <v>2.6650469537438104E-2</v>
      </c>
      <c r="EX51" s="4">
        <f t="shared" si="54"/>
        <v>2.878622498013339E-2</v>
      </c>
      <c r="EY51" s="4">
        <f t="shared" si="55"/>
        <v>2.6699888818546347E-2</v>
      </c>
      <c r="EZ51" s="4">
        <f t="shared" si="56"/>
        <v>2.6699888818546347E-2</v>
      </c>
      <c r="FA51" s="4">
        <f t="shared" si="57"/>
        <v>2.6699888818546347E-2</v>
      </c>
      <c r="FB51" s="4">
        <f t="shared" si="57"/>
        <v>2.6699888818546347E-2</v>
      </c>
      <c r="FD51" s="4">
        <f t="shared" si="24"/>
        <v>2.7546174556726699E-2</v>
      </c>
      <c r="FE51" s="4">
        <f t="shared" si="92"/>
        <v>2.7546095391922432E-2</v>
      </c>
      <c r="FF51" s="4">
        <f t="shared" si="93"/>
        <v>2.754601597018036E-2</v>
      </c>
      <c r="FG51" s="4">
        <f t="shared" si="94"/>
        <v>2.754593604836697E-2</v>
      </c>
      <c r="FH51" s="4">
        <f t="shared" si="95"/>
        <v>2.7545855450315626E-2</v>
      </c>
      <c r="FI51" s="4">
        <f t="shared" si="96"/>
        <v>2.7545773880617297E-2</v>
      </c>
      <c r="FJ51" s="4">
        <f t="shared" si="97"/>
        <v>2.7545691190502319E-2</v>
      </c>
      <c r="FK51" s="4">
        <f t="shared" si="98"/>
        <v>2.7545607158211638E-2</v>
      </c>
      <c r="FL51" s="4">
        <f t="shared" si="99"/>
        <v>2.7545521661673122E-2</v>
      </c>
      <c r="FM51" s="4">
        <f t="shared" si="100"/>
        <v>2.7545434587726847E-2</v>
      </c>
      <c r="FN51" s="4">
        <f t="shared" si="101"/>
        <v>2.7545345767722829E-2</v>
      </c>
      <c r="FO51" s="4">
        <f t="shared" si="102"/>
        <v>2.7545255103036403E-2</v>
      </c>
      <c r="FP51" s="4">
        <f t="shared" si="103"/>
        <v>2.7545162500889786E-2</v>
      </c>
      <c r="FQ51" s="4">
        <f t="shared" si="104"/>
        <v>2.7545067872476015E-2</v>
      </c>
      <c r="FR51" s="4">
        <f t="shared" si="105"/>
        <v>2.7544971131631346E-2</v>
      </c>
      <c r="FS51" s="4">
        <f t="shared" si="106"/>
        <v>2.7544872193850489E-2</v>
      </c>
      <c r="FT51" s="4">
        <f t="shared" si="107"/>
        <v>2.754477097555097E-2</v>
      </c>
      <c r="FU51" s="4">
        <f t="shared" si="108"/>
        <v>2.7544667393501809E-2</v>
      </c>
      <c r="FV51" s="4">
        <f t="shared" si="109"/>
        <v>2.7544561364369224E-2</v>
      </c>
      <c r="FW51" s="4">
        <f t="shared" si="110"/>
        <v>2.7544452804352026E-2</v>
      </c>
      <c r="FX51" s="4">
        <f t="shared" si="111"/>
        <v>2.7544341608183087E-2</v>
      </c>
      <c r="FY51" s="4">
        <f t="shared" si="112"/>
        <v>2.7544227691319811E-2</v>
      </c>
      <c r="FZ51" s="4">
        <f t="shared" si="74"/>
        <v>2.7544110969080604E-2</v>
      </c>
      <c r="GA51" s="4">
        <f t="shared" si="75"/>
        <v>2.7543991356396624E-2</v>
      </c>
      <c r="GB51" s="4">
        <f t="shared" si="76"/>
        <v>2.7543868767604174E-2</v>
      </c>
      <c r="GC51" s="4">
        <f t="shared" si="77"/>
        <v>2.7543743116269059E-2</v>
      </c>
      <c r="GD51" s="4">
        <f t="shared" si="78"/>
        <v>2.7543614315027831E-2</v>
      </c>
      <c r="GE51" s="4">
        <f t="shared" si="79"/>
        <v>2.7543482275455888E-2</v>
      </c>
      <c r="GF51" s="4">
        <f t="shared" si="80"/>
        <v>2.7543346907942023E-2</v>
      </c>
      <c r="GG51" s="4">
        <f t="shared" si="81"/>
        <v>2.7543208121581619E-2</v>
      </c>
      <c r="GH51" s="4">
        <f t="shared" si="82"/>
        <v>2.7543065839271241E-2</v>
      </c>
      <c r="GI51" s="4">
        <f t="shared" si="83"/>
        <v>2.7542919966826895E-2</v>
      </c>
      <c r="GJ51" s="4">
        <f t="shared" si="84"/>
        <v>2.7542770407835038E-2</v>
      </c>
      <c r="GK51" s="4">
        <f t="shared" si="85"/>
        <v>2.7542617063572195E-2</v>
      </c>
      <c r="GL51" s="4">
        <f t="shared" si="86"/>
        <v>2.7542459832934796E-2</v>
      </c>
      <c r="GM51" s="4">
        <f t="shared" si="87"/>
        <v>2.7542298612362348E-2</v>
      </c>
      <c r="GN51" s="4">
        <f t="shared" si="88"/>
        <v>2.7542133295763715E-2</v>
      </c>
      <c r="GO51" s="4">
        <f t="shared" si="89"/>
        <v>2.7541963774442069E-2</v>
      </c>
      <c r="GP51" s="4">
        <f t="shared" si="90"/>
        <v>2.7541789937017391E-2</v>
      </c>
      <c r="GQ51" s="4">
        <f t="shared" si="91"/>
        <v>2.7541611669352539E-2</v>
      </c>
      <c r="GR51" s="4">
        <f t="shared" si="115"/>
        <v>2.754142885447397E-2</v>
      </c>
      <c r="GS51" s="4">
        <f t="shared" si="116"/>
        <v>2.7541241372493142E-2</v>
      </c>
      <c r="GT51" s="4">
        <f t="shared" si="117"/>
        <v>2.7541049100527903E-2</v>
      </c>
      <c r="GU51" s="4">
        <f t="shared" si="118"/>
        <v>2.7540851912619901E-2</v>
      </c>
      <c r="GV51" s="4">
        <f t="shared" si="119"/>
        <v>-6.2712605534271271E-2</v>
      </c>
      <c r="GW51" s="4">
        <f t="shared" si="120"/>
        <v>0.12812223209330353</v>
      </c>
      <c r="GX51" s="4">
        <f t="shared" si="121"/>
        <v>2.7546253750071248E-2</v>
      </c>
      <c r="GY51" s="4">
        <f t="shared" si="122"/>
        <v>2.7546253750071248E-2</v>
      </c>
      <c r="GZ51" s="4">
        <f t="shared" si="123"/>
        <v>2.7546253750071248E-2</v>
      </c>
      <c r="HA51" s="4">
        <f t="shared" si="124"/>
        <v>2.7546253750071248E-2</v>
      </c>
      <c r="HB51" s="4"/>
      <c r="HC51" s="4"/>
      <c r="HD51" s="4"/>
      <c r="HE51" s="4"/>
    </row>
    <row r="52" spans="2:213" x14ac:dyDescent="0.2">
      <c r="B52" t="str">
        <f t="shared" si="127"/>
        <v>47y</v>
      </c>
      <c r="C52">
        <f t="shared" si="19"/>
        <v>564</v>
      </c>
      <c r="D52" s="10">
        <f t="shared" si="1"/>
        <v>47</v>
      </c>
      <c r="E52" s="11">
        <f>'Curve construction'!G67</f>
        <v>2.5804449843792734E-2</v>
      </c>
      <c r="G52" s="11">
        <f t="shared" si="20"/>
        <v>2.5804449843792734E-2</v>
      </c>
      <c r="H52" s="11">
        <f t="shared" si="130"/>
        <v>2.5804449843792734E-2</v>
      </c>
      <c r="I52" s="11">
        <f t="shared" si="130"/>
        <v>2.5804449843792734E-2</v>
      </c>
      <c r="J52" s="11">
        <f t="shared" si="130"/>
        <v>2.5804449843792734E-2</v>
      </c>
      <c r="K52" s="11">
        <f t="shared" si="130"/>
        <v>2.5804449843792734E-2</v>
      </c>
      <c r="L52" s="11">
        <f t="shared" si="130"/>
        <v>2.5804449843792734E-2</v>
      </c>
      <c r="M52" s="11">
        <f t="shared" si="130"/>
        <v>2.5804449843792734E-2</v>
      </c>
      <c r="N52" s="11">
        <f t="shared" si="130"/>
        <v>2.5804449843792734E-2</v>
      </c>
      <c r="O52" s="11">
        <f t="shared" si="130"/>
        <v>2.5804449843792734E-2</v>
      </c>
      <c r="P52" s="11">
        <f t="shared" si="130"/>
        <v>2.5804449843792734E-2</v>
      </c>
      <c r="Q52" s="11">
        <f t="shared" si="130"/>
        <v>2.5804449843792734E-2</v>
      </c>
      <c r="R52" s="11">
        <f t="shared" si="130"/>
        <v>2.5804449843792734E-2</v>
      </c>
      <c r="S52" s="11">
        <f t="shared" si="130"/>
        <v>2.5804449843792734E-2</v>
      </c>
      <c r="T52" s="11">
        <f t="shared" si="130"/>
        <v>2.5804449843792734E-2</v>
      </c>
      <c r="U52" s="11">
        <f t="shared" si="130"/>
        <v>2.5804449843792734E-2</v>
      </c>
      <c r="V52" s="11">
        <f t="shared" si="130"/>
        <v>2.5804449843792734E-2</v>
      </c>
      <c r="W52" s="11">
        <f t="shared" si="130"/>
        <v>2.5804449843792734E-2</v>
      </c>
      <c r="X52" s="11">
        <f t="shared" si="130"/>
        <v>2.5804449843792734E-2</v>
      </c>
      <c r="Y52" s="11">
        <f t="shared" si="130"/>
        <v>2.5804449843792734E-2</v>
      </c>
      <c r="Z52" s="11">
        <f t="shared" si="130"/>
        <v>2.5804449843792734E-2</v>
      </c>
      <c r="AA52" s="11">
        <f t="shared" si="130"/>
        <v>2.5804449843792734E-2</v>
      </c>
      <c r="AB52" s="11">
        <f t="shared" si="130"/>
        <v>2.5804449843792734E-2</v>
      </c>
      <c r="AC52" s="11">
        <f t="shared" si="130"/>
        <v>2.5804449843792734E-2</v>
      </c>
      <c r="AD52" s="11">
        <f t="shared" si="130"/>
        <v>2.5804449843792734E-2</v>
      </c>
      <c r="AE52" s="11">
        <f t="shared" si="130"/>
        <v>2.5804449843792734E-2</v>
      </c>
      <c r="AF52" s="11">
        <f t="shared" si="130"/>
        <v>2.5804449843792734E-2</v>
      </c>
      <c r="AG52" s="11">
        <f t="shared" si="130"/>
        <v>2.5804449843792734E-2</v>
      </c>
      <c r="AH52" s="11">
        <f t="shared" si="130"/>
        <v>2.5804449843792734E-2</v>
      </c>
      <c r="AI52" s="11">
        <f t="shared" si="130"/>
        <v>2.5804449843792734E-2</v>
      </c>
      <c r="AJ52" s="11">
        <f t="shared" si="130"/>
        <v>2.5804449843792734E-2</v>
      </c>
      <c r="AK52" s="11">
        <f t="shared" si="130"/>
        <v>2.5804449843792734E-2</v>
      </c>
      <c r="AL52" s="11">
        <f t="shared" si="130"/>
        <v>2.5804449843792734E-2</v>
      </c>
      <c r="AM52" s="11">
        <f t="shared" si="130"/>
        <v>2.5804449843792734E-2</v>
      </c>
      <c r="AN52" s="11">
        <f t="shared" si="130"/>
        <v>2.5804449843792734E-2</v>
      </c>
      <c r="AO52" s="11">
        <f t="shared" si="128"/>
        <v>2.5804449843792734E-2</v>
      </c>
      <c r="AP52" s="11">
        <f t="shared" si="128"/>
        <v>2.5804449843792734E-2</v>
      </c>
      <c r="AQ52" s="11">
        <f t="shared" si="128"/>
        <v>2.5804449843792734E-2</v>
      </c>
      <c r="AR52" s="11">
        <f t="shared" si="128"/>
        <v>2.5804449843792734E-2</v>
      </c>
      <c r="AS52" s="11">
        <f t="shared" si="128"/>
        <v>2.5804449843792734E-2</v>
      </c>
      <c r="AT52" s="11">
        <f t="shared" si="128"/>
        <v>2.5804449843792734E-2</v>
      </c>
      <c r="AU52" s="11">
        <f t="shared" si="128"/>
        <v>2.5804449843792734E-2</v>
      </c>
      <c r="AV52" s="11">
        <f t="shared" si="128"/>
        <v>2.5804449843792734E-2</v>
      </c>
      <c r="AW52" s="11">
        <f t="shared" si="128"/>
        <v>2.5804449843792734E-2</v>
      </c>
      <c r="AX52" s="11">
        <f t="shared" si="128"/>
        <v>2.5804449843792734E-2</v>
      </c>
      <c r="AY52" s="11">
        <f t="shared" si="128"/>
        <v>2.5804449843792734E-2</v>
      </c>
      <c r="AZ52" s="11">
        <f t="shared" si="128"/>
        <v>2.5804449843792734E-2</v>
      </c>
      <c r="BA52" s="11">
        <f t="shared" si="128"/>
        <v>2.6804449843792735E-2</v>
      </c>
      <c r="BB52" s="11">
        <f t="shared" si="128"/>
        <v>2.5804449843792734E-2</v>
      </c>
      <c r="BC52" s="11">
        <f t="shared" si="128"/>
        <v>2.5804449843792734E-2</v>
      </c>
      <c r="BD52" s="11">
        <f t="shared" si="4"/>
        <v>2.5804449843792734E-2</v>
      </c>
      <c r="BF52" s="11">
        <f>(1-G52*SUM(BF$6:BF51))/(1+G52)</f>
        <v>0.2896079885110443</v>
      </c>
      <c r="BG52" s="11">
        <f>(1-H52*SUM(BG$6:BG51))/(1+H52)</f>
        <v>0.28961705951262806</v>
      </c>
      <c r="BH52" s="11">
        <f>(1-I52*SUM(BH$6:BH51))/(1+I52)</f>
        <v>0.28962616052474188</v>
      </c>
      <c r="BI52" s="11">
        <f>(1-J52*SUM(BI$6:BI51))/(1+J52)</f>
        <v>0.28963531941649318</v>
      </c>
      <c r="BJ52" s="11">
        <f>(1-K52*SUM(BJ$6:BJ51))/(1+K52)</f>
        <v>0.28964455638906061</v>
      </c>
      <c r="BK52" s="11">
        <f>(1-L52*SUM(BK$6:BK51))/(1+L52)</f>
        <v>0.28965390531617058</v>
      </c>
      <c r="BL52" s="11">
        <f>(1-M52*SUM(BL$6:BL51))/(1+M52)</f>
        <v>0.28966338327180613</v>
      </c>
      <c r="BM52" s="11">
        <f>(1-N52*SUM(BM$6:BM51))/(1+N52)</f>
        <v>0.28967301570184217</v>
      </c>
      <c r="BN52" s="11">
        <f>(1-O52*SUM(BN$6:BN51))/(1+O52)</f>
        <v>0.28968281663112239</v>
      </c>
      <c r="BO52" s="11">
        <f>(1-P52*SUM(BO$6:BO51))/(1+P52)</f>
        <v>0.28969279906725187</v>
      </c>
      <c r="BP52" s="11">
        <f>(1-Q52*SUM(BP$6:BP51))/(1+Q52)</f>
        <v>0.28970298238414544</v>
      </c>
      <c r="BQ52" s="11">
        <f>(1-R52*SUM(BQ$6:BQ51))/(1+R52)</f>
        <v>0.28971337793265117</v>
      </c>
      <c r="BR52" s="11">
        <f>(1-S52*SUM(BR$6:BR51))/(1+S52)</f>
        <v>0.28972399639736229</v>
      </c>
      <c r="BS52" s="11">
        <f>(1-T52*SUM(BS$6:BS51))/(1+T52)</f>
        <v>0.28973484801131794</v>
      </c>
      <c r="BT52" s="11">
        <f>(1-U52*SUM(BT$6:BT51))/(1+U52)</f>
        <v>0.289745942708935</v>
      </c>
      <c r="BU52" s="11">
        <f>(1-V52*SUM(BU$6:BU51))/(1+V52)</f>
        <v>0.2897572902383434</v>
      </c>
      <c r="BV52" s="11">
        <f>(1-W52*SUM(BV$6:BV51))/(1+W52)</f>
        <v>0.28976890024620855</v>
      </c>
      <c r="BW52" s="11">
        <f>(1-X52*SUM(BW$6:BW51))/(1+X52)</f>
        <v>0.28978078234341609</v>
      </c>
      <c r="BX52" s="11">
        <f>(1-Y52*SUM(BX$6:BX51))/(1+Y52)</f>
        <v>0.28979294615714801</v>
      </c>
      <c r="BY52" s="11">
        <f>(1-Z52*SUM(BY$6:BY51))/(1+Z52)</f>
        <v>0.28980540137308691</v>
      </c>
      <c r="BZ52" s="11">
        <f>(1-AA52*SUM(BZ$6:BZ51))/(1+AA52)</f>
        <v>0.28981816014512185</v>
      </c>
      <c r="CA52" s="11">
        <f>(1-AB52*SUM(CA$6:CA51))/(1+AB52)</f>
        <v>0.28983123225480323</v>
      </c>
      <c r="CB52" s="11">
        <f>(1-AC52*SUM(CB$6:CB51))/(1+AC52)</f>
        <v>0.28984462750535256</v>
      </c>
      <c r="CC52" s="11">
        <f>(1-AD52*SUM(CC$6:CC51))/(1+AD52)</f>
        <v>0.28985835575002999</v>
      </c>
      <c r="CD52" s="11">
        <f>(1-AE52*SUM(CD$6:CD51))/(1+AE52)</f>
        <v>0.28987242691622017</v>
      </c>
      <c r="CE52" s="11">
        <f>(1-AF52*SUM(CE$6:CE51))/(1+AF52)</f>
        <v>0.28988685102616268</v>
      </c>
      <c r="CF52" s="11">
        <f>(1-AG52*SUM(CF$6:CF51))/(1+AG52)</f>
        <v>0.28990163821502674</v>
      </c>
      <c r="CG52" s="11">
        <f>(1-AH52*SUM(CG$6:CG51))/(1+AH52)</f>
        <v>0.28991679874686233</v>
      </c>
      <c r="CH52" s="11">
        <f>(1-AI52*SUM(CH$6:CH51))/(1+AI52)</f>
        <v>0.28993234302885362</v>
      </c>
      <c r="CI52" s="11">
        <f>(1-AJ52*SUM(CI$6:CI51))/(1+AJ52)</f>
        <v>0.28994828162419384</v>
      </c>
      <c r="CJ52" s="11">
        <f>(1-AK52*SUM(CJ$6:CJ51))/(1+AK52)</f>
        <v>0.28996462351870456</v>
      </c>
      <c r="CK52" s="11">
        <f>(1-AL52*SUM(CK$6:CK51))/(1+AL52)</f>
        <v>0.28998137966738485</v>
      </c>
      <c r="CL52" s="11">
        <f>(1-AM52*SUM(CL$6:CL51))/(1+AM52)</f>
        <v>0.28999856129020707</v>
      </c>
      <c r="CM52" s="11">
        <f>(1-AN52*SUM(CM$6:CM51))/(1+AN52)</f>
        <v>0.29001617988118045</v>
      </c>
      <c r="CN52" s="11">
        <f>(1-AO52*SUM(CN$6:CN51))/(1+AO52)</f>
        <v>0.29003424721741045</v>
      </c>
      <c r="CO52" s="11">
        <f>(1-AP52*SUM(CO$6:CO51))/(1+AP52)</f>
        <v>0.29005277536817947</v>
      </c>
      <c r="CP52" s="11">
        <f>(1-AQ52*SUM(CP$6:CP51))/(1+AQ52)</f>
        <v>0.2900717767040889</v>
      </c>
      <c r="CQ52" s="11">
        <f>(1-AR52*SUM(CQ$6:CQ51))/(1+AR52)</f>
        <v>0.29009126390628104</v>
      </c>
      <c r="CR52" s="11">
        <f>(1-AS52*SUM(CR$6:CR51))/(1+AS52)</f>
        <v>0.29011124997576665</v>
      </c>
      <c r="CS52" s="11">
        <f>(1-AT52*SUM(CS$6:CS51))/(1+AT52)</f>
        <v>0.29013174824288002</v>
      </c>
      <c r="CT52" s="11">
        <f>(1-AU52*SUM(CT$6:CT51))/(1+AU52)</f>
        <v>0.2901527723768752</v>
      </c>
      <c r="CU52" s="11">
        <f>(1-AV52*SUM(CU$6:CU51))/(1+AV52)</f>
        <v>0.29017433639568613</v>
      </c>
      <c r="CV52" s="11">
        <f>(1-AW52*SUM(CV$6:CV51))/(1+AW52)</f>
        <v>0.29019645467585903</v>
      </c>
      <c r="CW52" s="11">
        <f>(1-AX52*SUM(CW$6:CW51))/(1+AX52)</f>
        <v>0.29021914196267629</v>
      </c>
      <c r="CX52" s="11">
        <f>(1-AY52*SUM(CX$6:CX51))/(1+AY52)</f>
        <v>0.29024241338048296</v>
      </c>
      <c r="CY52" s="11">
        <f>(1-AZ52*SUM(CY$6:CY51))/(1+AZ52)</f>
        <v>0.29026628444322838</v>
      </c>
      <c r="CZ52" s="11">
        <f>(1-BA52*SUM(CZ$6:CZ51))/(1+BA52)</f>
        <v>0.26278740504770559</v>
      </c>
      <c r="DA52" s="11">
        <f>(1-BB52*SUM(DA$6:DA51))/(1+BB52)</f>
        <v>0.28959891480642791</v>
      </c>
      <c r="DB52" s="11">
        <f>(1-BC52*SUM(DB$6:DB51))/(1+BC52)</f>
        <v>0.28959891480642791</v>
      </c>
      <c r="DC52" s="11">
        <f>(1-BD52*SUM(DC$6:DC51))/(1+BD52)</f>
        <v>0.28959891480642791</v>
      </c>
      <c r="DE52" s="4">
        <f t="shared" si="21"/>
        <v>2.6717204884656232E-2</v>
      </c>
      <c r="DF52" s="4">
        <f t="shared" si="58"/>
        <v>2.6716520672570354E-2</v>
      </c>
      <c r="DG52" s="4">
        <f t="shared" si="59"/>
        <v>2.6715834218829393E-2</v>
      </c>
      <c r="DH52" s="4">
        <f t="shared" si="60"/>
        <v>2.6715143421693677E-2</v>
      </c>
      <c r="DI52" s="4">
        <f t="shared" si="61"/>
        <v>2.6714446758012045E-2</v>
      </c>
      <c r="DJ52" s="4">
        <f t="shared" si="62"/>
        <v>2.6713741673686675E-2</v>
      </c>
      <c r="DK52" s="4">
        <f t="shared" si="63"/>
        <v>2.6713026881916679E-2</v>
      </c>
      <c r="DL52" s="4">
        <f t="shared" si="64"/>
        <v>2.6712300464741157E-2</v>
      </c>
      <c r="DM52" s="4">
        <f t="shared" si="65"/>
        <v>2.6711561365734049E-2</v>
      </c>
      <c r="DN52" s="4">
        <f t="shared" si="66"/>
        <v>2.6710808605344916E-2</v>
      </c>
      <c r="DO52" s="4">
        <f t="shared" si="67"/>
        <v>2.6710040724136963E-2</v>
      </c>
      <c r="DP52" s="4">
        <f t="shared" si="68"/>
        <v>2.6709256867867071E-2</v>
      </c>
      <c r="DQ52" s="4">
        <f t="shared" si="69"/>
        <v>2.6708456232685363E-2</v>
      </c>
      <c r="DR52" s="4">
        <f t="shared" si="70"/>
        <v>2.6707638048947713E-2</v>
      </c>
      <c r="DS52" s="4">
        <f t="shared" si="71"/>
        <v>2.670680156968297E-2</v>
      </c>
      <c r="DT52" s="4">
        <f t="shared" si="72"/>
        <v>2.670594606212684E-2</v>
      </c>
      <c r="DU52" s="4">
        <f t="shared" si="25"/>
        <v>2.6705070801331443E-2</v>
      </c>
      <c r="DV52" s="4">
        <f t="shared" si="26"/>
        <v>2.6704175065217939E-2</v>
      </c>
      <c r="DW52" s="4">
        <f t="shared" si="27"/>
        <v>2.6703258130658103E-2</v>
      </c>
      <c r="DX52" s="4">
        <f t="shared" si="28"/>
        <v>2.6702319270299757E-2</v>
      </c>
      <c r="DY52" s="4">
        <f t="shared" si="29"/>
        <v>2.6701357570945827E-2</v>
      </c>
      <c r="DZ52" s="4">
        <f t="shared" si="30"/>
        <v>2.6700372298440245E-2</v>
      </c>
      <c r="EA52" s="4">
        <f t="shared" si="31"/>
        <v>2.66993627172043E-2</v>
      </c>
      <c r="EB52" s="4">
        <f t="shared" si="32"/>
        <v>2.6698328088109236E-2</v>
      </c>
      <c r="EC52" s="4">
        <f t="shared" si="33"/>
        <v>2.6697267666670355E-2</v>
      </c>
      <c r="ED52" s="4">
        <f t="shared" si="34"/>
        <v>2.6696180701493599E-2</v>
      </c>
      <c r="EE52" s="4">
        <f t="shared" si="35"/>
        <v>2.6695066432926629E-2</v>
      </c>
      <c r="EF52" s="4">
        <f t="shared" si="36"/>
        <v>2.6693924091866661E-2</v>
      </c>
      <c r="EG52" s="4">
        <f t="shared" si="37"/>
        <v>2.6692752898700656E-2</v>
      </c>
      <c r="EH52" s="4">
        <f t="shared" si="38"/>
        <v>2.6691552062347634E-2</v>
      </c>
      <c r="EI52" s="4">
        <f t="shared" si="39"/>
        <v>2.669032091085688E-2</v>
      </c>
      <c r="EJ52" s="4">
        <f t="shared" si="40"/>
        <v>2.668905862422144E-2</v>
      </c>
      <c r="EK52" s="4">
        <f t="shared" si="41"/>
        <v>2.6687764362802069E-2</v>
      </c>
      <c r="EL52" s="4">
        <f t="shared" si="42"/>
        <v>2.6686437266663754E-2</v>
      </c>
      <c r="EM52" s="4">
        <f t="shared" si="43"/>
        <v>2.6685076454912915E-2</v>
      </c>
      <c r="EN52" s="4">
        <f t="shared" si="44"/>
        <v>2.668368102503238E-2</v>
      </c>
      <c r="EO52" s="4">
        <f t="shared" si="45"/>
        <v>2.6682250052215917E-2</v>
      </c>
      <c r="EP52" s="4">
        <f t="shared" si="46"/>
        <v>2.6680782588695662E-2</v>
      </c>
      <c r="EQ52" s="4">
        <f t="shared" si="47"/>
        <v>2.6679277663062884E-2</v>
      </c>
      <c r="ER52" s="4">
        <f t="shared" si="48"/>
        <v>2.6677734279582532E-2</v>
      </c>
      <c r="ES52" s="4">
        <f t="shared" si="49"/>
        <v>2.6676151417496019E-2</v>
      </c>
      <c r="ET52" s="4">
        <f t="shared" si="50"/>
        <v>2.6674528030314892E-2</v>
      </c>
      <c r="EU52" s="4">
        <f t="shared" si="51"/>
        <v>2.6672863045101636E-2</v>
      </c>
      <c r="EV52" s="4">
        <f t="shared" si="52"/>
        <v>2.6671155361739363E-2</v>
      </c>
      <c r="EW52" s="4">
        <f t="shared" si="53"/>
        <v>2.6669403852186635E-2</v>
      </c>
      <c r="EX52" s="4">
        <f t="shared" si="54"/>
        <v>2.6667607359718515E-2</v>
      </c>
      <c r="EY52" s="4">
        <f t="shared" si="55"/>
        <v>2.8842365936083025E-2</v>
      </c>
      <c r="EZ52" s="4">
        <f t="shared" si="56"/>
        <v>2.6717889322524391E-2</v>
      </c>
      <c r="FA52" s="4">
        <f t="shared" si="57"/>
        <v>2.6717889322524391E-2</v>
      </c>
      <c r="FB52" s="4">
        <f t="shared" si="57"/>
        <v>2.6717889322524391E-2</v>
      </c>
      <c r="FD52" s="4">
        <f t="shared" si="24"/>
        <v>2.7546176114199517E-2</v>
      </c>
      <c r="FE52" s="4">
        <f t="shared" si="92"/>
        <v>2.754609850631895E-2</v>
      </c>
      <c r="FF52" s="4">
        <f t="shared" si="93"/>
        <v>2.7546020646565195E-2</v>
      </c>
      <c r="FG52" s="4">
        <f t="shared" si="94"/>
        <v>2.7545942296588022E-2</v>
      </c>
      <c r="FH52" s="4">
        <f t="shared" si="95"/>
        <v>2.7545863283685135E-2</v>
      </c>
      <c r="FI52" s="4">
        <f t="shared" si="96"/>
        <v>2.7545783318255523E-2</v>
      </c>
      <c r="FJ52" s="4">
        <f t="shared" si="97"/>
        <v>2.7545702254458293E-2</v>
      </c>
      <c r="FK52" s="4">
        <f t="shared" si="98"/>
        <v>2.7545619874895788E-2</v>
      </c>
      <c r="FL52" s="4">
        <f t="shared" si="99"/>
        <v>2.7545536059897957E-2</v>
      </c>
      <c r="FM52" s="4">
        <f t="shared" si="100"/>
        <v>2.7545450698530205E-2</v>
      </c>
      <c r="FN52" s="4">
        <f t="shared" si="101"/>
        <v>2.7545363625461672E-2</v>
      </c>
      <c r="FO52" s="4">
        <f t="shared" si="102"/>
        <v>2.7545274744007697E-2</v>
      </c>
      <c r="FP52" s="4">
        <f t="shared" si="103"/>
        <v>2.7545183963215036E-2</v>
      </c>
      <c r="FQ52" s="4">
        <f t="shared" si="104"/>
        <v>2.7545091196027327E-2</v>
      </c>
      <c r="FR52" s="4">
        <f t="shared" si="105"/>
        <v>2.7544996357973695E-2</v>
      </c>
      <c r="FS52" s="4">
        <f t="shared" si="106"/>
        <v>2.7544899366213516E-2</v>
      </c>
      <c r="FT52" s="4">
        <f t="shared" si="107"/>
        <v>2.7544800138809888E-2</v>
      </c>
      <c r="FU52" s="4">
        <f t="shared" si="108"/>
        <v>2.7544698594169637E-2</v>
      </c>
      <c r="FV52" s="4">
        <f t="shared" si="109"/>
        <v>2.7544594650599219E-2</v>
      </c>
      <c r="FW52" s="4">
        <f t="shared" si="110"/>
        <v>2.7544488225949459E-2</v>
      </c>
      <c r="FX52" s="4">
        <f t="shared" si="111"/>
        <v>2.7544379217022019E-2</v>
      </c>
      <c r="FY52" s="4">
        <f t="shared" si="112"/>
        <v>2.7544267540941858E-2</v>
      </c>
      <c r="FZ52" s="4">
        <f t="shared" si="74"/>
        <v>2.754415311469316E-2</v>
      </c>
      <c r="GA52" s="4">
        <f t="shared" si="75"/>
        <v>2.7544035854881965E-2</v>
      </c>
      <c r="GB52" s="4">
        <f t="shared" si="76"/>
        <v>2.7543915677533004E-2</v>
      </c>
      <c r="GC52" s="4">
        <f t="shared" si="77"/>
        <v>2.7543792497912944E-2</v>
      </c>
      <c r="GD52" s="4">
        <f t="shared" si="78"/>
        <v>2.7543666230381181E-2</v>
      </c>
      <c r="GE52" s="4">
        <f t="shared" si="79"/>
        <v>2.7543536788253276E-2</v>
      </c>
      <c r="GF52" s="4">
        <f t="shared" si="80"/>
        <v>2.7543404083683276E-2</v>
      </c>
      <c r="GG52" s="4">
        <f t="shared" si="81"/>
        <v>2.7543268027558021E-2</v>
      </c>
      <c r="GH52" s="4">
        <f t="shared" si="82"/>
        <v>2.7543128544292861E-2</v>
      </c>
      <c r="GI52" s="4">
        <f t="shared" si="83"/>
        <v>2.7542985541560538E-2</v>
      </c>
      <c r="GJ52" s="4">
        <f t="shared" si="84"/>
        <v>2.7542838924845769E-2</v>
      </c>
      <c r="GK52" s="4">
        <f t="shared" si="85"/>
        <v>2.7542688597372189E-2</v>
      </c>
      <c r="GL52" s="4">
        <f t="shared" si="86"/>
        <v>2.7542534460027079E-2</v>
      </c>
      <c r="GM52" s="4">
        <f t="shared" si="87"/>
        <v>2.7542376411290981E-2</v>
      </c>
      <c r="GN52" s="4">
        <f t="shared" si="88"/>
        <v>2.7542214347164196E-2</v>
      </c>
      <c r="GO52" s="4">
        <f t="shared" si="89"/>
        <v>2.7542048161091737E-2</v>
      </c>
      <c r="GP52" s="4">
        <f t="shared" si="90"/>
        <v>2.7541877743889831E-2</v>
      </c>
      <c r="GQ52" s="4">
        <f t="shared" si="91"/>
        <v>2.7541702983670646E-2</v>
      </c>
      <c r="GR52" s="4">
        <f t="shared" si="115"/>
        <v>2.7541523765766129E-2</v>
      </c>
      <c r="GS52" s="4">
        <f t="shared" si="116"/>
        <v>2.7541339972652734E-2</v>
      </c>
      <c r="GT52" s="4">
        <f t="shared" si="117"/>
        <v>2.7541151483869486E-2</v>
      </c>
      <c r="GU52" s="4">
        <f t="shared" si="118"/>
        <v>2.7540958175942265E-2</v>
      </c>
      <c r="GV52" s="4">
        <f t="shared" si="119"/>
        <v>2.7540759922302316E-2</v>
      </c>
      <c r="GW52" s="4">
        <f t="shared" si="120"/>
        <v>-6.6214902176303991E-2</v>
      </c>
      <c r="GX52" s="4">
        <f t="shared" si="121"/>
        <v>0.13238410320848359</v>
      </c>
      <c r="GY52" s="4">
        <f t="shared" si="122"/>
        <v>2.7546253750069916E-2</v>
      </c>
      <c r="GZ52" s="4">
        <f t="shared" si="123"/>
        <v>2.7546253750069916E-2</v>
      </c>
      <c r="HA52" s="4">
        <f t="shared" si="124"/>
        <v>2.7546253750069916E-2</v>
      </c>
      <c r="HB52" s="4"/>
      <c r="HC52" s="4"/>
      <c r="HD52" s="4"/>
      <c r="HE52" s="4"/>
    </row>
    <row r="53" spans="2:213" x14ac:dyDescent="0.2">
      <c r="B53" t="str">
        <f t="shared" si="127"/>
        <v>48y</v>
      </c>
      <c r="C53">
        <f t="shared" si="19"/>
        <v>576</v>
      </c>
      <c r="D53" s="10">
        <f t="shared" si="1"/>
        <v>48</v>
      </c>
      <c r="E53" s="11">
        <f>'Curve construction'!G68</f>
        <v>2.5822100562240498E-2</v>
      </c>
      <c r="G53" s="11">
        <f t="shared" si="20"/>
        <v>2.5822100562240498E-2</v>
      </c>
      <c r="H53" s="11">
        <f t="shared" si="130"/>
        <v>2.5822100562240498E-2</v>
      </c>
      <c r="I53" s="11">
        <f t="shared" si="130"/>
        <v>2.5822100562240498E-2</v>
      </c>
      <c r="J53" s="11">
        <f t="shared" si="130"/>
        <v>2.5822100562240498E-2</v>
      </c>
      <c r="K53" s="11">
        <f t="shared" si="130"/>
        <v>2.5822100562240498E-2</v>
      </c>
      <c r="L53" s="11">
        <f t="shared" si="130"/>
        <v>2.5822100562240498E-2</v>
      </c>
      <c r="M53" s="11">
        <f t="shared" si="130"/>
        <v>2.5822100562240498E-2</v>
      </c>
      <c r="N53" s="11">
        <f t="shared" si="130"/>
        <v>2.5822100562240498E-2</v>
      </c>
      <c r="O53" s="11">
        <f t="shared" si="130"/>
        <v>2.5822100562240498E-2</v>
      </c>
      <c r="P53" s="11">
        <f t="shared" si="130"/>
        <v>2.5822100562240498E-2</v>
      </c>
      <c r="Q53" s="11">
        <f t="shared" si="130"/>
        <v>2.5822100562240498E-2</v>
      </c>
      <c r="R53" s="11">
        <f t="shared" si="130"/>
        <v>2.5822100562240498E-2</v>
      </c>
      <c r="S53" s="11">
        <f t="shared" si="130"/>
        <v>2.5822100562240498E-2</v>
      </c>
      <c r="T53" s="11">
        <f t="shared" si="130"/>
        <v>2.5822100562240498E-2</v>
      </c>
      <c r="U53" s="11">
        <f t="shared" si="130"/>
        <v>2.5822100562240498E-2</v>
      </c>
      <c r="V53" s="11">
        <f t="shared" si="130"/>
        <v>2.5822100562240498E-2</v>
      </c>
      <c r="W53" s="11">
        <f t="shared" si="130"/>
        <v>2.5822100562240498E-2</v>
      </c>
      <c r="X53" s="11">
        <f t="shared" si="130"/>
        <v>2.5822100562240498E-2</v>
      </c>
      <c r="Y53" s="11">
        <f t="shared" si="130"/>
        <v>2.5822100562240498E-2</v>
      </c>
      <c r="Z53" s="11">
        <f t="shared" si="130"/>
        <v>2.5822100562240498E-2</v>
      </c>
      <c r="AA53" s="11">
        <f t="shared" si="130"/>
        <v>2.5822100562240498E-2</v>
      </c>
      <c r="AB53" s="11">
        <f t="shared" si="130"/>
        <v>2.5822100562240498E-2</v>
      </c>
      <c r="AC53" s="11">
        <f t="shared" si="130"/>
        <v>2.5822100562240498E-2</v>
      </c>
      <c r="AD53" s="11">
        <f t="shared" si="130"/>
        <v>2.5822100562240498E-2</v>
      </c>
      <c r="AE53" s="11">
        <f t="shared" si="130"/>
        <v>2.5822100562240498E-2</v>
      </c>
      <c r="AF53" s="11">
        <f t="shared" si="130"/>
        <v>2.5822100562240498E-2</v>
      </c>
      <c r="AG53" s="11">
        <f t="shared" si="130"/>
        <v>2.5822100562240498E-2</v>
      </c>
      <c r="AH53" s="11">
        <f t="shared" si="130"/>
        <v>2.5822100562240498E-2</v>
      </c>
      <c r="AI53" s="11">
        <f t="shared" si="130"/>
        <v>2.5822100562240498E-2</v>
      </c>
      <c r="AJ53" s="11">
        <f t="shared" si="130"/>
        <v>2.5822100562240498E-2</v>
      </c>
      <c r="AK53" s="11">
        <f t="shared" si="130"/>
        <v>2.5822100562240498E-2</v>
      </c>
      <c r="AL53" s="11">
        <f t="shared" si="130"/>
        <v>2.5822100562240498E-2</v>
      </c>
      <c r="AM53" s="11">
        <f t="shared" si="130"/>
        <v>2.5822100562240498E-2</v>
      </c>
      <c r="AN53" s="11">
        <f t="shared" si="130"/>
        <v>2.5822100562240498E-2</v>
      </c>
      <c r="AO53" s="11">
        <f t="shared" si="128"/>
        <v>2.5822100562240498E-2</v>
      </c>
      <c r="AP53" s="11">
        <f t="shared" si="128"/>
        <v>2.5822100562240498E-2</v>
      </c>
      <c r="AQ53" s="11">
        <f t="shared" si="128"/>
        <v>2.5822100562240498E-2</v>
      </c>
      <c r="AR53" s="11">
        <f t="shared" si="128"/>
        <v>2.5822100562240498E-2</v>
      </c>
      <c r="AS53" s="11">
        <f t="shared" si="128"/>
        <v>2.5822100562240498E-2</v>
      </c>
      <c r="AT53" s="11">
        <f t="shared" si="128"/>
        <v>2.5822100562240498E-2</v>
      </c>
      <c r="AU53" s="11">
        <f t="shared" si="128"/>
        <v>2.5822100562240498E-2</v>
      </c>
      <c r="AV53" s="11">
        <f t="shared" si="128"/>
        <v>2.5822100562240498E-2</v>
      </c>
      <c r="AW53" s="11">
        <f t="shared" si="128"/>
        <v>2.5822100562240498E-2</v>
      </c>
      <c r="AX53" s="11">
        <f t="shared" si="128"/>
        <v>2.5822100562240498E-2</v>
      </c>
      <c r="AY53" s="11">
        <f t="shared" si="128"/>
        <v>2.5822100562240498E-2</v>
      </c>
      <c r="AZ53" s="11">
        <f t="shared" si="128"/>
        <v>2.5822100562240498E-2</v>
      </c>
      <c r="BA53" s="11">
        <f t="shared" si="128"/>
        <v>2.5822100562240498E-2</v>
      </c>
      <c r="BB53" s="11">
        <f t="shared" si="128"/>
        <v>2.6822100562240499E-2</v>
      </c>
      <c r="BC53" s="11">
        <f t="shared" si="128"/>
        <v>2.5822100562240498E-2</v>
      </c>
      <c r="BD53" s="11">
        <f t="shared" si="4"/>
        <v>2.5822100562240498E-2</v>
      </c>
      <c r="BF53" s="11">
        <f>(1-G53*SUM(BF$6:BF52))/(1+G53)</f>
        <v>0.28184425656925294</v>
      </c>
      <c r="BG53" s="11">
        <f>(1-H53*SUM(BG$6:BG52))/(1+H53)</f>
        <v>0.28185310528318758</v>
      </c>
      <c r="BH53" s="11">
        <f>(1-I53*SUM(BH$6:BH52))/(1+I53)</f>
        <v>0.28186198327223516</v>
      </c>
      <c r="BI53" s="11">
        <f>(1-J53*SUM(BI$6:BI52))/(1+J53)</f>
        <v>0.28187091772256212</v>
      </c>
      <c r="BJ53" s="11">
        <f>(1-K53*SUM(BJ$6:BJ52))/(1+K53)</f>
        <v>0.28187992834031123</v>
      </c>
      <c r="BK53" s="11">
        <f>(1-L53*SUM(BK$6:BK52))/(1+L53)</f>
        <v>0.28188904816912258</v>
      </c>
      <c r="BL53" s="11">
        <f>(1-M53*SUM(BL$6:BL52))/(1+M53)</f>
        <v>0.28189829386457643</v>
      </c>
      <c r="BM53" s="11">
        <f>(1-N53*SUM(BM$6:BM52))/(1+N53)</f>
        <v>0.28190769024898843</v>
      </c>
      <c r="BN53" s="11">
        <f>(1-O53*SUM(BN$6:BN52))/(1+O53)</f>
        <v>0.28191725100351978</v>
      </c>
      <c r="BO53" s="11">
        <f>(1-P53*SUM(BO$6:BO52))/(1+P53)</f>
        <v>0.28192698881701983</v>
      </c>
      <c r="BP53" s="11">
        <f>(1-Q53*SUM(BP$6:BP52))/(1+Q53)</f>
        <v>0.28193692258863962</v>
      </c>
      <c r="BQ53" s="11">
        <f>(1-R53*SUM(BQ$6:BQ52))/(1+R53)</f>
        <v>0.28194706339107167</v>
      </c>
      <c r="BR53" s="11">
        <f>(1-S53*SUM(BR$6:BR52))/(1+S53)</f>
        <v>0.28195742164707965</v>
      </c>
      <c r="BS53" s="11">
        <f>(1-T53*SUM(BS$6:BS52))/(1+T53)</f>
        <v>0.28196800733893929</v>
      </c>
      <c r="BT53" s="11">
        <f>(1-U53*SUM(BT$6:BT52))/(1+U53)</f>
        <v>0.28197883015762121</v>
      </c>
      <c r="BU53" s="11">
        <f>(1-V53*SUM(BU$6:BU52))/(1+V53)</f>
        <v>0.28198989961237469</v>
      </c>
      <c r="BV53" s="11">
        <f>(1-W53*SUM(BV$6:BV52))/(1+W53)</f>
        <v>0.28200122511347064</v>
      </c>
      <c r="BW53" s="11">
        <f>(1-X53*SUM(BW$6:BW52))/(1+X53)</f>
        <v>0.28201281603627698</v>
      </c>
      <c r="BX53" s="11">
        <f>(1-Y53*SUM(BX$6:BX52))/(1+Y53)</f>
        <v>0.28202468177205858</v>
      </c>
      <c r="BY53" s="11">
        <f>(1-Z53*SUM(BY$6:BY52))/(1+Z53)</f>
        <v>0.28203683176914779</v>
      </c>
      <c r="BZ53" s="11">
        <f>(1-AA53*SUM(BZ$6:BZ52))/(1+AA53)</f>
        <v>0.28204927788359863</v>
      </c>
      <c r="CA53" s="11">
        <f>(1-AB53*SUM(CA$6:CA52))/(1+AB53)</f>
        <v>0.28206202965726163</v>
      </c>
      <c r="CB53" s="11">
        <f>(1-AC53*SUM(CB$6:CB52))/(1+AC53)</f>
        <v>0.28207509665312747</v>
      </c>
      <c r="CC53" s="11">
        <f>(1-AD53*SUM(CC$6:CC52))/(1+AD53)</f>
        <v>0.28208848848299922</v>
      </c>
      <c r="CD53" s="11">
        <f>(1-AE53*SUM(CD$6:CD52))/(1+AE53)</f>
        <v>0.28210221483098785</v>
      </c>
      <c r="CE53" s="11">
        <f>(1-AF53*SUM(CE$6:CE52))/(1+AF53)</f>
        <v>0.2821162854737348</v>
      </c>
      <c r="CF53" s="11">
        <f>(1-AG53*SUM(CF$6:CF52))/(1+AG53)</f>
        <v>0.28213071029804426</v>
      </c>
      <c r="CG53" s="11">
        <f>(1-AH53*SUM(CG$6:CG52))/(1+AH53)</f>
        <v>0.28214549931644223</v>
      </c>
      <c r="CH53" s="11">
        <f>(1-AI53*SUM(CH$6:CH52))/(1+AI53)</f>
        <v>0.2821606626810817</v>
      </c>
      <c r="CI53" s="11">
        <f>(1-AJ53*SUM(CI$6:CI52))/(1+AJ53)</f>
        <v>0.28217621069630189</v>
      </c>
      <c r="CJ53" s="11">
        <f>(1-AK53*SUM(CJ$6:CJ52))/(1+AK53)</f>
        <v>0.28219215212772392</v>
      </c>
      <c r="CK53" s="11">
        <f>(1-AL53*SUM(CK$6:CK52))/(1+AL53)</f>
        <v>0.2822084976618911</v>
      </c>
      <c r="CL53" s="11">
        <f>(1-AM53*SUM(CL$6:CL52))/(1+AM53)</f>
        <v>0.28222525824382722</v>
      </c>
      <c r="CM53" s="11">
        <f>(1-AN53*SUM(CM$6:CM52))/(1+AN53)</f>
        <v>0.2822424450858772</v>
      </c>
      <c r="CN53" s="11">
        <f>(1-AO53*SUM(CN$6:CN52))/(1+AO53)</f>
        <v>0.28226006967654516</v>
      </c>
      <c r="CO53" s="11">
        <f>(1-AP53*SUM(CO$6:CO52))/(1+AP53)</f>
        <v>0.28227814378935173</v>
      </c>
      <c r="CP53" s="11">
        <f>(1-AQ53*SUM(CP$6:CP52))/(1+AQ53)</f>
        <v>0.28229667949175297</v>
      </c>
      <c r="CQ53" s="11">
        <f>(1-AR53*SUM(CQ$6:CQ52))/(1+AR53)</f>
        <v>0.28231568915413624</v>
      </c>
      <c r="CR53" s="11">
        <f>(1-AS53*SUM(CR$6:CR52))/(1+AS53)</f>
        <v>0.28233518545891845</v>
      </c>
      <c r="CS53" s="11">
        <f>(1-AT53*SUM(CS$6:CS52))/(1+AT53)</f>
        <v>0.28235518140976984</v>
      </c>
      <c r="CT53" s="11">
        <f>(1-AU53*SUM(CT$6:CT52))/(1+AU53)</f>
        <v>0.28237569034097548</v>
      </c>
      <c r="CU53" s="11">
        <f>(1-AV53*SUM(CU$6:CU52))/(1+AV53)</f>
        <v>0.28239672592695547</v>
      </c>
      <c r="CV53" s="11">
        <f>(1-AW53*SUM(CV$6:CV52))/(1+AW53)</f>
        <v>0.28241830219195446</v>
      </c>
      <c r="CW53" s="11">
        <f>(1-AX53*SUM(CW$6:CW52))/(1+AX53)</f>
        <v>0.28244043351991699</v>
      </c>
      <c r="CX53" s="11">
        <f>(1-AY53*SUM(CX$6:CX52))/(1+AY53)</f>
        <v>0.28246313466456174</v>
      </c>
      <c r="CY53" s="11">
        <f>(1-AZ53*SUM(CY$6:CY52))/(1+AZ53)</f>
        <v>0.2824864207596639</v>
      </c>
      <c r="CZ53" s="11">
        <f>(1-BA53*SUM(CZ$6:CZ52))/(1+BA53)</f>
        <v>0.28251030732955873</v>
      </c>
      <c r="DA53" s="11">
        <f>(1-BB53*SUM(DA$6:DA52))/(1+BB53)</f>
        <v>0.25474988288970379</v>
      </c>
      <c r="DB53" s="11">
        <f>(1-BC53*SUM(DB$6:DB52))/(1+BC53)</f>
        <v>0.28183540521852435</v>
      </c>
      <c r="DC53" s="11">
        <f>(1-BD53*SUM(DC$6:DC52))/(1+BD53)</f>
        <v>0.28183540521852435</v>
      </c>
      <c r="DE53" s="4">
        <f t="shared" si="21"/>
        <v>2.6734468326042649E-2</v>
      </c>
      <c r="DF53" s="4">
        <f t="shared" si="58"/>
        <v>2.6733796772087759E-2</v>
      </c>
      <c r="DG53" s="4">
        <f t="shared" si="59"/>
        <v>2.6733123017990579E-2</v>
      </c>
      <c r="DH53" s="4">
        <f t="shared" si="60"/>
        <v>2.6732445000895222E-2</v>
      </c>
      <c r="DI53" s="4">
        <f t="shared" si="61"/>
        <v>2.673176122583043E-2</v>
      </c>
      <c r="DJ53" s="4">
        <f t="shared" si="62"/>
        <v>2.6731069185951473E-2</v>
      </c>
      <c r="DK53" s="4">
        <f t="shared" si="63"/>
        <v>2.6730367618265971E-2</v>
      </c>
      <c r="DL53" s="4">
        <f t="shared" si="64"/>
        <v>2.6729654640298195E-2</v>
      </c>
      <c r="DM53" s="4">
        <f t="shared" si="65"/>
        <v>2.6728929215169783E-2</v>
      </c>
      <c r="DN53" s="4">
        <f t="shared" si="66"/>
        <v>2.6728190381454242E-2</v>
      </c>
      <c r="DO53" s="4">
        <f t="shared" si="67"/>
        <v>2.6727436706719176E-2</v>
      </c>
      <c r="DP53" s="4">
        <f t="shared" si="68"/>
        <v>2.6726667352528377E-2</v>
      </c>
      <c r="DQ53" s="4">
        <f t="shared" si="69"/>
        <v>2.6725881529907847E-2</v>
      </c>
      <c r="DR53" s="4">
        <f t="shared" si="70"/>
        <v>2.6725078483456066E-2</v>
      </c>
      <c r="DS53" s="4">
        <f t="shared" si="71"/>
        <v>2.6724257480025271E-2</v>
      </c>
      <c r="DT53" s="4">
        <f t="shared" si="72"/>
        <v>2.6723417800412985E-2</v>
      </c>
      <c r="DU53" s="4">
        <f t="shared" si="25"/>
        <v>2.6722558733087487E-2</v>
      </c>
      <c r="DV53" s="4">
        <f t="shared" si="26"/>
        <v>2.6721679569334356E-2</v>
      </c>
      <c r="DW53" s="4">
        <f t="shared" si="27"/>
        <v>2.6720779599409328E-2</v>
      </c>
      <c r="DX53" s="4">
        <f t="shared" si="28"/>
        <v>2.6719858109421901E-2</v>
      </c>
      <c r="DY53" s="4">
        <f t="shared" si="29"/>
        <v>2.6718914203077038E-2</v>
      </c>
      <c r="DZ53" s="4">
        <f t="shared" si="30"/>
        <v>2.6717947159806688E-2</v>
      </c>
      <c r="EA53" s="4">
        <f t="shared" si="31"/>
        <v>2.6716956257649027E-2</v>
      </c>
      <c r="EB53" s="4">
        <f t="shared" si="32"/>
        <v>2.6715940771156355E-2</v>
      </c>
      <c r="EC53" s="4">
        <f t="shared" si="33"/>
        <v>2.6714899969625172E-2</v>
      </c>
      <c r="ED53" s="4">
        <f t="shared" si="34"/>
        <v>2.671383311557185E-2</v>
      </c>
      <c r="EE53" s="4">
        <f t="shared" si="35"/>
        <v>2.6712739463406132E-2</v>
      </c>
      <c r="EF53" s="4">
        <f t="shared" si="36"/>
        <v>2.6711618258264069E-2</v>
      </c>
      <c r="EG53" s="4">
        <f t="shared" si="37"/>
        <v>2.671046873496552E-2</v>
      </c>
      <c r="EH53" s="4">
        <f t="shared" si="38"/>
        <v>2.670929011707579E-2</v>
      </c>
      <c r="EI53" s="4">
        <f t="shared" si="39"/>
        <v>2.6708081745086432E-2</v>
      </c>
      <c r="EJ53" s="4">
        <f t="shared" si="40"/>
        <v>2.6706842814172571E-2</v>
      </c>
      <c r="EK53" s="4">
        <f t="shared" si="41"/>
        <v>2.6705572500241193E-2</v>
      </c>
      <c r="EL53" s="4">
        <f t="shared" si="42"/>
        <v>2.670426995927988E-2</v>
      </c>
      <c r="EM53" s="4">
        <f t="shared" si="43"/>
        <v>2.6702934326705341E-2</v>
      </c>
      <c r="EN53" s="4">
        <f t="shared" si="44"/>
        <v>2.6701564716712589E-2</v>
      </c>
      <c r="EO53" s="4">
        <f t="shared" si="45"/>
        <v>2.6700160221619917E-2</v>
      </c>
      <c r="EP53" s="4">
        <f t="shared" si="46"/>
        <v>2.6698719911209867E-2</v>
      </c>
      <c r="EQ53" s="4">
        <f t="shared" si="47"/>
        <v>2.6697242832063095E-2</v>
      </c>
      <c r="ER53" s="4">
        <f t="shared" si="48"/>
        <v>2.6695728006883801E-2</v>
      </c>
      <c r="ES53" s="4">
        <f t="shared" si="49"/>
        <v>2.6694174433817164E-2</v>
      </c>
      <c r="ET53" s="4">
        <f t="shared" si="50"/>
        <v>2.6692581085755673E-2</v>
      </c>
      <c r="EU53" s="4">
        <f t="shared" si="51"/>
        <v>2.6690946909633029E-2</v>
      </c>
      <c r="EV53" s="4">
        <f t="shared" si="52"/>
        <v>2.6689270825707823E-2</v>
      </c>
      <c r="EW53" s="4">
        <f t="shared" si="53"/>
        <v>2.668755172683146E-2</v>
      </c>
      <c r="EX53" s="4">
        <f t="shared" si="54"/>
        <v>2.6685788477704309E-2</v>
      </c>
      <c r="EY53" s="4">
        <f t="shared" si="55"/>
        <v>2.6683979914114309E-2</v>
      </c>
      <c r="EZ53" s="4">
        <f t="shared" si="56"/>
        <v>2.8898715749343662E-2</v>
      </c>
      <c r="FA53" s="4">
        <f t="shared" si="57"/>
        <v>2.6735140101644683E-2</v>
      </c>
      <c r="FB53" s="4">
        <f t="shared" si="57"/>
        <v>2.6735140101644683E-2</v>
      </c>
      <c r="FD53" s="4">
        <f t="shared" si="24"/>
        <v>2.754617758153155E-2</v>
      </c>
      <c r="FE53" s="4">
        <f t="shared" si="92"/>
        <v>2.7546101440464099E-2</v>
      </c>
      <c r="FF53" s="4">
        <f t="shared" si="93"/>
        <v>2.7546025052295642E-2</v>
      </c>
      <c r="FG53" s="4">
        <f t="shared" si="94"/>
        <v>2.7545948183179902E-2</v>
      </c>
      <c r="FH53" s="4">
        <f t="shared" si="95"/>
        <v>2.7545870663679306E-2</v>
      </c>
      <c r="FI53" s="4">
        <f t="shared" si="96"/>
        <v>2.7545792209668907E-2</v>
      </c>
      <c r="FJ53" s="4">
        <f t="shared" si="97"/>
        <v>2.7545712678062717E-2</v>
      </c>
      <c r="FK53" s="4">
        <f t="shared" si="98"/>
        <v>2.7545631855573793E-2</v>
      </c>
      <c r="FL53" s="4">
        <f t="shared" si="99"/>
        <v>2.754554962479272E-2</v>
      </c>
      <c r="FM53" s="4">
        <f t="shared" si="100"/>
        <v>2.7545465876884556E-2</v>
      </c>
      <c r="FN53" s="4">
        <f t="shared" si="101"/>
        <v>2.7545380449643719E-2</v>
      </c>
      <c r="FO53" s="4">
        <f t="shared" si="102"/>
        <v>2.7545293248212754E-2</v>
      </c>
      <c r="FP53" s="4">
        <f t="shared" si="103"/>
        <v>2.7545204183360372E-2</v>
      </c>
      <c r="FQ53" s="4">
        <f t="shared" si="104"/>
        <v>2.7545113169674451E-2</v>
      </c>
      <c r="FR53" s="4">
        <f t="shared" si="105"/>
        <v>2.754502012428417E-2</v>
      </c>
      <c r="FS53" s="4">
        <f t="shared" si="106"/>
        <v>2.7544924965914763E-2</v>
      </c>
      <c r="FT53" s="4">
        <f t="shared" si="107"/>
        <v>2.7544827614179201E-2</v>
      </c>
      <c r="FU53" s="4">
        <f t="shared" si="108"/>
        <v>2.7544727989028184E-2</v>
      </c>
      <c r="FV53" s="4">
        <f t="shared" si="109"/>
        <v>2.7544626010314932E-2</v>
      </c>
      <c r="FW53" s="4">
        <f t="shared" si="110"/>
        <v>2.754452159744103E-2</v>
      </c>
      <c r="FX53" s="4">
        <f t="shared" si="111"/>
        <v>2.754441464916435E-2</v>
      </c>
      <c r="FY53" s="4">
        <f t="shared" si="112"/>
        <v>2.7544305084176379E-2</v>
      </c>
      <c r="FZ53" s="4">
        <f t="shared" si="74"/>
        <v>2.7544192821032487E-2</v>
      </c>
      <c r="GA53" s="4">
        <f t="shared" si="75"/>
        <v>2.7544077777917009E-2</v>
      </c>
      <c r="GB53" s="4">
        <f t="shared" si="76"/>
        <v>2.7543959872444068E-2</v>
      </c>
      <c r="GC53" s="4">
        <f t="shared" si="77"/>
        <v>2.754383902148505E-2</v>
      </c>
      <c r="GD53" s="4">
        <f t="shared" si="78"/>
        <v>2.7543715141018277E-2</v>
      </c>
      <c r="GE53" s="4">
        <f t="shared" si="79"/>
        <v>2.7543588146001774E-2</v>
      </c>
      <c r="GF53" s="4">
        <f t="shared" si="80"/>
        <v>2.7543457950253147E-2</v>
      </c>
      <c r="GG53" s="4">
        <f t="shared" si="81"/>
        <v>2.7543324466344998E-2</v>
      </c>
      <c r="GH53" s="4">
        <f t="shared" si="82"/>
        <v>2.7543187620124643E-2</v>
      </c>
      <c r="GI53" s="4">
        <f t="shared" si="83"/>
        <v>2.7543047321014091E-2</v>
      </c>
      <c r="GJ53" s="4">
        <f t="shared" si="84"/>
        <v>2.7542903476286851E-2</v>
      </c>
      <c r="GK53" s="4">
        <f t="shared" si="85"/>
        <v>2.7542755990998868E-2</v>
      </c>
      <c r="GL53" s="4">
        <f t="shared" si="86"/>
        <v>2.7542604767915257E-2</v>
      </c>
      <c r="GM53" s="4">
        <f t="shared" si="87"/>
        <v>2.7542449707439909E-2</v>
      </c>
      <c r="GN53" s="4">
        <f t="shared" si="88"/>
        <v>2.7542290707542882E-2</v>
      </c>
      <c r="GO53" s="4">
        <f t="shared" si="89"/>
        <v>2.7542127663686244E-2</v>
      </c>
      <c r="GP53" s="4">
        <f t="shared" si="90"/>
        <v>2.7541960468755233E-2</v>
      </c>
      <c r="GQ53" s="4">
        <f t="shared" si="91"/>
        <v>2.7541789012982099E-2</v>
      </c>
      <c r="GR53" s="4">
        <f t="shared" si="115"/>
        <v>2.754161318387105E-2</v>
      </c>
      <c r="GS53" s="4">
        <f t="shared" si="116"/>
        <v>2.754143286612476E-2</v>
      </c>
      <c r="GT53" s="4">
        <f t="shared" si="117"/>
        <v>2.7541247941565317E-2</v>
      </c>
      <c r="GU53" s="4">
        <f t="shared" si="118"/>
        <v>2.7541058289059617E-2</v>
      </c>
      <c r="GV53" s="4">
        <f t="shared" si="119"/>
        <v>2.7540863784434988E-2</v>
      </c>
      <c r="GW53" s="4">
        <f t="shared" si="120"/>
        <v>2.7540664300403694E-2</v>
      </c>
      <c r="GX53" s="4">
        <f t="shared" si="121"/>
        <v>-6.981303609162004E-2</v>
      </c>
      <c r="GY53" s="4">
        <f t="shared" si="122"/>
        <v>0.13679704783932056</v>
      </c>
      <c r="GZ53" s="4">
        <f t="shared" si="123"/>
        <v>2.7546253750071026E-2</v>
      </c>
      <c r="HA53" s="4">
        <f t="shared" si="124"/>
        <v>2.7546253750071026E-2</v>
      </c>
      <c r="HB53" s="4"/>
      <c r="HC53" s="4"/>
      <c r="HD53" s="4"/>
      <c r="HE53" s="4"/>
    </row>
    <row r="54" spans="2:213" x14ac:dyDescent="0.2">
      <c r="B54" t="str">
        <f t="shared" si="127"/>
        <v>49y</v>
      </c>
      <c r="C54">
        <f t="shared" si="19"/>
        <v>588</v>
      </c>
      <c r="D54" s="10">
        <f t="shared" si="1"/>
        <v>49</v>
      </c>
      <c r="E54" s="11">
        <f>'Curve construction'!G69</f>
        <v>2.5838937984275143E-2</v>
      </c>
      <c r="G54" s="11">
        <f t="shared" si="20"/>
        <v>2.5838937984275143E-2</v>
      </c>
      <c r="H54" s="11">
        <f t="shared" si="130"/>
        <v>2.5838937984275143E-2</v>
      </c>
      <c r="I54" s="11">
        <f t="shared" si="130"/>
        <v>2.5838937984275143E-2</v>
      </c>
      <c r="J54" s="11">
        <f t="shared" si="130"/>
        <v>2.5838937984275143E-2</v>
      </c>
      <c r="K54" s="11">
        <f t="shared" si="130"/>
        <v>2.5838937984275143E-2</v>
      </c>
      <c r="L54" s="11">
        <f t="shared" si="130"/>
        <v>2.5838937984275143E-2</v>
      </c>
      <c r="M54" s="11">
        <f t="shared" si="130"/>
        <v>2.5838937984275143E-2</v>
      </c>
      <c r="N54" s="11">
        <f t="shared" si="130"/>
        <v>2.5838937984275143E-2</v>
      </c>
      <c r="O54" s="11">
        <f t="shared" si="130"/>
        <v>2.5838937984275143E-2</v>
      </c>
      <c r="P54" s="11">
        <f t="shared" si="130"/>
        <v>2.5838937984275143E-2</v>
      </c>
      <c r="Q54" s="11">
        <f t="shared" si="130"/>
        <v>2.5838937984275143E-2</v>
      </c>
      <c r="R54" s="11">
        <f t="shared" si="130"/>
        <v>2.5838937984275143E-2</v>
      </c>
      <c r="S54" s="11">
        <f t="shared" si="130"/>
        <v>2.5838937984275143E-2</v>
      </c>
      <c r="T54" s="11">
        <f t="shared" si="130"/>
        <v>2.5838937984275143E-2</v>
      </c>
      <c r="U54" s="11">
        <f t="shared" si="130"/>
        <v>2.5838937984275143E-2</v>
      </c>
      <c r="V54" s="11">
        <f t="shared" si="130"/>
        <v>2.5838937984275143E-2</v>
      </c>
      <c r="W54" s="11">
        <f t="shared" si="130"/>
        <v>2.5838937984275143E-2</v>
      </c>
      <c r="X54" s="11">
        <f t="shared" si="130"/>
        <v>2.5838937984275143E-2</v>
      </c>
      <c r="Y54" s="11">
        <f t="shared" si="130"/>
        <v>2.5838937984275143E-2</v>
      </c>
      <c r="Z54" s="11">
        <f t="shared" si="130"/>
        <v>2.5838937984275143E-2</v>
      </c>
      <c r="AA54" s="11">
        <f t="shared" si="130"/>
        <v>2.5838937984275143E-2</v>
      </c>
      <c r="AB54" s="11">
        <f t="shared" si="130"/>
        <v>2.5838937984275143E-2</v>
      </c>
      <c r="AC54" s="11">
        <f t="shared" si="130"/>
        <v>2.5838937984275143E-2</v>
      </c>
      <c r="AD54" s="11">
        <f t="shared" si="130"/>
        <v>2.5838937984275143E-2</v>
      </c>
      <c r="AE54" s="11">
        <f t="shared" si="130"/>
        <v>2.5838937984275143E-2</v>
      </c>
      <c r="AF54" s="11">
        <f t="shared" si="130"/>
        <v>2.5838937984275143E-2</v>
      </c>
      <c r="AG54" s="11">
        <f t="shared" si="130"/>
        <v>2.5838937984275143E-2</v>
      </c>
      <c r="AH54" s="11">
        <f t="shared" si="130"/>
        <v>2.5838937984275143E-2</v>
      </c>
      <c r="AI54" s="11">
        <f t="shared" si="130"/>
        <v>2.5838937984275143E-2</v>
      </c>
      <c r="AJ54" s="11">
        <f t="shared" si="130"/>
        <v>2.5838937984275143E-2</v>
      </c>
      <c r="AK54" s="11">
        <f t="shared" si="130"/>
        <v>2.5838937984275143E-2</v>
      </c>
      <c r="AL54" s="11">
        <f t="shared" si="130"/>
        <v>2.5838937984275143E-2</v>
      </c>
      <c r="AM54" s="11">
        <f t="shared" si="130"/>
        <v>2.5838937984275143E-2</v>
      </c>
      <c r="AN54" s="11">
        <f t="shared" si="130"/>
        <v>2.5838937984275143E-2</v>
      </c>
      <c r="AO54" s="11">
        <f t="shared" si="130"/>
        <v>2.5838937984275143E-2</v>
      </c>
      <c r="AP54" s="11">
        <f t="shared" ref="AO54:BC55" si="131">$E54+IF(AP$2=$B54,1,0)*$D$2</f>
        <v>2.5838937984275143E-2</v>
      </c>
      <c r="AQ54" s="11">
        <f t="shared" si="131"/>
        <v>2.5838937984275143E-2</v>
      </c>
      <c r="AR54" s="11">
        <f t="shared" si="131"/>
        <v>2.5838937984275143E-2</v>
      </c>
      <c r="AS54" s="11">
        <f t="shared" si="131"/>
        <v>2.5838937984275143E-2</v>
      </c>
      <c r="AT54" s="11">
        <f t="shared" si="131"/>
        <v>2.5838937984275143E-2</v>
      </c>
      <c r="AU54" s="11">
        <f t="shared" si="131"/>
        <v>2.5838937984275143E-2</v>
      </c>
      <c r="AV54" s="11">
        <f t="shared" si="131"/>
        <v>2.5838937984275143E-2</v>
      </c>
      <c r="AW54" s="11">
        <f t="shared" si="131"/>
        <v>2.5838937984275143E-2</v>
      </c>
      <c r="AX54" s="11">
        <f t="shared" si="131"/>
        <v>2.5838937984275143E-2</v>
      </c>
      <c r="AY54" s="11">
        <f t="shared" si="131"/>
        <v>2.5838937984275143E-2</v>
      </c>
      <c r="AZ54" s="11">
        <f t="shared" si="131"/>
        <v>2.5838937984275143E-2</v>
      </c>
      <c r="BA54" s="11">
        <f t="shared" si="131"/>
        <v>2.5838937984275143E-2</v>
      </c>
      <c r="BB54" s="11">
        <f t="shared" si="131"/>
        <v>2.5838937984275143E-2</v>
      </c>
      <c r="BC54" s="11">
        <f t="shared" si="131"/>
        <v>2.6838937984275144E-2</v>
      </c>
      <c r="BD54" s="11">
        <f t="shared" si="4"/>
        <v>2.5838937984275143E-2</v>
      </c>
      <c r="BF54" s="11">
        <f>(1-G54*SUM(BF$6:BF53))/(1+G54)</f>
        <v>0.274288652265755</v>
      </c>
      <c r="BG54" s="11">
        <f>(1-H54*SUM(BG$6:BG53))/(1+H54)</f>
        <v>0.27429728372187573</v>
      </c>
      <c r="BH54" s="11">
        <f>(1-I54*SUM(BH$6:BH53))/(1+I54)</f>
        <v>0.27430594373433292</v>
      </c>
      <c r="BI54" s="11">
        <f>(1-J54*SUM(BI$6:BI53))/(1+J54)</f>
        <v>0.27431465882180545</v>
      </c>
      <c r="BJ54" s="11">
        <f>(1-K54*SUM(BJ$6:BJ53))/(1+K54)</f>
        <v>0.27432344820660154</v>
      </c>
      <c r="BK54" s="11">
        <f>(1-L54*SUM(BK$6:BK53))/(1+L54)</f>
        <v>0.27433234412105811</v>
      </c>
      <c r="BL54" s="11">
        <f>(1-M54*SUM(BL$6:BL53))/(1+M54)</f>
        <v>0.27434136281181998</v>
      </c>
      <c r="BM54" s="11">
        <f>(1-N54*SUM(BM$6:BM53))/(1+N54)</f>
        <v>0.27435052849175318</v>
      </c>
      <c r="BN54" s="11">
        <f>(1-O54*SUM(BN$6:BN53))/(1+O54)</f>
        <v>0.27435985450611278</v>
      </c>
      <c r="BO54" s="11">
        <f>(1-P54*SUM(BO$6:BO53))/(1+P54)</f>
        <v>0.2743693532322054</v>
      </c>
      <c r="BP54" s="11">
        <f>(1-Q54*SUM(BP$6:BP53))/(1+Q54)</f>
        <v>0.27437904310516142</v>
      </c>
      <c r="BQ54" s="11">
        <f>(1-R54*SUM(BQ$6:BQ53))/(1+R54)</f>
        <v>0.27438893492581096</v>
      </c>
      <c r="BR54" s="11">
        <f>(1-S54*SUM(BR$6:BR53))/(1+S54)</f>
        <v>0.27439903886101341</v>
      </c>
      <c r="BS54" s="11">
        <f>(1-T54*SUM(BS$6:BS53))/(1+T54)</f>
        <v>0.27440936464795468</v>
      </c>
      <c r="BT54" s="11">
        <f>(1-U54*SUM(BT$6:BT53))/(1+U54)</f>
        <v>0.27441992173966834</v>
      </c>
      <c r="BU54" s="11">
        <f>(1-V54*SUM(BU$6:BU53))/(1+V54)</f>
        <v>0.27443071941192798</v>
      </c>
      <c r="BV54" s="11">
        <f>(1-W54*SUM(BV$6:BV53))/(1+W54)</f>
        <v>0.27444176684395899</v>
      </c>
      <c r="BW54" s="11">
        <f>(1-X54*SUM(BW$6:BW53))/(1+X54)</f>
        <v>0.27445307318094081</v>
      </c>
      <c r="BX54" s="11">
        <f>(1-Y54*SUM(BX$6:BX53))/(1+Y54)</f>
        <v>0.27446464758355982</v>
      </c>
      <c r="BY54" s="11">
        <f>(1-Z54*SUM(BY$6:BY53))/(1+Z54)</f>
        <v>0.27447649926816808</v>
      </c>
      <c r="BZ54" s="11">
        <f>(1-AA54*SUM(BZ$6:BZ53))/(1+AA54)</f>
        <v>0.27448863979972438</v>
      </c>
      <c r="CA54" s="11">
        <f>(1-AB54*SUM(CA$6:CA53))/(1+AB54)</f>
        <v>0.27450107848580313</v>
      </c>
      <c r="CB54" s="11">
        <f>(1-AC54*SUM(CB$6:CB53))/(1+AC54)</f>
        <v>0.2745138246546</v>
      </c>
      <c r="CC54" s="11">
        <f>(1-AD54*SUM(CC$6:CC53))/(1+AD54)</f>
        <v>0.2745268876819244</v>
      </c>
      <c r="CD54" s="11">
        <f>(1-AE54*SUM(CD$6:CD53))/(1+AE54)</f>
        <v>0.27454027701411848</v>
      </c>
      <c r="CE54" s="11">
        <f>(1-AF54*SUM(CE$6:CE53))/(1+AF54)</f>
        <v>0.27455400218778303</v>
      </c>
      <c r="CF54" s="11">
        <f>(1-AG54*SUM(CF$6:CF53))/(1+AG54)</f>
        <v>0.2745680728469766</v>
      </c>
      <c r="CG54" s="11">
        <f>(1-AH54*SUM(CG$6:CG53))/(1+AH54)</f>
        <v>0.27458249875839325</v>
      </c>
      <c r="CH54" s="11">
        <f>(1-AI54*SUM(CH$6:CH53))/(1+AI54)</f>
        <v>0.27459728982492504</v>
      </c>
      <c r="CI54" s="11">
        <f>(1-AJ54*SUM(CI$6:CI53))/(1+AJ54)</f>
        <v>0.27461245609791435</v>
      </c>
      <c r="CJ54" s="11">
        <f>(1-AK54*SUM(CJ$6:CJ53))/(1+AK54)</f>
        <v>0.27462800612776472</v>
      </c>
      <c r="CK54" s="11">
        <f>(1-AL54*SUM(CK$6:CK53))/(1+AL54)</f>
        <v>0.27464395033863837</v>
      </c>
      <c r="CL54" s="11">
        <f>(1-AM54*SUM(CL$6:CL53))/(1+AM54)</f>
        <v>0.27466029940683157</v>
      </c>
      <c r="CM54" s="11">
        <f>(1-AN54*SUM(CM$6:CM53))/(1+AN54)</f>
        <v>0.27467706426939853</v>
      </c>
      <c r="CN54" s="11">
        <f>(1-AO54*SUM(CN$6:CN53))/(1+AO54)</f>
        <v>0.27469425613277199</v>
      </c>
      <c r="CO54" s="11">
        <f>(1-AP54*SUM(CO$6:CO53))/(1+AP54)</f>
        <v>0.27471188648140382</v>
      </c>
      <c r="CP54" s="11">
        <f>(1-AQ54*SUM(CP$6:CP53))/(1+AQ54)</f>
        <v>0.27472996708646413</v>
      </c>
      <c r="CQ54" s="11">
        <f>(1-AR54*SUM(CQ$6:CQ53))/(1+AR54)</f>
        <v>0.27474851001461653</v>
      </c>
      <c r="CR54" s="11">
        <f>(1-AS54*SUM(CR$6:CR53))/(1+AS54)</f>
        <v>0.27476752763689333</v>
      </c>
      <c r="CS54" s="11">
        <f>(1-AT54*SUM(CS$6:CS53))/(1+AT54)</f>
        <v>0.27478703263769239</v>
      </c>
      <c r="CT54" s="11">
        <f>(1-AU54*SUM(CT$6:CT53))/(1+AU54)</f>
        <v>0.27480703802390916</v>
      </c>
      <c r="CU54" s="11">
        <f>(1-AV54*SUM(CU$6:CU53))/(1+AV54)</f>
        <v>0.27482755713422302</v>
      </c>
      <c r="CV54" s="11">
        <f>(1-AW54*SUM(CV$6:CV53))/(1+AW54)</f>
        <v>0.27484860364854857</v>
      </c>
      <c r="CW54" s="11">
        <f>(1-AX54*SUM(CW$6:CW53))/(1+AX54)</f>
        <v>0.27487019159766896</v>
      </c>
      <c r="CX54" s="11">
        <f>(1-AY54*SUM(CX$6:CX53))/(1+AY54)</f>
        <v>0.27489233537306262</v>
      </c>
      <c r="CY54" s="11">
        <f>(1-AZ54*SUM(CY$6:CY53))/(1+AZ54)</f>
        <v>0.27491504973693309</v>
      </c>
      <c r="CZ54" s="11">
        <f>(1-BA54*SUM(CZ$6:CZ53))/(1+BA54)</f>
        <v>0.27493834983245491</v>
      </c>
      <c r="DA54" s="11">
        <f>(1-BB54*SUM(DA$6:DA53))/(1+BB54)</f>
        <v>0.27496225119424794</v>
      </c>
      <c r="DB54" s="11">
        <f>(1-BC54*SUM(DB$6:DB53))/(1+BC54)</f>
        <v>0.24692782899758392</v>
      </c>
      <c r="DC54" s="11">
        <f>(1-BD54*SUM(DC$6:DC53))/(1+BD54)</f>
        <v>0.27428001823758008</v>
      </c>
      <c r="DE54" s="4">
        <f t="shared" si="21"/>
        <v>2.6751027438130848E-2</v>
      </c>
      <c r="DF54" s="4">
        <f t="shared" si="58"/>
        <v>2.6750368054259566E-2</v>
      </c>
      <c r="DG54" s="4">
        <f t="shared" si="59"/>
        <v>2.6749706510158067E-2</v>
      </c>
      <c r="DH54" s="4">
        <f t="shared" si="60"/>
        <v>2.6749040780354782E-2</v>
      </c>
      <c r="DI54" s="4">
        <f t="shared" si="61"/>
        <v>2.674836939697145E-2</v>
      </c>
      <c r="DJ54" s="4">
        <f t="shared" si="62"/>
        <v>2.6747689898595217E-2</v>
      </c>
      <c r="DK54" s="4">
        <f t="shared" si="63"/>
        <v>2.674700104512362E-2</v>
      </c>
      <c r="DL54" s="4">
        <f t="shared" si="64"/>
        <v>2.6746300988198524E-2</v>
      </c>
      <c r="DM54" s="4">
        <f t="shared" si="65"/>
        <v>2.6745588709734536E-2</v>
      </c>
      <c r="DN54" s="4">
        <f t="shared" si="66"/>
        <v>2.6744863265731444E-2</v>
      </c>
      <c r="DO54" s="4">
        <f t="shared" si="67"/>
        <v>2.6744123249719198E-2</v>
      </c>
      <c r="DP54" s="4">
        <f t="shared" si="68"/>
        <v>2.6743367838459431E-2</v>
      </c>
      <c r="DQ54" s="4">
        <f t="shared" si="69"/>
        <v>2.6742596257280482E-2</v>
      </c>
      <c r="DR54" s="4">
        <f t="shared" si="70"/>
        <v>2.6741807764473657E-2</v>
      </c>
      <c r="DS54" s="4">
        <f t="shared" si="71"/>
        <v>2.6741001640182338E-2</v>
      </c>
      <c r="DT54" s="4">
        <f t="shared" si="72"/>
        <v>2.6740177178242064E-2</v>
      </c>
      <c r="DU54" s="4">
        <f t="shared" si="25"/>
        <v>2.6739333680020794E-2</v>
      </c>
      <c r="DV54" s="4">
        <f t="shared" si="26"/>
        <v>2.673847044965294E-2</v>
      </c>
      <c r="DW54" s="4">
        <f t="shared" si="27"/>
        <v>2.6737586790261281E-2</v>
      </c>
      <c r="DX54" s="4">
        <f t="shared" si="28"/>
        <v>2.6736682000899403E-2</v>
      </c>
      <c r="DY54" s="4">
        <f t="shared" si="29"/>
        <v>2.6735755201521272E-2</v>
      </c>
      <c r="DZ54" s="4">
        <f t="shared" si="30"/>
        <v>2.6734805684623941E-2</v>
      </c>
      <c r="EA54" s="4">
        <f t="shared" si="31"/>
        <v>2.6733832741335783E-2</v>
      </c>
      <c r="EB54" s="4">
        <f t="shared" si="32"/>
        <v>2.6732835659364129E-2</v>
      </c>
      <c r="EC54" s="4">
        <f t="shared" si="33"/>
        <v>2.6731813721254882E-2</v>
      </c>
      <c r="ED54" s="4">
        <f t="shared" si="34"/>
        <v>2.6730766202897716E-2</v>
      </c>
      <c r="EE54" s="4">
        <f t="shared" si="35"/>
        <v>2.6729692372223113E-2</v>
      </c>
      <c r="EF54" s="4">
        <f t="shared" si="36"/>
        <v>2.6728591488056175E-2</v>
      </c>
      <c r="EG54" s="4">
        <f t="shared" si="37"/>
        <v>2.6727462799093438E-2</v>
      </c>
      <c r="EH54" s="4">
        <f t="shared" si="38"/>
        <v>2.6726305542981388E-2</v>
      </c>
      <c r="EI54" s="4">
        <f t="shared" si="39"/>
        <v>2.6725119072174008E-2</v>
      </c>
      <c r="EJ54" s="4">
        <f t="shared" si="40"/>
        <v>2.6723902596443194E-2</v>
      </c>
      <c r="EK54" s="4">
        <f t="shared" si="41"/>
        <v>2.6722655306642862E-2</v>
      </c>
      <c r="EL54" s="4">
        <f t="shared" si="42"/>
        <v>2.6721376374068351E-2</v>
      </c>
      <c r="EM54" s="4">
        <f t="shared" si="43"/>
        <v>2.6720064949818267E-2</v>
      </c>
      <c r="EN54" s="4">
        <f t="shared" si="44"/>
        <v>2.6718720164155219E-2</v>
      </c>
      <c r="EO54" s="4">
        <f t="shared" si="45"/>
        <v>2.6717341125861438E-2</v>
      </c>
      <c r="EP54" s="4">
        <f t="shared" si="46"/>
        <v>2.6715926921593525E-2</v>
      </c>
      <c r="EQ54" s="4">
        <f t="shared" si="47"/>
        <v>2.6714476615226301E-2</v>
      </c>
      <c r="ER54" s="4">
        <f t="shared" si="48"/>
        <v>2.6712989247193342E-2</v>
      </c>
      <c r="ES54" s="4">
        <f t="shared" si="49"/>
        <v>2.6711463833814619E-2</v>
      </c>
      <c r="ET54" s="4">
        <f t="shared" si="50"/>
        <v>2.6709899366615275E-2</v>
      </c>
      <c r="EU54" s="4">
        <f t="shared" si="51"/>
        <v>2.6708294811634392E-2</v>
      </c>
      <c r="EV54" s="4">
        <f t="shared" si="52"/>
        <v>2.6706649108719782E-2</v>
      </c>
      <c r="EW54" s="4">
        <f t="shared" si="53"/>
        <v>2.6704961170810337E-2</v>
      </c>
      <c r="EX54" s="4">
        <f t="shared" si="54"/>
        <v>2.6703229883204616E-2</v>
      </c>
      <c r="EY54" s="4">
        <f t="shared" si="55"/>
        <v>2.6701454102815436E-2</v>
      </c>
      <c r="EZ54" s="4">
        <f t="shared" si="56"/>
        <v>2.6699632657407379E-2</v>
      </c>
      <c r="FA54" s="4">
        <f t="shared" si="57"/>
        <v>2.895535055031262E-2</v>
      </c>
      <c r="FB54" s="4">
        <f t="shared" si="57"/>
        <v>2.6751687039672456E-2</v>
      </c>
      <c r="FD54" s="4">
        <f t="shared" si="24"/>
        <v>2.7546178965425883E-2</v>
      </c>
      <c r="FE54" s="4">
        <f t="shared" si="92"/>
        <v>2.7546104207772926E-2</v>
      </c>
      <c r="FF54" s="4">
        <f t="shared" si="93"/>
        <v>2.7546029207519807E-2</v>
      </c>
      <c r="FG54" s="4">
        <f t="shared" si="94"/>
        <v>2.7545953735068851E-2</v>
      </c>
      <c r="FH54" s="4">
        <f t="shared" si="95"/>
        <v>2.7545877624061799E-2</v>
      </c>
      <c r="FI54" s="4">
        <f t="shared" si="96"/>
        <v>2.7545800595535352E-2</v>
      </c>
      <c r="FJ54" s="4">
        <f t="shared" si="97"/>
        <v>2.7545722509004333E-2</v>
      </c>
      <c r="FK54" s="4">
        <f t="shared" si="98"/>
        <v>2.7545643155057364E-2</v>
      </c>
      <c r="FL54" s="4">
        <f t="shared" si="99"/>
        <v>2.7545562418420877E-2</v>
      </c>
      <c r="FM54" s="4">
        <f t="shared" si="100"/>
        <v>2.7545480192236349E-2</v>
      </c>
      <c r="FN54" s="4">
        <f t="shared" si="101"/>
        <v>2.7545396317245174E-2</v>
      </c>
      <c r="FO54" s="4">
        <f t="shared" si="102"/>
        <v>2.7545310700317627E-2</v>
      </c>
      <c r="FP54" s="4">
        <f t="shared" si="103"/>
        <v>2.7545223253841788E-2</v>
      </c>
      <c r="FQ54" s="4">
        <f t="shared" si="104"/>
        <v>2.7545133893960738E-2</v>
      </c>
      <c r="FR54" s="4">
        <f t="shared" si="105"/>
        <v>2.7545042539308451E-2</v>
      </c>
      <c r="FS54" s="4">
        <f t="shared" si="106"/>
        <v>2.7544949110089201E-2</v>
      </c>
      <c r="FT54" s="4">
        <f t="shared" si="107"/>
        <v>2.7544853527377899E-2</v>
      </c>
      <c r="FU54" s="4">
        <f t="shared" si="108"/>
        <v>2.7544755712581193E-2</v>
      </c>
      <c r="FV54" s="4">
        <f t="shared" si="109"/>
        <v>2.7544655587008249E-2</v>
      </c>
      <c r="FW54" s="4">
        <f t="shared" si="110"/>
        <v>2.7544553071529476E-2</v>
      </c>
      <c r="FX54" s="4">
        <f t="shared" si="111"/>
        <v>2.7544448066742389E-2</v>
      </c>
      <c r="FY54" s="4">
        <f t="shared" si="112"/>
        <v>2.7544340492817287E-2</v>
      </c>
      <c r="FZ54" s="4">
        <f t="shared" si="74"/>
        <v>2.754423026979147E-2</v>
      </c>
      <c r="GA54" s="4">
        <f t="shared" si="75"/>
        <v>2.7544117317338745E-2</v>
      </c>
      <c r="GB54" s="4">
        <f t="shared" si="76"/>
        <v>2.7544001554571595E-2</v>
      </c>
      <c r="GC54" s="4">
        <f t="shared" si="77"/>
        <v>2.7543882899873084E-2</v>
      </c>
      <c r="GD54" s="4">
        <f t="shared" si="78"/>
        <v>2.7543761270752309E-2</v>
      </c>
      <c r="GE54" s="4">
        <f t="shared" si="79"/>
        <v>2.7543636583712949E-2</v>
      </c>
      <c r="GF54" s="4">
        <f t="shared" si="80"/>
        <v>2.7543508754142687E-2</v>
      </c>
      <c r="GG54" s="4">
        <f t="shared" si="81"/>
        <v>2.7543377696205518E-2</v>
      </c>
      <c r="GH54" s="4">
        <f t="shared" si="82"/>
        <v>2.7543243337098566E-2</v>
      </c>
      <c r="GI54" s="4">
        <f t="shared" si="83"/>
        <v>2.7543105587891414E-2</v>
      </c>
      <c r="GJ54" s="4">
        <f t="shared" si="84"/>
        <v>2.7542964357547328E-2</v>
      </c>
      <c r="GK54" s="4">
        <f t="shared" si="85"/>
        <v>2.7542819552850206E-2</v>
      </c>
      <c r="GL54" s="4">
        <f t="shared" si="86"/>
        <v>2.7542671078336189E-2</v>
      </c>
      <c r="GM54" s="4">
        <f t="shared" si="87"/>
        <v>2.7542518836221053E-2</v>
      </c>
      <c r="GN54" s="4">
        <f t="shared" si="88"/>
        <v>2.7542362726332703E-2</v>
      </c>
      <c r="GO54" s="4">
        <f t="shared" si="89"/>
        <v>2.7542202646038572E-2</v>
      </c>
      <c r="GP54" s="4">
        <f t="shared" si="90"/>
        <v>2.7542038490173448E-2</v>
      </c>
      <c r="GQ54" s="4">
        <f t="shared" si="91"/>
        <v>2.7541870150969094E-2</v>
      </c>
      <c r="GR54" s="4">
        <f t="shared" si="115"/>
        <v>2.7541697517979191E-2</v>
      </c>
      <c r="GS54" s="4">
        <f t="shared" si="116"/>
        <v>2.7541520478005621E-2</v>
      </c>
      <c r="GT54" s="4">
        <f t="shared" si="117"/>
        <v>2.7541338915024305E-2</v>
      </c>
      <c r="GU54" s="4">
        <f t="shared" si="118"/>
        <v>2.754115271010793E-2</v>
      </c>
      <c r="GV54" s="4">
        <f t="shared" si="119"/>
        <v>2.7540961741347347E-2</v>
      </c>
      <c r="GW54" s="4">
        <f t="shared" si="120"/>
        <v>2.754076588377341E-2</v>
      </c>
      <c r="GX54" s="4">
        <f t="shared" si="121"/>
        <v>2.7540565009276152E-2</v>
      </c>
      <c r="GY54" s="4">
        <f t="shared" si="122"/>
        <v>-7.3509611653074014E-2</v>
      </c>
      <c r="GZ54" s="4">
        <f t="shared" si="123"/>
        <v>0.14136752573676903</v>
      </c>
      <c r="HA54" s="4">
        <f t="shared" si="124"/>
        <v>2.7546253750063032E-2</v>
      </c>
      <c r="HB54" s="4"/>
      <c r="HC54" s="4"/>
      <c r="HD54" s="4"/>
      <c r="HE54" s="4"/>
    </row>
    <row r="55" spans="2:213" x14ac:dyDescent="0.2">
      <c r="B55" t="str">
        <f t="shared" si="127"/>
        <v>50y</v>
      </c>
      <c r="C55">
        <f t="shared" si="19"/>
        <v>600</v>
      </c>
      <c r="D55" s="10">
        <f t="shared" si="1"/>
        <v>50</v>
      </c>
      <c r="E55" s="11">
        <f>'Curve construction'!G70</f>
        <v>2.5855011254662785E-2</v>
      </c>
      <c r="G55" s="11">
        <f t="shared" si="20"/>
        <v>2.5855011254662785E-2</v>
      </c>
      <c r="H55" s="11">
        <f t="shared" si="130"/>
        <v>2.5855011254662785E-2</v>
      </c>
      <c r="I55" s="11">
        <f t="shared" si="130"/>
        <v>2.5855011254662785E-2</v>
      </c>
      <c r="J55" s="11">
        <f t="shared" si="130"/>
        <v>2.5855011254662785E-2</v>
      </c>
      <c r="K55" s="11">
        <f t="shared" si="130"/>
        <v>2.5855011254662785E-2</v>
      </c>
      <c r="L55" s="11">
        <f t="shared" si="130"/>
        <v>2.5855011254662785E-2</v>
      </c>
      <c r="M55" s="11">
        <f t="shared" si="130"/>
        <v>2.5855011254662785E-2</v>
      </c>
      <c r="N55" s="11">
        <f t="shared" si="130"/>
        <v>2.5855011254662785E-2</v>
      </c>
      <c r="O55" s="11">
        <f t="shared" si="130"/>
        <v>2.5855011254662785E-2</v>
      </c>
      <c r="P55" s="11">
        <f t="shared" si="130"/>
        <v>2.5855011254662785E-2</v>
      </c>
      <c r="Q55" s="11">
        <f t="shared" si="130"/>
        <v>2.5855011254662785E-2</v>
      </c>
      <c r="R55" s="11">
        <f t="shared" si="130"/>
        <v>2.5855011254662785E-2</v>
      </c>
      <c r="S55" s="11">
        <f t="shared" si="130"/>
        <v>2.5855011254662785E-2</v>
      </c>
      <c r="T55" s="11">
        <f t="shared" si="130"/>
        <v>2.5855011254662785E-2</v>
      </c>
      <c r="U55" s="11">
        <f t="shared" si="130"/>
        <v>2.5855011254662785E-2</v>
      </c>
      <c r="V55" s="11">
        <f t="shared" si="130"/>
        <v>2.5855011254662785E-2</v>
      </c>
      <c r="W55" s="11">
        <f t="shared" si="130"/>
        <v>2.5855011254662785E-2</v>
      </c>
      <c r="X55" s="11">
        <f t="shared" si="130"/>
        <v>2.5855011254662785E-2</v>
      </c>
      <c r="Y55" s="11">
        <f t="shared" si="130"/>
        <v>2.5855011254662785E-2</v>
      </c>
      <c r="Z55" s="11">
        <f t="shared" si="130"/>
        <v>2.5855011254662785E-2</v>
      </c>
      <c r="AA55" s="11">
        <f t="shared" si="130"/>
        <v>2.5855011254662785E-2</v>
      </c>
      <c r="AB55" s="11">
        <f t="shared" si="130"/>
        <v>2.5855011254662785E-2</v>
      </c>
      <c r="AC55" s="11">
        <f t="shared" si="130"/>
        <v>2.5855011254662785E-2</v>
      </c>
      <c r="AD55" s="11">
        <f t="shared" si="130"/>
        <v>2.5855011254662785E-2</v>
      </c>
      <c r="AE55" s="11">
        <f t="shared" si="130"/>
        <v>2.5855011254662785E-2</v>
      </c>
      <c r="AF55" s="11">
        <f t="shared" si="130"/>
        <v>2.5855011254662785E-2</v>
      </c>
      <c r="AG55" s="11">
        <f t="shared" si="130"/>
        <v>2.5855011254662785E-2</v>
      </c>
      <c r="AH55" s="11">
        <f t="shared" si="130"/>
        <v>2.5855011254662785E-2</v>
      </c>
      <c r="AI55" s="11">
        <f t="shared" si="130"/>
        <v>2.5855011254662785E-2</v>
      </c>
      <c r="AJ55" s="11">
        <f t="shared" si="130"/>
        <v>2.5855011254662785E-2</v>
      </c>
      <c r="AK55" s="11">
        <f t="shared" si="130"/>
        <v>2.5855011254662785E-2</v>
      </c>
      <c r="AL55" s="11">
        <f t="shared" si="130"/>
        <v>2.5855011254662785E-2</v>
      </c>
      <c r="AM55" s="11">
        <f t="shared" si="130"/>
        <v>2.5855011254662785E-2</v>
      </c>
      <c r="AN55" s="11">
        <f t="shared" si="130"/>
        <v>2.5855011254662785E-2</v>
      </c>
      <c r="AO55" s="11">
        <f t="shared" si="131"/>
        <v>2.5855011254662785E-2</v>
      </c>
      <c r="AP55" s="11">
        <f t="shared" si="131"/>
        <v>2.5855011254662785E-2</v>
      </c>
      <c r="AQ55" s="11">
        <f t="shared" si="131"/>
        <v>2.5855011254662785E-2</v>
      </c>
      <c r="AR55" s="11">
        <f t="shared" si="131"/>
        <v>2.5855011254662785E-2</v>
      </c>
      <c r="AS55" s="11">
        <f t="shared" si="131"/>
        <v>2.5855011254662785E-2</v>
      </c>
      <c r="AT55" s="11">
        <f t="shared" si="131"/>
        <v>2.5855011254662785E-2</v>
      </c>
      <c r="AU55" s="11">
        <f t="shared" si="131"/>
        <v>2.5855011254662785E-2</v>
      </c>
      <c r="AV55" s="11">
        <f t="shared" si="131"/>
        <v>2.5855011254662785E-2</v>
      </c>
      <c r="AW55" s="11">
        <f t="shared" si="131"/>
        <v>2.5855011254662785E-2</v>
      </c>
      <c r="AX55" s="11">
        <f t="shared" si="131"/>
        <v>2.5855011254662785E-2</v>
      </c>
      <c r="AY55" s="11">
        <f t="shared" si="131"/>
        <v>2.5855011254662785E-2</v>
      </c>
      <c r="AZ55" s="11">
        <f t="shared" si="131"/>
        <v>2.5855011254662785E-2</v>
      </c>
      <c r="BA55" s="11">
        <f t="shared" si="131"/>
        <v>2.5855011254662785E-2</v>
      </c>
      <c r="BB55" s="11">
        <f t="shared" si="131"/>
        <v>2.5855011254662785E-2</v>
      </c>
      <c r="BC55" s="11">
        <f t="shared" si="131"/>
        <v>2.5855011254662785E-2</v>
      </c>
      <c r="BD55" s="11">
        <f t="shared" si="4"/>
        <v>2.6855011254662785E-2</v>
      </c>
      <c r="BF55" s="11">
        <f>(1-G55*SUM(BF$6:BF54))/(1+G55)</f>
        <v>0.26693559621150298</v>
      </c>
      <c r="BG55" s="11">
        <f>(1-H55*SUM(BG$6:BG54))/(1+H55)</f>
        <v>0.26694401535970275</v>
      </c>
      <c r="BH55" s="11">
        <f>(1-I55*SUM(BH$6:BH54))/(1+I55)</f>
        <v>0.26695246236183862</v>
      </c>
      <c r="BI55" s="11">
        <f>(1-J55*SUM(BI$6:BI54))/(1+J55)</f>
        <v>0.26696096308430994</v>
      </c>
      <c r="BJ55" s="11">
        <f>(1-K55*SUM(BJ$6:BJ54))/(1+K55)</f>
        <v>0.2669695362766133</v>
      </c>
      <c r="BK55" s="11">
        <f>(1-L55*SUM(BK$6:BK54))/(1+L55)</f>
        <v>0.26697821337826738</v>
      </c>
      <c r="BL55" s="11">
        <f>(1-M55*SUM(BL$6:BL54))/(1+M55)</f>
        <v>0.26698701023629778</v>
      </c>
      <c r="BM55" s="11">
        <f>(1-N55*SUM(BM$6:BM54))/(1+N55)</f>
        <v>0.26699595046800734</v>
      </c>
      <c r="BN55" s="11">
        <f>(1-O55*SUM(BN$6:BN54))/(1+O55)</f>
        <v>0.26700504709039713</v>
      </c>
      <c r="BO55" s="11">
        <f>(1-P55*SUM(BO$6:BO54))/(1+P55)</f>
        <v>0.2670143121763297</v>
      </c>
      <c r="BP55" s="11">
        <f>(1-Q55*SUM(BP$6:BP54))/(1+Q55)</f>
        <v>0.26702376370748643</v>
      </c>
      <c r="BQ55" s="11">
        <f>(1-R55*SUM(BQ$6:BQ54))/(1+R55)</f>
        <v>0.26703341221902938</v>
      </c>
      <c r="BR55" s="11">
        <f>(1-S55*SUM(BR$6:BR54))/(1+S55)</f>
        <v>0.26704326762774372</v>
      </c>
      <c r="BS55" s="11">
        <f>(1-T55*SUM(BS$6:BS54))/(1+T55)</f>
        <v>0.26705333943130971</v>
      </c>
      <c r="BT55" s="11">
        <f>(1-U55*SUM(BT$6:BT54))/(1+U55)</f>
        <v>0.26706363685024481</v>
      </c>
      <c r="BU55" s="11">
        <f>(1-V55*SUM(BU$6:BU54))/(1+V55)</f>
        <v>0.26707416893216623</v>
      </c>
      <c r="BV55" s="11">
        <f>(1-W55*SUM(BV$6:BV54))/(1+W55)</f>
        <v>0.26708494463051807</v>
      </c>
      <c r="BW55" s="11">
        <f>(1-X55*SUM(BW$6:BW54))/(1+X55)</f>
        <v>0.26709597286553605</v>
      </c>
      <c r="BX55" s="11">
        <f>(1-Y55*SUM(BX$6:BX54))/(1+Y55)</f>
        <v>0.26710726257258066</v>
      </c>
      <c r="BY55" s="11">
        <f>(1-Z55*SUM(BY$6:BY54))/(1+Z55)</f>
        <v>0.26711882274130971</v>
      </c>
      <c r="BZ55" s="11">
        <f>(1-AA55*SUM(BZ$6:BZ54))/(1+AA55)</f>
        <v>0.26713066465221857</v>
      </c>
      <c r="CA55" s="11">
        <f>(1-AB55*SUM(CA$6:CA54))/(1+AB55)</f>
        <v>0.26714279738394325</v>
      </c>
      <c r="CB55" s="11">
        <f>(1-AC55*SUM(CB$6:CB54))/(1+AC55)</f>
        <v>0.26715523003523378</v>
      </c>
      <c r="CC55" s="11">
        <f>(1-AD55*SUM(CC$6:CC54))/(1+AD55)</f>
        <v>0.26716797175128282</v>
      </c>
      <c r="CD55" s="11">
        <f>(1-AE55*SUM(CD$6:CD54))/(1+AE55)</f>
        <v>0.26718103174608093</v>
      </c>
      <c r="CE55" s="11">
        <f>(1-AF55*SUM(CE$6:CE54))/(1+AF55)</f>
        <v>0.26719441932165711</v>
      </c>
      <c r="CF55" s="11">
        <f>(1-AG55*SUM(CF$6:CF54))/(1+AG55)</f>
        <v>0.26720814388485492</v>
      </c>
      <c r="CG55" s="11">
        <f>(1-AH55*SUM(CG$6:CG54))/(1+AH55)</f>
        <v>0.26722221496213699</v>
      </c>
      <c r="CH55" s="11">
        <f>(1-AI55*SUM(CH$6:CH54))/(1+AI55)</f>
        <v>0.26723664221281407</v>
      </c>
      <c r="CI55" s="11">
        <f>(1-AJ55*SUM(CI$6:CI54))/(1+AJ55)</f>
        <v>0.26725143544099567</v>
      </c>
      <c r="CJ55" s="11">
        <f>(1-AK55*SUM(CJ$6:CJ54))/(1+AK55)</f>
        <v>0.26726660298677113</v>
      </c>
      <c r="CK55" s="11">
        <f>(1-AL55*SUM(CK$6:CK54))/(1+AL55)</f>
        <v>0.26728215501789937</v>
      </c>
      <c r="CL55" s="11">
        <f>(1-AM55*SUM(CL$6:CL54))/(1+AM55)</f>
        <v>0.26729810194807191</v>
      </c>
      <c r="CM55" s="11">
        <f>(1-AN55*SUM(CM$6:CM54))/(1+AN55)</f>
        <v>0.26731445444532437</v>
      </c>
      <c r="CN55" s="11">
        <f>(1-AO55*SUM(CN$6:CN54))/(1+AO55)</f>
        <v>0.26733122344044469</v>
      </c>
      <c r="CO55" s="11">
        <f>(1-AP55*SUM(CO$6:CO54))/(1+AP55)</f>
        <v>0.26734842013540178</v>
      </c>
      <c r="CP55" s="11">
        <f>(1-AQ55*SUM(CP$6:CP54))/(1+AQ55)</f>
        <v>0.26736605601183011</v>
      </c>
      <c r="CQ55" s="11">
        <f>(1-AR55*SUM(CQ$6:CQ54))/(1+AR55)</f>
        <v>0.26738414283958983</v>
      </c>
      <c r="CR55" s="11">
        <f>(1-AS55*SUM(CR$6:CR54))/(1+AS55)</f>
        <v>0.26740269268542277</v>
      </c>
      <c r="CS55" s="11">
        <f>(1-AT55*SUM(CS$6:CS54))/(1+AT55)</f>
        <v>0.26742171792172875</v>
      </c>
      <c r="CT55" s="11">
        <f>(1-AU55*SUM(CT$6:CT54))/(1+AU55)</f>
        <v>0.26744123123547281</v>
      </c>
      <c r="CU55" s="11">
        <f>(1-AV55*SUM(CU$6:CU54))/(1+AV55)</f>
        <v>0.2674612456372425</v>
      </c>
      <c r="CV55" s="11">
        <f>(1-AW55*SUM(CV$6:CV54))/(1+AW55)</f>
        <v>0.26748177447046767</v>
      </c>
      <c r="CW55" s="11">
        <f>(1-AX55*SUM(CW$6:CW54))/(1+AX55)</f>
        <v>0.26750283142081638</v>
      </c>
      <c r="CX55" s="11">
        <f>(1-AY55*SUM(CX$6:CX54))/(1+AY55)</f>
        <v>0.26752443052578001</v>
      </c>
      <c r="CY55" s="11">
        <f>(1-AZ55*SUM(CY$6:CY54))/(1+AZ55)</f>
        <v>0.26754658618445576</v>
      </c>
      <c r="CZ55" s="11">
        <f>(1-BA55*SUM(CZ$6:CZ54))/(1+BA55)</f>
        <v>0.26756931316754196</v>
      </c>
      <c r="DA55" s="11">
        <f>(1-BB55*SUM(DA$6:DA54))/(1+BB55)</f>
        <v>0.26759262662755323</v>
      </c>
      <c r="DB55" s="11">
        <f>(1-BC55*SUM(DB$6:DB54))/(1+BC55)</f>
        <v>0.26761654210926694</v>
      </c>
      <c r="DC55" s="11">
        <f>(1-BD55*SUM(DC$6:DC54))/(1+BD55)</f>
        <v>0.23931546714252624</v>
      </c>
      <c r="DE55" s="4">
        <f t="shared" si="21"/>
        <v>2.6766924463100805E-2</v>
      </c>
      <c r="DF55" s="4">
        <f t="shared" si="58"/>
        <v>2.6766276788981802E-2</v>
      </c>
      <c r="DG55" s="4">
        <f t="shared" si="59"/>
        <v>2.6765626993034308E-2</v>
      </c>
      <c r="DH55" s="4">
        <f t="shared" si="60"/>
        <v>2.6764973085757093E-2</v>
      </c>
      <c r="DI55" s="4">
        <f t="shared" si="61"/>
        <v>2.6764313625340375E-2</v>
      </c>
      <c r="DJ55" s="4">
        <f t="shared" si="62"/>
        <v>2.6763646194084334E-2</v>
      </c>
      <c r="DK55" s="4">
        <f t="shared" si="63"/>
        <v>2.6762969573911333E-2</v>
      </c>
      <c r="DL55" s="4">
        <f t="shared" si="64"/>
        <v>2.6762281949289424E-2</v>
      </c>
      <c r="DM55" s="4">
        <f t="shared" si="65"/>
        <v>2.676158232021586E-2</v>
      </c>
      <c r="DN55" s="4">
        <f t="shared" si="66"/>
        <v>2.676086975945724E-2</v>
      </c>
      <c r="DO55" s="4">
        <f t="shared" si="67"/>
        <v>2.6760142885523974E-2</v>
      </c>
      <c r="DP55" s="4">
        <f t="shared" si="68"/>
        <v>2.6759400889800888E-2</v>
      </c>
      <c r="DQ55" s="4">
        <f t="shared" si="69"/>
        <v>2.6758643011376648E-2</v>
      </c>
      <c r="DR55" s="4">
        <f t="shared" si="70"/>
        <v>2.6757868521718686E-2</v>
      </c>
      <c r="DS55" s="4">
        <f t="shared" si="71"/>
        <v>2.6757076713758154E-2</v>
      </c>
      <c r="DT55" s="4">
        <f t="shared" si="72"/>
        <v>2.6756266893875225E-2</v>
      </c>
      <c r="DU55" s="4">
        <f t="shared" si="25"/>
        <v>2.6755438375849927E-2</v>
      </c>
      <c r="DV55" s="4">
        <f t="shared" si="26"/>
        <v>2.6754590476178786E-2</v>
      </c>
      <c r="DW55" s="4">
        <f t="shared" si="27"/>
        <v>2.6753722510366007E-2</v>
      </c>
      <c r="DX55" s="4">
        <f t="shared" si="28"/>
        <v>2.6752833789918551E-2</v>
      </c>
      <c r="DY55" s="4">
        <f t="shared" si="29"/>
        <v>2.6751923450424986E-2</v>
      </c>
      <c r="DZ55" s="4">
        <f t="shared" si="30"/>
        <v>2.6750990796953422E-2</v>
      </c>
      <c r="EA55" s="4">
        <f t="shared" si="31"/>
        <v>2.6750035133227268E-2</v>
      </c>
      <c r="EB55" s="4">
        <f t="shared" si="32"/>
        <v>2.6749055759610618E-2</v>
      </c>
      <c r="EC55" s="4">
        <f t="shared" si="33"/>
        <v>2.674805197139829E-2</v>
      </c>
      <c r="ED55" s="4">
        <f t="shared" si="34"/>
        <v>2.6747023057346775E-2</v>
      </c>
      <c r="EE55" s="4">
        <f t="shared" si="35"/>
        <v>2.674596829839615E-2</v>
      </c>
      <c r="EF55" s="4">
        <f t="shared" si="36"/>
        <v>2.6744886966542536E-2</v>
      </c>
      <c r="EG55" s="4">
        <f t="shared" si="37"/>
        <v>2.6743778323834233E-2</v>
      </c>
      <c r="EH55" s="4">
        <f t="shared" si="38"/>
        <v>2.6742641621465779E-2</v>
      </c>
      <c r="EI55" s="4">
        <f t="shared" si="39"/>
        <v>2.6741476223401506E-2</v>
      </c>
      <c r="EJ55" s="4">
        <f t="shared" si="40"/>
        <v>2.6740281353457629E-2</v>
      </c>
      <c r="EK55" s="4">
        <f t="shared" si="41"/>
        <v>2.6739056216869228E-2</v>
      </c>
      <c r="EL55" s="4">
        <f t="shared" si="42"/>
        <v>2.6737799999660528E-2</v>
      </c>
      <c r="EM55" s="4">
        <f t="shared" si="43"/>
        <v>2.6736511868019397E-2</v>
      </c>
      <c r="EN55" s="4">
        <f t="shared" si="44"/>
        <v>2.6735190967666744E-2</v>
      </c>
      <c r="EO55" s="4">
        <f t="shared" si="45"/>
        <v>2.6733836423226798E-2</v>
      </c>
      <c r="EP55" s="4">
        <f t="shared" si="46"/>
        <v>2.6732447337590948E-2</v>
      </c>
      <c r="EQ55" s="4">
        <f t="shared" si="47"/>
        <v>2.6731022791275372E-2</v>
      </c>
      <c r="ER55" s="4">
        <f t="shared" si="48"/>
        <v>2.6729561841770888E-2</v>
      </c>
      <c r="ES55" s="4">
        <f t="shared" si="49"/>
        <v>2.6728063522884371E-2</v>
      </c>
      <c r="ET55" s="4">
        <f t="shared" si="50"/>
        <v>2.6726526844069731E-2</v>
      </c>
      <c r="EU55" s="4">
        <f t="shared" si="51"/>
        <v>2.6724950789747792E-2</v>
      </c>
      <c r="EV55" s="4">
        <f t="shared" si="52"/>
        <v>2.6723334318614622E-2</v>
      </c>
      <c r="EW55" s="4">
        <f t="shared" si="53"/>
        <v>2.672167636293632E-2</v>
      </c>
      <c r="EX55" s="4">
        <f t="shared" si="54"/>
        <v>2.6719975827831144E-2</v>
      </c>
      <c r="EY55" s="4">
        <f t="shared" si="55"/>
        <v>2.6718231590536323E-2</v>
      </c>
      <c r="EZ55" s="4">
        <f t="shared" si="56"/>
        <v>2.6716442499660209E-2</v>
      </c>
      <c r="FA55" s="4">
        <f t="shared" si="57"/>
        <v>2.6714607374418442E-2</v>
      </c>
      <c r="FB55" s="4">
        <f t="shared" si="57"/>
        <v>2.9012344135340706E-2</v>
      </c>
      <c r="FD55" s="4">
        <f t="shared" si="24"/>
        <v>2.7546180271985632E-2</v>
      </c>
      <c r="FE55" s="4">
        <f t="shared" si="92"/>
        <v>2.7546106820430349E-2</v>
      </c>
      <c r="FF55" s="4">
        <f t="shared" si="93"/>
        <v>2.7546033130524616E-2</v>
      </c>
      <c r="FG55" s="4">
        <f t="shared" si="94"/>
        <v>2.754595897668044E-2</v>
      </c>
      <c r="FH55" s="4">
        <f t="shared" si="95"/>
        <v>2.7545884195448789E-2</v>
      </c>
      <c r="FI55" s="4">
        <f t="shared" si="96"/>
        <v>2.7545808512738246E-2</v>
      </c>
      <c r="FJ55" s="4">
        <f t="shared" si="97"/>
        <v>2.7545731790521222E-2</v>
      </c>
      <c r="FK55" s="4">
        <f t="shared" si="98"/>
        <v>2.7545653823042082E-2</v>
      </c>
      <c r="FL55" s="4">
        <f t="shared" si="99"/>
        <v>2.7545574497045422E-2</v>
      </c>
      <c r="FM55" s="4">
        <f t="shared" si="100"/>
        <v>2.7545493707538116E-2</v>
      </c>
      <c r="FN55" s="4">
        <f t="shared" si="101"/>
        <v>2.7545411298046218E-2</v>
      </c>
      <c r="FO55" s="4">
        <f t="shared" si="102"/>
        <v>2.7545327177066259E-2</v>
      </c>
      <c r="FP55" s="4">
        <f t="shared" si="103"/>
        <v>2.7545241258519981E-2</v>
      </c>
      <c r="FQ55" s="4">
        <f t="shared" si="104"/>
        <v>2.7545153460015293E-2</v>
      </c>
      <c r="FR55" s="4">
        <f t="shared" si="105"/>
        <v>2.7545063701609696E-2</v>
      </c>
      <c r="FS55" s="4">
        <f t="shared" si="106"/>
        <v>2.7544971904902571E-2</v>
      </c>
      <c r="FT55" s="4">
        <f t="shared" si="107"/>
        <v>2.7544877992349059E-2</v>
      </c>
      <c r="FU55" s="4">
        <f t="shared" si="108"/>
        <v>2.7544781886728487E-2</v>
      </c>
      <c r="FV55" s="4">
        <f t="shared" si="109"/>
        <v>2.7544683510729806E-2</v>
      </c>
      <c r="FW55" s="4">
        <f t="shared" si="110"/>
        <v>2.7544582786604543E-2</v>
      </c>
      <c r="FX55" s="4">
        <f t="shared" si="111"/>
        <v>2.754447961668971E-2</v>
      </c>
      <c r="FY55" s="4">
        <f t="shared" si="112"/>
        <v>2.7544373922552046E-2</v>
      </c>
      <c r="FZ55" s="4">
        <f t="shared" si="74"/>
        <v>2.7544265625627951E-2</v>
      </c>
      <c r="GA55" s="4">
        <f t="shared" si="75"/>
        <v>2.7544154646995889E-2</v>
      </c>
      <c r="GB55" s="4">
        <f t="shared" si="76"/>
        <v>2.7544040907183431E-2</v>
      </c>
      <c r="GC55" s="4">
        <f t="shared" si="77"/>
        <v>2.75439243260025E-2</v>
      </c>
      <c r="GD55" s="4">
        <f t="shared" si="78"/>
        <v>2.7543804822405482E-2</v>
      </c>
      <c r="GE55" s="4">
        <f t="shared" si="79"/>
        <v>2.754368231435822E-2</v>
      </c>
      <c r="GF55" s="4">
        <f t="shared" si="80"/>
        <v>2.7543556718727658E-2</v>
      </c>
      <c r="GG55" s="4">
        <f t="shared" si="81"/>
        <v>2.7543427951180588E-2</v>
      </c>
      <c r="GH55" s="4">
        <f t="shared" si="82"/>
        <v>2.7543295940188894E-2</v>
      </c>
      <c r="GI55" s="4">
        <f t="shared" si="83"/>
        <v>2.7543160598379579E-2</v>
      </c>
      <c r="GJ55" s="4">
        <f t="shared" si="84"/>
        <v>2.7543021836308856E-2</v>
      </c>
      <c r="GK55" s="4">
        <f t="shared" si="85"/>
        <v>2.7542879562392208E-2</v>
      </c>
      <c r="GL55" s="4">
        <f t="shared" si="86"/>
        <v>2.754273368283755E-2</v>
      </c>
      <c r="GM55" s="4">
        <f t="shared" si="87"/>
        <v>2.7542584101573286E-2</v>
      </c>
      <c r="GN55" s="4">
        <f t="shared" si="88"/>
        <v>2.7542430720181699E-2</v>
      </c>
      <c r="GO55" s="4">
        <f t="shared" si="89"/>
        <v>2.7542273437825893E-2</v>
      </c>
      <c r="GP55" s="4">
        <f t="shared" si="90"/>
        <v>2.7542112151184295E-2</v>
      </c>
      <c r="GQ55" s="4">
        <f t="shared" si="91"/>
        <v>2.7541946754374491E-2</v>
      </c>
      <c r="GR55" s="4">
        <f t="shared" si="115"/>
        <v>2.7541777138884838E-2</v>
      </c>
      <c r="GS55" s="4">
        <f t="shared" si="116"/>
        <v>2.7541603193501407E-2</v>
      </c>
      <c r="GT55" s="4">
        <f t="shared" si="117"/>
        <v>2.7541424804231829E-2</v>
      </c>
      <c r="GU55" s="4">
        <f t="shared" si="118"/>
        <v>2.7541241854232013E-2</v>
      </c>
      <c r="GV55" s="4">
        <f t="shared" si="119"/>
        <v>2.7541054223728656E-2</v>
      </c>
      <c r="GW55" s="4">
        <f t="shared" si="120"/>
        <v>2.7540861789943527E-2</v>
      </c>
      <c r="GX55" s="4">
        <f t="shared" si="121"/>
        <v>2.754066442701042E-2</v>
      </c>
      <c r="GY55" s="4">
        <f t="shared" si="122"/>
        <v>2.7540462005898547E-2</v>
      </c>
      <c r="GZ55" s="4">
        <f t="shared" si="123"/>
        <v>-7.7307303011320938E-2</v>
      </c>
      <c r="HA55" s="4">
        <f t="shared" si="124"/>
        <v>0.14610234562996482</v>
      </c>
      <c r="HB55" s="4"/>
      <c r="HC55" s="4"/>
      <c r="HD55" s="4"/>
      <c r="HE55" s="4"/>
    </row>
    <row r="56" spans="2:213" x14ac:dyDescent="0.2"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</row>
    <row r="57" spans="2:213" x14ac:dyDescent="0.2"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</row>
    <row r="58" spans="2:213" x14ac:dyDescent="0.2"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</row>
    <row r="59" spans="2:213" x14ac:dyDescent="0.2"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</row>
    <row r="60" spans="2:213" x14ac:dyDescent="0.2"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</row>
    <row r="61" spans="2:213" x14ac:dyDescent="0.2"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</row>
    <row r="62" spans="2:213" x14ac:dyDescent="0.2"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</row>
    <row r="63" spans="2:213" x14ac:dyDescent="0.2"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</row>
    <row r="64" spans="2:213" x14ac:dyDescent="0.2"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</row>
    <row r="65" spans="58:107" x14ac:dyDescent="0.2"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</row>
    <row r="66" spans="58:107" x14ac:dyDescent="0.2"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</row>
    <row r="67" spans="58:107" x14ac:dyDescent="0.2"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</row>
    <row r="68" spans="58:107" x14ac:dyDescent="0.2"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</row>
    <row r="69" spans="58:107" x14ac:dyDescent="0.2"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</row>
    <row r="70" spans="58:107" x14ac:dyDescent="0.2"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</row>
    <row r="71" spans="58:107" x14ac:dyDescent="0.2"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</row>
    <row r="72" spans="58:107" x14ac:dyDescent="0.2"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</row>
    <row r="73" spans="58:107" x14ac:dyDescent="0.2"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</row>
    <row r="74" spans="58:107" x14ac:dyDescent="0.2"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</row>
    <row r="75" spans="58:107" x14ac:dyDescent="0.2"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</row>
    <row r="76" spans="58:107" x14ac:dyDescent="0.2"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</row>
    <row r="77" spans="58:107" x14ac:dyDescent="0.2"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</row>
    <row r="78" spans="58:107" x14ac:dyDescent="0.2"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</row>
    <row r="79" spans="58:107" x14ac:dyDescent="0.2"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</row>
    <row r="80" spans="58:107" x14ac:dyDescent="0.2"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</row>
    <row r="81" spans="58:107" x14ac:dyDescent="0.2"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</row>
    <row r="82" spans="58:107" x14ac:dyDescent="0.2"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</row>
    <row r="83" spans="58:107" x14ac:dyDescent="0.2"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</row>
    <row r="84" spans="58:107" x14ac:dyDescent="0.2"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</row>
    <row r="85" spans="58:107" x14ac:dyDescent="0.2"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</row>
    <row r="86" spans="58:107" x14ac:dyDescent="0.2"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</row>
    <row r="87" spans="58:107" x14ac:dyDescent="0.2"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</row>
    <row r="88" spans="58:107" x14ac:dyDescent="0.2"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</row>
    <row r="89" spans="58:107" x14ac:dyDescent="0.2"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</row>
    <row r="90" spans="58:107" x14ac:dyDescent="0.2"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</row>
    <row r="91" spans="58:107" x14ac:dyDescent="0.2"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</row>
    <row r="92" spans="58:107" x14ac:dyDescent="0.2"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</row>
    <row r="93" spans="58:107" x14ac:dyDescent="0.2"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</row>
    <row r="94" spans="58:107" x14ac:dyDescent="0.2"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</row>
    <row r="95" spans="58:107" x14ac:dyDescent="0.2"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</row>
    <row r="96" spans="58:107" x14ac:dyDescent="0.2"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</row>
    <row r="97" spans="58:107" x14ac:dyDescent="0.2"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E97"/>
  <sheetViews>
    <sheetView workbookViewId="0"/>
  </sheetViews>
  <sheetFormatPr defaultRowHeight="12.75" x14ac:dyDescent="0.2"/>
  <sheetData>
    <row r="2" spans="2:213" x14ac:dyDescent="0.2">
      <c r="C2" t="s">
        <v>76</v>
      </c>
      <c r="D2" s="4">
        <v>1E-3</v>
      </c>
      <c r="F2" t="s">
        <v>33</v>
      </c>
      <c r="G2" t="s">
        <v>5</v>
      </c>
      <c r="H2" t="s">
        <v>6</v>
      </c>
      <c r="I2" t="s">
        <v>8</v>
      </c>
      <c r="J2" t="s">
        <v>34</v>
      </c>
      <c r="K2" t="s">
        <v>9</v>
      </c>
      <c r="L2" t="s">
        <v>35</v>
      </c>
      <c r="M2" t="s">
        <v>11</v>
      </c>
      <c r="N2" t="s">
        <v>36</v>
      </c>
      <c r="O2" t="s">
        <v>37</v>
      </c>
      <c r="P2" t="s">
        <v>12</v>
      </c>
      <c r="Q2" t="s">
        <v>38</v>
      </c>
      <c r="R2" t="s">
        <v>39</v>
      </c>
      <c r="S2" t="s">
        <v>40</v>
      </c>
      <c r="T2" t="s">
        <v>41</v>
      </c>
      <c r="U2" t="s">
        <v>42</v>
      </c>
      <c r="V2" t="s">
        <v>43</v>
      </c>
      <c r="W2" t="s">
        <v>44</v>
      </c>
      <c r="X2" t="s">
        <v>45</v>
      </c>
      <c r="Y2" t="s">
        <v>46</v>
      </c>
      <c r="Z2" t="s">
        <v>13</v>
      </c>
      <c r="AA2" t="s">
        <v>47</v>
      </c>
      <c r="AB2" t="s">
        <v>48</v>
      </c>
      <c r="AC2" t="s">
        <v>49</v>
      </c>
      <c r="AD2" t="s">
        <v>50</v>
      </c>
      <c r="AE2" t="s">
        <v>51</v>
      </c>
      <c r="AF2" t="s">
        <v>52</v>
      </c>
      <c r="AG2" t="s">
        <v>53</v>
      </c>
      <c r="AH2" t="s">
        <v>54</v>
      </c>
      <c r="AI2" t="s">
        <v>55</v>
      </c>
      <c r="AJ2" t="s">
        <v>14</v>
      </c>
      <c r="AK2" t="s">
        <v>56</v>
      </c>
      <c r="AL2" t="s">
        <v>57</v>
      </c>
      <c r="AM2" t="s">
        <v>58</v>
      </c>
      <c r="AN2" t="s">
        <v>59</v>
      </c>
      <c r="AO2" t="s">
        <v>60</v>
      </c>
      <c r="AP2" t="s">
        <v>61</v>
      </c>
      <c r="AQ2" t="s">
        <v>62</v>
      </c>
      <c r="AR2" t="s">
        <v>63</v>
      </c>
      <c r="AS2" t="s">
        <v>64</v>
      </c>
      <c r="AT2" t="s">
        <v>65</v>
      </c>
      <c r="AU2" t="s">
        <v>66</v>
      </c>
      <c r="AV2" t="s">
        <v>67</v>
      </c>
      <c r="AW2" t="s">
        <v>68</v>
      </c>
      <c r="AX2" t="s">
        <v>69</v>
      </c>
      <c r="AY2" t="s">
        <v>70</v>
      </c>
      <c r="AZ2" t="s">
        <v>71</v>
      </c>
      <c r="BA2" t="s">
        <v>72</v>
      </c>
      <c r="BB2" t="s">
        <v>73</v>
      </c>
      <c r="BC2" t="s">
        <v>74</v>
      </c>
      <c r="BD2" t="s">
        <v>75</v>
      </c>
      <c r="BF2" t="s">
        <v>5</v>
      </c>
      <c r="BG2" t="s">
        <v>6</v>
      </c>
      <c r="BH2" t="s">
        <v>8</v>
      </c>
      <c r="BI2" t="s">
        <v>34</v>
      </c>
      <c r="BJ2" t="s">
        <v>9</v>
      </c>
      <c r="BK2" t="s">
        <v>35</v>
      </c>
      <c r="BL2" t="s">
        <v>11</v>
      </c>
      <c r="BM2" t="s">
        <v>36</v>
      </c>
      <c r="BN2" t="s">
        <v>37</v>
      </c>
      <c r="BO2" t="s">
        <v>12</v>
      </c>
      <c r="BP2" t="s">
        <v>38</v>
      </c>
      <c r="BQ2" t="s">
        <v>39</v>
      </c>
      <c r="BR2" t="s">
        <v>40</v>
      </c>
      <c r="BS2" t="s">
        <v>41</v>
      </c>
      <c r="BT2" t="s">
        <v>42</v>
      </c>
      <c r="BU2" t="s">
        <v>43</v>
      </c>
      <c r="BV2" t="s">
        <v>44</v>
      </c>
      <c r="BW2" t="s">
        <v>45</v>
      </c>
      <c r="BX2" t="s">
        <v>46</v>
      </c>
      <c r="BY2" t="s">
        <v>13</v>
      </c>
      <c r="BZ2" t="s">
        <v>47</v>
      </c>
      <c r="CA2" t="s">
        <v>48</v>
      </c>
      <c r="CB2" t="s">
        <v>49</v>
      </c>
      <c r="CC2" t="s">
        <v>50</v>
      </c>
      <c r="CD2" t="s">
        <v>51</v>
      </c>
      <c r="CE2" t="s">
        <v>52</v>
      </c>
      <c r="CF2" t="s">
        <v>53</v>
      </c>
      <c r="CG2" t="s">
        <v>54</v>
      </c>
      <c r="CH2" t="s">
        <v>55</v>
      </c>
      <c r="CI2" t="s">
        <v>14</v>
      </c>
      <c r="CJ2" t="s">
        <v>56</v>
      </c>
      <c r="CK2" t="s">
        <v>57</v>
      </c>
      <c r="CL2" t="s">
        <v>58</v>
      </c>
      <c r="CM2" t="s">
        <v>59</v>
      </c>
      <c r="CN2" t="s">
        <v>60</v>
      </c>
      <c r="CO2" t="s">
        <v>61</v>
      </c>
      <c r="CP2" t="s">
        <v>62</v>
      </c>
      <c r="CQ2" t="s">
        <v>63</v>
      </c>
      <c r="CR2" t="s">
        <v>64</v>
      </c>
      <c r="CS2" t="s">
        <v>65</v>
      </c>
      <c r="CT2" t="s">
        <v>66</v>
      </c>
      <c r="CU2" t="s">
        <v>67</v>
      </c>
      <c r="CV2" t="s">
        <v>68</v>
      </c>
      <c r="CW2" t="s">
        <v>69</v>
      </c>
      <c r="CX2" t="s">
        <v>70</v>
      </c>
      <c r="CY2" t="s">
        <v>71</v>
      </c>
      <c r="CZ2" t="s">
        <v>72</v>
      </c>
      <c r="DA2" t="s">
        <v>73</v>
      </c>
      <c r="DB2" t="s">
        <v>74</v>
      </c>
      <c r="DC2" t="s">
        <v>75</v>
      </c>
      <c r="DE2" t="s">
        <v>5</v>
      </c>
      <c r="DF2" t="s">
        <v>6</v>
      </c>
      <c r="DG2" t="s">
        <v>8</v>
      </c>
      <c r="DH2" t="s">
        <v>34</v>
      </c>
      <c r="DI2" t="s">
        <v>9</v>
      </c>
      <c r="DJ2" t="s">
        <v>35</v>
      </c>
      <c r="DK2" t="s">
        <v>11</v>
      </c>
      <c r="DL2" t="s">
        <v>36</v>
      </c>
      <c r="DM2" t="s">
        <v>37</v>
      </c>
      <c r="DN2" t="s">
        <v>12</v>
      </c>
      <c r="DO2" t="s">
        <v>38</v>
      </c>
      <c r="DP2" t="s">
        <v>39</v>
      </c>
      <c r="DQ2" t="s">
        <v>40</v>
      </c>
      <c r="DR2" t="s">
        <v>41</v>
      </c>
      <c r="DS2" t="s">
        <v>42</v>
      </c>
      <c r="DT2" t="s">
        <v>43</v>
      </c>
      <c r="DU2" t="s">
        <v>44</v>
      </c>
      <c r="DV2" t="s">
        <v>45</v>
      </c>
      <c r="DW2" t="s">
        <v>46</v>
      </c>
      <c r="DX2" t="s">
        <v>13</v>
      </c>
      <c r="DY2" t="s">
        <v>47</v>
      </c>
      <c r="DZ2" t="s">
        <v>48</v>
      </c>
      <c r="EA2" t="s">
        <v>49</v>
      </c>
      <c r="EB2" t="s">
        <v>50</v>
      </c>
      <c r="EC2" t="s">
        <v>51</v>
      </c>
      <c r="ED2" t="s">
        <v>52</v>
      </c>
      <c r="EE2" t="s">
        <v>53</v>
      </c>
      <c r="EF2" t="s">
        <v>54</v>
      </c>
      <c r="EG2" t="s">
        <v>55</v>
      </c>
      <c r="EH2" t="s">
        <v>14</v>
      </c>
      <c r="EI2" t="s">
        <v>56</v>
      </c>
      <c r="EJ2" t="s">
        <v>57</v>
      </c>
      <c r="EK2" t="s">
        <v>58</v>
      </c>
      <c r="EL2" t="s">
        <v>59</v>
      </c>
      <c r="EM2" t="s">
        <v>60</v>
      </c>
      <c r="EN2" t="s">
        <v>61</v>
      </c>
      <c r="EO2" t="s">
        <v>62</v>
      </c>
      <c r="EP2" t="s">
        <v>63</v>
      </c>
      <c r="EQ2" t="s">
        <v>64</v>
      </c>
      <c r="ER2" t="s">
        <v>65</v>
      </c>
      <c r="ES2" t="s">
        <v>66</v>
      </c>
      <c r="ET2" t="s">
        <v>67</v>
      </c>
      <c r="EU2" t="s">
        <v>68</v>
      </c>
      <c r="EV2" t="s">
        <v>69</v>
      </c>
      <c r="EW2" t="s">
        <v>70</v>
      </c>
      <c r="EX2" t="s">
        <v>71</v>
      </c>
      <c r="EY2" t="s">
        <v>72</v>
      </c>
      <c r="EZ2" t="s">
        <v>73</v>
      </c>
      <c r="FA2" t="s">
        <v>74</v>
      </c>
      <c r="FB2" t="s">
        <v>75</v>
      </c>
      <c r="FD2" t="s">
        <v>5</v>
      </c>
      <c r="FE2" t="s">
        <v>6</v>
      </c>
      <c r="FF2" t="s">
        <v>8</v>
      </c>
      <c r="FG2" t="s">
        <v>34</v>
      </c>
      <c r="FH2" t="s">
        <v>9</v>
      </c>
      <c r="FI2" t="s">
        <v>35</v>
      </c>
      <c r="FJ2" t="s">
        <v>11</v>
      </c>
      <c r="FK2" t="s">
        <v>36</v>
      </c>
      <c r="FL2" t="s">
        <v>37</v>
      </c>
      <c r="FM2" t="s">
        <v>12</v>
      </c>
      <c r="FN2" t="s">
        <v>38</v>
      </c>
      <c r="FO2" t="s">
        <v>39</v>
      </c>
      <c r="FP2" t="s">
        <v>40</v>
      </c>
      <c r="FQ2" t="s">
        <v>41</v>
      </c>
      <c r="FR2" t="s">
        <v>42</v>
      </c>
      <c r="FS2" t="s">
        <v>43</v>
      </c>
      <c r="FT2" t="s">
        <v>44</v>
      </c>
      <c r="FU2" t="s">
        <v>45</v>
      </c>
      <c r="FV2" t="s">
        <v>46</v>
      </c>
      <c r="FW2" t="s">
        <v>13</v>
      </c>
      <c r="FX2" t="s">
        <v>47</v>
      </c>
      <c r="FY2" t="s">
        <v>48</v>
      </c>
      <c r="FZ2" t="s">
        <v>49</v>
      </c>
      <c r="GA2" t="s">
        <v>50</v>
      </c>
      <c r="GB2" t="s">
        <v>51</v>
      </c>
      <c r="GC2" t="s">
        <v>52</v>
      </c>
      <c r="GD2" t="s">
        <v>53</v>
      </c>
      <c r="GE2" t="s">
        <v>54</v>
      </c>
      <c r="GF2" t="s">
        <v>55</v>
      </c>
      <c r="GG2" t="s">
        <v>14</v>
      </c>
      <c r="GH2" t="s">
        <v>56</v>
      </c>
      <c r="GI2" t="s">
        <v>57</v>
      </c>
      <c r="GJ2" t="s">
        <v>58</v>
      </c>
      <c r="GK2" t="s">
        <v>59</v>
      </c>
      <c r="GL2" t="s">
        <v>60</v>
      </c>
      <c r="GM2" t="s">
        <v>61</v>
      </c>
      <c r="GN2" t="s">
        <v>62</v>
      </c>
      <c r="GO2" t="s">
        <v>63</v>
      </c>
      <c r="GP2" t="s">
        <v>64</v>
      </c>
      <c r="GQ2" t="s">
        <v>65</v>
      </c>
      <c r="GR2" t="s">
        <v>66</v>
      </c>
      <c r="GS2" t="s">
        <v>67</v>
      </c>
      <c r="GT2" t="s">
        <v>68</v>
      </c>
      <c r="GU2" t="s">
        <v>69</v>
      </c>
      <c r="GV2" t="s">
        <v>70</v>
      </c>
      <c r="GW2" t="s">
        <v>71</v>
      </c>
      <c r="GX2" t="s">
        <v>72</v>
      </c>
      <c r="GY2" t="s">
        <v>73</v>
      </c>
      <c r="GZ2" t="s">
        <v>74</v>
      </c>
      <c r="HA2" t="s">
        <v>75</v>
      </c>
    </row>
    <row r="4" spans="2:213" x14ac:dyDescent="0.2">
      <c r="G4" t="s">
        <v>78</v>
      </c>
      <c r="BF4" t="s">
        <v>77</v>
      </c>
      <c r="DE4" t="s">
        <v>80</v>
      </c>
      <c r="FD4" t="s">
        <v>79</v>
      </c>
    </row>
    <row r="5" spans="2:213" x14ac:dyDescent="0.2">
      <c r="B5" s="1" t="s">
        <v>23</v>
      </c>
      <c r="C5" t="s">
        <v>24</v>
      </c>
      <c r="D5" t="s">
        <v>25</v>
      </c>
      <c r="E5" t="s">
        <v>83</v>
      </c>
    </row>
    <row r="6" spans="2:213" x14ac:dyDescent="0.2">
      <c r="B6" t="str">
        <f t="shared" ref="B6:B37" si="0">IF(MOD(C6,12)=0,ROUND(D6,1)&amp;"y",C6&amp;"m")</f>
        <v>1y</v>
      </c>
      <c r="C6">
        <v>12</v>
      </c>
      <c r="D6" s="10">
        <f t="shared" ref="D6:D55" si="1">C6/12</f>
        <v>1</v>
      </c>
      <c r="E6" s="11">
        <f>'Curve construction'!F21</f>
        <v>4.9579993427422003E-3</v>
      </c>
      <c r="G6" s="11">
        <f>$E6+IF(G$2=$B6,1,0)*$D$2</f>
        <v>5.9579993427422004E-3</v>
      </c>
      <c r="H6" s="11">
        <f t="shared" ref="H6:AO13" si="2">$E6+IF(H$2=$B6,1,0)*$D$2</f>
        <v>4.9579993427422003E-3</v>
      </c>
      <c r="I6" s="11">
        <f t="shared" si="2"/>
        <v>4.9579993427422003E-3</v>
      </c>
      <c r="J6" s="11">
        <f t="shared" si="2"/>
        <v>4.9579993427422003E-3</v>
      </c>
      <c r="K6" s="11">
        <f t="shared" si="2"/>
        <v>4.9579993427422003E-3</v>
      </c>
      <c r="L6" s="11">
        <f t="shared" si="2"/>
        <v>4.9579993427422003E-3</v>
      </c>
      <c r="M6" s="11">
        <f t="shared" si="2"/>
        <v>4.9579993427422003E-3</v>
      </c>
      <c r="N6" s="11">
        <f t="shared" si="2"/>
        <v>4.9579993427422003E-3</v>
      </c>
      <c r="O6" s="11">
        <f t="shared" si="2"/>
        <v>4.9579993427422003E-3</v>
      </c>
      <c r="P6" s="11">
        <f t="shared" si="2"/>
        <v>4.9579993427422003E-3</v>
      </c>
      <c r="Q6" s="11">
        <f t="shared" si="2"/>
        <v>4.9579993427422003E-3</v>
      </c>
      <c r="R6" s="11">
        <f t="shared" si="2"/>
        <v>4.9579993427422003E-3</v>
      </c>
      <c r="S6" s="11">
        <f t="shared" si="2"/>
        <v>4.9579993427422003E-3</v>
      </c>
      <c r="T6" s="11">
        <f t="shared" si="2"/>
        <v>4.9579993427422003E-3</v>
      </c>
      <c r="U6" s="11">
        <f t="shared" si="2"/>
        <v>4.9579993427422003E-3</v>
      </c>
      <c r="V6" s="11">
        <f t="shared" si="2"/>
        <v>4.9579993427422003E-3</v>
      </c>
      <c r="W6" s="11">
        <f t="shared" si="2"/>
        <v>4.9579993427422003E-3</v>
      </c>
      <c r="X6" s="11">
        <f t="shared" si="2"/>
        <v>4.9579993427422003E-3</v>
      </c>
      <c r="Y6" s="11">
        <f t="shared" si="2"/>
        <v>4.9579993427422003E-3</v>
      </c>
      <c r="Z6" s="11">
        <f t="shared" si="2"/>
        <v>4.9579993427422003E-3</v>
      </c>
      <c r="AA6" s="11">
        <f t="shared" si="2"/>
        <v>4.9579993427422003E-3</v>
      </c>
      <c r="AB6" s="11">
        <f t="shared" si="2"/>
        <v>4.9579993427422003E-3</v>
      </c>
      <c r="AC6" s="11">
        <f t="shared" si="2"/>
        <v>4.9579993427422003E-3</v>
      </c>
      <c r="AD6" s="11">
        <f t="shared" si="2"/>
        <v>4.9579993427422003E-3</v>
      </c>
      <c r="AE6" s="11">
        <f t="shared" si="2"/>
        <v>4.9579993427422003E-3</v>
      </c>
      <c r="AF6" s="11">
        <f t="shared" si="2"/>
        <v>4.9579993427422003E-3</v>
      </c>
      <c r="AG6" s="11">
        <f t="shared" si="2"/>
        <v>4.9579993427422003E-3</v>
      </c>
      <c r="AH6" s="11">
        <f t="shared" si="2"/>
        <v>4.9579993427422003E-3</v>
      </c>
      <c r="AI6" s="11">
        <f t="shared" si="2"/>
        <v>4.9579993427422003E-3</v>
      </c>
      <c r="AJ6" s="11">
        <f t="shared" si="2"/>
        <v>4.9579993427422003E-3</v>
      </c>
      <c r="AK6" s="11">
        <f t="shared" si="2"/>
        <v>4.9579993427422003E-3</v>
      </c>
      <c r="AL6" s="11">
        <f t="shared" si="2"/>
        <v>4.9579993427422003E-3</v>
      </c>
      <c r="AM6" s="11">
        <f t="shared" si="2"/>
        <v>4.9579993427422003E-3</v>
      </c>
      <c r="AN6" s="11">
        <f t="shared" si="2"/>
        <v>4.9579993427422003E-3</v>
      </c>
      <c r="AO6" s="11">
        <f t="shared" si="2"/>
        <v>4.9579993427422003E-3</v>
      </c>
      <c r="AP6" s="11">
        <f t="shared" ref="AP6:BD21" si="3">$E6+IF(AP$2=$B6,1,0)*$D$2</f>
        <v>4.9579993427422003E-3</v>
      </c>
      <c r="AQ6" s="11">
        <f t="shared" si="3"/>
        <v>4.9579993427422003E-3</v>
      </c>
      <c r="AR6" s="11">
        <f t="shared" si="3"/>
        <v>4.9579993427422003E-3</v>
      </c>
      <c r="AS6" s="11">
        <f t="shared" si="3"/>
        <v>4.9579993427422003E-3</v>
      </c>
      <c r="AT6" s="11">
        <f t="shared" si="3"/>
        <v>4.9579993427422003E-3</v>
      </c>
      <c r="AU6" s="11">
        <f t="shared" si="3"/>
        <v>4.9579993427422003E-3</v>
      </c>
      <c r="AV6" s="11">
        <f t="shared" si="3"/>
        <v>4.9579993427422003E-3</v>
      </c>
      <c r="AW6" s="11">
        <f t="shared" si="3"/>
        <v>4.9579993427422003E-3</v>
      </c>
      <c r="AX6" s="11">
        <f t="shared" si="3"/>
        <v>4.9579993427422003E-3</v>
      </c>
      <c r="AY6" s="11">
        <f t="shared" si="3"/>
        <v>4.9579993427422003E-3</v>
      </c>
      <c r="AZ6" s="11">
        <f t="shared" si="3"/>
        <v>4.9579993427422003E-3</v>
      </c>
      <c r="BA6" s="11">
        <f t="shared" si="3"/>
        <v>4.9579993427422003E-3</v>
      </c>
      <c r="BB6" s="11">
        <f t="shared" si="3"/>
        <v>4.9579993427422003E-3</v>
      </c>
      <c r="BC6" s="11">
        <f t="shared" si="3"/>
        <v>4.9579993427422003E-3</v>
      </c>
      <c r="BD6" s="11">
        <f t="shared" si="3"/>
        <v>4.9579993427422003E-3</v>
      </c>
      <c r="BF6" s="11">
        <f>(1+G6)^(-$D6)</f>
        <v>0.99407728817044561</v>
      </c>
      <c r="BG6" s="11">
        <f t="shared" ref="BG6:BG55" si="4">(1+H6)^(-$D6)</f>
        <v>0.99506646113968467</v>
      </c>
      <c r="BH6" s="11">
        <f t="shared" ref="BH6:BH55" si="5">(1+I6)^(-$D6)</f>
        <v>0.99506646113968467</v>
      </c>
      <c r="BI6" s="11">
        <f t="shared" ref="BI6:BI55" si="6">(1+J6)^(-$D6)</f>
        <v>0.99506646113968467</v>
      </c>
      <c r="BJ6" s="11">
        <f t="shared" ref="BJ6:BJ55" si="7">(1+K6)^(-$D6)</f>
        <v>0.99506646113968467</v>
      </c>
      <c r="BK6" s="11">
        <f t="shared" ref="BK6:BK55" si="8">(1+L6)^(-$D6)</f>
        <v>0.99506646113968467</v>
      </c>
      <c r="BL6" s="11">
        <f t="shared" ref="BL6:BL55" si="9">(1+M6)^(-$D6)</f>
        <v>0.99506646113968467</v>
      </c>
      <c r="BM6" s="11">
        <f t="shared" ref="BM6:BM55" si="10">(1+N6)^(-$D6)</f>
        <v>0.99506646113968467</v>
      </c>
      <c r="BN6" s="11">
        <f t="shared" ref="BN6:BN55" si="11">(1+O6)^(-$D6)</f>
        <v>0.99506646113968467</v>
      </c>
      <c r="BO6" s="11">
        <f t="shared" ref="BO6:BO55" si="12">(1+P6)^(-$D6)</f>
        <v>0.99506646113968467</v>
      </c>
      <c r="BP6" s="11">
        <f t="shared" ref="BP6:BP55" si="13">(1+Q6)^(-$D6)</f>
        <v>0.99506646113968467</v>
      </c>
      <c r="BQ6" s="11">
        <f t="shared" ref="BQ6:BQ55" si="14">(1+R6)^(-$D6)</f>
        <v>0.99506646113968467</v>
      </c>
      <c r="BR6" s="11">
        <f t="shared" ref="BR6:BR55" si="15">(1+S6)^(-$D6)</f>
        <v>0.99506646113968467</v>
      </c>
      <c r="BS6" s="11">
        <f t="shared" ref="BS6:BS55" si="16">(1+T6)^(-$D6)</f>
        <v>0.99506646113968467</v>
      </c>
      <c r="BT6" s="11">
        <f t="shared" ref="BT6:BT55" si="17">(1+U6)^(-$D6)</f>
        <v>0.99506646113968467</v>
      </c>
      <c r="BU6" s="11">
        <f t="shared" ref="BU6:BU55" si="18">(1+V6)^(-$D6)</f>
        <v>0.99506646113968467</v>
      </c>
      <c r="BV6" s="11">
        <f t="shared" ref="BV6:BV55" si="19">(1+W6)^(-$D6)</f>
        <v>0.99506646113968467</v>
      </c>
      <c r="BW6" s="11">
        <f t="shared" ref="BW6:BW55" si="20">(1+X6)^(-$D6)</f>
        <v>0.99506646113968467</v>
      </c>
      <c r="BX6" s="11">
        <f t="shared" ref="BX6:BX55" si="21">(1+Y6)^(-$D6)</f>
        <v>0.99506646113968467</v>
      </c>
      <c r="BY6" s="11">
        <f t="shared" ref="BY6:BY55" si="22">(1+Z6)^(-$D6)</f>
        <v>0.99506646113968467</v>
      </c>
      <c r="BZ6" s="11">
        <f t="shared" ref="BZ6:BZ55" si="23">(1+AA6)^(-$D6)</f>
        <v>0.99506646113968467</v>
      </c>
      <c r="CA6" s="11">
        <f t="shared" ref="CA6:CA55" si="24">(1+AB6)^(-$D6)</f>
        <v>0.99506646113968467</v>
      </c>
      <c r="CB6" s="11">
        <f t="shared" ref="CB6:CB55" si="25">(1+AC6)^(-$D6)</f>
        <v>0.99506646113968467</v>
      </c>
      <c r="CC6" s="11">
        <f t="shared" ref="CC6:CC55" si="26">(1+AD6)^(-$D6)</f>
        <v>0.99506646113968467</v>
      </c>
      <c r="CD6" s="11">
        <f t="shared" ref="CD6:CD55" si="27">(1+AE6)^(-$D6)</f>
        <v>0.99506646113968467</v>
      </c>
      <c r="CE6" s="11">
        <f t="shared" ref="CE6:CE55" si="28">(1+AF6)^(-$D6)</f>
        <v>0.99506646113968467</v>
      </c>
      <c r="CF6" s="11">
        <f t="shared" ref="CF6:CF55" si="29">(1+AG6)^(-$D6)</f>
        <v>0.99506646113968467</v>
      </c>
      <c r="CG6" s="11">
        <f t="shared" ref="CG6:CG55" si="30">(1+AH6)^(-$D6)</f>
        <v>0.99506646113968467</v>
      </c>
      <c r="CH6" s="11">
        <f t="shared" ref="CH6:CH55" si="31">(1+AI6)^(-$D6)</f>
        <v>0.99506646113968467</v>
      </c>
      <c r="CI6" s="11">
        <f t="shared" ref="CI6:CI55" si="32">(1+AJ6)^(-$D6)</f>
        <v>0.99506646113968467</v>
      </c>
      <c r="CJ6" s="11">
        <f t="shared" ref="CJ6:CJ55" si="33">(1+AK6)^(-$D6)</f>
        <v>0.99506646113968467</v>
      </c>
      <c r="CK6" s="11">
        <f t="shared" ref="CK6:CK55" si="34">(1+AL6)^(-$D6)</f>
        <v>0.99506646113968467</v>
      </c>
      <c r="CL6" s="11">
        <f t="shared" ref="CL6:CL55" si="35">(1+AM6)^(-$D6)</f>
        <v>0.99506646113968467</v>
      </c>
      <c r="CM6" s="11">
        <f t="shared" ref="CM6:CM55" si="36">(1+AN6)^(-$D6)</f>
        <v>0.99506646113968467</v>
      </c>
      <c r="CN6" s="11">
        <f t="shared" ref="CN6:CN55" si="37">(1+AO6)^(-$D6)</f>
        <v>0.99506646113968467</v>
      </c>
      <c r="CO6" s="11">
        <f t="shared" ref="CO6:CO55" si="38">(1+AP6)^(-$D6)</f>
        <v>0.99506646113968467</v>
      </c>
      <c r="CP6" s="11">
        <f t="shared" ref="CP6:CP55" si="39">(1+AQ6)^(-$D6)</f>
        <v>0.99506646113968467</v>
      </c>
      <c r="CQ6" s="11">
        <f t="shared" ref="CQ6:CQ55" si="40">(1+AR6)^(-$D6)</f>
        <v>0.99506646113968467</v>
      </c>
      <c r="CR6" s="11">
        <f t="shared" ref="CR6:CR55" si="41">(1+AS6)^(-$D6)</f>
        <v>0.99506646113968467</v>
      </c>
      <c r="CS6" s="11">
        <f t="shared" ref="CS6:CS55" si="42">(1+AT6)^(-$D6)</f>
        <v>0.99506646113968467</v>
      </c>
      <c r="CT6" s="11">
        <f t="shared" ref="CT6:CT55" si="43">(1+AU6)^(-$D6)</f>
        <v>0.99506646113968467</v>
      </c>
      <c r="CU6" s="11">
        <f t="shared" ref="CU6:CU55" si="44">(1+AV6)^(-$D6)</f>
        <v>0.99506646113968467</v>
      </c>
      <c r="CV6" s="11">
        <f t="shared" ref="CV6:CV55" si="45">(1+AW6)^(-$D6)</f>
        <v>0.99506646113968467</v>
      </c>
      <c r="CW6" s="11">
        <f t="shared" ref="CW6:CW55" si="46">(1+AX6)^(-$D6)</f>
        <v>0.99506646113968467</v>
      </c>
      <c r="CX6" s="11">
        <f t="shared" ref="CX6:CX55" si="47">(1+AY6)^(-$D6)</f>
        <v>0.99506646113968467</v>
      </c>
      <c r="CY6" s="11">
        <f t="shared" ref="CY6:CY55" si="48">(1+AZ6)^(-$D6)</f>
        <v>0.99506646113968467</v>
      </c>
      <c r="CZ6" s="11">
        <f t="shared" ref="CZ6:CZ55" si="49">(1+BA6)^(-$D6)</f>
        <v>0.99506646113968467</v>
      </c>
      <c r="DA6" s="11">
        <f t="shared" ref="DA6:DA55" si="50">(1+BB6)^(-$D6)</f>
        <v>0.99506646113968467</v>
      </c>
      <c r="DB6" s="11">
        <f t="shared" ref="DB6:DB55" si="51">(1+BC6)^(-$D6)</f>
        <v>0.99506646113968467</v>
      </c>
      <c r="DC6" s="11">
        <f t="shared" ref="DC6:DC55" si="52">(1+BD6)^(-$D6)</f>
        <v>0.99506646113968467</v>
      </c>
      <c r="DE6" s="4">
        <f>G6</f>
        <v>5.9579993427422004E-3</v>
      </c>
      <c r="DF6" s="4">
        <f t="shared" ref="DF6:FB6" si="53">H6</f>
        <v>4.9579993427422003E-3</v>
      </c>
      <c r="DG6" s="4">
        <f t="shared" si="53"/>
        <v>4.9579993427422003E-3</v>
      </c>
      <c r="DH6" s="4">
        <f t="shared" si="53"/>
        <v>4.9579993427422003E-3</v>
      </c>
      <c r="DI6" s="4">
        <f t="shared" si="53"/>
        <v>4.9579993427422003E-3</v>
      </c>
      <c r="DJ6" s="4">
        <f t="shared" si="53"/>
        <v>4.9579993427422003E-3</v>
      </c>
      <c r="DK6" s="4">
        <f t="shared" si="53"/>
        <v>4.9579993427422003E-3</v>
      </c>
      <c r="DL6" s="4">
        <f t="shared" si="53"/>
        <v>4.9579993427422003E-3</v>
      </c>
      <c r="DM6" s="4">
        <f t="shared" si="53"/>
        <v>4.9579993427422003E-3</v>
      </c>
      <c r="DN6" s="4">
        <f t="shared" si="53"/>
        <v>4.9579993427422003E-3</v>
      </c>
      <c r="DO6" s="4">
        <f t="shared" si="53"/>
        <v>4.9579993427422003E-3</v>
      </c>
      <c r="DP6" s="4">
        <f t="shared" si="53"/>
        <v>4.9579993427422003E-3</v>
      </c>
      <c r="DQ6" s="4">
        <f t="shared" si="53"/>
        <v>4.9579993427422003E-3</v>
      </c>
      <c r="DR6" s="4">
        <f t="shared" si="53"/>
        <v>4.9579993427422003E-3</v>
      </c>
      <c r="DS6" s="4">
        <f t="shared" si="53"/>
        <v>4.9579993427422003E-3</v>
      </c>
      <c r="DT6" s="4">
        <f t="shared" si="53"/>
        <v>4.9579993427422003E-3</v>
      </c>
      <c r="DU6" s="4">
        <f t="shared" si="53"/>
        <v>4.9579993427422003E-3</v>
      </c>
      <c r="DV6" s="4">
        <f t="shared" si="53"/>
        <v>4.9579993427422003E-3</v>
      </c>
      <c r="DW6" s="4">
        <f t="shared" si="53"/>
        <v>4.9579993427422003E-3</v>
      </c>
      <c r="DX6" s="4">
        <f t="shared" si="53"/>
        <v>4.9579993427422003E-3</v>
      </c>
      <c r="DY6" s="4">
        <f t="shared" si="53"/>
        <v>4.9579993427422003E-3</v>
      </c>
      <c r="DZ6" s="4">
        <f t="shared" si="53"/>
        <v>4.9579993427422003E-3</v>
      </c>
      <c r="EA6" s="4">
        <f t="shared" si="53"/>
        <v>4.9579993427422003E-3</v>
      </c>
      <c r="EB6" s="4">
        <f t="shared" si="53"/>
        <v>4.9579993427422003E-3</v>
      </c>
      <c r="EC6" s="4">
        <f t="shared" si="53"/>
        <v>4.9579993427422003E-3</v>
      </c>
      <c r="ED6" s="4">
        <f t="shared" si="53"/>
        <v>4.9579993427422003E-3</v>
      </c>
      <c r="EE6" s="4">
        <f t="shared" si="53"/>
        <v>4.9579993427422003E-3</v>
      </c>
      <c r="EF6" s="4">
        <f t="shared" si="53"/>
        <v>4.9579993427422003E-3</v>
      </c>
      <c r="EG6" s="4">
        <f t="shared" si="53"/>
        <v>4.9579993427422003E-3</v>
      </c>
      <c r="EH6" s="4">
        <f t="shared" si="53"/>
        <v>4.9579993427422003E-3</v>
      </c>
      <c r="EI6" s="4">
        <f t="shared" si="53"/>
        <v>4.9579993427422003E-3</v>
      </c>
      <c r="EJ6" s="4">
        <f t="shared" si="53"/>
        <v>4.9579993427422003E-3</v>
      </c>
      <c r="EK6" s="4">
        <f t="shared" si="53"/>
        <v>4.9579993427422003E-3</v>
      </c>
      <c r="EL6" s="4">
        <f t="shared" si="53"/>
        <v>4.9579993427422003E-3</v>
      </c>
      <c r="EM6" s="4">
        <f t="shared" si="53"/>
        <v>4.9579993427422003E-3</v>
      </c>
      <c r="EN6" s="4">
        <f t="shared" si="53"/>
        <v>4.9579993427422003E-3</v>
      </c>
      <c r="EO6" s="4">
        <f t="shared" si="53"/>
        <v>4.9579993427422003E-3</v>
      </c>
      <c r="EP6" s="4">
        <f t="shared" si="53"/>
        <v>4.9579993427422003E-3</v>
      </c>
      <c r="EQ6" s="4">
        <f t="shared" si="53"/>
        <v>4.9579993427422003E-3</v>
      </c>
      <c r="ER6" s="4">
        <f t="shared" si="53"/>
        <v>4.9579993427422003E-3</v>
      </c>
      <c r="ES6" s="4">
        <f t="shared" si="53"/>
        <v>4.9579993427422003E-3</v>
      </c>
      <c r="ET6" s="4">
        <f t="shared" si="53"/>
        <v>4.9579993427422003E-3</v>
      </c>
      <c r="EU6" s="4">
        <f t="shared" si="53"/>
        <v>4.9579993427422003E-3</v>
      </c>
      <c r="EV6" s="4">
        <f t="shared" si="53"/>
        <v>4.9579993427422003E-3</v>
      </c>
      <c r="EW6" s="4">
        <f t="shared" si="53"/>
        <v>4.9579993427422003E-3</v>
      </c>
      <c r="EX6" s="4">
        <f t="shared" si="53"/>
        <v>4.9579993427422003E-3</v>
      </c>
      <c r="EY6" s="4">
        <f t="shared" si="53"/>
        <v>4.9579993427422003E-3</v>
      </c>
      <c r="EZ6" s="4">
        <f t="shared" si="53"/>
        <v>4.9579993427422003E-3</v>
      </c>
      <c r="FA6" s="4">
        <f t="shared" si="53"/>
        <v>4.9579993427422003E-3</v>
      </c>
      <c r="FB6" s="4">
        <f t="shared" si="53"/>
        <v>4.9579993427422003E-3</v>
      </c>
      <c r="FD6" s="4">
        <f>1/BF6-1</f>
        <v>5.9579993427421041E-3</v>
      </c>
      <c r="FE6" s="4">
        <f t="shared" ref="FE6:HA6" si="54">1/BG6-1</f>
        <v>4.9579993427422142E-3</v>
      </c>
      <c r="FF6" s="4">
        <f t="shared" si="54"/>
        <v>4.9579993427422142E-3</v>
      </c>
      <c r="FG6" s="4">
        <f t="shared" si="54"/>
        <v>4.9579993427422142E-3</v>
      </c>
      <c r="FH6" s="4">
        <f t="shared" si="54"/>
        <v>4.9579993427422142E-3</v>
      </c>
      <c r="FI6" s="4">
        <f t="shared" si="54"/>
        <v>4.9579993427422142E-3</v>
      </c>
      <c r="FJ6" s="4">
        <f t="shared" si="54"/>
        <v>4.9579993427422142E-3</v>
      </c>
      <c r="FK6" s="4">
        <f t="shared" si="54"/>
        <v>4.9579993427422142E-3</v>
      </c>
      <c r="FL6" s="4">
        <f t="shared" si="54"/>
        <v>4.9579993427422142E-3</v>
      </c>
      <c r="FM6" s="4">
        <f t="shared" si="54"/>
        <v>4.9579993427422142E-3</v>
      </c>
      <c r="FN6" s="4">
        <f t="shared" si="54"/>
        <v>4.9579993427422142E-3</v>
      </c>
      <c r="FO6" s="4">
        <f t="shared" si="54"/>
        <v>4.9579993427422142E-3</v>
      </c>
      <c r="FP6" s="4">
        <f t="shared" si="54"/>
        <v>4.9579993427422142E-3</v>
      </c>
      <c r="FQ6" s="4">
        <f t="shared" si="54"/>
        <v>4.9579993427422142E-3</v>
      </c>
      <c r="FR6" s="4">
        <f t="shared" si="54"/>
        <v>4.9579993427422142E-3</v>
      </c>
      <c r="FS6" s="4">
        <f t="shared" si="54"/>
        <v>4.9579993427422142E-3</v>
      </c>
      <c r="FT6" s="4">
        <f t="shared" si="54"/>
        <v>4.9579993427422142E-3</v>
      </c>
      <c r="FU6" s="4">
        <f t="shared" si="54"/>
        <v>4.9579993427422142E-3</v>
      </c>
      <c r="FV6" s="4">
        <f t="shared" si="54"/>
        <v>4.9579993427422142E-3</v>
      </c>
      <c r="FW6" s="4">
        <f t="shared" si="54"/>
        <v>4.9579993427422142E-3</v>
      </c>
      <c r="FX6" s="4">
        <f t="shared" si="54"/>
        <v>4.9579993427422142E-3</v>
      </c>
      <c r="FY6" s="4">
        <f t="shared" si="54"/>
        <v>4.9579993427422142E-3</v>
      </c>
      <c r="FZ6" s="4">
        <f t="shared" si="54"/>
        <v>4.9579993427422142E-3</v>
      </c>
      <c r="GA6" s="4">
        <f t="shared" si="54"/>
        <v>4.9579993427422142E-3</v>
      </c>
      <c r="GB6" s="4">
        <f t="shared" si="54"/>
        <v>4.9579993427422142E-3</v>
      </c>
      <c r="GC6" s="4">
        <f t="shared" si="54"/>
        <v>4.9579993427422142E-3</v>
      </c>
      <c r="GD6" s="4">
        <f t="shared" si="54"/>
        <v>4.9579993427422142E-3</v>
      </c>
      <c r="GE6" s="4">
        <f t="shared" si="54"/>
        <v>4.9579993427422142E-3</v>
      </c>
      <c r="GF6" s="4">
        <f t="shared" si="54"/>
        <v>4.9579993427422142E-3</v>
      </c>
      <c r="GG6" s="4">
        <f t="shared" si="54"/>
        <v>4.9579993427422142E-3</v>
      </c>
      <c r="GH6" s="4">
        <f t="shared" si="54"/>
        <v>4.9579993427422142E-3</v>
      </c>
      <c r="GI6" s="4">
        <f t="shared" si="54"/>
        <v>4.9579993427422142E-3</v>
      </c>
      <c r="GJ6" s="4">
        <f t="shared" si="54"/>
        <v>4.9579993427422142E-3</v>
      </c>
      <c r="GK6" s="4">
        <f t="shared" si="54"/>
        <v>4.9579993427422142E-3</v>
      </c>
      <c r="GL6" s="4">
        <f t="shared" si="54"/>
        <v>4.9579993427422142E-3</v>
      </c>
      <c r="GM6" s="4">
        <f t="shared" si="54"/>
        <v>4.9579993427422142E-3</v>
      </c>
      <c r="GN6" s="4">
        <f t="shared" si="54"/>
        <v>4.9579993427422142E-3</v>
      </c>
      <c r="GO6" s="4">
        <f t="shared" si="54"/>
        <v>4.9579993427422142E-3</v>
      </c>
      <c r="GP6" s="4">
        <f t="shared" si="54"/>
        <v>4.9579993427422142E-3</v>
      </c>
      <c r="GQ6" s="4">
        <f t="shared" si="54"/>
        <v>4.9579993427422142E-3</v>
      </c>
      <c r="GR6" s="4">
        <f t="shared" si="54"/>
        <v>4.9579993427422142E-3</v>
      </c>
      <c r="GS6" s="4">
        <f t="shared" si="54"/>
        <v>4.9579993427422142E-3</v>
      </c>
      <c r="GT6" s="4">
        <f t="shared" si="54"/>
        <v>4.9579993427422142E-3</v>
      </c>
      <c r="GU6" s="4">
        <f t="shared" si="54"/>
        <v>4.9579993427422142E-3</v>
      </c>
      <c r="GV6" s="4">
        <f t="shared" si="54"/>
        <v>4.9579993427422142E-3</v>
      </c>
      <c r="GW6" s="4">
        <f t="shared" si="54"/>
        <v>4.9579993427422142E-3</v>
      </c>
      <c r="GX6" s="4">
        <f t="shared" si="54"/>
        <v>4.9579993427422142E-3</v>
      </c>
      <c r="GY6" s="4">
        <f t="shared" si="54"/>
        <v>4.9579993427422142E-3</v>
      </c>
      <c r="GZ6" s="4">
        <f t="shared" si="54"/>
        <v>4.9579993427422142E-3</v>
      </c>
      <c r="HA6" s="4">
        <f t="shared" si="54"/>
        <v>4.9579993427422142E-3</v>
      </c>
      <c r="HB6" s="4"/>
      <c r="HC6" s="4"/>
      <c r="HD6" s="4"/>
      <c r="HE6" s="4"/>
    </row>
    <row r="7" spans="2:213" x14ac:dyDescent="0.2">
      <c r="B7" t="str">
        <f t="shared" si="0"/>
        <v>2y</v>
      </c>
      <c r="C7">
        <f t="shared" ref="C7:C55" si="55">C6+12</f>
        <v>24</v>
      </c>
      <c r="D7" s="10">
        <f t="shared" si="1"/>
        <v>2</v>
      </c>
      <c r="E7" s="11">
        <f>'Curve construction'!F22</f>
        <v>7.6120752694377458E-3</v>
      </c>
      <c r="G7" s="11">
        <f t="shared" ref="G7:V28" si="56">$E7+IF(G$2=$B7,1,0)*$D$2</f>
        <v>7.6120752694377458E-3</v>
      </c>
      <c r="H7" s="11">
        <f t="shared" si="56"/>
        <v>8.6120752694377467E-3</v>
      </c>
      <c r="I7" s="11">
        <f t="shared" si="56"/>
        <v>7.6120752694377458E-3</v>
      </c>
      <c r="J7" s="11">
        <f t="shared" si="56"/>
        <v>7.6120752694377458E-3</v>
      </c>
      <c r="K7" s="11">
        <f t="shared" si="56"/>
        <v>7.6120752694377458E-3</v>
      </c>
      <c r="L7" s="11">
        <f t="shared" si="56"/>
        <v>7.6120752694377458E-3</v>
      </c>
      <c r="M7" s="11">
        <f t="shared" si="56"/>
        <v>7.6120752694377458E-3</v>
      </c>
      <c r="N7" s="11">
        <f t="shared" si="56"/>
        <v>7.6120752694377458E-3</v>
      </c>
      <c r="O7" s="11">
        <f t="shared" si="56"/>
        <v>7.6120752694377458E-3</v>
      </c>
      <c r="P7" s="11">
        <f t="shared" si="56"/>
        <v>7.6120752694377458E-3</v>
      </c>
      <c r="Q7" s="11">
        <f t="shared" si="56"/>
        <v>7.6120752694377458E-3</v>
      </c>
      <c r="R7" s="11">
        <f t="shared" si="56"/>
        <v>7.6120752694377458E-3</v>
      </c>
      <c r="S7" s="11">
        <f t="shared" si="56"/>
        <v>7.6120752694377458E-3</v>
      </c>
      <c r="T7" s="11">
        <f t="shared" si="56"/>
        <v>7.6120752694377458E-3</v>
      </c>
      <c r="U7" s="11">
        <f t="shared" si="56"/>
        <v>7.6120752694377458E-3</v>
      </c>
      <c r="V7" s="11">
        <f t="shared" si="56"/>
        <v>7.6120752694377458E-3</v>
      </c>
      <c r="W7" s="11">
        <f t="shared" si="2"/>
        <v>7.6120752694377458E-3</v>
      </c>
      <c r="X7" s="11">
        <f t="shared" si="2"/>
        <v>7.6120752694377458E-3</v>
      </c>
      <c r="Y7" s="11">
        <f t="shared" si="2"/>
        <v>7.6120752694377458E-3</v>
      </c>
      <c r="Z7" s="11">
        <f t="shared" si="2"/>
        <v>7.6120752694377458E-3</v>
      </c>
      <c r="AA7" s="11">
        <f t="shared" si="2"/>
        <v>7.6120752694377458E-3</v>
      </c>
      <c r="AB7" s="11">
        <f t="shared" si="2"/>
        <v>7.6120752694377458E-3</v>
      </c>
      <c r="AC7" s="11">
        <f t="shared" si="2"/>
        <v>7.6120752694377458E-3</v>
      </c>
      <c r="AD7" s="11">
        <f t="shared" si="2"/>
        <v>7.6120752694377458E-3</v>
      </c>
      <c r="AE7" s="11">
        <f t="shared" si="2"/>
        <v>7.6120752694377458E-3</v>
      </c>
      <c r="AF7" s="11">
        <f t="shared" si="2"/>
        <v>7.6120752694377458E-3</v>
      </c>
      <c r="AG7" s="11">
        <f t="shared" si="2"/>
        <v>7.6120752694377458E-3</v>
      </c>
      <c r="AH7" s="11">
        <f t="shared" si="2"/>
        <v>7.6120752694377458E-3</v>
      </c>
      <c r="AI7" s="11">
        <f t="shared" si="2"/>
        <v>7.6120752694377458E-3</v>
      </c>
      <c r="AJ7" s="11">
        <f t="shared" si="2"/>
        <v>7.6120752694377458E-3</v>
      </c>
      <c r="AK7" s="11">
        <f t="shared" si="2"/>
        <v>7.6120752694377458E-3</v>
      </c>
      <c r="AL7" s="11">
        <f t="shared" si="2"/>
        <v>7.6120752694377458E-3</v>
      </c>
      <c r="AM7" s="11">
        <f t="shared" si="2"/>
        <v>7.6120752694377458E-3</v>
      </c>
      <c r="AN7" s="11">
        <f t="shared" si="2"/>
        <v>7.6120752694377458E-3</v>
      </c>
      <c r="AO7" s="11">
        <f t="shared" si="2"/>
        <v>7.6120752694377458E-3</v>
      </c>
      <c r="AP7" s="11">
        <f t="shared" si="3"/>
        <v>7.6120752694377458E-3</v>
      </c>
      <c r="AQ7" s="11">
        <f t="shared" si="3"/>
        <v>7.6120752694377458E-3</v>
      </c>
      <c r="AR7" s="11">
        <f t="shared" si="3"/>
        <v>7.6120752694377458E-3</v>
      </c>
      <c r="AS7" s="11">
        <f t="shared" si="3"/>
        <v>7.6120752694377458E-3</v>
      </c>
      <c r="AT7" s="11">
        <f t="shared" si="3"/>
        <v>7.6120752694377458E-3</v>
      </c>
      <c r="AU7" s="11">
        <f t="shared" si="3"/>
        <v>7.6120752694377458E-3</v>
      </c>
      <c r="AV7" s="11">
        <f t="shared" si="3"/>
        <v>7.6120752694377458E-3</v>
      </c>
      <c r="AW7" s="11">
        <f t="shared" si="3"/>
        <v>7.6120752694377458E-3</v>
      </c>
      <c r="AX7" s="11">
        <f t="shared" si="3"/>
        <v>7.6120752694377458E-3</v>
      </c>
      <c r="AY7" s="11">
        <f t="shared" si="3"/>
        <v>7.6120752694377458E-3</v>
      </c>
      <c r="AZ7" s="11">
        <f t="shared" si="3"/>
        <v>7.6120752694377458E-3</v>
      </c>
      <c r="BA7" s="11">
        <f t="shared" si="3"/>
        <v>7.6120752694377458E-3</v>
      </c>
      <c r="BB7" s="11">
        <f t="shared" si="3"/>
        <v>7.6120752694377458E-3</v>
      </c>
      <c r="BC7" s="11">
        <f t="shared" si="3"/>
        <v>7.6120752694377458E-3</v>
      </c>
      <c r="BD7" s="11">
        <f t="shared" si="3"/>
        <v>7.6120752694377458E-3</v>
      </c>
      <c r="BF7" s="11">
        <f t="shared" ref="BF7:BF55" si="57">(1+G7)^(-$D7)</f>
        <v>0.98494793287929361</v>
      </c>
      <c r="BG7" s="11">
        <f t="shared" si="4"/>
        <v>0.98299582524929352</v>
      </c>
      <c r="BH7" s="11">
        <f t="shared" si="5"/>
        <v>0.98494793287929361</v>
      </c>
      <c r="BI7" s="11">
        <f t="shared" si="6"/>
        <v>0.98494793287929361</v>
      </c>
      <c r="BJ7" s="11">
        <f t="shared" si="7"/>
        <v>0.98494793287929361</v>
      </c>
      <c r="BK7" s="11">
        <f t="shared" si="8"/>
        <v>0.98494793287929361</v>
      </c>
      <c r="BL7" s="11">
        <f t="shared" si="9"/>
        <v>0.98494793287929361</v>
      </c>
      <c r="BM7" s="11">
        <f t="shared" si="10"/>
        <v>0.98494793287929361</v>
      </c>
      <c r="BN7" s="11">
        <f t="shared" si="11"/>
        <v>0.98494793287929361</v>
      </c>
      <c r="BO7" s="11">
        <f t="shared" si="12"/>
        <v>0.98494793287929361</v>
      </c>
      <c r="BP7" s="11">
        <f t="shared" si="13"/>
        <v>0.98494793287929361</v>
      </c>
      <c r="BQ7" s="11">
        <f t="shared" si="14"/>
        <v>0.98494793287929361</v>
      </c>
      <c r="BR7" s="11">
        <f t="shared" si="15"/>
        <v>0.98494793287929361</v>
      </c>
      <c r="BS7" s="11">
        <f t="shared" si="16"/>
        <v>0.98494793287929361</v>
      </c>
      <c r="BT7" s="11">
        <f t="shared" si="17"/>
        <v>0.98494793287929361</v>
      </c>
      <c r="BU7" s="11">
        <f t="shared" si="18"/>
        <v>0.98494793287929361</v>
      </c>
      <c r="BV7" s="11">
        <f t="shared" si="19"/>
        <v>0.98494793287929361</v>
      </c>
      <c r="BW7" s="11">
        <f t="shared" si="20"/>
        <v>0.98494793287929361</v>
      </c>
      <c r="BX7" s="11">
        <f t="shared" si="21"/>
        <v>0.98494793287929361</v>
      </c>
      <c r="BY7" s="11">
        <f t="shared" si="22"/>
        <v>0.98494793287929361</v>
      </c>
      <c r="BZ7" s="11">
        <f t="shared" si="23"/>
        <v>0.98494793287929361</v>
      </c>
      <c r="CA7" s="11">
        <f t="shared" si="24"/>
        <v>0.98494793287929361</v>
      </c>
      <c r="CB7" s="11">
        <f t="shared" si="25"/>
        <v>0.98494793287929361</v>
      </c>
      <c r="CC7" s="11">
        <f t="shared" si="26"/>
        <v>0.98494793287929361</v>
      </c>
      <c r="CD7" s="11">
        <f t="shared" si="27"/>
        <v>0.98494793287929361</v>
      </c>
      <c r="CE7" s="11">
        <f t="shared" si="28"/>
        <v>0.98494793287929361</v>
      </c>
      <c r="CF7" s="11">
        <f t="shared" si="29"/>
        <v>0.98494793287929361</v>
      </c>
      <c r="CG7" s="11">
        <f t="shared" si="30"/>
        <v>0.98494793287929361</v>
      </c>
      <c r="CH7" s="11">
        <f t="shared" si="31"/>
        <v>0.98494793287929361</v>
      </c>
      <c r="CI7" s="11">
        <f t="shared" si="32"/>
        <v>0.98494793287929361</v>
      </c>
      <c r="CJ7" s="11">
        <f t="shared" si="33"/>
        <v>0.98494793287929361</v>
      </c>
      <c r="CK7" s="11">
        <f t="shared" si="34"/>
        <v>0.98494793287929361</v>
      </c>
      <c r="CL7" s="11">
        <f t="shared" si="35"/>
        <v>0.98494793287929361</v>
      </c>
      <c r="CM7" s="11">
        <f t="shared" si="36"/>
        <v>0.98494793287929361</v>
      </c>
      <c r="CN7" s="11">
        <f t="shared" si="37"/>
        <v>0.98494793287929361</v>
      </c>
      <c r="CO7" s="11">
        <f t="shared" si="38"/>
        <v>0.98494793287929361</v>
      </c>
      <c r="CP7" s="11">
        <f t="shared" si="39"/>
        <v>0.98494793287929361</v>
      </c>
      <c r="CQ7" s="11">
        <f t="shared" si="40"/>
        <v>0.98494793287929361</v>
      </c>
      <c r="CR7" s="11">
        <f t="shared" si="41"/>
        <v>0.98494793287929361</v>
      </c>
      <c r="CS7" s="11">
        <f t="shared" si="42"/>
        <v>0.98494793287929361</v>
      </c>
      <c r="CT7" s="11">
        <f t="shared" si="43"/>
        <v>0.98494793287929361</v>
      </c>
      <c r="CU7" s="11">
        <f t="shared" si="44"/>
        <v>0.98494793287929361</v>
      </c>
      <c r="CV7" s="11">
        <f t="shared" si="45"/>
        <v>0.98494793287929361</v>
      </c>
      <c r="CW7" s="11">
        <f t="shared" si="46"/>
        <v>0.98494793287929361</v>
      </c>
      <c r="CX7" s="11">
        <f t="shared" si="47"/>
        <v>0.98494793287929361</v>
      </c>
      <c r="CY7" s="11">
        <f t="shared" si="48"/>
        <v>0.98494793287929361</v>
      </c>
      <c r="CZ7" s="11">
        <f t="shared" si="49"/>
        <v>0.98494793287929361</v>
      </c>
      <c r="DA7" s="11">
        <f t="shared" si="50"/>
        <v>0.98494793287929361</v>
      </c>
      <c r="DB7" s="11">
        <f t="shared" si="51"/>
        <v>0.98494793287929361</v>
      </c>
      <c r="DC7" s="11">
        <f t="shared" si="52"/>
        <v>0.98494793287929361</v>
      </c>
      <c r="DE7" s="4">
        <f>(1-BF7)/(SUM(BF$6:BF7))</f>
        <v>7.6057985318258286E-3</v>
      </c>
      <c r="DF7" s="4">
        <f>(1-BG7)/(SUM(BG$6:BG7))</f>
        <v>8.5963798348070199E-3</v>
      </c>
      <c r="DG7" s="4">
        <f>(1-BH7)/(SUM(BH$6:BH7))</f>
        <v>7.6019988370660896E-3</v>
      </c>
      <c r="DH7" s="4">
        <f>(1-BI7)/(SUM(BI$6:BI7))</f>
        <v>7.6019988370660896E-3</v>
      </c>
      <c r="DI7" s="4">
        <f>(1-BJ7)/(SUM(BJ$6:BJ7))</f>
        <v>7.6019988370660896E-3</v>
      </c>
      <c r="DJ7" s="4">
        <f>(1-BK7)/(SUM(BK$6:BK7))</f>
        <v>7.6019988370660896E-3</v>
      </c>
      <c r="DK7" s="4">
        <f>(1-BL7)/(SUM(BL$6:BL7))</f>
        <v>7.6019988370660896E-3</v>
      </c>
      <c r="DL7" s="4">
        <f>(1-BM7)/(SUM(BM$6:BM7))</f>
        <v>7.6019988370660896E-3</v>
      </c>
      <c r="DM7" s="4">
        <f>(1-BN7)/(SUM(BN$6:BN7))</f>
        <v>7.6019988370660896E-3</v>
      </c>
      <c r="DN7" s="4">
        <f>(1-BO7)/(SUM(BO$6:BO7))</f>
        <v>7.6019988370660896E-3</v>
      </c>
      <c r="DO7" s="4">
        <f>(1-BP7)/(SUM(BP$6:BP7))</f>
        <v>7.6019988370660896E-3</v>
      </c>
      <c r="DP7" s="4">
        <f>(1-BQ7)/(SUM(BQ$6:BQ7))</f>
        <v>7.6019988370660896E-3</v>
      </c>
      <c r="DQ7" s="4">
        <f>(1-BR7)/(SUM(BR$6:BR7))</f>
        <v>7.6019988370660896E-3</v>
      </c>
      <c r="DR7" s="4">
        <f>(1-BS7)/(SUM(BS$6:BS7))</f>
        <v>7.6019988370660896E-3</v>
      </c>
      <c r="DS7" s="4">
        <f>(1-BT7)/(SUM(BT$6:BT7))</f>
        <v>7.6019988370660896E-3</v>
      </c>
      <c r="DT7" s="4">
        <f>(1-BU7)/(SUM(BU$6:BU7))</f>
        <v>7.6019988370660896E-3</v>
      </c>
      <c r="DU7" s="4">
        <f>(1-BV7)/(SUM(BV$6:BV7))</f>
        <v>7.6019988370660896E-3</v>
      </c>
      <c r="DV7" s="4">
        <f>(1-BW7)/(SUM(BW$6:BW7))</f>
        <v>7.6019988370660896E-3</v>
      </c>
      <c r="DW7" s="4">
        <f>(1-BX7)/(SUM(BX$6:BX7))</f>
        <v>7.6019988370660896E-3</v>
      </c>
      <c r="DX7" s="4">
        <f>(1-BY7)/(SUM(BY$6:BY7))</f>
        <v>7.6019988370660896E-3</v>
      </c>
      <c r="DY7" s="4">
        <f>(1-BZ7)/(SUM(BZ$6:BZ7))</f>
        <v>7.6019988370660896E-3</v>
      </c>
      <c r="DZ7" s="4">
        <f>(1-CA7)/(SUM(CA$6:CA7))</f>
        <v>7.6019988370660896E-3</v>
      </c>
      <c r="EA7" s="4">
        <f>(1-CB7)/(SUM(CB$6:CB7))</f>
        <v>7.6019988370660896E-3</v>
      </c>
      <c r="EB7" s="4">
        <f>(1-CC7)/(SUM(CC$6:CC7))</f>
        <v>7.6019988370660896E-3</v>
      </c>
      <c r="EC7" s="4">
        <f>(1-CD7)/(SUM(CD$6:CD7))</f>
        <v>7.6019988370660896E-3</v>
      </c>
      <c r="ED7" s="4">
        <f>(1-CE7)/(SUM(CE$6:CE7))</f>
        <v>7.6019988370660896E-3</v>
      </c>
      <c r="EE7" s="4">
        <f>(1-CF7)/(SUM(CF$6:CF7))</f>
        <v>7.6019988370660896E-3</v>
      </c>
      <c r="EF7" s="4">
        <f>(1-CG7)/(SUM(CG$6:CG7))</f>
        <v>7.6019988370660896E-3</v>
      </c>
      <c r="EG7" s="4">
        <f>(1-CH7)/(SUM(CH$6:CH7))</f>
        <v>7.6019988370660896E-3</v>
      </c>
      <c r="EH7" s="4">
        <f>(1-CI7)/(SUM(CI$6:CI7))</f>
        <v>7.6019988370660896E-3</v>
      </c>
      <c r="EI7" s="4">
        <f>(1-CJ7)/(SUM(CJ$6:CJ7))</f>
        <v>7.6019988370660896E-3</v>
      </c>
      <c r="EJ7" s="4">
        <f>(1-CK7)/(SUM(CK$6:CK7))</f>
        <v>7.6019988370660896E-3</v>
      </c>
      <c r="EK7" s="4">
        <f>(1-CL7)/(SUM(CL$6:CL7))</f>
        <v>7.6019988370660896E-3</v>
      </c>
      <c r="EL7" s="4">
        <f>(1-CM7)/(SUM(CM$6:CM7))</f>
        <v>7.6019988370660896E-3</v>
      </c>
      <c r="EM7" s="4">
        <f>(1-CN7)/(SUM(CN$6:CN7))</f>
        <v>7.6019988370660896E-3</v>
      </c>
      <c r="EN7" s="4">
        <f>(1-CO7)/(SUM(CO$6:CO7))</f>
        <v>7.6019988370660896E-3</v>
      </c>
      <c r="EO7" s="4">
        <f>(1-CP7)/(SUM(CP$6:CP7))</f>
        <v>7.6019988370660896E-3</v>
      </c>
      <c r="EP7" s="4">
        <f>(1-CQ7)/(SUM(CQ$6:CQ7))</f>
        <v>7.6019988370660896E-3</v>
      </c>
      <c r="EQ7" s="4">
        <f>(1-CR7)/(SUM(CR$6:CR7))</f>
        <v>7.6019988370660896E-3</v>
      </c>
      <c r="ER7" s="4">
        <f>(1-CS7)/(SUM(CS$6:CS7))</f>
        <v>7.6019988370660896E-3</v>
      </c>
      <c r="ES7" s="4">
        <f>(1-CT7)/(SUM(CT$6:CT7))</f>
        <v>7.6019988370660896E-3</v>
      </c>
      <c r="ET7" s="4">
        <f>(1-CU7)/(SUM(CU$6:CU7))</f>
        <v>7.6019988370660896E-3</v>
      </c>
      <c r="EU7" s="4">
        <f>(1-CV7)/(SUM(CV$6:CV7))</f>
        <v>7.6019988370660896E-3</v>
      </c>
      <c r="EV7" s="4">
        <f>(1-CW7)/(SUM(CW$6:CW7))</f>
        <v>7.6019988370660896E-3</v>
      </c>
      <c r="EW7" s="4">
        <f>(1-CX7)/(SUM(CX$6:CX7))</f>
        <v>7.6019988370660896E-3</v>
      </c>
      <c r="EX7" s="4">
        <f>(1-CY7)/(SUM(CY$6:CY7))</f>
        <v>7.6019988370660896E-3</v>
      </c>
      <c r="EY7" s="4">
        <f>(1-CZ7)/(SUM(CZ$6:CZ7))</f>
        <v>7.6019988370660896E-3</v>
      </c>
      <c r="EZ7" s="4">
        <f>(1-DA7)/(SUM(DA$6:DA7))</f>
        <v>7.6019988370660896E-3</v>
      </c>
      <c r="FA7" s="4">
        <f>(1-DB7)/(SUM(DB$6:DB7))</f>
        <v>7.6019988370660896E-3</v>
      </c>
      <c r="FB7" s="4">
        <f>(1-DC7)/(SUM(DC$6:DC7))</f>
        <v>7.6019988370660896E-3</v>
      </c>
      <c r="FD7" s="4">
        <f>BF6/BF7-1</f>
        <v>9.268870958959452E-3</v>
      </c>
      <c r="FE7" s="4">
        <f t="shared" ref="FE7:FT22" si="58">BG6/BG7-1</f>
        <v>1.2279437593063935E-2</v>
      </c>
      <c r="FF7" s="4">
        <f t="shared" si="58"/>
        <v>1.0273160562722872E-2</v>
      </c>
      <c r="FG7" s="4">
        <f t="shared" si="58"/>
        <v>1.0273160562722872E-2</v>
      </c>
      <c r="FH7" s="4">
        <f t="shared" si="58"/>
        <v>1.0273160562722872E-2</v>
      </c>
      <c r="FI7" s="4">
        <f t="shared" si="58"/>
        <v>1.0273160562722872E-2</v>
      </c>
      <c r="FJ7" s="4">
        <f t="shared" si="58"/>
        <v>1.0273160562722872E-2</v>
      </c>
      <c r="FK7" s="4">
        <f t="shared" si="58"/>
        <v>1.0273160562722872E-2</v>
      </c>
      <c r="FL7" s="4">
        <f t="shared" si="58"/>
        <v>1.0273160562722872E-2</v>
      </c>
      <c r="FM7" s="4">
        <f t="shared" si="58"/>
        <v>1.0273160562722872E-2</v>
      </c>
      <c r="FN7" s="4">
        <f t="shared" si="58"/>
        <v>1.0273160562722872E-2</v>
      </c>
      <c r="FO7" s="4">
        <f t="shared" si="58"/>
        <v>1.0273160562722872E-2</v>
      </c>
      <c r="FP7" s="4">
        <f t="shared" si="58"/>
        <v>1.0273160562722872E-2</v>
      </c>
      <c r="FQ7" s="4">
        <f t="shared" si="58"/>
        <v>1.0273160562722872E-2</v>
      </c>
      <c r="FR7" s="4">
        <f t="shared" si="58"/>
        <v>1.0273160562722872E-2</v>
      </c>
      <c r="FS7" s="4">
        <f t="shared" si="58"/>
        <v>1.0273160562722872E-2</v>
      </c>
      <c r="FT7" s="4">
        <f t="shared" si="58"/>
        <v>1.0273160562722872E-2</v>
      </c>
      <c r="FU7" s="4">
        <f t="shared" ref="FU7:GJ22" si="59">BW6/BW7-1</f>
        <v>1.0273160562722872E-2</v>
      </c>
      <c r="FV7" s="4">
        <f t="shared" si="59"/>
        <v>1.0273160562722872E-2</v>
      </c>
      <c r="FW7" s="4">
        <f t="shared" si="59"/>
        <v>1.0273160562722872E-2</v>
      </c>
      <c r="FX7" s="4">
        <f t="shared" si="59"/>
        <v>1.0273160562722872E-2</v>
      </c>
      <c r="FY7" s="4">
        <f t="shared" si="59"/>
        <v>1.0273160562722872E-2</v>
      </c>
      <c r="FZ7" s="4">
        <f t="shared" si="59"/>
        <v>1.0273160562722872E-2</v>
      </c>
      <c r="GA7" s="4">
        <f t="shared" si="59"/>
        <v>1.0273160562722872E-2</v>
      </c>
      <c r="GB7" s="4">
        <f t="shared" si="59"/>
        <v>1.0273160562722872E-2</v>
      </c>
      <c r="GC7" s="4">
        <f t="shared" si="59"/>
        <v>1.0273160562722872E-2</v>
      </c>
      <c r="GD7" s="4">
        <f t="shared" si="59"/>
        <v>1.0273160562722872E-2</v>
      </c>
      <c r="GE7" s="4">
        <f t="shared" si="59"/>
        <v>1.0273160562722872E-2</v>
      </c>
      <c r="GF7" s="4">
        <f t="shared" si="59"/>
        <v>1.0273160562722872E-2</v>
      </c>
      <c r="GG7" s="4">
        <f t="shared" si="59"/>
        <v>1.0273160562722872E-2</v>
      </c>
      <c r="GH7" s="4">
        <f t="shared" si="59"/>
        <v>1.0273160562722872E-2</v>
      </c>
      <c r="GI7" s="4">
        <f t="shared" si="59"/>
        <v>1.0273160562722872E-2</v>
      </c>
      <c r="GJ7" s="4">
        <f t="shared" si="59"/>
        <v>1.0273160562722872E-2</v>
      </c>
      <c r="GK7" s="4">
        <f t="shared" ref="GK7:GZ22" si="60">CM6/CM7-1</f>
        <v>1.0273160562722872E-2</v>
      </c>
      <c r="GL7" s="4">
        <f t="shared" si="60"/>
        <v>1.0273160562722872E-2</v>
      </c>
      <c r="GM7" s="4">
        <f t="shared" si="60"/>
        <v>1.0273160562722872E-2</v>
      </c>
      <c r="GN7" s="4">
        <f t="shared" si="60"/>
        <v>1.0273160562722872E-2</v>
      </c>
      <c r="GO7" s="4">
        <f t="shared" si="60"/>
        <v>1.0273160562722872E-2</v>
      </c>
      <c r="GP7" s="4">
        <f t="shared" si="60"/>
        <v>1.0273160562722872E-2</v>
      </c>
      <c r="GQ7" s="4">
        <f t="shared" si="60"/>
        <v>1.0273160562722872E-2</v>
      </c>
      <c r="GR7" s="4">
        <f t="shared" si="60"/>
        <v>1.0273160562722872E-2</v>
      </c>
      <c r="GS7" s="4">
        <f t="shared" si="60"/>
        <v>1.0273160562722872E-2</v>
      </c>
      <c r="GT7" s="4">
        <f t="shared" si="60"/>
        <v>1.0273160562722872E-2</v>
      </c>
      <c r="GU7" s="4">
        <f t="shared" si="60"/>
        <v>1.0273160562722872E-2</v>
      </c>
      <c r="GV7" s="4">
        <f t="shared" si="60"/>
        <v>1.0273160562722872E-2</v>
      </c>
      <c r="GW7" s="4">
        <f t="shared" si="60"/>
        <v>1.0273160562722872E-2</v>
      </c>
      <c r="GX7" s="4">
        <f t="shared" si="60"/>
        <v>1.0273160562722872E-2</v>
      </c>
      <c r="GY7" s="4">
        <f t="shared" si="60"/>
        <v>1.0273160562722872E-2</v>
      </c>
      <c r="GZ7" s="4">
        <f t="shared" si="60"/>
        <v>1.0273160562722872E-2</v>
      </c>
      <c r="HA7" s="4">
        <f t="shared" ref="GR7:HA22" si="61">DC6/DC7-1</f>
        <v>1.0273160562722872E-2</v>
      </c>
      <c r="HB7" s="4"/>
      <c r="HC7" s="4"/>
      <c r="HD7" s="4"/>
      <c r="HE7" s="4"/>
    </row>
    <row r="8" spans="2:213" x14ac:dyDescent="0.2">
      <c r="B8" t="str">
        <f t="shared" si="0"/>
        <v>3y</v>
      </c>
      <c r="C8">
        <f t="shared" si="55"/>
        <v>36</v>
      </c>
      <c r="D8" s="10">
        <f t="shared" si="1"/>
        <v>3</v>
      </c>
      <c r="E8" s="11">
        <f>'Curve construction'!F23</f>
        <v>9.9631225368863596E-3</v>
      </c>
      <c r="G8" s="11">
        <f t="shared" si="56"/>
        <v>9.9631225368863596E-3</v>
      </c>
      <c r="H8" s="11">
        <f t="shared" si="2"/>
        <v>9.9631225368863596E-3</v>
      </c>
      <c r="I8" s="11">
        <f t="shared" si="2"/>
        <v>1.0963122536886361E-2</v>
      </c>
      <c r="J8" s="11">
        <f t="shared" si="2"/>
        <v>9.9631225368863596E-3</v>
      </c>
      <c r="K8" s="11">
        <f t="shared" si="2"/>
        <v>9.9631225368863596E-3</v>
      </c>
      <c r="L8" s="11">
        <f t="shared" si="2"/>
        <v>9.9631225368863596E-3</v>
      </c>
      <c r="M8" s="11">
        <f t="shared" si="2"/>
        <v>9.9631225368863596E-3</v>
      </c>
      <c r="N8" s="11">
        <f t="shared" si="2"/>
        <v>9.9631225368863596E-3</v>
      </c>
      <c r="O8" s="11">
        <f t="shared" si="2"/>
        <v>9.9631225368863596E-3</v>
      </c>
      <c r="P8" s="11">
        <f t="shared" si="2"/>
        <v>9.9631225368863596E-3</v>
      </c>
      <c r="Q8" s="11">
        <f t="shared" si="2"/>
        <v>9.9631225368863596E-3</v>
      </c>
      <c r="R8" s="11">
        <f t="shared" si="2"/>
        <v>9.9631225368863596E-3</v>
      </c>
      <c r="S8" s="11">
        <f t="shared" si="2"/>
        <v>9.9631225368863596E-3</v>
      </c>
      <c r="T8" s="11">
        <f t="shared" si="2"/>
        <v>9.9631225368863596E-3</v>
      </c>
      <c r="U8" s="11">
        <f t="shared" si="2"/>
        <v>9.9631225368863596E-3</v>
      </c>
      <c r="V8" s="11">
        <f t="shared" si="2"/>
        <v>9.9631225368863596E-3</v>
      </c>
      <c r="W8" s="11">
        <f t="shared" si="2"/>
        <v>9.9631225368863596E-3</v>
      </c>
      <c r="X8" s="11">
        <f t="shared" si="2"/>
        <v>9.9631225368863596E-3</v>
      </c>
      <c r="Y8" s="11">
        <f t="shared" si="2"/>
        <v>9.9631225368863596E-3</v>
      </c>
      <c r="Z8" s="11">
        <f t="shared" si="2"/>
        <v>9.9631225368863596E-3</v>
      </c>
      <c r="AA8" s="11">
        <f t="shared" si="2"/>
        <v>9.9631225368863596E-3</v>
      </c>
      <c r="AB8" s="11">
        <f t="shared" si="2"/>
        <v>9.9631225368863596E-3</v>
      </c>
      <c r="AC8" s="11">
        <f t="shared" si="2"/>
        <v>9.9631225368863596E-3</v>
      </c>
      <c r="AD8" s="11">
        <f t="shared" si="2"/>
        <v>9.9631225368863596E-3</v>
      </c>
      <c r="AE8" s="11">
        <f t="shared" si="2"/>
        <v>9.9631225368863596E-3</v>
      </c>
      <c r="AF8" s="11">
        <f t="shared" si="2"/>
        <v>9.9631225368863596E-3</v>
      </c>
      <c r="AG8" s="11">
        <f t="shared" si="2"/>
        <v>9.9631225368863596E-3</v>
      </c>
      <c r="AH8" s="11">
        <f t="shared" si="2"/>
        <v>9.9631225368863596E-3</v>
      </c>
      <c r="AI8" s="11">
        <f t="shared" si="2"/>
        <v>9.9631225368863596E-3</v>
      </c>
      <c r="AJ8" s="11">
        <f t="shared" si="2"/>
        <v>9.9631225368863596E-3</v>
      </c>
      <c r="AK8" s="11">
        <f t="shared" si="2"/>
        <v>9.9631225368863596E-3</v>
      </c>
      <c r="AL8" s="11">
        <f t="shared" si="2"/>
        <v>9.9631225368863596E-3</v>
      </c>
      <c r="AM8" s="11">
        <f t="shared" si="2"/>
        <v>9.9631225368863596E-3</v>
      </c>
      <c r="AN8" s="11">
        <f t="shared" si="2"/>
        <v>9.9631225368863596E-3</v>
      </c>
      <c r="AO8" s="11">
        <f t="shared" si="2"/>
        <v>9.9631225368863596E-3</v>
      </c>
      <c r="AP8" s="11">
        <f t="shared" si="3"/>
        <v>9.9631225368863596E-3</v>
      </c>
      <c r="AQ8" s="11">
        <f t="shared" si="3"/>
        <v>9.9631225368863596E-3</v>
      </c>
      <c r="AR8" s="11">
        <f t="shared" si="3"/>
        <v>9.9631225368863596E-3</v>
      </c>
      <c r="AS8" s="11">
        <f t="shared" si="3"/>
        <v>9.9631225368863596E-3</v>
      </c>
      <c r="AT8" s="11">
        <f t="shared" si="3"/>
        <v>9.9631225368863596E-3</v>
      </c>
      <c r="AU8" s="11">
        <f t="shared" si="3"/>
        <v>9.9631225368863596E-3</v>
      </c>
      <c r="AV8" s="11">
        <f t="shared" si="3"/>
        <v>9.9631225368863596E-3</v>
      </c>
      <c r="AW8" s="11">
        <f t="shared" si="3"/>
        <v>9.9631225368863596E-3</v>
      </c>
      <c r="AX8" s="11">
        <f t="shared" si="3"/>
        <v>9.9631225368863596E-3</v>
      </c>
      <c r="AY8" s="11">
        <f t="shared" si="3"/>
        <v>9.9631225368863596E-3</v>
      </c>
      <c r="AZ8" s="11">
        <f t="shared" si="3"/>
        <v>9.9631225368863596E-3</v>
      </c>
      <c r="BA8" s="11">
        <f t="shared" si="3"/>
        <v>9.9631225368863596E-3</v>
      </c>
      <c r="BB8" s="11">
        <f t="shared" si="3"/>
        <v>9.9631225368863596E-3</v>
      </c>
      <c r="BC8" s="11">
        <f t="shared" si="3"/>
        <v>9.9631225368863596E-3</v>
      </c>
      <c r="BD8" s="11">
        <f t="shared" si="3"/>
        <v>9.9631225368863596E-3</v>
      </c>
      <c r="BF8" s="11">
        <f t="shared" si="57"/>
        <v>0.97069647124339598</v>
      </c>
      <c r="BG8" s="11">
        <f t="shared" si="4"/>
        <v>0.97069647124339598</v>
      </c>
      <c r="BH8" s="11">
        <f t="shared" si="5"/>
        <v>0.96781880954772692</v>
      </c>
      <c r="BI8" s="11">
        <f t="shared" si="6"/>
        <v>0.97069647124339598</v>
      </c>
      <c r="BJ8" s="11">
        <f t="shared" si="7"/>
        <v>0.97069647124339598</v>
      </c>
      <c r="BK8" s="11">
        <f t="shared" si="8"/>
        <v>0.97069647124339598</v>
      </c>
      <c r="BL8" s="11">
        <f t="shared" si="9"/>
        <v>0.97069647124339598</v>
      </c>
      <c r="BM8" s="11">
        <f t="shared" si="10"/>
        <v>0.97069647124339598</v>
      </c>
      <c r="BN8" s="11">
        <f t="shared" si="11"/>
        <v>0.97069647124339598</v>
      </c>
      <c r="BO8" s="11">
        <f t="shared" si="12"/>
        <v>0.97069647124339598</v>
      </c>
      <c r="BP8" s="11">
        <f t="shared" si="13"/>
        <v>0.97069647124339598</v>
      </c>
      <c r="BQ8" s="11">
        <f t="shared" si="14"/>
        <v>0.97069647124339598</v>
      </c>
      <c r="BR8" s="11">
        <f t="shared" si="15"/>
        <v>0.97069647124339598</v>
      </c>
      <c r="BS8" s="11">
        <f t="shared" si="16"/>
        <v>0.97069647124339598</v>
      </c>
      <c r="BT8" s="11">
        <f t="shared" si="17"/>
        <v>0.97069647124339598</v>
      </c>
      <c r="BU8" s="11">
        <f t="shared" si="18"/>
        <v>0.97069647124339598</v>
      </c>
      <c r="BV8" s="11">
        <f t="shared" si="19"/>
        <v>0.97069647124339598</v>
      </c>
      <c r="BW8" s="11">
        <f t="shared" si="20"/>
        <v>0.97069647124339598</v>
      </c>
      <c r="BX8" s="11">
        <f t="shared" si="21"/>
        <v>0.97069647124339598</v>
      </c>
      <c r="BY8" s="11">
        <f t="shared" si="22"/>
        <v>0.97069647124339598</v>
      </c>
      <c r="BZ8" s="11">
        <f t="shared" si="23"/>
        <v>0.97069647124339598</v>
      </c>
      <c r="CA8" s="11">
        <f t="shared" si="24"/>
        <v>0.97069647124339598</v>
      </c>
      <c r="CB8" s="11">
        <f t="shared" si="25"/>
        <v>0.97069647124339598</v>
      </c>
      <c r="CC8" s="11">
        <f t="shared" si="26"/>
        <v>0.97069647124339598</v>
      </c>
      <c r="CD8" s="11">
        <f t="shared" si="27"/>
        <v>0.97069647124339598</v>
      </c>
      <c r="CE8" s="11">
        <f t="shared" si="28"/>
        <v>0.97069647124339598</v>
      </c>
      <c r="CF8" s="11">
        <f t="shared" si="29"/>
        <v>0.97069647124339598</v>
      </c>
      <c r="CG8" s="11">
        <f t="shared" si="30"/>
        <v>0.97069647124339598</v>
      </c>
      <c r="CH8" s="11">
        <f t="shared" si="31"/>
        <v>0.97069647124339598</v>
      </c>
      <c r="CI8" s="11">
        <f t="shared" si="32"/>
        <v>0.97069647124339598</v>
      </c>
      <c r="CJ8" s="11">
        <f t="shared" si="33"/>
        <v>0.97069647124339598</v>
      </c>
      <c r="CK8" s="11">
        <f t="shared" si="34"/>
        <v>0.97069647124339598</v>
      </c>
      <c r="CL8" s="11">
        <f t="shared" si="35"/>
        <v>0.97069647124339598</v>
      </c>
      <c r="CM8" s="11">
        <f t="shared" si="36"/>
        <v>0.97069647124339598</v>
      </c>
      <c r="CN8" s="11">
        <f t="shared" si="37"/>
        <v>0.97069647124339598</v>
      </c>
      <c r="CO8" s="11">
        <f t="shared" si="38"/>
        <v>0.97069647124339598</v>
      </c>
      <c r="CP8" s="11">
        <f t="shared" si="39"/>
        <v>0.97069647124339598</v>
      </c>
      <c r="CQ8" s="11">
        <f t="shared" si="40"/>
        <v>0.97069647124339598</v>
      </c>
      <c r="CR8" s="11">
        <f t="shared" si="41"/>
        <v>0.97069647124339598</v>
      </c>
      <c r="CS8" s="11">
        <f t="shared" si="42"/>
        <v>0.97069647124339598</v>
      </c>
      <c r="CT8" s="11">
        <f t="shared" si="43"/>
        <v>0.97069647124339598</v>
      </c>
      <c r="CU8" s="11">
        <f t="shared" si="44"/>
        <v>0.97069647124339598</v>
      </c>
      <c r="CV8" s="11">
        <f t="shared" si="45"/>
        <v>0.97069647124339598</v>
      </c>
      <c r="CW8" s="11">
        <f t="shared" si="46"/>
        <v>0.97069647124339598</v>
      </c>
      <c r="CX8" s="11">
        <f t="shared" si="47"/>
        <v>0.97069647124339598</v>
      </c>
      <c r="CY8" s="11">
        <f t="shared" si="48"/>
        <v>0.97069647124339598</v>
      </c>
      <c r="CZ8" s="11">
        <f t="shared" si="49"/>
        <v>0.97069647124339598</v>
      </c>
      <c r="DA8" s="11">
        <f t="shared" si="50"/>
        <v>0.97069647124339598</v>
      </c>
      <c r="DB8" s="11">
        <f t="shared" si="51"/>
        <v>0.97069647124339598</v>
      </c>
      <c r="DC8" s="11">
        <f t="shared" si="52"/>
        <v>0.97069647124339598</v>
      </c>
      <c r="DE8" s="4">
        <f>(1-BF8)/(SUM(BF$6:BF8))</f>
        <v>9.9343367996942277E-3</v>
      </c>
      <c r="DF8" s="4">
        <f>(1-BG8)/(SUM(BG$6:BG8))</f>
        <v>9.9375809162945885E-3</v>
      </c>
      <c r="DG8" s="4">
        <f>(1-BH8)/(SUM(BH$6:BH8))</f>
        <v>1.0916896659327852E-2</v>
      </c>
      <c r="DH8" s="4">
        <f>(1-BI8)/(SUM(BI$6:BI8))</f>
        <v>9.9310064912098341E-3</v>
      </c>
      <c r="DI8" s="4">
        <f>(1-BJ8)/(SUM(BJ$6:BJ8))</f>
        <v>9.9310064912098341E-3</v>
      </c>
      <c r="DJ8" s="4">
        <f>(1-BK8)/(SUM(BK$6:BK8))</f>
        <v>9.9310064912098341E-3</v>
      </c>
      <c r="DK8" s="4">
        <f>(1-BL8)/(SUM(BL$6:BL8))</f>
        <v>9.9310064912098341E-3</v>
      </c>
      <c r="DL8" s="4">
        <f>(1-BM8)/(SUM(BM$6:BM8))</f>
        <v>9.9310064912098341E-3</v>
      </c>
      <c r="DM8" s="4">
        <f>(1-BN8)/(SUM(BN$6:BN8))</f>
        <v>9.9310064912098341E-3</v>
      </c>
      <c r="DN8" s="4">
        <f>(1-BO8)/(SUM(BO$6:BO8))</f>
        <v>9.9310064912098341E-3</v>
      </c>
      <c r="DO8" s="4">
        <f>(1-BP8)/(SUM(BP$6:BP8))</f>
        <v>9.9310064912098341E-3</v>
      </c>
      <c r="DP8" s="4">
        <f>(1-BQ8)/(SUM(BQ$6:BQ8))</f>
        <v>9.9310064912098341E-3</v>
      </c>
      <c r="DQ8" s="4">
        <f>(1-BR8)/(SUM(BR$6:BR8))</f>
        <v>9.9310064912098341E-3</v>
      </c>
      <c r="DR8" s="4">
        <f>(1-BS8)/(SUM(BS$6:BS8))</f>
        <v>9.9310064912098341E-3</v>
      </c>
      <c r="DS8" s="4">
        <f>(1-BT8)/(SUM(BT$6:BT8))</f>
        <v>9.9310064912098341E-3</v>
      </c>
      <c r="DT8" s="4">
        <f>(1-BU8)/(SUM(BU$6:BU8))</f>
        <v>9.9310064912098341E-3</v>
      </c>
      <c r="DU8" s="4">
        <f>(1-BV8)/(SUM(BV$6:BV8))</f>
        <v>9.9310064912098341E-3</v>
      </c>
      <c r="DV8" s="4">
        <f>(1-BW8)/(SUM(BW$6:BW8))</f>
        <v>9.9310064912098341E-3</v>
      </c>
      <c r="DW8" s="4">
        <f>(1-BX8)/(SUM(BX$6:BX8))</f>
        <v>9.9310064912098341E-3</v>
      </c>
      <c r="DX8" s="4">
        <f>(1-BY8)/(SUM(BY$6:BY8))</f>
        <v>9.9310064912098341E-3</v>
      </c>
      <c r="DY8" s="4">
        <f>(1-BZ8)/(SUM(BZ$6:BZ8))</f>
        <v>9.9310064912098341E-3</v>
      </c>
      <c r="DZ8" s="4">
        <f>(1-CA8)/(SUM(CA$6:CA8))</f>
        <v>9.9310064912098341E-3</v>
      </c>
      <c r="EA8" s="4">
        <f>(1-CB8)/(SUM(CB$6:CB8))</f>
        <v>9.9310064912098341E-3</v>
      </c>
      <c r="EB8" s="4">
        <f>(1-CC8)/(SUM(CC$6:CC8))</f>
        <v>9.9310064912098341E-3</v>
      </c>
      <c r="EC8" s="4">
        <f>(1-CD8)/(SUM(CD$6:CD8))</f>
        <v>9.9310064912098341E-3</v>
      </c>
      <c r="ED8" s="4">
        <f>(1-CE8)/(SUM(CE$6:CE8))</f>
        <v>9.9310064912098341E-3</v>
      </c>
      <c r="EE8" s="4">
        <f>(1-CF8)/(SUM(CF$6:CF8))</f>
        <v>9.9310064912098341E-3</v>
      </c>
      <c r="EF8" s="4">
        <f>(1-CG8)/(SUM(CG$6:CG8))</f>
        <v>9.9310064912098341E-3</v>
      </c>
      <c r="EG8" s="4">
        <f>(1-CH8)/(SUM(CH$6:CH8))</f>
        <v>9.9310064912098341E-3</v>
      </c>
      <c r="EH8" s="4">
        <f>(1-CI8)/(SUM(CI$6:CI8))</f>
        <v>9.9310064912098341E-3</v>
      </c>
      <c r="EI8" s="4">
        <f>(1-CJ8)/(SUM(CJ$6:CJ8))</f>
        <v>9.9310064912098341E-3</v>
      </c>
      <c r="EJ8" s="4">
        <f>(1-CK8)/(SUM(CK$6:CK8))</f>
        <v>9.9310064912098341E-3</v>
      </c>
      <c r="EK8" s="4">
        <f>(1-CL8)/(SUM(CL$6:CL8))</f>
        <v>9.9310064912098341E-3</v>
      </c>
      <c r="EL8" s="4">
        <f>(1-CM8)/(SUM(CM$6:CM8))</f>
        <v>9.9310064912098341E-3</v>
      </c>
      <c r="EM8" s="4">
        <f>(1-CN8)/(SUM(CN$6:CN8))</f>
        <v>9.9310064912098341E-3</v>
      </c>
      <c r="EN8" s="4">
        <f>(1-CO8)/(SUM(CO$6:CO8))</f>
        <v>9.9310064912098341E-3</v>
      </c>
      <c r="EO8" s="4">
        <f>(1-CP8)/(SUM(CP$6:CP8))</f>
        <v>9.9310064912098341E-3</v>
      </c>
      <c r="EP8" s="4">
        <f>(1-CQ8)/(SUM(CQ$6:CQ8))</f>
        <v>9.9310064912098341E-3</v>
      </c>
      <c r="EQ8" s="4">
        <f>(1-CR8)/(SUM(CR$6:CR8))</f>
        <v>9.9310064912098341E-3</v>
      </c>
      <c r="ER8" s="4">
        <f>(1-CS8)/(SUM(CS$6:CS8))</f>
        <v>9.9310064912098341E-3</v>
      </c>
      <c r="ES8" s="4">
        <f>(1-CT8)/(SUM(CT$6:CT8))</f>
        <v>9.9310064912098341E-3</v>
      </c>
      <c r="ET8" s="4">
        <f>(1-CU8)/(SUM(CU$6:CU8))</f>
        <v>9.9310064912098341E-3</v>
      </c>
      <c r="EU8" s="4">
        <f>(1-CV8)/(SUM(CV$6:CV8))</f>
        <v>9.9310064912098341E-3</v>
      </c>
      <c r="EV8" s="4">
        <f>(1-CW8)/(SUM(CW$6:CW8))</f>
        <v>9.9310064912098341E-3</v>
      </c>
      <c r="EW8" s="4">
        <f>(1-CX8)/(SUM(CX$6:CX8))</f>
        <v>9.9310064912098341E-3</v>
      </c>
      <c r="EX8" s="4">
        <f>(1-CY8)/(SUM(CY$6:CY8))</f>
        <v>9.9310064912098341E-3</v>
      </c>
      <c r="EY8" s="4">
        <f>(1-CZ8)/(SUM(CZ$6:CZ8))</f>
        <v>9.9310064912098341E-3</v>
      </c>
      <c r="EZ8" s="4">
        <f>(1-DA8)/(SUM(DA$6:DA8))</f>
        <v>9.9310064912098341E-3</v>
      </c>
      <c r="FA8" s="4">
        <f>(1-DB8)/(SUM(DB$6:DB8))</f>
        <v>9.9310064912098341E-3</v>
      </c>
      <c r="FB8" s="4">
        <f>(1-DC8)/(SUM(DC$6:DC8))</f>
        <v>9.9310064912098341E-3</v>
      </c>
      <c r="FD8" s="4">
        <f t="shared" ref="FD8:FS37" si="62">BF7/BF8-1</f>
        <v>1.4681686869266741E-2</v>
      </c>
      <c r="FE8" s="4">
        <f t="shared" si="58"/>
        <v>1.2670648725180644E-2</v>
      </c>
      <c r="FF8" s="4">
        <f t="shared" si="58"/>
        <v>1.7698688186863487E-2</v>
      </c>
      <c r="FG8" s="4">
        <f t="shared" si="58"/>
        <v>1.4681686869266741E-2</v>
      </c>
      <c r="FH8" s="4">
        <f t="shared" si="58"/>
        <v>1.4681686869266741E-2</v>
      </c>
      <c r="FI8" s="4">
        <f t="shared" si="58"/>
        <v>1.4681686869266741E-2</v>
      </c>
      <c r="FJ8" s="4">
        <f t="shared" si="58"/>
        <v>1.4681686869266741E-2</v>
      </c>
      <c r="FK8" s="4">
        <f t="shared" si="58"/>
        <v>1.4681686869266741E-2</v>
      </c>
      <c r="FL8" s="4">
        <f t="shared" si="58"/>
        <v>1.4681686869266741E-2</v>
      </c>
      <c r="FM8" s="4">
        <f t="shared" si="58"/>
        <v>1.4681686869266741E-2</v>
      </c>
      <c r="FN8" s="4">
        <f t="shared" si="58"/>
        <v>1.4681686869266741E-2</v>
      </c>
      <c r="FO8" s="4">
        <f t="shared" si="58"/>
        <v>1.4681686869266741E-2</v>
      </c>
      <c r="FP8" s="4">
        <f t="shared" si="58"/>
        <v>1.4681686869266741E-2</v>
      </c>
      <c r="FQ8" s="4">
        <f t="shared" si="58"/>
        <v>1.4681686869266741E-2</v>
      </c>
      <c r="FR8" s="4">
        <f t="shared" si="58"/>
        <v>1.4681686869266741E-2</v>
      </c>
      <c r="FS8" s="4">
        <f t="shared" si="58"/>
        <v>1.4681686869266741E-2</v>
      </c>
      <c r="FT8" s="4">
        <f t="shared" si="58"/>
        <v>1.4681686869266741E-2</v>
      </c>
      <c r="FU8" s="4">
        <f t="shared" si="59"/>
        <v>1.4681686869266741E-2</v>
      </c>
      <c r="FV8" s="4">
        <f t="shared" si="59"/>
        <v>1.4681686869266741E-2</v>
      </c>
      <c r="FW8" s="4">
        <f t="shared" si="59"/>
        <v>1.4681686869266741E-2</v>
      </c>
      <c r="FX8" s="4">
        <f t="shared" si="59"/>
        <v>1.4681686869266741E-2</v>
      </c>
      <c r="FY8" s="4">
        <f t="shared" si="59"/>
        <v>1.4681686869266741E-2</v>
      </c>
      <c r="FZ8" s="4">
        <f t="shared" si="59"/>
        <v>1.4681686869266741E-2</v>
      </c>
      <c r="GA8" s="4">
        <f t="shared" si="59"/>
        <v>1.4681686869266741E-2</v>
      </c>
      <c r="GB8" s="4">
        <f t="shared" si="59"/>
        <v>1.4681686869266741E-2</v>
      </c>
      <c r="GC8" s="4">
        <f t="shared" si="59"/>
        <v>1.4681686869266741E-2</v>
      </c>
      <c r="GD8" s="4">
        <f t="shared" si="59"/>
        <v>1.4681686869266741E-2</v>
      </c>
      <c r="GE8" s="4">
        <f t="shared" si="59"/>
        <v>1.4681686869266741E-2</v>
      </c>
      <c r="GF8" s="4">
        <f t="shared" si="59"/>
        <v>1.4681686869266741E-2</v>
      </c>
      <c r="GG8" s="4">
        <f t="shared" si="59"/>
        <v>1.4681686869266741E-2</v>
      </c>
      <c r="GH8" s="4">
        <f t="shared" si="59"/>
        <v>1.4681686869266741E-2</v>
      </c>
      <c r="GI8" s="4">
        <f t="shared" si="59"/>
        <v>1.4681686869266741E-2</v>
      </c>
      <c r="GJ8" s="4">
        <f t="shared" si="59"/>
        <v>1.4681686869266741E-2</v>
      </c>
      <c r="GK8" s="4">
        <f t="shared" si="60"/>
        <v>1.4681686869266741E-2</v>
      </c>
      <c r="GL8" s="4">
        <f t="shared" si="60"/>
        <v>1.4681686869266741E-2</v>
      </c>
      <c r="GM8" s="4">
        <f t="shared" si="60"/>
        <v>1.4681686869266741E-2</v>
      </c>
      <c r="GN8" s="4">
        <f t="shared" si="60"/>
        <v>1.4681686869266741E-2</v>
      </c>
      <c r="GO8" s="4">
        <f t="shared" si="60"/>
        <v>1.4681686869266741E-2</v>
      </c>
      <c r="GP8" s="4">
        <f t="shared" si="60"/>
        <v>1.4681686869266741E-2</v>
      </c>
      <c r="GQ8" s="4">
        <f t="shared" si="60"/>
        <v>1.4681686869266741E-2</v>
      </c>
      <c r="GR8" s="4">
        <f t="shared" si="61"/>
        <v>1.4681686869266741E-2</v>
      </c>
      <c r="GS8" s="4">
        <f t="shared" si="61"/>
        <v>1.4681686869266741E-2</v>
      </c>
      <c r="GT8" s="4">
        <f t="shared" si="61"/>
        <v>1.4681686869266741E-2</v>
      </c>
      <c r="GU8" s="4">
        <f t="shared" si="61"/>
        <v>1.4681686869266741E-2</v>
      </c>
      <c r="GV8" s="4">
        <f t="shared" si="61"/>
        <v>1.4681686869266741E-2</v>
      </c>
      <c r="GW8" s="4">
        <f t="shared" si="61"/>
        <v>1.4681686869266741E-2</v>
      </c>
      <c r="GX8" s="4">
        <f t="shared" si="61"/>
        <v>1.4681686869266741E-2</v>
      </c>
      <c r="GY8" s="4">
        <f t="shared" si="61"/>
        <v>1.4681686869266741E-2</v>
      </c>
      <c r="GZ8" s="4">
        <f t="shared" si="61"/>
        <v>1.4681686869266741E-2</v>
      </c>
      <c r="HA8" s="4">
        <f t="shared" si="61"/>
        <v>1.4681686869266741E-2</v>
      </c>
      <c r="HB8" s="4"/>
      <c r="HC8" s="4"/>
      <c r="HD8" s="4"/>
      <c r="HE8" s="4"/>
    </row>
    <row r="9" spans="2:213" x14ac:dyDescent="0.2">
      <c r="B9" t="str">
        <f t="shared" si="0"/>
        <v>4y</v>
      </c>
      <c r="C9">
        <f t="shared" si="55"/>
        <v>48</v>
      </c>
      <c r="D9" s="10">
        <f t="shared" si="1"/>
        <v>4</v>
      </c>
      <c r="E9" s="11">
        <f>'Curve construction'!F24</f>
        <v>1.2073092418667164E-2</v>
      </c>
      <c r="G9" s="11">
        <f t="shared" si="56"/>
        <v>1.2073092418667164E-2</v>
      </c>
      <c r="H9" s="11">
        <f t="shared" si="2"/>
        <v>1.2073092418667164E-2</v>
      </c>
      <c r="I9" s="11">
        <f t="shared" si="2"/>
        <v>1.2073092418667164E-2</v>
      </c>
      <c r="J9" s="11">
        <f t="shared" si="2"/>
        <v>1.3073092418667165E-2</v>
      </c>
      <c r="K9" s="11">
        <f t="shared" si="2"/>
        <v>1.2073092418667164E-2</v>
      </c>
      <c r="L9" s="11">
        <f t="shared" si="2"/>
        <v>1.2073092418667164E-2</v>
      </c>
      <c r="M9" s="11">
        <f t="shared" si="2"/>
        <v>1.2073092418667164E-2</v>
      </c>
      <c r="N9" s="11">
        <f t="shared" si="2"/>
        <v>1.2073092418667164E-2</v>
      </c>
      <c r="O9" s="11">
        <f t="shared" si="2"/>
        <v>1.2073092418667164E-2</v>
      </c>
      <c r="P9" s="11">
        <f t="shared" si="2"/>
        <v>1.2073092418667164E-2</v>
      </c>
      <c r="Q9" s="11">
        <f t="shared" si="2"/>
        <v>1.2073092418667164E-2</v>
      </c>
      <c r="R9" s="11">
        <f t="shared" si="2"/>
        <v>1.2073092418667164E-2</v>
      </c>
      <c r="S9" s="11">
        <f t="shared" si="2"/>
        <v>1.2073092418667164E-2</v>
      </c>
      <c r="T9" s="11">
        <f t="shared" si="2"/>
        <v>1.2073092418667164E-2</v>
      </c>
      <c r="U9" s="11">
        <f t="shared" si="2"/>
        <v>1.2073092418667164E-2</v>
      </c>
      <c r="V9" s="11">
        <f t="shared" si="2"/>
        <v>1.2073092418667164E-2</v>
      </c>
      <c r="W9" s="11">
        <f t="shared" si="2"/>
        <v>1.2073092418667164E-2</v>
      </c>
      <c r="X9" s="11">
        <f t="shared" si="2"/>
        <v>1.2073092418667164E-2</v>
      </c>
      <c r="Y9" s="11">
        <f t="shared" si="2"/>
        <v>1.2073092418667164E-2</v>
      </c>
      <c r="Z9" s="11">
        <f t="shared" si="2"/>
        <v>1.2073092418667164E-2</v>
      </c>
      <c r="AA9" s="11">
        <f t="shared" si="2"/>
        <v>1.2073092418667164E-2</v>
      </c>
      <c r="AB9" s="11">
        <f t="shared" si="2"/>
        <v>1.2073092418667164E-2</v>
      </c>
      <c r="AC9" s="11">
        <f t="shared" si="2"/>
        <v>1.2073092418667164E-2</v>
      </c>
      <c r="AD9" s="11">
        <f t="shared" si="2"/>
        <v>1.2073092418667164E-2</v>
      </c>
      <c r="AE9" s="11">
        <f t="shared" si="2"/>
        <v>1.2073092418667164E-2</v>
      </c>
      <c r="AF9" s="11">
        <f t="shared" si="2"/>
        <v>1.2073092418667164E-2</v>
      </c>
      <c r="AG9" s="11">
        <f t="shared" si="2"/>
        <v>1.2073092418667164E-2</v>
      </c>
      <c r="AH9" s="11">
        <f t="shared" si="2"/>
        <v>1.2073092418667164E-2</v>
      </c>
      <c r="AI9" s="11">
        <f t="shared" si="2"/>
        <v>1.2073092418667164E-2</v>
      </c>
      <c r="AJ9" s="11">
        <f t="shared" si="2"/>
        <v>1.2073092418667164E-2</v>
      </c>
      <c r="AK9" s="11">
        <f t="shared" si="2"/>
        <v>1.2073092418667164E-2</v>
      </c>
      <c r="AL9" s="11">
        <f t="shared" si="2"/>
        <v>1.2073092418667164E-2</v>
      </c>
      <c r="AM9" s="11">
        <f t="shared" si="2"/>
        <v>1.2073092418667164E-2</v>
      </c>
      <c r="AN9" s="11">
        <f t="shared" si="2"/>
        <v>1.2073092418667164E-2</v>
      </c>
      <c r="AO9" s="11">
        <f t="shared" si="2"/>
        <v>1.2073092418667164E-2</v>
      </c>
      <c r="AP9" s="11">
        <f t="shared" si="3"/>
        <v>1.2073092418667164E-2</v>
      </c>
      <c r="AQ9" s="11">
        <f t="shared" si="3"/>
        <v>1.2073092418667164E-2</v>
      </c>
      <c r="AR9" s="11">
        <f t="shared" si="3"/>
        <v>1.2073092418667164E-2</v>
      </c>
      <c r="AS9" s="11">
        <f t="shared" si="3"/>
        <v>1.2073092418667164E-2</v>
      </c>
      <c r="AT9" s="11">
        <f t="shared" si="3"/>
        <v>1.2073092418667164E-2</v>
      </c>
      <c r="AU9" s="11">
        <f t="shared" si="3"/>
        <v>1.2073092418667164E-2</v>
      </c>
      <c r="AV9" s="11">
        <f t="shared" si="3"/>
        <v>1.2073092418667164E-2</v>
      </c>
      <c r="AW9" s="11">
        <f t="shared" si="3"/>
        <v>1.2073092418667164E-2</v>
      </c>
      <c r="AX9" s="11">
        <f t="shared" si="3"/>
        <v>1.2073092418667164E-2</v>
      </c>
      <c r="AY9" s="11">
        <f t="shared" si="3"/>
        <v>1.2073092418667164E-2</v>
      </c>
      <c r="AZ9" s="11">
        <f t="shared" si="3"/>
        <v>1.2073092418667164E-2</v>
      </c>
      <c r="BA9" s="11">
        <f t="shared" si="3"/>
        <v>1.2073092418667164E-2</v>
      </c>
      <c r="BB9" s="11">
        <f t="shared" si="3"/>
        <v>1.2073092418667164E-2</v>
      </c>
      <c r="BC9" s="11">
        <f t="shared" si="3"/>
        <v>1.2073092418667164E-2</v>
      </c>
      <c r="BD9" s="11">
        <f t="shared" si="3"/>
        <v>1.2073092418667164E-2</v>
      </c>
      <c r="BF9" s="11">
        <f t="shared" si="57"/>
        <v>0.95313076005419495</v>
      </c>
      <c r="BG9" s="11">
        <f t="shared" si="4"/>
        <v>0.95313076005419495</v>
      </c>
      <c r="BH9" s="11">
        <f t="shared" si="5"/>
        <v>0.95313076005419495</v>
      </c>
      <c r="BI9" s="11">
        <f t="shared" si="6"/>
        <v>0.94937300378228473</v>
      </c>
      <c r="BJ9" s="11">
        <f t="shared" si="7"/>
        <v>0.95313076005419495</v>
      </c>
      <c r="BK9" s="11">
        <f t="shared" si="8"/>
        <v>0.95313076005419495</v>
      </c>
      <c r="BL9" s="11">
        <f t="shared" si="9"/>
        <v>0.95313076005419495</v>
      </c>
      <c r="BM9" s="11">
        <f t="shared" si="10"/>
        <v>0.95313076005419495</v>
      </c>
      <c r="BN9" s="11">
        <f t="shared" si="11"/>
        <v>0.95313076005419495</v>
      </c>
      <c r="BO9" s="11">
        <f t="shared" si="12"/>
        <v>0.95313076005419495</v>
      </c>
      <c r="BP9" s="11">
        <f t="shared" si="13"/>
        <v>0.95313076005419495</v>
      </c>
      <c r="BQ9" s="11">
        <f t="shared" si="14"/>
        <v>0.95313076005419495</v>
      </c>
      <c r="BR9" s="11">
        <f t="shared" si="15"/>
        <v>0.95313076005419495</v>
      </c>
      <c r="BS9" s="11">
        <f t="shared" si="16"/>
        <v>0.95313076005419495</v>
      </c>
      <c r="BT9" s="11">
        <f t="shared" si="17"/>
        <v>0.95313076005419495</v>
      </c>
      <c r="BU9" s="11">
        <f t="shared" si="18"/>
        <v>0.95313076005419495</v>
      </c>
      <c r="BV9" s="11">
        <f t="shared" si="19"/>
        <v>0.95313076005419495</v>
      </c>
      <c r="BW9" s="11">
        <f t="shared" si="20"/>
        <v>0.95313076005419495</v>
      </c>
      <c r="BX9" s="11">
        <f t="shared" si="21"/>
        <v>0.95313076005419495</v>
      </c>
      <c r="BY9" s="11">
        <f t="shared" si="22"/>
        <v>0.95313076005419495</v>
      </c>
      <c r="BZ9" s="11">
        <f t="shared" si="23"/>
        <v>0.95313076005419495</v>
      </c>
      <c r="CA9" s="11">
        <f t="shared" si="24"/>
        <v>0.95313076005419495</v>
      </c>
      <c r="CB9" s="11">
        <f t="shared" si="25"/>
        <v>0.95313076005419495</v>
      </c>
      <c r="CC9" s="11">
        <f t="shared" si="26"/>
        <v>0.95313076005419495</v>
      </c>
      <c r="CD9" s="11">
        <f t="shared" si="27"/>
        <v>0.95313076005419495</v>
      </c>
      <c r="CE9" s="11">
        <f t="shared" si="28"/>
        <v>0.95313076005419495</v>
      </c>
      <c r="CF9" s="11">
        <f t="shared" si="29"/>
        <v>0.95313076005419495</v>
      </c>
      <c r="CG9" s="11">
        <f t="shared" si="30"/>
        <v>0.95313076005419495</v>
      </c>
      <c r="CH9" s="11">
        <f t="shared" si="31"/>
        <v>0.95313076005419495</v>
      </c>
      <c r="CI9" s="11">
        <f t="shared" si="32"/>
        <v>0.95313076005419495</v>
      </c>
      <c r="CJ9" s="11">
        <f t="shared" si="33"/>
        <v>0.95313076005419495</v>
      </c>
      <c r="CK9" s="11">
        <f t="shared" si="34"/>
        <v>0.95313076005419495</v>
      </c>
      <c r="CL9" s="11">
        <f t="shared" si="35"/>
        <v>0.95313076005419495</v>
      </c>
      <c r="CM9" s="11">
        <f t="shared" si="36"/>
        <v>0.95313076005419495</v>
      </c>
      <c r="CN9" s="11">
        <f t="shared" si="37"/>
        <v>0.95313076005419495</v>
      </c>
      <c r="CO9" s="11">
        <f t="shared" si="38"/>
        <v>0.95313076005419495</v>
      </c>
      <c r="CP9" s="11">
        <f t="shared" si="39"/>
        <v>0.95313076005419495</v>
      </c>
      <c r="CQ9" s="11">
        <f t="shared" si="40"/>
        <v>0.95313076005419495</v>
      </c>
      <c r="CR9" s="11">
        <f t="shared" si="41"/>
        <v>0.95313076005419495</v>
      </c>
      <c r="CS9" s="11">
        <f t="shared" si="42"/>
        <v>0.95313076005419495</v>
      </c>
      <c r="CT9" s="11">
        <f t="shared" si="43"/>
        <v>0.95313076005419495</v>
      </c>
      <c r="CU9" s="11">
        <f t="shared" si="44"/>
        <v>0.95313076005419495</v>
      </c>
      <c r="CV9" s="11">
        <f t="shared" si="45"/>
        <v>0.95313076005419495</v>
      </c>
      <c r="CW9" s="11">
        <f t="shared" si="46"/>
        <v>0.95313076005419495</v>
      </c>
      <c r="CX9" s="11">
        <f t="shared" si="47"/>
        <v>0.95313076005419495</v>
      </c>
      <c r="CY9" s="11">
        <f t="shared" si="48"/>
        <v>0.95313076005419495</v>
      </c>
      <c r="CZ9" s="11">
        <f t="shared" si="49"/>
        <v>0.95313076005419495</v>
      </c>
      <c r="DA9" s="11">
        <f t="shared" si="50"/>
        <v>0.95313076005419495</v>
      </c>
      <c r="DB9" s="11">
        <f t="shared" si="51"/>
        <v>0.95313076005419495</v>
      </c>
      <c r="DC9" s="11">
        <f t="shared" si="52"/>
        <v>0.95313076005419495</v>
      </c>
      <c r="DE9" s="4">
        <f>(1-BF9)/(SUM(BF$6:BF9))</f>
        <v>1.2008970494802087E-2</v>
      </c>
      <c r="DF9" s="4">
        <f>(1-BG9)/(SUM(BG$6:BG9))</f>
        <v>1.2011934149687003E-2</v>
      </c>
      <c r="DG9" s="4">
        <f>(1-BH9)/(SUM(BH$6:BH9))</f>
        <v>1.2014784136149958E-2</v>
      </c>
      <c r="DH9" s="4">
        <f>(1-BI9)/(SUM(BI$6:BI9))</f>
        <v>1.298100192653461E-2</v>
      </c>
      <c r="DI9" s="4">
        <f>(1-BJ9)/(SUM(BJ$6:BJ9))</f>
        <v>1.2005927607784126E-2</v>
      </c>
      <c r="DJ9" s="4">
        <f>(1-BK9)/(SUM(BK$6:BK9))</f>
        <v>1.2005927607784126E-2</v>
      </c>
      <c r="DK9" s="4">
        <f>(1-BL9)/(SUM(BL$6:BL9))</f>
        <v>1.2005927607784126E-2</v>
      </c>
      <c r="DL9" s="4">
        <f>(1-BM9)/(SUM(BM$6:BM9))</f>
        <v>1.2005927607784126E-2</v>
      </c>
      <c r="DM9" s="4">
        <f>(1-BN9)/(SUM(BN$6:BN9))</f>
        <v>1.2005927607784126E-2</v>
      </c>
      <c r="DN9" s="4">
        <f>(1-BO9)/(SUM(BO$6:BO9))</f>
        <v>1.2005927607784126E-2</v>
      </c>
      <c r="DO9" s="4">
        <f>(1-BP9)/(SUM(BP$6:BP9))</f>
        <v>1.2005927607784126E-2</v>
      </c>
      <c r="DP9" s="4">
        <f>(1-BQ9)/(SUM(BQ$6:BQ9))</f>
        <v>1.2005927607784126E-2</v>
      </c>
      <c r="DQ9" s="4">
        <f>(1-BR9)/(SUM(BR$6:BR9))</f>
        <v>1.2005927607784126E-2</v>
      </c>
      <c r="DR9" s="4">
        <f>(1-BS9)/(SUM(BS$6:BS9))</f>
        <v>1.2005927607784126E-2</v>
      </c>
      <c r="DS9" s="4">
        <f>(1-BT9)/(SUM(BT$6:BT9))</f>
        <v>1.2005927607784126E-2</v>
      </c>
      <c r="DT9" s="4">
        <f>(1-BU9)/(SUM(BU$6:BU9))</f>
        <v>1.2005927607784126E-2</v>
      </c>
      <c r="DU9" s="4">
        <f>(1-BV9)/(SUM(BV$6:BV9))</f>
        <v>1.2005927607784126E-2</v>
      </c>
      <c r="DV9" s="4">
        <f>(1-BW9)/(SUM(BW$6:BW9))</f>
        <v>1.2005927607784126E-2</v>
      </c>
      <c r="DW9" s="4">
        <f>(1-BX9)/(SUM(BX$6:BX9))</f>
        <v>1.2005927607784126E-2</v>
      </c>
      <c r="DX9" s="4">
        <f>(1-BY9)/(SUM(BY$6:BY9))</f>
        <v>1.2005927607784126E-2</v>
      </c>
      <c r="DY9" s="4">
        <f>(1-BZ9)/(SUM(BZ$6:BZ9))</f>
        <v>1.2005927607784126E-2</v>
      </c>
      <c r="DZ9" s="4">
        <f>(1-CA9)/(SUM(CA$6:CA9))</f>
        <v>1.2005927607784126E-2</v>
      </c>
      <c r="EA9" s="4">
        <f>(1-CB9)/(SUM(CB$6:CB9))</f>
        <v>1.2005927607784126E-2</v>
      </c>
      <c r="EB9" s="4">
        <f>(1-CC9)/(SUM(CC$6:CC9))</f>
        <v>1.2005927607784126E-2</v>
      </c>
      <c r="EC9" s="4">
        <f>(1-CD9)/(SUM(CD$6:CD9))</f>
        <v>1.2005927607784126E-2</v>
      </c>
      <c r="ED9" s="4">
        <f>(1-CE9)/(SUM(CE$6:CE9))</f>
        <v>1.2005927607784126E-2</v>
      </c>
      <c r="EE9" s="4">
        <f>(1-CF9)/(SUM(CF$6:CF9))</f>
        <v>1.2005927607784126E-2</v>
      </c>
      <c r="EF9" s="4">
        <f>(1-CG9)/(SUM(CG$6:CG9))</f>
        <v>1.2005927607784126E-2</v>
      </c>
      <c r="EG9" s="4">
        <f>(1-CH9)/(SUM(CH$6:CH9))</f>
        <v>1.2005927607784126E-2</v>
      </c>
      <c r="EH9" s="4">
        <f>(1-CI9)/(SUM(CI$6:CI9))</f>
        <v>1.2005927607784126E-2</v>
      </c>
      <c r="EI9" s="4">
        <f>(1-CJ9)/(SUM(CJ$6:CJ9))</f>
        <v>1.2005927607784126E-2</v>
      </c>
      <c r="EJ9" s="4">
        <f>(1-CK9)/(SUM(CK$6:CK9))</f>
        <v>1.2005927607784126E-2</v>
      </c>
      <c r="EK9" s="4">
        <f>(1-CL9)/(SUM(CL$6:CL9))</f>
        <v>1.2005927607784126E-2</v>
      </c>
      <c r="EL9" s="4">
        <f>(1-CM9)/(SUM(CM$6:CM9))</f>
        <v>1.2005927607784126E-2</v>
      </c>
      <c r="EM9" s="4">
        <f>(1-CN9)/(SUM(CN$6:CN9))</f>
        <v>1.2005927607784126E-2</v>
      </c>
      <c r="EN9" s="4">
        <f>(1-CO9)/(SUM(CO$6:CO9))</f>
        <v>1.2005927607784126E-2</v>
      </c>
      <c r="EO9" s="4">
        <f>(1-CP9)/(SUM(CP$6:CP9))</f>
        <v>1.2005927607784126E-2</v>
      </c>
      <c r="EP9" s="4">
        <f>(1-CQ9)/(SUM(CQ$6:CQ9))</f>
        <v>1.2005927607784126E-2</v>
      </c>
      <c r="EQ9" s="4">
        <f>(1-CR9)/(SUM(CR$6:CR9))</f>
        <v>1.2005927607784126E-2</v>
      </c>
      <c r="ER9" s="4">
        <f>(1-CS9)/(SUM(CS$6:CS9))</f>
        <v>1.2005927607784126E-2</v>
      </c>
      <c r="ES9" s="4">
        <f>(1-CT9)/(SUM(CT$6:CT9))</f>
        <v>1.2005927607784126E-2</v>
      </c>
      <c r="ET9" s="4">
        <f>(1-CU9)/(SUM(CU$6:CU9))</f>
        <v>1.2005927607784126E-2</v>
      </c>
      <c r="EU9" s="4">
        <f>(1-CV9)/(SUM(CV$6:CV9))</f>
        <v>1.2005927607784126E-2</v>
      </c>
      <c r="EV9" s="4">
        <f>(1-CW9)/(SUM(CW$6:CW9))</f>
        <v>1.2005927607784126E-2</v>
      </c>
      <c r="EW9" s="4">
        <f>(1-CX9)/(SUM(CX$6:CX9))</f>
        <v>1.2005927607784126E-2</v>
      </c>
      <c r="EX9" s="4">
        <f>(1-CY9)/(SUM(CY$6:CY9))</f>
        <v>1.2005927607784126E-2</v>
      </c>
      <c r="EY9" s="4">
        <f>(1-CZ9)/(SUM(CZ$6:CZ9))</f>
        <v>1.2005927607784126E-2</v>
      </c>
      <c r="EZ9" s="4">
        <f>(1-DA9)/(SUM(DA$6:DA9))</f>
        <v>1.2005927607784126E-2</v>
      </c>
      <c r="FA9" s="4">
        <f>(1-DB9)/(SUM(DB$6:DB9))</f>
        <v>1.2005927607784126E-2</v>
      </c>
      <c r="FB9" s="4">
        <f>(1-DC9)/(SUM(DC$6:DC9))</f>
        <v>1.2005927607784126E-2</v>
      </c>
      <c r="FD9" s="4">
        <f t="shared" si="62"/>
        <v>1.8429487249160159E-2</v>
      </c>
      <c r="FE9" s="4">
        <f t="shared" si="58"/>
        <v>1.8429487249160159E-2</v>
      </c>
      <c r="FF9" s="4">
        <f t="shared" si="58"/>
        <v>1.5410319453646348E-2</v>
      </c>
      <c r="FG9" s="4">
        <f t="shared" si="58"/>
        <v>2.2460579115014756E-2</v>
      </c>
      <c r="FH9" s="4">
        <f t="shared" si="58"/>
        <v>1.8429487249160159E-2</v>
      </c>
      <c r="FI9" s="4">
        <f t="shared" si="58"/>
        <v>1.8429487249160159E-2</v>
      </c>
      <c r="FJ9" s="4">
        <f t="shared" si="58"/>
        <v>1.8429487249160159E-2</v>
      </c>
      <c r="FK9" s="4">
        <f t="shared" si="58"/>
        <v>1.8429487249160159E-2</v>
      </c>
      <c r="FL9" s="4">
        <f t="shared" si="58"/>
        <v>1.8429487249160159E-2</v>
      </c>
      <c r="FM9" s="4">
        <f t="shared" si="58"/>
        <v>1.8429487249160159E-2</v>
      </c>
      <c r="FN9" s="4">
        <f t="shared" si="58"/>
        <v>1.8429487249160159E-2</v>
      </c>
      <c r="FO9" s="4">
        <f t="shared" si="58"/>
        <v>1.8429487249160159E-2</v>
      </c>
      <c r="FP9" s="4">
        <f t="shared" si="58"/>
        <v>1.8429487249160159E-2</v>
      </c>
      <c r="FQ9" s="4">
        <f t="shared" si="58"/>
        <v>1.8429487249160159E-2</v>
      </c>
      <c r="FR9" s="4">
        <f t="shared" si="58"/>
        <v>1.8429487249160159E-2</v>
      </c>
      <c r="FS9" s="4">
        <f t="shared" si="58"/>
        <v>1.8429487249160159E-2</v>
      </c>
      <c r="FT9" s="4">
        <f t="shared" si="58"/>
        <v>1.8429487249160159E-2</v>
      </c>
      <c r="FU9" s="4">
        <f t="shared" si="59"/>
        <v>1.8429487249160159E-2</v>
      </c>
      <c r="FV9" s="4">
        <f t="shared" si="59"/>
        <v>1.8429487249160159E-2</v>
      </c>
      <c r="FW9" s="4">
        <f t="shared" si="59"/>
        <v>1.8429487249160159E-2</v>
      </c>
      <c r="FX9" s="4">
        <f t="shared" si="59"/>
        <v>1.8429487249160159E-2</v>
      </c>
      <c r="FY9" s="4">
        <f t="shared" si="59"/>
        <v>1.8429487249160159E-2</v>
      </c>
      <c r="FZ9" s="4">
        <f t="shared" si="59"/>
        <v>1.8429487249160159E-2</v>
      </c>
      <c r="GA9" s="4">
        <f t="shared" si="59"/>
        <v>1.8429487249160159E-2</v>
      </c>
      <c r="GB9" s="4">
        <f t="shared" si="59"/>
        <v>1.8429487249160159E-2</v>
      </c>
      <c r="GC9" s="4">
        <f t="shared" si="59"/>
        <v>1.8429487249160159E-2</v>
      </c>
      <c r="GD9" s="4">
        <f t="shared" si="59"/>
        <v>1.8429487249160159E-2</v>
      </c>
      <c r="GE9" s="4">
        <f t="shared" si="59"/>
        <v>1.8429487249160159E-2</v>
      </c>
      <c r="GF9" s="4">
        <f t="shared" si="59"/>
        <v>1.8429487249160159E-2</v>
      </c>
      <c r="GG9" s="4">
        <f t="shared" si="59"/>
        <v>1.8429487249160159E-2</v>
      </c>
      <c r="GH9" s="4">
        <f t="shared" si="59"/>
        <v>1.8429487249160159E-2</v>
      </c>
      <c r="GI9" s="4">
        <f t="shared" si="59"/>
        <v>1.8429487249160159E-2</v>
      </c>
      <c r="GJ9" s="4">
        <f t="shared" si="59"/>
        <v>1.8429487249160159E-2</v>
      </c>
      <c r="GK9" s="4">
        <f t="shared" si="60"/>
        <v>1.8429487249160159E-2</v>
      </c>
      <c r="GL9" s="4">
        <f t="shared" si="60"/>
        <v>1.8429487249160159E-2</v>
      </c>
      <c r="GM9" s="4">
        <f t="shared" si="60"/>
        <v>1.8429487249160159E-2</v>
      </c>
      <c r="GN9" s="4">
        <f t="shared" si="60"/>
        <v>1.8429487249160159E-2</v>
      </c>
      <c r="GO9" s="4">
        <f t="shared" si="60"/>
        <v>1.8429487249160159E-2</v>
      </c>
      <c r="GP9" s="4">
        <f t="shared" si="60"/>
        <v>1.8429487249160159E-2</v>
      </c>
      <c r="GQ9" s="4">
        <f t="shared" si="60"/>
        <v>1.8429487249160159E-2</v>
      </c>
      <c r="GR9" s="4">
        <f t="shared" si="61"/>
        <v>1.8429487249160159E-2</v>
      </c>
      <c r="GS9" s="4">
        <f t="shared" si="61"/>
        <v>1.8429487249160159E-2</v>
      </c>
      <c r="GT9" s="4">
        <f t="shared" si="61"/>
        <v>1.8429487249160159E-2</v>
      </c>
      <c r="GU9" s="4">
        <f t="shared" si="61"/>
        <v>1.8429487249160159E-2</v>
      </c>
      <c r="GV9" s="4">
        <f t="shared" si="61"/>
        <v>1.8429487249160159E-2</v>
      </c>
      <c r="GW9" s="4">
        <f t="shared" si="61"/>
        <v>1.8429487249160159E-2</v>
      </c>
      <c r="GX9" s="4">
        <f t="shared" si="61"/>
        <v>1.8429487249160159E-2</v>
      </c>
      <c r="GY9" s="4">
        <f t="shared" si="61"/>
        <v>1.8429487249160159E-2</v>
      </c>
      <c r="GZ9" s="4">
        <f t="shared" si="61"/>
        <v>1.8429487249160159E-2</v>
      </c>
      <c r="HA9" s="4">
        <f t="shared" si="61"/>
        <v>1.8429487249160159E-2</v>
      </c>
      <c r="HB9" s="4"/>
      <c r="HC9" s="4"/>
      <c r="HD9" s="4"/>
      <c r="HE9" s="4"/>
    </row>
    <row r="10" spans="2:213" x14ac:dyDescent="0.2">
      <c r="B10" t="str">
        <f t="shared" si="0"/>
        <v>5y</v>
      </c>
      <c r="C10">
        <f t="shared" si="55"/>
        <v>60</v>
      </c>
      <c r="D10" s="10">
        <f t="shared" si="1"/>
        <v>5</v>
      </c>
      <c r="E10" s="11">
        <f>'Curve construction'!F25</f>
        <v>1.408590931802034E-2</v>
      </c>
      <c r="G10" s="11">
        <f t="shared" si="56"/>
        <v>1.408590931802034E-2</v>
      </c>
      <c r="H10" s="11">
        <f t="shared" si="2"/>
        <v>1.408590931802034E-2</v>
      </c>
      <c r="I10" s="11">
        <f t="shared" si="2"/>
        <v>1.408590931802034E-2</v>
      </c>
      <c r="J10" s="11">
        <f t="shared" si="2"/>
        <v>1.408590931802034E-2</v>
      </c>
      <c r="K10" s="11">
        <f t="shared" si="2"/>
        <v>1.5085909318020341E-2</v>
      </c>
      <c r="L10" s="11">
        <f t="shared" si="2"/>
        <v>1.408590931802034E-2</v>
      </c>
      <c r="M10" s="11">
        <f t="shared" si="2"/>
        <v>1.408590931802034E-2</v>
      </c>
      <c r="N10" s="11">
        <f t="shared" si="2"/>
        <v>1.408590931802034E-2</v>
      </c>
      <c r="O10" s="11">
        <f t="shared" si="2"/>
        <v>1.408590931802034E-2</v>
      </c>
      <c r="P10" s="11">
        <f t="shared" si="2"/>
        <v>1.408590931802034E-2</v>
      </c>
      <c r="Q10" s="11">
        <f t="shared" si="2"/>
        <v>1.408590931802034E-2</v>
      </c>
      <c r="R10" s="11">
        <f t="shared" si="2"/>
        <v>1.408590931802034E-2</v>
      </c>
      <c r="S10" s="11">
        <f t="shared" si="2"/>
        <v>1.408590931802034E-2</v>
      </c>
      <c r="T10" s="11">
        <f t="shared" si="2"/>
        <v>1.408590931802034E-2</v>
      </c>
      <c r="U10" s="11">
        <f t="shared" si="2"/>
        <v>1.408590931802034E-2</v>
      </c>
      <c r="V10" s="11">
        <f t="shared" si="2"/>
        <v>1.408590931802034E-2</v>
      </c>
      <c r="W10" s="11">
        <f t="shared" si="2"/>
        <v>1.408590931802034E-2</v>
      </c>
      <c r="X10" s="11">
        <f t="shared" si="2"/>
        <v>1.408590931802034E-2</v>
      </c>
      <c r="Y10" s="11">
        <f t="shared" si="2"/>
        <v>1.408590931802034E-2</v>
      </c>
      <c r="Z10" s="11">
        <f t="shared" si="2"/>
        <v>1.408590931802034E-2</v>
      </c>
      <c r="AA10" s="11">
        <f t="shared" si="2"/>
        <v>1.408590931802034E-2</v>
      </c>
      <c r="AB10" s="11">
        <f t="shared" si="2"/>
        <v>1.408590931802034E-2</v>
      </c>
      <c r="AC10" s="11">
        <f t="shared" si="2"/>
        <v>1.408590931802034E-2</v>
      </c>
      <c r="AD10" s="11">
        <f t="shared" si="2"/>
        <v>1.408590931802034E-2</v>
      </c>
      <c r="AE10" s="11">
        <f t="shared" si="2"/>
        <v>1.408590931802034E-2</v>
      </c>
      <c r="AF10" s="11">
        <f t="shared" si="2"/>
        <v>1.408590931802034E-2</v>
      </c>
      <c r="AG10" s="11">
        <f t="shared" si="2"/>
        <v>1.408590931802034E-2</v>
      </c>
      <c r="AH10" s="11">
        <f t="shared" si="2"/>
        <v>1.408590931802034E-2</v>
      </c>
      <c r="AI10" s="11">
        <f t="shared" si="2"/>
        <v>1.408590931802034E-2</v>
      </c>
      <c r="AJ10" s="11">
        <f t="shared" si="2"/>
        <v>1.408590931802034E-2</v>
      </c>
      <c r="AK10" s="11">
        <f t="shared" si="2"/>
        <v>1.408590931802034E-2</v>
      </c>
      <c r="AL10" s="11">
        <f t="shared" si="2"/>
        <v>1.408590931802034E-2</v>
      </c>
      <c r="AM10" s="11">
        <f t="shared" si="2"/>
        <v>1.408590931802034E-2</v>
      </c>
      <c r="AN10" s="11">
        <f t="shared" si="2"/>
        <v>1.408590931802034E-2</v>
      </c>
      <c r="AO10" s="11">
        <f t="shared" si="2"/>
        <v>1.408590931802034E-2</v>
      </c>
      <c r="AP10" s="11">
        <f t="shared" si="3"/>
        <v>1.408590931802034E-2</v>
      </c>
      <c r="AQ10" s="11">
        <f t="shared" si="3"/>
        <v>1.408590931802034E-2</v>
      </c>
      <c r="AR10" s="11">
        <f t="shared" si="3"/>
        <v>1.408590931802034E-2</v>
      </c>
      <c r="AS10" s="11">
        <f t="shared" si="3"/>
        <v>1.408590931802034E-2</v>
      </c>
      <c r="AT10" s="11">
        <f t="shared" si="3"/>
        <v>1.408590931802034E-2</v>
      </c>
      <c r="AU10" s="11">
        <f t="shared" si="3"/>
        <v>1.408590931802034E-2</v>
      </c>
      <c r="AV10" s="11">
        <f t="shared" si="3"/>
        <v>1.408590931802034E-2</v>
      </c>
      <c r="AW10" s="11">
        <f t="shared" si="3"/>
        <v>1.408590931802034E-2</v>
      </c>
      <c r="AX10" s="11">
        <f t="shared" si="3"/>
        <v>1.408590931802034E-2</v>
      </c>
      <c r="AY10" s="11">
        <f t="shared" si="3"/>
        <v>1.408590931802034E-2</v>
      </c>
      <c r="AZ10" s="11">
        <f t="shared" si="3"/>
        <v>1.408590931802034E-2</v>
      </c>
      <c r="BA10" s="11">
        <f t="shared" si="3"/>
        <v>1.408590931802034E-2</v>
      </c>
      <c r="BB10" s="11">
        <f t="shared" si="3"/>
        <v>1.408590931802034E-2</v>
      </c>
      <c r="BC10" s="11">
        <f t="shared" si="3"/>
        <v>1.408590931802034E-2</v>
      </c>
      <c r="BD10" s="11">
        <f t="shared" si="3"/>
        <v>1.408590931802034E-2</v>
      </c>
      <c r="BF10" s="11">
        <f t="shared" si="57"/>
        <v>0.93245151461444287</v>
      </c>
      <c r="BG10" s="11">
        <f t="shared" si="4"/>
        <v>0.93245151461444287</v>
      </c>
      <c r="BH10" s="11">
        <f t="shared" si="5"/>
        <v>0.93245151461444287</v>
      </c>
      <c r="BI10" s="11">
        <f t="shared" si="6"/>
        <v>0.93245151461444287</v>
      </c>
      <c r="BJ10" s="11">
        <f t="shared" si="7"/>
        <v>0.92786758665486169</v>
      </c>
      <c r="BK10" s="11">
        <f t="shared" si="8"/>
        <v>0.93245151461444287</v>
      </c>
      <c r="BL10" s="11">
        <f t="shared" si="9"/>
        <v>0.93245151461444287</v>
      </c>
      <c r="BM10" s="11">
        <f t="shared" si="10"/>
        <v>0.93245151461444287</v>
      </c>
      <c r="BN10" s="11">
        <f t="shared" si="11"/>
        <v>0.93245151461444287</v>
      </c>
      <c r="BO10" s="11">
        <f t="shared" si="12"/>
        <v>0.93245151461444287</v>
      </c>
      <c r="BP10" s="11">
        <f t="shared" si="13"/>
        <v>0.93245151461444287</v>
      </c>
      <c r="BQ10" s="11">
        <f t="shared" si="14"/>
        <v>0.93245151461444287</v>
      </c>
      <c r="BR10" s="11">
        <f t="shared" si="15"/>
        <v>0.93245151461444287</v>
      </c>
      <c r="BS10" s="11">
        <f t="shared" si="16"/>
        <v>0.93245151461444287</v>
      </c>
      <c r="BT10" s="11">
        <f t="shared" si="17"/>
        <v>0.93245151461444287</v>
      </c>
      <c r="BU10" s="11">
        <f t="shared" si="18"/>
        <v>0.93245151461444287</v>
      </c>
      <c r="BV10" s="11">
        <f t="shared" si="19"/>
        <v>0.93245151461444287</v>
      </c>
      <c r="BW10" s="11">
        <f t="shared" si="20"/>
        <v>0.93245151461444287</v>
      </c>
      <c r="BX10" s="11">
        <f t="shared" si="21"/>
        <v>0.93245151461444287</v>
      </c>
      <c r="BY10" s="11">
        <f t="shared" si="22"/>
        <v>0.93245151461444287</v>
      </c>
      <c r="BZ10" s="11">
        <f t="shared" si="23"/>
        <v>0.93245151461444287</v>
      </c>
      <c r="CA10" s="11">
        <f t="shared" si="24"/>
        <v>0.93245151461444287</v>
      </c>
      <c r="CB10" s="11">
        <f t="shared" si="25"/>
        <v>0.93245151461444287</v>
      </c>
      <c r="CC10" s="11">
        <f t="shared" si="26"/>
        <v>0.93245151461444287</v>
      </c>
      <c r="CD10" s="11">
        <f t="shared" si="27"/>
        <v>0.93245151461444287</v>
      </c>
      <c r="CE10" s="11">
        <f t="shared" si="28"/>
        <v>0.93245151461444287</v>
      </c>
      <c r="CF10" s="11">
        <f t="shared" si="29"/>
        <v>0.93245151461444287</v>
      </c>
      <c r="CG10" s="11">
        <f t="shared" si="30"/>
        <v>0.93245151461444287</v>
      </c>
      <c r="CH10" s="11">
        <f t="shared" si="31"/>
        <v>0.93245151461444287</v>
      </c>
      <c r="CI10" s="11">
        <f t="shared" si="32"/>
        <v>0.93245151461444287</v>
      </c>
      <c r="CJ10" s="11">
        <f t="shared" si="33"/>
        <v>0.93245151461444287</v>
      </c>
      <c r="CK10" s="11">
        <f t="shared" si="34"/>
        <v>0.93245151461444287</v>
      </c>
      <c r="CL10" s="11">
        <f t="shared" si="35"/>
        <v>0.93245151461444287</v>
      </c>
      <c r="CM10" s="11">
        <f t="shared" si="36"/>
        <v>0.93245151461444287</v>
      </c>
      <c r="CN10" s="11">
        <f t="shared" si="37"/>
        <v>0.93245151461444287</v>
      </c>
      <c r="CO10" s="11">
        <f t="shared" si="38"/>
        <v>0.93245151461444287</v>
      </c>
      <c r="CP10" s="11">
        <f t="shared" si="39"/>
        <v>0.93245151461444287</v>
      </c>
      <c r="CQ10" s="11">
        <f t="shared" si="40"/>
        <v>0.93245151461444287</v>
      </c>
      <c r="CR10" s="11">
        <f t="shared" si="41"/>
        <v>0.93245151461444287</v>
      </c>
      <c r="CS10" s="11">
        <f t="shared" si="42"/>
        <v>0.93245151461444287</v>
      </c>
      <c r="CT10" s="11">
        <f t="shared" si="43"/>
        <v>0.93245151461444287</v>
      </c>
      <c r="CU10" s="11">
        <f t="shared" si="44"/>
        <v>0.93245151461444287</v>
      </c>
      <c r="CV10" s="11">
        <f t="shared" si="45"/>
        <v>0.93245151461444287</v>
      </c>
      <c r="CW10" s="11">
        <f t="shared" si="46"/>
        <v>0.93245151461444287</v>
      </c>
      <c r="CX10" s="11">
        <f t="shared" si="47"/>
        <v>0.93245151461444287</v>
      </c>
      <c r="CY10" s="11">
        <f t="shared" si="48"/>
        <v>0.93245151461444287</v>
      </c>
      <c r="CZ10" s="11">
        <f t="shared" si="49"/>
        <v>0.93245151461444287</v>
      </c>
      <c r="DA10" s="11">
        <f t="shared" si="50"/>
        <v>0.93245151461444287</v>
      </c>
      <c r="DB10" s="11">
        <f t="shared" si="51"/>
        <v>0.93245151461444287</v>
      </c>
      <c r="DC10" s="11">
        <f t="shared" si="52"/>
        <v>0.93245151461444287</v>
      </c>
      <c r="DE10" s="4">
        <f>(1-BF10)/(SUM(BF$6:BF10))</f>
        <v>1.3969852949700021E-2</v>
      </c>
      <c r="DF10" s="4">
        <f>(1-BG10)/(SUM(BG$6:BG10))</f>
        <v>1.3972635553476031E-2</v>
      </c>
      <c r="DG10" s="4">
        <f>(1-BH10)/(SUM(BH$6:BH10))</f>
        <v>1.3975311183101266E-2</v>
      </c>
      <c r="DH10" s="4">
        <f>(1-BI10)/(SUM(BI$6:BI10))</f>
        <v>1.3977856347201898E-2</v>
      </c>
      <c r="DI10" s="4">
        <f>(1-BJ10)/(SUM(BJ$6:BJ10))</f>
        <v>1.4928964095442096E-2</v>
      </c>
      <c r="DJ10" s="4">
        <f>(1-BK10)/(SUM(BK$6:BK10))</f>
        <v>1.3966995678537528E-2</v>
      </c>
      <c r="DK10" s="4">
        <f>(1-BL10)/(SUM(BL$6:BL10))</f>
        <v>1.3966995678537528E-2</v>
      </c>
      <c r="DL10" s="4">
        <f>(1-BM10)/(SUM(BM$6:BM10))</f>
        <v>1.3966995678537528E-2</v>
      </c>
      <c r="DM10" s="4">
        <f>(1-BN10)/(SUM(BN$6:BN10))</f>
        <v>1.3966995678537528E-2</v>
      </c>
      <c r="DN10" s="4">
        <f>(1-BO10)/(SUM(BO$6:BO10))</f>
        <v>1.3966995678537528E-2</v>
      </c>
      <c r="DO10" s="4">
        <f>(1-BP10)/(SUM(BP$6:BP10))</f>
        <v>1.3966995678537528E-2</v>
      </c>
      <c r="DP10" s="4">
        <f>(1-BQ10)/(SUM(BQ$6:BQ10))</f>
        <v>1.3966995678537528E-2</v>
      </c>
      <c r="DQ10" s="4">
        <f>(1-BR10)/(SUM(BR$6:BR10))</f>
        <v>1.3966995678537528E-2</v>
      </c>
      <c r="DR10" s="4">
        <f>(1-BS10)/(SUM(BS$6:BS10))</f>
        <v>1.3966995678537528E-2</v>
      </c>
      <c r="DS10" s="4">
        <f>(1-BT10)/(SUM(BT$6:BT10))</f>
        <v>1.3966995678537528E-2</v>
      </c>
      <c r="DT10" s="4">
        <f>(1-BU10)/(SUM(BU$6:BU10))</f>
        <v>1.3966995678537528E-2</v>
      </c>
      <c r="DU10" s="4">
        <f>(1-BV10)/(SUM(BV$6:BV10))</f>
        <v>1.3966995678537528E-2</v>
      </c>
      <c r="DV10" s="4">
        <f>(1-BW10)/(SUM(BW$6:BW10))</f>
        <v>1.3966995678537528E-2</v>
      </c>
      <c r="DW10" s="4">
        <f>(1-BX10)/(SUM(BX$6:BX10))</f>
        <v>1.3966995678537528E-2</v>
      </c>
      <c r="DX10" s="4">
        <f>(1-BY10)/(SUM(BY$6:BY10))</f>
        <v>1.3966995678537528E-2</v>
      </c>
      <c r="DY10" s="4">
        <f>(1-BZ10)/(SUM(BZ$6:BZ10))</f>
        <v>1.3966995678537528E-2</v>
      </c>
      <c r="DZ10" s="4">
        <f>(1-CA10)/(SUM(CA$6:CA10))</f>
        <v>1.3966995678537528E-2</v>
      </c>
      <c r="EA10" s="4">
        <f>(1-CB10)/(SUM(CB$6:CB10))</f>
        <v>1.3966995678537528E-2</v>
      </c>
      <c r="EB10" s="4">
        <f>(1-CC10)/(SUM(CC$6:CC10))</f>
        <v>1.3966995678537528E-2</v>
      </c>
      <c r="EC10" s="4">
        <f>(1-CD10)/(SUM(CD$6:CD10))</f>
        <v>1.3966995678537528E-2</v>
      </c>
      <c r="ED10" s="4">
        <f>(1-CE10)/(SUM(CE$6:CE10))</f>
        <v>1.3966995678537528E-2</v>
      </c>
      <c r="EE10" s="4">
        <f>(1-CF10)/(SUM(CF$6:CF10))</f>
        <v>1.3966995678537528E-2</v>
      </c>
      <c r="EF10" s="4">
        <f>(1-CG10)/(SUM(CG$6:CG10))</f>
        <v>1.3966995678537528E-2</v>
      </c>
      <c r="EG10" s="4">
        <f>(1-CH10)/(SUM(CH$6:CH10))</f>
        <v>1.3966995678537528E-2</v>
      </c>
      <c r="EH10" s="4">
        <f>(1-CI10)/(SUM(CI$6:CI10))</f>
        <v>1.3966995678537528E-2</v>
      </c>
      <c r="EI10" s="4">
        <f>(1-CJ10)/(SUM(CJ$6:CJ10))</f>
        <v>1.3966995678537528E-2</v>
      </c>
      <c r="EJ10" s="4">
        <f>(1-CK10)/(SUM(CK$6:CK10))</f>
        <v>1.3966995678537528E-2</v>
      </c>
      <c r="EK10" s="4">
        <f>(1-CL10)/(SUM(CL$6:CL10))</f>
        <v>1.3966995678537528E-2</v>
      </c>
      <c r="EL10" s="4">
        <f>(1-CM10)/(SUM(CM$6:CM10))</f>
        <v>1.3966995678537528E-2</v>
      </c>
      <c r="EM10" s="4">
        <f>(1-CN10)/(SUM(CN$6:CN10))</f>
        <v>1.3966995678537528E-2</v>
      </c>
      <c r="EN10" s="4">
        <f>(1-CO10)/(SUM(CO$6:CO10))</f>
        <v>1.3966995678537528E-2</v>
      </c>
      <c r="EO10" s="4">
        <f>(1-CP10)/(SUM(CP$6:CP10))</f>
        <v>1.3966995678537528E-2</v>
      </c>
      <c r="EP10" s="4">
        <f>(1-CQ10)/(SUM(CQ$6:CQ10))</f>
        <v>1.3966995678537528E-2</v>
      </c>
      <c r="EQ10" s="4">
        <f>(1-CR10)/(SUM(CR$6:CR10))</f>
        <v>1.3966995678537528E-2</v>
      </c>
      <c r="ER10" s="4">
        <f>(1-CS10)/(SUM(CS$6:CS10))</f>
        <v>1.3966995678537528E-2</v>
      </c>
      <c r="ES10" s="4">
        <f>(1-CT10)/(SUM(CT$6:CT10))</f>
        <v>1.3966995678537528E-2</v>
      </c>
      <c r="ET10" s="4">
        <f>(1-CU10)/(SUM(CU$6:CU10))</f>
        <v>1.3966995678537528E-2</v>
      </c>
      <c r="EU10" s="4">
        <f>(1-CV10)/(SUM(CV$6:CV10))</f>
        <v>1.3966995678537528E-2</v>
      </c>
      <c r="EV10" s="4">
        <f>(1-CW10)/(SUM(CW$6:CW10))</f>
        <v>1.3966995678537528E-2</v>
      </c>
      <c r="EW10" s="4">
        <f>(1-CX10)/(SUM(CX$6:CX10))</f>
        <v>1.3966995678537528E-2</v>
      </c>
      <c r="EX10" s="4">
        <f>(1-CY10)/(SUM(CY$6:CY10))</f>
        <v>1.3966995678537528E-2</v>
      </c>
      <c r="EY10" s="4">
        <f>(1-CZ10)/(SUM(CZ$6:CZ10))</f>
        <v>1.3966995678537528E-2</v>
      </c>
      <c r="EZ10" s="4">
        <f>(1-DA10)/(SUM(DA$6:DA10))</f>
        <v>1.3966995678537528E-2</v>
      </c>
      <c r="FA10" s="4">
        <f>(1-DB10)/(SUM(DB$6:DB10))</f>
        <v>1.3966995678537528E-2</v>
      </c>
      <c r="FB10" s="4">
        <f>(1-DC10)/(SUM(DC$6:DC10))</f>
        <v>1.3966995678537528E-2</v>
      </c>
      <c r="FD10" s="4">
        <f t="shared" si="62"/>
        <v>2.2177287629054465E-2</v>
      </c>
      <c r="FE10" s="4">
        <f t="shared" si="58"/>
        <v>2.2177287629054465E-2</v>
      </c>
      <c r="FF10" s="4">
        <f t="shared" si="58"/>
        <v>2.2177287629054465E-2</v>
      </c>
      <c r="FG10" s="4">
        <f t="shared" si="58"/>
        <v>1.8147312651252134E-2</v>
      </c>
      <c r="FH10" s="4">
        <f t="shared" si="58"/>
        <v>2.7227132149762578E-2</v>
      </c>
      <c r="FI10" s="4">
        <f t="shared" si="58"/>
        <v>2.2177287629054465E-2</v>
      </c>
      <c r="FJ10" s="4">
        <f t="shared" si="58"/>
        <v>2.2177287629054465E-2</v>
      </c>
      <c r="FK10" s="4">
        <f t="shared" si="58"/>
        <v>2.2177287629054465E-2</v>
      </c>
      <c r="FL10" s="4">
        <f t="shared" si="58"/>
        <v>2.2177287629054465E-2</v>
      </c>
      <c r="FM10" s="4">
        <f t="shared" si="58"/>
        <v>2.2177287629054465E-2</v>
      </c>
      <c r="FN10" s="4">
        <f t="shared" si="58"/>
        <v>2.2177287629054465E-2</v>
      </c>
      <c r="FO10" s="4">
        <f t="shared" si="58"/>
        <v>2.2177287629054465E-2</v>
      </c>
      <c r="FP10" s="4">
        <f t="shared" si="58"/>
        <v>2.2177287629054465E-2</v>
      </c>
      <c r="FQ10" s="4">
        <f t="shared" si="58"/>
        <v>2.2177287629054465E-2</v>
      </c>
      <c r="FR10" s="4">
        <f t="shared" si="58"/>
        <v>2.2177287629054465E-2</v>
      </c>
      <c r="FS10" s="4">
        <f t="shared" si="58"/>
        <v>2.2177287629054465E-2</v>
      </c>
      <c r="FT10" s="4">
        <f t="shared" si="58"/>
        <v>2.2177287629054465E-2</v>
      </c>
      <c r="FU10" s="4">
        <f t="shared" si="59"/>
        <v>2.2177287629054465E-2</v>
      </c>
      <c r="FV10" s="4">
        <f t="shared" si="59"/>
        <v>2.2177287629054465E-2</v>
      </c>
      <c r="FW10" s="4">
        <f t="shared" si="59"/>
        <v>2.2177287629054465E-2</v>
      </c>
      <c r="FX10" s="4">
        <f t="shared" si="59"/>
        <v>2.2177287629054465E-2</v>
      </c>
      <c r="FY10" s="4">
        <f t="shared" si="59"/>
        <v>2.2177287629054465E-2</v>
      </c>
      <c r="FZ10" s="4">
        <f t="shared" si="59"/>
        <v>2.2177287629054465E-2</v>
      </c>
      <c r="GA10" s="4">
        <f t="shared" si="59"/>
        <v>2.2177287629054465E-2</v>
      </c>
      <c r="GB10" s="4">
        <f t="shared" si="59"/>
        <v>2.2177287629054465E-2</v>
      </c>
      <c r="GC10" s="4">
        <f t="shared" si="59"/>
        <v>2.2177287629054465E-2</v>
      </c>
      <c r="GD10" s="4">
        <f t="shared" si="59"/>
        <v>2.2177287629054465E-2</v>
      </c>
      <c r="GE10" s="4">
        <f t="shared" si="59"/>
        <v>2.2177287629054465E-2</v>
      </c>
      <c r="GF10" s="4">
        <f t="shared" si="59"/>
        <v>2.2177287629054465E-2</v>
      </c>
      <c r="GG10" s="4">
        <f t="shared" si="59"/>
        <v>2.2177287629054465E-2</v>
      </c>
      <c r="GH10" s="4">
        <f t="shared" si="59"/>
        <v>2.2177287629054465E-2</v>
      </c>
      <c r="GI10" s="4">
        <f t="shared" si="59"/>
        <v>2.2177287629054465E-2</v>
      </c>
      <c r="GJ10" s="4">
        <f t="shared" si="59"/>
        <v>2.2177287629054465E-2</v>
      </c>
      <c r="GK10" s="4">
        <f t="shared" si="60"/>
        <v>2.2177287629054465E-2</v>
      </c>
      <c r="GL10" s="4">
        <f t="shared" si="60"/>
        <v>2.2177287629054465E-2</v>
      </c>
      <c r="GM10" s="4">
        <f t="shared" si="60"/>
        <v>2.2177287629054465E-2</v>
      </c>
      <c r="GN10" s="4">
        <f t="shared" si="60"/>
        <v>2.2177287629054465E-2</v>
      </c>
      <c r="GO10" s="4">
        <f t="shared" si="60"/>
        <v>2.2177287629054465E-2</v>
      </c>
      <c r="GP10" s="4">
        <f t="shared" si="60"/>
        <v>2.2177287629054465E-2</v>
      </c>
      <c r="GQ10" s="4">
        <f t="shared" si="60"/>
        <v>2.2177287629054465E-2</v>
      </c>
      <c r="GR10" s="4">
        <f t="shared" si="61"/>
        <v>2.2177287629054465E-2</v>
      </c>
      <c r="GS10" s="4">
        <f t="shared" si="61"/>
        <v>2.2177287629054465E-2</v>
      </c>
      <c r="GT10" s="4">
        <f t="shared" si="61"/>
        <v>2.2177287629054465E-2</v>
      </c>
      <c r="GU10" s="4">
        <f t="shared" si="61"/>
        <v>2.2177287629054465E-2</v>
      </c>
      <c r="GV10" s="4">
        <f t="shared" si="61"/>
        <v>2.2177287629054465E-2</v>
      </c>
      <c r="GW10" s="4">
        <f t="shared" si="61"/>
        <v>2.2177287629054465E-2</v>
      </c>
      <c r="GX10" s="4">
        <f t="shared" si="61"/>
        <v>2.2177287629054465E-2</v>
      </c>
      <c r="GY10" s="4">
        <f t="shared" si="61"/>
        <v>2.2177287629054465E-2</v>
      </c>
      <c r="GZ10" s="4">
        <f t="shared" si="61"/>
        <v>2.2177287629054465E-2</v>
      </c>
      <c r="HA10" s="4">
        <f t="shared" si="61"/>
        <v>2.2177287629054465E-2</v>
      </c>
      <c r="HB10" s="4"/>
      <c r="HC10" s="4"/>
      <c r="HD10" s="4"/>
      <c r="HE10" s="4"/>
    </row>
    <row r="11" spans="2:213" x14ac:dyDescent="0.2">
      <c r="B11" t="str">
        <f t="shared" si="0"/>
        <v>6y</v>
      </c>
      <c r="C11">
        <f t="shared" si="55"/>
        <v>72</v>
      </c>
      <c r="D11" s="10">
        <f t="shared" si="1"/>
        <v>6</v>
      </c>
      <c r="E11" s="11">
        <f>'Curve construction'!F26</f>
        <v>1.5775234890357703E-2</v>
      </c>
      <c r="G11" s="11">
        <f t="shared" si="56"/>
        <v>1.5775234890357703E-2</v>
      </c>
      <c r="H11" s="11">
        <f t="shared" si="2"/>
        <v>1.5775234890357703E-2</v>
      </c>
      <c r="I11" s="11">
        <f t="shared" si="2"/>
        <v>1.5775234890357703E-2</v>
      </c>
      <c r="J11" s="11">
        <f t="shared" si="2"/>
        <v>1.5775234890357703E-2</v>
      </c>
      <c r="K11" s="11">
        <f t="shared" si="2"/>
        <v>1.5775234890357703E-2</v>
      </c>
      <c r="L11" s="11">
        <f t="shared" si="2"/>
        <v>1.6775234890357704E-2</v>
      </c>
      <c r="M11" s="11">
        <f t="shared" si="2"/>
        <v>1.5775234890357703E-2</v>
      </c>
      <c r="N11" s="11">
        <f t="shared" si="2"/>
        <v>1.5775234890357703E-2</v>
      </c>
      <c r="O11" s="11">
        <f t="shared" si="2"/>
        <v>1.5775234890357703E-2</v>
      </c>
      <c r="P11" s="11">
        <f t="shared" si="2"/>
        <v>1.5775234890357703E-2</v>
      </c>
      <c r="Q11" s="11">
        <f t="shared" si="2"/>
        <v>1.5775234890357703E-2</v>
      </c>
      <c r="R11" s="11">
        <f t="shared" si="2"/>
        <v>1.5775234890357703E-2</v>
      </c>
      <c r="S11" s="11">
        <f t="shared" si="2"/>
        <v>1.5775234890357703E-2</v>
      </c>
      <c r="T11" s="11">
        <f t="shared" si="2"/>
        <v>1.5775234890357703E-2</v>
      </c>
      <c r="U11" s="11">
        <f t="shared" si="2"/>
        <v>1.5775234890357703E-2</v>
      </c>
      <c r="V11" s="11">
        <f t="shared" si="2"/>
        <v>1.5775234890357703E-2</v>
      </c>
      <c r="W11" s="11">
        <f t="shared" si="2"/>
        <v>1.5775234890357703E-2</v>
      </c>
      <c r="X11" s="11">
        <f t="shared" si="2"/>
        <v>1.5775234890357703E-2</v>
      </c>
      <c r="Y11" s="11">
        <f t="shared" si="2"/>
        <v>1.5775234890357703E-2</v>
      </c>
      <c r="Z11" s="11">
        <f t="shared" si="2"/>
        <v>1.5775234890357703E-2</v>
      </c>
      <c r="AA11" s="11">
        <f t="shared" si="2"/>
        <v>1.5775234890357703E-2</v>
      </c>
      <c r="AB11" s="11">
        <f t="shared" si="2"/>
        <v>1.5775234890357703E-2</v>
      </c>
      <c r="AC11" s="11">
        <f t="shared" si="2"/>
        <v>1.5775234890357703E-2</v>
      </c>
      <c r="AD11" s="11">
        <f t="shared" si="2"/>
        <v>1.5775234890357703E-2</v>
      </c>
      <c r="AE11" s="11">
        <f t="shared" si="2"/>
        <v>1.5775234890357703E-2</v>
      </c>
      <c r="AF11" s="11">
        <f t="shared" si="2"/>
        <v>1.5775234890357703E-2</v>
      </c>
      <c r="AG11" s="11">
        <f t="shared" si="2"/>
        <v>1.5775234890357703E-2</v>
      </c>
      <c r="AH11" s="11">
        <f t="shared" si="2"/>
        <v>1.5775234890357703E-2</v>
      </c>
      <c r="AI11" s="11">
        <f t="shared" si="2"/>
        <v>1.5775234890357703E-2</v>
      </c>
      <c r="AJ11" s="11">
        <f t="shared" si="2"/>
        <v>1.5775234890357703E-2</v>
      </c>
      <c r="AK11" s="11">
        <f t="shared" si="2"/>
        <v>1.5775234890357703E-2</v>
      </c>
      <c r="AL11" s="11">
        <f t="shared" si="2"/>
        <v>1.5775234890357703E-2</v>
      </c>
      <c r="AM11" s="11">
        <f t="shared" si="2"/>
        <v>1.5775234890357703E-2</v>
      </c>
      <c r="AN11" s="11">
        <f t="shared" si="2"/>
        <v>1.5775234890357703E-2</v>
      </c>
      <c r="AO11" s="11">
        <f t="shared" si="2"/>
        <v>1.5775234890357703E-2</v>
      </c>
      <c r="AP11" s="11">
        <f t="shared" si="3"/>
        <v>1.5775234890357703E-2</v>
      </c>
      <c r="AQ11" s="11">
        <f t="shared" si="3"/>
        <v>1.5775234890357703E-2</v>
      </c>
      <c r="AR11" s="11">
        <f t="shared" si="3"/>
        <v>1.5775234890357703E-2</v>
      </c>
      <c r="AS11" s="11">
        <f t="shared" si="3"/>
        <v>1.5775234890357703E-2</v>
      </c>
      <c r="AT11" s="11">
        <f t="shared" si="3"/>
        <v>1.5775234890357703E-2</v>
      </c>
      <c r="AU11" s="11">
        <f t="shared" si="3"/>
        <v>1.5775234890357703E-2</v>
      </c>
      <c r="AV11" s="11">
        <f t="shared" si="3"/>
        <v>1.5775234890357703E-2</v>
      </c>
      <c r="AW11" s="11">
        <f t="shared" si="3"/>
        <v>1.5775234890357703E-2</v>
      </c>
      <c r="AX11" s="11">
        <f t="shared" si="3"/>
        <v>1.5775234890357703E-2</v>
      </c>
      <c r="AY11" s="11">
        <f t="shared" si="3"/>
        <v>1.5775234890357703E-2</v>
      </c>
      <c r="AZ11" s="11">
        <f t="shared" si="3"/>
        <v>1.5775234890357703E-2</v>
      </c>
      <c r="BA11" s="11">
        <f t="shared" si="3"/>
        <v>1.5775234890357703E-2</v>
      </c>
      <c r="BB11" s="11">
        <f t="shared" si="3"/>
        <v>1.5775234890357703E-2</v>
      </c>
      <c r="BC11" s="11">
        <f t="shared" si="3"/>
        <v>1.5775234890357703E-2</v>
      </c>
      <c r="BD11" s="11">
        <f t="shared" si="3"/>
        <v>1.5775234890357703E-2</v>
      </c>
      <c r="BF11" s="11">
        <f t="shared" si="57"/>
        <v>0.91036232890614732</v>
      </c>
      <c r="BG11" s="11">
        <f t="shared" si="4"/>
        <v>0.91036232890614732</v>
      </c>
      <c r="BH11" s="11">
        <f t="shared" si="5"/>
        <v>0.91036232890614732</v>
      </c>
      <c r="BI11" s="11">
        <f t="shared" si="6"/>
        <v>0.91036232890614732</v>
      </c>
      <c r="BJ11" s="11">
        <f t="shared" si="7"/>
        <v>0.91036232890614732</v>
      </c>
      <c r="BK11" s="11">
        <f t="shared" si="8"/>
        <v>0.90500346369804896</v>
      </c>
      <c r="BL11" s="11">
        <f t="shared" si="9"/>
        <v>0.91036232890614732</v>
      </c>
      <c r="BM11" s="11">
        <f t="shared" si="10"/>
        <v>0.91036232890614732</v>
      </c>
      <c r="BN11" s="11">
        <f t="shared" si="11"/>
        <v>0.91036232890614732</v>
      </c>
      <c r="BO11" s="11">
        <f t="shared" si="12"/>
        <v>0.91036232890614732</v>
      </c>
      <c r="BP11" s="11">
        <f t="shared" si="13"/>
        <v>0.91036232890614732</v>
      </c>
      <c r="BQ11" s="11">
        <f t="shared" si="14"/>
        <v>0.91036232890614732</v>
      </c>
      <c r="BR11" s="11">
        <f t="shared" si="15"/>
        <v>0.91036232890614732</v>
      </c>
      <c r="BS11" s="11">
        <f t="shared" si="16"/>
        <v>0.91036232890614732</v>
      </c>
      <c r="BT11" s="11">
        <f t="shared" si="17"/>
        <v>0.91036232890614732</v>
      </c>
      <c r="BU11" s="11">
        <f t="shared" si="18"/>
        <v>0.91036232890614732</v>
      </c>
      <c r="BV11" s="11">
        <f t="shared" si="19"/>
        <v>0.91036232890614732</v>
      </c>
      <c r="BW11" s="11">
        <f t="shared" si="20"/>
        <v>0.91036232890614732</v>
      </c>
      <c r="BX11" s="11">
        <f t="shared" si="21"/>
        <v>0.91036232890614732</v>
      </c>
      <c r="BY11" s="11">
        <f t="shared" si="22"/>
        <v>0.91036232890614732</v>
      </c>
      <c r="BZ11" s="11">
        <f t="shared" si="23"/>
        <v>0.91036232890614732</v>
      </c>
      <c r="CA11" s="11">
        <f t="shared" si="24"/>
        <v>0.91036232890614732</v>
      </c>
      <c r="CB11" s="11">
        <f t="shared" si="25"/>
        <v>0.91036232890614732</v>
      </c>
      <c r="CC11" s="11">
        <f t="shared" si="26"/>
        <v>0.91036232890614732</v>
      </c>
      <c r="CD11" s="11">
        <f t="shared" si="27"/>
        <v>0.91036232890614732</v>
      </c>
      <c r="CE11" s="11">
        <f t="shared" si="28"/>
        <v>0.91036232890614732</v>
      </c>
      <c r="CF11" s="11">
        <f t="shared" si="29"/>
        <v>0.91036232890614732</v>
      </c>
      <c r="CG11" s="11">
        <f t="shared" si="30"/>
        <v>0.91036232890614732</v>
      </c>
      <c r="CH11" s="11">
        <f t="shared" si="31"/>
        <v>0.91036232890614732</v>
      </c>
      <c r="CI11" s="11">
        <f t="shared" si="32"/>
        <v>0.91036232890614732</v>
      </c>
      <c r="CJ11" s="11">
        <f t="shared" si="33"/>
        <v>0.91036232890614732</v>
      </c>
      <c r="CK11" s="11">
        <f t="shared" si="34"/>
        <v>0.91036232890614732</v>
      </c>
      <c r="CL11" s="11">
        <f t="shared" si="35"/>
        <v>0.91036232890614732</v>
      </c>
      <c r="CM11" s="11">
        <f t="shared" si="36"/>
        <v>0.91036232890614732</v>
      </c>
      <c r="CN11" s="11">
        <f t="shared" si="37"/>
        <v>0.91036232890614732</v>
      </c>
      <c r="CO11" s="11">
        <f t="shared" si="38"/>
        <v>0.91036232890614732</v>
      </c>
      <c r="CP11" s="11">
        <f t="shared" si="39"/>
        <v>0.91036232890614732</v>
      </c>
      <c r="CQ11" s="11">
        <f t="shared" si="40"/>
        <v>0.91036232890614732</v>
      </c>
      <c r="CR11" s="11">
        <f t="shared" si="41"/>
        <v>0.91036232890614732</v>
      </c>
      <c r="CS11" s="11">
        <f t="shared" si="42"/>
        <v>0.91036232890614732</v>
      </c>
      <c r="CT11" s="11">
        <f t="shared" si="43"/>
        <v>0.91036232890614732</v>
      </c>
      <c r="CU11" s="11">
        <f t="shared" si="44"/>
        <v>0.91036232890614732</v>
      </c>
      <c r="CV11" s="11">
        <f t="shared" si="45"/>
        <v>0.91036232890614732</v>
      </c>
      <c r="CW11" s="11">
        <f t="shared" si="46"/>
        <v>0.91036232890614732</v>
      </c>
      <c r="CX11" s="11">
        <f t="shared" si="47"/>
        <v>0.91036232890614732</v>
      </c>
      <c r="CY11" s="11">
        <f t="shared" si="48"/>
        <v>0.91036232890614732</v>
      </c>
      <c r="CZ11" s="11">
        <f t="shared" si="49"/>
        <v>0.91036232890614732</v>
      </c>
      <c r="DA11" s="11">
        <f t="shared" si="50"/>
        <v>0.91036232890614732</v>
      </c>
      <c r="DB11" s="11">
        <f t="shared" si="51"/>
        <v>0.91036232890614732</v>
      </c>
      <c r="DC11" s="11">
        <f t="shared" si="52"/>
        <v>0.91036232890614732</v>
      </c>
      <c r="DE11" s="4">
        <f>(1-BF11)/(SUM(BF$6:BF11))</f>
        <v>1.5600918410161918E-2</v>
      </c>
      <c r="DF11" s="4">
        <f>(1-BG11)/(SUM(BG$6:BG11))</f>
        <v>1.5603533456428413E-2</v>
      </c>
      <c r="DG11" s="4">
        <f>(1-BH11)/(SUM(BH$6:BH11))</f>
        <v>1.5606047814454497E-2</v>
      </c>
      <c r="DH11" s="4">
        <f>(1-BI11)/(SUM(BI$6:BI11))</f>
        <v>1.5608439429058393E-2</v>
      </c>
      <c r="DI11" s="4">
        <f>(1-BJ11)/(SUM(BJ$6:BJ11))</f>
        <v>1.5610685177940691E-2</v>
      </c>
      <c r="DJ11" s="4">
        <f>(1-BK11)/(SUM(BK$6:BK11))</f>
        <v>1.6546181613732329E-2</v>
      </c>
      <c r="DK11" s="4">
        <f>(1-BL11)/(SUM(BL$6:BL11))</f>
        <v>1.5598233020917632E-2</v>
      </c>
      <c r="DL11" s="4">
        <f>(1-BM11)/(SUM(BM$6:BM11))</f>
        <v>1.5598233020917632E-2</v>
      </c>
      <c r="DM11" s="4">
        <f>(1-BN11)/(SUM(BN$6:BN11))</f>
        <v>1.5598233020917632E-2</v>
      </c>
      <c r="DN11" s="4">
        <f>(1-BO11)/(SUM(BO$6:BO11))</f>
        <v>1.5598233020917632E-2</v>
      </c>
      <c r="DO11" s="4">
        <f>(1-BP11)/(SUM(BP$6:BP11))</f>
        <v>1.5598233020917632E-2</v>
      </c>
      <c r="DP11" s="4">
        <f>(1-BQ11)/(SUM(BQ$6:BQ11))</f>
        <v>1.5598233020917632E-2</v>
      </c>
      <c r="DQ11" s="4">
        <f>(1-BR11)/(SUM(BR$6:BR11))</f>
        <v>1.5598233020917632E-2</v>
      </c>
      <c r="DR11" s="4">
        <f>(1-BS11)/(SUM(BS$6:BS11))</f>
        <v>1.5598233020917632E-2</v>
      </c>
      <c r="DS11" s="4">
        <f>(1-BT11)/(SUM(BT$6:BT11))</f>
        <v>1.5598233020917632E-2</v>
      </c>
      <c r="DT11" s="4">
        <f>(1-BU11)/(SUM(BU$6:BU11))</f>
        <v>1.5598233020917632E-2</v>
      </c>
      <c r="DU11" s="4">
        <f>(1-BV11)/(SUM(BV$6:BV11))</f>
        <v>1.5598233020917632E-2</v>
      </c>
      <c r="DV11" s="4">
        <f>(1-BW11)/(SUM(BW$6:BW11))</f>
        <v>1.5598233020917632E-2</v>
      </c>
      <c r="DW11" s="4">
        <f>(1-BX11)/(SUM(BX$6:BX11))</f>
        <v>1.5598233020917632E-2</v>
      </c>
      <c r="DX11" s="4">
        <f>(1-BY11)/(SUM(BY$6:BY11))</f>
        <v>1.5598233020917632E-2</v>
      </c>
      <c r="DY11" s="4">
        <f>(1-BZ11)/(SUM(BZ$6:BZ11))</f>
        <v>1.5598233020917632E-2</v>
      </c>
      <c r="DZ11" s="4">
        <f>(1-CA11)/(SUM(CA$6:CA11))</f>
        <v>1.5598233020917632E-2</v>
      </c>
      <c r="EA11" s="4">
        <f>(1-CB11)/(SUM(CB$6:CB11))</f>
        <v>1.5598233020917632E-2</v>
      </c>
      <c r="EB11" s="4">
        <f>(1-CC11)/(SUM(CC$6:CC11))</f>
        <v>1.5598233020917632E-2</v>
      </c>
      <c r="EC11" s="4">
        <f>(1-CD11)/(SUM(CD$6:CD11))</f>
        <v>1.5598233020917632E-2</v>
      </c>
      <c r="ED11" s="4">
        <f>(1-CE11)/(SUM(CE$6:CE11))</f>
        <v>1.5598233020917632E-2</v>
      </c>
      <c r="EE11" s="4">
        <f>(1-CF11)/(SUM(CF$6:CF11))</f>
        <v>1.5598233020917632E-2</v>
      </c>
      <c r="EF11" s="4">
        <f>(1-CG11)/(SUM(CG$6:CG11))</f>
        <v>1.5598233020917632E-2</v>
      </c>
      <c r="EG11" s="4">
        <f>(1-CH11)/(SUM(CH$6:CH11))</f>
        <v>1.5598233020917632E-2</v>
      </c>
      <c r="EH11" s="4">
        <f>(1-CI11)/(SUM(CI$6:CI11))</f>
        <v>1.5598233020917632E-2</v>
      </c>
      <c r="EI11" s="4">
        <f>(1-CJ11)/(SUM(CJ$6:CJ11))</f>
        <v>1.5598233020917632E-2</v>
      </c>
      <c r="EJ11" s="4">
        <f>(1-CK11)/(SUM(CK$6:CK11))</f>
        <v>1.5598233020917632E-2</v>
      </c>
      <c r="EK11" s="4">
        <f>(1-CL11)/(SUM(CL$6:CL11))</f>
        <v>1.5598233020917632E-2</v>
      </c>
      <c r="EL11" s="4">
        <f>(1-CM11)/(SUM(CM$6:CM11))</f>
        <v>1.5598233020917632E-2</v>
      </c>
      <c r="EM11" s="4">
        <f>(1-CN11)/(SUM(CN$6:CN11))</f>
        <v>1.5598233020917632E-2</v>
      </c>
      <c r="EN11" s="4">
        <f>(1-CO11)/(SUM(CO$6:CO11))</f>
        <v>1.5598233020917632E-2</v>
      </c>
      <c r="EO11" s="4">
        <f>(1-CP11)/(SUM(CP$6:CP11))</f>
        <v>1.5598233020917632E-2</v>
      </c>
      <c r="EP11" s="4">
        <f>(1-CQ11)/(SUM(CQ$6:CQ11))</f>
        <v>1.5598233020917632E-2</v>
      </c>
      <c r="EQ11" s="4">
        <f>(1-CR11)/(SUM(CR$6:CR11))</f>
        <v>1.5598233020917632E-2</v>
      </c>
      <c r="ER11" s="4">
        <f>(1-CS11)/(SUM(CS$6:CS11))</f>
        <v>1.5598233020917632E-2</v>
      </c>
      <c r="ES11" s="4">
        <f>(1-CT11)/(SUM(CT$6:CT11))</f>
        <v>1.5598233020917632E-2</v>
      </c>
      <c r="ET11" s="4">
        <f>(1-CU11)/(SUM(CU$6:CU11))</f>
        <v>1.5598233020917632E-2</v>
      </c>
      <c r="EU11" s="4">
        <f>(1-CV11)/(SUM(CV$6:CV11))</f>
        <v>1.5598233020917632E-2</v>
      </c>
      <c r="EV11" s="4">
        <f>(1-CW11)/(SUM(CW$6:CW11))</f>
        <v>1.5598233020917632E-2</v>
      </c>
      <c r="EW11" s="4">
        <f>(1-CX11)/(SUM(CX$6:CX11))</f>
        <v>1.5598233020917632E-2</v>
      </c>
      <c r="EX11" s="4">
        <f>(1-CY11)/(SUM(CY$6:CY11))</f>
        <v>1.5598233020917632E-2</v>
      </c>
      <c r="EY11" s="4">
        <f>(1-CZ11)/(SUM(CZ$6:CZ11))</f>
        <v>1.5598233020917632E-2</v>
      </c>
      <c r="EZ11" s="4">
        <f>(1-DA11)/(SUM(DA$6:DA11))</f>
        <v>1.5598233020917632E-2</v>
      </c>
      <c r="FA11" s="4">
        <f>(1-DB11)/(SUM(DB$6:DB11))</f>
        <v>1.5598233020917632E-2</v>
      </c>
      <c r="FB11" s="4">
        <f>(1-DC11)/(SUM(DC$6:DC11))</f>
        <v>1.5598233020917632E-2</v>
      </c>
      <c r="FD11" s="4">
        <f t="shared" si="62"/>
        <v>2.4264169338857666E-2</v>
      </c>
      <c r="FE11" s="4">
        <f t="shared" si="58"/>
        <v>2.4264169338857666E-2</v>
      </c>
      <c r="FF11" s="4">
        <f t="shared" si="58"/>
        <v>2.4264169338857666E-2</v>
      </c>
      <c r="FG11" s="4">
        <f t="shared" si="58"/>
        <v>2.4264169338857666E-2</v>
      </c>
      <c r="FH11" s="4">
        <f t="shared" si="58"/>
        <v>1.922889073161449E-2</v>
      </c>
      <c r="FI11" s="4">
        <f t="shared" si="58"/>
        <v>3.0329221950416541E-2</v>
      </c>
      <c r="FJ11" s="4">
        <f t="shared" si="58"/>
        <v>2.4264169338857666E-2</v>
      </c>
      <c r="FK11" s="4">
        <f t="shared" si="58"/>
        <v>2.4264169338857666E-2</v>
      </c>
      <c r="FL11" s="4">
        <f t="shared" si="58"/>
        <v>2.4264169338857666E-2</v>
      </c>
      <c r="FM11" s="4">
        <f t="shared" si="58"/>
        <v>2.4264169338857666E-2</v>
      </c>
      <c r="FN11" s="4">
        <f t="shared" si="58"/>
        <v>2.4264169338857666E-2</v>
      </c>
      <c r="FO11" s="4">
        <f t="shared" si="58"/>
        <v>2.4264169338857666E-2</v>
      </c>
      <c r="FP11" s="4">
        <f t="shared" si="58"/>
        <v>2.4264169338857666E-2</v>
      </c>
      <c r="FQ11" s="4">
        <f t="shared" si="58"/>
        <v>2.4264169338857666E-2</v>
      </c>
      <c r="FR11" s="4">
        <f t="shared" si="58"/>
        <v>2.4264169338857666E-2</v>
      </c>
      <c r="FS11" s="4">
        <f t="shared" si="58"/>
        <v>2.4264169338857666E-2</v>
      </c>
      <c r="FT11" s="4">
        <f t="shared" si="58"/>
        <v>2.4264169338857666E-2</v>
      </c>
      <c r="FU11" s="4">
        <f t="shared" si="59"/>
        <v>2.4264169338857666E-2</v>
      </c>
      <c r="FV11" s="4">
        <f t="shared" si="59"/>
        <v>2.4264169338857666E-2</v>
      </c>
      <c r="FW11" s="4">
        <f t="shared" si="59"/>
        <v>2.4264169338857666E-2</v>
      </c>
      <c r="FX11" s="4">
        <f t="shared" si="59"/>
        <v>2.4264169338857666E-2</v>
      </c>
      <c r="FY11" s="4">
        <f t="shared" si="59"/>
        <v>2.4264169338857666E-2</v>
      </c>
      <c r="FZ11" s="4">
        <f t="shared" si="59"/>
        <v>2.4264169338857666E-2</v>
      </c>
      <c r="GA11" s="4">
        <f t="shared" si="59"/>
        <v>2.4264169338857666E-2</v>
      </c>
      <c r="GB11" s="4">
        <f t="shared" si="59"/>
        <v>2.4264169338857666E-2</v>
      </c>
      <c r="GC11" s="4">
        <f t="shared" si="59"/>
        <v>2.4264169338857666E-2</v>
      </c>
      <c r="GD11" s="4">
        <f t="shared" si="59"/>
        <v>2.4264169338857666E-2</v>
      </c>
      <c r="GE11" s="4">
        <f t="shared" si="59"/>
        <v>2.4264169338857666E-2</v>
      </c>
      <c r="GF11" s="4">
        <f t="shared" si="59"/>
        <v>2.4264169338857666E-2</v>
      </c>
      <c r="GG11" s="4">
        <f t="shared" si="59"/>
        <v>2.4264169338857666E-2</v>
      </c>
      <c r="GH11" s="4">
        <f t="shared" si="59"/>
        <v>2.4264169338857666E-2</v>
      </c>
      <c r="GI11" s="4">
        <f t="shared" si="59"/>
        <v>2.4264169338857666E-2</v>
      </c>
      <c r="GJ11" s="4">
        <f t="shared" si="59"/>
        <v>2.4264169338857666E-2</v>
      </c>
      <c r="GK11" s="4">
        <f t="shared" si="60"/>
        <v>2.4264169338857666E-2</v>
      </c>
      <c r="GL11" s="4">
        <f t="shared" si="60"/>
        <v>2.4264169338857666E-2</v>
      </c>
      <c r="GM11" s="4">
        <f t="shared" si="60"/>
        <v>2.4264169338857666E-2</v>
      </c>
      <c r="GN11" s="4">
        <f t="shared" si="60"/>
        <v>2.4264169338857666E-2</v>
      </c>
      <c r="GO11" s="4">
        <f t="shared" si="60"/>
        <v>2.4264169338857666E-2</v>
      </c>
      <c r="GP11" s="4">
        <f t="shared" si="60"/>
        <v>2.4264169338857666E-2</v>
      </c>
      <c r="GQ11" s="4">
        <f t="shared" si="60"/>
        <v>2.4264169338857666E-2</v>
      </c>
      <c r="GR11" s="4">
        <f t="shared" si="61"/>
        <v>2.4264169338857666E-2</v>
      </c>
      <c r="GS11" s="4">
        <f t="shared" si="61"/>
        <v>2.4264169338857666E-2</v>
      </c>
      <c r="GT11" s="4">
        <f t="shared" si="61"/>
        <v>2.4264169338857666E-2</v>
      </c>
      <c r="GU11" s="4">
        <f t="shared" si="61"/>
        <v>2.4264169338857666E-2</v>
      </c>
      <c r="GV11" s="4">
        <f t="shared" si="61"/>
        <v>2.4264169338857666E-2</v>
      </c>
      <c r="GW11" s="4">
        <f t="shared" si="61"/>
        <v>2.4264169338857666E-2</v>
      </c>
      <c r="GX11" s="4">
        <f t="shared" si="61"/>
        <v>2.4264169338857666E-2</v>
      </c>
      <c r="GY11" s="4">
        <f t="shared" si="61"/>
        <v>2.4264169338857666E-2</v>
      </c>
      <c r="GZ11" s="4">
        <f t="shared" si="61"/>
        <v>2.4264169338857666E-2</v>
      </c>
      <c r="HA11" s="4">
        <f t="shared" si="61"/>
        <v>2.4264169338857666E-2</v>
      </c>
      <c r="HB11" s="4"/>
      <c r="HC11" s="4"/>
      <c r="HD11" s="4"/>
      <c r="HE11" s="4"/>
    </row>
    <row r="12" spans="2:213" x14ac:dyDescent="0.2">
      <c r="B12" t="str">
        <f t="shared" si="0"/>
        <v>7y</v>
      </c>
      <c r="C12">
        <f t="shared" si="55"/>
        <v>84</v>
      </c>
      <c r="D12" s="10">
        <f t="shared" si="1"/>
        <v>7</v>
      </c>
      <c r="E12" s="11">
        <f>'Curve construction'!F27</f>
        <v>1.727936741875391E-2</v>
      </c>
      <c r="G12" s="11">
        <f t="shared" si="56"/>
        <v>1.727936741875391E-2</v>
      </c>
      <c r="H12" s="11">
        <f t="shared" si="2"/>
        <v>1.727936741875391E-2</v>
      </c>
      <c r="I12" s="11">
        <f t="shared" si="2"/>
        <v>1.727936741875391E-2</v>
      </c>
      <c r="J12" s="11">
        <f t="shared" si="2"/>
        <v>1.727936741875391E-2</v>
      </c>
      <c r="K12" s="11">
        <f t="shared" si="2"/>
        <v>1.727936741875391E-2</v>
      </c>
      <c r="L12" s="11">
        <f t="shared" si="2"/>
        <v>1.727936741875391E-2</v>
      </c>
      <c r="M12" s="11">
        <f t="shared" si="2"/>
        <v>1.8279367418753911E-2</v>
      </c>
      <c r="N12" s="11">
        <f t="shared" si="2"/>
        <v>1.727936741875391E-2</v>
      </c>
      <c r="O12" s="11">
        <f t="shared" si="2"/>
        <v>1.727936741875391E-2</v>
      </c>
      <c r="P12" s="11">
        <f t="shared" si="2"/>
        <v>1.727936741875391E-2</v>
      </c>
      <c r="Q12" s="11">
        <f t="shared" si="2"/>
        <v>1.727936741875391E-2</v>
      </c>
      <c r="R12" s="11">
        <f t="shared" si="2"/>
        <v>1.727936741875391E-2</v>
      </c>
      <c r="S12" s="11">
        <f t="shared" si="2"/>
        <v>1.727936741875391E-2</v>
      </c>
      <c r="T12" s="11">
        <f t="shared" si="2"/>
        <v>1.727936741875391E-2</v>
      </c>
      <c r="U12" s="11">
        <f t="shared" si="2"/>
        <v>1.727936741875391E-2</v>
      </c>
      <c r="V12" s="11">
        <f t="shared" si="2"/>
        <v>1.727936741875391E-2</v>
      </c>
      <c r="W12" s="11">
        <f t="shared" si="2"/>
        <v>1.727936741875391E-2</v>
      </c>
      <c r="X12" s="11">
        <f t="shared" si="2"/>
        <v>1.727936741875391E-2</v>
      </c>
      <c r="Y12" s="11">
        <f t="shared" si="2"/>
        <v>1.727936741875391E-2</v>
      </c>
      <c r="Z12" s="11">
        <f t="shared" si="2"/>
        <v>1.727936741875391E-2</v>
      </c>
      <c r="AA12" s="11">
        <f t="shared" si="2"/>
        <v>1.727936741875391E-2</v>
      </c>
      <c r="AB12" s="11">
        <f t="shared" si="2"/>
        <v>1.727936741875391E-2</v>
      </c>
      <c r="AC12" s="11">
        <f t="shared" si="2"/>
        <v>1.727936741875391E-2</v>
      </c>
      <c r="AD12" s="11">
        <f t="shared" si="2"/>
        <v>1.727936741875391E-2</v>
      </c>
      <c r="AE12" s="11">
        <f t="shared" si="2"/>
        <v>1.727936741875391E-2</v>
      </c>
      <c r="AF12" s="11">
        <f t="shared" si="2"/>
        <v>1.727936741875391E-2</v>
      </c>
      <c r="AG12" s="11">
        <f t="shared" si="2"/>
        <v>1.727936741875391E-2</v>
      </c>
      <c r="AH12" s="11">
        <f t="shared" si="2"/>
        <v>1.727936741875391E-2</v>
      </c>
      <c r="AI12" s="11">
        <f t="shared" si="2"/>
        <v>1.727936741875391E-2</v>
      </c>
      <c r="AJ12" s="11">
        <f t="shared" si="2"/>
        <v>1.727936741875391E-2</v>
      </c>
      <c r="AK12" s="11">
        <f t="shared" si="2"/>
        <v>1.727936741875391E-2</v>
      </c>
      <c r="AL12" s="11">
        <f t="shared" si="2"/>
        <v>1.727936741875391E-2</v>
      </c>
      <c r="AM12" s="11">
        <f t="shared" si="2"/>
        <v>1.727936741875391E-2</v>
      </c>
      <c r="AN12" s="11">
        <f t="shared" si="2"/>
        <v>1.727936741875391E-2</v>
      </c>
      <c r="AO12" s="11">
        <f t="shared" si="2"/>
        <v>1.727936741875391E-2</v>
      </c>
      <c r="AP12" s="11">
        <f t="shared" si="3"/>
        <v>1.727936741875391E-2</v>
      </c>
      <c r="AQ12" s="11">
        <f t="shared" si="3"/>
        <v>1.727936741875391E-2</v>
      </c>
      <c r="AR12" s="11">
        <f t="shared" si="3"/>
        <v>1.727936741875391E-2</v>
      </c>
      <c r="AS12" s="11">
        <f t="shared" si="3"/>
        <v>1.727936741875391E-2</v>
      </c>
      <c r="AT12" s="11">
        <f t="shared" si="3"/>
        <v>1.727936741875391E-2</v>
      </c>
      <c r="AU12" s="11">
        <f t="shared" si="3"/>
        <v>1.727936741875391E-2</v>
      </c>
      <c r="AV12" s="11">
        <f t="shared" si="3"/>
        <v>1.727936741875391E-2</v>
      </c>
      <c r="AW12" s="11">
        <f t="shared" si="3"/>
        <v>1.727936741875391E-2</v>
      </c>
      <c r="AX12" s="11">
        <f t="shared" si="3"/>
        <v>1.727936741875391E-2</v>
      </c>
      <c r="AY12" s="11">
        <f t="shared" si="3"/>
        <v>1.727936741875391E-2</v>
      </c>
      <c r="AZ12" s="11">
        <f t="shared" si="3"/>
        <v>1.727936741875391E-2</v>
      </c>
      <c r="BA12" s="11">
        <f t="shared" si="3"/>
        <v>1.727936741875391E-2</v>
      </c>
      <c r="BB12" s="11">
        <f t="shared" si="3"/>
        <v>1.727936741875391E-2</v>
      </c>
      <c r="BC12" s="11">
        <f t="shared" si="3"/>
        <v>1.727936741875391E-2</v>
      </c>
      <c r="BD12" s="11">
        <f t="shared" si="3"/>
        <v>1.727936741875391E-2</v>
      </c>
      <c r="BF12" s="11">
        <f t="shared" si="57"/>
        <v>0.88698923041584743</v>
      </c>
      <c r="BG12" s="11">
        <f t="shared" si="4"/>
        <v>0.88698923041584743</v>
      </c>
      <c r="BH12" s="11">
        <f t="shared" si="5"/>
        <v>0.88698923041584743</v>
      </c>
      <c r="BI12" s="11">
        <f t="shared" si="6"/>
        <v>0.88698923041584743</v>
      </c>
      <c r="BJ12" s="11">
        <f t="shared" si="7"/>
        <v>0.88698923041584743</v>
      </c>
      <c r="BK12" s="11">
        <f t="shared" si="8"/>
        <v>0.88698923041584743</v>
      </c>
      <c r="BL12" s="11">
        <f t="shared" si="9"/>
        <v>0.88090969829399501</v>
      </c>
      <c r="BM12" s="11">
        <f t="shared" si="10"/>
        <v>0.88698923041584743</v>
      </c>
      <c r="BN12" s="11">
        <f t="shared" si="11"/>
        <v>0.88698923041584743</v>
      </c>
      <c r="BO12" s="11">
        <f t="shared" si="12"/>
        <v>0.88698923041584743</v>
      </c>
      <c r="BP12" s="11">
        <f t="shared" si="13"/>
        <v>0.88698923041584743</v>
      </c>
      <c r="BQ12" s="11">
        <f t="shared" si="14"/>
        <v>0.88698923041584743</v>
      </c>
      <c r="BR12" s="11">
        <f t="shared" si="15"/>
        <v>0.88698923041584743</v>
      </c>
      <c r="BS12" s="11">
        <f t="shared" si="16"/>
        <v>0.88698923041584743</v>
      </c>
      <c r="BT12" s="11">
        <f t="shared" si="17"/>
        <v>0.88698923041584743</v>
      </c>
      <c r="BU12" s="11">
        <f t="shared" si="18"/>
        <v>0.88698923041584743</v>
      </c>
      <c r="BV12" s="11">
        <f t="shared" si="19"/>
        <v>0.88698923041584743</v>
      </c>
      <c r="BW12" s="11">
        <f t="shared" si="20"/>
        <v>0.88698923041584743</v>
      </c>
      <c r="BX12" s="11">
        <f t="shared" si="21"/>
        <v>0.88698923041584743</v>
      </c>
      <c r="BY12" s="11">
        <f t="shared" si="22"/>
        <v>0.88698923041584743</v>
      </c>
      <c r="BZ12" s="11">
        <f t="shared" si="23"/>
        <v>0.88698923041584743</v>
      </c>
      <c r="CA12" s="11">
        <f t="shared" si="24"/>
        <v>0.88698923041584743</v>
      </c>
      <c r="CB12" s="11">
        <f t="shared" si="25"/>
        <v>0.88698923041584743</v>
      </c>
      <c r="CC12" s="11">
        <f t="shared" si="26"/>
        <v>0.88698923041584743</v>
      </c>
      <c r="CD12" s="11">
        <f t="shared" si="27"/>
        <v>0.88698923041584743</v>
      </c>
      <c r="CE12" s="11">
        <f t="shared" si="28"/>
        <v>0.88698923041584743</v>
      </c>
      <c r="CF12" s="11">
        <f t="shared" si="29"/>
        <v>0.88698923041584743</v>
      </c>
      <c r="CG12" s="11">
        <f t="shared" si="30"/>
        <v>0.88698923041584743</v>
      </c>
      <c r="CH12" s="11">
        <f t="shared" si="31"/>
        <v>0.88698923041584743</v>
      </c>
      <c r="CI12" s="11">
        <f t="shared" si="32"/>
        <v>0.88698923041584743</v>
      </c>
      <c r="CJ12" s="11">
        <f t="shared" si="33"/>
        <v>0.88698923041584743</v>
      </c>
      <c r="CK12" s="11">
        <f t="shared" si="34"/>
        <v>0.88698923041584743</v>
      </c>
      <c r="CL12" s="11">
        <f t="shared" si="35"/>
        <v>0.88698923041584743</v>
      </c>
      <c r="CM12" s="11">
        <f t="shared" si="36"/>
        <v>0.88698923041584743</v>
      </c>
      <c r="CN12" s="11">
        <f t="shared" si="37"/>
        <v>0.88698923041584743</v>
      </c>
      <c r="CO12" s="11">
        <f t="shared" si="38"/>
        <v>0.88698923041584743</v>
      </c>
      <c r="CP12" s="11">
        <f t="shared" si="39"/>
        <v>0.88698923041584743</v>
      </c>
      <c r="CQ12" s="11">
        <f t="shared" si="40"/>
        <v>0.88698923041584743</v>
      </c>
      <c r="CR12" s="11">
        <f t="shared" si="41"/>
        <v>0.88698923041584743</v>
      </c>
      <c r="CS12" s="11">
        <f t="shared" si="42"/>
        <v>0.88698923041584743</v>
      </c>
      <c r="CT12" s="11">
        <f t="shared" si="43"/>
        <v>0.88698923041584743</v>
      </c>
      <c r="CU12" s="11">
        <f t="shared" si="44"/>
        <v>0.88698923041584743</v>
      </c>
      <c r="CV12" s="11">
        <f t="shared" si="45"/>
        <v>0.88698923041584743</v>
      </c>
      <c r="CW12" s="11">
        <f t="shared" si="46"/>
        <v>0.88698923041584743</v>
      </c>
      <c r="CX12" s="11">
        <f t="shared" si="47"/>
        <v>0.88698923041584743</v>
      </c>
      <c r="CY12" s="11">
        <f t="shared" si="48"/>
        <v>0.88698923041584743</v>
      </c>
      <c r="CZ12" s="11">
        <f t="shared" si="49"/>
        <v>0.88698923041584743</v>
      </c>
      <c r="DA12" s="11">
        <f t="shared" si="50"/>
        <v>0.88698923041584743</v>
      </c>
      <c r="DB12" s="11">
        <f t="shared" si="51"/>
        <v>0.88698923041584743</v>
      </c>
      <c r="DC12" s="11">
        <f t="shared" si="52"/>
        <v>0.88698923041584743</v>
      </c>
      <c r="DE12" s="4">
        <f>(1-BF12)/(SUM(BF$6:BF12))</f>
        <v>1.7038540466381154E-2</v>
      </c>
      <c r="DF12" s="4">
        <f>(1-BG12)/(SUM(BG$6:BG12))</f>
        <v>1.7041014495591221E-2</v>
      </c>
      <c r="DG12" s="4">
        <f>(1-BH12)/(SUM(BH$6:BH12))</f>
        <v>1.7043393161612845E-2</v>
      </c>
      <c r="DH12" s="4">
        <f>(1-BI12)/(SUM(BI$6:BI12))</f>
        <v>1.7045655613146526E-2</v>
      </c>
      <c r="DI12" s="4">
        <f>(1-BJ12)/(SUM(BJ$6:BJ12))</f>
        <v>1.7047779992232979E-2</v>
      </c>
      <c r="DJ12" s="4">
        <f>(1-BK12)/(SUM(BK$6:BK12))</f>
        <v>1.7049773110823709E-2</v>
      </c>
      <c r="DK12" s="4">
        <f>(1-BL12)/(SUM(BL$6:BL12))</f>
        <v>1.7968937113832271E-2</v>
      </c>
      <c r="DL12" s="4">
        <f>(1-BM12)/(SUM(BM$6:BM12))</f>
        <v>1.7035999772022511E-2</v>
      </c>
      <c r="DM12" s="4">
        <f>(1-BN12)/(SUM(BN$6:BN12))</f>
        <v>1.7035999772022511E-2</v>
      </c>
      <c r="DN12" s="4">
        <f>(1-BO12)/(SUM(BO$6:BO12))</f>
        <v>1.7035999772022511E-2</v>
      </c>
      <c r="DO12" s="4">
        <f>(1-BP12)/(SUM(BP$6:BP12))</f>
        <v>1.7035999772022511E-2</v>
      </c>
      <c r="DP12" s="4">
        <f>(1-BQ12)/(SUM(BQ$6:BQ12))</f>
        <v>1.7035999772022511E-2</v>
      </c>
      <c r="DQ12" s="4">
        <f>(1-BR12)/(SUM(BR$6:BR12))</f>
        <v>1.7035999772022511E-2</v>
      </c>
      <c r="DR12" s="4">
        <f>(1-BS12)/(SUM(BS$6:BS12))</f>
        <v>1.7035999772022511E-2</v>
      </c>
      <c r="DS12" s="4">
        <f>(1-BT12)/(SUM(BT$6:BT12))</f>
        <v>1.7035999772022511E-2</v>
      </c>
      <c r="DT12" s="4">
        <f>(1-BU12)/(SUM(BU$6:BU12))</f>
        <v>1.7035999772022511E-2</v>
      </c>
      <c r="DU12" s="4">
        <f>(1-BV12)/(SUM(BV$6:BV12))</f>
        <v>1.7035999772022511E-2</v>
      </c>
      <c r="DV12" s="4">
        <f>(1-BW12)/(SUM(BW$6:BW12))</f>
        <v>1.7035999772022511E-2</v>
      </c>
      <c r="DW12" s="4">
        <f>(1-BX12)/(SUM(BX$6:BX12))</f>
        <v>1.7035999772022511E-2</v>
      </c>
      <c r="DX12" s="4">
        <f>(1-BY12)/(SUM(BY$6:BY12))</f>
        <v>1.7035999772022511E-2</v>
      </c>
      <c r="DY12" s="4">
        <f>(1-BZ12)/(SUM(BZ$6:BZ12))</f>
        <v>1.7035999772022511E-2</v>
      </c>
      <c r="DZ12" s="4">
        <f>(1-CA12)/(SUM(CA$6:CA12))</f>
        <v>1.7035999772022511E-2</v>
      </c>
      <c r="EA12" s="4">
        <f>(1-CB12)/(SUM(CB$6:CB12))</f>
        <v>1.7035999772022511E-2</v>
      </c>
      <c r="EB12" s="4">
        <f>(1-CC12)/(SUM(CC$6:CC12))</f>
        <v>1.7035999772022511E-2</v>
      </c>
      <c r="EC12" s="4">
        <f>(1-CD12)/(SUM(CD$6:CD12))</f>
        <v>1.7035999772022511E-2</v>
      </c>
      <c r="ED12" s="4">
        <f>(1-CE12)/(SUM(CE$6:CE12))</f>
        <v>1.7035999772022511E-2</v>
      </c>
      <c r="EE12" s="4">
        <f>(1-CF12)/(SUM(CF$6:CF12))</f>
        <v>1.7035999772022511E-2</v>
      </c>
      <c r="EF12" s="4">
        <f>(1-CG12)/(SUM(CG$6:CG12))</f>
        <v>1.7035999772022511E-2</v>
      </c>
      <c r="EG12" s="4">
        <f>(1-CH12)/(SUM(CH$6:CH12))</f>
        <v>1.7035999772022511E-2</v>
      </c>
      <c r="EH12" s="4">
        <f>(1-CI12)/(SUM(CI$6:CI12))</f>
        <v>1.7035999772022511E-2</v>
      </c>
      <c r="EI12" s="4">
        <f>(1-CJ12)/(SUM(CJ$6:CJ12))</f>
        <v>1.7035999772022511E-2</v>
      </c>
      <c r="EJ12" s="4">
        <f>(1-CK12)/(SUM(CK$6:CK12))</f>
        <v>1.7035999772022511E-2</v>
      </c>
      <c r="EK12" s="4">
        <f>(1-CL12)/(SUM(CL$6:CL12))</f>
        <v>1.7035999772022511E-2</v>
      </c>
      <c r="EL12" s="4">
        <f>(1-CM12)/(SUM(CM$6:CM12))</f>
        <v>1.7035999772022511E-2</v>
      </c>
      <c r="EM12" s="4">
        <f>(1-CN12)/(SUM(CN$6:CN12))</f>
        <v>1.7035999772022511E-2</v>
      </c>
      <c r="EN12" s="4">
        <f>(1-CO12)/(SUM(CO$6:CO12))</f>
        <v>1.7035999772022511E-2</v>
      </c>
      <c r="EO12" s="4">
        <f>(1-CP12)/(SUM(CP$6:CP12))</f>
        <v>1.7035999772022511E-2</v>
      </c>
      <c r="EP12" s="4">
        <f>(1-CQ12)/(SUM(CQ$6:CQ12))</f>
        <v>1.7035999772022511E-2</v>
      </c>
      <c r="EQ12" s="4">
        <f>(1-CR12)/(SUM(CR$6:CR12))</f>
        <v>1.7035999772022511E-2</v>
      </c>
      <c r="ER12" s="4">
        <f>(1-CS12)/(SUM(CS$6:CS12))</f>
        <v>1.7035999772022511E-2</v>
      </c>
      <c r="ES12" s="4">
        <f>(1-CT12)/(SUM(CT$6:CT12))</f>
        <v>1.7035999772022511E-2</v>
      </c>
      <c r="ET12" s="4">
        <f>(1-CU12)/(SUM(CU$6:CU12))</f>
        <v>1.7035999772022511E-2</v>
      </c>
      <c r="EU12" s="4">
        <f>(1-CV12)/(SUM(CV$6:CV12))</f>
        <v>1.7035999772022511E-2</v>
      </c>
      <c r="EV12" s="4">
        <f>(1-CW12)/(SUM(CW$6:CW12))</f>
        <v>1.7035999772022511E-2</v>
      </c>
      <c r="EW12" s="4">
        <f>(1-CX12)/(SUM(CX$6:CX12))</f>
        <v>1.7035999772022511E-2</v>
      </c>
      <c r="EX12" s="4">
        <f>(1-CY12)/(SUM(CY$6:CY12))</f>
        <v>1.7035999772022511E-2</v>
      </c>
      <c r="EY12" s="4">
        <f>(1-CZ12)/(SUM(CZ$6:CZ12))</f>
        <v>1.7035999772022511E-2</v>
      </c>
      <c r="EZ12" s="4">
        <f>(1-DA12)/(SUM(DA$6:DA12))</f>
        <v>1.7035999772022511E-2</v>
      </c>
      <c r="FA12" s="4">
        <f>(1-DB12)/(SUM(DB$6:DB12))</f>
        <v>1.7035999772022511E-2</v>
      </c>
      <c r="FB12" s="4">
        <f>(1-DC12)/(SUM(DC$6:DC12))</f>
        <v>1.7035999772022511E-2</v>
      </c>
      <c r="FD12" s="4">
        <f t="shared" si="62"/>
        <v>2.6351051048660201E-2</v>
      </c>
      <c r="FE12" s="4">
        <f t="shared" si="58"/>
        <v>2.6351051048660201E-2</v>
      </c>
      <c r="FF12" s="4">
        <f t="shared" si="58"/>
        <v>2.6351051048660201E-2</v>
      </c>
      <c r="FG12" s="4">
        <f t="shared" si="58"/>
        <v>2.6351051048660201E-2</v>
      </c>
      <c r="FH12" s="4">
        <f t="shared" si="58"/>
        <v>2.6351051048660201E-2</v>
      </c>
      <c r="FI12" s="4">
        <f t="shared" si="58"/>
        <v>2.0309416015971138E-2</v>
      </c>
      <c r="FJ12" s="4">
        <f t="shared" si="58"/>
        <v>3.3434335743143029E-2</v>
      </c>
      <c r="FK12" s="4">
        <f t="shared" si="58"/>
        <v>2.6351051048660201E-2</v>
      </c>
      <c r="FL12" s="4">
        <f t="shared" si="58"/>
        <v>2.6351051048660201E-2</v>
      </c>
      <c r="FM12" s="4">
        <f t="shared" si="58"/>
        <v>2.6351051048660201E-2</v>
      </c>
      <c r="FN12" s="4">
        <f t="shared" si="58"/>
        <v>2.6351051048660201E-2</v>
      </c>
      <c r="FO12" s="4">
        <f t="shared" si="58"/>
        <v>2.6351051048660201E-2</v>
      </c>
      <c r="FP12" s="4">
        <f t="shared" si="58"/>
        <v>2.6351051048660201E-2</v>
      </c>
      <c r="FQ12" s="4">
        <f t="shared" si="58"/>
        <v>2.6351051048660201E-2</v>
      </c>
      <c r="FR12" s="4">
        <f t="shared" si="58"/>
        <v>2.6351051048660201E-2</v>
      </c>
      <c r="FS12" s="4">
        <f t="shared" si="58"/>
        <v>2.6351051048660201E-2</v>
      </c>
      <c r="FT12" s="4">
        <f t="shared" si="58"/>
        <v>2.6351051048660201E-2</v>
      </c>
      <c r="FU12" s="4">
        <f t="shared" si="59"/>
        <v>2.6351051048660201E-2</v>
      </c>
      <c r="FV12" s="4">
        <f t="shared" si="59"/>
        <v>2.6351051048660201E-2</v>
      </c>
      <c r="FW12" s="4">
        <f t="shared" si="59"/>
        <v>2.6351051048660201E-2</v>
      </c>
      <c r="FX12" s="4">
        <f t="shared" si="59"/>
        <v>2.6351051048660201E-2</v>
      </c>
      <c r="FY12" s="4">
        <f t="shared" si="59"/>
        <v>2.6351051048660201E-2</v>
      </c>
      <c r="FZ12" s="4">
        <f t="shared" si="59"/>
        <v>2.6351051048660201E-2</v>
      </c>
      <c r="GA12" s="4">
        <f t="shared" si="59"/>
        <v>2.6351051048660201E-2</v>
      </c>
      <c r="GB12" s="4">
        <f t="shared" si="59"/>
        <v>2.6351051048660201E-2</v>
      </c>
      <c r="GC12" s="4">
        <f t="shared" si="59"/>
        <v>2.6351051048660201E-2</v>
      </c>
      <c r="GD12" s="4">
        <f t="shared" si="59"/>
        <v>2.6351051048660201E-2</v>
      </c>
      <c r="GE12" s="4">
        <f t="shared" si="59"/>
        <v>2.6351051048660201E-2</v>
      </c>
      <c r="GF12" s="4">
        <f t="shared" si="59"/>
        <v>2.6351051048660201E-2</v>
      </c>
      <c r="GG12" s="4">
        <f t="shared" si="59"/>
        <v>2.6351051048660201E-2</v>
      </c>
      <c r="GH12" s="4">
        <f t="shared" si="59"/>
        <v>2.6351051048660201E-2</v>
      </c>
      <c r="GI12" s="4">
        <f t="shared" si="59"/>
        <v>2.6351051048660201E-2</v>
      </c>
      <c r="GJ12" s="4">
        <f t="shared" si="59"/>
        <v>2.6351051048660201E-2</v>
      </c>
      <c r="GK12" s="4">
        <f t="shared" si="60"/>
        <v>2.6351051048660201E-2</v>
      </c>
      <c r="GL12" s="4">
        <f t="shared" si="60"/>
        <v>2.6351051048660201E-2</v>
      </c>
      <c r="GM12" s="4">
        <f t="shared" si="60"/>
        <v>2.6351051048660201E-2</v>
      </c>
      <c r="GN12" s="4">
        <f t="shared" si="60"/>
        <v>2.6351051048660201E-2</v>
      </c>
      <c r="GO12" s="4">
        <f t="shared" si="60"/>
        <v>2.6351051048660201E-2</v>
      </c>
      <c r="GP12" s="4">
        <f t="shared" si="60"/>
        <v>2.6351051048660201E-2</v>
      </c>
      <c r="GQ12" s="4">
        <f t="shared" si="60"/>
        <v>2.6351051048660201E-2</v>
      </c>
      <c r="GR12" s="4">
        <f t="shared" si="61"/>
        <v>2.6351051048660201E-2</v>
      </c>
      <c r="GS12" s="4">
        <f t="shared" si="61"/>
        <v>2.6351051048660201E-2</v>
      </c>
      <c r="GT12" s="4">
        <f t="shared" si="61"/>
        <v>2.6351051048660201E-2</v>
      </c>
      <c r="GU12" s="4">
        <f t="shared" si="61"/>
        <v>2.6351051048660201E-2</v>
      </c>
      <c r="GV12" s="4">
        <f t="shared" si="61"/>
        <v>2.6351051048660201E-2</v>
      </c>
      <c r="GW12" s="4">
        <f t="shared" si="61"/>
        <v>2.6351051048660201E-2</v>
      </c>
      <c r="GX12" s="4">
        <f t="shared" si="61"/>
        <v>2.6351051048660201E-2</v>
      </c>
      <c r="GY12" s="4">
        <f t="shared" si="61"/>
        <v>2.6351051048660201E-2</v>
      </c>
      <c r="GZ12" s="4">
        <f t="shared" si="61"/>
        <v>2.6351051048660201E-2</v>
      </c>
      <c r="HA12" s="4">
        <f t="shared" si="61"/>
        <v>2.6351051048660201E-2</v>
      </c>
      <c r="HB12" s="4"/>
      <c r="HC12" s="4"/>
      <c r="HD12" s="4"/>
      <c r="HE12" s="4"/>
    </row>
    <row r="13" spans="2:213" x14ac:dyDescent="0.2">
      <c r="B13" t="str">
        <f t="shared" si="0"/>
        <v>8y</v>
      </c>
      <c r="C13">
        <f t="shared" si="55"/>
        <v>96</v>
      </c>
      <c r="D13" s="10">
        <f t="shared" si="1"/>
        <v>8</v>
      </c>
      <c r="E13" s="11">
        <f>'Curve construction'!F28</f>
        <v>1.8525636162112225E-2</v>
      </c>
      <c r="G13" s="11">
        <f t="shared" si="56"/>
        <v>1.8525636162112225E-2</v>
      </c>
      <c r="H13" s="11">
        <f t="shared" si="2"/>
        <v>1.8525636162112225E-2</v>
      </c>
      <c r="I13" s="11">
        <f t="shared" si="2"/>
        <v>1.8525636162112225E-2</v>
      </c>
      <c r="J13" s="11">
        <f t="shared" si="2"/>
        <v>1.8525636162112225E-2</v>
      </c>
      <c r="K13" s="11">
        <f t="shared" si="2"/>
        <v>1.8525636162112225E-2</v>
      </c>
      <c r="L13" s="11">
        <f t="shared" si="2"/>
        <v>1.8525636162112225E-2</v>
      </c>
      <c r="M13" s="11">
        <f t="shared" si="2"/>
        <v>1.8525636162112225E-2</v>
      </c>
      <c r="N13" s="11">
        <f t="shared" si="2"/>
        <v>1.9525636162112225E-2</v>
      </c>
      <c r="O13" s="11">
        <f t="shared" si="2"/>
        <v>1.8525636162112225E-2</v>
      </c>
      <c r="P13" s="11">
        <f t="shared" si="2"/>
        <v>1.8525636162112225E-2</v>
      </c>
      <c r="Q13" s="11">
        <f t="shared" si="2"/>
        <v>1.8525636162112225E-2</v>
      </c>
      <c r="R13" s="11">
        <f t="shared" si="2"/>
        <v>1.8525636162112225E-2</v>
      </c>
      <c r="S13" s="11">
        <f t="shared" si="2"/>
        <v>1.8525636162112225E-2</v>
      </c>
      <c r="T13" s="11">
        <f t="shared" si="2"/>
        <v>1.8525636162112225E-2</v>
      </c>
      <c r="U13" s="11">
        <f t="shared" si="2"/>
        <v>1.8525636162112225E-2</v>
      </c>
      <c r="V13" s="11">
        <f t="shared" si="2"/>
        <v>1.8525636162112225E-2</v>
      </c>
      <c r="W13" s="11">
        <f t="shared" si="2"/>
        <v>1.8525636162112225E-2</v>
      </c>
      <c r="X13" s="11">
        <f t="shared" si="2"/>
        <v>1.8525636162112225E-2</v>
      </c>
      <c r="Y13" s="11">
        <f t="shared" si="2"/>
        <v>1.8525636162112225E-2</v>
      </c>
      <c r="Z13" s="11">
        <f t="shared" si="2"/>
        <v>1.8525636162112225E-2</v>
      </c>
      <c r="AA13" s="11">
        <f t="shared" si="2"/>
        <v>1.8525636162112225E-2</v>
      </c>
      <c r="AB13" s="11">
        <f t="shared" si="2"/>
        <v>1.8525636162112225E-2</v>
      </c>
      <c r="AC13" s="11">
        <f t="shared" si="2"/>
        <v>1.8525636162112225E-2</v>
      </c>
      <c r="AD13" s="11">
        <f t="shared" si="2"/>
        <v>1.8525636162112225E-2</v>
      </c>
      <c r="AE13" s="11">
        <f t="shared" si="2"/>
        <v>1.8525636162112225E-2</v>
      </c>
      <c r="AF13" s="11">
        <f t="shared" si="2"/>
        <v>1.8525636162112225E-2</v>
      </c>
      <c r="AG13" s="11">
        <f t="shared" si="2"/>
        <v>1.8525636162112225E-2</v>
      </c>
      <c r="AH13" s="11">
        <f t="shared" si="2"/>
        <v>1.8525636162112225E-2</v>
      </c>
      <c r="AI13" s="11">
        <f t="shared" si="2"/>
        <v>1.8525636162112225E-2</v>
      </c>
      <c r="AJ13" s="11">
        <f t="shared" si="2"/>
        <v>1.8525636162112225E-2</v>
      </c>
      <c r="AK13" s="11">
        <f t="shared" si="2"/>
        <v>1.8525636162112225E-2</v>
      </c>
      <c r="AL13" s="11">
        <f t="shared" si="2"/>
        <v>1.8525636162112225E-2</v>
      </c>
      <c r="AM13" s="11">
        <f t="shared" si="2"/>
        <v>1.8525636162112225E-2</v>
      </c>
      <c r="AN13" s="11">
        <f t="shared" ref="AN13:BD28" si="63">$E13+IF(AN$2=$B13,1,0)*$D$2</f>
        <v>1.8525636162112225E-2</v>
      </c>
      <c r="AO13" s="11">
        <f t="shared" si="63"/>
        <v>1.8525636162112225E-2</v>
      </c>
      <c r="AP13" s="11">
        <f t="shared" si="63"/>
        <v>1.8525636162112225E-2</v>
      </c>
      <c r="AQ13" s="11">
        <f t="shared" si="63"/>
        <v>1.8525636162112225E-2</v>
      </c>
      <c r="AR13" s="11">
        <f t="shared" si="63"/>
        <v>1.8525636162112225E-2</v>
      </c>
      <c r="AS13" s="11">
        <f t="shared" si="63"/>
        <v>1.8525636162112225E-2</v>
      </c>
      <c r="AT13" s="11">
        <f t="shared" si="63"/>
        <v>1.8525636162112225E-2</v>
      </c>
      <c r="AU13" s="11">
        <f t="shared" si="63"/>
        <v>1.8525636162112225E-2</v>
      </c>
      <c r="AV13" s="11">
        <f t="shared" si="63"/>
        <v>1.8525636162112225E-2</v>
      </c>
      <c r="AW13" s="11">
        <f t="shared" si="63"/>
        <v>1.8525636162112225E-2</v>
      </c>
      <c r="AX13" s="11">
        <f t="shared" si="63"/>
        <v>1.8525636162112225E-2</v>
      </c>
      <c r="AY13" s="11">
        <f t="shared" si="63"/>
        <v>1.8525636162112225E-2</v>
      </c>
      <c r="AZ13" s="11">
        <f t="shared" si="63"/>
        <v>1.8525636162112225E-2</v>
      </c>
      <c r="BA13" s="11">
        <f t="shared" si="63"/>
        <v>1.8525636162112225E-2</v>
      </c>
      <c r="BB13" s="11">
        <f t="shared" si="63"/>
        <v>1.8525636162112225E-2</v>
      </c>
      <c r="BC13" s="11">
        <f t="shared" si="63"/>
        <v>1.8525636162112225E-2</v>
      </c>
      <c r="BD13" s="11">
        <f t="shared" si="3"/>
        <v>1.8525636162112225E-2</v>
      </c>
      <c r="BF13" s="11">
        <f t="shared" si="57"/>
        <v>0.86342433169338806</v>
      </c>
      <c r="BG13" s="11">
        <f t="shared" si="4"/>
        <v>0.86342433169338806</v>
      </c>
      <c r="BH13" s="11">
        <f t="shared" si="5"/>
        <v>0.86342433169338806</v>
      </c>
      <c r="BI13" s="11">
        <f t="shared" si="6"/>
        <v>0.86342433169338806</v>
      </c>
      <c r="BJ13" s="11">
        <f t="shared" si="7"/>
        <v>0.86342433169338806</v>
      </c>
      <c r="BK13" s="11">
        <f t="shared" si="8"/>
        <v>0.86342433169338806</v>
      </c>
      <c r="BL13" s="11">
        <f t="shared" si="9"/>
        <v>0.86342433169338806</v>
      </c>
      <c r="BM13" s="11">
        <f t="shared" si="10"/>
        <v>0.85667243846237195</v>
      </c>
      <c r="BN13" s="11">
        <f t="shared" si="11"/>
        <v>0.86342433169338806</v>
      </c>
      <c r="BO13" s="11">
        <f t="shared" si="12"/>
        <v>0.86342433169338806</v>
      </c>
      <c r="BP13" s="11">
        <f t="shared" si="13"/>
        <v>0.86342433169338806</v>
      </c>
      <c r="BQ13" s="11">
        <f t="shared" si="14"/>
        <v>0.86342433169338806</v>
      </c>
      <c r="BR13" s="11">
        <f t="shared" si="15"/>
        <v>0.86342433169338806</v>
      </c>
      <c r="BS13" s="11">
        <f t="shared" si="16"/>
        <v>0.86342433169338806</v>
      </c>
      <c r="BT13" s="11">
        <f t="shared" si="17"/>
        <v>0.86342433169338806</v>
      </c>
      <c r="BU13" s="11">
        <f t="shared" si="18"/>
        <v>0.86342433169338806</v>
      </c>
      <c r="BV13" s="11">
        <f t="shared" si="19"/>
        <v>0.86342433169338806</v>
      </c>
      <c r="BW13" s="11">
        <f t="shared" si="20"/>
        <v>0.86342433169338806</v>
      </c>
      <c r="BX13" s="11">
        <f t="shared" si="21"/>
        <v>0.86342433169338806</v>
      </c>
      <c r="BY13" s="11">
        <f t="shared" si="22"/>
        <v>0.86342433169338806</v>
      </c>
      <c r="BZ13" s="11">
        <f t="shared" si="23"/>
        <v>0.86342433169338806</v>
      </c>
      <c r="CA13" s="11">
        <f t="shared" si="24"/>
        <v>0.86342433169338806</v>
      </c>
      <c r="CB13" s="11">
        <f t="shared" si="25"/>
        <v>0.86342433169338806</v>
      </c>
      <c r="CC13" s="11">
        <f t="shared" si="26"/>
        <v>0.86342433169338806</v>
      </c>
      <c r="CD13" s="11">
        <f t="shared" si="27"/>
        <v>0.86342433169338806</v>
      </c>
      <c r="CE13" s="11">
        <f t="shared" si="28"/>
        <v>0.86342433169338806</v>
      </c>
      <c r="CF13" s="11">
        <f t="shared" si="29"/>
        <v>0.86342433169338806</v>
      </c>
      <c r="CG13" s="11">
        <f t="shared" si="30"/>
        <v>0.86342433169338806</v>
      </c>
      <c r="CH13" s="11">
        <f t="shared" si="31"/>
        <v>0.86342433169338806</v>
      </c>
      <c r="CI13" s="11">
        <f t="shared" si="32"/>
        <v>0.86342433169338806</v>
      </c>
      <c r="CJ13" s="11">
        <f t="shared" si="33"/>
        <v>0.86342433169338806</v>
      </c>
      <c r="CK13" s="11">
        <f t="shared" si="34"/>
        <v>0.86342433169338806</v>
      </c>
      <c r="CL13" s="11">
        <f t="shared" si="35"/>
        <v>0.86342433169338806</v>
      </c>
      <c r="CM13" s="11">
        <f t="shared" si="36"/>
        <v>0.86342433169338806</v>
      </c>
      <c r="CN13" s="11">
        <f t="shared" si="37"/>
        <v>0.86342433169338806</v>
      </c>
      <c r="CO13" s="11">
        <f t="shared" si="38"/>
        <v>0.86342433169338806</v>
      </c>
      <c r="CP13" s="11">
        <f t="shared" si="39"/>
        <v>0.86342433169338806</v>
      </c>
      <c r="CQ13" s="11">
        <f t="shared" si="40"/>
        <v>0.86342433169338806</v>
      </c>
      <c r="CR13" s="11">
        <f t="shared" si="41"/>
        <v>0.86342433169338806</v>
      </c>
      <c r="CS13" s="11">
        <f t="shared" si="42"/>
        <v>0.86342433169338806</v>
      </c>
      <c r="CT13" s="11">
        <f t="shared" si="43"/>
        <v>0.86342433169338806</v>
      </c>
      <c r="CU13" s="11">
        <f t="shared" si="44"/>
        <v>0.86342433169338806</v>
      </c>
      <c r="CV13" s="11">
        <f t="shared" si="45"/>
        <v>0.86342433169338806</v>
      </c>
      <c r="CW13" s="11">
        <f t="shared" si="46"/>
        <v>0.86342433169338806</v>
      </c>
      <c r="CX13" s="11">
        <f t="shared" si="47"/>
        <v>0.86342433169338806</v>
      </c>
      <c r="CY13" s="11">
        <f t="shared" si="48"/>
        <v>0.86342433169338806</v>
      </c>
      <c r="CZ13" s="11">
        <f t="shared" si="49"/>
        <v>0.86342433169338806</v>
      </c>
      <c r="DA13" s="11">
        <f t="shared" si="50"/>
        <v>0.86342433169338806</v>
      </c>
      <c r="DB13" s="11">
        <f t="shared" si="51"/>
        <v>0.86342433169338806</v>
      </c>
      <c r="DC13" s="11">
        <f t="shared" si="52"/>
        <v>0.86342433169338806</v>
      </c>
      <c r="DE13" s="4">
        <f>(1-BF13)/(SUM(BF$6:BF13))</f>
        <v>1.8219612236557384E-2</v>
      </c>
      <c r="DF13" s="4">
        <f>(1-BG13)/(SUM(BG$6:BG13))</f>
        <v>1.8221953000058168E-2</v>
      </c>
      <c r="DG13" s="4">
        <f>(1-BH13)/(SUM(BH$6:BH13))</f>
        <v>1.8224203463364039E-2</v>
      </c>
      <c r="DH13" s="4">
        <f>(1-BI13)/(SUM(BI$6:BI13))</f>
        <v>1.8226343908627353E-2</v>
      </c>
      <c r="DI13" s="4">
        <f>(1-BJ13)/(SUM(BJ$6:BJ13))</f>
        <v>1.8228353667619206E-2</v>
      </c>
      <c r="DJ13" s="4">
        <f>(1-BK13)/(SUM(BK$6:BK13))</f>
        <v>1.8230239195746119E-2</v>
      </c>
      <c r="DK13" s="4">
        <f>(1-BL13)/(SUM(BL$6:BL13))</f>
        <v>1.8231993026828146E-2</v>
      </c>
      <c r="DL13" s="4">
        <f>(1-BM13)/(SUM(BM$6:BM13))</f>
        <v>1.9135045806798024E-2</v>
      </c>
      <c r="DM13" s="4">
        <f>(1-BN13)/(SUM(BN$6:BN13))</f>
        <v>1.8217208317391105E-2</v>
      </c>
      <c r="DN13" s="4">
        <f>(1-BO13)/(SUM(BO$6:BO13))</f>
        <v>1.8217208317391105E-2</v>
      </c>
      <c r="DO13" s="4">
        <f>(1-BP13)/(SUM(BP$6:BP13))</f>
        <v>1.8217208317391105E-2</v>
      </c>
      <c r="DP13" s="4">
        <f>(1-BQ13)/(SUM(BQ$6:BQ13))</f>
        <v>1.8217208317391105E-2</v>
      </c>
      <c r="DQ13" s="4">
        <f>(1-BR13)/(SUM(BR$6:BR13))</f>
        <v>1.8217208317391105E-2</v>
      </c>
      <c r="DR13" s="4">
        <f>(1-BS13)/(SUM(BS$6:BS13))</f>
        <v>1.8217208317391105E-2</v>
      </c>
      <c r="DS13" s="4">
        <f>(1-BT13)/(SUM(BT$6:BT13))</f>
        <v>1.8217208317391105E-2</v>
      </c>
      <c r="DT13" s="4">
        <f>(1-BU13)/(SUM(BU$6:BU13))</f>
        <v>1.8217208317391105E-2</v>
      </c>
      <c r="DU13" s="4">
        <f>(1-BV13)/(SUM(BV$6:BV13))</f>
        <v>1.8217208317391105E-2</v>
      </c>
      <c r="DV13" s="4">
        <f>(1-BW13)/(SUM(BW$6:BW13))</f>
        <v>1.8217208317391105E-2</v>
      </c>
      <c r="DW13" s="4">
        <f>(1-BX13)/(SUM(BX$6:BX13))</f>
        <v>1.8217208317391105E-2</v>
      </c>
      <c r="DX13" s="4">
        <f>(1-BY13)/(SUM(BY$6:BY13))</f>
        <v>1.8217208317391105E-2</v>
      </c>
      <c r="DY13" s="4">
        <f>(1-BZ13)/(SUM(BZ$6:BZ13))</f>
        <v>1.8217208317391105E-2</v>
      </c>
      <c r="DZ13" s="4">
        <f>(1-CA13)/(SUM(CA$6:CA13))</f>
        <v>1.8217208317391105E-2</v>
      </c>
      <c r="EA13" s="4">
        <f>(1-CB13)/(SUM(CB$6:CB13))</f>
        <v>1.8217208317391105E-2</v>
      </c>
      <c r="EB13" s="4">
        <f>(1-CC13)/(SUM(CC$6:CC13))</f>
        <v>1.8217208317391105E-2</v>
      </c>
      <c r="EC13" s="4">
        <f>(1-CD13)/(SUM(CD$6:CD13))</f>
        <v>1.8217208317391105E-2</v>
      </c>
      <c r="ED13" s="4">
        <f>(1-CE13)/(SUM(CE$6:CE13))</f>
        <v>1.8217208317391105E-2</v>
      </c>
      <c r="EE13" s="4">
        <f>(1-CF13)/(SUM(CF$6:CF13))</f>
        <v>1.8217208317391105E-2</v>
      </c>
      <c r="EF13" s="4">
        <f>(1-CG13)/(SUM(CG$6:CG13))</f>
        <v>1.8217208317391105E-2</v>
      </c>
      <c r="EG13" s="4">
        <f>(1-CH13)/(SUM(CH$6:CH13))</f>
        <v>1.8217208317391105E-2</v>
      </c>
      <c r="EH13" s="4">
        <f>(1-CI13)/(SUM(CI$6:CI13))</f>
        <v>1.8217208317391105E-2</v>
      </c>
      <c r="EI13" s="4">
        <f>(1-CJ13)/(SUM(CJ$6:CJ13))</f>
        <v>1.8217208317391105E-2</v>
      </c>
      <c r="EJ13" s="4">
        <f>(1-CK13)/(SUM(CK$6:CK13))</f>
        <v>1.8217208317391105E-2</v>
      </c>
      <c r="EK13" s="4">
        <f>(1-CL13)/(SUM(CL$6:CL13))</f>
        <v>1.8217208317391105E-2</v>
      </c>
      <c r="EL13" s="4">
        <f>(1-CM13)/(SUM(CM$6:CM13))</f>
        <v>1.8217208317391105E-2</v>
      </c>
      <c r="EM13" s="4">
        <f>(1-CN13)/(SUM(CN$6:CN13))</f>
        <v>1.8217208317391105E-2</v>
      </c>
      <c r="EN13" s="4">
        <f>(1-CO13)/(SUM(CO$6:CO13))</f>
        <v>1.8217208317391105E-2</v>
      </c>
      <c r="EO13" s="4">
        <f>(1-CP13)/(SUM(CP$6:CP13))</f>
        <v>1.8217208317391105E-2</v>
      </c>
      <c r="EP13" s="4">
        <f>(1-CQ13)/(SUM(CQ$6:CQ13))</f>
        <v>1.8217208317391105E-2</v>
      </c>
      <c r="EQ13" s="4">
        <f>(1-CR13)/(SUM(CR$6:CR13))</f>
        <v>1.8217208317391105E-2</v>
      </c>
      <c r="ER13" s="4">
        <f>(1-CS13)/(SUM(CS$6:CS13))</f>
        <v>1.8217208317391105E-2</v>
      </c>
      <c r="ES13" s="4">
        <f>(1-CT13)/(SUM(CT$6:CT13))</f>
        <v>1.8217208317391105E-2</v>
      </c>
      <c r="ET13" s="4">
        <f>(1-CU13)/(SUM(CU$6:CU13))</f>
        <v>1.8217208317391105E-2</v>
      </c>
      <c r="EU13" s="4">
        <f>(1-CV13)/(SUM(CV$6:CV13))</f>
        <v>1.8217208317391105E-2</v>
      </c>
      <c r="EV13" s="4">
        <f>(1-CW13)/(SUM(CW$6:CW13))</f>
        <v>1.8217208317391105E-2</v>
      </c>
      <c r="EW13" s="4">
        <f>(1-CX13)/(SUM(CX$6:CX13))</f>
        <v>1.8217208317391105E-2</v>
      </c>
      <c r="EX13" s="4">
        <f>(1-CY13)/(SUM(CY$6:CY13))</f>
        <v>1.8217208317391105E-2</v>
      </c>
      <c r="EY13" s="4">
        <f>(1-CZ13)/(SUM(CZ$6:CZ13))</f>
        <v>1.8217208317391105E-2</v>
      </c>
      <c r="EZ13" s="4">
        <f>(1-DA13)/(SUM(DA$6:DA13))</f>
        <v>1.8217208317391105E-2</v>
      </c>
      <c r="FA13" s="4">
        <f>(1-DB13)/(SUM(DB$6:DB13))</f>
        <v>1.8217208317391105E-2</v>
      </c>
      <c r="FB13" s="4">
        <f>(1-DC13)/(SUM(DC$6:DC13))</f>
        <v>1.8217208317391105E-2</v>
      </c>
      <c r="FD13" s="4">
        <f t="shared" si="62"/>
        <v>2.7292372773700668E-2</v>
      </c>
      <c r="FE13" s="4">
        <f t="shared" si="58"/>
        <v>2.7292372773700668E-2</v>
      </c>
      <c r="FF13" s="4">
        <f t="shared" si="58"/>
        <v>2.7292372773700668E-2</v>
      </c>
      <c r="FG13" s="4">
        <f t="shared" si="58"/>
        <v>2.7292372773700668E-2</v>
      </c>
      <c r="FH13" s="4">
        <f t="shared" si="58"/>
        <v>2.7292372773700668E-2</v>
      </c>
      <c r="FI13" s="4">
        <f t="shared" si="58"/>
        <v>2.7292372773700668E-2</v>
      </c>
      <c r="FJ13" s="4">
        <f t="shared" si="58"/>
        <v>2.0251185840818087E-2</v>
      </c>
      <c r="FK13" s="4">
        <f t="shared" si="58"/>
        <v>3.5389012873917824E-2</v>
      </c>
      <c r="FL13" s="4">
        <f t="shared" si="58"/>
        <v>2.7292372773700668E-2</v>
      </c>
      <c r="FM13" s="4">
        <f t="shared" si="58"/>
        <v>2.7292372773700668E-2</v>
      </c>
      <c r="FN13" s="4">
        <f t="shared" si="58"/>
        <v>2.7292372773700668E-2</v>
      </c>
      <c r="FO13" s="4">
        <f t="shared" si="58"/>
        <v>2.7292372773700668E-2</v>
      </c>
      <c r="FP13" s="4">
        <f t="shared" si="58"/>
        <v>2.7292372773700668E-2</v>
      </c>
      <c r="FQ13" s="4">
        <f t="shared" si="58"/>
        <v>2.7292372773700668E-2</v>
      </c>
      <c r="FR13" s="4">
        <f t="shared" si="58"/>
        <v>2.7292372773700668E-2</v>
      </c>
      <c r="FS13" s="4">
        <f t="shared" si="58"/>
        <v>2.7292372773700668E-2</v>
      </c>
      <c r="FT13" s="4">
        <f t="shared" si="58"/>
        <v>2.7292372773700668E-2</v>
      </c>
      <c r="FU13" s="4">
        <f t="shared" si="59"/>
        <v>2.7292372773700668E-2</v>
      </c>
      <c r="FV13" s="4">
        <f t="shared" si="59"/>
        <v>2.7292372773700668E-2</v>
      </c>
      <c r="FW13" s="4">
        <f t="shared" si="59"/>
        <v>2.7292372773700668E-2</v>
      </c>
      <c r="FX13" s="4">
        <f t="shared" si="59"/>
        <v>2.7292372773700668E-2</v>
      </c>
      <c r="FY13" s="4">
        <f t="shared" si="59"/>
        <v>2.7292372773700668E-2</v>
      </c>
      <c r="FZ13" s="4">
        <f t="shared" si="59"/>
        <v>2.7292372773700668E-2</v>
      </c>
      <c r="GA13" s="4">
        <f t="shared" si="59"/>
        <v>2.7292372773700668E-2</v>
      </c>
      <c r="GB13" s="4">
        <f t="shared" si="59"/>
        <v>2.7292372773700668E-2</v>
      </c>
      <c r="GC13" s="4">
        <f t="shared" si="59"/>
        <v>2.7292372773700668E-2</v>
      </c>
      <c r="GD13" s="4">
        <f t="shared" si="59"/>
        <v>2.7292372773700668E-2</v>
      </c>
      <c r="GE13" s="4">
        <f t="shared" si="59"/>
        <v>2.7292372773700668E-2</v>
      </c>
      <c r="GF13" s="4">
        <f t="shared" si="59"/>
        <v>2.7292372773700668E-2</v>
      </c>
      <c r="GG13" s="4">
        <f t="shared" si="59"/>
        <v>2.7292372773700668E-2</v>
      </c>
      <c r="GH13" s="4">
        <f t="shared" si="59"/>
        <v>2.7292372773700668E-2</v>
      </c>
      <c r="GI13" s="4">
        <f t="shared" si="59"/>
        <v>2.7292372773700668E-2</v>
      </c>
      <c r="GJ13" s="4">
        <f t="shared" si="59"/>
        <v>2.7292372773700668E-2</v>
      </c>
      <c r="GK13" s="4">
        <f t="shared" si="60"/>
        <v>2.7292372773700668E-2</v>
      </c>
      <c r="GL13" s="4">
        <f t="shared" si="60"/>
        <v>2.7292372773700668E-2</v>
      </c>
      <c r="GM13" s="4">
        <f t="shared" si="60"/>
        <v>2.7292372773700668E-2</v>
      </c>
      <c r="GN13" s="4">
        <f t="shared" si="60"/>
        <v>2.7292372773700668E-2</v>
      </c>
      <c r="GO13" s="4">
        <f t="shared" si="60"/>
        <v>2.7292372773700668E-2</v>
      </c>
      <c r="GP13" s="4">
        <f t="shared" si="60"/>
        <v>2.7292372773700668E-2</v>
      </c>
      <c r="GQ13" s="4">
        <f t="shared" si="60"/>
        <v>2.7292372773700668E-2</v>
      </c>
      <c r="GR13" s="4">
        <f t="shared" si="61"/>
        <v>2.7292372773700668E-2</v>
      </c>
      <c r="GS13" s="4">
        <f t="shared" si="61"/>
        <v>2.7292372773700668E-2</v>
      </c>
      <c r="GT13" s="4">
        <f t="shared" si="61"/>
        <v>2.7292372773700668E-2</v>
      </c>
      <c r="GU13" s="4">
        <f t="shared" si="61"/>
        <v>2.7292372773700668E-2</v>
      </c>
      <c r="GV13" s="4">
        <f t="shared" si="61"/>
        <v>2.7292372773700668E-2</v>
      </c>
      <c r="GW13" s="4">
        <f t="shared" si="61"/>
        <v>2.7292372773700668E-2</v>
      </c>
      <c r="GX13" s="4">
        <f t="shared" si="61"/>
        <v>2.7292372773700668E-2</v>
      </c>
      <c r="GY13" s="4">
        <f t="shared" si="61"/>
        <v>2.7292372773700668E-2</v>
      </c>
      <c r="GZ13" s="4">
        <f t="shared" si="61"/>
        <v>2.7292372773700668E-2</v>
      </c>
      <c r="HA13" s="4">
        <f t="shared" si="61"/>
        <v>2.7292372773700668E-2</v>
      </c>
      <c r="HB13" s="4"/>
      <c r="HC13" s="4"/>
      <c r="HD13" s="4"/>
      <c r="HE13" s="4"/>
    </row>
    <row r="14" spans="2:213" x14ac:dyDescent="0.2">
      <c r="B14" t="str">
        <f t="shared" si="0"/>
        <v>9y</v>
      </c>
      <c r="C14">
        <f t="shared" si="55"/>
        <v>108</v>
      </c>
      <c r="D14" s="10">
        <f t="shared" si="1"/>
        <v>9</v>
      </c>
      <c r="E14" s="11">
        <f>'Curve construction'!F29</f>
        <v>1.9599767055807016E-2</v>
      </c>
      <c r="G14" s="11">
        <f t="shared" si="56"/>
        <v>1.9599767055807016E-2</v>
      </c>
      <c r="H14" s="11">
        <f t="shared" si="56"/>
        <v>1.9599767055807016E-2</v>
      </c>
      <c r="I14" s="11">
        <f t="shared" si="56"/>
        <v>1.9599767055807016E-2</v>
      </c>
      <c r="J14" s="11">
        <f t="shared" si="56"/>
        <v>1.9599767055807016E-2</v>
      </c>
      <c r="K14" s="11">
        <f t="shared" si="56"/>
        <v>1.9599767055807016E-2</v>
      </c>
      <c r="L14" s="11">
        <f t="shared" si="56"/>
        <v>1.9599767055807016E-2</v>
      </c>
      <c r="M14" s="11">
        <f t="shared" si="56"/>
        <v>1.9599767055807016E-2</v>
      </c>
      <c r="N14" s="11">
        <f t="shared" si="56"/>
        <v>1.9599767055807016E-2</v>
      </c>
      <c r="O14" s="11">
        <f t="shared" si="56"/>
        <v>2.0599767055807017E-2</v>
      </c>
      <c r="P14" s="11">
        <f t="shared" si="56"/>
        <v>1.9599767055807016E-2</v>
      </c>
      <c r="Q14" s="11">
        <f t="shared" si="56"/>
        <v>1.9599767055807016E-2</v>
      </c>
      <c r="R14" s="11">
        <f t="shared" si="56"/>
        <v>1.9599767055807016E-2</v>
      </c>
      <c r="S14" s="11">
        <f t="shared" si="56"/>
        <v>1.9599767055807016E-2</v>
      </c>
      <c r="T14" s="11">
        <f t="shared" si="56"/>
        <v>1.9599767055807016E-2</v>
      </c>
      <c r="U14" s="11">
        <f t="shared" si="56"/>
        <v>1.9599767055807016E-2</v>
      </c>
      <c r="V14" s="11">
        <f t="shared" si="56"/>
        <v>1.9599767055807016E-2</v>
      </c>
      <c r="W14" s="11">
        <f t="shared" ref="W14:AN28" si="64">$E14+IF(W$2=$B14,1,0)*$D$2</f>
        <v>1.9599767055807016E-2</v>
      </c>
      <c r="X14" s="11">
        <f t="shared" si="64"/>
        <v>1.9599767055807016E-2</v>
      </c>
      <c r="Y14" s="11">
        <f t="shared" si="64"/>
        <v>1.9599767055807016E-2</v>
      </c>
      <c r="Z14" s="11">
        <f t="shared" si="64"/>
        <v>1.9599767055807016E-2</v>
      </c>
      <c r="AA14" s="11">
        <f t="shared" si="64"/>
        <v>1.9599767055807016E-2</v>
      </c>
      <c r="AB14" s="11">
        <f t="shared" si="64"/>
        <v>1.9599767055807016E-2</v>
      </c>
      <c r="AC14" s="11">
        <f t="shared" si="64"/>
        <v>1.9599767055807016E-2</v>
      </c>
      <c r="AD14" s="11">
        <f t="shared" si="64"/>
        <v>1.9599767055807016E-2</v>
      </c>
      <c r="AE14" s="11">
        <f t="shared" si="64"/>
        <v>1.9599767055807016E-2</v>
      </c>
      <c r="AF14" s="11">
        <f t="shared" si="64"/>
        <v>1.9599767055807016E-2</v>
      </c>
      <c r="AG14" s="11">
        <f t="shared" si="64"/>
        <v>1.9599767055807016E-2</v>
      </c>
      <c r="AH14" s="11">
        <f t="shared" si="64"/>
        <v>1.9599767055807016E-2</v>
      </c>
      <c r="AI14" s="11">
        <f t="shared" si="64"/>
        <v>1.9599767055807016E-2</v>
      </c>
      <c r="AJ14" s="11">
        <f t="shared" si="64"/>
        <v>1.9599767055807016E-2</v>
      </c>
      <c r="AK14" s="11">
        <f t="shared" si="64"/>
        <v>1.9599767055807016E-2</v>
      </c>
      <c r="AL14" s="11">
        <f t="shared" si="64"/>
        <v>1.9599767055807016E-2</v>
      </c>
      <c r="AM14" s="11">
        <f t="shared" si="64"/>
        <v>1.9599767055807016E-2</v>
      </c>
      <c r="AN14" s="11">
        <f t="shared" si="64"/>
        <v>1.9599767055807016E-2</v>
      </c>
      <c r="AO14" s="11">
        <f t="shared" si="63"/>
        <v>1.9599767055807016E-2</v>
      </c>
      <c r="AP14" s="11">
        <f t="shared" si="63"/>
        <v>1.9599767055807016E-2</v>
      </c>
      <c r="AQ14" s="11">
        <f t="shared" si="63"/>
        <v>1.9599767055807016E-2</v>
      </c>
      <c r="AR14" s="11">
        <f t="shared" si="63"/>
        <v>1.9599767055807016E-2</v>
      </c>
      <c r="AS14" s="11">
        <f t="shared" si="63"/>
        <v>1.9599767055807016E-2</v>
      </c>
      <c r="AT14" s="11">
        <f t="shared" si="63"/>
        <v>1.9599767055807016E-2</v>
      </c>
      <c r="AU14" s="11">
        <f t="shared" si="63"/>
        <v>1.9599767055807016E-2</v>
      </c>
      <c r="AV14" s="11">
        <f t="shared" si="63"/>
        <v>1.9599767055807016E-2</v>
      </c>
      <c r="AW14" s="11">
        <f t="shared" si="63"/>
        <v>1.9599767055807016E-2</v>
      </c>
      <c r="AX14" s="11">
        <f t="shared" si="63"/>
        <v>1.9599767055807016E-2</v>
      </c>
      <c r="AY14" s="11">
        <f t="shared" si="63"/>
        <v>1.9599767055807016E-2</v>
      </c>
      <c r="AZ14" s="11">
        <f t="shared" si="63"/>
        <v>1.9599767055807016E-2</v>
      </c>
      <c r="BA14" s="11">
        <f t="shared" si="63"/>
        <v>1.9599767055807016E-2</v>
      </c>
      <c r="BB14" s="11">
        <f t="shared" si="63"/>
        <v>1.9599767055807016E-2</v>
      </c>
      <c r="BC14" s="11">
        <f t="shared" si="63"/>
        <v>1.9599767055807016E-2</v>
      </c>
      <c r="BD14" s="11">
        <f t="shared" si="3"/>
        <v>1.9599767055807016E-2</v>
      </c>
      <c r="BF14" s="11">
        <f t="shared" si="57"/>
        <v>0.83971604540182287</v>
      </c>
      <c r="BG14" s="11">
        <f t="shared" si="4"/>
        <v>0.83971604540182287</v>
      </c>
      <c r="BH14" s="11">
        <f t="shared" si="5"/>
        <v>0.83971604540182287</v>
      </c>
      <c r="BI14" s="11">
        <f t="shared" si="6"/>
        <v>0.83971604540182287</v>
      </c>
      <c r="BJ14" s="11">
        <f t="shared" si="7"/>
        <v>0.83971604540182287</v>
      </c>
      <c r="BK14" s="11">
        <f t="shared" si="8"/>
        <v>0.83971604540182287</v>
      </c>
      <c r="BL14" s="11">
        <f t="shared" si="9"/>
        <v>0.83971604540182287</v>
      </c>
      <c r="BM14" s="11">
        <f t="shared" si="10"/>
        <v>0.83971604540182287</v>
      </c>
      <c r="BN14" s="11">
        <f t="shared" si="11"/>
        <v>0.83234009583832991</v>
      </c>
      <c r="BO14" s="11">
        <f t="shared" si="12"/>
        <v>0.83971604540182287</v>
      </c>
      <c r="BP14" s="11">
        <f t="shared" si="13"/>
        <v>0.83971604540182287</v>
      </c>
      <c r="BQ14" s="11">
        <f t="shared" si="14"/>
        <v>0.83971604540182287</v>
      </c>
      <c r="BR14" s="11">
        <f t="shared" si="15"/>
        <v>0.83971604540182287</v>
      </c>
      <c r="BS14" s="11">
        <f t="shared" si="16"/>
        <v>0.83971604540182287</v>
      </c>
      <c r="BT14" s="11">
        <f t="shared" si="17"/>
        <v>0.83971604540182287</v>
      </c>
      <c r="BU14" s="11">
        <f t="shared" si="18"/>
        <v>0.83971604540182287</v>
      </c>
      <c r="BV14" s="11">
        <f t="shared" si="19"/>
        <v>0.83971604540182287</v>
      </c>
      <c r="BW14" s="11">
        <f t="shared" si="20"/>
        <v>0.83971604540182287</v>
      </c>
      <c r="BX14" s="11">
        <f t="shared" si="21"/>
        <v>0.83971604540182287</v>
      </c>
      <c r="BY14" s="11">
        <f t="shared" si="22"/>
        <v>0.83971604540182287</v>
      </c>
      <c r="BZ14" s="11">
        <f t="shared" si="23"/>
        <v>0.83971604540182287</v>
      </c>
      <c r="CA14" s="11">
        <f t="shared" si="24"/>
        <v>0.83971604540182287</v>
      </c>
      <c r="CB14" s="11">
        <f t="shared" si="25"/>
        <v>0.83971604540182287</v>
      </c>
      <c r="CC14" s="11">
        <f t="shared" si="26"/>
        <v>0.83971604540182287</v>
      </c>
      <c r="CD14" s="11">
        <f t="shared" si="27"/>
        <v>0.83971604540182287</v>
      </c>
      <c r="CE14" s="11">
        <f t="shared" si="28"/>
        <v>0.83971604540182287</v>
      </c>
      <c r="CF14" s="11">
        <f t="shared" si="29"/>
        <v>0.83971604540182287</v>
      </c>
      <c r="CG14" s="11">
        <f t="shared" si="30"/>
        <v>0.83971604540182287</v>
      </c>
      <c r="CH14" s="11">
        <f t="shared" si="31"/>
        <v>0.83971604540182287</v>
      </c>
      <c r="CI14" s="11">
        <f t="shared" si="32"/>
        <v>0.83971604540182287</v>
      </c>
      <c r="CJ14" s="11">
        <f t="shared" si="33"/>
        <v>0.83971604540182287</v>
      </c>
      <c r="CK14" s="11">
        <f t="shared" si="34"/>
        <v>0.83971604540182287</v>
      </c>
      <c r="CL14" s="11">
        <f t="shared" si="35"/>
        <v>0.83971604540182287</v>
      </c>
      <c r="CM14" s="11">
        <f t="shared" si="36"/>
        <v>0.83971604540182287</v>
      </c>
      <c r="CN14" s="11">
        <f t="shared" si="37"/>
        <v>0.83971604540182287</v>
      </c>
      <c r="CO14" s="11">
        <f t="shared" si="38"/>
        <v>0.83971604540182287</v>
      </c>
      <c r="CP14" s="11">
        <f t="shared" si="39"/>
        <v>0.83971604540182287</v>
      </c>
      <c r="CQ14" s="11">
        <f t="shared" si="40"/>
        <v>0.83971604540182287</v>
      </c>
      <c r="CR14" s="11">
        <f t="shared" si="41"/>
        <v>0.83971604540182287</v>
      </c>
      <c r="CS14" s="11">
        <f t="shared" si="42"/>
        <v>0.83971604540182287</v>
      </c>
      <c r="CT14" s="11">
        <f t="shared" si="43"/>
        <v>0.83971604540182287</v>
      </c>
      <c r="CU14" s="11">
        <f t="shared" si="44"/>
        <v>0.83971604540182287</v>
      </c>
      <c r="CV14" s="11">
        <f t="shared" si="45"/>
        <v>0.83971604540182287</v>
      </c>
      <c r="CW14" s="11">
        <f t="shared" si="46"/>
        <v>0.83971604540182287</v>
      </c>
      <c r="CX14" s="11">
        <f t="shared" si="47"/>
        <v>0.83971604540182287</v>
      </c>
      <c r="CY14" s="11">
        <f t="shared" si="48"/>
        <v>0.83971604540182287</v>
      </c>
      <c r="CZ14" s="11">
        <f t="shared" si="49"/>
        <v>0.83971604540182287</v>
      </c>
      <c r="DA14" s="11">
        <f t="shared" si="50"/>
        <v>0.83971604540182287</v>
      </c>
      <c r="DB14" s="11">
        <f t="shared" si="51"/>
        <v>0.83971604540182287</v>
      </c>
      <c r="DC14" s="11">
        <f t="shared" si="52"/>
        <v>0.83971604540182287</v>
      </c>
      <c r="DE14" s="4">
        <f>(1-BF14)/(SUM(BF$6:BF14))</f>
        <v>1.9228392400203173E-2</v>
      </c>
      <c r="DF14" s="4">
        <f>(1-BG14)/(SUM(BG$6:BG14))</f>
        <v>1.923061388269507E-2</v>
      </c>
      <c r="DG14" s="4">
        <f>(1-BH14)/(SUM(BH$6:BH14))</f>
        <v>1.9232749612308909E-2</v>
      </c>
      <c r="DH14" s="4">
        <f>(1-BI14)/(SUM(BI$6:BI14))</f>
        <v>1.9234780883534815E-2</v>
      </c>
      <c r="DI14" s="4">
        <f>(1-BJ14)/(SUM(BJ$6:BJ14))</f>
        <v>1.9236688090418268E-2</v>
      </c>
      <c r="DJ14" s="4">
        <f>(1-BK14)/(SUM(BK$6:BK14))</f>
        <v>1.9238477367039295E-2</v>
      </c>
      <c r="DK14" s="4">
        <f>(1-BL14)/(SUM(BL$6:BL14))</f>
        <v>1.9240141635934148E-2</v>
      </c>
      <c r="DL14" s="4">
        <f>(1-BM14)/(SUM(BM$6:BM14))</f>
        <v>1.9241694609696245E-2</v>
      </c>
      <c r="DM14" s="4">
        <f>(1-BN14)/(SUM(BN$6:BN14))</f>
        <v>2.0128667185110319E-2</v>
      </c>
      <c r="DN14" s="4">
        <f>(1-BO14)/(SUM(BO$6:BO14))</f>
        <v>1.9226110920492472E-2</v>
      </c>
      <c r="DO14" s="4">
        <f>(1-BP14)/(SUM(BP$6:BP14))</f>
        <v>1.9226110920492472E-2</v>
      </c>
      <c r="DP14" s="4">
        <f>(1-BQ14)/(SUM(BQ$6:BQ14))</f>
        <v>1.9226110920492472E-2</v>
      </c>
      <c r="DQ14" s="4">
        <f>(1-BR14)/(SUM(BR$6:BR14))</f>
        <v>1.9226110920492472E-2</v>
      </c>
      <c r="DR14" s="4">
        <f>(1-BS14)/(SUM(BS$6:BS14))</f>
        <v>1.9226110920492472E-2</v>
      </c>
      <c r="DS14" s="4">
        <f>(1-BT14)/(SUM(BT$6:BT14))</f>
        <v>1.9226110920492472E-2</v>
      </c>
      <c r="DT14" s="4">
        <f>(1-BU14)/(SUM(BU$6:BU14))</f>
        <v>1.9226110920492472E-2</v>
      </c>
      <c r="DU14" s="4">
        <f>(1-BV14)/(SUM(BV$6:BV14))</f>
        <v>1.9226110920492472E-2</v>
      </c>
      <c r="DV14" s="4">
        <f>(1-BW14)/(SUM(BW$6:BW14))</f>
        <v>1.9226110920492472E-2</v>
      </c>
      <c r="DW14" s="4">
        <f>(1-BX14)/(SUM(BX$6:BX14))</f>
        <v>1.9226110920492472E-2</v>
      </c>
      <c r="DX14" s="4">
        <f>(1-BY14)/(SUM(BY$6:BY14))</f>
        <v>1.9226110920492472E-2</v>
      </c>
      <c r="DY14" s="4">
        <f>(1-BZ14)/(SUM(BZ$6:BZ14))</f>
        <v>1.9226110920492472E-2</v>
      </c>
      <c r="DZ14" s="4">
        <f>(1-CA14)/(SUM(CA$6:CA14))</f>
        <v>1.9226110920492472E-2</v>
      </c>
      <c r="EA14" s="4">
        <f>(1-CB14)/(SUM(CB$6:CB14))</f>
        <v>1.9226110920492472E-2</v>
      </c>
      <c r="EB14" s="4">
        <f>(1-CC14)/(SUM(CC$6:CC14))</f>
        <v>1.9226110920492472E-2</v>
      </c>
      <c r="EC14" s="4">
        <f>(1-CD14)/(SUM(CD$6:CD14))</f>
        <v>1.9226110920492472E-2</v>
      </c>
      <c r="ED14" s="4">
        <f>(1-CE14)/(SUM(CE$6:CE14))</f>
        <v>1.9226110920492472E-2</v>
      </c>
      <c r="EE14" s="4">
        <f>(1-CF14)/(SUM(CF$6:CF14))</f>
        <v>1.9226110920492472E-2</v>
      </c>
      <c r="EF14" s="4">
        <f>(1-CG14)/(SUM(CG$6:CG14))</f>
        <v>1.9226110920492472E-2</v>
      </c>
      <c r="EG14" s="4">
        <f>(1-CH14)/(SUM(CH$6:CH14))</f>
        <v>1.9226110920492472E-2</v>
      </c>
      <c r="EH14" s="4">
        <f>(1-CI14)/(SUM(CI$6:CI14))</f>
        <v>1.9226110920492472E-2</v>
      </c>
      <c r="EI14" s="4">
        <f>(1-CJ14)/(SUM(CJ$6:CJ14))</f>
        <v>1.9226110920492472E-2</v>
      </c>
      <c r="EJ14" s="4">
        <f>(1-CK14)/(SUM(CK$6:CK14))</f>
        <v>1.9226110920492472E-2</v>
      </c>
      <c r="EK14" s="4">
        <f>(1-CL14)/(SUM(CL$6:CL14))</f>
        <v>1.9226110920492472E-2</v>
      </c>
      <c r="EL14" s="4">
        <f>(1-CM14)/(SUM(CM$6:CM14))</f>
        <v>1.9226110920492472E-2</v>
      </c>
      <c r="EM14" s="4">
        <f>(1-CN14)/(SUM(CN$6:CN14))</f>
        <v>1.9226110920492472E-2</v>
      </c>
      <c r="EN14" s="4">
        <f>(1-CO14)/(SUM(CO$6:CO14))</f>
        <v>1.9226110920492472E-2</v>
      </c>
      <c r="EO14" s="4">
        <f>(1-CP14)/(SUM(CP$6:CP14))</f>
        <v>1.9226110920492472E-2</v>
      </c>
      <c r="EP14" s="4">
        <f>(1-CQ14)/(SUM(CQ$6:CQ14))</f>
        <v>1.9226110920492472E-2</v>
      </c>
      <c r="EQ14" s="4">
        <f>(1-CR14)/(SUM(CR$6:CR14))</f>
        <v>1.9226110920492472E-2</v>
      </c>
      <c r="ER14" s="4">
        <f>(1-CS14)/(SUM(CS$6:CS14))</f>
        <v>1.9226110920492472E-2</v>
      </c>
      <c r="ES14" s="4">
        <f>(1-CT14)/(SUM(CT$6:CT14))</f>
        <v>1.9226110920492472E-2</v>
      </c>
      <c r="ET14" s="4">
        <f>(1-CU14)/(SUM(CU$6:CU14))</f>
        <v>1.9226110920492472E-2</v>
      </c>
      <c r="EU14" s="4">
        <f>(1-CV14)/(SUM(CV$6:CV14))</f>
        <v>1.9226110920492472E-2</v>
      </c>
      <c r="EV14" s="4">
        <f>(1-CW14)/(SUM(CW$6:CW14))</f>
        <v>1.9226110920492472E-2</v>
      </c>
      <c r="EW14" s="4">
        <f>(1-CX14)/(SUM(CX$6:CX14))</f>
        <v>1.9226110920492472E-2</v>
      </c>
      <c r="EX14" s="4">
        <f>(1-CY14)/(SUM(CY$6:CY14))</f>
        <v>1.9226110920492472E-2</v>
      </c>
      <c r="EY14" s="4">
        <f>(1-CZ14)/(SUM(CZ$6:CZ14))</f>
        <v>1.9226110920492472E-2</v>
      </c>
      <c r="EZ14" s="4">
        <f>(1-DA14)/(SUM(DA$6:DA14))</f>
        <v>1.9226110920492472E-2</v>
      </c>
      <c r="FA14" s="4">
        <f>(1-DB14)/(SUM(DB$6:DB14))</f>
        <v>1.9226110920492472E-2</v>
      </c>
      <c r="FB14" s="4">
        <f>(1-DC14)/(SUM(DC$6:DC14))</f>
        <v>1.9226110920492472E-2</v>
      </c>
      <c r="FD14" s="4">
        <f t="shared" si="62"/>
        <v>2.8233694498740025E-2</v>
      </c>
      <c r="FE14" s="4">
        <f t="shared" si="58"/>
        <v>2.8233694498740025E-2</v>
      </c>
      <c r="FF14" s="4">
        <f t="shared" si="58"/>
        <v>2.8233694498740025E-2</v>
      </c>
      <c r="FG14" s="4">
        <f t="shared" si="58"/>
        <v>2.8233694498740025E-2</v>
      </c>
      <c r="FH14" s="4">
        <f t="shared" si="58"/>
        <v>2.8233694498740025E-2</v>
      </c>
      <c r="FI14" s="4">
        <f t="shared" si="58"/>
        <v>2.8233694498740025E-2</v>
      </c>
      <c r="FJ14" s="4">
        <f t="shared" si="58"/>
        <v>2.8233694498740025E-2</v>
      </c>
      <c r="FK14" s="4">
        <f t="shared" si="58"/>
        <v>2.0193008283454938E-2</v>
      </c>
      <c r="FL14" s="4">
        <f t="shared" si="58"/>
        <v>3.7345594679961014E-2</v>
      </c>
      <c r="FM14" s="4">
        <f t="shared" si="58"/>
        <v>2.8233694498740025E-2</v>
      </c>
      <c r="FN14" s="4">
        <f t="shared" si="58"/>
        <v>2.8233694498740025E-2</v>
      </c>
      <c r="FO14" s="4">
        <f t="shared" si="58"/>
        <v>2.8233694498740025E-2</v>
      </c>
      <c r="FP14" s="4">
        <f t="shared" si="58"/>
        <v>2.8233694498740025E-2</v>
      </c>
      <c r="FQ14" s="4">
        <f t="shared" si="58"/>
        <v>2.8233694498740025E-2</v>
      </c>
      <c r="FR14" s="4">
        <f t="shared" si="58"/>
        <v>2.8233694498740025E-2</v>
      </c>
      <c r="FS14" s="4">
        <f t="shared" si="58"/>
        <v>2.8233694498740025E-2</v>
      </c>
      <c r="FT14" s="4">
        <f t="shared" si="58"/>
        <v>2.8233694498740025E-2</v>
      </c>
      <c r="FU14" s="4">
        <f t="shared" si="59"/>
        <v>2.8233694498740025E-2</v>
      </c>
      <c r="FV14" s="4">
        <f t="shared" si="59"/>
        <v>2.8233694498740025E-2</v>
      </c>
      <c r="FW14" s="4">
        <f t="shared" si="59"/>
        <v>2.8233694498740025E-2</v>
      </c>
      <c r="FX14" s="4">
        <f t="shared" si="59"/>
        <v>2.8233694498740025E-2</v>
      </c>
      <c r="FY14" s="4">
        <f t="shared" si="59"/>
        <v>2.8233694498740025E-2</v>
      </c>
      <c r="FZ14" s="4">
        <f t="shared" si="59"/>
        <v>2.8233694498740025E-2</v>
      </c>
      <c r="GA14" s="4">
        <f t="shared" si="59"/>
        <v>2.8233694498740025E-2</v>
      </c>
      <c r="GB14" s="4">
        <f t="shared" si="59"/>
        <v>2.8233694498740025E-2</v>
      </c>
      <c r="GC14" s="4">
        <f t="shared" si="59"/>
        <v>2.8233694498740025E-2</v>
      </c>
      <c r="GD14" s="4">
        <f t="shared" si="59"/>
        <v>2.8233694498740025E-2</v>
      </c>
      <c r="GE14" s="4">
        <f t="shared" si="59"/>
        <v>2.8233694498740025E-2</v>
      </c>
      <c r="GF14" s="4">
        <f t="shared" si="59"/>
        <v>2.8233694498740025E-2</v>
      </c>
      <c r="GG14" s="4">
        <f t="shared" si="59"/>
        <v>2.8233694498740025E-2</v>
      </c>
      <c r="GH14" s="4">
        <f t="shared" si="59"/>
        <v>2.8233694498740025E-2</v>
      </c>
      <c r="GI14" s="4">
        <f t="shared" si="59"/>
        <v>2.8233694498740025E-2</v>
      </c>
      <c r="GJ14" s="4">
        <f t="shared" si="59"/>
        <v>2.8233694498740025E-2</v>
      </c>
      <c r="GK14" s="4">
        <f t="shared" si="60"/>
        <v>2.8233694498740025E-2</v>
      </c>
      <c r="GL14" s="4">
        <f t="shared" si="60"/>
        <v>2.8233694498740025E-2</v>
      </c>
      <c r="GM14" s="4">
        <f t="shared" si="60"/>
        <v>2.8233694498740025E-2</v>
      </c>
      <c r="GN14" s="4">
        <f t="shared" si="60"/>
        <v>2.8233694498740025E-2</v>
      </c>
      <c r="GO14" s="4">
        <f t="shared" si="60"/>
        <v>2.8233694498740025E-2</v>
      </c>
      <c r="GP14" s="4">
        <f t="shared" si="60"/>
        <v>2.8233694498740025E-2</v>
      </c>
      <c r="GQ14" s="4">
        <f t="shared" si="60"/>
        <v>2.8233694498740025E-2</v>
      </c>
      <c r="GR14" s="4">
        <f t="shared" si="61"/>
        <v>2.8233694498740025E-2</v>
      </c>
      <c r="GS14" s="4">
        <f t="shared" si="61"/>
        <v>2.8233694498740025E-2</v>
      </c>
      <c r="GT14" s="4">
        <f t="shared" si="61"/>
        <v>2.8233694498740025E-2</v>
      </c>
      <c r="GU14" s="4">
        <f t="shared" si="61"/>
        <v>2.8233694498740025E-2</v>
      </c>
      <c r="GV14" s="4">
        <f t="shared" si="61"/>
        <v>2.8233694498740025E-2</v>
      </c>
      <c r="GW14" s="4">
        <f t="shared" si="61"/>
        <v>2.8233694498740025E-2</v>
      </c>
      <c r="GX14" s="4">
        <f t="shared" si="61"/>
        <v>2.8233694498740025E-2</v>
      </c>
      <c r="GY14" s="4">
        <f t="shared" si="61"/>
        <v>2.8233694498740025E-2</v>
      </c>
      <c r="GZ14" s="4">
        <f t="shared" si="61"/>
        <v>2.8233694498740025E-2</v>
      </c>
      <c r="HA14" s="4">
        <f t="shared" si="61"/>
        <v>2.8233694498740025E-2</v>
      </c>
      <c r="HB14" s="4"/>
      <c r="HC14" s="4"/>
      <c r="HD14" s="4"/>
      <c r="HE14" s="4"/>
    </row>
    <row r="15" spans="2:213" x14ac:dyDescent="0.2">
      <c r="B15" t="str">
        <f t="shared" si="0"/>
        <v>10y</v>
      </c>
      <c r="C15">
        <f t="shared" si="55"/>
        <v>120</v>
      </c>
      <c r="D15" s="10">
        <f t="shared" si="1"/>
        <v>10</v>
      </c>
      <c r="E15" s="11">
        <f>'Curve construction'!F30</f>
        <v>2.0553269345918501E-2</v>
      </c>
      <c r="G15" s="11">
        <f t="shared" si="56"/>
        <v>2.0553269345918501E-2</v>
      </c>
      <c r="H15" s="11">
        <f t="shared" si="56"/>
        <v>2.0553269345918501E-2</v>
      </c>
      <c r="I15" s="11">
        <f t="shared" si="56"/>
        <v>2.0553269345918501E-2</v>
      </c>
      <c r="J15" s="11">
        <f t="shared" si="56"/>
        <v>2.0553269345918501E-2</v>
      </c>
      <c r="K15" s="11">
        <f t="shared" si="56"/>
        <v>2.0553269345918501E-2</v>
      </c>
      <c r="L15" s="11">
        <f t="shared" si="56"/>
        <v>2.0553269345918501E-2</v>
      </c>
      <c r="M15" s="11">
        <f t="shared" si="56"/>
        <v>2.0553269345918501E-2</v>
      </c>
      <c r="N15" s="11">
        <f t="shared" si="56"/>
        <v>2.0553269345918501E-2</v>
      </c>
      <c r="O15" s="11">
        <f t="shared" si="56"/>
        <v>2.0553269345918501E-2</v>
      </c>
      <c r="P15" s="11">
        <f t="shared" si="56"/>
        <v>2.1553269345918502E-2</v>
      </c>
      <c r="Q15" s="11">
        <f t="shared" si="56"/>
        <v>2.0553269345918501E-2</v>
      </c>
      <c r="R15" s="11">
        <f t="shared" si="56"/>
        <v>2.0553269345918501E-2</v>
      </c>
      <c r="S15" s="11">
        <f t="shared" si="56"/>
        <v>2.0553269345918501E-2</v>
      </c>
      <c r="T15" s="11">
        <f t="shared" si="56"/>
        <v>2.0553269345918501E-2</v>
      </c>
      <c r="U15" s="11">
        <f t="shared" si="56"/>
        <v>2.0553269345918501E-2</v>
      </c>
      <c r="V15" s="11">
        <f t="shared" si="56"/>
        <v>2.0553269345918501E-2</v>
      </c>
      <c r="W15" s="11">
        <f t="shared" si="64"/>
        <v>2.0553269345918501E-2</v>
      </c>
      <c r="X15" s="11">
        <f t="shared" si="64"/>
        <v>2.0553269345918501E-2</v>
      </c>
      <c r="Y15" s="11">
        <f t="shared" si="64"/>
        <v>2.0553269345918501E-2</v>
      </c>
      <c r="Z15" s="11">
        <f t="shared" si="64"/>
        <v>2.0553269345918501E-2</v>
      </c>
      <c r="AA15" s="11">
        <f t="shared" si="64"/>
        <v>2.0553269345918501E-2</v>
      </c>
      <c r="AB15" s="11">
        <f t="shared" si="64"/>
        <v>2.0553269345918501E-2</v>
      </c>
      <c r="AC15" s="11">
        <f t="shared" si="64"/>
        <v>2.0553269345918501E-2</v>
      </c>
      <c r="AD15" s="11">
        <f t="shared" si="64"/>
        <v>2.0553269345918501E-2</v>
      </c>
      <c r="AE15" s="11">
        <f t="shared" si="64"/>
        <v>2.0553269345918501E-2</v>
      </c>
      <c r="AF15" s="11">
        <f t="shared" si="64"/>
        <v>2.0553269345918501E-2</v>
      </c>
      <c r="AG15" s="11">
        <f t="shared" si="64"/>
        <v>2.0553269345918501E-2</v>
      </c>
      <c r="AH15" s="11">
        <f t="shared" si="64"/>
        <v>2.0553269345918501E-2</v>
      </c>
      <c r="AI15" s="11">
        <f t="shared" si="64"/>
        <v>2.0553269345918501E-2</v>
      </c>
      <c r="AJ15" s="11">
        <f t="shared" si="64"/>
        <v>2.0553269345918501E-2</v>
      </c>
      <c r="AK15" s="11">
        <f t="shared" si="64"/>
        <v>2.0553269345918501E-2</v>
      </c>
      <c r="AL15" s="11">
        <f t="shared" si="64"/>
        <v>2.0553269345918501E-2</v>
      </c>
      <c r="AM15" s="11">
        <f t="shared" si="64"/>
        <v>2.0553269345918501E-2</v>
      </c>
      <c r="AN15" s="11">
        <f t="shared" si="64"/>
        <v>2.0553269345918501E-2</v>
      </c>
      <c r="AO15" s="11">
        <f t="shared" si="63"/>
        <v>2.0553269345918501E-2</v>
      </c>
      <c r="AP15" s="11">
        <f t="shared" si="63"/>
        <v>2.0553269345918501E-2</v>
      </c>
      <c r="AQ15" s="11">
        <f t="shared" si="63"/>
        <v>2.0553269345918501E-2</v>
      </c>
      <c r="AR15" s="11">
        <f t="shared" si="63"/>
        <v>2.0553269345918501E-2</v>
      </c>
      <c r="AS15" s="11">
        <f t="shared" si="63"/>
        <v>2.0553269345918501E-2</v>
      </c>
      <c r="AT15" s="11">
        <f t="shared" si="63"/>
        <v>2.0553269345918501E-2</v>
      </c>
      <c r="AU15" s="11">
        <f t="shared" si="63"/>
        <v>2.0553269345918501E-2</v>
      </c>
      <c r="AV15" s="11">
        <f t="shared" si="63"/>
        <v>2.0553269345918501E-2</v>
      </c>
      <c r="AW15" s="11">
        <f t="shared" si="63"/>
        <v>2.0553269345918501E-2</v>
      </c>
      <c r="AX15" s="11">
        <f t="shared" si="63"/>
        <v>2.0553269345918501E-2</v>
      </c>
      <c r="AY15" s="11">
        <f t="shared" si="63"/>
        <v>2.0553269345918501E-2</v>
      </c>
      <c r="AZ15" s="11">
        <f t="shared" si="63"/>
        <v>2.0553269345918501E-2</v>
      </c>
      <c r="BA15" s="11">
        <f t="shared" si="63"/>
        <v>2.0553269345918501E-2</v>
      </c>
      <c r="BB15" s="11">
        <f t="shared" si="63"/>
        <v>2.0553269345918501E-2</v>
      </c>
      <c r="BC15" s="11">
        <f t="shared" si="63"/>
        <v>2.0553269345918501E-2</v>
      </c>
      <c r="BD15" s="11">
        <f t="shared" si="3"/>
        <v>2.0553269345918501E-2</v>
      </c>
      <c r="BF15" s="11">
        <f t="shared" si="57"/>
        <v>0.81591180524658047</v>
      </c>
      <c r="BG15" s="11">
        <f t="shared" si="4"/>
        <v>0.81591180524658047</v>
      </c>
      <c r="BH15" s="11">
        <f t="shared" si="5"/>
        <v>0.81591180524658047</v>
      </c>
      <c r="BI15" s="11">
        <f t="shared" si="6"/>
        <v>0.81591180524658047</v>
      </c>
      <c r="BJ15" s="11">
        <f t="shared" si="7"/>
        <v>0.81591180524658047</v>
      </c>
      <c r="BK15" s="11">
        <f t="shared" si="8"/>
        <v>0.81591180524658047</v>
      </c>
      <c r="BL15" s="11">
        <f t="shared" si="9"/>
        <v>0.81591180524658047</v>
      </c>
      <c r="BM15" s="11">
        <f t="shared" si="10"/>
        <v>0.81591180524658047</v>
      </c>
      <c r="BN15" s="11">
        <f t="shared" si="11"/>
        <v>0.81591180524658047</v>
      </c>
      <c r="BO15" s="11">
        <f t="shared" si="12"/>
        <v>0.80795992394959548</v>
      </c>
      <c r="BP15" s="11">
        <f t="shared" si="13"/>
        <v>0.81591180524658047</v>
      </c>
      <c r="BQ15" s="11">
        <f t="shared" si="14"/>
        <v>0.81591180524658047</v>
      </c>
      <c r="BR15" s="11">
        <f t="shared" si="15"/>
        <v>0.81591180524658047</v>
      </c>
      <c r="BS15" s="11">
        <f t="shared" si="16"/>
        <v>0.81591180524658047</v>
      </c>
      <c r="BT15" s="11">
        <f t="shared" si="17"/>
        <v>0.81591180524658047</v>
      </c>
      <c r="BU15" s="11">
        <f t="shared" si="18"/>
        <v>0.81591180524658047</v>
      </c>
      <c r="BV15" s="11">
        <f t="shared" si="19"/>
        <v>0.81591180524658047</v>
      </c>
      <c r="BW15" s="11">
        <f t="shared" si="20"/>
        <v>0.81591180524658047</v>
      </c>
      <c r="BX15" s="11">
        <f t="shared" si="21"/>
        <v>0.81591180524658047</v>
      </c>
      <c r="BY15" s="11">
        <f t="shared" si="22"/>
        <v>0.81591180524658047</v>
      </c>
      <c r="BZ15" s="11">
        <f t="shared" si="23"/>
        <v>0.81591180524658047</v>
      </c>
      <c r="CA15" s="11">
        <f t="shared" si="24"/>
        <v>0.81591180524658047</v>
      </c>
      <c r="CB15" s="11">
        <f t="shared" si="25"/>
        <v>0.81591180524658047</v>
      </c>
      <c r="CC15" s="11">
        <f t="shared" si="26"/>
        <v>0.81591180524658047</v>
      </c>
      <c r="CD15" s="11">
        <f t="shared" si="27"/>
        <v>0.81591180524658047</v>
      </c>
      <c r="CE15" s="11">
        <f t="shared" si="28"/>
        <v>0.81591180524658047</v>
      </c>
      <c r="CF15" s="11">
        <f t="shared" si="29"/>
        <v>0.81591180524658047</v>
      </c>
      <c r="CG15" s="11">
        <f t="shared" si="30"/>
        <v>0.81591180524658047</v>
      </c>
      <c r="CH15" s="11">
        <f t="shared" si="31"/>
        <v>0.81591180524658047</v>
      </c>
      <c r="CI15" s="11">
        <f t="shared" si="32"/>
        <v>0.81591180524658047</v>
      </c>
      <c r="CJ15" s="11">
        <f t="shared" si="33"/>
        <v>0.81591180524658047</v>
      </c>
      <c r="CK15" s="11">
        <f t="shared" si="34"/>
        <v>0.81591180524658047</v>
      </c>
      <c r="CL15" s="11">
        <f t="shared" si="35"/>
        <v>0.81591180524658047</v>
      </c>
      <c r="CM15" s="11">
        <f t="shared" si="36"/>
        <v>0.81591180524658047</v>
      </c>
      <c r="CN15" s="11">
        <f t="shared" si="37"/>
        <v>0.81591180524658047</v>
      </c>
      <c r="CO15" s="11">
        <f t="shared" si="38"/>
        <v>0.81591180524658047</v>
      </c>
      <c r="CP15" s="11">
        <f t="shared" si="39"/>
        <v>0.81591180524658047</v>
      </c>
      <c r="CQ15" s="11">
        <f t="shared" si="40"/>
        <v>0.81591180524658047</v>
      </c>
      <c r="CR15" s="11">
        <f t="shared" si="41"/>
        <v>0.81591180524658047</v>
      </c>
      <c r="CS15" s="11">
        <f t="shared" si="42"/>
        <v>0.81591180524658047</v>
      </c>
      <c r="CT15" s="11">
        <f t="shared" si="43"/>
        <v>0.81591180524658047</v>
      </c>
      <c r="CU15" s="11">
        <f t="shared" si="44"/>
        <v>0.81591180524658047</v>
      </c>
      <c r="CV15" s="11">
        <f t="shared" si="45"/>
        <v>0.81591180524658047</v>
      </c>
      <c r="CW15" s="11">
        <f t="shared" si="46"/>
        <v>0.81591180524658047</v>
      </c>
      <c r="CX15" s="11">
        <f t="shared" si="47"/>
        <v>0.81591180524658047</v>
      </c>
      <c r="CY15" s="11">
        <f t="shared" si="48"/>
        <v>0.81591180524658047</v>
      </c>
      <c r="CZ15" s="11">
        <f t="shared" si="49"/>
        <v>0.81591180524658047</v>
      </c>
      <c r="DA15" s="11">
        <f t="shared" si="50"/>
        <v>0.81591180524658047</v>
      </c>
      <c r="DB15" s="11">
        <f t="shared" si="51"/>
        <v>0.81591180524658047</v>
      </c>
      <c r="DC15" s="11">
        <f t="shared" si="52"/>
        <v>0.81591180524658047</v>
      </c>
      <c r="DE15" s="4">
        <f>(1-BF15)/(SUM(BF$6:BF15))</f>
        <v>2.0115174196386854E-2</v>
      </c>
      <c r="DF15" s="4">
        <f>(1-BG15)/(SUM(BG$6:BG15))</f>
        <v>2.0117290920098358E-2</v>
      </c>
      <c r="DG15" s="4">
        <f>(1-BH15)/(SUM(BH$6:BH15))</f>
        <v>2.011932589368132E-2</v>
      </c>
      <c r="DH15" s="4">
        <f>(1-BI15)/(SUM(BI$6:BI15))</f>
        <v>2.0121261299453953E-2</v>
      </c>
      <c r="DI15" s="4">
        <f>(1-BJ15)/(SUM(BJ$6:BJ15))</f>
        <v>2.0123078462894115E-2</v>
      </c>
      <c r="DJ15" s="4">
        <f>(1-BK15)/(SUM(BK$6:BK15))</f>
        <v>2.0124783234602324E-2</v>
      </c>
      <c r="DK15" s="4">
        <f>(1-BL15)/(SUM(BL$6:BL15))</f>
        <v>2.0126368877126714E-2</v>
      </c>
      <c r="DL15" s="4">
        <f>(1-BM15)/(SUM(BM$6:BM15))</f>
        <v>2.0127848460452315E-2</v>
      </c>
      <c r="DM15" s="4">
        <f>(1-BN15)/(SUM(BN$6:BN15))</f>
        <v>2.0129221940003689E-2</v>
      </c>
      <c r="DN15" s="4">
        <f>(1-BO15)/(SUM(BO$6:BO15))</f>
        <v>2.1000047135721161E-2</v>
      </c>
      <c r="DO15" s="4">
        <f>(1-BP15)/(SUM(BP$6:BP15))</f>
        <v>2.0113000259366545E-2</v>
      </c>
      <c r="DP15" s="4">
        <f>(1-BQ15)/(SUM(BQ$6:BQ15))</f>
        <v>2.0113000259366545E-2</v>
      </c>
      <c r="DQ15" s="4">
        <f>(1-BR15)/(SUM(BR$6:BR15))</f>
        <v>2.0113000259366545E-2</v>
      </c>
      <c r="DR15" s="4">
        <f>(1-BS15)/(SUM(BS$6:BS15))</f>
        <v>2.0113000259366545E-2</v>
      </c>
      <c r="DS15" s="4">
        <f>(1-BT15)/(SUM(BT$6:BT15))</f>
        <v>2.0113000259366545E-2</v>
      </c>
      <c r="DT15" s="4">
        <f>(1-BU15)/(SUM(BU$6:BU15))</f>
        <v>2.0113000259366545E-2</v>
      </c>
      <c r="DU15" s="4">
        <f>(1-BV15)/(SUM(BV$6:BV15))</f>
        <v>2.0113000259366545E-2</v>
      </c>
      <c r="DV15" s="4">
        <f>(1-BW15)/(SUM(BW$6:BW15))</f>
        <v>2.0113000259366545E-2</v>
      </c>
      <c r="DW15" s="4">
        <f>(1-BX15)/(SUM(BX$6:BX15))</f>
        <v>2.0113000259366545E-2</v>
      </c>
      <c r="DX15" s="4">
        <f>(1-BY15)/(SUM(BY$6:BY15))</f>
        <v>2.0113000259366545E-2</v>
      </c>
      <c r="DY15" s="4">
        <f>(1-BZ15)/(SUM(BZ$6:BZ15))</f>
        <v>2.0113000259366545E-2</v>
      </c>
      <c r="DZ15" s="4">
        <f>(1-CA15)/(SUM(CA$6:CA15))</f>
        <v>2.0113000259366545E-2</v>
      </c>
      <c r="EA15" s="4">
        <f>(1-CB15)/(SUM(CB$6:CB15))</f>
        <v>2.0113000259366545E-2</v>
      </c>
      <c r="EB15" s="4">
        <f>(1-CC15)/(SUM(CC$6:CC15))</f>
        <v>2.0113000259366545E-2</v>
      </c>
      <c r="EC15" s="4">
        <f>(1-CD15)/(SUM(CD$6:CD15))</f>
        <v>2.0113000259366545E-2</v>
      </c>
      <c r="ED15" s="4">
        <f>(1-CE15)/(SUM(CE$6:CE15))</f>
        <v>2.0113000259366545E-2</v>
      </c>
      <c r="EE15" s="4">
        <f>(1-CF15)/(SUM(CF$6:CF15))</f>
        <v>2.0113000259366545E-2</v>
      </c>
      <c r="EF15" s="4">
        <f>(1-CG15)/(SUM(CG$6:CG15))</f>
        <v>2.0113000259366545E-2</v>
      </c>
      <c r="EG15" s="4">
        <f>(1-CH15)/(SUM(CH$6:CH15))</f>
        <v>2.0113000259366545E-2</v>
      </c>
      <c r="EH15" s="4">
        <f>(1-CI15)/(SUM(CI$6:CI15))</f>
        <v>2.0113000259366545E-2</v>
      </c>
      <c r="EI15" s="4">
        <f>(1-CJ15)/(SUM(CJ$6:CJ15))</f>
        <v>2.0113000259366545E-2</v>
      </c>
      <c r="EJ15" s="4">
        <f>(1-CK15)/(SUM(CK$6:CK15))</f>
        <v>2.0113000259366545E-2</v>
      </c>
      <c r="EK15" s="4">
        <f>(1-CL15)/(SUM(CL$6:CL15))</f>
        <v>2.0113000259366545E-2</v>
      </c>
      <c r="EL15" s="4">
        <f>(1-CM15)/(SUM(CM$6:CM15))</f>
        <v>2.0113000259366545E-2</v>
      </c>
      <c r="EM15" s="4">
        <f>(1-CN15)/(SUM(CN$6:CN15))</f>
        <v>2.0113000259366545E-2</v>
      </c>
      <c r="EN15" s="4">
        <f>(1-CO15)/(SUM(CO$6:CO15))</f>
        <v>2.0113000259366545E-2</v>
      </c>
      <c r="EO15" s="4">
        <f>(1-CP15)/(SUM(CP$6:CP15))</f>
        <v>2.0113000259366545E-2</v>
      </c>
      <c r="EP15" s="4">
        <f>(1-CQ15)/(SUM(CQ$6:CQ15))</f>
        <v>2.0113000259366545E-2</v>
      </c>
      <c r="EQ15" s="4">
        <f>(1-CR15)/(SUM(CR$6:CR15))</f>
        <v>2.0113000259366545E-2</v>
      </c>
      <c r="ER15" s="4">
        <f>(1-CS15)/(SUM(CS$6:CS15))</f>
        <v>2.0113000259366545E-2</v>
      </c>
      <c r="ES15" s="4">
        <f>(1-CT15)/(SUM(CT$6:CT15))</f>
        <v>2.0113000259366545E-2</v>
      </c>
      <c r="ET15" s="4">
        <f>(1-CU15)/(SUM(CU$6:CU15))</f>
        <v>2.0113000259366545E-2</v>
      </c>
      <c r="EU15" s="4">
        <f>(1-CV15)/(SUM(CV$6:CV15))</f>
        <v>2.0113000259366545E-2</v>
      </c>
      <c r="EV15" s="4">
        <f>(1-CW15)/(SUM(CW$6:CW15))</f>
        <v>2.0113000259366545E-2</v>
      </c>
      <c r="EW15" s="4">
        <f>(1-CX15)/(SUM(CX$6:CX15))</f>
        <v>2.0113000259366545E-2</v>
      </c>
      <c r="EX15" s="4">
        <f>(1-CY15)/(SUM(CY$6:CY15))</f>
        <v>2.0113000259366545E-2</v>
      </c>
      <c r="EY15" s="4">
        <f>(1-CZ15)/(SUM(CZ$6:CZ15))</f>
        <v>2.0113000259366545E-2</v>
      </c>
      <c r="EZ15" s="4">
        <f>(1-DA15)/(SUM(DA$6:DA15))</f>
        <v>2.0113000259366545E-2</v>
      </c>
      <c r="FA15" s="4">
        <f>(1-DB15)/(SUM(DB$6:DB15))</f>
        <v>2.0113000259366545E-2</v>
      </c>
      <c r="FB15" s="4">
        <f>(1-DC15)/(SUM(DC$6:DC15))</f>
        <v>2.0113000259366545E-2</v>
      </c>
      <c r="FD15" s="4">
        <f t="shared" si="62"/>
        <v>2.9175016223779826E-2</v>
      </c>
      <c r="FE15" s="4">
        <f t="shared" si="58"/>
        <v>2.9175016223779826E-2</v>
      </c>
      <c r="FF15" s="4">
        <f t="shared" si="58"/>
        <v>2.9175016223779826E-2</v>
      </c>
      <c r="FG15" s="4">
        <f t="shared" si="58"/>
        <v>2.9175016223779826E-2</v>
      </c>
      <c r="FH15" s="4">
        <f t="shared" si="58"/>
        <v>2.9175016223779826E-2</v>
      </c>
      <c r="FI15" s="4">
        <f t="shared" si="58"/>
        <v>2.9175016223779826E-2</v>
      </c>
      <c r="FJ15" s="4">
        <f t="shared" si="58"/>
        <v>2.9175016223779826E-2</v>
      </c>
      <c r="FK15" s="4">
        <f t="shared" si="58"/>
        <v>2.9175016223779826E-2</v>
      </c>
      <c r="FL15" s="4">
        <f t="shared" si="58"/>
        <v>2.0134885273273673E-2</v>
      </c>
      <c r="FM15" s="4">
        <f t="shared" si="58"/>
        <v>3.9304079956085092E-2</v>
      </c>
      <c r="FN15" s="4">
        <f t="shared" si="58"/>
        <v>2.9175016223779826E-2</v>
      </c>
      <c r="FO15" s="4">
        <f t="shared" si="58"/>
        <v>2.9175016223779826E-2</v>
      </c>
      <c r="FP15" s="4">
        <f t="shared" si="58"/>
        <v>2.9175016223779826E-2</v>
      </c>
      <c r="FQ15" s="4">
        <f t="shared" si="58"/>
        <v>2.9175016223779826E-2</v>
      </c>
      <c r="FR15" s="4">
        <f t="shared" si="58"/>
        <v>2.9175016223779826E-2</v>
      </c>
      <c r="FS15" s="4">
        <f t="shared" si="58"/>
        <v>2.9175016223779826E-2</v>
      </c>
      <c r="FT15" s="4">
        <f t="shared" si="58"/>
        <v>2.9175016223779826E-2</v>
      </c>
      <c r="FU15" s="4">
        <f t="shared" si="59"/>
        <v>2.9175016223779826E-2</v>
      </c>
      <c r="FV15" s="4">
        <f t="shared" si="59"/>
        <v>2.9175016223779826E-2</v>
      </c>
      <c r="FW15" s="4">
        <f t="shared" si="59"/>
        <v>2.9175016223779826E-2</v>
      </c>
      <c r="FX15" s="4">
        <f t="shared" si="59"/>
        <v>2.9175016223779826E-2</v>
      </c>
      <c r="FY15" s="4">
        <f t="shared" si="59"/>
        <v>2.9175016223779826E-2</v>
      </c>
      <c r="FZ15" s="4">
        <f t="shared" si="59"/>
        <v>2.9175016223779826E-2</v>
      </c>
      <c r="GA15" s="4">
        <f t="shared" si="59"/>
        <v>2.9175016223779826E-2</v>
      </c>
      <c r="GB15" s="4">
        <f t="shared" si="59"/>
        <v>2.9175016223779826E-2</v>
      </c>
      <c r="GC15" s="4">
        <f t="shared" si="59"/>
        <v>2.9175016223779826E-2</v>
      </c>
      <c r="GD15" s="4">
        <f t="shared" si="59"/>
        <v>2.9175016223779826E-2</v>
      </c>
      <c r="GE15" s="4">
        <f t="shared" si="59"/>
        <v>2.9175016223779826E-2</v>
      </c>
      <c r="GF15" s="4">
        <f t="shared" si="59"/>
        <v>2.9175016223779826E-2</v>
      </c>
      <c r="GG15" s="4">
        <f t="shared" si="59"/>
        <v>2.9175016223779826E-2</v>
      </c>
      <c r="GH15" s="4">
        <f t="shared" si="59"/>
        <v>2.9175016223779826E-2</v>
      </c>
      <c r="GI15" s="4">
        <f t="shared" si="59"/>
        <v>2.9175016223779826E-2</v>
      </c>
      <c r="GJ15" s="4">
        <f t="shared" si="59"/>
        <v>2.9175016223779826E-2</v>
      </c>
      <c r="GK15" s="4">
        <f t="shared" si="60"/>
        <v>2.9175016223779826E-2</v>
      </c>
      <c r="GL15" s="4">
        <f t="shared" si="60"/>
        <v>2.9175016223779826E-2</v>
      </c>
      <c r="GM15" s="4">
        <f t="shared" si="60"/>
        <v>2.9175016223779826E-2</v>
      </c>
      <c r="GN15" s="4">
        <f t="shared" si="60"/>
        <v>2.9175016223779826E-2</v>
      </c>
      <c r="GO15" s="4">
        <f t="shared" si="60"/>
        <v>2.9175016223779826E-2</v>
      </c>
      <c r="GP15" s="4">
        <f t="shared" si="60"/>
        <v>2.9175016223779826E-2</v>
      </c>
      <c r="GQ15" s="4">
        <f t="shared" si="60"/>
        <v>2.9175016223779826E-2</v>
      </c>
      <c r="GR15" s="4">
        <f t="shared" si="61"/>
        <v>2.9175016223779826E-2</v>
      </c>
      <c r="GS15" s="4">
        <f t="shared" si="61"/>
        <v>2.9175016223779826E-2</v>
      </c>
      <c r="GT15" s="4">
        <f t="shared" si="61"/>
        <v>2.9175016223779826E-2</v>
      </c>
      <c r="GU15" s="4">
        <f t="shared" si="61"/>
        <v>2.9175016223779826E-2</v>
      </c>
      <c r="GV15" s="4">
        <f t="shared" si="61"/>
        <v>2.9175016223779826E-2</v>
      </c>
      <c r="GW15" s="4">
        <f t="shared" si="61"/>
        <v>2.9175016223779826E-2</v>
      </c>
      <c r="GX15" s="4">
        <f t="shared" si="61"/>
        <v>2.9175016223779826E-2</v>
      </c>
      <c r="GY15" s="4">
        <f t="shared" si="61"/>
        <v>2.9175016223779826E-2</v>
      </c>
      <c r="GZ15" s="4">
        <f t="shared" si="61"/>
        <v>2.9175016223779826E-2</v>
      </c>
      <c r="HA15" s="4">
        <f t="shared" si="61"/>
        <v>2.9175016223779826E-2</v>
      </c>
      <c r="HB15" s="4"/>
      <c r="HC15" s="4"/>
      <c r="HD15" s="4"/>
      <c r="HE15" s="4"/>
    </row>
    <row r="16" spans="2:213" x14ac:dyDescent="0.2">
      <c r="B16" t="str">
        <f t="shared" si="0"/>
        <v>11y</v>
      </c>
      <c r="C16">
        <f t="shared" si="55"/>
        <v>132</v>
      </c>
      <c r="D16" s="10">
        <f t="shared" si="1"/>
        <v>11</v>
      </c>
      <c r="E16" s="11">
        <f>'Curve construction'!F31</f>
        <v>2.1340955468778899E-2</v>
      </c>
      <c r="G16" s="11">
        <f t="shared" si="56"/>
        <v>2.1340955468778899E-2</v>
      </c>
      <c r="H16" s="11">
        <f t="shared" si="56"/>
        <v>2.1340955468778899E-2</v>
      </c>
      <c r="I16" s="11">
        <f t="shared" si="56"/>
        <v>2.1340955468778899E-2</v>
      </c>
      <c r="J16" s="11">
        <f t="shared" si="56"/>
        <v>2.1340955468778899E-2</v>
      </c>
      <c r="K16" s="11">
        <f t="shared" si="56"/>
        <v>2.1340955468778899E-2</v>
      </c>
      <c r="L16" s="11">
        <f t="shared" si="56"/>
        <v>2.1340955468778899E-2</v>
      </c>
      <c r="M16" s="11">
        <f t="shared" si="56"/>
        <v>2.1340955468778899E-2</v>
      </c>
      <c r="N16" s="11">
        <f t="shared" si="56"/>
        <v>2.1340955468778899E-2</v>
      </c>
      <c r="O16" s="11">
        <f t="shared" si="56"/>
        <v>2.1340955468778899E-2</v>
      </c>
      <c r="P16" s="11">
        <f t="shared" si="56"/>
        <v>2.1340955468778899E-2</v>
      </c>
      <c r="Q16" s="11">
        <f t="shared" si="56"/>
        <v>2.23409554687789E-2</v>
      </c>
      <c r="R16" s="11">
        <f t="shared" si="56"/>
        <v>2.1340955468778899E-2</v>
      </c>
      <c r="S16" s="11">
        <f t="shared" si="56"/>
        <v>2.1340955468778899E-2</v>
      </c>
      <c r="T16" s="11">
        <f t="shared" si="56"/>
        <v>2.1340955468778899E-2</v>
      </c>
      <c r="U16" s="11">
        <f t="shared" si="56"/>
        <v>2.1340955468778899E-2</v>
      </c>
      <c r="V16" s="11">
        <f t="shared" si="56"/>
        <v>2.1340955468778899E-2</v>
      </c>
      <c r="W16" s="11">
        <f t="shared" si="64"/>
        <v>2.1340955468778899E-2</v>
      </c>
      <c r="X16" s="11">
        <f t="shared" si="64"/>
        <v>2.1340955468778899E-2</v>
      </c>
      <c r="Y16" s="11">
        <f t="shared" si="64"/>
        <v>2.1340955468778899E-2</v>
      </c>
      <c r="Z16" s="11">
        <f t="shared" si="64"/>
        <v>2.1340955468778899E-2</v>
      </c>
      <c r="AA16" s="11">
        <f t="shared" si="64"/>
        <v>2.1340955468778899E-2</v>
      </c>
      <c r="AB16" s="11">
        <f t="shared" si="64"/>
        <v>2.1340955468778899E-2</v>
      </c>
      <c r="AC16" s="11">
        <f t="shared" si="64"/>
        <v>2.1340955468778899E-2</v>
      </c>
      <c r="AD16" s="11">
        <f t="shared" si="64"/>
        <v>2.1340955468778899E-2</v>
      </c>
      <c r="AE16" s="11">
        <f t="shared" si="64"/>
        <v>2.1340955468778899E-2</v>
      </c>
      <c r="AF16" s="11">
        <f t="shared" si="64"/>
        <v>2.1340955468778899E-2</v>
      </c>
      <c r="AG16" s="11">
        <f t="shared" si="64"/>
        <v>2.1340955468778899E-2</v>
      </c>
      <c r="AH16" s="11">
        <f t="shared" si="64"/>
        <v>2.1340955468778899E-2</v>
      </c>
      <c r="AI16" s="11">
        <f t="shared" si="64"/>
        <v>2.1340955468778899E-2</v>
      </c>
      <c r="AJ16" s="11">
        <f t="shared" si="64"/>
        <v>2.1340955468778899E-2</v>
      </c>
      <c r="AK16" s="11">
        <f t="shared" si="64"/>
        <v>2.1340955468778899E-2</v>
      </c>
      <c r="AL16" s="11">
        <f t="shared" si="64"/>
        <v>2.1340955468778899E-2</v>
      </c>
      <c r="AM16" s="11">
        <f t="shared" si="64"/>
        <v>2.1340955468778899E-2</v>
      </c>
      <c r="AN16" s="11">
        <f t="shared" si="64"/>
        <v>2.1340955468778899E-2</v>
      </c>
      <c r="AO16" s="11">
        <f t="shared" si="63"/>
        <v>2.1340955468778899E-2</v>
      </c>
      <c r="AP16" s="11">
        <f t="shared" si="63"/>
        <v>2.1340955468778899E-2</v>
      </c>
      <c r="AQ16" s="11">
        <f t="shared" si="63"/>
        <v>2.1340955468778899E-2</v>
      </c>
      <c r="AR16" s="11">
        <f t="shared" si="63"/>
        <v>2.1340955468778899E-2</v>
      </c>
      <c r="AS16" s="11">
        <f t="shared" si="63"/>
        <v>2.1340955468778899E-2</v>
      </c>
      <c r="AT16" s="11">
        <f t="shared" si="63"/>
        <v>2.1340955468778899E-2</v>
      </c>
      <c r="AU16" s="11">
        <f t="shared" si="63"/>
        <v>2.1340955468778899E-2</v>
      </c>
      <c r="AV16" s="11">
        <f t="shared" si="63"/>
        <v>2.1340955468778899E-2</v>
      </c>
      <c r="AW16" s="11">
        <f t="shared" si="63"/>
        <v>2.1340955468778899E-2</v>
      </c>
      <c r="AX16" s="11">
        <f t="shared" si="63"/>
        <v>2.1340955468778899E-2</v>
      </c>
      <c r="AY16" s="11">
        <f t="shared" si="63"/>
        <v>2.1340955468778899E-2</v>
      </c>
      <c r="AZ16" s="11">
        <f t="shared" si="63"/>
        <v>2.1340955468778899E-2</v>
      </c>
      <c r="BA16" s="11">
        <f t="shared" si="63"/>
        <v>2.1340955468778899E-2</v>
      </c>
      <c r="BB16" s="11">
        <f t="shared" si="63"/>
        <v>2.1340955468778899E-2</v>
      </c>
      <c r="BC16" s="11">
        <f t="shared" si="63"/>
        <v>2.1340955468778899E-2</v>
      </c>
      <c r="BD16" s="11">
        <f t="shared" si="3"/>
        <v>2.1340955468778899E-2</v>
      </c>
      <c r="BF16" s="11">
        <f t="shared" si="57"/>
        <v>0.7927235847159898</v>
      </c>
      <c r="BG16" s="11">
        <f t="shared" si="4"/>
        <v>0.7927235847159898</v>
      </c>
      <c r="BH16" s="11">
        <f t="shared" si="5"/>
        <v>0.7927235847159898</v>
      </c>
      <c r="BI16" s="11">
        <f t="shared" si="6"/>
        <v>0.7927235847159898</v>
      </c>
      <c r="BJ16" s="11">
        <f t="shared" si="7"/>
        <v>0.7927235847159898</v>
      </c>
      <c r="BK16" s="11">
        <f t="shared" si="8"/>
        <v>0.7927235847159898</v>
      </c>
      <c r="BL16" s="11">
        <f t="shared" si="9"/>
        <v>0.7927235847159898</v>
      </c>
      <c r="BM16" s="11">
        <f t="shared" si="10"/>
        <v>0.7927235847159898</v>
      </c>
      <c r="BN16" s="11">
        <f t="shared" si="11"/>
        <v>0.7927235847159898</v>
      </c>
      <c r="BO16" s="11">
        <f t="shared" si="12"/>
        <v>0.7927235847159898</v>
      </c>
      <c r="BP16" s="11">
        <f t="shared" si="13"/>
        <v>0.78423577322390969</v>
      </c>
      <c r="BQ16" s="11">
        <f t="shared" si="14"/>
        <v>0.7927235847159898</v>
      </c>
      <c r="BR16" s="11">
        <f t="shared" si="15"/>
        <v>0.7927235847159898</v>
      </c>
      <c r="BS16" s="11">
        <f t="shared" si="16"/>
        <v>0.7927235847159898</v>
      </c>
      <c r="BT16" s="11">
        <f t="shared" si="17"/>
        <v>0.7927235847159898</v>
      </c>
      <c r="BU16" s="11">
        <f t="shared" si="18"/>
        <v>0.7927235847159898</v>
      </c>
      <c r="BV16" s="11">
        <f t="shared" si="19"/>
        <v>0.7927235847159898</v>
      </c>
      <c r="BW16" s="11">
        <f t="shared" si="20"/>
        <v>0.7927235847159898</v>
      </c>
      <c r="BX16" s="11">
        <f t="shared" si="21"/>
        <v>0.7927235847159898</v>
      </c>
      <c r="BY16" s="11">
        <f t="shared" si="22"/>
        <v>0.7927235847159898</v>
      </c>
      <c r="BZ16" s="11">
        <f t="shared" si="23"/>
        <v>0.7927235847159898</v>
      </c>
      <c r="CA16" s="11">
        <f t="shared" si="24"/>
        <v>0.7927235847159898</v>
      </c>
      <c r="CB16" s="11">
        <f t="shared" si="25"/>
        <v>0.7927235847159898</v>
      </c>
      <c r="CC16" s="11">
        <f t="shared" si="26"/>
        <v>0.7927235847159898</v>
      </c>
      <c r="CD16" s="11">
        <f t="shared" si="27"/>
        <v>0.7927235847159898</v>
      </c>
      <c r="CE16" s="11">
        <f t="shared" si="28"/>
        <v>0.7927235847159898</v>
      </c>
      <c r="CF16" s="11">
        <f t="shared" si="29"/>
        <v>0.7927235847159898</v>
      </c>
      <c r="CG16" s="11">
        <f t="shared" si="30"/>
        <v>0.7927235847159898</v>
      </c>
      <c r="CH16" s="11">
        <f t="shared" si="31"/>
        <v>0.7927235847159898</v>
      </c>
      <c r="CI16" s="11">
        <f t="shared" si="32"/>
        <v>0.7927235847159898</v>
      </c>
      <c r="CJ16" s="11">
        <f t="shared" si="33"/>
        <v>0.7927235847159898</v>
      </c>
      <c r="CK16" s="11">
        <f t="shared" si="34"/>
        <v>0.7927235847159898</v>
      </c>
      <c r="CL16" s="11">
        <f t="shared" si="35"/>
        <v>0.7927235847159898</v>
      </c>
      <c r="CM16" s="11">
        <f t="shared" si="36"/>
        <v>0.7927235847159898</v>
      </c>
      <c r="CN16" s="11">
        <f t="shared" si="37"/>
        <v>0.7927235847159898</v>
      </c>
      <c r="CO16" s="11">
        <f t="shared" si="38"/>
        <v>0.7927235847159898</v>
      </c>
      <c r="CP16" s="11">
        <f t="shared" si="39"/>
        <v>0.7927235847159898</v>
      </c>
      <c r="CQ16" s="11">
        <f t="shared" si="40"/>
        <v>0.7927235847159898</v>
      </c>
      <c r="CR16" s="11">
        <f t="shared" si="41"/>
        <v>0.7927235847159898</v>
      </c>
      <c r="CS16" s="11">
        <f t="shared" si="42"/>
        <v>0.7927235847159898</v>
      </c>
      <c r="CT16" s="11">
        <f t="shared" si="43"/>
        <v>0.7927235847159898</v>
      </c>
      <c r="CU16" s="11">
        <f t="shared" si="44"/>
        <v>0.7927235847159898</v>
      </c>
      <c r="CV16" s="11">
        <f t="shared" si="45"/>
        <v>0.7927235847159898</v>
      </c>
      <c r="CW16" s="11">
        <f t="shared" si="46"/>
        <v>0.7927235847159898</v>
      </c>
      <c r="CX16" s="11">
        <f t="shared" si="47"/>
        <v>0.7927235847159898</v>
      </c>
      <c r="CY16" s="11">
        <f t="shared" si="48"/>
        <v>0.7927235847159898</v>
      </c>
      <c r="CZ16" s="11">
        <f t="shared" si="49"/>
        <v>0.7927235847159898</v>
      </c>
      <c r="DA16" s="11">
        <f t="shared" si="50"/>
        <v>0.7927235847159898</v>
      </c>
      <c r="DB16" s="11">
        <f t="shared" si="51"/>
        <v>0.7927235847159898</v>
      </c>
      <c r="DC16" s="11">
        <f t="shared" si="52"/>
        <v>0.7927235847159898</v>
      </c>
      <c r="DE16" s="4">
        <f>(1-BF16)/(SUM(BF$6:BF16))</f>
        <v>2.084346597304115E-2</v>
      </c>
      <c r="DF16" s="4">
        <f>(1-BG16)/(SUM(BG$6:BG16))</f>
        <v>2.0845484473539354E-2</v>
      </c>
      <c r="DG16" s="4">
        <f>(1-BH16)/(SUM(BH$6:BH16))</f>
        <v>2.0847424985467187E-2</v>
      </c>
      <c r="DH16" s="4">
        <f>(1-BI16)/(SUM(BI$6:BI16))</f>
        <v>2.0849270522395304E-2</v>
      </c>
      <c r="DI16" s="4">
        <f>(1-BJ16)/(SUM(BJ$6:BJ16))</f>
        <v>2.0851003281700593E-2</v>
      </c>
      <c r="DJ16" s="4">
        <f>(1-BK16)/(SUM(BK$6:BK16))</f>
        <v>2.0852628846989865E-2</v>
      </c>
      <c r="DK16" s="4">
        <f>(1-BL16)/(SUM(BL$6:BL16))</f>
        <v>2.0854140798312826E-2</v>
      </c>
      <c r="DL16" s="4">
        <f>(1-BM16)/(SUM(BM$6:BM16))</f>
        <v>2.0855551602298763E-2</v>
      </c>
      <c r="DM16" s="4">
        <f>(1-BN16)/(SUM(BN$6:BN16))</f>
        <v>2.0856861220003006E-2</v>
      </c>
      <c r="DN16" s="4">
        <f>(1-BO16)/(SUM(BO$6:BO16))</f>
        <v>2.0858069991445641E-2</v>
      </c>
      <c r="DO16" s="4">
        <f>(1-BP16)/(SUM(BP$6:BP16))</f>
        <v>2.1713363094139512E-2</v>
      </c>
      <c r="DP16" s="4">
        <f>(1-BQ16)/(SUM(BQ$6:BQ16))</f>
        <v>2.0841392878877298E-2</v>
      </c>
      <c r="DQ16" s="4">
        <f>(1-BR16)/(SUM(BR$6:BR16))</f>
        <v>2.0841392878877298E-2</v>
      </c>
      <c r="DR16" s="4">
        <f>(1-BS16)/(SUM(BS$6:BS16))</f>
        <v>2.0841392878877298E-2</v>
      </c>
      <c r="DS16" s="4">
        <f>(1-BT16)/(SUM(BT$6:BT16))</f>
        <v>2.0841392878877298E-2</v>
      </c>
      <c r="DT16" s="4">
        <f>(1-BU16)/(SUM(BU$6:BU16))</f>
        <v>2.0841392878877298E-2</v>
      </c>
      <c r="DU16" s="4">
        <f>(1-BV16)/(SUM(BV$6:BV16))</f>
        <v>2.0841392878877298E-2</v>
      </c>
      <c r="DV16" s="4">
        <f>(1-BW16)/(SUM(BW$6:BW16))</f>
        <v>2.0841392878877298E-2</v>
      </c>
      <c r="DW16" s="4">
        <f>(1-BX16)/(SUM(BX$6:BX16))</f>
        <v>2.0841392878877298E-2</v>
      </c>
      <c r="DX16" s="4">
        <f>(1-BY16)/(SUM(BY$6:BY16))</f>
        <v>2.0841392878877298E-2</v>
      </c>
      <c r="DY16" s="4">
        <f>(1-BZ16)/(SUM(BZ$6:BZ16))</f>
        <v>2.0841392878877298E-2</v>
      </c>
      <c r="DZ16" s="4">
        <f>(1-CA16)/(SUM(CA$6:CA16))</f>
        <v>2.0841392878877298E-2</v>
      </c>
      <c r="EA16" s="4">
        <f>(1-CB16)/(SUM(CB$6:CB16))</f>
        <v>2.0841392878877298E-2</v>
      </c>
      <c r="EB16" s="4">
        <f>(1-CC16)/(SUM(CC$6:CC16))</f>
        <v>2.0841392878877298E-2</v>
      </c>
      <c r="EC16" s="4">
        <f>(1-CD16)/(SUM(CD$6:CD16))</f>
        <v>2.0841392878877298E-2</v>
      </c>
      <c r="ED16" s="4">
        <f>(1-CE16)/(SUM(CE$6:CE16))</f>
        <v>2.0841392878877298E-2</v>
      </c>
      <c r="EE16" s="4">
        <f>(1-CF16)/(SUM(CF$6:CF16))</f>
        <v>2.0841392878877298E-2</v>
      </c>
      <c r="EF16" s="4">
        <f>(1-CG16)/(SUM(CG$6:CG16))</f>
        <v>2.0841392878877298E-2</v>
      </c>
      <c r="EG16" s="4">
        <f>(1-CH16)/(SUM(CH$6:CH16))</f>
        <v>2.0841392878877298E-2</v>
      </c>
      <c r="EH16" s="4">
        <f>(1-CI16)/(SUM(CI$6:CI16))</f>
        <v>2.0841392878877298E-2</v>
      </c>
      <c r="EI16" s="4">
        <f>(1-CJ16)/(SUM(CJ$6:CJ16))</f>
        <v>2.0841392878877298E-2</v>
      </c>
      <c r="EJ16" s="4">
        <f>(1-CK16)/(SUM(CK$6:CK16))</f>
        <v>2.0841392878877298E-2</v>
      </c>
      <c r="EK16" s="4">
        <f>(1-CL16)/(SUM(CL$6:CL16))</f>
        <v>2.0841392878877298E-2</v>
      </c>
      <c r="EL16" s="4">
        <f>(1-CM16)/(SUM(CM$6:CM16))</f>
        <v>2.0841392878877298E-2</v>
      </c>
      <c r="EM16" s="4">
        <f>(1-CN16)/(SUM(CN$6:CN16))</f>
        <v>2.0841392878877298E-2</v>
      </c>
      <c r="EN16" s="4">
        <f>(1-CO16)/(SUM(CO$6:CO16))</f>
        <v>2.0841392878877298E-2</v>
      </c>
      <c r="EO16" s="4">
        <f>(1-CP16)/(SUM(CP$6:CP16))</f>
        <v>2.0841392878877298E-2</v>
      </c>
      <c r="EP16" s="4">
        <f>(1-CQ16)/(SUM(CQ$6:CQ16))</f>
        <v>2.0841392878877298E-2</v>
      </c>
      <c r="EQ16" s="4">
        <f>(1-CR16)/(SUM(CR$6:CR16))</f>
        <v>2.0841392878877298E-2</v>
      </c>
      <c r="ER16" s="4">
        <f>(1-CS16)/(SUM(CS$6:CS16))</f>
        <v>2.0841392878877298E-2</v>
      </c>
      <c r="ES16" s="4">
        <f>(1-CT16)/(SUM(CT$6:CT16))</f>
        <v>2.0841392878877298E-2</v>
      </c>
      <c r="ET16" s="4">
        <f>(1-CU16)/(SUM(CU$6:CU16))</f>
        <v>2.0841392878877298E-2</v>
      </c>
      <c r="EU16" s="4">
        <f>(1-CV16)/(SUM(CV$6:CV16))</f>
        <v>2.0841392878877298E-2</v>
      </c>
      <c r="EV16" s="4">
        <f>(1-CW16)/(SUM(CW$6:CW16))</f>
        <v>2.0841392878877298E-2</v>
      </c>
      <c r="EW16" s="4">
        <f>(1-CX16)/(SUM(CX$6:CX16))</f>
        <v>2.0841392878877298E-2</v>
      </c>
      <c r="EX16" s="4">
        <f>(1-CY16)/(SUM(CY$6:CY16))</f>
        <v>2.0841392878877298E-2</v>
      </c>
      <c r="EY16" s="4">
        <f>(1-CZ16)/(SUM(CZ$6:CZ16))</f>
        <v>2.0841392878877298E-2</v>
      </c>
      <c r="EZ16" s="4">
        <f>(1-DA16)/(SUM(DA$6:DA16))</f>
        <v>2.0841392878877298E-2</v>
      </c>
      <c r="FA16" s="4">
        <f>(1-DB16)/(SUM(DB$6:DB16))</f>
        <v>2.0841392878877298E-2</v>
      </c>
      <c r="FB16" s="4">
        <f>(1-DC16)/(SUM(DC$6:DC16))</f>
        <v>2.0841392878877298E-2</v>
      </c>
      <c r="FD16" s="4">
        <f t="shared" si="62"/>
        <v>2.9251331709650552E-2</v>
      </c>
      <c r="FE16" s="4">
        <f t="shared" si="58"/>
        <v>2.9251331709650552E-2</v>
      </c>
      <c r="FF16" s="4">
        <f t="shared" si="58"/>
        <v>2.9251331709650552E-2</v>
      </c>
      <c r="FG16" s="4">
        <f t="shared" si="58"/>
        <v>2.9251331709650552E-2</v>
      </c>
      <c r="FH16" s="4">
        <f t="shared" si="58"/>
        <v>2.9251331709650552E-2</v>
      </c>
      <c r="FI16" s="4">
        <f t="shared" si="58"/>
        <v>2.9251331709650552E-2</v>
      </c>
      <c r="FJ16" s="4">
        <f t="shared" si="58"/>
        <v>2.9251331709650552E-2</v>
      </c>
      <c r="FK16" s="4">
        <f t="shared" si="58"/>
        <v>2.9251331709650552E-2</v>
      </c>
      <c r="FL16" s="4">
        <f t="shared" si="58"/>
        <v>2.9251331709650552E-2</v>
      </c>
      <c r="FM16" s="4">
        <f t="shared" si="58"/>
        <v>1.922024212142559E-2</v>
      </c>
      <c r="FN16" s="4">
        <f t="shared" si="58"/>
        <v>4.0390955251191851E-2</v>
      </c>
      <c r="FO16" s="4">
        <f t="shared" si="58"/>
        <v>2.9251331709650552E-2</v>
      </c>
      <c r="FP16" s="4">
        <f t="shared" si="58"/>
        <v>2.9251331709650552E-2</v>
      </c>
      <c r="FQ16" s="4">
        <f t="shared" si="58"/>
        <v>2.9251331709650552E-2</v>
      </c>
      <c r="FR16" s="4">
        <f t="shared" si="58"/>
        <v>2.9251331709650552E-2</v>
      </c>
      <c r="FS16" s="4">
        <f t="shared" si="58"/>
        <v>2.9251331709650552E-2</v>
      </c>
      <c r="FT16" s="4">
        <f t="shared" si="58"/>
        <v>2.9251331709650552E-2</v>
      </c>
      <c r="FU16" s="4">
        <f t="shared" si="59"/>
        <v>2.9251331709650552E-2</v>
      </c>
      <c r="FV16" s="4">
        <f t="shared" si="59"/>
        <v>2.9251331709650552E-2</v>
      </c>
      <c r="FW16" s="4">
        <f t="shared" si="59"/>
        <v>2.9251331709650552E-2</v>
      </c>
      <c r="FX16" s="4">
        <f t="shared" si="59"/>
        <v>2.9251331709650552E-2</v>
      </c>
      <c r="FY16" s="4">
        <f t="shared" si="59"/>
        <v>2.9251331709650552E-2</v>
      </c>
      <c r="FZ16" s="4">
        <f t="shared" si="59"/>
        <v>2.9251331709650552E-2</v>
      </c>
      <c r="GA16" s="4">
        <f t="shared" si="59"/>
        <v>2.9251331709650552E-2</v>
      </c>
      <c r="GB16" s="4">
        <f t="shared" si="59"/>
        <v>2.9251331709650552E-2</v>
      </c>
      <c r="GC16" s="4">
        <f t="shared" si="59"/>
        <v>2.9251331709650552E-2</v>
      </c>
      <c r="GD16" s="4">
        <f t="shared" si="59"/>
        <v>2.9251331709650552E-2</v>
      </c>
      <c r="GE16" s="4">
        <f t="shared" si="59"/>
        <v>2.9251331709650552E-2</v>
      </c>
      <c r="GF16" s="4">
        <f t="shared" si="59"/>
        <v>2.9251331709650552E-2</v>
      </c>
      <c r="GG16" s="4">
        <f t="shared" si="59"/>
        <v>2.9251331709650552E-2</v>
      </c>
      <c r="GH16" s="4">
        <f t="shared" si="59"/>
        <v>2.9251331709650552E-2</v>
      </c>
      <c r="GI16" s="4">
        <f t="shared" si="59"/>
        <v>2.9251331709650552E-2</v>
      </c>
      <c r="GJ16" s="4">
        <f t="shared" si="59"/>
        <v>2.9251331709650552E-2</v>
      </c>
      <c r="GK16" s="4">
        <f t="shared" si="60"/>
        <v>2.9251331709650552E-2</v>
      </c>
      <c r="GL16" s="4">
        <f t="shared" si="60"/>
        <v>2.9251331709650552E-2</v>
      </c>
      <c r="GM16" s="4">
        <f t="shared" si="60"/>
        <v>2.9251331709650552E-2</v>
      </c>
      <c r="GN16" s="4">
        <f t="shared" si="60"/>
        <v>2.9251331709650552E-2</v>
      </c>
      <c r="GO16" s="4">
        <f t="shared" si="60"/>
        <v>2.9251331709650552E-2</v>
      </c>
      <c r="GP16" s="4">
        <f t="shared" si="60"/>
        <v>2.9251331709650552E-2</v>
      </c>
      <c r="GQ16" s="4">
        <f t="shared" si="60"/>
        <v>2.9251331709650552E-2</v>
      </c>
      <c r="GR16" s="4">
        <f t="shared" si="61"/>
        <v>2.9251331709650552E-2</v>
      </c>
      <c r="GS16" s="4">
        <f t="shared" si="61"/>
        <v>2.9251331709650552E-2</v>
      </c>
      <c r="GT16" s="4">
        <f t="shared" si="61"/>
        <v>2.9251331709650552E-2</v>
      </c>
      <c r="GU16" s="4">
        <f t="shared" si="61"/>
        <v>2.9251331709650552E-2</v>
      </c>
      <c r="GV16" s="4">
        <f t="shared" si="61"/>
        <v>2.9251331709650552E-2</v>
      </c>
      <c r="GW16" s="4">
        <f t="shared" si="61"/>
        <v>2.9251331709650552E-2</v>
      </c>
      <c r="GX16" s="4">
        <f t="shared" si="61"/>
        <v>2.9251331709650552E-2</v>
      </c>
      <c r="GY16" s="4">
        <f t="shared" si="61"/>
        <v>2.9251331709650552E-2</v>
      </c>
      <c r="GZ16" s="4">
        <f t="shared" si="61"/>
        <v>2.9251331709650552E-2</v>
      </c>
      <c r="HA16" s="4">
        <f t="shared" si="61"/>
        <v>2.9251331709650552E-2</v>
      </c>
      <c r="HB16" s="4"/>
      <c r="HC16" s="4"/>
      <c r="HD16" s="4"/>
      <c r="HE16" s="4"/>
    </row>
    <row r="17" spans="2:213" x14ac:dyDescent="0.2">
      <c r="B17" t="str">
        <f t="shared" si="0"/>
        <v>12y</v>
      </c>
      <c r="C17">
        <f t="shared" si="55"/>
        <v>144</v>
      </c>
      <c r="D17" s="10">
        <f t="shared" si="1"/>
        <v>12</v>
      </c>
      <c r="E17" s="11">
        <f>'Curve construction'!F32</f>
        <v>2.2004139551208279E-2</v>
      </c>
      <c r="G17" s="11">
        <f t="shared" si="56"/>
        <v>2.2004139551208279E-2</v>
      </c>
      <c r="H17" s="11">
        <f t="shared" si="56"/>
        <v>2.2004139551208279E-2</v>
      </c>
      <c r="I17" s="11">
        <f t="shared" si="56"/>
        <v>2.2004139551208279E-2</v>
      </c>
      <c r="J17" s="11">
        <f t="shared" si="56"/>
        <v>2.2004139551208279E-2</v>
      </c>
      <c r="K17" s="11">
        <f t="shared" si="56"/>
        <v>2.2004139551208279E-2</v>
      </c>
      <c r="L17" s="11">
        <f t="shared" si="56"/>
        <v>2.2004139551208279E-2</v>
      </c>
      <c r="M17" s="11">
        <f t="shared" si="56"/>
        <v>2.2004139551208279E-2</v>
      </c>
      <c r="N17" s="11">
        <f t="shared" si="56"/>
        <v>2.2004139551208279E-2</v>
      </c>
      <c r="O17" s="11">
        <f t="shared" si="56"/>
        <v>2.2004139551208279E-2</v>
      </c>
      <c r="P17" s="11">
        <f t="shared" si="56"/>
        <v>2.2004139551208279E-2</v>
      </c>
      <c r="Q17" s="11">
        <f t="shared" si="56"/>
        <v>2.2004139551208279E-2</v>
      </c>
      <c r="R17" s="11">
        <f t="shared" si="56"/>
        <v>2.300413955120828E-2</v>
      </c>
      <c r="S17" s="11">
        <f t="shared" si="56"/>
        <v>2.2004139551208279E-2</v>
      </c>
      <c r="T17" s="11">
        <f t="shared" si="56"/>
        <v>2.2004139551208279E-2</v>
      </c>
      <c r="U17" s="11">
        <f t="shared" si="56"/>
        <v>2.2004139551208279E-2</v>
      </c>
      <c r="V17" s="11">
        <f t="shared" si="56"/>
        <v>2.2004139551208279E-2</v>
      </c>
      <c r="W17" s="11">
        <f t="shared" si="64"/>
        <v>2.2004139551208279E-2</v>
      </c>
      <c r="X17" s="11">
        <f t="shared" si="64"/>
        <v>2.2004139551208279E-2</v>
      </c>
      <c r="Y17" s="11">
        <f t="shared" si="64"/>
        <v>2.2004139551208279E-2</v>
      </c>
      <c r="Z17" s="11">
        <f t="shared" si="64"/>
        <v>2.2004139551208279E-2</v>
      </c>
      <c r="AA17" s="11">
        <f t="shared" si="64"/>
        <v>2.2004139551208279E-2</v>
      </c>
      <c r="AB17" s="11">
        <f t="shared" si="64"/>
        <v>2.2004139551208279E-2</v>
      </c>
      <c r="AC17" s="11">
        <f t="shared" si="64"/>
        <v>2.2004139551208279E-2</v>
      </c>
      <c r="AD17" s="11">
        <f t="shared" si="64"/>
        <v>2.2004139551208279E-2</v>
      </c>
      <c r="AE17" s="11">
        <f t="shared" si="64"/>
        <v>2.2004139551208279E-2</v>
      </c>
      <c r="AF17" s="11">
        <f t="shared" si="64"/>
        <v>2.2004139551208279E-2</v>
      </c>
      <c r="AG17" s="11">
        <f t="shared" si="64"/>
        <v>2.2004139551208279E-2</v>
      </c>
      <c r="AH17" s="11">
        <f t="shared" si="64"/>
        <v>2.2004139551208279E-2</v>
      </c>
      <c r="AI17" s="11">
        <f t="shared" si="64"/>
        <v>2.2004139551208279E-2</v>
      </c>
      <c r="AJ17" s="11">
        <f t="shared" si="64"/>
        <v>2.2004139551208279E-2</v>
      </c>
      <c r="AK17" s="11">
        <f t="shared" si="64"/>
        <v>2.2004139551208279E-2</v>
      </c>
      <c r="AL17" s="11">
        <f t="shared" si="64"/>
        <v>2.2004139551208279E-2</v>
      </c>
      <c r="AM17" s="11">
        <f t="shared" si="64"/>
        <v>2.2004139551208279E-2</v>
      </c>
      <c r="AN17" s="11">
        <f t="shared" si="64"/>
        <v>2.2004139551208279E-2</v>
      </c>
      <c r="AO17" s="11">
        <f t="shared" si="63"/>
        <v>2.2004139551208279E-2</v>
      </c>
      <c r="AP17" s="11">
        <f t="shared" si="63"/>
        <v>2.2004139551208279E-2</v>
      </c>
      <c r="AQ17" s="11">
        <f t="shared" si="63"/>
        <v>2.2004139551208279E-2</v>
      </c>
      <c r="AR17" s="11">
        <f t="shared" si="63"/>
        <v>2.2004139551208279E-2</v>
      </c>
      <c r="AS17" s="11">
        <f t="shared" si="63"/>
        <v>2.2004139551208279E-2</v>
      </c>
      <c r="AT17" s="11">
        <f t="shared" si="63"/>
        <v>2.2004139551208279E-2</v>
      </c>
      <c r="AU17" s="11">
        <f t="shared" si="63"/>
        <v>2.2004139551208279E-2</v>
      </c>
      <c r="AV17" s="11">
        <f t="shared" si="63"/>
        <v>2.2004139551208279E-2</v>
      </c>
      <c r="AW17" s="11">
        <f t="shared" si="63"/>
        <v>2.2004139551208279E-2</v>
      </c>
      <c r="AX17" s="11">
        <f t="shared" si="63"/>
        <v>2.2004139551208279E-2</v>
      </c>
      <c r="AY17" s="11">
        <f t="shared" si="63"/>
        <v>2.2004139551208279E-2</v>
      </c>
      <c r="AZ17" s="11">
        <f t="shared" si="63"/>
        <v>2.2004139551208279E-2</v>
      </c>
      <c r="BA17" s="11">
        <f t="shared" si="63"/>
        <v>2.2004139551208279E-2</v>
      </c>
      <c r="BB17" s="11">
        <f t="shared" si="63"/>
        <v>2.2004139551208279E-2</v>
      </c>
      <c r="BC17" s="11">
        <f t="shared" si="63"/>
        <v>2.2004139551208279E-2</v>
      </c>
      <c r="BD17" s="11">
        <f t="shared" si="3"/>
        <v>2.2004139551208279E-2</v>
      </c>
      <c r="BF17" s="11">
        <f t="shared" si="57"/>
        <v>0.77013727055308789</v>
      </c>
      <c r="BG17" s="11">
        <f t="shared" si="4"/>
        <v>0.77013727055308789</v>
      </c>
      <c r="BH17" s="11">
        <f t="shared" si="5"/>
        <v>0.77013727055308789</v>
      </c>
      <c r="BI17" s="11">
        <f t="shared" si="6"/>
        <v>0.77013727055308789</v>
      </c>
      <c r="BJ17" s="11">
        <f t="shared" si="7"/>
        <v>0.77013727055308789</v>
      </c>
      <c r="BK17" s="11">
        <f t="shared" si="8"/>
        <v>0.77013727055308789</v>
      </c>
      <c r="BL17" s="11">
        <f t="shared" si="9"/>
        <v>0.77013727055308789</v>
      </c>
      <c r="BM17" s="11">
        <f t="shared" si="10"/>
        <v>0.77013727055308789</v>
      </c>
      <c r="BN17" s="11">
        <f t="shared" si="11"/>
        <v>0.77013727055308789</v>
      </c>
      <c r="BO17" s="11">
        <f t="shared" si="12"/>
        <v>0.77013727055308789</v>
      </c>
      <c r="BP17" s="11">
        <f t="shared" si="13"/>
        <v>0.77013727055308789</v>
      </c>
      <c r="BQ17" s="11">
        <f t="shared" si="14"/>
        <v>0.76115184971534366</v>
      </c>
      <c r="BR17" s="11">
        <f t="shared" si="15"/>
        <v>0.77013727055308789</v>
      </c>
      <c r="BS17" s="11">
        <f t="shared" si="16"/>
        <v>0.77013727055308789</v>
      </c>
      <c r="BT17" s="11">
        <f t="shared" si="17"/>
        <v>0.77013727055308789</v>
      </c>
      <c r="BU17" s="11">
        <f t="shared" si="18"/>
        <v>0.77013727055308789</v>
      </c>
      <c r="BV17" s="11">
        <f t="shared" si="19"/>
        <v>0.77013727055308789</v>
      </c>
      <c r="BW17" s="11">
        <f t="shared" si="20"/>
        <v>0.77013727055308789</v>
      </c>
      <c r="BX17" s="11">
        <f t="shared" si="21"/>
        <v>0.77013727055308789</v>
      </c>
      <c r="BY17" s="11">
        <f t="shared" si="22"/>
        <v>0.77013727055308789</v>
      </c>
      <c r="BZ17" s="11">
        <f t="shared" si="23"/>
        <v>0.77013727055308789</v>
      </c>
      <c r="CA17" s="11">
        <f t="shared" si="24"/>
        <v>0.77013727055308789</v>
      </c>
      <c r="CB17" s="11">
        <f t="shared" si="25"/>
        <v>0.77013727055308789</v>
      </c>
      <c r="CC17" s="11">
        <f t="shared" si="26"/>
        <v>0.77013727055308789</v>
      </c>
      <c r="CD17" s="11">
        <f t="shared" si="27"/>
        <v>0.77013727055308789</v>
      </c>
      <c r="CE17" s="11">
        <f t="shared" si="28"/>
        <v>0.77013727055308789</v>
      </c>
      <c r="CF17" s="11">
        <f t="shared" si="29"/>
        <v>0.77013727055308789</v>
      </c>
      <c r="CG17" s="11">
        <f t="shared" si="30"/>
        <v>0.77013727055308789</v>
      </c>
      <c r="CH17" s="11">
        <f t="shared" si="31"/>
        <v>0.77013727055308789</v>
      </c>
      <c r="CI17" s="11">
        <f t="shared" si="32"/>
        <v>0.77013727055308789</v>
      </c>
      <c r="CJ17" s="11">
        <f t="shared" si="33"/>
        <v>0.77013727055308789</v>
      </c>
      <c r="CK17" s="11">
        <f t="shared" si="34"/>
        <v>0.77013727055308789</v>
      </c>
      <c r="CL17" s="11">
        <f t="shared" si="35"/>
        <v>0.77013727055308789</v>
      </c>
      <c r="CM17" s="11">
        <f t="shared" si="36"/>
        <v>0.77013727055308789</v>
      </c>
      <c r="CN17" s="11">
        <f t="shared" si="37"/>
        <v>0.77013727055308789</v>
      </c>
      <c r="CO17" s="11">
        <f t="shared" si="38"/>
        <v>0.77013727055308789</v>
      </c>
      <c r="CP17" s="11">
        <f t="shared" si="39"/>
        <v>0.77013727055308789</v>
      </c>
      <c r="CQ17" s="11">
        <f t="shared" si="40"/>
        <v>0.77013727055308789</v>
      </c>
      <c r="CR17" s="11">
        <f t="shared" si="41"/>
        <v>0.77013727055308789</v>
      </c>
      <c r="CS17" s="11">
        <f t="shared" si="42"/>
        <v>0.77013727055308789</v>
      </c>
      <c r="CT17" s="11">
        <f t="shared" si="43"/>
        <v>0.77013727055308789</v>
      </c>
      <c r="CU17" s="11">
        <f t="shared" si="44"/>
        <v>0.77013727055308789</v>
      </c>
      <c r="CV17" s="11">
        <f t="shared" si="45"/>
        <v>0.77013727055308789</v>
      </c>
      <c r="CW17" s="11">
        <f t="shared" si="46"/>
        <v>0.77013727055308789</v>
      </c>
      <c r="CX17" s="11">
        <f t="shared" si="47"/>
        <v>0.77013727055308789</v>
      </c>
      <c r="CY17" s="11">
        <f t="shared" si="48"/>
        <v>0.77013727055308789</v>
      </c>
      <c r="CZ17" s="11">
        <f t="shared" si="49"/>
        <v>0.77013727055308789</v>
      </c>
      <c r="DA17" s="11">
        <f t="shared" si="50"/>
        <v>0.77013727055308789</v>
      </c>
      <c r="DB17" s="11">
        <f t="shared" si="51"/>
        <v>0.77013727055308789</v>
      </c>
      <c r="DC17" s="11">
        <f t="shared" si="52"/>
        <v>0.77013727055308789</v>
      </c>
      <c r="DE17" s="4">
        <f>(1-BF17)/(SUM(BF$6:BF17))</f>
        <v>2.145328839665004E-2</v>
      </c>
      <c r="DF17" s="4">
        <f>(1-BG17)/(SUM(BG$6:BG17))</f>
        <v>2.145521660977449E-2</v>
      </c>
      <c r="DG17" s="4">
        <f>(1-BH17)/(SUM(BH$6:BH17))</f>
        <v>2.1457070297444026E-2</v>
      </c>
      <c r="DH17" s="4">
        <f>(1-BI17)/(SUM(BI$6:BI17))</f>
        <v>2.145883323656023E-2</v>
      </c>
      <c r="DI17" s="4">
        <f>(1-BJ17)/(SUM(BJ$6:BJ17))</f>
        <v>2.1460488425041387E-2</v>
      </c>
      <c r="DJ17" s="4">
        <f>(1-BK17)/(SUM(BK$6:BK17))</f>
        <v>2.146204120030273E-2</v>
      </c>
      <c r="DK17" s="4">
        <f>(1-BL17)/(SUM(BL$6:BL17))</f>
        <v>2.1463485433410916E-2</v>
      </c>
      <c r="DL17" s="4">
        <f>(1-BM17)/(SUM(BM$6:BM17))</f>
        <v>2.1464833035849812E-2</v>
      </c>
      <c r="DM17" s="4">
        <f>(1-BN17)/(SUM(BN$6:BN17))</f>
        <v>2.146608397324027E-2</v>
      </c>
      <c r="DN17" s="4">
        <f>(1-BO17)/(SUM(BO$6:BO17))</f>
        <v>2.146723857298187E-2</v>
      </c>
      <c r="DO17" s="4">
        <f>(1-BP17)/(SUM(BP$6:BP17))</f>
        <v>2.1468313091168149E-2</v>
      </c>
      <c r="DP17" s="4">
        <f>(1-BQ17)/(SUM(BQ$6:BQ17))</f>
        <v>2.2308554337893607E-2</v>
      </c>
      <c r="DQ17" s="4">
        <f>(1-BR17)/(SUM(BR$6:BR17))</f>
        <v>2.1451308003888007E-2</v>
      </c>
      <c r="DR17" s="4">
        <f>(1-BS17)/(SUM(BS$6:BS17))</f>
        <v>2.1451308003888007E-2</v>
      </c>
      <c r="DS17" s="4">
        <f>(1-BT17)/(SUM(BT$6:BT17))</f>
        <v>2.1451308003888007E-2</v>
      </c>
      <c r="DT17" s="4">
        <f>(1-BU17)/(SUM(BU$6:BU17))</f>
        <v>2.1451308003888007E-2</v>
      </c>
      <c r="DU17" s="4">
        <f>(1-BV17)/(SUM(BV$6:BV17))</f>
        <v>2.1451308003888007E-2</v>
      </c>
      <c r="DV17" s="4">
        <f>(1-BW17)/(SUM(BW$6:BW17))</f>
        <v>2.1451308003888007E-2</v>
      </c>
      <c r="DW17" s="4">
        <f>(1-BX17)/(SUM(BX$6:BX17))</f>
        <v>2.1451308003888007E-2</v>
      </c>
      <c r="DX17" s="4">
        <f>(1-BY17)/(SUM(BY$6:BY17))</f>
        <v>2.1451308003888007E-2</v>
      </c>
      <c r="DY17" s="4">
        <f>(1-BZ17)/(SUM(BZ$6:BZ17))</f>
        <v>2.1451308003888007E-2</v>
      </c>
      <c r="DZ17" s="4">
        <f>(1-CA17)/(SUM(CA$6:CA17))</f>
        <v>2.1451308003888007E-2</v>
      </c>
      <c r="EA17" s="4">
        <f>(1-CB17)/(SUM(CB$6:CB17))</f>
        <v>2.1451308003888007E-2</v>
      </c>
      <c r="EB17" s="4">
        <f>(1-CC17)/(SUM(CC$6:CC17))</f>
        <v>2.1451308003888007E-2</v>
      </c>
      <c r="EC17" s="4">
        <f>(1-CD17)/(SUM(CD$6:CD17))</f>
        <v>2.1451308003888007E-2</v>
      </c>
      <c r="ED17" s="4">
        <f>(1-CE17)/(SUM(CE$6:CE17))</f>
        <v>2.1451308003888007E-2</v>
      </c>
      <c r="EE17" s="4">
        <f>(1-CF17)/(SUM(CF$6:CF17))</f>
        <v>2.1451308003888007E-2</v>
      </c>
      <c r="EF17" s="4">
        <f>(1-CG17)/(SUM(CG$6:CG17))</f>
        <v>2.1451308003888007E-2</v>
      </c>
      <c r="EG17" s="4">
        <f>(1-CH17)/(SUM(CH$6:CH17))</f>
        <v>2.1451308003888007E-2</v>
      </c>
      <c r="EH17" s="4">
        <f>(1-CI17)/(SUM(CI$6:CI17))</f>
        <v>2.1451308003888007E-2</v>
      </c>
      <c r="EI17" s="4">
        <f>(1-CJ17)/(SUM(CJ$6:CJ17))</f>
        <v>2.1451308003888007E-2</v>
      </c>
      <c r="EJ17" s="4">
        <f>(1-CK17)/(SUM(CK$6:CK17))</f>
        <v>2.1451308003888007E-2</v>
      </c>
      <c r="EK17" s="4">
        <f>(1-CL17)/(SUM(CL$6:CL17))</f>
        <v>2.1451308003888007E-2</v>
      </c>
      <c r="EL17" s="4">
        <f>(1-CM17)/(SUM(CM$6:CM17))</f>
        <v>2.1451308003888007E-2</v>
      </c>
      <c r="EM17" s="4">
        <f>(1-CN17)/(SUM(CN$6:CN17))</f>
        <v>2.1451308003888007E-2</v>
      </c>
      <c r="EN17" s="4">
        <f>(1-CO17)/(SUM(CO$6:CO17))</f>
        <v>2.1451308003888007E-2</v>
      </c>
      <c r="EO17" s="4">
        <f>(1-CP17)/(SUM(CP$6:CP17))</f>
        <v>2.1451308003888007E-2</v>
      </c>
      <c r="EP17" s="4">
        <f>(1-CQ17)/(SUM(CQ$6:CQ17))</f>
        <v>2.1451308003888007E-2</v>
      </c>
      <c r="EQ17" s="4">
        <f>(1-CR17)/(SUM(CR$6:CR17))</f>
        <v>2.1451308003888007E-2</v>
      </c>
      <c r="ER17" s="4">
        <f>(1-CS17)/(SUM(CS$6:CS17))</f>
        <v>2.1451308003888007E-2</v>
      </c>
      <c r="ES17" s="4">
        <f>(1-CT17)/(SUM(CT$6:CT17))</f>
        <v>2.1451308003888007E-2</v>
      </c>
      <c r="ET17" s="4">
        <f>(1-CU17)/(SUM(CU$6:CU17))</f>
        <v>2.1451308003888007E-2</v>
      </c>
      <c r="EU17" s="4">
        <f>(1-CV17)/(SUM(CV$6:CV17))</f>
        <v>2.1451308003888007E-2</v>
      </c>
      <c r="EV17" s="4">
        <f>(1-CW17)/(SUM(CW$6:CW17))</f>
        <v>2.1451308003888007E-2</v>
      </c>
      <c r="EW17" s="4">
        <f>(1-CX17)/(SUM(CX$6:CX17))</f>
        <v>2.1451308003888007E-2</v>
      </c>
      <c r="EX17" s="4">
        <f>(1-CY17)/(SUM(CY$6:CY17))</f>
        <v>2.1451308003888007E-2</v>
      </c>
      <c r="EY17" s="4">
        <f>(1-CZ17)/(SUM(CZ$6:CZ17))</f>
        <v>2.1451308003888007E-2</v>
      </c>
      <c r="EZ17" s="4">
        <f>(1-DA17)/(SUM(DA$6:DA17))</f>
        <v>2.1451308003888007E-2</v>
      </c>
      <c r="FA17" s="4">
        <f>(1-DB17)/(SUM(DB$6:DB17))</f>
        <v>2.1451308003888007E-2</v>
      </c>
      <c r="FB17" s="4">
        <f>(1-DC17)/(SUM(DC$6:DC17))</f>
        <v>2.1451308003888007E-2</v>
      </c>
      <c r="FD17" s="4">
        <f t="shared" si="62"/>
        <v>2.9327647195520168E-2</v>
      </c>
      <c r="FE17" s="4">
        <f t="shared" si="58"/>
        <v>2.9327647195520168E-2</v>
      </c>
      <c r="FF17" s="4">
        <f t="shared" si="58"/>
        <v>2.9327647195520168E-2</v>
      </c>
      <c r="FG17" s="4">
        <f t="shared" si="58"/>
        <v>2.9327647195520168E-2</v>
      </c>
      <c r="FH17" s="4">
        <f t="shared" si="58"/>
        <v>2.9327647195520168E-2</v>
      </c>
      <c r="FI17" s="4">
        <f t="shared" si="58"/>
        <v>2.9327647195520168E-2</v>
      </c>
      <c r="FJ17" s="4">
        <f t="shared" si="58"/>
        <v>2.9327647195520168E-2</v>
      </c>
      <c r="FK17" s="4">
        <f t="shared" si="58"/>
        <v>2.9327647195520168E-2</v>
      </c>
      <c r="FL17" s="4">
        <f t="shared" si="58"/>
        <v>2.9327647195520168E-2</v>
      </c>
      <c r="FM17" s="4">
        <f t="shared" si="58"/>
        <v>2.9327647195520168E-2</v>
      </c>
      <c r="FN17" s="4">
        <f t="shared" si="58"/>
        <v>1.8306480169044015E-2</v>
      </c>
      <c r="FO17" s="4">
        <f t="shared" si="58"/>
        <v>4.1478891514818539E-2</v>
      </c>
      <c r="FP17" s="4">
        <f t="shared" si="58"/>
        <v>2.9327647195520168E-2</v>
      </c>
      <c r="FQ17" s="4">
        <f t="shared" si="58"/>
        <v>2.9327647195520168E-2</v>
      </c>
      <c r="FR17" s="4">
        <f t="shared" si="58"/>
        <v>2.9327647195520168E-2</v>
      </c>
      <c r="FS17" s="4">
        <f t="shared" si="58"/>
        <v>2.9327647195520168E-2</v>
      </c>
      <c r="FT17" s="4">
        <f t="shared" si="58"/>
        <v>2.9327647195520168E-2</v>
      </c>
      <c r="FU17" s="4">
        <f t="shared" si="59"/>
        <v>2.9327647195520168E-2</v>
      </c>
      <c r="FV17" s="4">
        <f t="shared" si="59"/>
        <v>2.9327647195520168E-2</v>
      </c>
      <c r="FW17" s="4">
        <f t="shared" si="59"/>
        <v>2.9327647195520168E-2</v>
      </c>
      <c r="FX17" s="4">
        <f t="shared" si="59"/>
        <v>2.9327647195520168E-2</v>
      </c>
      <c r="FY17" s="4">
        <f t="shared" si="59"/>
        <v>2.9327647195520168E-2</v>
      </c>
      <c r="FZ17" s="4">
        <f t="shared" si="59"/>
        <v>2.9327647195520168E-2</v>
      </c>
      <c r="GA17" s="4">
        <f t="shared" si="59"/>
        <v>2.9327647195520168E-2</v>
      </c>
      <c r="GB17" s="4">
        <f t="shared" si="59"/>
        <v>2.9327647195520168E-2</v>
      </c>
      <c r="GC17" s="4">
        <f t="shared" si="59"/>
        <v>2.9327647195520168E-2</v>
      </c>
      <c r="GD17" s="4">
        <f t="shared" si="59"/>
        <v>2.9327647195520168E-2</v>
      </c>
      <c r="GE17" s="4">
        <f t="shared" si="59"/>
        <v>2.9327647195520168E-2</v>
      </c>
      <c r="GF17" s="4">
        <f t="shared" si="59"/>
        <v>2.9327647195520168E-2</v>
      </c>
      <c r="GG17" s="4">
        <f t="shared" si="59"/>
        <v>2.9327647195520168E-2</v>
      </c>
      <c r="GH17" s="4">
        <f t="shared" si="59"/>
        <v>2.9327647195520168E-2</v>
      </c>
      <c r="GI17" s="4">
        <f t="shared" si="59"/>
        <v>2.9327647195520168E-2</v>
      </c>
      <c r="GJ17" s="4">
        <f t="shared" si="59"/>
        <v>2.9327647195520168E-2</v>
      </c>
      <c r="GK17" s="4">
        <f t="shared" si="60"/>
        <v>2.9327647195520168E-2</v>
      </c>
      <c r="GL17" s="4">
        <f t="shared" si="60"/>
        <v>2.9327647195520168E-2</v>
      </c>
      <c r="GM17" s="4">
        <f t="shared" si="60"/>
        <v>2.9327647195520168E-2</v>
      </c>
      <c r="GN17" s="4">
        <f t="shared" si="60"/>
        <v>2.9327647195520168E-2</v>
      </c>
      <c r="GO17" s="4">
        <f t="shared" si="60"/>
        <v>2.9327647195520168E-2</v>
      </c>
      <c r="GP17" s="4">
        <f t="shared" si="60"/>
        <v>2.9327647195520168E-2</v>
      </c>
      <c r="GQ17" s="4">
        <f t="shared" si="60"/>
        <v>2.9327647195520168E-2</v>
      </c>
      <c r="GR17" s="4">
        <f t="shared" si="61"/>
        <v>2.9327647195520168E-2</v>
      </c>
      <c r="GS17" s="4">
        <f t="shared" si="61"/>
        <v>2.9327647195520168E-2</v>
      </c>
      <c r="GT17" s="4">
        <f t="shared" si="61"/>
        <v>2.9327647195520168E-2</v>
      </c>
      <c r="GU17" s="4">
        <f t="shared" si="61"/>
        <v>2.9327647195520168E-2</v>
      </c>
      <c r="GV17" s="4">
        <f t="shared" si="61"/>
        <v>2.9327647195520168E-2</v>
      </c>
      <c r="GW17" s="4">
        <f t="shared" si="61"/>
        <v>2.9327647195520168E-2</v>
      </c>
      <c r="GX17" s="4">
        <f t="shared" si="61"/>
        <v>2.9327647195520168E-2</v>
      </c>
      <c r="GY17" s="4">
        <f t="shared" si="61"/>
        <v>2.9327647195520168E-2</v>
      </c>
      <c r="GZ17" s="4">
        <f t="shared" si="61"/>
        <v>2.9327647195520168E-2</v>
      </c>
      <c r="HA17" s="4">
        <f t="shared" si="61"/>
        <v>2.9327647195520168E-2</v>
      </c>
      <c r="HB17" s="4"/>
      <c r="HC17" s="4"/>
      <c r="HD17" s="4"/>
      <c r="HE17" s="4"/>
    </row>
    <row r="18" spans="2:213" x14ac:dyDescent="0.2">
      <c r="B18" t="str">
        <f t="shared" si="0"/>
        <v>13y</v>
      </c>
      <c r="C18">
        <f t="shared" si="55"/>
        <v>156</v>
      </c>
      <c r="D18" s="10">
        <f t="shared" si="1"/>
        <v>13</v>
      </c>
      <c r="E18" s="11">
        <f>'Curve construction'!F33</f>
        <v>2.2571463304398298E-2</v>
      </c>
      <c r="G18" s="11">
        <f t="shared" si="56"/>
        <v>2.2571463304398298E-2</v>
      </c>
      <c r="H18" s="11">
        <f t="shared" si="56"/>
        <v>2.2571463304398298E-2</v>
      </c>
      <c r="I18" s="11">
        <f t="shared" si="56"/>
        <v>2.2571463304398298E-2</v>
      </c>
      <c r="J18" s="11">
        <f t="shared" si="56"/>
        <v>2.2571463304398298E-2</v>
      </c>
      <c r="K18" s="11">
        <f t="shared" si="56"/>
        <v>2.2571463304398298E-2</v>
      </c>
      <c r="L18" s="11">
        <f t="shared" si="56"/>
        <v>2.2571463304398298E-2</v>
      </c>
      <c r="M18" s="11">
        <f t="shared" si="56"/>
        <v>2.2571463304398298E-2</v>
      </c>
      <c r="N18" s="11">
        <f t="shared" si="56"/>
        <v>2.2571463304398298E-2</v>
      </c>
      <c r="O18" s="11">
        <f t="shared" si="56"/>
        <v>2.2571463304398298E-2</v>
      </c>
      <c r="P18" s="11">
        <f t="shared" si="56"/>
        <v>2.2571463304398298E-2</v>
      </c>
      <c r="Q18" s="11">
        <f t="shared" si="56"/>
        <v>2.2571463304398298E-2</v>
      </c>
      <c r="R18" s="11">
        <f t="shared" si="56"/>
        <v>2.2571463304398298E-2</v>
      </c>
      <c r="S18" s="11">
        <f t="shared" si="56"/>
        <v>2.3571463304398299E-2</v>
      </c>
      <c r="T18" s="11">
        <f t="shared" si="56"/>
        <v>2.2571463304398298E-2</v>
      </c>
      <c r="U18" s="11">
        <f t="shared" si="56"/>
        <v>2.2571463304398298E-2</v>
      </c>
      <c r="V18" s="11">
        <f t="shared" si="56"/>
        <v>2.2571463304398298E-2</v>
      </c>
      <c r="W18" s="11">
        <f t="shared" si="64"/>
        <v>2.2571463304398298E-2</v>
      </c>
      <c r="X18" s="11">
        <f t="shared" si="64"/>
        <v>2.2571463304398298E-2</v>
      </c>
      <c r="Y18" s="11">
        <f t="shared" si="64"/>
        <v>2.2571463304398298E-2</v>
      </c>
      <c r="Z18" s="11">
        <f t="shared" si="64"/>
        <v>2.2571463304398298E-2</v>
      </c>
      <c r="AA18" s="11">
        <f t="shared" si="64"/>
        <v>2.2571463304398298E-2</v>
      </c>
      <c r="AB18" s="11">
        <f t="shared" si="64"/>
        <v>2.2571463304398298E-2</v>
      </c>
      <c r="AC18" s="11">
        <f t="shared" si="64"/>
        <v>2.2571463304398298E-2</v>
      </c>
      <c r="AD18" s="11">
        <f t="shared" si="64"/>
        <v>2.2571463304398298E-2</v>
      </c>
      <c r="AE18" s="11">
        <f t="shared" si="64"/>
        <v>2.2571463304398298E-2</v>
      </c>
      <c r="AF18" s="11">
        <f t="shared" si="64"/>
        <v>2.2571463304398298E-2</v>
      </c>
      <c r="AG18" s="11">
        <f t="shared" si="64"/>
        <v>2.2571463304398298E-2</v>
      </c>
      <c r="AH18" s="11">
        <f t="shared" si="64"/>
        <v>2.2571463304398298E-2</v>
      </c>
      <c r="AI18" s="11">
        <f t="shared" si="64"/>
        <v>2.2571463304398298E-2</v>
      </c>
      <c r="AJ18" s="11">
        <f t="shared" si="64"/>
        <v>2.2571463304398298E-2</v>
      </c>
      <c r="AK18" s="11">
        <f t="shared" si="64"/>
        <v>2.2571463304398298E-2</v>
      </c>
      <c r="AL18" s="11">
        <f t="shared" si="64"/>
        <v>2.2571463304398298E-2</v>
      </c>
      <c r="AM18" s="11">
        <f t="shared" si="64"/>
        <v>2.2571463304398298E-2</v>
      </c>
      <c r="AN18" s="11">
        <f t="shared" si="64"/>
        <v>2.2571463304398298E-2</v>
      </c>
      <c r="AO18" s="11">
        <f t="shared" si="63"/>
        <v>2.2571463304398298E-2</v>
      </c>
      <c r="AP18" s="11">
        <f t="shared" si="63"/>
        <v>2.2571463304398298E-2</v>
      </c>
      <c r="AQ18" s="11">
        <f t="shared" si="63"/>
        <v>2.2571463304398298E-2</v>
      </c>
      <c r="AR18" s="11">
        <f t="shared" si="63"/>
        <v>2.2571463304398298E-2</v>
      </c>
      <c r="AS18" s="11">
        <f t="shared" si="63"/>
        <v>2.2571463304398298E-2</v>
      </c>
      <c r="AT18" s="11">
        <f t="shared" si="63"/>
        <v>2.2571463304398298E-2</v>
      </c>
      <c r="AU18" s="11">
        <f t="shared" si="63"/>
        <v>2.2571463304398298E-2</v>
      </c>
      <c r="AV18" s="11">
        <f t="shared" si="63"/>
        <v>2.2571463304398298E-2</v>
      </c>
      <c r="AW18" s="11">
        <f t="shared" si="63"/>
        <v>2.2571463304398298E-2</v>
      </c>
      <c r="AX18" s="11">
        <f t="shared" si="63"/>
        <v>2.2571463304398298E-2</v>
      </c>
      <c r="AY18" s="11">
        <f t="shared" si="63"/>
        <v>2.2571463304398298E-2</v>
      </c>
      <c r="AZ18" s="11">
        <f t="shared" si="63"/>
        <v>2.2571463304398298E-2</v>
      </c>
      <c r="BA18" s="11">
        <f t="shared" si="63"/>
        <v>2.2571463304398298E-2</v>
      </c>
      <c r="BB18" s="11">
        <f t="shared" si="63"/>
        <v>2.2571463304398298E-2</v>
      </c>
      <c r="BC18" s="11">
        <f t="shared" si="63"/>
        <v>2.2571463304398298E-2</v>
      </c>
      <c r="BD18" s="11">
        <f t="shared" si="3"/>
        <v>2.2571463304398298E-2</v>
      </c>
      <c r="BF18" s="11">
        <f t="shared" si="57"/>
        <v>0.74813901876483457</v>
      </c>
      <c r="BG18" s="11">
        <f t="shared" si="4"/>
        <v>0.74813901876483457</v>
      </c>
      <c r="BH18" s="11">
        <f t="shared" si="5"/>
        <v>0.74813901876483457</v>
      </c>
      <c r="BI18" s="11">
        <f t="shared" si="6"/>
        <v>0.74813901876483457</v>
      </c>
      <c r="BJ18" s="11">
        <f t="shared" si="7"/>
        <v>0.74813901876483457</v>
      </c>
      <c r="BK18" s="11">
        <f t="shared" si="8"/>
        <v>0.74813901876483457</v>
      </c>
      <c r="BL18" s="11">
        <f t="shared" si="9"/>
        <v>0.74813901876483457</v>
      </c>
      <c r="BM18" s="11">
        <f t="shared" si="10"/>
        <v>0.74813901876483457</v>
      </c>
      <c r="BN18" s="11">
        <f t="shared" si="11"/>
        <v>0.74813901876483457</v>
      </c>
      <c r="BO18" s="11">
        <f t="shared" si="12"/>
        <v>0.74813901876483457</v>
      </c>
      <c r="BP18" s="11">
        <f t="shared" si="13"/>
        <v>0.74813901876483457</v>
      </c>
      <c r="BQ18" s="11">
        <f t="shared" si="14"/>
        <v>0.74813901876483457</v>
      </c>
      <c r="BR18" s="11">
        <f t="shared" si="15"/>
        <v>0.73869268276526368</v>
      </c>
      <c r="BS18" s="11">
        <f t="shared" si="16"/>
        <v>0.74813901876483457</v>
      </c>
      <c r="BT18" s="11">
        <f t="shared" si="17"/>
        <v>0.74813901876483457</v>
      </c>
      <c r="BU18" s="11">
        <f t="shared" si="18"/>
        <v>0.74813901876483457</v>
      </c>
      <c r="BV18" s="11">
        <f t="shared" si="19"/>
        <v>0.74813901876483457</v>
      </c>
      <c r="BW18" s="11">
        <f t="shared" si="20"/>
        <v>0.74813901876483457</v>
      </c>
      <c r="BX18" s="11">
        <f t="shared" si="21"/>
        <v>0.74813901876483457</v>
      </c>
      <c r="BY18" s="11">
        <f t="shared" si="22"/>
        <v>0.74813901876483457</v>
      </c>
      <c r="BZ18" s="11">
        <f t="shared" si="23"/>
        <v>0.74813901876483457</v>
      </c>
      <c r="CA18" s="11">
        <f t="shared" si="24"/>
        <v>0.74813901876483457</v>
      </c>
      <c r="CB18" s="11">
        <f t="shared" si="25"/>
        <v>0.74813901876483457</v>
      </c>
      <c r="CC18" s="11">
        <f t="shared" si="26"/>
        <v>0.74813901876483457</v>
      </c>
      <c r="CD18" s="11">
        <f t="shared" si="27"/>
        <v>0.74813901876483457</v>
      </c>
      <c r="CE18" s="11">
        <f t="shared" si="28"/>
        <v>0.74813901876483457</v>
      </c>
      <c r="CF18" s="11">
        <f t="shared" si="29"/>
        <v>0.74813901876483457</v>
      </c>
      <c r="CG18" s="11">
        <f t="shared" si="30"/>
        <v>0.74813901876483457</v>
      </c>
      <c r="CH18" s="11">
        <f t="shared" si="31"/>
        <v>0.74813901876483457</v>
      </c>
      <c r="CI18" s="11">
        <f t="shared" si="32"/>
        <v>0.74813901876483457</v>
      </c>
      <c r="CJ18" s="11">
        <f t="shared" si="33"/>
        <v>0.74813901876483457</v>
      </c>
      <c r="CK18" s="11">
        <f t="shared" si="34"/>
        <v>0.74813901876483457</v>
      </c>
      <c r="CL18" s="11">
        <f t="shared" si="35"/>
        <v>0.74813901876483457</v>
      </c>
      <c r="CM18" s="11">
        <f t="shared" si="36"/>
        <v>0.74813901876483457</v>
      </c>
      <c r="CN18" s="11">
        <f t="shared" si="37"/>
        <v>0.74813901876483457</v>
      </c>
      <c r="CO18" s="11">
        <f t="shared" si="38"/>
        <v>0.74813901876483457</v>
      </c>
      <c r="CP18" s="11">
        <f t="shared" si="39"/>
        <v>0.74813901876483457</v>
      </c>
      <c r="CQ18" s="11">
        <f t="shared" si="40"/>
        <v>0.74813901876483457</v>
      </c>
      <c r="CR18" s="11">
        <f t="shared" si="41"/>
        <v>0.74813901876483457</v>
      </c>
      <c r="CS18" s="11">
        <f t="shared" si="42"/>
        <v>0.74813901876483457</v>
      </c>
      <c r="CT18" s="11">
        <f t="shared" si="43"/>
        <v>0.74813901876483457</v>
      </c>
      <c r="CU18" s="11">
        <f t="shared" si="44"/>
        <v>0.74813901876483457</v>
      </c>
      <c r="CV18" s="11">
        <f t="shared" si="45"/>
        <v>0.74813901876483457</v>
      </c>
      <c r="CW18" s="11">
        <f t="shared" si="46"/>
        <v>0.74813901876483457</v>
      </c>
      <c r="CX18" s="11">
        <f t="shared" si="47"/>
        <v>0.74813901876483457</v>
      </c>
      <c r="CY18" s="11">
        <f t="shared" si="48"/>
        <v>0.74813901876483457</v>
      </c>
      <c r="CZ18" s="11">
        <f t="shared" si="49"/>
        <v>0.74813901876483457</v>
      </c>
      <c r="DA18" s="11">
        <f t="shared" si="50"/>
        <v>0.74813901876483457</v>
      </c>
      <c r="DB18" s="11">
        <f t="shared" si="51"/>
        <v>0.74813901876483457</v>
      </c>
      <c r="DC18" s="11">
        <f t="shared" si="52"/>
        <v>0.74813901876483457</v>
      </c>
      <c r="DE18" s="4">
        <f>(1-BF18)/(SUM(BF$6:BF18))</f>
        <v>2.1972206777408774E-2</v>
      </c>
      <c r="DF18" s="4">
        <f>(1-BG18)/(SUM(BG$6:BG18))</f>
        <v>2.1974052726706127E-2</v>
      </c>
      <c r="DG18" s="4">
        <f>(1-BH18)/(SUM(BH$6:BH18))</f>
        <v>2.1975827309628496E-2</v>
      </c>
      <c r="DH18" s="4">
        <f>(1-BI18)/(SUM(BI$6:BI18))</f>
        <v>2.1977514998055517E-2</v>
      </c>
      <c r="DI18" s="4">
        <f>(1-BJ18)/(SUM(BJ$6:BJ18))</f>
        <v>2.1979099518683754E-2</v>
      </c>
      <c r="DJ18" s="4">
        <f>(1-BK18)/(SUM(BK$6:BK18))</f>
        <v>2.1980585984091635E-2</v>
      </c>
      <c r="DK18" s="4">
        <f>(1-BL18)/(SUM(BL$6:BL18))</f>
        <v>2.1981968529934687E-2</v>
      </c>
      <c r="DL18" s="4">
        <f>(1-BM18)/(SUM(BM$6:BM18))</f>
        <v>2.1983258561519888E-2</v>
      </c>
      <c r="DM18" s="4">
        <f>(1-BN18)/(SUM(BN$6:BN18))</f>
        <v>2.1984456048212697E-2</v>
      </c>
      <c r="DN18" s="4">
        <f>(1-BO18)/(SUM(BO$6:BO18))</f>
        <v>2.1985561305532985E-2</v>
      </c>
      <c r="DO18" s="4">
        <f>(1-BP18)/(SUM(BP$6:BP18))</f>
        <v>2.1986589896649672E-2</v>
      </c>
      <c r="DP18" s="4">
        <f>(1-BQ18)/(SUM(BQ$6:BQ18))</f>
        <v>2.1987545026141121E-2</v>
      </c>
      <c r="DQ18" s="4">
        <f>(1-BR18)/(SUM(BR$6:BR18))</f>
        <v>2.2813131166307853E-2</v>
      </c>
      <c r="DR18" s="4">
        <f>(1-BS18)/(SUM(BS$6:BS18))</f>
        <v>2.1970310852081891E-2</v>
      </c>
      <c r="DS18" s="4">
        <f>(1-BT18)/(SUM(BT$6:BT18))</f>
        <v>2.1970310852081891E-2</v>
      </c>
      <c r="DT18" s="4">
        <f>(1-BU18)/(SUM(BU$6:BU18))</f>
        <v>2.1970310852081891E-2</v>
      </c>
      <c r="DU18" s="4">
        <f>(1-BV18)/(SUM(BV$6:BV18))</f>
        <v>2.1970310852081891E-2</v>
      </c>
      <c r="DV18" s="4">
        <f>(1-BW18)/(SUM(BW$6:BW18))</f>
        <v>2.1970310852081891E-2</v>
      </c>
      <c r="DW18" s="4">
        <f>(1-BX18)/(SUM(BX$6:BX18))</f>
        <v>2.1970310852081891E-2</v>
      </c>
      <c r="DX18" s="4">
        <f>(1-BY18)/(SUM(BY$6:BY18))</f>
        <v>2.1970310852081891E-2</v>
      </c>
      <c r="DY18" s="4">
        <f>(1-BZ18)/(SUM(BZ$6:BZ18))</f>
        <v>2.1970310852081891E-2</v>
      </c>
      <c r="DZ18" s="4">
        <f>(1-CA18)/(SUM(CA$6:CA18))</f>
        <v>2.1970310852081891E-2</v>
      </c>
      <c r="EA18" s="4">
        <f>(1-CB18)/(SUM(CB$6:CB18))</f>
        <v>2.1970310852081891E-2</v>
      </c>
      <c r="EB18" s="4">
        <f>(1-CC18)/(SUM(CC$6:CC18))</f>
        <v>2.1970310852081891E-2</v>
      </c>
      <c r="EC18" s="4">
        <f>(1-CD18)/(SUM(CD$6:CD18))</f>
        <v>2.1970310852081891E-2</v>
      </c>
      <c r="ED18" s="4">
        <f>(1-CE18)/(SUM(CE$6:CE18))</f>
        <v>2.1970310852081891E-2</v>
      </c>
      <c r="EE18" s="4">
        <f>(1-CF18)/(SUM(CF$6:CF18))</f>
        <v>2.1970310852081891E-2</v>
      </c>
      <c r="EF18" s="4">
        <f>(1-CG18)/(SUM(CG$6:CG18))</f>
        <v>2.1970310852081891E-2</v>
      </c>
      <c r="EG18" s="4">
        <f>(1-CH18)/(SUM(CH$6:CH18))</f>
        <v>2.1970310852081891E-2</v>
      </c>
      <c r="EH18" s="4">
        <f>(1-CI18)/(SUM(CI$6:CI18))</f>
        <v>2.1970310852081891E-2</v>
      </c>
      <c r="EI18" s="4">
        <f>(1-CJ18)/(SUM(CJ$6:CJ18))</f>
        <v>2.1970310852081891E-2</v>
      </c>
      <c r="EJ18" s="4">
        <f>(1-CK18)/(SUM(CK$6:CK18))</f>
        <v>2.1970310852081891E-2</v>
      </c>
      <c r="EK18" s="4">
        <f>(1-CL18)/(SUM(CL$6:CL18))</f>
        <v>2.1970310852081891E-2</v>
      </c>
      <c r="EL18" s="4">
        <f>(1-CM18)/(SUM(CM$6:CM18))</f>
        <v>2.1970310852081891E-2</v>
      </c>
      <c r="EM18" s="4">
        <f>(1-CN18)/(SUM(CN$6:CN18))</f>
        <v>2.1970310852081891E-2</v>
      </c>
      <c r="EN18" s="4">
        <f>(1-CO18)/(SUM(CO$6:CO18))</f>
        <v>2.1970310852081891E-2</v>
      </c>
      <c r="EO18" s="4">
        <f>(1-CP18)/(SUM(CP$6:CP18))</f>
        <v>2.1970310852081891E-2</v>
      </c>
      <c r="EP18" s="4">
        <f>(1-CQ18)/(SUM(CQ$6:CQ18))</f>
        <v>2.1970310852081891E-2</v>
      </c>
      <c r="EQ18" s="4">
        <f>(1-CR18)/(SUM(CR$6:CR18))</f>
        <v>2.1970310852081891E-2</v>
      </c>
      <c r="ER18" s="4">
        <f>(1-CS18)/(SUM(CS$6:CS18))</f>
        <v>2.1970310852081891E-2</v>
      </c>
      <c r="ES18" s="4">
        <f>(1-CT18)/(SUM(CT$6:CT18))</f>
        <v>2.1970310852081891E-2</v>
      </c>
      <c r="ET18" s="4">
        <f>(1-CU18)/(SUM(CU$6:CU18))</f>
        <v>2.1970310852081891E-2</v>
      </c>
      <c r="EU18" s="4">
        <f>(1-CV18)/(SUM(CV$6:CV18))</f>
        <v>2.1970310852081891E-2</v>
      </c>
      <c r="EV18" s="4">
        <f>(1-CW18)/(SUM(CW$6:CW18))</f>
        <v>2.1970310852081891E-2</v>
      </c>
      <c r="EW18" s="4">
        <f>(1-CX18)/(SUM(CX$6:CX18))</f>
        <v>2.1970310852081891E-2</v>
      </c>
      <c r="EX18" s="4">
        <f>(1-CY18)/(SUM(CY$6:CY18))</f>
        <v>2.1970310852081891E-2</v>
      </c>
      <c r="EY18" s="4">
        <f>(1-CZ18)/(SUM(CZ$6:CZ18))</f>
        <v>2.1970310852081891E-2</v>
      </c>
      <c r="EZ18" s="4">
        <f>(1-DA18)/(SUM(DA$6:DA18))</f>
        <v>2.1970310852081891E-2</v>
      </c>
      <c r="FA18" s="4">
        <f>(1-DB18)/(SUM(DB$6:DB18))</f>
        <v>2.1970310852081891E-2</v>
      </c>
      <c r="FB18" s="4">
        <f>(1-DC18)/(SUM(DC$6:DC18))</f>
        <v>2.1970310852081891E-2</v>
      </c>
      <c r="FD18" s="4">
        <f t="shared" si="62"/>
        <v>2.940396268139045E-2</v>
      </c>
      <c r="FE18" s="4">
        <f t="shared" si="58"/>
        <v>2.940396268139045E-2</v>
      </c>
      <c r="FF18" s="4">
        <f t="shared" si="58"/>
        <v>2.940396268139045E-2</v>
      </c>
      <c r="FG18" s="4">
        <f t="shared" si="58"/>
        <v>2.940396268139045E-2</v>
      </c>
      <c r="FH18" s="4">
        <f t="shared" si="58"/>
        <v>2.940396268139045E-2</v>
      </c>
      <c r="FI18" s="4">
        <f t="shared" si="58"/>
        <v>2.940396268139045E-2</v>
      </c>
      <c r="FJ18" s="4">
        <f t="shared" si="58"/>
        <v>2.940396268139045E-2</v>
      </c>
      <c r="FK18" s="4">
        <f t="shared" si="58"/>
        <v>2.940396268139045E-2</v>
      </c>
      <c r="FL18" s="4">
        <f t="shared" si="58"/>
        <v>2.940396268139045E-2</v>
      </c>
      <c r="FM18" s="4">
        <f t="shared" si="58"/>
        <v>2.940396268139045E-2</v>
      </c>
      <c r="FN18" s="4">
        <f t="shared" si="58"/>
        <v>2.940396268139045E-2</v>
      </c>
      <c r="FO18" s="4">
        <f t="shared" si="58"/>
        <v>1.7393600152005195E-2</v>
      </c>
      <c r="FP18" s="4">
        <f t="shared" si="58"/>
        <v>4.2567888543464161E-2</v>
      </c>
      <c r="FQ18" s="4">
        <f t="shared" si="58"/>
        <v>2.940396268139045E-2</v>
      </c>
      <c r="FR18" s="4">
        <f t="shared" si="58"/>
        <v>2.940396268139045E-2</v>
      </c>
      <c r="FS18" s="4">
        <f t="shared" si="58"/>
        <v>2.940396268139045E-2</v>
      </c>
      <c r="FT18" s="4">
        <f t="shared" si="58"/>
        <v>2.940396268139045E-2</v>
      </c>
      <c r="FU18" s="4">
        <f t="shared" si="59"/>
        <v>2.940396268139045E-2</v>
      </c>
      <c r="FV18" s="4">
        <f t="shared" si="59"/>
        <v>2.940396268139045E-2</v>
      </c>
      <c r="FW18" s="4">
        <f t="shared" si="59"/>
        <v>2.940396268139045E-2</v>
      </c>
      <c r="FX18" s="4">
        <f t="shared" si="59"/>
        <v>2.940396268139045E-2</v>
      </c>
      <c r="FY18" s="4">
        <f t="shared" si="59"/>
        <v>2.940396268139045E-2</v>
      </c>
      <c r="FZ18" s="4">
        <f t="shared" si="59"/>
        <v>2.940396268139045E-2</v>
      </c>
      <c r="GA18" s="4">
        <f t="shared" si="59"/>
        <v>2.940396268139045E-2</v>
      </c>
      <c r="GB18" s="4">
        <f t="shared" si="59"/>
        <v>2.940396268139045E-2</v>
      </c>
      <c r="GC18" s="4">
        <f t="shared" si="59"/>
        <v>2.940396268139045E-2</v>
      </c>
      <c r="GD18" s="4">
        <f t="shared" si="59"/>
        <v>2.940396268139045E-2</v>
      </c>
      <c r="GE18" s="4">
        <f t="shared" si="59"/>
        <v>2.940396268139045E-2</v>
      </c>
      <c r="GF18" s="4">
        <f t="shared" si="59"/>
        <v>2.940396268139045E-2</v>
      </c>
      <c r="GG18" s="4">
        <f t="shared" si="59"/>
        <v>2.940396268139045E-2</v>
      </c>
      <c r="GH18" s="4">
        <f t="shared" si="59"/>
        <v>2.940396268139045E-2</v>
      </c>
      <c r="GI18" s="4">
        <f t="shared" si="59"/>
        <v>2.940396268139045E-2</v>
      </c>
      <c r="GJ18" s="4">
        <f t="shared" si="59"/>
        <v>2.940396268139045E-2</v>
      </c>
      <c r="GK18" s="4">
        <f t="shared" si="60"/>
        <v>2.940396268139045E-2</v>
      </c>
      <c r="GL18" s="4">
        <f t="shared" si="60"/>
        <v>2.940396268139045E-2</v>
      </c>
      <c r="GM18" s="4">
        <f t="shared" si="60"/>
        <v>2.940396268139045E-2</v>
      </c>
      <c r="GN18" s="4">
        <f t="shared" si="60"/>
        <v>2.940396268139045E-2</v>
      </c>
      <c r="GO18" s="4">
        <f t="shared" si="60"/>
        <v>2.940396268139045E-2</v>
      </c>
      <c r="GP18" s="4">
        <f t="shared" si="60"/>
        <v>2.940396268139045E-2</v>
      </c>
      <c r="GQ18" s="4">
        <f t="shared" si="60"/>
        <v>2.940396268139045E-2</v>
      </c>
      <c r="GR18" s="4">
        <f t="shared" si="61"/>
        <v>2.940396268139045E-2</v>
      </c>
      <c r="GS18" s="4">
        <f t="shared" si="61"/>
        <v>2.940396268139045E-2</v>
      </c>
      <c r="GT18" s="4">
        <f t="shared" si="61"/>
        <v>2.940396268139045E-2</v>
      </c>
      <c r="GU18" s="4">
        <f t="shared" si="61"/>
        <v>2.940396268139045E-2</v>
      </c>
      <c r="GV18" s="4">
        <f t="shared" si="61"/>
        <v>2.940396268139045E-2</v>
      </c>
      <c r="GW18" s="4">
        <f t="shared" si="61"/>
        <v>2.940396268139045E-2</v>
      </c>
      <c r="GX18" s="4">
        <f t="shared" si="61"/>
        <v>2.940396268139045E-2</v>
      </c>
      <c r="GY18" s="4">
        <f t="shared" si="61"/>
        <v>2.940396268139045E-2</v>
      </c>
      <c r="GZ18" s="4">
        <f t="shared" si="61"/>
        <v>2.940396268139045E-2</v>
      </c>
      <c r="HA18" s="4">
        <f t="shared" si="61"/>
        <v>2.940396268139045E-2</v>
      </c>
      <c r="HB18" s="4"/>
      <c r="HC18" s="4"/>
      <c r="HD18" s="4"/>
      <c r="HE18" s="4"/>
    </row>
    <row r="19" spans="2:213" x14ac:dyDescent="0.2">
      <c r="B19" t="str">
        <f t="shared" si="0"/>
        <v>14y</v>
      </c>
      <c r="C19">
        <f t="shared" si="55"/>
        <v>168</v>
      </c>
      <c r="D19" s="10">
        <f t="shared" si="1"/>
        <v>14</v>
      </c>
      <c r="E19" s="11">
        <f>'Curve construction'!F34</f>
        <v>2.3063408771548888E-2</v>
      </c>
      <c r="G19" s="11">
        <f t="shared" si="56"/>
        <v>2.3063408771548888E-2</v>
      </c>
      <c r="H19" s="11">
        <f t="shared" si="56"/>
        <v>2.3063408771548888E-2</v>
      </c>
      <c r="I19" s="11">
        <f t="shared" si="56"/>
        <v>2.3063408771548888E-2</v>
      </c>
      <c r="J19" s="11">
        <f t="shared" si="56"/>
        <v>2.3063408771548888E-2</v>
      </c>
      <c r="K19" s="11">
        <f t="shared" si="56"/>
        <v>2.3063408771548888E-2</v>
      </c>
      <c r="L19" s="11">
        <f t="shared" si="56"/>
        <v>2.3063408771548888E-2</v>
      </c>
      <c r="M19" s="11">
        <f t="shared" si="56"/>
        <v>2.3063408771548888E-2</v>
      </c>
      <c r="N19" s="11">
        <f t="shared" si="56"/>
        <v>2.3063408771548888E-2</v>
      </c>
      <c r="O19" s="11">
        <f t="shared" si="56"/>
        <v>2.3063408771548888E-2</v>
      </c>
      <c r="P19" s="11">
        <f t="shared" si="56"/>
        <v>2.3063408771548888E-2</v>
      </c>
      <c r="Q19" s="11">
        <f t="shared" si="56"/>
        <v>2.3063408771548888E-2</v>
      </c>
      <c r="R19" s="11">
        <f t="shared" si="56"/>
        <v>2.3063408771548888E-2</v>
      </c>
      <c r="S19" s="11">
        <f t="shared" si="56"/>
        <v>2.3063408771548888E-2</v>
      </c>
      <c r="T19" s="11">
        <f t="shared" si="56"/>
        <v>2.4063408771548889E-2</v>
      </c>
      <c r="U19" s="11">
        <f t="shared" si="56"/>
        <v>2.3063408771548888E-2</v>
      </c>
      <c r="V19" s="11">
        <f t="shared" si="56"/>
        <v>2.3063408771548888E-2</v>
      </c>
      <c r="W19" s="11">
        <f t="shared" si="64"/>
        <v>2.3063408771548888E-2</v>
      </c>
      <c r="X19" s="11">
        <f t="shared" si="64"/>
        <v>2.3063408771548888E-2</v>
      </c>
      <c r="Y19" s="11">
        <f t="shared" si="64"/>
        <v>2.3063408771548888E-2</v>
      </c>
      <c r="Z19" s="11">
        <f t="shared" si="64"/>
        <v>2.3063408771548888E-2</v>
      </c>
      <c r="AA19" s="11">
        <f t="shared" si="64"/>
        <v>2.3063408771548888E-2</v>
      </c>
      <c r="AB19" s="11">
        <f t="shared" si="64"/>
        <v>2.3063408771548888E-2</v>
      </c>
      <c r="AC19" s="11">
        <f t="shared" si="64"/>
        <v>2.3063408771548888E-2</v>
      </c>
      <c r="AD19" s="11">
        <f t="shared" si="64"/>
        <v>2.3063408771548888E-2</v>
      </c>
      <c r="AE19" s="11">
        <f t="shared" si="64"/>
        <v>2.3063408771548888E-2</v>
      </c>
      <c r="AF19" s="11">
        <f t="shared" si="64"/>
        <v>2.3063408771548888E-2</v>
      </c>
      <c r="AG19" s="11">
        <f t="shared" si="64"/>
        <v>2.3063408771548888E-2</v>
      </c>
      <c r="AH19" s="11">
        <f t="shared" si="64"/>
        <v>2.3063408771548888E-2</v>
      </c>
      <c r="AI19" s="11">
        <f t="shared" si="64"/>
        <v>2.3063408771548888E-2</v>
      </c>
      <c r="AJ19" s="11">
        <f t="shared" si="64"/>
        <v>2.3063408771548888E-2</v>
      </c>
      <c r="AK19" s="11">
        <f t="shared" si="64"/>
        <v>2.3063408771548888E-2</v>
      </c>
      <c r="AL19" s="11">
        <f t="shared" si="64"/>
        <v>2.3063408771548888E-2</v>
      </c>
      <c r="AM19" s="11">
        <f t="shared" si="64"/>
        <v>2.3063408771548888E-2</v>
      </c>
      <c r="AN19" s="11">
        <f t="shared" si="64"/>
        <v>2.3063408771548888E-2</v>
      </c>
      <c r="AO19" s="11">
        <f t="shared" si="63"/>
        <v>2.3063408771548888E-2</v>
      </c>
      <c r="AP19" s="11">
        <f t="shared" si="63"/>
        <v>2.3063408771548888E-2</v>
      </c>
      <c r="AQ19" s="11">
        <f t="shared" si="63"/>
        <v>2.3063408771548888E-2</v>
      </c>
      <c r="AR19" s="11">
        <f t="shared" si="63"/>
        <v>2.3063408771548888E-2</v>
      </c>
      <c r="AS19" s="11">
        <f t="shared" si="63"/>
        <v>2.3063408771548888E-2</v>
      </c>
      <c r="AT19" s="11">
        <f t="shared" si="63"/>
        <v>2.3063408771548888E-2</v>
      </c>
      <c r="AU19" s="11">
        <f t="shared" si="63"/>
        <v>2.3063408771548888E-2</v>
      </c>
      <c r="AV19" s="11">
        <f t="shared" si="63"/>
        <v>2.3063408771548888E-2</v>
      </c>
      <c r="AW19" s="11">
        <f t="shared" si="63"/>
        <v>2.3063408771548888E-2</v>
      </c>
      <c r="AX19" s="11">
        <f t="shared" si="63"/>
        <v>2.3063408771548888E-2</v>
      </c>
      <c r="AY19" s="11">
        <f t="shared" si="63"/>
        <v>2.3063408771548888E-2</v>
      </c>
      <c r="AZ19" s="11">
        <f t="shared" si="63"/>
        <v>2.3063408771548888E-2</v>
      </c>
      <c r="BA19" s="11">
        <f t="shared" si="63"/>
        <v>2.3063408771548888E-2</v>
      </c>
      <c r="BB19" s="11">
        <f t="shared" si="63"/>
        <v>2.3063408771548888E-2</v>
      </c>
      <c r="BC19" s="11">
        <f t="shared" si="63"/>
        <v>2.3063408771548888E-2</v>
      </c>
      <c r="BD19" s="11">
        <f t="shared" si="3"/>
        <v>2.3063408771548888E-2</v>
      </c>
      <c r="BF19" s="11">
        <f t="shared" si="57"/>
        <v>0.72671525101647783</v>
      </c>
      <c r="BG19" s="11">
        <f t="shared" si="4"/>
        <v>0.72671525101647783</v>
      </c>
      <c r="BH19" s="11">
        <f t="shared" si="5"/>
        <v>0.72671525101647783</v>
      </c>
      <c r="BI19" s="11">
        <f t="shared" si="6"/>
        <v>0.72671525101647783</v>
      </c>
      <c r="BJ19" s="11">
        <f t="shared" si="7"/>
        <v>0.72671525101647783</v>
      </c>
      <c r="BK19" s="11">
        <f t="shared" si="8"/>
        <v>0.72671525101647783</v>
      </c>
      <c r="BL19" s="11">
        <f t="shared" si="9"/>
        <v>0.72671525101647783</v>
      </c>
      <c r="BM19" s="11">
        <f t="shared" si="10"/>
        <v>0.72671525101647783</v>
      </c>
      <c r="BN19" s="11">
        <f t="shared" si="11"/>
        <v>0.72671525101647783</v>
      </c>
      <c r="BO19" s="11">
        <f t="shared" si="12"/>
        <v>0.72671525101647783</v>
      </c>
      <c r="BP19" s="11">
        <f t="shared" si="13"/>
        <v>0.72671525101647783</v>
      </c>
      <c r="BQ19" s="11">
        <f t="shared" si="14"/>
        <v>0.72671525101647783</v>
      </c>
      <c r="BR19" s="11">
        <f t="shared" si="15"/>
        <v>0.72671525101647783</v>
      </c>
      <c r="BS19" s="11">
        <f t="shared" si="16"/>
        <v>0.71684312020040086</v>
      </c>
      <c r="BT19" s="11">
        <f t="shared" si="17"/>
        <v>0.72671525101647783</v>
      </c>
      <c r="BU19" s="11">
        <f t="shared" si="18"/>
        <v>0.72671525101647783</v>
      </c>
      <c r="BV19" s="11">
        <f t="shared" si="19"/>
        <v>0.72671525101647783</v>
      </c>
      <c r="BW19" s="11">
        <f t="shared" si="20"/>
        <v>0.72671525101647783</v>
      </c>
      <c r="BX19" s="11">
        <f t="shared" si="21"/>
        <v>0.72671525101647783</v>
      </c>
      <c r="BY19" s="11">
        <f t="shared" si="22"/>
        <v>0.72671525101647783</v>
      </c>
      <c r="BZ19" s="11">
        <f t="shared" si="23"/>
        <v>0.72671525101647783</v>
      </c>
      <c r="CA19" s="11">
        <f t="shared" si="24"/>
        <v>0.72671525101647783</v>
      </c>
      <c r="CB19" s="11">
        <f t="shared" si="25"/>
        <v>0.72671525101647783</v>
      </c>
      <c r="CC19" s="11">
        <f t="shared" si="26"/>
        <v>0.72671525101647783</v>
      </c>
      <c r="CD19" s="11">
        <f t="shared" si="27"/>
        <v>0.72671525101647783</v>
      </c>
      <c r="CE19" s="11">
        <f t="shared" si="28"/>
        <v>0.72671525101647783</v>
      </c>
      <c r="CF19" s="11">
        <f t="shared" si="29"/>
        <v>0.72671525101647783</v>
      </c>
      <c r="CG19" s="11">
        <f t="shared" si="30"/>
        <v>0.72671525101647783</v>
      </c>
      <c r="CH19" s="11">
        <f t="shared" si="31"/>
        <v>0.72671525101647783</v>
      </c>
      <c r="CI19" s="11">
        <f t="shared" si="32"/>
        <v>0.72671525101647783</v>
      </c>
      <c r="CJ19" s="11">
        <f t="shared" si="33"/>
        <v>0.72671525101647783</v>
      </c>
      <c r="CK19" s="11">
        <f t="shared" si="34"/>
        <v>0.72671525101647783</v>
      </c>
      <c r="CL19" s="11">
        <f t="shared" si="35"/>
        <v>0.72671525101647783</v>
      </c>
      <c r="CM19" s="11">
        <f t="shared" si="36"/>
        <v>0.72671525101647783</v>
      </c>
      <c r="CN19" s="11">
        <f t="shared" si="37"/>
        <v>0.72671525101647783</v>
      </c>
      <c r="CO19" s="11">
        <f t="shared" si="38"/>
        <v>0.72671525101647783</v>
      </c>
      <c r="CP19" s="11">
        <f t="shared" si="39"/>
        <v>0.72671525101647783</v>
      </c>
      <c r="CQ19" s="11">
        <f t="shared" si="40"/>
        <v>0.72671525101647783</v>
      </c>
      <c r="CR19" s="11">
        <f t="shared" si="41"/>
        <v>0.72671525101647783</v>
      </c>
      <c r="CS19" s="11">
        <f t="shared" si="42"/>
        <v>0.72671525101647783</v>
      </c>
      <c r="CT19" s="11">
        <f t="shared" si="43"/>
        <v>0.72671525101647783</v>
      </c>
      <c r="CU19" s="11">
        <f t="shared" si="44"/>
        <v>0.72671525101647783</v>
      </c>
      <c r="CV19" s="11">
        <f t="shared" si="45"/>
        <v>0.72671525101647783</v>
      </c>
      <c r="CW19" s="11">
        <f t="shared" si="46"/>
        <v>0.72671525101647783</v>
      </c>
      <c r="CX19" s="11">
        <f t="shared" si="47"/>
        <v>0.72671525101647783</v>
      </c>
      <c r="CY19" s="11">
        <f t="shared" si="48"/>
        <v>0.72671525101647783</v>
      </c>
      <c r="CZ19" s="11">
        <f t="shared" si="49"/>
        <v>0.72671525101647783</v>
      </c>
      <c r="DA19" s="11">
        <f t="shared" si="50"/>
        <v>0.72671525101647783</v>
      </c>
      <c r="DB19" s="11">
        <f t="shared" si="51"/>
        <v>0.72671525101647783</v>
      </c>
      <c r="DC19" s="11">
        <f t="shared" si="52"/>
        <v>0.72671525101647783</v>
      </c>
      <c r="DE19" s="4">
        <f>(1-BF19)/(SUM(BF$6:BF19))</f>
        <v>2.2419826821374448E-2</v>
      </c>
      <c r="DF19" s="4">
        <f>(1-BG19)/(SUM(BG$6:BG19))</f>
        <v>2.2421598072911841E-2</v>
      </c>
      <c r="DG19" s="4">
        <f>(1-BH19)/(SUM(BH$6:BH19))</f>
        <v>2.2423300829242026E-2</v>
      </c>
      <c r="DH19" s="4">
        <f>(1-BI19)/(SUM(BI$6:BI19))</f>
        <v>2.2424920192935762E-2</v>
      </c>
      <c r="DI19" s="4">
        <f>(1-BJ19)/(SUM(BJ$6:BJ19))</f>
        <v>2.2426440551998935E-2</v>
      </c>
      <c r="DJ19" s="4">
        <f>(1-BK19)/(SUM(BK$6:BK19))</f>
        <v>2.2427866814480821E-2</v>
      </c>
      <c r="DK19" s="4">
        <f>(1-BL19)/(SUM(BL$6:BL19))</f>
        <v>2.2429193355889065E-2</v>
      </c>
      <c r="DL19" s="4">
        <f>(1-BM19)/(SUM(BM$6:BM19))</f>
        <v>2.2430431121649275E-2</v>
      </c>
      <c r="DM19" s="4">
        <f>(1-BN19)/(SUM(BN$6:BN19))</f>
        <v>2.2431580084232662E-2</v>
      </c>
      <c r="DN19" s="4">
        <f>(1-BO19)/(SUM(BO$6:BO19))</f>
        <v>2.2432640548102022E-2</v>
      </c>
      <c r="DO19" s="4">
        <f>(1-BP19)/(SUM(BP$6:BP19))</f>
        <v>2.2433627447152851E-2</v>
      </c>
      <c r="DP19" s="4">
        <f>(1-BQ19)/(SUM(BQ$6:BQ19))</f>
        <v>2.2434543857279058E-2</v>
      </c>
      <c r="DQ19" s="4">
        <f>(1-BR19)/(SUM(BR$6:BR19))</f>
        <v>2.2435392757250709E-2</v>
      </c>
      <c r="DR19" s="4">
        <f>(1-BS19)/(SUM(BS$6:BS19))</f>
        <v>2.3246660877609505E-2</v>
      </c>
      <c r="DS19" s="4">
        <f>(1-BT19)/(SUM(BT$6:BT19))</f>
        <v>2.241800759765546E-2</v>
      </c>
      <c r="DT19" s="4">
        <f>(1-BU19)/(SUM(BU$6:BU19))</f>
        <v>2.241800759765546E-2</v>
      </c>
      <c r="DU19" s="4">
        <f>(1-BV19)/(SUM(BV$6:BV19))</f>
        <v>2.241800759765546E-2</v>
      </c>
      <c r="DV19" s="4">
        <f>(1-BW19)/(SUM(BW$6:BW19))</f>
        <v>2.241800759765546E-2</v>
      </c>
      <c r="DW19" s="4">
        <f>(1-BX19)/(SUM(BX$6:BX19))</f>
        <v>2.241800759765546E-2</v>
      </c>
      <c r="DX19" s="4">
        <f>(1-BY19)/(SUM(BY$6:BY19))</f>
        <v>2.241800759765546E-2</v>
      </c>
      <c r="DY19" s="4">
        <f>(1-BZ19)/(SUM(BZ$6:BZ19))</f>
        <v>2.241800759765546E-2</v>
      </c>
      <c r="DZ19" s="4">
        <f>(1-CA19)/(SUM(CA$6:CA19))</f>
        <v>2.241800759765546E-2</v>
      </c>
      <c r="EA19" s="4">
        <f>(1-CB19)/(SUM(CB$6:CB19))</f>
        <v>2.241800759765546E-2</v>
      </c>
      <c r="EB19" s="4">
        <f>(1-CC19)/(SUM(CC$6:CC19))</f>
        <v>2.241800759765546E-2</v>
      </c>
      <c r="EC19" s="4">
        <f>(1-CD19)/(SUM(CD$6:CD19))</f>
        <v>2.241800759765546E-2</v>
      </c>
      <c r="ED19" s="4">
        <f>(1-CE19)/(SUM(CE$6:CE19))</f>
        <v>2.241800759765546E-2</v>
      </c>
      <c r="EE19" s="4">
        <f>(1-CF19)/(SUM(CF$6:CF19))</f>
        <v>2.241800759765546E-2</v>
      </c>
      <c r="EF19" s="4">
        <f>(1-CG19)/(SUM(CG$6:CG19))</f>
        <v>2.241800759765546E-2</v>
      </c>
      <c r="EG19" s="4">
        <f>(1-CH19)/(SUM(CH$6:CH19))</f>
        <v>2.241800759765546E-2</v>
      </c>
      <c r="EH19" s="4">
        <f>(1-CI19)/(SUM(CI$6:CI19))</f>
        <v>2.241800759765546E-2</v>
      </c>
      <c r="EI19" s="4">
        <f>(1-CJ19)/(SUM(CJ$6:CJ19))</f>
        <v>2.241800759765546E-2</v>
      </c>
      <c r="EJ19" s="4">
        <f>(1-CK19)/(SUM(CK$6:CK19))</f>
        <v>2.241800759765546E-2</v>
      </c>
      <c r="EK19" s="4">
        <f>(1-CL19)/(SUM(CL$6:CL19))</f>
        <v>2.241800759765546E-2</v>
      </c>
      <c r="EL19" s="4">
        <f>(1-CM19)/(SUM(CM$6:CM19))</f>
        <v>2.241800759765546E-2</v>
      </c>
      <c r="EM19" s="4">
        <f>(1-CN19)/(SUM(CN$6:CN19))</f>
        <v>2.241800759765546E-2</v>
      </c>
      <c r="EN19" s="4">
        <f>(1-CO19)/(SUM(CO$6:CO19))</f>
        <v>2.241800759765546E-2</v>
      </c>
      <c r="EO19" s="4">
        <f>(1-CP19)/(SUM(CP$6:CP19))</f>
        <v>2.241800759765546E-2</v>
      </c>
      <c r="EP19" s="4">
        <f>(1-CQ19)/(SUM(CQ$6:CQ19))</f>
        <v>2.241800759765546E-2</v>
      </c>
      <c r="EQ19" s="4">
        <f>(1-CR19)/(SUM(CR$6:CR19))</f>
        <v>2.241800759765546E-2</v>
      </c>
      <c r="ER19" s="4">
        <f>(1-CS19)/(SUM(CS$6:CS19))</f>
        <v>2.241800759765546E-2</v>
      </c>
      <c r="ES19" s="4">
        <f>(1-CT19)/(SUM(CT$6:CT19))</f>
        <v>2.241800759765546E-2</v>
      </c>
      <c r="ET19" s="4">
        <f>(1-CU19)/(SUM(CU$6:CU19))</f>
        <v>2.241800759765546E-2</v>
      </c>
      <c r="EU19" s="4">
        <f>(1-CV19)/(SUM(CV$6:CV19))</f>
        <v>2.241800759765546E-2</v>
      </c>
      <c r="EV19" s="4">
        <f>(1-CW19)/(SUM(CW$6:CW19))</f>
        <v>2.241800759765546E-2</v>
      </c>
      <c r="EW19" s="4">
        <f>(1-CX19)/(SUM(CX$6:CX19))</f>
        <v>2.241800759765546E-2</v>
      </c>
      <c r="EX19" s="4">
        <f>(1-CY19)/(SUM(CY$6:CY19))</f>
        <v>2.241800759765546E-2</v>
      </c>
      <c r="EY19" s="4">
        <f>(1-CZ19)/(SUM(CZ$6:CZ19))</f>
        <v>2.241800759765546E-2</v>
      </c>
      <c r="EZ19" s="4">
        <f>(1-DA19)/(SUM(DA$6:DA19))</f>
        <v>2.241800759765546E-2</v>
      </c>
      <c r="FA19" s="4">
        <f>(1-DB19)/(SUM(DB$6:DB19))</f>
        <v>2.241800759765546E-2</v>
      </c>
      <c r="FB19" s="4">
        <f>(1-DC19)/(SUM(DC$6:DC19))</f>
        <v>2.241800759765546E-2</v>
      </c>
      <c r="FD19" s="4">
        <f t="shared" si="62"/>
        <v>2.9480278167261176E-2</v>
      </c>
      <c r="FE19" s="4">
        <f t="shared" si="58"/>
        <v>2.9480278167261176E-2</v>
      </c>
      <c r="FF19" s="4">
        <f t="shared" si="58"/>
        <v>2.9480278167261176E-2</v>
      </c>
      <c r="FG19" s="4">
        <f t="shared" si="58"/>
        <v>2.9480278167261176E-2</v>
      </c>
      <c r="FH19" s="4">
        <f t="shared" si="58"/>
        <v>2.9480278167261176E-2</v>
      </c>
      <c r="FI19" s="4">
        <f t="shared" si="58"/>
        <v>2.9480278167261176E-2</v>
      </c>
      <c r="FJ19" s="4">
        <f t="shared" si="58"/>
        <v>2.9480278167261176E-2</v>
      </c>
      <c r="FK19" s="4">
        <f t="shared" si="58"/>
        <v>2.9480278167261176E-2</v>
      </c>
      <c r="FL19" s="4">
        <f t="shared" si="58"/>
        <v>2.9480278167261176E-2</v>
      </c>
      <c r="FM19" s="4">
        <f t="shared" si="58"/>
        <v>2.9480278167261176E-2</v>
      </c>
      <c r="FN19" s="4">
        <f t="shared" si="58"/>
        <v>2.9480278167261176E-2</v>
      </c>
      <c r="FO19" s="4">
        <f t="shared" si="58"/>
        <v>2.9480278167261176E-2</v>
      </c>
      <c r="FP19" s="4">
        <f t="shared" si="58"/>
        <v>1.6481602294753817E-2</v>
      </c>
      <c r="FQ19" s="4">
        <f t="shared" si="58"/>
        <v>4.3657946463494968E-2</v>
      </c>
      <c r="FR19" s="4">
        <f t="shared" si="58"/>
        <v>2.9480278167261176E-2</v>
      </c>
      <c r="FS19" s="4">
        <f t="shared" si="58"/>
        <v>2.9480278167261176E-2</v>
      </c>
      <c r="FT19" s="4">
        <f t="shared" si="58"/>
        <v>2.9480278167261176E-2</v>
      </c>
      <c r="FU19" s="4">
        <f t="shared" si="59"/>
        <v>2.9480278167261176E-2</v>
      </c>
      <c r="FV19" s="4">
        <f t="shared" si="59"/>
        <v>2.9480278167261176E-2</v>
      </c>
      <c r="FW19" s="4">
        <f t="shared" si="59"/>
        <v>2.9480278167261176E-2</v>
      </c>
      <c r="FX19" s="4">
        <f t="shared" si="59"/>
        <v>2.9480278167261176E-2</v>
      </c>
      <c r="FY19" s="4">
        <f t="shared" si="59"/>
        <v>2.9480278167261176E-2</v>
      </c>
      <c r="FZ19" s="4">
        <f t="shared" si="59"/>
        <v>2.9480278167261176E-2</v>
      </c>
      <c r="GA19" s="4">
        <f t="shared" si="59"/>
        <v>2.9480278167261176E-2</v>
      </c>
      <c r="GB19" s="4">
        <f t="shared" si="59"/>
        <v>2.9480278167261176E-2</v>
      </c>
      <c r="GC19" s="4">
        <f t="shared" si="59"/>
        <v>2.9480278167261176E-2</v>
      </c>
      <c r="GD19" s="4">
        <f t="shared" si="59"/>
        <v>2.9480278167261176E-2</v>
      </c>
      <c r="GE19" s="4">
        <f t="shared" si="59"/>
        <v>2.9480278167261176E-2</v>
      </c>
      <c r="GF19" s="4">
        <f t="shared" si="59"/>
        <v>2.9480278167261176E-2</v>
      </c>
      <c r="GG19" s="4">
        <f t="shared" si="59"/>
        <v>2.9480278167261176E-2</v>
      </c>
      <c r="GH19" s="4">
        <f t="shared" si="59"/>
        <v>2.9480278167261176E-2</v>
      </c>
      <c r="GI19" s="4">
        <f t="shared" si="59"/>
        <v>2.9480278167261176E-2</v>
      </c>
      <c r="GJ19" s="4">
        <f t="shared" si="59"/>
        <v>2.9480278167261176E-2</v>
      </c>
      <c r="GK19" s="4">
        <f t="shared" si="60"/>
        <v>2.9480278167261176E-2</v>
      </c>
      <c r="GL19" s="4">
        <f t="shared" si="60"/>
        <v>2.9480278167261176E-2</v>
      </c>
      <c r="GM19" s="4">
        <f t="shared" si="60"/>
        <v>2.9480278167261176E-2</v>
      </c>
      <c r="GN19" s="4">
        <f t="shared" si="60"/>
        <v>2.9480278167261176E-2</v>
      </c>
      <c r="GO19" s="4">
        <f t="shared" si="60"/>
        <v>2.9480278167261176E-2</v>
      </c>
      <c r="GP19" s="4">
        <f t="shared" si="60"/>
        <v>2.9480278167261176E-2</v>
      </c>
      <c r="GQ19" s="4">
        <f t="shared" si="60"/>
        <v>2.9480278167261176E-2</v>
      </c>
      <c r="GR19" s="4">
        <f t="shared" si="61"/>
        <v>2.9480278167261176E-2</v>
      </c>
      <c r="GS19" s="4">
        <f t="shared" si="61"/>
        <v>2.9480278167261176E-2</v>
      </c>
      <c r="GT19" s="4">
        <f t="shared" si="61"/>
        <v>2.9480278167261176E-2</v>
      </c>
      <c r="GU19" s="4">
        <f t="shared" si="61"/>
        <v>2.9480278167261176E-2</v>
      </c>
      <c r="GV19" s="4">
        <f t="shared" si="61"/>
        <v>2.9480278167261176E-2</v>
      </c>
      <c r="GW19" s="4">
        <f t="shared" si="61"/>
        <v>2.9480278167261176E-2</v>
      </c>
      <c r="GX19" s="4">
        <f t="shared" si="61"/>
        <v>2.9480278167261176E-2</v>
      </c>
      <c r="GY19" s="4">
        <f t="shared" si="61"/>
        <v>2.9480278167261176E-2</v>
      </c>
      <c r="GZ19" s="4">
        <f t="shared" si="61"/>
        <v>2.9480278167261176E-2</v>
      </c>
      <c r="HA19" s="4">
        <f t="shared" si="61"/>
        <v>2.9480278167261176E-2</v>
      </c>
      <c r="HB19" s="4"/>
      <c r="HC19" s="4"/>
      <c r="HD19" s="4"/>
      <c r="HE19" s="4"/>
    </row>
    <row r="20" spans="2:213" x14ac:dyDescent="0.2">
      <c r="B20" t="str">
        <f t="shared" si="0"/>
        <v>15y</v>
      </c>
      <c r="C20">
        <f t="shared" si="55"/>
        <v>180</v>
      </c>
      <c r="D20" s="10">
        <f t="shared" si="1"/>
        <v>15</v>
      </c>
      <c r="E20" s="11">
        <f>'Curve construction'!F35</f>
        <v>2.3495010863940236E-2</v>
      </c>
      <c r="G20" s="11">
        <f t="shared" si="56"/>
        <v>2.3495010863940236E-2</v>
      </c>
      <c r="H20" s="11">
        <f t="shared" si="56"/>
        <v>2.3495010863940236E-2</v>
      </c>
      <c r="I20" s="11">
        <f t="shared" si="56"/>
        <v>2.3495010863940236E-2</v>
      </c>
      <c r="J20" s="11">
        <f t="shared" si="56"/>
        <v>2.3495010863940236E-2</v>
      </c>
      <c r="K20" s="11">
        <f t="shared" si="56"/>
        <v>2.3495010863940236E-2</v>
      </c>
      <c r="L20" s="11">
        <f t="shared" si="56"/>
        <v>2.3495010863940236E-2</v>
      </c>
      <c r="M20" s="11">
        <f t="shared" si="56"/>
        <v>2.3495010863940236E-2</v>
      </c>
      <c r="N20" s="11">
        <f t="shared" si="56"/>
        <v>2.3495010863940236E-2</v>
      </c>
      <c r="O20" s="11">
        <f t="shared" si="56"/>
        <v>2.3495010863940236E-2</v>
      </c>
      <c r="P20" s="11">
        <f t="shared" si="56"/>
        <v>2.3495010863940236E-2</v>
      </c>
      <c r="Q20" s="11">
        <f t="shared" si="56"/>
        <v>2.3495010863940236E-2</v>
      </c>
      <c r="R20" s="11">
        <f t="shared" si="56"/>
        <v>2.3495010863940236E-2</v>
      </c>
      <c r="S20" s="11">
        <f t="shared" si="56"/>
        <v>2.3495010863940236E-2</v>
      </c>
      <c r="T20" s="11">
        <f t="shared" si="56"/>
        <v>2.3495010863940236E-2</v>
      </c>
      <c r="U20" s="11">
        <f t="shared" si="56"/>
        <v>2.4495010863940236E-2</v>
      </c>
      <c r="V20" s="11">
        <f t="shared" si="56"/>
        <v>2.3495010863940236E-2</v>
      </c>
      <c r="W20" s="11">
        <f t="shared" si="64"/>
        <v>2.3495010863940236E-2</v>
      </c>
      <c r="X20" s="11">
        <f t="shared" si="64"/>
        <v>2.3495010863940236E-2</v>
      </c>
      <c r="Y20" s="11">
        <f t="shared" si="64"/>
        <v>2.3495010863940236E-2</v>
      </c>
      <c r="Z20" s="11">
        <f t="shared" si="64"/>
        <v>2.3495010863940236E-2</v>
      </c>
      <c r="AA20" s="11">
        <f t="shared" si="64"/>
        <v>2.3495010863940236E-2</v>
      </c>
      <c r="AB20" s="11">
        <f t="shared" si="64"/>
        <v>2.3495010863940236E-2</v>
      </c>
      <c r="AC20" s="11">
        <f t="shared" si="64"/>
        <v>2.3495010863940236E-2</v>
      </c>
      <c r="AD20" s="11">
        <f t="shared" si="64"/>
        <v>2.3495010863940236E-2</v>
      </c>
      <c r="AE20" s="11">
        <f t="shared" si="64"/>
        <v>2.3495010863940236E-2</v>
      </c>
      <c r="AF20" s="11">
        <f t="shared" si="64"/>
        <v>2.3495010863940236E-2</v>
      </c>
      <c r="AG20" s="11">
        <f t="shared" si="64"/>
        <v>2.3495010863940236E-2</v>
      </c>
      <c r="AH20" s="11">
        <f t="shared" si="64"/>
        <v>2.3495010863940236E-2</v>
      </c>
      <c r="AI20" s="11">
        <f t="shared" si="64"/>
        <v>2.3495010863940236E-2</v>
      </c>
      <c r="AJ20" s="11">
        <f t="shared" si="64"/>
        <v>2.3495010863940236E-2</v>
      </c>
      <c r="AK20" s="11">
        <f t="shared" si="64"/>
        <v>2.3495010863940236E-2</v>
      </c>
      <c r="AL20" s="11">
        <f t="shared" si="64"/>
        <v>2.3495010863940236E-2</v>
      </c>
      <c r="AM20" s="11">
        <f t="shared" si="64"/>
        <v>2.3495010863940236E-2</v>
      </c>
      <c r="AN20" s="11">
        <f t="shared" si="64"/>
        <v>2.3495010863940236E-2</v>
      </c>
      <c r="AO20" s="11">
        <f t="shared" si="63"/>
        <v>2.3495010863940236E-2</v>
      </c>
      <c r="AP20" s="11">
        <f t="shared" si="63"/>
        <v>2.3495010863940236E-2</v>
      </c>
      <c r="AQ20" s="11">
        <f t="shared" si="63"/>
        <v>2.3495010863940236E-2</v>
      </c>
      <c r="AR20" s="11">
        <f t="shared" si="63"/>
        <v>2.3495010863940236E-2</v>
      </c>
      <c r="AS20" s="11">
        <f t="shared" si="63"/>
        <v>2.3495010863940236E-2</v>
      </c>
      <c r="AT20" s="11">
        <f t="shared" si="63"/>
        <v>2.3495010863940236E-2</v>
      </c>
      <c r="AU20" s="11">
        <f t="shared" si="63"/>
        <v>2.3495010863940236E-2</v>
      </c>
      <c r="AV20" s="11">
        <f t="shared" si="63"/>
        <v>2.3495010863940236E-2</v>
      </c>
      <c r="AW20" s="11">
        <f t="shared" si="63"/>
        <v>2.3495010863940236E-2</v>
      </c>
      <c r="AX20" s="11">
        <f t="shared" si="63"/>
        <v>2.3495010863940236E-2</v>
      </c>
      <c r="AY20" s="11">
        <f t="shared" si="63"/>
        <v>2.3495010863940236E-2</v>
      </c>
      <c r="AZ20" s="11">
        <f t="shared" si="63"/>
        <v>2.3495010863940236E-2</v>
      </c>
      <c r="BA20" s="11">
        <f t="shared" si="63"/>
        <v>2.3495010863940236E-2</v>
      </c>
      <c r="BB20" s="11">
        <f t="shared" si="63"/>
        <v>2.3495010863940236E-2</v>
      </c>
      <c r="BC20" s="11">
        <f t="shared" si="63"/>
        <v>2.3495010863940236E-2</v>
      </c>
      <c r="BD20" s="11">
        <f t="shared" si="3"/>
        <v>2.3495010863940236E-2</v>
      </c>
      <c r="BF20" s="11">
        <f t="shared" si="57"/>
        <v>0.70585265103097172</v>
      </c>
      <c r="BG20" s="11">
        <f t="shared" si="4"/>
        <v>0.70585265103097172</v>
      </c>
      <c r="BH20" s="11">
        <f t="shared" si="5"/>
        <v>0.70585265103097172</v>
      </c>
      <c r="BI20" s="11">
        <f t="shared" si="6"/>
        <v>0.70585265103097172</v>
      </c>
      <c r="BJ20" s="11">
        <f t="shared" si="7"/>
        <v>0.70585265103097172</v>
      </c>
      <c r="BK20" s="11">
        <f t="shared" si="8"/>
        <v>0.70585265103097172</v>
      </c>
      <c r="BL20" s="11">
        <f t="shared" si="9"/>
        <v>0.70585265103097172</v>
      </c>
      <c r="BM20" s="11">
        <f t="shared" si="10"/>
        <v>0.70585265103097172</v>
      </c>
      <c r="BN20" s="11">
        <f t="shared" si="11"/>
        <v>0.70585265103097172</v>
      </c>
      <c r="BO20" s="11">
        <f t="shared" si="12"/>
        <v>0.70585265103097172</v>
      </c>
      <c r="BP20" s="11">
        <f t="shared" si="13"/>
        <v>0.70585265103097172</v>
      </c>
      <c r="BQ20" s="11">
        <f t="shared" si="14"/>
        <v>0.70585265103097172</v>
      </c>
      <c r="BR20" s="11">
        <f t="shared" si="15"/>
        <v>0.70585265103097172</v>
      </c>
      <c r="BS20" s="11">
        <f t="shared" si="16"/>
        <v>0.70585265103097172</v>
      </c>
      <c r="BT20" s="11">
        <f t="shared" si="17"/>
        <v>0.69558832348351629</v>
      </c>
      <c r="BU20" s="11">
        <f t="shared" si="18"/>
        <v>0.70585265103097172</v>
      </c>
      <c r="BV20" s="11">
        <f t="shared" si="19"/>
        <v>0.70585265103097172</v>
      </c>
      <c r="BW20" s="11">
        <f t="shared" si="20"/>
        <v>0.70585265103097172</v>
      </c>
      <c r="BX20" s="11">
        <f t="shared" si="21"/>
        <v>0.70585265103097172</v>
      </c>
      <c r="BY20" s="11">
        <f t="shared" si="22"/>
        <v>0.70585265103097172</v>
      </c>
      <c r="BZ20" s="11">
        <f t="shared" si="23"/>
        <v>0.70585265103097172</v>
      </c>
      <c r="CA20" s="11">
        <f t="shared" si="24"/>
        <v>0.70585265103097172</v>
      </c>
      <c r="CB20" s="11">
        <f t="shared" si="25"/>
        <v>0.70585265103097172</v>
      </c>
      <c r="CC20" s="11">
        <f t="shared" si="26"/>
        <v>0.70585265103097172</v>
      </c>
      <c r="CD20" s="11">
        <f t="shared" si="27"/>
        <v>0.70585265103097172</v>
      </c>
      <c r="CE20" s="11">
        <f t="shared" si="28"/>
        <v>0.70585265103097172</v>
      </c>
      <c r="CF20" s="11">
        <f t="shared" si="29"/>
        <v>0.70585265103097172</v>
      </c>
      <c r="CG20" s="11">
        <f t="shared" si="30"/>
        <v>0.70585265103097172</v>
      </c>
      <c r="CH20" s="11">
        <f t="shared" si="31"/>
        <v>0.70585265103097172</v>
      </c>
      <c r="CI20" s="11">
        <f t="shared" si="32"/>
        <v>0.70585265103097172</v>
      </c>
      <c r="CJ20" s="11">
        <f t="shared" si="33"/>
        <v>0.70585265103097172</v>
      </c>
      <c r="CK20" s="11">
        <f t="shared" si="34"/>
        <v>0.70585265103097172</v>
      </c>
      <c r="CL20" s="11">
        <f t="shared" si="35"/>
        <v>0.70585265103097172</v>
      </c>
      <c r="CM20" s="11">
        <f t="shared" si="36"/>
        <v>0.70585265103097172</v>
      </c>
      <c r="CN20" s="11">
        <f t="shared" si="37"/>
        <v>0.70585265103097172</v>
      </c>
      <c r="CO20" s="11">
        <f t="shared" si="38"/>
        <v>0.70585265103097172</v>
      </c>
      <c r="CP20" s="11">
        <f t="shared" si="39"/>
        <v>0.70585265103097172</v>
      </c>
      <c r="CQ20" s="11">
        <f t="shared" si="40"/>
        <v>0.70585265103097172</v>
      </c>
      <c r="CR20" s="11">
        <f t="shared" si="41"/>
        <v>0.70585265103097172</v>
      </c>
      <c r="CS20" s="11">
        <f t="shared" si="42"/>
        <v>0.70585265103097172</v>
      </c>
      <c r="CT20" s="11">
        <f t="shared" si="43"/>
        <v>0.70585265103097172</v>
      </c>
      <c r="CU20" s="11">
        <f t="shared" si="44"/>
        <v>0.70585265103097172</v>
      </c>
      <c r="CV20" s="11">
        <f t="shared" si="45"/>
        <v>0.70585265103097172</v>
      </c>
      <c r="CW20" s="11">
        <f t="shared" si="46"/>
        <v>0.70585265103097172</v>
      </c>
      <c r="CX20" s="11">
        <f t="shared" si="47"/>
        <v>0.70585265103097172</v>
      </c>
      <c r="CY20" s="11">
        <f t="shared" si="48"/>
        <v>0.70585265103097172</v>
      </c>
      <c r="CZ20" s="11">
        <f t="shared" si="49"/>
        <v>0.70585265103097172</v>
      </c>
      <c r="DA20" s="11">
        <f t="shared" si="50"/>
        <v>0.70585265103097172</v>
      </c>
      <c r="DB20" s="11">
        <f t="shared" si="51"/>
        <v>0.70585265103097172</v>
      </c>
      <c r="DC20" s="11">
        <f t="shared" si="52"/>
        <v>0.70585265103097172</v>
      </c>
      <c r="DE20" s="4">
        <f>(1-BF20)/(SUM(BF$6:BF20))</f>
        <v>2.2810474217310878E-2</v>
      </c>
      <c r="DF20" s="4">
        <f>(1-BG20)/(SUM(BG$6:BG20))</f>
        <v>2.2812177681234762E-2</v>
      </c>
      <c r="DG20" s="4">
        <f>(1-BH20)/(SUM(BH$6:BH20))</f>
        <v>2.2813815257443887E-2</v>
      </c>
      <c r="DH20" s="4">
        <f>(1-BI20)/(SUM(BI$6:BI20))</f>
        <v>2.2815372620587061E-2</v>
      </c>
      <c r="DI20" s="4">
        <f>(1-BJ20)/(SUM(BJ$6:BJ20))</f>
        <v>2.2816834758480328E-2</v>
      </c>
      <c r="DJ20" s="4">
        <f>(1-BK20)/(SUM(BK$6:BK20))</f>
        <v>2.2818206393292673E-2</v>
      </c>
      <c r="DK20" s="4">
        <f>(1-BL20)/(SUM(BL$6:BL20))</f>
        <v>2.2819482117901645E-2</v>
      </c>
      <c r="DL20" s="4">
        <f>(1-BM20)/(SUM(BM$6:BM20))</f>
        <v>2.2820672460204548E-2</v>
      </c>
      <c r="DM20" s="4">
        <f>(1-BN20)/(SUM(BN$6:BN20))</f>
        <v>2.2821777395275574E-2</v>
      </c>
      <c r="DN20" s="4">
        <f>(1-BO20)/(SUM(BO$6:BO20))</f>
        <v>2.2822797217345748E-2</v>
      </c>
      <c r="DO20" s="4">
        <f>(1-BP20)/(SUM(BP$6:BP20))</f>
        <v>2.2823746289191985E-2</v>
      </c>
      <c r="DP20" s="4">
        <f>(1-BQ20)/(SUM(BQ$6:BQ20))</f>
        <v>2.2824627569813585E-2</v>
      </c>
      <c r="DQ20" s="4">
        <f>(1-BR20)/(SUM(BR$6:BR20))</f>
        <v>2.2825443924684694E-2</v>
      </c>
      <c r="DR20" s="4">
        <f>(1-BS20)/(SUM(BS$6:BS20))</f>
        <v>2.282619812766953E-2</v>
      </c>
      <c r="DS20" s="4">
        <f>(1-BT20)/(SUM(BT$6:BT20))</f>
        <v>2.3623441620185284E-2</v>
      </c>
      <c r="DT20" s="4">
        <f>(1-BU20)/(SUM(BU$6:BU20))</f>
        <v>2.2808724601812887E-2</v>
      </c>
      <c r="DU20" s="4">
        <f>(1-BV20)/(SUM(BV$6:BV20))</f>
        <v>2.2808724601812887E-2</v>
      </c>
      <c r="DV20" s="4">
        <f>(1-BW20)/(SUM(BW$6:BW20))</f>
        <v>2.2808724601812887E-2</v>
      </c>
      <c r="DW20" s="4">
        <f>(1-BX20)/(SUM(BX$6:BX20))</f>
        <v>2.2808724601812887E-2</v>
      </c>
      <c r="DX20" s="4">
        <f>(1-BY20)/(SUM(BY$6:BY20))</f>
        <v>2.2808724601812887E-2</v>
      </c>
      <c r="DY20" s="4">
        <f>(1-BZ20)/(SUM(BZ$6:BZ20))</f>
        <v>2.2808724601812887E-2</v>
      </c>
      <c r="DZ20" s="4">
        <f>(1-CA20)/(SUM(CA$6:CA20))</f>
        <v>2.2808724601812887E-2</v>
      </c>
      <c r="EA20" s="4">
        <f>(1-CB20)/(SUM(CB$6:CB20))</f>
        <v>2.2808724601812887E-2</v>
      </c>
      <c r="EB20" s="4">
        <f>(1-CC20)/(SUM(CC$6:CC20))</f>
        <v>2.2808724601812887E-2</v>
      </c>
      <c r="EC20" s="4">
        <f>(1-CD20)/(SUM(CD$6:CD20))</f>
        <v>2.2808724601812887E-2</v>
      </c>
      <c r="ED20" s="4">
        <f>(1-CE20)/(SUM(CE$6:CE20))</f>
        <v>2.2808724601812887E-2</v>
      </c>
      <c r="EE20" s="4">
        <f>(1-CF20)/(SUM(CF$6:CF20))</f>
        <v>2.2808724601812887E-2</v>
      </c>
      <c r="EF20" s="4">
        <f>(1-CG20)/(SUM(CG$6:CG20))</f>
        <v>2.2808724601812887E-2</v>
      </c>
      <c r="EG20" s="4">
        <f>(1-CH20)/(SUM(CH$6:CH20))</f>
        <v>2.2808724601812887E-2</v>
      </c>
      <c r="EH20" s="4">
        <f>(1-CI20)/(SUM(CI$6:CI20))</f>
        <v>2.2808724601812887E-2</v>
      </c>
      <c r="EI20" s="4">
        <f>(1-CJ20)/(SUM(CJ$6:CJ20))</f>
        <v>2.2808724601812887E-2</v>
      </c>
      <c r="EJ20" s="4">
        <f>(1-CK20)/(SUM(CK$6:CK20))</f>
        <v>2.2808724601812887E-2</v>
      </c>
      <c r="EK20" s="4">
        <f>(1-CL20)/(SUM(CL$6:CL20))</f>
        <v>2.2808724601812887E-2</v>
      </c>
      <c r="EL20" s="4">
        <f>(1-CM20)/(SUM(CM$6:CM20))</f>
        <v>2.2808724601812887E-2</v>
      </c>
      <c r="EM20" s="4">
        <f>(1-CN20)/(SUM(CN$6:CN20))</f>
        <v>2.2808724601812887E-2</v>
      </c>
      <c r="EN20" s="4">
        <f>(1-CO20)/(SUM(CO$6:CO20))</f>
        <v>2.2808724601812887E-2</v>
      </c>
      <c r="EO20" s="4">
        <f>(1-CP20)/(SUM(CP$6:CP20))</f>
        <v>2.2808724601812887E-2</v>
      </c>
      <c r="EP20" s="4">
        <f>(1-CQ20)/(SUM(CQ$6:CQ20))</f>
        <v>2.2808724601812887E-2</v>
      </c>
      <c r="EQ20" s="4">
        <f>(1-CR20)/(SUM(CR$6:CR20))</f>
        <v>2.2808724601812887E-2</v>
      </c>
      <c r="ER20" s="4">
        <f>(1-CS20)/(SUM(CS$6:CS20))</f>
        <v>2.2808724601812887E-2</v>
      </c>
      <c r="ES20" s="4">
        <f>(1-CT20)/(SUM(CT$6:CT20))</f>
        <v>2.2808724601812887E-2</v>
      </c>
      <c r="ET20" s="4">
        <f>(1-CU20)/(SUM(CU$6:CU20))</f>
        <v>2.2808724601812887E-2</v>
      </c>
      <c r="EU20" s="4">
        <f>(1-CV20)/(SUM(CV$6:CV20))</f>
        <v>2.2808724601812887E-2</v>
      </c>
      <c r="EV20" s="4">
        <f>(1-CW20)/(SUM(CW$6:CW20))</f>
        <v>2.2808724601812887E-2</v>
      </c>
      <c r="EW20" s="4">
        <f>(1-CX20)/(SUM(CX$6:CX20))</f>
        <v>2.2808724601812887E-2</v>
      </c>
      <c r="EX20" s="4">
        <f>(1-CY20)/(SUM(CY$6:CY20))</f>
        <v>2.2808724601812887E-2</v>
      </c>
      <c r="EY20" s="4">
        <f>(1-CZ20)/(SUM(CZ$6:CZ20))</f>
        <v>2.2808724601812887E-2</v>
      </c>
      <c r="EZ20" s="4">
        <f>(1-DA20)/(SUM(DA$6:DA20))</f>
        <v>2.2808724601812887E-2</v>
      </c>
      <c r="FA20" s="4">
        <f>(1-DB20)/(SUM(DB$6:DB20))</f>
        <v>2.2808724601812887E-2</v>
      </c>
      <c r="FB20" s="4">
        <f>(1-DC20)/(SUM(DC$6:DC20))</f>
        <v>2.2808724601812887E-2</v>
      </c>
      <c r="FD20" s="4">
        <f t="shared" si="62"/>
        <v>2.9556593653128793E-2</v>
      </c>
      <c r="FE20" s="4">
        <f t="shared" si="58"/>
        <v>2.9556593653128793E-2</v>
      </c>
      <c r="FF20" s="4">
        <f t="shared" si="58"/>
        <v>2.9556593653128793E-2</v>
      </c>
      <c r="FG20" s="4">
        <f t="shared" si="58"/>
        <v>2.9556593653128793E-2</v>
      </c>
      <c r="FH20" s="4">
        <f t="shared" si="58"/>
        <v>2.9556593653128793E-2</v>
      </c>
      <c r="FI20" s="4">
        <f t="shared" si="58"/>
        <v>2.9556593653128793E-2</v>
      </c>
      <c r="FJ20" s="4">
        <f t="shared" si="58"/>
        <v>2.9556593653128793E-2</v>
      </c>
      <c r="FK20" s="4">
        <f t="shared" si="58"/>
        <v>2.9556593653128793E-2</v>
      </c>
      <c r="FL20" s="4">
        <f t="shared" si="58"/>
        <v>2.9556593653128793E-2</v>
      </c>
      <c r="FM20" s="4">
        <f t="shared" si="58"/>
        <v>2.9556593653128793E-2</v>
      </c>
      <c r="FN20" s="4">
        <f t="shared" si="58"/>
        <v>2.9556593653128793E-2</v>
      </c>
      <c r="FO20" s="4">
        <f t="shared" si="58"/>
        <v>2.9556593653128793E-2</v>
      </c>
      <c r="FP20" s="4">
        <f t="shared" si="58"/>
        <v>2.9556593653128793E-2</v>
      </c>
      <c r="FQ20" s="4">
        <f t="shared" si="58"/>
        <v>1.5570486493712732E-2</v>
      </c>
      <c r="FR20" s="4">
        <f t="shared" si="58"/>
        <v>4.4749065621282114E-2</v>
      </c>
      <c r="FS20" s="4">
        <f t="shared" si="58"/>
        <v>2.9556593653128793E-2</v>
      </c>
      <c r="FT20" s="4">
        <f t="shared" si="58"/>
        <v>2.9556593653128793E-2</v>
      </c>
      <c r="FU20" s="4">
        <f t="shared" si="59"/>
        <v>2.9556593653128793E-2</v>
      </c>
      <c r="FV20" s="4">
        <f t="shared" si="59"/>
        <v>2.9556593653128793E-2</v>
      </c>
      <c r="FW20" s="4">
        <f t="shared" si="59"/>
        <v>2.9556593653128793E-2</v>
      </c>
      <c r="FX20" s="4">
        <f t="shared" si="59"/>
        <v>2.9556593653128793E-2</v>
      </c>
      <c r="FY20" s="4">
        <f t="shared" si="59"/>
        <v>2.9556593653128793E-2</v>
      </c>
      <c r="FZ20" s="4">
        <f t="shared" si="59"/>
        <v>2.9556593653128793E-2</v>
      </c>
      <c r="GA20" s="4">
        <f t="shared" si="59"/>
        <v>2.9556593653128793E-2</v>
      </c>
      <c r="GB20" s="4">
        <f t="shared" si="59"/>
        <v>2.9556593653128793E-2</v>
      </c>
      <c r="GC20" s="4">
        <f t="shared" si="59"/>
        <v>2.9556593653128793E-2</v>
      </c>
      <c r="GD20" s="4">
        <f t="shared" si="59"/>
        <v>2.9556593653128793E-2</v>
      </c>
      <c r="GE20" s="4">
        <f t="shared" si="59"/>
        <v>2.9556593653128793E-2</v>
      </c>
      <c r="GF20" s="4">
        <f t="shared" si="59"/>
        <v>2.9556593653128793E-2</v>
      </c>
      <c r="GG20" s="4">
        <f t="shared" si="59"/>
        <v>2.9556593653128793E-2</v>
      </c>
      <c r="GH20" s="4">
        <f t="shared" si="59"/>
        <v>2.9556593653128793E-2</v>
      </c>
      <c r="GI20" s="4">
        <f t="shared" si="59"/>
        <v>2.9556593653128793E-2</v>
      </c>
      <c r="GJ20" s="4">
        <f t="shared" si="59"/>
        <v>2.9556593653128793E-2</v>
      </c>
      <c r="GK20" s="4">
        <f t="shared" si="60"/>
        <v>2.9556593653128793E-2</v>
      </c>
      <c r="GL20" s="4">
        <f t="shared" si="60"/>
        <v>2.9556593653128793E-2</v>
      </c>
      <c r="GM20" s="4">
        <f t="shared" si="60"/>
        <v>2.9556593653128793E-2</v>
      </c>
      <c r="GN20" s="4">
        <f t="shared" si="60"/>
        <v>2.9556593653128793E-2</v>
      </c>
      <c r="GO20" s="4">
        <f t="shared" si="60"/>
        <v>2.9556593653128793E-2</v>
      </c>
      <c r="GP20" s="4">
        <f t="shared" si="60"/>
        <v>2.9556593653128793E-2</v>
      </c>
      <c r="GQ20" s="4">
        <f t="shared" si="60"/>
        <v>2.9556593653128793E-2</v>
      </c>
      <c r="GR20" s="4">
        <f t="shared" si="61"/>
        <v>2.9556593653128793E-2</v>
      </c>
      <c r="GS20" s="4">
        <f t="shared" si="61"/>
        <v>2.9556593653128793E-2</v>
      </c>
      <c r="GT20" s="4">
        <f t="shared" si="61"/>
        <v>2.9556593653128793E-2</v>
      </c>
      <c r="GU20" s="4">
        <f t="shared" si="61"/>
        <v>2.9556593653128793E-2</v>
      </c>
      <c r="GV20" s="4">
        <f t="shared" si="61"/>
        <v>2.9556593653128793E-2</v>
      </c>
      <c r="GW20" s="4">
        <f t="shared" si="61"/>
        <v>2.9556593653128793E-2</v>
      </c>
      <c r="GX20" s="4">
        <f t="shared" si="61"/>
        <v>2.9556593653128793E-2</v>
      </c>
      <c r="GY20" s="4">
        <f t="shared" si="61"/>
        <v>2.9556593653128793E-2</v>
      </c>
      <c r="GZ20" s="4">
        <f t="shared" si="61"/>
        <v>2.9556593653128793E-2</v>
      </c>
      <c r="HA20" s="4">
        <f t="shared" si="61"/>
        <v>2.9556593653128793E-2</v>
      </c>
      <c r="HB20" s="4"/>
      <c r="HC20" s="4"/>
      <c r="HD20" s="4"/>
      <c r="HE20" s="4"/>
    </row>
    <row r="21" spans="2:213" x14ac:dyDescent="0.2">
      <c r="B21" t="str">
        <f t="shared" si="0"/>
        <v>16y</v>
      </c>
      <c r="C21">
        <f t="shared" si="55"/>
        <v>192</v>
      </c>
      <c r="D21" s="10">
        <f t="shared" si="1"/>
        <v>16</v>
      </c>
      <c r="E21" s="11">
        <f>'Curve construction'!F36</f>
        <v>2.3877555276747842E-2</v>
      </c>
      <c r="G21" s="11">
        <f t="shared" si="56"/>
        <v>2.3877555276747842E-2</v>
      </c>
      <c r="H21" s="11">
        <f t="shared" si="56"/>
        <v>2.3877555276747842E-2</v>
      </c>
      <c r="I21" s="11">
        <f t="shared" si="56"/>
        <v>2.3877555276747842E-2</v>
      </c>
      <c r="J21" s="11">
        <f t="shared" si="56"/>
        <v>2.3877555276747842E-2</v>
      </c>
      <c r="K21" s="11">
        <f t="shared" si="56"/>
        <v>2.3877555276747842E-2</v>
      </c>
      <c r="L21" s="11">
        <f t="shared" si="56"/>
        <v>2.3877555276747842E-2</v>
      </c>
      <c r="M21" s="11">
        <f t="shared" si="56"/>
        <v>2.3877555276747842E-2</v>
      </c>
      <c r="N21" s="11">
        <f t="shared" si="56"/>
        <v>2.3877555276747842E-2</v>
      </c>
      <c r="O21" s="11">
        <f t="shared" si="56"/>
        <v>2.3877555276747842E-2</v>
      </c>
      <c r="P21" s="11">
        <f t="shared" si="56"/>
        <v>2.3877555276747842E-2</v>
      </c>
      <c r="Q21" s="11">
        <f t="shared" si="56"/>
        <v>2.3877555276747842E-2</v>
      </c>
      <c r="R21" s="11">
        <f t="shared" si="56"/>
        <v>2.3877555276747842E-2</v>
      </c>
      <c r="S21" s="11">
        <f t="shared" si="56"/>
        <v>2.3877555276747842E-2</v>
      </c>
      <c r="T21" s="11">
        <f t="shared" si="56"/>
        <v>2.3877555276747842E-2</v>
      </c>
      <c r="U21" s="11">
        <f t="shared" si="56"/>
        <v>2.3877555276747842E-2</v>
      </c>
      <c r="V21" s="11">
        <f t="shared" si="56"/>
        <v>2.4877555276747843E-2</v>
      </c>
      <c r="W21" s="11">
        <f t="shared" si="64"/>
        <v>2.3877555276747842E-2</v>
      </c>
      <c r="X21" s="11">
        <f t="shared" si="64"/>
        <v>2.3877555276747842E-2</v>
      </c>
      <c r="Y21" s="11">
        <f t="shared" si="64"/>
        <v>2.3877555276747842E-2</v>
      </c>
      <c r="Z21" s="11">
        <f t="shared" si="64"/>
        <v>2.3877555276747842E-2</v>
      </c>
      <c r="AA21" s="11">
        <f t="shared" si="64"/>
        <v>2.3877555276747842E-2</v>
      </c>
      <c r="AB21" s="11">
        <f t="shared" si="64"/>
        <v>2.3877555276747842E-2</v>
      </c>
      <c r="AC21" s="11">
        <f t="shared" si="64"/>
        <v>2.3877555276747842E-2</v>
      </c>
      <c r="AD21" s="11">
        <f t="shared" si="64"/>
        <v>2.3877555276747842E-2</v>
      </c>
      <c r="AE21" s="11">
        <f t="shared" si="64"/>
        <v>2.3877555276747842E-2</v>
      </c>
      <c r="AF21" s="11">
        <f t="shared" si="64"/>
        <v>2.3877555276747842E-2</v>
      </c>
      <c r="AG21" s="11">
        <f t="shared" si="64"/>
        <v>2.3877555276747842E-2</v>
      </c>
      <c r="AH21" s="11">
        <f t="shared" si="64"/>
        <v>2.3877555276747842E-2</v>
      </c>
      <c r="AI21" s="11">
        <f t="shared" si="64"/>
        <v>2.3877555276747842E-2</v>
      </c>
      <c r="AJ21" s="11">
        <f t="shared" si="64"/>
        <v>2.3877555276747842E-2</v>
      </c>
      <c r="AK21" s="11">
        <f t="shared" si="64"/>
        <v>2.3877555276747842E-2</v>
      </c>
      <c r="AL21" s="11">
        <f t="shared" si="64"/>
        <v>2.3877555276747842E-2</v>
      </c>
      <c r="AM21" s="11">
        <f t="shared" si="64"/>
        <v>2.3877555276747842E-2</v>
      </c>
      <c r="AN21" s="11">
        <f t="shared" si="64"/>
        <v>2.3877555276747842E-2</v>
      </c>
      <c r="AO21" s="11">
        <f t="shared" si="63"/>
        <v>2.3877555276747842E-2</v>
      </c>
      <c r="AP21" s="11">
        <f t="shared" si="63"/>
        <v>2.3877555276747842E-2</v>
      </c>
      <c r="AQ21" s="11">
        <f t="shared" si="63"/>
        <v>2.3877555276747842E-2</v>
      </c>
      <c r="AR21" s="11">
        <f t="shared" si="63"/>
        <v>2.3877555276747842E-2</v>
      </c>
      <c r="AS21" s="11">
        <f t="shared" si="63"/>
        <v>2.3877555276747842E-2</v>
      </c>
      <c r="AT21" s="11">
        <f t="shared" si="63"/>
        <v>2.3877555276747842E-2</v>
      </c>
      <c r="AU21" s="11">
        <f t="shared" si="63"/>
        <v>2.3877555276747842E-2</v>
      </c>
      <c r="AV21" s="11">
        <f t="shared" si="63"/>
        <v>2.3877555276747842E-2</v>
      </c>
      <c r="AW21" s="11">
        <f t="shared" si="63"/>
        <v>2.3877555276747842E-2</v>
      </c>
      <c r="AX21" s="11">
        <f t="shared" si="63"/>
        <v>2.3877555276747842E-2</v>
      </c>
      <c r="AY21" s="11">
        <f t="shared" si="63"/>
        <v>2.3877555276747842E-2</v>
      </c>
      <c r="AZ21" s="11">
        <f t="shared" si="63"/>
        <v>2.3877555276747842E-2</v>
      </c>
      <c r="BA21" s="11">
        <f t="shared" si="63"/>
        <v>2.3877555276747842E-2</v>
      </c>
      <c r="BB21" s="11">
        <f t="shared" si="63"/>
        <v>2.3877555276747842E-2</v>
      </c>
      <c r="BC21" s="11">
        <f t="shared" si="63"/>
        <v>2.3877555276747842E-2</v>
      </c>
      <c r="BD21" s="11">
        <f t="shared" si="3"/>
        <v>2.3877555276747842E-2</v>
      </c>
      <c r="BF21" s="11">
        <f t="shared" si="57"/>
        <v>0.68553816099489306</v>
      </c>
      <c r="BG21" s="11">
        <f t="shared" si="4"/>
        <v>0.68553816099489306</v>
      </c>
      <c r="BH21" s="11">
        <f t="shared" si="5"/>
        <v>0.68553816099489306</v>
      </c>
      <c r="BI21" s="11">
        <f t="shared" si="6"/>
        <v>0.68553816099489306</v>
      </c>
      <c r="BJ21" s="11">
        <f t="shared" si="7"/>
        <v>0.68553816099489306</v>
      </c>
      <c r="BK21" s="11">
        <f t="shared" si="8"/>
        <v>0.68553816099489306</v>
      </c>
      <c r="BL21" s="11">
        <f t="shared" si="9"/>
        <v>0.68553816099489306</v>
      </c>
      <c r="BM21" s="11">
        <f t="shared" si="10"/>
        <v>0.68553816099489306</v>
      </c>
      <c r="BN21" s="11">
        <f t="shared" si="11"/>
        <v>0.68553816099489306</v>
      </c>
      <c r="BO21" s="11">
        <f t="shared" si="12"/>
        <v>0.68553816099489306</v>
      </c>
      <c r="BP21" s="11">
        <f t="shared" si="13"/>
        <v>0.68553816099489306</v>
      </c>
      <c r="BQ21" s="11">
        <f t="shared" si="14"/>
        <v>0.68553816099489306</v>
      </c>
      <c r="BR21" s="11">
        <f t="shared" si="15"/>
        <v>0.68553816099489306</v>
      </c>
      <c r="BS21" s="11">
        <f t="shared" si="16"/>
        <v>0.68553816099489306</v>
      </c>
      <c r="BT21" s="11">
        <f t="shared" si="17"/>
        <v>0.68553816099489306</v>
      </c>
      <c r="BU21" s="11">
        <f t="shared" si="18"/>
        <v>0.67491376285199822</v>
      </c>
      <c r="BV21" s="11">
        <f t="shared" si="19"/>
        <v>0.68553816099489306</v>
      </c>
      <c r="BW21" s="11">
        <f t="shared" si="20"/>
        <v>0.68553816099489306</v>
      </c>
      <c r="BX21" s="11">
        <f t="shared" si="21"/>
        <v>0.68553816099489306</v>
      </c>
      <c r="BY21" s="11">
        <f t="shared" si="22"/>
        <v>0.68553816099489306</v>
      </c>
      <c r="BZ21" s="11">
        <f t="shared" si="23"/>
        <v>0.68553816099489306</v>
      </c>
      <c r="CA21" s="11">
        <f t="shared" si="24"/>
        <v>0.68553816099489306</v>
      </c>
      <c r="CB21" s="11">
        <f t="shared" si="25"/>
        <v>0.68553816099489306</v>
      </c>
      <c r="CC21" s="11">
        <f t="shared" si="26"/>
        <v>0.68553816099489306</v>
      </c>
      <c r="CD21" s="11">
        <f t="shared" si="27"/>
        <v>0.68553816099489306</v>
      </c>
      <c r="CE21" s="11">
        <f t="shared" si="28"/>
        <v>0.68553816099489306</v>
      </c>
      <c r="CF21" s="11">
        <f t="shared" si="29"/>
        <v>0.68553816099489306</v>
      </c>
      <c r="CG21" s="11">
        <f t="shared" si="30"/>
        <v>0.68553816099489306</v>
      </c>
      <c r="CH21" s="11">
        <f t="shared" si="31"/>
        <v>0.68553816099489306</v>
      </c>
      <c r="CI21" s="11">
        <f t="shared" si="32"/>
        <v>0.68553816099489306</v>
      </c>
      <c r="CJ21" s="11">
        <f t="shared" si="33"/>
        <v>0.68553816099489306</v>
      </c>
      <c r="CK21" s="11">
        <f t="shared" si="34"/>
        <v>0.68553816099489306</v>
      </c>
      <c r="CL21" s="11">
        <f t="shared" si="35"/>
        <v>0.68553816099489306</v>
      </c>
      <c r="CM21" s="11">
        <f t="shared" si="36"/>
        <v>0.68553816099489306</v>
      </c>
      <c r="CN21" s="11">
        <f t="shared" si="37"/>
        <v>0.68553816099489306</v>
      </c>
      <c r="CO21" s="11">
        <f t="shared" si="38"/>
        <v>0.68553816099489306</v>
      </c>
      <c r="CP21" s="11">
        <f t="shared" si="39"/>
        <v>0.68553816099489306</v>
      </c>
      <c r="CQ21" s="11">
        <f t="shared" si="40"/>
        <v>0.68553816099489306</v>
      </c>
      <c r="CR21" s="11">
        <f t="shared" si="41"/>
        <v>0.68553816099489306</v>
      </c>
      <c r="CS21" s="11">
        <f t="shared" si="42"/>
        <v>0.68553816099489306</v>
      </c>
      <c r="CT21" s="11">
        <f t="shared" si="43"/>
        <v>0.68553816099489306</v>
      </c>
      <c r="CU21" s="11">
        <f t="shared" si="44"/>
        <v>0.68553816099489306</v>
      </c>
      <c r="CV21" s="11">
        <f t="shared" si="45"/>
        <v>0.68553816099489306</v>
      </c>
      <c r="CW21" s="11">
        <f t="shared" si="46"/>
        <v>0.68553816099489306</v>
      </c>
      <c r="CX21" s="11">
        <f t="shared" si="47"/>
        <v>0.68553816099489306</v>
      </c>
      <c r="CY21" s="11">
        <f t="shared" si="48"/>
        <v>0.68553816099489306</v>
      </c>
      <c r="CZ21" s="11">
        <f t="shared" si="49"/>
        <v>0.68553816099489306</v>
      </c>
      <c r="DA21" s="11">
        <f t="shared" si="50"/>
        <v>0.68553816099489306</v>
      </c>
      <c r="DB21" s="11">
        <f t="shared" si="51"/>
        <v>0.68553816099489306</v>
      </c>
      <c r="DC21" s="11">
        <f t="shared" si="52"/>
        <v>0.68553816099489306</v>
      </c>
      <c r="DE21" s="4">
        <f>(1-BF21)/(SUM(BF$6:BF21))</f>
        <v>2.3154860025977223E-2</v>
      </c>
      <c r="DF21" s="4">
        <f>(1-BG21)/(SUM(BG$6:BG21))</f>
        <v>2.315650191569741E-2</v>
      </c>
      <c r="DG21" s="4">
        <f>(1-BH21)/(SUM(BH$6:BH21))</f>
        <v>2.315808028764121E-2</v>
      </c>
      <c r="DH21" s="4">
        <f>(1-BI21)/(SUM(BI$6:BI21))</f>
        <v>2.3159581335896951E-2</v>
      </c>
      <c r="DI21" s="4">
        <f>(1-BJ21)/(SUM(BJ$6:BJ21))</f>
        <v>2.316099059287012E-2</v>
      </c>
      <c r="DJ21" s="4">
        <f>(1-BK21)/(SUM(BK$6:BK21))</f>
        <v>2.3162312611683333E-2</v>
      </c>
      <c r="DK21" s="4">
        <f>(1-BL21)/(SUM(BL$6:BL21))</f>
        <v>2.3163542182439378E-2</v>
      </c>
      <c r="DL21" s="4">
        <f>(1-BM21)/(SUM(BM$6:BM21))</f>
        <v>2.3164689453635593E-2</v>
      </c>
      <c r="DM21" s="4">
        <f>(1-BN21)/(SUM(BN$6:BN21))</f>
        <v>2.3165754402548928E-2</v>
      </c>
      <c r="DN21" s="4">
        <f>(1-BO21)/(SUM(BO$6:BO21))</f>
        <v>2.3166737313968264E-2</v>
      </c>
      <c r="DO21" s="4">
        <f>(1-BP21)/(SUM(BP$6:BP21))</f>
        <v>2.3167652031857139E-2</v>
      </c>
      <c r="DP21" s="4">
        <f>(1-BQ21)/(SUM(BQ$6:BQ21))</f>
        <v>2.3168501408948886E-2</v>
      </c>
      <c r="DQ21" s="4">
        <f>(1-BR21)/(SUM(BR$6:BR21))</f>
        <v>2.3169288207732858E-2</v>
      </c>
      <c r="DR21" s="4">
        <f>(1-BS21)/(SUM(BS$6:BS21))</f>
        <v>2.317001510231019E-2</v>
      </c>
      <c r="DS21" s="4">
        <f>(1-BT21)/(SUM(BT$6:BT21))</f>
        <v>2.3170684680353614E-2</v>
      </c>
      <c r="DT21" s="4">
        <f>(1-BU21)/(SUM(BU$6:BU21))</f>
        <v>2.3954164264487668E-2</v>
      </c>
      <c r="DU21" s="4">
        <f>(1-BV21)/(SUM(BV$6:BV21))</f>
        <v>2.3153173640012858E-2</v>
      </c>
      <c r="DV21" s="4">
        <f>(1-BW21)/(SUM(BW$6:BW21))</f>
        <v>2.3153173640012858E-2</v>
      </c>
      <c r="DW21" s="4">
        <f>(1-BX21)/(SUM(BX$6:BX21))</f>
        <v>2.3153173640012858E-2</v>
      </c>
      <c r="DX21" s="4">
        <f>(1-BY21)/(SUM(BY$6:BY21))</f>
        <v>2.3153173640012858E-2</v>
      </c>
      <c r="DY21" s="4">
        <f>(1-BZ21)/(SUM(BZ$6:BZ21))</f>
        <v>2.3153173640012858E-2</v>
      </c>
      <c r="DZ21" s="4">
        <f>(1-CA21)/(SUM(CA$6:CA21))</f>
        <v>2.3153173640012858E-2</v>
      </c>
      <c r="EA21" s="4">
        <f>(1-CB21)/(SUM(CB$6:CB21))</f>
        <v>2.3153173640012858E-2</v>
      </c>
      <c r="EB21" s="4">
        <f>(1-CC21)/(SUM(CC$6:CC21))</f>
        <v>2.3153173640012858E-2</v>
      </c>
      <c r="EC21" s="4">
        <f>(1-CD21)/(SUM(CD$6:CD21))</f>
        <v>2.3153173640012858E-2</v>
      </c>
      <c r="ED21" s="4">
        <f>(1-CE21)/(SUM(CE$6:CE21))</f>
        <v>2.3153173640012858E-2</v>
      </c>
      <c r="EE21" s="4">
        <f>(1-CF21)/(SUM(CF$6:CF21))</f>
        <v>2.3153173640012858E-2</v>
      </c>
      <c r="EF21" s="4">
        <f>(1-CG21)/(SUM(CG$6:CG21))</f>
        <v>2.3153173640012858E-2</v>
      </c>
      <c r="EG21" s="4">
        <f>(1-CH21)/(SUM(CH$6:CH21))</f>
        <v>2.3153173640012858E-2</v>
      </c>
      <c r="EH21" s="4">
        <f>(1-CI21)/(SUM(CI$6:CI21))</f>
        <v>2.3153173640012858E-2</v>
      </c>
      <c r="EI21" s="4">
        <f>(1-CJ21)/(SUM(CJ$6:CJ21))</f>
        <v>2.3153173640012858E-2</v>
      </c>
      <c r="EJ21" s="4">
        <f>(1-CK21)/(SUM(CK$6:CK21))</f>
        <v>2.3153173640012858E-2</v>
      </c>
      <c r="EK21" s="4">
        <f>(1-CL21)/(SUM(CL$6:CL21))</f>
        <v>2.3153173640012858E-2</v>
      </c>
      <c r="EL21" s="4">
        <f>(1-CM21)/(SUM(CM$6:CM21))</f>
        <v>2.3153173640012858E-2</v>
      </c>
      <c r="EM21" s="4">
        <f>(1-CN21)/(SUM(CN$6:CN21))</f>
        <v>2.3153173640012858E-2</v>
      </c>
      <c r="EN21" s="4">
        <f>(1-CO21)/(SUM(CO$6:CO21))</f>
        <v>2.3153173640012858E-2</v>
      </c>
      <c r="EO21" s="4">
        <f>(1-CP21)/(SUM(CP$6:CP21))</f>
        <v>2.3153173640012858E-2</v>
      </c>
      <c r="EP21" s="4">
        <f>(1-CQ21)/(SUM(CQ$6:CQ21))</f>
        <v>2.3153173640012858E-2</v>
      </c>
      <c r="EQ21" s="4">
        <f>(1-CR21)/(SUM(CR$6:CR21))</f>
        <v>2.3153173640012858E-2</v>
      </c>
      <c r="ER21" s="4">
        <f>(1-CS21)/(SUM(CS$6:CS21))</f>
        <v>2.3153173640012858E-2</v>
      </c>
      <c r="ES21" s="4">
        <f>(1-CT21)/(SUM(CT$6:CT21))</f>
        <v>2.3153173640012858E-2</v>
      </c>
      <c r="ET21" s="4">
        <f>(1-CU21)/(SUM(CU$6:CU21))</f>
        <v>2.3153173640012858E-2</v>
      </c>
      <c r="EU21" s="4">
        <f>(1-CV21)/(SUM(CV$6:CV21))</f>
        <v>2.3153173640012858E-2</v>
      </c>
      <c r="EV21" s="4">
        <f>(1-CW21)/(SUM(CW$6:CW21))</f>
        <v>2.3153173640012858E-2</v>
      </c>
      <c r="EW21" s="4">
        <f>(1-CX21)/(SUM(CX$6:CX21))</f>
        <v>2.3153173640012858E-2</v>
      </c>
      <c r="EX21" s="4">
        <f>(1-CY21)/(SUM(CY$6:CY21))</f>
        <v>2.3153173640012858E-2</v>
      </c>
      <c r="EY21" s="4">
        <f>(1-CZ21)/(SUM(CZ$6:CZ21))</f>
        <v>2.3153173640012858E-2</v>
      </c>
      <c r="EZ21" s="4">
        <f>(1-DA21)/(SUM(DA$6:DA21))</f>
        <v>2.3153173640012858E-2</v>
      </c>
      <c r="FA21" s="4">
        <f>(1-DB21)/(SUM(DB$6:DB21))</f>
        <v>2.3153173640012858E-2</v>
      </c>
      <c r="FB21" s="4">
        <f>(1-DC21)/(SUM(DC$6:DC21))</f>
        <v>2.3153173640012858E-2</v>
      </c>
      <c r="FD21" s="4">
        <f t="shared" si="62"/>
        <v>2.9632909138999741E-2</v>
      </c>
      <c r="FE21" s="4">
        <f t="shared" si="58"/>
        <v>2.9632909138999741E-2</v>
      </c>
      <c r="FF21" s="4">
        <f t="shared" si="58"/>
        <v>2.9632909138999741E-2</v>
      </c>
      <c r="FG21" s="4">
        <f t="shared" si="58"/>
        <v>2.9632909138999741E-2</v>
      </c>
      <c r="FH21" s="4">
        <f t="shared" si="58"/>
        <v>2.9632909138999741E-2</v>
      </c>
      <c r="FI21" s="4">
        <f t="shared" si="58"/>
        <v>2.9632909138999741E-2</v>
      </c>
      <c r="FJ21" s="4">
        <f t="shared" si="58"/>
        <v>2.9632909138999741E-2</v>
      </c>
      <c r="FK21" s="4">
        <f t="shared" si="58"/>
        <v>2.9632909138999741E-2</v>
      </c>
      <c r="FL21" s="4">
        <f t="shared" si="58"/>
        <v>2.9632909138999741E-2</v>
      </c>
      <c r="FM21" s="4">
        <f t="shared" si="58"/>
        <v>2.9632909138999741E-2</v>
      </c>
      <c r="FN21" s="4">
        <f t="shared" si="58"/>
        <v>2.9632909138999741E-2</v>
      </c>
      <c r="FO21" s="4">
        <f t="shared" si="58"/>
        <v>2.9632909138999741E-2</v>
      </c>
      <c r="FP21" s="4">
        <f t="shared" si="58"/>
        <v>2.9632909138999741E-2</v>
      </c>
      <c r="FQ21" s="4">
        <f t="shared" si="58"/>
        <v>2.9632909138999741E-2</v>
      </c>
      <c r="FR21" s="4">
        <f t="shared" si="58"/>
        <v>1.4660252427141085E-2</v>
      </c>
      <c r="FS21" s="4">
        <f t="shared" si="58"/>
        <v>4.5841246514568557E-2</v>
      </c>
      <c r="FT21" s="4">
        <f t="shared" si="58"/>
        <v>2.9632909138999741E-2</v>
      </c>
      <c r="FU21" s="4">
        <f t="shared" si="59"/>
        <v>2.9632909138999741E-2</v>
      </c>
      <c r="FV21" s="4">
        <f t="shared" si="59"/>
        <v>2.9632909138999741E-2</v>
      </c>
      <c r="FW21" s="4">
        <f t="shared" si="59"/>
        <v>2.9632909138999741E-2</v>
      </c>
      <c r="FX21" s="4">
        <f t="shared" si="59"/>
        <v>2.9632909138999741E-2</v>
      </c>
      <c r="FY21" s="4">
        <f t="shared" si="59"/>
        <v>2.9632909138999741E-2</v>
      </c>
      <c r="FZ21" s="4">
        <f t="shared" si="59"/>
        <v>2.9632909138999741E-2</v>
      </c>
      <c r="GA21" s="4">
        <f t="shared" si="59"/>
        <v>2.9632909138999741E-2</v>
      </c>
      <c r="GB21" s="4">
        <f t="shared" si="59"/>
        <v>2.9632909138999741E-2</v>
      </c>
      <c r="GC21" s="4">
        <f t="shared" si="59"/>
        <v>2.9632909138999741E-2</v>
      </c>
      <c r="GD21" s="4">
        <f t="shared" si="59"/>
        <v>2.9632909138999741E-2</v>
      </c>
      <c r="GE21" s="4">
        <f t="shared" si="59"/>
        <v>2.9632909138999741E-2</v>
      </c>
      <c r="GF21" s="4">
        <f t="shared" si="59"/>
        <v>2.9632909138999741E-2</v>
      </c>
      <c r="GG21" s="4">
        <f t="shared" si="59"/>
        <v>2.9632909138999741E-2</v>
      </c>
      <c r="GH21" s="4">
        <f t="shared" si="59"/>
        <v>2.9632909138999741E-2</v>
      </c>
      <c r="GI21" s="4">
        <f t="shared" si="59"/>
        <v>2.9632909138999741E-2</v>
      </c>
      <c r="GJ21" s="4">
        <f t="shared" si="59"/>
        <v>2.9632909138999741E-2</v>
      </c>
      <c r="GK21" s="4">
        <f t="shared" si="60"/>
        <v>2.9632909138999741E-2</v>
      </c>
      <c r="GL21" s="4">
        <f t="shared" si="60"/>
        <v>2.9632909138999741E-2</v>
      </c>
      <c r="GM21" s="4">
        <f t="shared" si="60"/>
        <v>2.9632909138999741E-2</v>
      </c>
      <c r="GN21" s="4">
        <f t="shared" si="60"/>
        <v>2.9632909138999741E-2</v>
      </c>
      <c r="GO21" s="4">
        <f t="shared" si="60"/>
        <v>2.9632909138999741E-2</v>
      </c>
      <c r="GP21" s="4">
        <f t="shared" si="60"/>
        <v>2.9632909138999741E-2</v>
      </c>
      <c r="GQ21" s="4">
        <f t="shared" si="60"/>
        <v>2.9632909138999741E-2</v>
      </c>
      <c r="GR21" s="4">
        <f t="shared" si="61"/>
        <v>2.9632909138999741E-2</v>
      </c>
      <c r="GS21" s="4">
        <f t="shared" si="61"/>
        <v>2.9632909138999741E-2</v>
      </c>
      <c r="GT21" s="4">
        <f t="shared" si="61"/>
        <v>2.9632909138999741E-2</v>
      </c>
      <c r="GU21" s="4">
        <f t="shared" si="61"/>
        <v>2.9632909138999741E-2</v>
      </c>
      <c r="GV21" s="4">
        <f t="shared" si="61"/>
        <v>2.9632909138999741E-2</v>
      </c>
      <c r="GW21" s="4">
        <f t="shared" si="61"/>
        <v>2.9632909138999741E-2</v>
      </c>
      <c r="GX21" s="4">
        <f t="shared" si="61"/>
        <v>2.9632909138999741E-2</v>
      </c>
      <c r="GY21" s="4">
        <f t="shared" si="61"/>
        <v>2.9632909138999741E-2</v>
      </c>
      <c r="GZ21" s="4">
        <f t="shared" si="61"/>
        <v>2.9632909138999741E-2</v>
      </c>
      <c r="HA21" s="4">
        <f t="shared" si="61"/>
        <v>2.9632909138999741E-2</v>
      </c>
      <c r="HB21" s="4"/>
      <c r="HC21" s="4"/>
      <c r="HD21" s="4"/>
      <c r="HE21" s="4"/>
    </row>
    <row r="22" spans="2:213" x14ac:dyDescent="0.2">
      <c r="B22" t="str">
        <f t="shared" si="0"/>
        <v>17y</v>
      </c>
      <c r="C22">
        <f t="shared" si="55"/>
        <v>204</v>
      </c>
      <c r="D22" s="10">
        <f t="shared" si="1"/>
        <v>17</v>
      </c>
      <c r="E22" s="11">
        <f>'Curve construction'!F37</f>
        <v>2.4219678570839731E-2</v>
      </c>
      <c r="G22" s="11">
        <f t="shared" si="56"/>
        <v>2.4219678570839731E-2</v>
      </c>
      <c r="H22" s="11">
        <f t="shared" si="56"/>
        <v>2.4219678570839731E-2</v>
      </c>
      <c r="I22" s="11">
        <f t="shared" si="56"/>
        <v>2.4219678570839731E-2</v>
      </c>
      <c r="J22" s="11">
        <f t="shared" si="56"/>
        <v>2.4219678570839731E-2</v>
      </c>
      <c r="K22" s="11">
        <f t="shared" si="56"/>
        <v>2.4219678570839731E-2</v>
      </c>
      <c r="L22" s="11">
        <f t="shared" si="56"/>
        <v>2.4219678570839731E-2</v>
      </c>
      <c r="M22" s="11">
        <f t="shared" si="56"/>
        <v>2.4219678570839731E-2</v>
      </c>
      <c r="N22" s="11">
        <f t="shared" si="56"/>
        <v>2.4219678570839731E-2</v>
      </c>
      <c r="O22" s="11">
        <f t="shared" si="56"/>
        <v>2.4219678570839731E-2</v>
      </c>
      <c r="P22" s="11">
        <f t="shared" si="56"/>
        <v>2.4219678570839731E-2</v>
      </c>
      <c r="Q22" s="11">
        <f t="shared" si="56"/>
        <v>2.4219678570839731E-2</v>
      </c>
      <c r="R22" s="11">
        <f t="shared" si="56"/>
        <v>2.4219678570839731E-2</v>
      </c>
      <c r="S22" s="11">
        <f t="shared" si="56"/>
        <v>2.4219678570839731E-2</v>
      </c>
      <c r="T22" s="11">
        <f t="shared" si="56"/>
        <v>2.4219678570839731E-2</v>
      </c>
      <c r="U22" s="11">
        <f t="shared" si="56"/>
        <v>2.4219678570839731E-2</v>
      </c>
      <c r="V22" s="11">
        <f t="shared" si="56"/>
        <v>2.4219678570839731E-2</v>
      </c>
      <c r="W22" s="11">
        <f t="shared" si="64"/>
        <v>2.5219678570839732E-2</v>
      </c>
      <c r="X22" s="11">
        <f t="shared" si="64"/>
        <v>2.4219678570839731E-2</v>
      </c>
      <c r="Y22" s="11">
        <f t="shared" si="64"/>
        <v>2.4219678570839731E-2</v>
      </c>
      <c r="Z22" s="11">
        <f t="shared" si="64"/>
        <v>2.4219678570839731E-2</v>
      </c>
      <c r="AA22" s="11">
        <f t="shared" si="64"/>
        <v>2.4219678570839731E-2</v>
      </c>
      <c r="AB22" s="11">
        <f t="shared" si="64"/>
        <v>2.4219678570839731E-2</v>
      </c>
      <c r="AC22" s="11">
        <f t="shared" si="64"/>
        <v>2.4219678570839731E-2</v>
      </c>
      <c r="AD22" s="11">
        <f t="shared" si="64"/>
        <v>2.4219678570839731E-2</v>
      </c>
      <c r="AE22" s="11">
        <f t="shared" si="64"/>
        <v>2.4219678570839731E-2</v>
      </c>
      <c r="AF22" s="11">
        <f t="shared" si="64"/>
        <v>2.4219678570839731E-2</v>
      </c>
      <c r="AG22" s="11">
        <f t="shared" si="64"/>
        <v>2.4219678570839731E-2</v>
      </c>
      <c r="AH22" s="11">
        <f t="shared" si="64"/>
        <v>2.4219678570839731E-2</v>
      </c>
      <c r="AI22" s="11">
        <f t="shared" si="64"/>
        <v>2.4219678570839731E-2</v>
      </c>
      <c r="AJ22" s="11">
        <f t="shared" si="64"/>
        <v>2.4219678570839731E-2</v>
      </c>
      <c r="AK22" s="11">
        <f t="shared" si="64"/>
        <v>2.4219678570839731E-2</v>
      </c>
      <c r="AL22" s="11">
        <f t="shared" si="64"/>
        <v>2.4219678570839731E-2</v>
      </c>
      <c r="AM22" s="11">
        <f t="shared" si="64"/>
        <v>2.4219678570839731E-2</v>
      </c>
      <c r="AN22" s="11">
        <f t="shared" si="64"/>
        <v>2.4219678570839731E-2</v>
      </c>
      <c r="AO22" s="11">
        <f t="shared" si="63"/>
        <v>2.4219678570839731E-2</v>
      </c>
      <c r="AP22" s="11">
        <f t="shared" si="63"/>
        <v>2.4219678570839731E-2</v>
      </c>
      <c r="AQ22" s="11">
        <f t="shared" si="63"/>
        <v>2.4219678570839731E-2</v>
      </c>
      <c r="AR22" s="11">
        <f t="shared" si="63"/>
        <v>2.4219678570839731E-2</v>
      </c>
      <c r="AS22" s="11">
        <f t="shared" si="63"/>
        <v>2.4219678570839731E-2</v>
      </c>
      <c r="AT22" s="11">
        <f t="shared" si="63"/>
        <v>2.4219678570839731E-2</v>
      </c>
      <c r="AU22" s="11">
        <f t="shared" si="63"/>
        <v>2.4219678570839731E-2</v>
      </c>
      <c r="AV22" s="11">
        <f t="shared" si="63"/>
        <v>2.4219678570839731E-2</v>
      </c>
      <c r="AW22" s="11">
        <f t="shared" si="63"/>
        <v>2.4219678570839731E-2</v>
      </c>
      <c r="AX22" s="11">
        <f t="shared" si="63"/>
        <v>2.4219678570839731E-2</v>
      </c>
      <c r="AY22" s="11">
        <f t="shared" si="63"/>
        <v>2.4219678570839731E-2</v>
      </c>
      <c r="AZ22" s="11">
        <f t="shared" si="63"/>
        <v>2.4219678570839731E-2</v>
      </c>
      <c r="BA22" s="11">
        <f t="shared" si="63"/>
        <v>2.4219678570839731E-2</v>
      </c>
      <c r="BB22" s="11">
        <f t="shared" si="63"/>
        <v>2.4219678570839731E-2</v>
      </c>
      <c r="BC22" s="11">
        <f t="shared" si="63"/>
        <v>2.4219678570839731E-2</v>
      </c>
      <c r="BD22" s="11">
        <f t="shared" si="63"/>
        <v>2.4219678570839731E-2</v>
      </c>
      <c r="BF22" s="11">
        <f t="shared" si="57"/>
        <v>0.665758977972292</v>
      </c>
      <c r="BG22" s="11">
        <f t="shared" si="4"/>
        <v>0.665758977972292</v>
      </c>
      <c r="BH22" s="11">
        <f t="shared" si="5"/>
        <v>0.665758977972292</v>
      </c>
      <c r="BI22" s="11">
        <f t="shared" si="6"/>
        <v>0.665758977972292</v>
      </c>
      <c r="BJ22" s="11">
        <f t="shared" si="7"/>
        <v>0.665758977972292</v>
      </c>
      <c r="BK22" s="11">
        <f t="shared" si="8"/>
        <v>0.665758977972292</v>
      </c>
      <c r="BL22" s="11">
        <f t="shared" si="9"/>
        <v>0.665758977972292</v>
      </c>
      <c r="BM22" s="11">
        <f t="shared" si="10"/>
        <v>0.665758977972292</v>
      </c>
      <c r="BN22" s="11">
        <f t="shared" si="11"/>
        <v>0.665758977972292</v>
      </c>
      <c r="BO22" s="11">
        <f t="shared" si="12"/>
        <v>0.665758977972292</v>
      </c>
      <c r="BP22" s="11">
        <f t="shared" si="13"/>
        <v>0.665758977972292</v>
      </c>
      <c r="BQ22" s="11">
        <f t="shared" si="14"/>
        <v>0.665758977972292</v>
      </c>
      <c r="BR22" s="11">
        <f t="shared" si="15"/>
        <v>0.665758977972292</v>
      </c>
      <c r="BS22" s="11">
        <f t="shared" si="16"/>
        <v>0.665758977972292</v>
      </c>
      <c r="BT22" s="11">
        <f t="shared" si="17"/>
        <v>0.665758977972292</v>
      </c>
      <c r="BU22" s="11">
        <f t="shared" si="18"/>
        <v>0.665758977972292</v>
      </c>
      <c r="BV22" s="11">
        <f t="shared" si="19"/>
        <v>0.65480521246351642</v>
      </c>
      <c r="BW22" s="11">
        <f t="shared" si="20"/>
        <v>0.665758977972292</v>
      </c>
      <c r="BX22" s="11">
        <f t="shared" si="21"/>
        <v>0.665758977972292</v>
      </c>
      <c r="BY22" s="11">
        <f t="shared" si="22"/>
        <v>0.665758977972292</v>
      </c>
      <c r="BZ22" s="11">
        <f t="shared" si="23"/>
        <v>0.665758977972292</v>
      </c>
      <c r="CA22" s="11">
        <f t="shared" si="24"/>
        <v>0.665758977972292</v>
      </c>
      <c r="CB22" s="11">
        <f t="shared" si="25"/>
        <v>0.665758977972292</v>
      </c>
      <c r="CC22" s="11">
        <f t="shared" si="26"/>
        <v>0.665758977972292</v>
      </c>
      <c r="CD22" s="11">
        <f t="shared" si="27"/>
        <v>0.665758977972292</v>
      </c>
      <c r="CE22" s="11">
        <f t="shared" si="28"/>
        <v>0.665758977972292</v>
      </c>
      <c r="CF22" s="11">
        <f t="shared" si="29"/>
        <v>0.665758977972292</v>
      </c>
      <c r="CG22" s="11">
        <f t="shared" si="30"/>
        <v>0.665758977972292</v>
      </c>
      <c r="CH22" s="11">
        <f t="shared" si="31"/>
        <v>0.665758977972292</v>
      </c>
      <c r="CI22" s="11">
        <f t="shared" si="32"/>
        <v>0.665758977972292</v>
      </c>
      <c r="CJ22" s="11">
        <f t="shared" si="33"/>
        <v>0.665758977972292</v>
      </c>
      <c r="CK22" s="11">
        <f t="shared" si="34"/>
        <v>0.665758977972292</v>
      </c>
      <c r="CL22" s="11">
        <f t="shared" si="35"/>
        <v>0.665758977972292</v>
      </c>
      <c r="CM22" s="11">
        <f t="shared" si="36"/>
        <v>0.665758977972292</v>
      </c>
      <c r="CN22" s="11">
        <f t="shared" si="37"/>
        <v>0.665758977972292</v>
      </c>
      <c r="CO22" s="11">
        <f t="shared" si="38"/>
        <v>0.665758977972292</v>
      </c>
      <c r="CP22" s="11">
        <f t="shared" si="39"/>
        <v>0.665758977972292</v>
      </c>
      <c r="CQ22" s="11">
        <f t="shared" si="40"/>
        <v>0.665758977972292</v>
      </c>
      <c r="CR22" s="11">
        <f t="shared" si="41"/>
        <v>0.665758977972292</v>
      </c>
      <c r="CS22" s="11">
        <f t="shared" si="42"/>
        <v>0.665758977972292</v>
      </c>
      <c r="CT22" s="11">
        <f t="shared" si="43"/>
        <v>0.665758977972292</v>
      </c>
      <c r="CU22" s="11">
        <f t="shared" si="44"/>
        <v>0.665758977972292</v>
      </c>
      <c r="CV22" s="11">
        <f t="shared" si="45"/>
        <v>0.665758977972292</v>
      </c>
      <c r="CW22" s="11">
        <f t="shared" si="46"/>
        <v>0.665758977972292</v>
      </c>
      <c r="CX22" s="11">
        <f t="shared" si="47"/>
        <v>0.665758977972292</v>
      </c>
      <c r="CY22" s="11">
        <f t="shared" si="48"/>
        <v>0.665758977972292</v>
      </c>
      <c r="CZ22" s="11">
        <f t="shared" si="49"/>
        <v>0.665758977972292</v>
      </c>
      <c r="DA22" s="11">
        <f t="shared" si="50"/>
        <v>0.665758977972292</v>
      </c>
      <c r="DB22" s="11">
        <f t="shared" si="51"/>
        <v>0.665758977972292</v>
      </c>
      <c r="DC22" s="11">
        <f t="shared" si="52"/>
        <v>0.665758977972292</v>
      </c>
      <c r="DE22" s="4">
        <f>(1-BF22)/(SUM(BF$6:BF22))</f>
        <v>2.3461153138845912E-2</v>
      </c>
      <c r="DF22" s="4">
        <f>(1-BG22)/(SUM(BG$6:BG22))</f>
        <v>2.3462738999895878E-2</v>
      </c>
      <c r="DG22" s="4">
        <f>(1-BH22)/(SUM(BH$6:BH22))</f>
        <v>2.346426350077406E-2</v>
      </c>
      <c r="DH22" s="4">
        <f>(1-BI22)/(SUM(BI$6:BI22))</f>
        <v>2.3465713308071599E-2</v>
      </c>
      <c r="DI22" s="4">
        <f>(1-BJ22)/(SUM(BJ$6:BJ22))</f>
        <v>2.3467074449550922E-2</v>
      </c>
      <c r="DJ22" s="4">
        <f>(1-BK22)/(SUM(BK$6:BK22))</f>
        <v>2.3468351324356894E-2</v>
      </c>
      <c r="DK22" s="4">
        <f>(1-BL22)/(SUM(BL$6:BL22))</f>
        <v>2.3469538901886092E-2</v>
      </c>
      <c r="DL22" s="4">
        <f>(1-BM22)/(SUM(BM$6:BM22))</f>
        <v>2.3470646985296703E-2</v>
      </c>
      <c r="DM22" s="4">
        <f>(1-BN22)/(SUM(BN$6:BN22))</f>
        <v>2.3471675553746286E-2</v>
      </c>
      <c r="DN22" s="4">
        <f>(1-BO22)/(SUM(BO$6:BO22))</f>
        <v>2.3472624883318513E-2</v>
      </c>
      <c r="DO22" s="4">
        <f>(1-BP22)/(SUM(BP$6:BP22))</f>
        <v>2.347350834585591E-2</v>
      </c>
      <c r="DP22" s="4">
        <f>(1-BQ22)/(SUM(BQ$6:BQ22))</f>
        <v>2.3474328697330675E-2</v>
      </c>
      <c r="DQ22" s="4">
        <f>(1-BR22)/(SUM(BR$6:BR22))</f>
        <v>2.3475088606466139E-2</v>
      </c>
      <c r="DR22" s="4">
        <f>(1-BS22)/(SUM(BS$6:BS22))</f>
        <v>2.3475790656537477E-2</v>
      </c>
      <c r="DS22" s="4">
        <f>(1-BT22)/(SUM(BT$6:BT22))</f>
        <v>2.347643734727229E-2</v>
      </c>
      <c r="DT22" s="4">
        <f>(1-BU22)/(SUM(BU$6:BU22))</f>
        <v>2.3477031096794245E-2</v>
      </c>
      <c r="DU22" s="4">
        <f>(1-BV22)/(SUM(BV$6:BV22))</f>
        <v>2.4246982622655917E-2</v>
      </c>
      <c r="DV22" s="4">
        <f>(1-BW22)/(SUM(BW$6:BW22))</f>
        <v>2.3459524289022812E-2</v>
      </c>
      <c r="DW22" s="4">
        <f>(1-BX22)/(SUM(BX$6:BX22))</f>
        <v>2.3459524289022812E-2</v>
      </c>
      <c r="DX22" s="4">
        <f>(1-BY22)/(SUM(BY$6:BY22))</f>
        <v>2.3459524289022812E-2</v>
      </c>
      <c r="DY22" s="4">
        <f>(1-BZ22)/(SUM(BZ$6:BZ22))</f>
        <v>2.3459524289022812E-2</v>
      </c>
      <c r="DZ22" s="4">
        <f>(1-CA22)/(SUM(CA$6:CA22))</f>
        <v>2.3459524289022812E-2</v>
      </c>
      <c r="EA22" s="4">
        <f>(1-CB22)/(SUM(CB$6:CB22))</f>
        <v>2.3459524289022812E-2</v>
      </c>
      <c r="EB22" s="4">
        <f>(1-CC22)/(SUM(CC$6:CC22))</f>
        <v>2.3459524289022812E-2</v>
      </c>
      <c r="EC22" s="4">
        <f>(1-CD22)/(SUM(CD$6:CD22))</f>
        <v>2.3459524289022812E-2</v>
      </c>
      <c r="ED22" s="4">
        <f>(1-CE22)/(SUM(CE$6:CE22))</f>
        <v>2.3459524289022812E-2</v>
      </c>
      <c r="EE22" s="4">
        <f>(1-CF22)/(SUM(CF$6:CF22))</f>
        <v>2.3459524289022812E-2</v>
      </c>
      <c r="EF22" s="4">
        <f>(1-CG22)/(SUM(CG$6:CG22))</f>
        <v>2.3459524289022812E-2</v>
      </c>
      <c r="EG22" s="4">
        <f>(1-CH22)/(SUM(CH$6:CH22))</f>
        <v>2.3459524289022812E-2</v>
      </c>
      <c r="EH22" s="4">
        <f>(1-CI22)/(SUM(CI$6:CI22))</f>
        <v>2.3459524289022812E-2</v>
      </c>
      <c r="EI22" s="4">
        <f>(1-CJ22)/(SUM(CJ$6:CJ22))</f>
        <v>2.3459524289022812E-2</v>
      </c>
      <c r="EJ22" s="4">
        <f>(1-CK22)/(SUM(CK$6:CK22))</f>
        <v>2.3459524289022812E-2</v>
      </c>
      <c r="EK22" s="4">
        <f>(1-CL22)/(SUM(CL$6:CL22))</f>
        <v>2.3459524289022812E-2</v>
      </c>
      <c r="EL22" s="4">
        <f>(1-CM22)/(SUM(CM$6:CM22))</f>
        <v>2.3459524289022812E-2</v>
      </c>
      <c r="EM22" s="4">
        <f>(1-CN22)/(SUM(CN$6:CN22))</f>
        <v>2.3459524289022812E-2</v>
      </c>
      <c r="EN22" s="4">
        <f>(1-CO22)/(SUM(CO$6:CO22))</f>
        <v>2.3459524289022812E-2</v>
      </c>
      <c r="EO22" s="4">
        <f>(1-CP22)/(SUM(CP$6:CP22))</f>
        <v>2.3459524289022812E-2</v>
      </c>
      <c r="EP22" s="4">
        <f>(1-CQ22)/(SUM(CQ$6:CQ22))</f>
        <v>2.3459524289022812E-2</v>
      </c>
      <c r="EQ22" s="4">
        <f>(1-CR22)/(SUM(CR$6:CR22))</f>
        <v>2.3459524289022812E-2</v>
      </c>
      <c r="ER22" s="4">
        <f>(1-CS22)/(SUM(CS$6:CS22))</f>
        <v>2.3459524289022812E-2</v>
      </c>
      <c r="ES22" s="4">
        <f>(1-CT22)/(SUM(CT$6:CT22))</f>
        <v>2.3459524289022812E-2</v>
      </c>
      <c r="ET22" s="4">
        <f>(1-CU22)/(SUM(CU$6:CU22))</f>
        <v>2.3459524289022812E-2</v>
      </c>
      <c r="EU22" s="4">
        <f>(1-CV22)/(SUM(CV$6:CV22))</f>
        <v>2.3459524289022812E-2</v>
      </c>
      <c r="EV22" s="4">
        <f>(1-CW22)/(SUM(CW$6:CW22))</f>
        <v>2.3459524289022812E-2</v>
      </c>
      <c r="EW22" s="4">
        <f>(1-CX22)/(SUM(CX$6:CX22))</f>
        <v>2.3459524289022812E-2</v>
      </c>
      <c r="EX22" s="4">
        <f>(1-CY22)/(SUM(CY$6:CY22))</f>
        <v>2.3459524289022812E-2</v>
      </c>
      <c r="EY22" s="4">
        <f>(1-CZ22)/(SUM(CZ$6:CZ22))</f>
        <v>2.3459524289022812E-2</v>
      </c>
      <c r="EZ22" s="4">
        <f>(1-DA22)/(SUM(DA$6:DA22))</f>
        <v>2.3459524289022812E-2</v>
      </c>
      <c r="FA22" s="4">
        <f>(1-DB22)/(SUM(DB$6:DB22))</f>
        <v>2.3459524289022812E-2</v>
      </c>
      <c r="FB22" s="4">
        <f>(1-DC22)/(SUM(DC$6:DC22))</f>
        <v>2.3459524289022812E-2</v>
      </c>
      <c r="FD22" s="4">
        <f t="shared" si="62"/>
        <v>2.9709224624867581E-2</v>
      </c>
      <c r="FE22" s="4">
        <f t="shared" si="58"/>
        <v>2.9709224624867581E-2</v>
      </c>
      <c r="FF22" s="4">
        <f t="shared" si="58"/>
        <v>2.9709224624867581E-2</v>
      </c>
      <c r="FG22" s="4">
        <f t="shared" si="58"/>
        <v>2.9709224624867581E-2</v>
      </c>
      <c r="FH22" s="4">
        <f t="shared" si="58"/>
        <v>2.9709224624867581E-2</v>
      </c>
      <c r="FI22" s="4">
        <f t="shared" si="58"/>
        <v>2.9709224624867581E-2</v>
      </c>
      <c r="FJ22" s="4">
        <f t="shared" si="58"/>
        <v>2.9709224624867581E-2</v>
      </c>
      <c r="FK22" s="4">
        <f t="shared" si="58"/>
        <v>2.9709224624867581E-2</v>
      </c>
      <c r="FL22" s="4">
        <f t="shared" si="58"/>
        <v>2.9709224624867581E-2</v>
      </c>
      <c r="FM22" s="4">
        <f t="shared" si="58"/>
        <v>2.9709224624867581E-2</v>
      </c>
      <c r="FN22" s="4">
        <f t="shared" si="58"/>
        <v>2.9709224624867581E-2</v>
      </c>
      <c r="FO22" s="4">
        <f t="shared" si="58"/>
        <v>2.9709224624867581E-2</v>
      </c>
      <c r="FP22" s="4">
        <f t="shared" si="58"/>
        <v>2.9709224624867581E-2</v>
      </c>
      <c r="FQ22" s="4">
        <f t="shared" si="58"/>
        <v>2.9709224624867581E-2</v>
      </c>
      <c r="FR22" s="4">
        <f t="shared" si="58"/>
        <v>2.9709224624867581E-2</v>
      </c>
      <c r="FS22" s="4">
        <f t="shared" si="58"/>
        <v>1.3750899623748314E-2</v>
      </c>
      <c r="FT22" s="4">
        <f t="shared" ref="FT22:GI38" si="65">BV21/BV22-1</f>
        <v>4.6934489748108099E-2</v>
      </c>
      <c r="FU22" s="4">
        <f t="shared" si="59"/>
        <v>2.9709224624867581E-2</v>
      </c>
      <c r="FV22" s="4">
        <f t="shared" si="59"/>
        <v>2.9709224624867581E-2</v>
      </c>
      <c r="FW22" s="4">
        <f t="shared" si="59"/>
        <v>2.9709224624867581E-2</v>
      </c>
      <c r="FX22" s="4">
        <f t="shared" si="59"/>
        <v>2.9709224624867581E-2</v>
      </c>
      <c r="FY22" s="4">
        <f t="shared" si="59"/>
        <v>2.9709224624867581E-2</v>
      </c>
      <c r="FZ22" s="4">
        <f t="shared" si="59"/>
        <v>2.9709224624867581E-2</v>
      </c>
      <c r="GA22" s="4">
        <f t="shared" si="59"/>
        <v>2.9709224624867581E-2</v>
      </c>
      <c r="GB22" s="4">
        <f t="shared" si="59"/>
        <v>2.9709224624867581E-2</v>
      </c>
      <c r="GC22" s="4">
        <f t="shared" si="59"/>
        <v>2.9709224624867581E-2</v>
      </c>
      <c r="GD22" s="4">
        <f t="shared" si="59"/>
        <v>2.9709224624867581E-2</v>
      </c>
      <c r="GE22" s="4">
        <f t="shared" si="59"/>
        <v>2.9709224624867581E-2</v>
      </c>
      <c r="GF22" s="4">
        <f t="shared" si="59"/>
        <v>2.9709224624867581E-2</v>
      </c>
      <c r="GG22" s="4">
        <f t="shared" si="59"/>
        <v>2.9709224624867581E-2</v>
      </c>
      <c r="GH22" s="4">
        <f t="shared" si="59"/>
        <v>2.9709224624867581E-2</v>
      </c>
      <c r="GI22" s="4">
        <f t="shared" si="59"/>
        <v>2.9709224624867581E-2</v>
      </c>
      <c r="GJ22" s="4">
        <f t="shared" ref="GJ22:GY38" si="66">CL21/CL22-1</f>
        <v>2.9709224624867581E-2</v>
      </c>
      <c r="GK22" s="4">
        <f t="shared" si="60"/>
        <v>2.9709224624867581E-2</v>
      </c>
      <c r="GL22" s="4">
        <f t="shared" si="60"/>
        <v>2.9709224624867581E-2</v>
      </c>
      <c r="GM22" s="4">
        <f t="shared" si="60"/>
        <v>2.9709224624867581E-2</v>
      </c>
      <c r="GN22" s="4">
        <f t="shared" si="60"/>
        <v>2.9709224624867581E-2</v>
      </c>
      <c r="GO22" s="4">
        <f t="shared" si="60"/>
        <v>2.9709224624867581E-2</v>
      </c>
      <c r="GP22" s="4">
        <f t="shared" si="60"/>
        <v>2.9709224624867581E-2</v>
      </c>
      <c r="GQ22" s="4">
        <f t="shared" si="60"/>
        <v>2.9709224624867581E-2</v>
      </c>
      <c r="GR22" s="4">
        <f t="shared" si="61"/>
        <v>2.9709224624867581E-2</v>
      </c>
      <c r="GS22" s="4">
        <f t="shared" si="61"/>
        <v>2.9709224624867581E-2</v>
      </c>
      <c r="GT22" s="4">
        <f t="shared" si="61"/>
        <v>2.9709224624867581E-2</v>
      </c>
      <c r="GU22" s="4">
        <f t="shared" si="61"/>
        <v>2.9709224624867581E-2</v>
      </c>
      <c r="GV22" s="4">
        <f t="shared" si="61"/>
        <v>2.9709224624867581E-2</v>
      </c>
      <c r="GW22" s="4">
        <f t="shared" si="61"/>
        <v>2.9709224624867581E-2</v>
      </c>
      <c r="GX22" s="4">
        <f t="shared" si="61"/>
        <v>2.9709224624867581E-2</v>
      </c>
      <c r="GY22" s="4">
        <f t="shared" si="61"/>
        <v>2.9709224624867581E-2</v>
      </c>
      <c r="GZ22" s="4">
        <f t="shared" si="61"/>
        <v>2.9709224624867581E-2</v>
      </c>
      <c r="HA22" s="4">
        <f t="shared" si="61"/>
        <v>2.9709224624867581E-2</v>
      </c>
      <c r="HB22" s="4"/>
      <c r="HC22" s="4"/>
      <c r="HD22" s="4"/>
      <c r="HE22" s="4"/>
    </row>
    <row r="23" spans="2:213" x14ac:dyDescent="0.2">
      <c r="B23" t="str">
        <f t="shared" si="0"/>
        <v>18y</v>
      </c>
      <c r="C23">
        <f t="shared" si="55"/>
        <v>216</v>
      </c>
      <c r="D23" s="10">
        <f t="shared" si="1"/>
        <v>18</v>
      </c>
      <c r="E23" s="11">
        <f>'Curve construction'!F38</f>
        <v>2.4528102386994766E-2</v>
      </c>
      <c r="G23" s="11">
        <f t="shared" si="56"/>
        <v>2.4528102386994766E-2</v>
      </c>
      <c r="H23" s="11">
        <f t="shared" si="56"/>
        <v>2.4528102386994766E-2</v>
      </c>
      <c r="I23" s="11">
        <f t="shared" si="56"/>
        <v>2.4528102386994766E-2</v>
      </c>
      <c r="J23" s="11">
        <f t="shared" si="56"/>
        <v>2.4528102386994766E-2</v>
      </c>
      <c r="K23" s="11">
        <f t="shared" si="56"/>
        <v>2.4528102386994766E-2</v>
      </c>
      <c r="L23" s="11">
        <f t="shared" si="56"/>
        <v>2.4528102386994766E-2</v>
      </c>
      <c r="M23" s="11">
        <f t="shared" si="56"/>
        <v>2.4528102386994766E-2</v>
      </c>
      <c r="N23" s="11">
        <f t="shared" si="56"/>
        <v>2.4528102386994766E-2</v>
      </c>
      <c r="O23" s="11">
        <f t="shared" si="56"/>
        <v>2.4528102386994766E-2</v>
      </c>
      <c r="P23" s="11">
        <f t="shared" si="56"/>
        <v>2.4528102386994766E-2</v>
      </c>
      <c r="Q23" s="11">
        <f t="shared" si="56"/>
        <v>2.4528102386994766E-2</v>
      </c>
      <c r="R23" s="11">
        <f t="shared" si="56"/>
        <v>2.4528102386994766E-2</v>
      </c>
      <c r="S23" s="11">
        <f t="shared" si="56"/>
        <v>2.4528102386994766E-2</v>
      </c>
      <c r="T23" s="11">
        <f t="shared" si="56"/>
        <v>2.4528102386994766E-2</v>
      </c>
      <c r="U23" s="11">
        <f t="shared" si="56"/>
        <v>2.4528102386994766E-2</v>
      </c>
      <c r="V23" s="11">
        <f t="shared" si="56"/>
        <v>2.4528102386994766E-2</v>
      </c>
      <c r="W23" s="11">
        <f t="shared" si="64"/>
        <v>2.4528102386994766E-2</v>
      </c>
      <c r="X23" s="11">
        <f t="shared" si="64"/>
        <v>2.5528102386994767E-2</v>
      </c>
      <c r="Y23" s="11">
        <f t="shared" si="64"/>
        <v>2.4528102386994766E-2</v>
      </c>
      <c r="Z23" s="11">
        <f t="shared" si="64"/>
        <v>2.4528102386994766E-2</v>
      </c>
      <c r="AA23" s="11">
        <f t="shared" si="64"/>
        <v>2.4528102386994766E-2</v>
      </c>
      <c r="AB23" s="11">
        <f t="shared" si="64"/>
        <v>2.4528102386994766E-2</v>
      </c>
      <c r="AC23" s="11">
        <f t="shared" si="64"/>
        <v>2.4528102386994766E-2</v>
      </c>
      <c r="AD23" s="11">
        <f t="shared" si="64"/>
        <v>2.4528102386994766E-2</v>
      </c>
      <c r="AE23" s="11">
        <f t="shared" si="64"/>
        <v>2.4528102386994766E-2</v>
      </c>
      <c r="AF23" s="11">
        <f t="shared" si="64"/>
        <v>2.4528102386994766E-2</v>
      </c>
      <c r="AG23" s="11">
        <f t="shared" si="64"/>
        <v>2.4528102386994766E-2</v>
      </c>
      <c r="AH23" s="11">
        <f t="shared" si="64"/>
        <v>2.4528102386994766E-2</v>
      </c>
      <c r="AI23" s="11">
        <f t="shared" si="64"/>
        <v>2.4528102386994766E-2</v>
      </c>
      <c r="AJ23" s="11">
        <f t="shared" si="64"/>
        <v>2.4528102386994766E-2</v>
      </c>
      <c r="AK23" s="11">
        <f t="shared" si="64"/>
        <v>2.4528102386994766E-2</v>
      </c>
      <c r="AL23" s="11">
        <f t="shared" si="64"/>
        <v>2.4528102386994766E-2</v>
      </c>
      <c r="AM23" s="11">
        <f t="shared" si="64"/>
        <v>2.4528102386994766E-2</v>
      </c>
      <c r="AN23" s="11">
        <f t="shared" si="64"/>
        <v>2.4528102386994766E-2</v>
      </c>
      <c r="AO23" s="11">
        <f t="shared" si="63"/>
        <v>2.4528102386994766E-2</v>
      </c>
      <c r="AP23" s="11">
        <f t="shared" si="63"/>
        <v>2.4528102386994766E-2</v>
      </c>
      <c r="AQ23" s="11">
        <f t="shared" si="63"/>
        <v>2.4528102386994766E-2</v>
      </c>
      <c r="AR23" s="11">
        <f t="shared" si="63"/>
        <v>2.4528102386994766E-2</v>
      </c>
      <c r="AS23" s="11">
        <f t="shared" si="63"/>
        <v>2.4528102386994766E-2</v>
      </c>
      <c r="AT23" s="11">
        <f t="shared" si="63"/>
        <v>2.4528102386994766E-2</v>
      </c>
      <c r="AU23" s="11">
        <f t="shared" si="63"/>
        <v>2.4528102386994766E-2</v>
      </c>
      <c r="AV23" s="11">
        <f t="shared" si="63"/>
        <v>2.4528102386994766E-2</v>
      </c>
      <c r="AW23" s="11">
        <f t="shared" si="63"/>
        <v>2.4528102386994766E-2</v>
      </c>
      <c r="AX23" s="11">
        <f t="shared" si="63"/>
        <v>2.4528102386994766E-2</v>
      </c>
      <c r="AY23" s="11">
        <f t="shared" si="63"/>
        <v>2.4528102386994766E-2</v>
      </c>
      <c r="AZ23" s="11">
        <f t="shared" si="63"/>
        <v>2.4528102386994766E-2</v>
      </c>
      <c r="BA23" s="11">
        <f t="shared" si="63"/>
        <v>2.4528102386994766E-2</v>
      </c>
      <c r="BB23" s="11">
        <f t="shared" si="63"/>
        <v>2.4528102386994766E-2</v>
      </c>
      <c r="BC23" s="11">
        <f t="shared" si="63"/>
        <v>2.4528102386994766E-2</v>
      </c>
      <c r="BD23" s="11">
        <f t="shared" si="63"/>
        <v>2.4528102386994766E-2</v>
      </c>
      <c r="BF23" s="11">
        <f t="shared" si="57"/>
        <v>0.6465025503278069</v>
      </c>
      <c r="BG23" s="11">
        <f t="shared" si="4"/>
        <v>0.6465025503278069</v>
      </c>
      <c r="BH23" s="11">
        <f t="shared" si="5"/>
        <v>0.6465025503278069</v>
      </c>
      <c r="BI23" s="11">
        <f t="shared" si="6"/>
        <v>0.6465025503278069</v>
      </c>
      <c r="BJ23" s="11">
        <f t="shared" si="7"/>
        <v>0.6465025503278069</v>
      </c>
      <c r="BK23" s="11">
        <f t="shared" si="8"/>
        <v>0.6465025503278069</v>
      </c>
      <c r="BL23" s="11">
        <f t="shared" si="9"/>
        <v>0.6465025503278069</v>
      </c>
      <c r="BM23" s="11">
        <f t="shared" si="10"/>
        <v>0.6465025503278069</v>
      </c>
      <c r="BN23" s="11">
        <f t="shared" si="11"/>
        <v>0.6465025503278069</v>
      </c>
      <c r="BO23" s="11">
        <f t="shared" si="12"/>
        <v>0.6465025503278069</v>
      </c>
      <c r="BP23" s="11">
        <f t="shared" si="13"/>
        <v>0.6465025503278069</v>
      </c>
      <c r="BQ23" s="11">
        <f t="shared" si="14"/>
        <v>0.6465025503278069</v>
      </c>
      <c r="BR23" s="11">
        <f t="shared" si="15"/>
        <v>0.6465025503278069</v>
      </c>
      <c r="BS23" s="11">
        <f t="shared" si="16"/>
        <v>0.6465025503278069</v>
      </c>
      <c r="BT23" s="11">
        <f t="shared" si="17"/>
        <v>0.6465025503278069</v>
      </c>
      <c r="BU23" s="11">
        <f t="shared" si="18"/>
        <v>0.6465025503278069</v>
      </c>
      <c r="BV23" s="11">
        <f t="shared" si="19"/>
        <v>0.6465025503278069</v>
      </c>
      <c r="BW23" s="11">
        <f t="shared" si="20"/>
        <v>0.63524874555993005</v>
      </c>
      <c r="BX23" s="11">
        <f t="shared" si="21"/>
        <v>0.6465025503278069</v>
      </c>
      <c r="BY23" s="11">
        <f t="shared" si="22"/>
        <v>0.6465025503278069</v>
      </c>
      <c r="BZ23" s="11">
        <f t="shared" si="23"/>
        <v>0.6465025503278069</v>
      </c>
      <c r="CA23" s="11">
        <f t="shared" si="24"/>
        <v>0.6465025503278069</v>
      </c>
      <c r="CB23" s="11">
        <f t="shared" si="25"/>
        <v>0.6465025503278069</v>
      </c>
      <c r="CC23" s="11">
        <f t="shared" si="26"/>
        <v>0.6465025503278069</v>
      </c>
      <c r="CD23" s="11">
        <f t="shared" si="27"/>
        <v>0.6465025503278069</v>
      </c>
      <c r="CE23" s="11">
        <f t="shared" si="28"/>
        <v>0.6465025503278069</v>
      </c>
      <c r="CF23" s="11">
        <f t="shared" si="29"/>
        <v>0.6465025503278069</v>
      </c>
      <c r="CG23" s="11">
        <f t="shared" si="30"/>
        <v>0.6465025503278069</v>
      </c>
      <c r="CH23" s="11">
        <f t="shared" si="31"/>
        <v>0.6465025503278069</v>
      </c>
      <c r="CI23" s="11">
        <f t="shared" si="32"/>
        <v>0.6465025503278069</v>
      </c>
      <c r="CJ23" s="11">
        <f t="shared" si="33"/>
        <v>0.6465025503278069</v>
      </c>
      <c r="CK23" s="11">
        <f t="shared" si="34"/>
        <v>0.6465025503278069</v>
      </c>
      <c r="CL23" s="11">
        <f t="shared" si="35"/>
        <v>0.6465025503278069</v>
      </c>
      <c r="CM23" s="11">
        <f t="shared" si="36"/>
        <v>0.6465025503278069</v>
      </c>
      <c r="CN23" s="11">
        <f t="shared" si="37"/>
        <v>0.6465025503278069</v>
      </c>
      <c r="CO23" s="11">
        <f t="shared" si="38"/>
        <v>0.6465025503278069</v>
      </c>
      <c r="CP23" s="11">
        <f t="shared" si="39"/>
        <v>0.6465025503278069</v>
      </c>
      <c r="CQ23" s="11">
        <f t="shared" si="40"/>
        <v>0.6465025503278069</v>
      </c>
      <c r="CR23" s="11">
        <f t="shared" si="41"/>
        <v>0.6465025503278069</v>
      </c>
      <c r="CS23" s="11">
        <f t="shared" si="42"/>
        <v>0.6465025503278069</v>
      </c>
      <c r="CT23" s="11">
        <f t="shared" si="43"/>
        <v>0.6465025503278069</v>
      </c>
      <c r="CU23" s="11">
        <f t="shared" si="44"/>
        <v>0.6465025503278069</v>
      </c>
      <c r="CV23" s="11">
        <f t="shared" si="45"/>
        <v>0.6465025503278069</v>
      </c>
      <c r="CW23" s="11">
        <f t="shared" si="46"/>
        <v>0.6465025503278069</v>
      </c>
      <c r="CX23" s="11">
        <f t="shared" si="47"/>
        <v>0.6465025503278069</v>
      </c>
      <c r="CY23" s="11">
        <f t="shared" si="48"/>
        <v>0.6465025503278069</v>
      </c>
      <c r="CZ23" s="11">
        <f t="shared" si="49"/>
        <v>0.6465025503278069</v>
      </c>
      <c r="DA23" s="11">
        <f t="shared" si="50"/>
        <v>0.6465025503278069</v>
      </c>
      <c r="DB23" s="11">
        <f t="shared" si="51"/>
        <v>0.6465025503278069</v>
      </c>
      <c r="DC23" s="11">
        <f t="shared" si="52"/>
        <v>0.6465025503278069</v>
      </c>
      <c r="DE23" s="4">
        <f>(1-BF23)/(SUM(BF$6:BF23))</f>
        <v>2.3735692296059561E-2</v>
      </c>
      <c r="DF23" s="4">
        <f>(1-BG23)/(SUM(BG$6:BG23))</f>
        <v>2.3737227062951036E-2</v>
      </c>
      <c r="DG23" s="4">
        <f>(1-BH23)/(SUM(BH$6:BH23))</f>
        <v>2.3738702438116238E-2</v>
      </c>
      <c r="DH23" s="4">
        <f>(1-BI23)/(SUM(BI$6:BI23))</f>
        <v>2.3740105518914843E-2</v>
      </c>
      <c r="DI23" s="4">
        <f>(1-BJ23)/(SUM(BJ$6:BJ23))</f>
        <v>2.3741422784695116E-2</v>
      </c>
      <c r="DJ23" s="4">
        <f>(1-BK23)/(SUM(BK$6:BK23))</f>
        <v>2.374265849406362E-2</v>
      </c>
      <c r="DK23" s="4">
        <f>(1-BL23)/(SUM(BL$6:BL23))</f>
        <v>2.3743807779788587E-2</v>
      </c>
      <c r="DL23" s="4">
        <f>(1-BM23)/(SUM(BM$6:BM23))</f>
        <v>2.3744880130018634E-2</v>
      </c>
      <c r="DM23" s="4">
        <f>(1-BN23)/(SUM(BN$6:BN23))</f>
        <v>2.3745875525529946E-2</v>
      </c>
      <c r="DN23" s="4">
        <f>(1-BO23)/(SUM(BO$6:BO23))</f>
        <v>2.3746794234379299E-2</v>
      </c>
      <c r="DO23" s="4">
        <f>(1-BP23)/(SUM(BP$6:BP23))</f>
        <v>2.3747649197842526E-2</v>
      </c>
      <c r="DP23" s="4">
        <f>(1-BQ23)/(SUM(BQ$6:BQ23))</f>
        <v>2.3748443083601349E-2</v>
      </c>
      <c r="DQ23" s="4">
        <f>(1-BR23)/(SUM(BR$6:BR23))</f>
        <v>2.3749178474827309E-2</v>
      </c>
      <c r="DR23" s="4">
        <f>(1-BS23)/(SUM(BS$6:BS23))</f>
        <v>2.3749857871931564E-2</v>
      </c>
      <c r="DS23" s="4">
        <f>(1-BT23)/(SUM(BT$6:BT23))</f>
        <v>2.3750483694410764E-2</v>
      </c>
      <c r="DT23" s="4">
        <f>(1-BU23)/(SUM(BU$6:BU23))</f>
        <v>2.3751058282734109E-2</v>
      </c>
      <c r="DU23" s="4">
        <f>(1-BV23)/(SUM(BV$6:BV23))</f>
        <v>2.3751583900242672E-2</v>
      </c>
      <c r="DV23" s="4">
        <f>(1-BW23)/(SUM(BW$6:BW23))</f>
        <v>2.4508223994771865E-2</v>
      </c>
      <c r="DW23" s="4">
        <f>(1-BX23)/(SUM(BX$6:BX23))</f>
        <v>2.373411591605485E-2</v>
      </c>
      <c r="DX23" s="4">
        <f>(1-BY23)/(SUM(BY$6:BY23))</f>
        <v>2.373411591605485E-2</v>
      </c>
      <c r="DY23" s="4">
        <f>(1-BZ23)/(SUM(BZ$6:BZ23))</f>
        <v>2.373411591605485E-2</v>
      </c>
      <c r="DZ23" s="4">
        <f>(1-CA23)/(SUM(CA$6:CA23))</f>
        <v>2.373411591605485E-2</v>
      </c>
      <c r="EA23" s="4">
        <f>(1-CB23)/(SUM(CB$6:CB23))</f>
        <v>2.373411591605485E-2</v>
      </c>
      <c r="EB23" s="4">
        <f>(1-CC23)/(SUM(CC$6:CC23))</f>
        <v>2.373411591605485E-2</v>
      </c>
      <c r="EC23" s="4">
        <f>(1-CD23)/(SUM(CD$6:CD23))</f>
        <v>2.373411591605485E-2</v>
      </c>
      <c r="ED23" s="4">
        <f>(1-CE23)/(SUM(CE$6:CE23))</f>
        <v>2.373411591605485E-2</v>
      </c>
      <c r="EE23" s="4">
        <f>(1-CF23)/(SUM(CF$6:CF23))</f>
        <v>2.373411591605485E-2</v>
      </c>
      <c r="EF23" s="4">
        <f>(1-CG23)/(SUM(CG$6:CG23))</f>
        <v>2.373411591605485E-2</v>
      </c>
      <c r="EG23" s="4">
        <f>(1-CH23)/(SUM(CH$6:CH23))</f>
        <v>2.373411591605485E-2</v>
      </c>
      <c r="EH23" s="4">
        <f>(1-CI23)/(SUM(CI$6:CI23))</f>
        <v>2.373411591605485E-2</v>
      </c>
      <c r="EI23" s="4">
        <f>(1-CJ23)/(SUM(CJ$6:CJ23))</f>
        <v>2.373411591605485E-2</v>
      </c>
      <c r="EJ23" s="4">
        <f>(1-CK23)/(SUM(CK$6:CK23))</f>
        <v>2.373411591605485E-2</v>
      </c>
      <c r="EK23" s="4">
        <f>(1-CL23)/(SUM(CL$6:CL23))</f>
        <v>2.373411591605485E-2</v>
      </c>
      <c r="EL23" s="4">
        <f>(1-CM23)/(SUM(CM$6:CM23))</f>
        <v>2.373411591605485E-2</v>
      </c>
      <c r="EM23" s="4">
        <f>(1-CN23)/(SUM(CN$6:CN23))</f>
        <v>2.373411591605485E-2</v>
      </c>
      <c r="EN23" s="4">
        <f>(1-CO23)/(SUM(CO$6:CO23))</f>
        <v>2.373411591605485E-2</v>
      </c>
      <c r="EO23" s="4">
        <f>(1-CP23)/(SUM(CP$6:CP23))</f>
        <v>2.373411591605485E-2</v>
      </c>
      <c r="EP23" s="4">
        <f>(1-CQ23)/(SUM(CQ$6:CQ23))</f>
        <v>2.373411591605485E-2</v>
      </c>
      <c r="EQ23" s="4">
        <f>(1-CR23)/(SUM(CR$6:CR23))</f>
        <v>2.373411591605485E-2</v>
      </c>
      <c r="ER23" s="4">
        <f>(1-CS23)/(SUM(CS$6:CS23))</f>
        <v>2.373411591605485E-2</v>
      </c>
      <c r="ES23" s="4">
        <f>(1-CT23)/(SUM(CT$6:CT23))</f>
        <v>2.373411591605485E-2</v>
      </c>
      <c r="ET23" s="4">
        <f>(1-CU23)/(SUM(CU$6:CU23))</f>
        <v>2.373411591605485E-2</v>
      </c>
      <c r="EU23" s="4">
        <f>(1-CV23)/(SUM(CV$6:CV23))</f>
        <v>2.373411591605485E-2</v>
      </c>
      <c r="EV23" s="4">
        <f>(1-CW23)/(SUM(CW$6:CW23))</f>
        <v>2.373411591605485E-2</v>
      </c>
      <c r="EW23" s="4">
        <f>(1-CX23)/(SUM(CX$6:CX23))</f>
        <v>2.373411591605485E-2</v>
      </c>
      <c r="EX23" s="4">
        <f>(1-CY23)/(SUM(CY$6:CY23))</f>
        <v>2.373411591605485E-2</v>
      </c>
      <c r="EY23" s="4">
        <f>(1-CZ23)/(SUM(CZ$6:CZ23))</f>
        <v>2.373411591605485E-2</v>
      </c>
      <c r="EZ23" s="4">
        <f>(1-DA23)/(SUM(DA$6:DA23))</f>
        <v>2.373411591605485E-2</v>
      </c>
      <c r="FA23" s="4">
        <f>(1-DB23)/(SUM(DB$6:DB23))</f>
        <v>2.373411591605485E-2</v>
      </c>
      <c r="FB23" s="4">
        <f>(1-DC23)/(SUM(DC$6:DC23))</f>
        <v>2.373411591605485E-2</v>
      </c>
      <c r="FD23" s="4">
        <f t="shared" si="62"/>
        <v>2.9785540110740749E-2</v>
      </c>
      <c r="FE23" s="4">
        <f t="shared" si="62"/>
        <v>2.9785540110740749E-2</v>
      </c>
      <c r="FF23" s="4">
        <f t="shared" si="62"/>
        <v>2.9785540110740749E-2</v>
      </c>
      <c r="FG23" s="4">
        <f t="shared" si="62"/>
        <v>2.9785540110740749E-2</v>
      </c>
      <c r="FH23" s="4">
        <f t="shared" si="62"/>
        <v>2.9785540110740749E-2</v>
      </c>
      <c r="FI23" s="4">
        <f t="shared" si="62"/>
        <v>2.9785540110740749E-2</v>
      </c>
      <c r="FJ23" s="4">
        <f t="shared" si="62"/>
        <v>2.9785540110740749E-2</v>
      </c>
      <c r="FK23" s="4">
        <f t="shared" si="62"/>
        <v>2.9785540110740749E-2</v>
      </c>
      <c r="FL23" s="4">
        <f t="shared" si="62"/>
        <v>2.9785540110740749E-2</v>
      </c>
      <c r="FM23" s="4">
        <f t="shared" si="62"/>
        <v>2.9785540110740749E-2</v>
      </c>
      <c r="FN23" s="4">
        <f t="shared" si="62"/>
        <v>2.9785540110740749E-2</v>
      </c>
      <c r="FO23" s="4">
        <f t="shared" si="62"/>
        <v>2.9785540110740749E-2</v>
      </c>
      <c r="FP23" s="4">
        <f t="shared" si="62"/>
        <v>2.9785540110740749E-2</v>
      </c>
      <c r="FQ23" s="4">
        <f t="shared" si="62"/>
        <v>2.9785540110740749E-2</v>
      </c>
      <c r="FR23" s="4">
        <f t="shared" si="62"/>
        <v>2.9785540110740749E-2</v>
      </c>
      <c r="FS23" s="4">
        <f t="shared" si="62"/>
        <v>2.9785540110740749E-2</v>
      </c>
      <c r="FT23" s="4">
        <f t="shared" si="65"/>
        <v>1.2842427507052667E-2</v>
      </c>
      <c r="FU23" s="4">
        <f t="shared" si="65"/>
        <v>4.80287960041057E-2</v>
      </c>
      <c r="FV23" s="4">
        <f t="shared" si="65"/>
        <v>2.9785540110740749E-2</v>
      </c>
      <c r="FW23" s="4">
        <f t="shared" si="65"/>
        <v>2.9785540110740749E-2</v>
      </c>
      <c r="FX23" s="4">
        <f t="shared" si="65"/>
        <v>2.9785540110740749E-2</v>
      </c>
      <c r="FY23" s="4">
        <f t="shared" si="65"/>
        <v>2.9785540110740749E-2</v>
      </c>
      <c r="FZ23" s="4">
        <f t="shared" si="65"/>
        <v>2.9785540110740749E-2</v>
      </c>
      <c r="GA23" s="4">
        <f t="shared" si="65"/>
        <v>2.9785540110740749E-2</v>
      </c>
      <c r="GB23" s="4">
        <f t="shared" si="65"/>
        <v>2.9785540110740749E-2</v>
      </c>
      <c r="GC23" s="4">
        <f t="shared" si="65"/>
        <v>2.9785540110740749E-2</v>
      </c>
      <c r="GD23" s="4">
        <f t="shared" si="65"/>
        <v>2.9785540110740749E-2</v>
      </c>
      <c r="GE23" s="4">
        <f t="shared" si="65"/>
        <v>2.9785540110740749E-2</v>
      </c>
      <c r="GF23" s="4">
        <f t="shared" si="65"/>
        <v>2.9785540110740749E-2</v>
      </c>
      <c r="GG23" s="4">
        <f t="shared" si="65"/>
        <v>2.9785540110740749E-2</v>
      </c>
      <c r="GH23" s="4">
        <f t="shared" si="65"/>
        <v>2.9785540110740749E-2</v>
      </c>
      <c r="GI23" s="4">
        <f t="shared" si="65"/>
        <v>2.9785540110740749E-2</v>
      </c>
      <c r="GJ23" s="4">
        <f t="shared" si="66"/>
        <v>2.9785540110740749E-2</v>
      </c>
      <c r="GK23" s="4">
        <f t="shared" si="66"/>
        <v>2.9785540110740749E-2</v>
      </c>
      <c r="GL23" s="4">
        <f t="shared" si="66"/>
        <v>2.9785540110740749E-2</v>
      </c>
      <c r="GM23" s="4">
        <f t="shared" si="66"/>
        <v>2.9785540110740749E-2</v>
      </c>
      <c r="GN23" s="4">
        <f t="shared" si="66"/>
        <v>2.9785540110740749E-2</v>
      </c>
      <c r="GO23" s="4">
        <f t="shared" si="66"/>
        <v>2.9785540110740749E-2</v>
      </c>
      <c r="GP23" s="4">
        <f t="shared" si="66"/>
        <v>2.9785540110740749E-2</v>
      </c>
      <c r="GQ23" s="4">
        <f t="shared" si="66"/>
        <v>2.9785540110740749E-2</v>
      </c>
      <c r="GR23" s="4">
        <f t="shared" si="66"/>
        <v>2.9785540110740749E-2</v>
      </c>
      <c r="GS23" s="4">
        <f t="shared" si="66"/>
        <v>2.9785540110740749E-2</v>
      </c>
      <c r="GT23" s="4">
        <f t="shared" si="66"/>
        <v>2.9785540110740749E-2</v>
      </c>
      <c r="GU23" s="4">
        <f t="shared" si="66"/>
        <v>2.9785540110740749E-2</v>
      </c>
      <c r="GV23" s="4">
        <f t="shared" si="66"/>
        <v>2.9785540110740749E-2</v>
      </c>
      <c r="GW23" s="4">
        <f t="shared" si="66"/>
        <v>2.9785540110740749E-2</v>
      </c>
      <c r="GX23" s="4">
        <f t="shared" si="66"/>
        <v>2.9785540110740749E-2</v>
      </c>
      <c r="GY23" s="4">
        <f t="shared" si="66"/>
        <v>2.9785540110740749E-2</v>
      </c>
      <c r="GZ23" s="4">
        <f t="shared" ref="GZ23:HA55" si="67">DB22/DB23-1</f>
        <v>2.9785540110740749E-2</v>
      </c>
      <c r="HA23" s="4">
        <f t="shared" si="67"/>
        <v>2.9785540110740749E-2</v>
      </c>
      <c r="HB23" s="4"/>
      <c r="HC23" s="4"/>
      <c r="HD23" s="4"/>
      <c r="HE23" s="4"/>
    </row>
    <row r="24" spans="2:213" x14ac:dyDescent="0.2">
      <c r="B24" t="str">
        <f t="shared" si="0"/>
        <v>19y</v>
      </c>
      <c r="C24">
        <f t="shared" si="55"/>
        <v>228</v>
      </c>
      <c r="D24" s="10">
        <f t="shared" si="1"/>
        <v>19</v>
      </c>
      <c r="E24" s="11">
        <f>'Curve construction'!F39</f>
        <v>2.4808136297844285E-2</v>
      </c>
      <c r="G24" s="11">
        <f t="shared" si="56"/>
        <v>2.4808136297844285E-2</v>
      </c>
      <c r="H24" s="11">
        <f t="shared" si="56"/>
        <v>2.4808136297844285E-2</v>
      </c>
      <c r="I24" s="11">
        <f t="shared" si="56"/>
        <v>2.4808136297844285E-2</v>
      </c>
      <c r="J24" s="11">
        <f t="shared" si="56"/>
        <v>2.4808136297844285E-2</v>
      </c>
      <c r="K24" s="11">
        <f t="shared" si="56"/>
        <v>2.4808136297844285E-2</v>
      </c>
      <c r="L24" s="11">
        <f t="shared" si="56"/>
        <v>2.4808136297844285E-2</v>
      </c>
      <c r="M24" s="11">
        <f t="shared" si="56"/>
        <v>2.4808136297844285E-2</v>
      </c>
      <c r="N24" s="11">
        <f t="shared" si="56"/>
        <v>2.4808136297844285E-2</v>
      </c>
      <c r="O24" s="11">
        <f t="shared" si="56"/>
        <v>2.4808136297844285E-2</v>
      </c>
      <c r="P24" s="11">
        <f t="shared" si="56"/>
        <v>2.4808136297844285E-2</v>
      </c>
      <c r="Q24" s="11">
        <f t="shared" si="56"/>
        <v>2.4808136297844285E-2</v>
      </c>
      <c r="R24" s="11">
        <f t="shared" si="56"/>
        <v>2.4808136297844285E-2</v>
      </c>
      <c r="S24" s="11">
        <f t="shared" si="56"/>
        <v>2.4808136297844285E-2</v>
      </c>
      <c r="T24" s="11">
        <f t="shared" si="56"/>
        <v>2.4808136297844285E-2</v>
      </c>
      <c r="U24" s="11">
        <f t="shared" si="56"/>
        <v>2.4808136297844285E-2</v>
      </c>
      <c r="V24" s="11">
        <f t="shared" si="56"/>
        <v>2.4808136297844285E-2</v>
      </c>
      <c r="W24" s="11">
        <f t="shared" si="64"/>
        <v>2.4808136297844285E-2</v>
      </c>
      <c r="X24" s="11">
        <f t="shared" si="64"/>
        <v>2.4808136297844285E-2</v>
      </c>
      <c r="Y24" s="11">
        <f t="shared" si="64"/>
        <v>2.5808136297844286E-2</v>
      </c>
      <c r="Z24" s="11">
        <f t="shared" si="64"/>
        <v>2.4808136297844285E-2</v>
      </c>
      <c r="AA24" s="11">
        <f t="shared" si="64"/>
        <v>2.4808136297844285E-2</v>
      </c>
      <c r="AB24" s="11">
        <f t="shared" si="64"/>
        <v>2.4808136297844285E-2</v>
      </c>
      <c r="AC24" s="11">
        <f t="shared" si="64"/>
        <v>2.4808136297844285E-2</v>
      </c>
      <c r="AD24" s="11">
        <f t="shared" si="64"/>
        <v>2.4808136297844285E-2</v>
      </c>
      <c r="AE24" s="11">
        <f t="shared" si="64"/>
        <v>2.4808136297844285E-2</v>
      </c>
      <c r="AF24" s="11">
        <f t="shared" si="64"/>
        <v>2.4808136297844285E-2</v>
      </c>
      <c r="AG24" s="11">
        <f t="shared" si="64"/>
        <v>2.4808136297844285E-2</v>
      </c>
      <c r="AH24" s="11">
        <f t="shared" si="64"/>
        <v>2.4808136297844285E-2</v>
      </c>
      <c r="AI24" s="11">
        <f t="shared" si="64"/>
        <v>2.4808136297844285E-2</v>
      </c>
      <c r="AJ24" s="11">
        <f t="shared" si="64"/>
        <v>2.4808136297844285E-2</v>
      </c>
      <c r="AK24" s="11">
        <f t="shared" si="64"/>
        <v>2.4808136297844285E-2</v>
      </c>
      <c r="AL24" s="11">
        <f t="shared" si="64"/>
        <v>2.4808136297844285E-2</v>
      </c>
      <c r="AM24" s="11">
        <f t="shared" si="64"/>
        <v>2.4808136297844285E-2</v>
      </c>
      <c r="AN24" s="11">
        <f t="shared" si="64"/>
        <v>2.4808136297844285E-2</v>
      </c>
      <c r="AO24" s="11">
        <f t="shared" si="63"/>
        <v>2.4808136297844285E-2</v>
      </c>
      <c r="AP24" s="11">
        <f t="shared" si="63"/>
        <v>2.4808136297844285E-2</v>
      </c>
      <c r="AQ24" s="11">
        <f t="shared" si="63"/>
        <v>2.4808136297844285E-2</v>
      </c>
      <c r="AR24" s="11">
        <f t="shared" si="63"/>
        <v>2.4808136297844285E-2</v>
      </c>
      <c r="AS24" s="11">
        <f t="shared" si="63"/>
        <v>2.4808136297844285E-2</v>
      </c>
      <c r="AT24" s="11">
        <f t="shared" si="63"/>
        <v>2.4808136297844285E-2</v>
      </c>
      <c r="AU24" s="11">
        <f t="shared" si="63"/>
        <v>2.4808136297844285E-2</v>
      </c>
      <c r="AV24" s="11">
        <f t="shared" si="63"/>
        <v>2.4808136297844285E-2</v>
      </c>
      <c r="AW24" s="11">
        <f t="shared" si="63"/>
        <v>2.4808136297844285E-2</v>
      </c>
      <c r="AX24" s="11">
        <f t="shared" si="63"/>
        <v>2.4808136297844285E-2</v>
      </c>
      <c r="AY24" s="11">
        <f t="shared" si="63"/>
        <v>2.4808136297844285E-2</v>
      </c>
      <c r="AZ24" s="11">
        <f t="shared" si="63"/>
        <v>2.4808136297844285E-2</v>
      </c>
      <c r="BA24" s="11">
        <f t="shared" si="63"/>
        <v>2.4808136297844285E-2</v>
      </c>
      <c r="BB24" s="11">
        <f t="shared" si="63"/>
        <v>2.4808136297844285E-2</v>
      </c>
      <c r="BC24" s="11">
        <f t="shared" si="63"/>
        <v>2.4808136297844285E-2</v>
      </c>
      <c r="BD24" s="11">
        <f t="shared" si="63"/>
        <v>2.4808136297844285E-2</v>
      </c>
      <c r="BF24" s="11">
        <f t="shared" si="57"/>
        <v>0.6277565741604072</v>
      </c>
      <c r="BG24" s="11">
        <f t="shared" si="4"/>
        <v>0.6277565741604072</v>
      </c>
      <c r="BH24" s="11">
        <f t="shared" si="5"/>
        <v>0.6277565741604072</v>
      </c>
      <c r="BI24" s="11">
        <f t="shared" si="6"/>
        <v>0.6277565741604072</v>
      </c>
      <c r="BJ24" s="11">
        <f t="shared" si="7"/>
        <v>0.6277565741604072</v>
      </c>
      <c r="BK24" s="11">
        <f t="shared" si="8"/>
        <v>0.6277565741604072</v>
      </c>
      <c r="BL24" s="11">
        <f t="shared" si="9"/>
        <v>0.6277565741604072</v>
      </c>
      <c r="BM24" s="11">
        <f t="shared" si="10"/>
        <v>0.6277565741604072</v>
      </c>
      <c r="BN24" s="11">
        <f t="shared" si="11"/>
        <v>0.6277565741604072</v>
      </c>
      <c r="BO24" s="11">
        <f t="shared" si="12"/>
        <v>0.6277565741604072</v>
      </c>
      <c r="BP24" s="11">
        <f t="shared" si="13"/>
        <v>0.6277565741604072</v>
      </c>
      <c r="BQ24" s="11">
        <f t="shared" si="14"/>
        <v>0.6277565741604072</v>
      </c>
      <c r="BR24" s="11">
        <f t="shared" si="15"/>
        <v>0.6277565741604072</v>
      </c>
      <c r="BS24" s="11">
        <f t="shared" si="16"/>
        <v>0.6277565741604072</v>
      </c>
      <c r="BT24" s="11">
        <f t="shared" si="17"/>
        <v>0.6277565741604072</v>
      </c>
      <c r="BU24" s="11">
        <f t="shared" si="18"/>
        <v>0.6277565741604072</v>
      </c>
      <c r="BV24" s="11">
        <f t="shared" si="19"/>
        <v>0.6277565741604072</v>
      </c>
      <c r="BW24" s="11">
        <f t="shared" si="20"/>
        <v>0.6277565741604072</v>
      </c>
      <c r="BX24" s="11">
        <f t="shared" si="21"/>
        <v>0.61623072965630699</v>
      </c>
      <c r="BY24" s="11">
        <f t="shared" si="22"/>
        <v>0.6277565741604072</v>
      </c>
      <c r="BZ24" s="11">
        <f t="shared" si="23"/>
        <v>0.6277565741604072</v>
      </c>
      <c r="CA24" s="11">
        <f t="shared" si="24"/>
        <v>0.6277565741604072</v>
      </c>
      <c r="CB24" s="11">
        <f t="shared" si="25"/>
        <v>0.6277565741604072</v>
      </c>
      <c r="CC24" s="11">
        <f t="shared" si="26"/>
        <v>0.6277565741604072</v>
      </c>
      <c r="CD24" s="11">
        <f t="shared" si="27"/>
        <v>0.6277565741604072</v>
      </c>
      <c r="CE24" s="11">
        <f t="shared" si="28"/>
        <v>0.6277565741604072</v>
      </c>
      <c r="CF24" s="11">
        <f t="shared" si="29"/>
        <v>0.6277565741604072</v>
      </c>
      <c r="CG24" s="11">
        <f t="shared" si="30"/>
        <v>0.6277565741604072</v>
      </c>
      <c r="CH24" s="11">
        <f t="shared" si="31"/>
        <v>0.6277565741604072</v>
      </c>
      <c r="CI24" s="11">
        <f t="shared" si="32"/>
        <v>0.6277565741604072</v>
      </c>
      <c r="CJ24" s="11">
        <f t="shared" si="33"/>
        <v>0.6277565741604072</v>
      </c>
      <c r="CK24" s="11">
        <f t="shared" si="34"/>
        <v>0.6277565741604072</v>
      </c>
      <c r="CL24" s="11">
        <f t="shared" si="35"/>
        <v>0.6277565741604072</v>
      </c>
      <c r="CM24" s="11">
        <f t="shared" si="36"/>
        <v>0.6277565741604072</v>
      </c>
      <c r="CN24" s="11">
        <f t="shared" si="37"/>
        <v>0.6277565741604072</v>
      </c>
      <c r="CO24" s="11">
        <f t="shared" si="38"/>
        <v>0.6277565741604072</v>
      </c>
      <c r="CP24" s="11">
        <f t="shared" si="39"/>
        <v>0.6277565741604072</v>
      </c>
      <c r="CQ24" s="11">
        <f t="shared" si="40"/>
        <v>0.6277565741604072</v>
      </c>
      <c r="CR24" s="11">
        <f t="shared" si="41"/>
        <v>0.6277565741604072</v>
      </c>
      <c r="CS24" s="11">
        <f t="shared" si="42"/>
        <v>0.6277565741604072</v>
      </c>
      <c r="CT24" s="11">
        <f t="shared" si="43"/>
        <v>0.6277565741604072</v>
      </c>
      <c r="CU24" s="11">
        <f t="shared" si="44"/>
        <v>0.6277565741604072</v>
      </c>
      <c r="CV24" s="11">
        <f t="shared" si="45"/>
        <v>0.6277565741604072</v>
      </c>
      <c r="CW24" s="11">
        <f t="shared" si="46"/>
        <v>0.6277565741604072</v>
      </c>
      <c r="CX24" s="11">
        <f t="shared" si="47"/>
        <v>0.6277565741604072</v>
      </c>
      <c r="CY24" s="11">
        <f t="shared" si="48"/>
        <v>0.6277565741604072</v>
      </c>
      <c r="CZ24" s="11">
        <f t="shared" si="49"/>
        <v>0.6277565741604072</v>
      </c>
      <c r="DA24" s="11">
        <f t="shared" si="50"/>
        <v>0.6277565741604072</v>
      </c>
      <c r="DB24" s="11">
        <f t="shared" si="51"/>
        <v>0.6277565741604072</v>
      </c>
      <c r="DC24" s="11">
        <f t="shared" si="52"/>
        <v>0.6277565741604072</v>
      </c>
      <c r="DE24" s="4">
        <f>(1-BF24)/(SUM(BF$6:BF24))</f>
        <v>2.3983471496858842E-2</v>
      </c>
      <c r="DF24" s="4">
        <f>(1-BG24)/(SUM(BG$6:BG24))</f>
        <v>2.3984959558147712E-2</v>
      </c>
      <c r="DG24" s="4">
        <f>(1-BH24)/(SUM(BH$6:BH24))</f>
        <v>2.3986390027765578E-2</v>
      </c>
      <c r="DH24" s="4">
        <f>(1-BI24)/(SUM(BI$6:BI24))</f>
        <v>2.3987750396746083E-2</v>
      </c>
      <c r="DI24" s="4">
        <f>(1-BJ24)/(SUM(BJ$6:BJ24))</f>
        <v>2.3989027557121824E-2</v>
      </c>
      <c r="DJ24" s="4">
        <f>(1-BK24)/(SUM(BK$6:BK24))</f>
        <v>2.3990225638936012E-2</v>
      </c>
      <c r="DK24" s="4">
        <f>(1-BL24)/(SUM(BL$6:BL24))</f>
        <v>2.3991339924192386E-2</v>
      </c>
      <c r="DL24" s="4">
        <f>(1-BM24)/(SUM(BM$6:BM24))</f>
        <v>2.3992379613019598E-2</v>
      </c>
      <c r="DM24" s="4">
        <f>(1-BN24)/(SUM(BN$6:BN24))</f>
        <v>2.3993344687597267E-2</v>
      </c>
      <c r="DN24" s="4">
        <f>(1-BO24)/(SUM(BO$6:BO24))</f>
        <v>2.3994235408574909E-2</v>
      </c>
      <c r="DO24" s="4">
        <f>(1-BP24)/(SUM(BP$6:BP24))</f>
        <v>2.3995064323623198E-2</v>
      </c>
      <c r="DP24" s="4">
        <f>(1-BQ24)/(SUM(BQ$6:BQ24))</f>
        <v>2.3995834019676317E-2</v>
      </c>
      <c r="DQ24" s="4">
        <f>(1-BR24)/(SUM(BR$6:BR24))</f>
        <v>2.3996547001667545E-2</v>
      </c>
      <c r="DR24" s="4">
        <f>(1-BS24)/(SUM(BS$6:BS24))</f>
        <v>2.399720569423193E-2</v>
      </c>
      <c r="DS24" s="4">
        <f>(1-BT24)/(SUM(BT$6:BT24))</f>
        <v>2.3997812443501659E-2</v>
      </c>
      <c r="DT24" s="4">
        <f>(1-BU24)/(SUM(BU$6:BU24))</f>
        <v>2.3998369518940871E-2</v>
      </c>
      <c r="DU24" s="4">
        <f>(1-BV24)/(SUM(BV$6:BV24))</f>
        <v>2.3998879115191978E-2</v>
      </c>
      <c r="DV24" s="4">
        <f>(1-BW24)/(SUM(BW$6:BW24))</f>
        <v>2.3999343353917419E-2</v>
      </c>
      <c r="DW24" s="4">
        <f>(1-BX24)/(SUM(BX$6:BX24))</f>
        <v>2.474287358478414E-2</v>
      </c>
      <c r="DX24" s="4">
        <f>(1-BY24)/(SUM(BY$6:BY24))</f>
        <v>2.3981943080712713E-2</v>
      </c>
      <c r="DY24" s="4">
        <f>(1-BZ24)/(SUM(BZ$6:BZ24))</f>
        <v>2.3981943080712713E-2</v>
      </c>
      <c r="DZ24" s="4">
        <f>(1-CA24)/(SUM(CA$6:CA24))</f>
        <v>2.3981943080712713E-2</v>
      </c>
      <c r="EA24" s="4">
        <f>(1-CB24)/(SUM(CB$6:CB24))</f>
        <v>2.3981943080712713E-2</v>
      </c>
      <c r="EB24" s="4">
        <f>(1-CC24)/(SUM(CC$6:CC24))</f>
        <v>2.3981943080712713E-2</v>
      </c>
      <c r="EC24" s="4">
        <f>(1-CD24)/(SUM(CD$6:CD24))</f>
        <v>2.3981943080712713E-2</v>
      </c>
      <c r="ED24" s="4">
        <f>(1-CE24)/(SUM(CE$6:CE24))</f>
        <v>2.3981943080712713E-2</v>
      </c>
      <c r="EE24" s="4">
        <f>(1-CF24)/(SUM(CF$6:CF24))</f>
        <v>2.3981943080712713E-2</v>
      </c>
      <c r="EF24" s="4">
        <f>(1-CG24)/(SUM(CG$6:CG24))</f>
        <v>2.3981943080712713E-2</v>
      </c>
      <c r="EG24" s="4">
        <f>(1-CH24)/(SUM(CH$6:CH24))</f>
        <v>2.3981943080712713E-2</v>
      </c>
      <c r="EH24" s="4">
        <f>(1-CI24)/(SUM(CI$6:CI24))</f>
        <v>2.3981943080712713E-2</v>
      </c>
      <c r="EI24" s="4">
        <f>(1-CJ24)/(SUM(CJ$6:CJ24))</f>
        <v>2.3981943080712713E-2</v>
      </c>
      <c r="EJ24" s="4">
        <f>(1-CK24)/(SUM(CK$6:CK24))</f>
        <v>2.3981943080712713E-2</v>
      </c>
      <c r="EK24" s="4">
        <f>(1-CL24)/(SUM(CL$6:CL24))</f>
        <v>2.3981943080712713E-2</v>
      </c>
      <c r="EL24" s="4">
        <f>(1-CM24)/(SUM(CM$6:CM24))</f>
        <v>2.3981943080712713E-2</v>
      </c>
      <c r="EM24" s="4">
        <f>(1-CN24)/(SUM(CN$6:CN24))</f>
        <v>2.3981943080712713E-2</v>
      </c>
      <c r="EN24" s="4">
        <f>(1-CO24)/(SUM(CO$6:CO24))</f>
        <v>2.3981943080712713E-2</v>
      </c>
      <c r="EO24" s="4">
        <f>(1-CP24)/(SUM(CP$6:CP24))</f>
        <v>2.3981943080712713E-2</v>
      </c>
      <c r="EP24" s="4">
        <f>(1-CQ24)/(SUM(CQ$6:CQ24))</f>
        <v>2.3981943080712713E-2</v>
      </c>
      <c r="EQ24" s="4">
        <f>(1-CR24)/(SUM(CR$6:CR24))</f>
        <v>2.3981943080712713E-2</v>
      </c>
      <c r="ER24" s="4">
        <f>(1-CS24)/(SUM(CS$6:CS24))</f>
        <v>2.3981943080712713E-2</v>
      </c>
      <c r="ES24" s="4">
        <f>(1-CT24)/(SUM(CT$6:CT24))</f>
        <v>2.3981943080712713E-2</v>
      </c>
      <c r="ET24" s="4">
        <f>(1-CU24)/(SUM(CU$6:CU24))</f>
        <v>2.3981943080712713E-2</v>
      </c>
      <c r="EU24" s="4">
        <f>(1-CV24)/(SUM(CV$6:CV24))</f>
        <v>2.3981943080712713E-2</v>
      </c>
      <c r="EV24" s="4">
        <f>(1-CW24)/(SUM(CW$6:CW24))</f>
        <v>2.3981943080712713E-2</v>
      </c>
      <c r="EW24" s="4">
        <f>(1-CX24)/(SUM(CX$6:CX24))</f>
        <v>2.3981943080712713E-2</v>
      </c>
      <c r="EX24" s="4">
        <f>(1-CY24)/(SUM(CY$6:CY24))</f>
        <v>2.3981943080712713E-2</v>
      </c>
      <c r="EY24" s="4">
        <f>(1-CZ24)/(SUM(CZ$6:CZ24))</f>
        <v>2.3981943080712713E-2</v>
      </c>
      <c r="EZ24" s="4">
        <f>(1-DA24)/(SUM(DA$6:DA24))</f>
        <v>2.3981943080712713E-2</v>
      </c>
      <c r="FA24" s="4">
        <f>(1-DB24)/(SUM(DB$6:DB24))</f>
        <v>2.3981943080712713E-2</v>
      </c>
      <c r="FB24" s="4">
        <f>(1-DC24)/(SUM(DC$6:DC24))</f>
        <v>2.3981943080712713E-2</v>
      </c>
      <c r="FD24" s="4">
        <f t="shared" si="62"/>
        <v>2.9861855596608367E-2</v>
      </c>
      <c r="FE24" s="4">
        <f t="shared" si="62"/>
        <v>2.9861855596608367E-2</v>
      </c>
      <c r="FF24" s="4">
        <f t="shared" si="62"/>
        <v>2.9861855596608367E-2</v>
      </c>
      <c r="FG24" s="4">
        <f t="shared" si="62"/>
        <v>2.9861855596608367E-2</v>
      </c>
      <c r="FH24" s="4">
        <f t="shared" si="62"/>
        <v>2.9861855596608367E-2</v>
      </c>
      <c r="FI24" s="4">
        <f t="shared" si="62"/>
        <v>2.9861855596608367E-2</v>
      </c>
      <c r="FJ24" s="4">
        <f t="shared" si="62"/>
        <v>2.9861855596608367E-2</v>
      </c>
      <c r="FK24" s="4">
        <f t="shared" si="62"/>
        <v>2.9861855596608367E-2</v>
      </c>
      <c r="FL24" s="4">
        <f t="shared" si="62"/>
        <v>2.9861855596608367E-2</v>
      </c>
      <c r="FM24" s="4">
        <f t="shared" si="62"/>
        <v>2.9861855596608367E-2</v>
      </c>
      <c r="FN24" s="4">
        <f t="shared" si="62"/>
        <v>2.9861855596608367E-2</v>
      </c>
      <c r="FO24" s="4">
        <f t="shared" si="62"/>
        <v>2.9861855596608367E-2</v>
      </c>
      <c r="FP24" s="4">
        <f t="shared" si="62"/>
        <v>2.9861855596608367E-2</v>
      </c>
      <c r="FQ24" s="4">
        <f t="shared" si="62"/>
        <v>2.9861855596608367E-2</v>
      </c>
      <c r="FR24" s="4">
        <f t="shared" si="62"/>
        <v>2.9861855596608367E-2</v>
      </c>
      <c r="FS24" s="4">
        <f t="shared" si="62"/>
        <v>2.9861855596608367E-2</v>
      </c>
      <c r="FT24" s="4">
        <f t="shared" si="65"/>
        <v>2.9861855596608367E-2</v>
      </c>
      <c r="FU24" s="4">
        <f t="shared" si="65"/>
        <v>1.1934835424930901E-2</v>
      </c>
      <c r="FV24" s="4">
        <f t="shared" si="65"/>
        <v>4.9124166022008531E-2</v>
      </c>
      <c r="FW24" s="4">
        <f t="shared" si="65"/>
        <v>2.9861855596608367E-2</v>
      </c>
      <c r="FX24" s="4">
        <f t="shared" si="65"/>
        <v>2.9861855596608367E-2</v>
      </c>
      <c r="FY24" s="4">
        <f t="shared" si="65"/>
        <v>2.9861855596608367E-2</v>
      </c>
      <c r="FZ24" s="4">
        <f t="shared" si="65"/>
        <v>2.9861855596608367E-2</v>
      </c>
      <c r="GA24" s="4">
        <f t="shared" si="65"/>
        <v>2.9861855596608367E-2</v>
      </c>
      <c r="GB24" s="4">
        <f t="shared" si="65"/>
        <v>2.9861855596608367E-2</v>
      </c>
      <c r="GC24" s="4">
        <f t="shared" si="65"/>
        <v>2.9861855596608367E-2</v>
      </c>
      <c r="GD24" s="4">
        <f t="shared" si="65"/>
        <v>2.9861855596608367E-2</v>
      </c>
      <c r="GE24" s="4">
        <f t="shared" si="65"/>
        <v>2.9861855596608367E-2</v>
      </c>
      <c r="GF24" s="4">
        <f t="shared" si="65"/>
        <v>2.9861855596608367E-2</v>
      </c>
      <c r="GG24" s="4">
        <f t="shared" si="65"/>
        <v>2.9861855596608367E-2</v>
      </c>
      <c r="GH24" s="4">
        <f t="shared" si="65"/>
        <v>2.9861855596608367E-2</v>
      </c>
      <c r="GI24" s="4">
        <f t="shared" si="65"/>
        <v>2.9861855596608367E-2</v>
      </c>
      <c r="GJ24" s="4">
        <f t="shared" si="66"/>
        <v>2.9861855596608367E-2</v>
      </c>
      <c r="GK24" s="4">
        <f t="shared" si="66"/>
        <v>2.9861855596608367E-2</v>
      </c>
      <c r="GL24" s="4">
        <f t="shared" si="66"/>
        <v>2.9861855596608367E-2</v>
      </c>
      <c r="GM24" s="4">
        <f t="shared" si="66"/>
        <v>2.9861855596608367E-2</v>
      </c>
      <c r="GN24" s="4">
        <f t="shared" si="66"/>
        <v>2.9861855596608367E-2</v>
      </c>
      <c r="GO24" s="4">
        <f t="shared" si="66"/>
        <v>2.9861855596608367E-2</v>
      </c>
      <c r="GP24" s="4">
        <f t="shared" si="66"/>
        <v>2.9861855596608367E-2</v>
      </c>
      <c r="GQ24" s="4">
        <f t="shared" si="66"/>
        <v>2.9861855596608367E-2</v>
      </c>
      <c r="GR24" s="4">
        <f t="shared" si="66"/>
        <v>2.9861855596608367E-2</v>
      </c>
      <c r="GS24" s="4">
        <f t="shared" si="66"/>
        <v>2.9861855596608367E-2</v>
      </c>
      <c r="GT24" s="4">
        <f t="shared" si="66"/>
        <v>2.9861855596608367E-2</v>
      </c>
      <c r="GU24" s="4">
        <f t="shared" si="66"/>
        <v>2.9861855596608367E-2</v>
      </c>
      <c r="GV24" s="4">
        <f t="shared" si="66"/>
        <v>2.9861855596608367E-2</v>
      </c>
      <c r="GW24" s="4">
        <f t="shared" si="66"/>
        <v>2.9861855596608367E-2</v>
      </c>
      <c r="GX24" s="4">
        <f t="shared" si="66"/>
        <v>2.9861855596608367E-2</v>
      </c>
      <c r="GY24" s="4">
        <f t="shared" si="66"/>
        <v>2.9861855596608367E-2</v>
      </c>
      <c r="GZ24" s="4">
        <f t="shared" si="67"/>
        <v>2.9861855596608367E-2</v>
      </c>
      <c r="HA24" s="4">
        <f t="shared" si="67"/>
        <v>2.9861855596608367E-2</v>
      </c>
      <c r="HB24" s="4"/>
      <c r="HC24" s="4"/>
      <c r="HD24" s="4"/>
      <c r="HE24" s="4"/>
    </row>
    <row r="25" spans="2:213" x14ac:dyDescent="0.2">
      <c r="B25" t="str">
        <f t="shared" si="0"/>
        <v>20y</v>
      </c>
      <c r="C25">
        <f t="shared" si="55"/>
        <v>240</v>
      </c>
      <c r="D25" s="10">
        <f t="shared" si="1"/>
        <v>20</v>
      </c>
      <c r="E25" s="11">
        <f>'Curve construction'!F40</f>
        <v>2.5064030110022895E-2</v>
      </c>
      <c r="G25" s="11">
        <f t="shared" si="56"/>
        <v>2.5064030110022895E-2</v>
      </c>
      <c r="H25" s="11">
        <f t="shared" si="56"/>
        <v>2.5064030110022895E-2</v>
      </c>
      <c r="I25" s="11">
        <f t="shared" si="56"/>
        <v>2.5064030110022895E-2</v>
      </c>
      <c r="J25" s="11">
        <f t="shared" si="56"/>
        <v>2.5064030110022895E-2</v>
      </c>
      <c r="K25" s="11">
        <f t="shared" si="56"/>
        <v>2.5064030110022895E-2</v>
      </c>
      <c r="L25" s="11">
        <f t="shared" si="56"/>
        <v>2.5064030110022895E-2</v>
      </c>
      <c r="M25" s="11">
        <f t="shared" si="56"/>
        <v>2.5064030110022895E-2</v>
      </c>
      <c r="N25" s="11">
        <f t="shared" si="56"/>
        <v>2.5064030110022895E-2</v>
      </c>
      <c r="O25" s="11">
        <f t="shared" si="56"/>
        <v>2.5064030110022895E-2</v>
      </c>
      <c r="P25" s="11">
        <f t="shared" si="56"/>
        <v>2.5064030110022895E-2</v>
      </c>
      <c r="Q25" s="11">
        <f t="shared" si="56"/>
        <v>2.5064030110022895E-2</v>
      </c>
      <c r="R25" s="11">
        <f t="shared" si="56"/>
        <v>2.5064030110022895E-2</v>
      </c>
      <c r="S25" s="11">
        <f t="shared" si="56"/>
        <v>2.5064030110022895E-2</v>
      </c>
      <c r="T25" s="11">
        <f t="shared" si="56"/>
        <v>2.5064030110022895E-2</v>
      </c>
      <c r="U25" s="11">
        <f t="shared" si="56"/>
        <v>2.5064030110022895E-2</v>
      </c>
      <c r="V25" s="11">
        <f t="shared" si="56"/>
        <v>2.5064030110022895E-2</v>
      </c>
      <c r="W25" s="11">
        <f t="shared" si="64"/>
        <v>2.5064030110022895E-2</v>
      </c>
      <c r="X25" s="11">
        <f t="shared" si="64"/>
        <v>2.5064030110022895E-2</v>
      </c>
      <c r="Y25" s="11">
        <f t="shared" si="64"/>
        <v>2.5064030110022895E-2</v>
      </c>
      <c r="Z25" s="11">
        <f t="shared" si="64"/>
        <v>2.6064030110022895E-2</v>
      </c>
      <c r="AA25" s="11">
        <f t="shared" si="64"/>
        <v>2.5064030110022895E-2</v>
      </c>
      <c r="AB25" s="11">
        <f t="shared" si="64"/>
        <v>2.5064030110022895E-2</v>
      </c>
      <c r="AC25" s="11">
        <f t="shared" si="64"/>
        <v>2.5064030110022895E-2</v>
      </c>
      <c r="AD25" s="11">
        <f t="shared" si="64"/>
        <v>2.5064030110022895E-2</v>
      </c>
      <c r="AE25" s="11">
        <f t="shared" si="64"/>
        <v>2.5064030110022895E-2</v>
      </c>
      <c r="AF25" s="11">
        <f t="shared" si="64"/>
        <v>2.5064030110022895E-2</v>
      </c>
      <c r="AG25" s="11">
        <f t="shared" si="64"/>
        <v>2.5064030110022895E-2</v>
      </c>
      <c r="AH25" s="11">
        <f t="shared" si="64"/>
        <v>2.5064030110022895E-2</v>
      </c>
      <c r="AI25" s="11">
        <f t="shared" si="64"/>
        <v>2.5064030110022895E-2</v>
      </c>
      <c r="AJ25" s="11">
        <f t="shared" si="64"/>
        <v>2.5064030110022895E-2</v>
      </c>
      <c r="AK25" s="11">
        <f t="shared" si="64"/>
        <v>2.5064030110022895E-2</v>
      </c>
      <c r="AL25" s="11">
        <f t="shared" si="64"/>
        <v>2.5064030110022895E-2</v>
      </c>
      <c r="AM25" s="11">
        <f t="shared" si="64"/>
        <v>2.5064030110022895E-2</v>
      </c>
      <c r="AN25" s="11">
        <f t="shared" si="64"/>
        <v>2.5064030110022895E-2</v>
      </c>
      <c r="AO25" s="11">
        <f t="shared" si="63"/>
        <v>2.5064030110022895E-2</v>
      </c>
      <c r="AP25" s="11">
        <f t="shared" si="63"/>
        <v>2.5064030110022895E-2</v>
      </c>
      <c r="AQ25" s="11">
        <f t="shared" si="63"/>
        <v>2.5064030110022895E-2</v>
      </c>
      <c r="AR25" s="11">
        <f t="shared" si="63"/>
        <v>2.5064030110022895E-2</v>
      </c>
      <c r="AS25" s="11">
        <f t="shared" si="63"/>
        <v>2.5064030110022895E-2</v>
      </c>
      <c r="AT25" s="11">
        <f t="shared" si="63"/>
        <v>2.5064030110022895E-2</v>
      </c>
      <c r="AU25" s="11">
        <f t="shared" si="63"/>
        <v>2.5064030110022895E-2</v>
      </c>
      <c r="AV25" s="11">
        <f t="shared" si="63"/>
        <v>2.5064030110022895E-2</v>
      </c>
      <c r="AW25" s="11">
        <f t="shared" si="63"/>
        <v>2.5064030110022895E-2</v>
      </c>
      <c r="AX25" s="11">
        <f t="shared" si="63"/>
        <v>2.5064030110022895E-2</v>
      </c>
      <c r="AY25" s="11">
        <f t="shared" si="63"/>
        <v>2.5064030110022895E-2</v>
      </c>
      <c r="AZ25" s="11">
        <f t="shared" si="63"/>
        <v>2.5064030110022895E-2</v>
      </c>
      <c r="BA25" s="11">
        <f t="shared" si="63"/>
        <v>2.5064030110022895E-2</v>
      </c>
      <c r="BB25" s="11">
        <f t="shared" si="63"/>
        <v>2.5064030110022895E-2</v>
      </c>
      <c r="BC25" s="11">
        <f t="shared" si="63"/>
        <v>2.5064030110022895E-2</v>
      </c>
      <c r="BD25" s="11">
        <f t="shared" si="63"/>
        <v>2.5064030110022895E-2</v>
      </c>
      <c r="BF25" s="11">
        <f t="shared" si="57"/>
        <v>0.60950898974899359</v>
      </c>
      <c r="BG25" s="11">
        <f t="shared" si="4"/>
        <v>0.60950898974899359</v>
      </c>
      <c r="BH25" s="11">
        <f t="shared" si="5"/>
        <v>0.60950898974899359</v>
      </c>
      <c r="BI25" s="11">
        <f t="shared" si="6"/>
        <v>0.60950898974899359</v>
      </c>
      <c r="BJ25" s="11">
        <f t="shared" si="7"/>
        <v>0.60950898974899359</v>
      </c>
      <c r="BK25" s="11">
        <f t="shared" si="8"/>
        <v>0.60950898974899359</v>
      </c>
      <c r="BL25" s="11">
        <f t="shared" si="9"/>
        <v>0.60950898974899359</v>
      </c>
      <c r="BM25" s="11">
        <f t="shared" si="10"/>
        <v>0.60950898974899359</v>
      </c>
      <c r="BN25" s="11">
        <f t="shared" si="11"/>
        <v>0.60950898974899359</v>
      </c>
      <c r="BO25" s="11">
        <f t="shared" si="12"/>
        <v>0.60950898974899359</v>
      </c>
      <c r="BP25" s="11">
        <f t="shared" si="13"/>
        <v>0.60950898974899359</v>
      </c>
      <c r="BQ25" s="11">
        <f t="shared" si="14"/>
        <v>0.60950898974899359</v>
      </c>
      <c r="BR25" s="11">
        <f t="shared" si="15"/>
        <v>0.60950898974899359</v>
      </c>
      <c r="BS25" s="11">
        <f t="shared" si="16"/>
        <v>0.60950898974899359</v>
      </c>
      <c r="BT25" s="11">
        <f t="shared" si="17"/>
        <v>0.60950898974899359</v>
      </c>
      <c r="BU25" s="11">
        <f t="shared" si="18"/>
        <v>0.60950898974899359</v>
      </c>
      <c r="BV25" s="11">
        <f t="shared" si="19"/>
        <v>0.60950898974899359</v>
      </c>
      <c r="BW25" s="11">
        <f t="shared" si="20"/>
        <v>0.60950898974899359</v>
      </c>
      <c r="BX25" s="11">
        <f t="shared" si="21"/>
        <v>0.60950898974899359</v>
      </c>
      <c r="BY25" s="11">
        <f t="shared" si="22"/>
        <v>0.59773782175962631</v>
      </c>
      <c r="BZ25" s="11">
        <f t="shared" si="23"/>
        <v>0.60950898974899359</v>
      </c>
      <c r="CA25" s="11">
        <f t="shared" si="24"/>
        <v>0.60950898974899359</v>
      </c>
      <c r="CB25" s="11">
        <f t="shared" si="25"/>
        <v>0.60950898974899359</v>
      </c>
      <c r="CC25" s="11">
        <f t="shared" si="26"/>
        <v>0.60950898974899359</v>
      </c>
      <c r="CD25" s="11">
        <f t="shared" si="27"/>
        <v>0.60950898974899359</v>
      </c>
      <c r="CE25" s="11">
        <f t="shared" si="28"/>
        <v>0.60950898974899359</v>
      </c>
      <c r="CF25" s="11">
        <f t="shared" si="29"/>
        <v>0.60950898974899359</v>
      </c>
      <c r="CG25" s="11">
        <f t="shared" si="30"/>
        <v>0.60950898974899359</v>
      </c>
      <c r="CH25" s="11">
        <f t="shared" si="31"/>
        <v>0.60950898974899359</v>
      </c>
      <c r="CI25" s="11">
        <f t="shared" si="32"/>
        <v>0.60950898974899359</v>
      </c>
      <c r="CJ25" s="11">
        <f t="shared" si="33"/>
        <v>0.60950898974899359</v>
      </c>
      <c r="CK25" s="11">
        <f t="shared" si="34"/>
        <v>0.60950898974899359</v>
      </c>
      <c r="CL25" s="11">
        <f t="shared" si="35"/>
        <v>0.60950898974899359</v>
      </c>
      <c r="CM25" s="11">
        <f t="shared" si="36"/>
        <v>0.60950898974899359</v>
      </c>
      <c r="CN25" s="11">
        <f t="shared" si="37"/>
        <v>0.60950898974899359</v>
      </c>
      <c r="CO25" s="11">
        <f t="shared" si="38"/>
        <v>0.60950898974899359</v>
      </c>
      <c r="CP25" s="11">
        <f t="shared" si="39"/>
        <v>0.60950898974899359</v>
      </c>
      <c r="CQ25" s="11">
        <f t="shared" si="40"/>
        <v>0.60950898974899359</v>
      </c>
      <c r="CR25" s="11">
        <f t="shared" si="41"/>
        <v>0.60950898974899359</v>
      </c>
      <c r="CS25" s="11">
        <f t="shared" si="42"/>
        <v>0.60950898974899359</v>
      </c>
      <c r="CT25" s="11">
        <f t="shared" si="43"/>
        <v>0.60950898974899359</v>
      </c>
      <c r="CU25" s="11">
        <f t="shared" si="44"/>
        <v>0.60950898974899359</v>
      </c>
      <c r="CV25" s="11">
        <f t="shared" si="45"/>
        <v>0.60950898974899359</v>
      </c>
      <c r="CW25" s="11">
        <f t="shared" si="46"/>
        <v>0.60950898974899359</v>
      </c>
      <c r="CX25" s="11">
        <f t="shared" si="47"/>
        <v>0.60950898974899359</v>
      </c>
      <c r="CY25" s="11">
        <f t="shared" si="48"/>
        <v>0.60950898974899359</v>
      </c>
      <c r="CZ25" s="11">
        <f t="shared" si="49"/>
        <v>0.60950898974899359</v>
      </c>
      <c r="DA25" s="11">
        <f t="shared" si="50"/>
        <v>0.60950898974899359</v>
      </c>
      <c r="DB25" s="11">
        <f t="shared" si="51"/>
        <v>0.60950898974899359</v>
      </c>
      <c r="DC25" s="11">
        <f t="shared" si="52"/>
        <v>0.60950898974899359</v>
      </c>
      <c r="DE25" s="4">
        <f>(1-BF25)/(SUM(BF$6:BF25))</f>
        <v>2.420847870455899E-2</v>
      </c>
      <c r="DF25" s="4">
        <f>(1-BG25)/(SUM(BG$6:BG25))</f>
        <v>2.4209923966956169E-2</v>
      </c>
      <c r="DG25" s="4">
        <f>(1-BH25)/(SUM(BH$6:BH25))</f>
        <v>2.4211313287717456E-2</v>
      </c>
      <c r="DH25" s="4">
        <f>(1-BI25)/(SUM(BI$6:BI25))</f>
        <v>2.4212634518545249E-2</v>
      </c>
      <c r="DI25" s="4">
        <f>(1-BJ25)/(SUM(BJ$6:BJ25))</f>
        <v>2.4213874929545975E-2</v>
      </c>
      <c r="DJ25" s="4">
        <f>(1-BK25)/(SUM(BK$6:BK25))</f>
        <v>2.4215038532876324E-2</v>
      </c>
      <c r="DK25" s="4">
        <f>(1-BL25)/(SUM(BL$6:BL25))</f>
        <v>2.42161207472095E-2</v>
      </c>
      <c r="DL25" s="4">
        <f>(1-BM25)/(SUM(BM$6:BM25))</f>
        <v>2.4217130508692088E-2</v>
      </c>
      <c r="DM25" s="4">
        <f>(1-BN25)/(SUM(BN$6:BN25))</f>
        <v>2.4218067800728809E-2</v>
      </c>
      <c r="DN25" s="4">
        <f>(1-BO25)/(SUM(BO$6:BO25))</f>
        <v>2.4218932877125624E-2</v>
      </c>
      <c r="DO25" s="4">
        <f>(1-BP25)/(SUM(BP$6:BP25))</f>
        <v>2.4219737924854916E-2</v>
      </c>
      <c r="DP25" s="4">
        <f>(1-BQ25)/(SUM(BQ$6:BQ25))</f>
        <v>2.4220485456825119E-2</v>
      </c>
      <c r="DQ25" s="4">
        <f>(1-BR25)/(SUM(BR$6:BR25))</f>
        <v>2.4221177906247796E-2</v>
      </c>
      <c r="DR25" s="4">
        <f>(1-BS25)/(SUM(BS$6:BS25))</f>
        <v>2.4221817628296682E-2</v>
      </c>
      <c r="DS25" s="4">
        <f>(1-BT25)/(SUM(BT$6:BT25))</f>
        <v>2.4222406901856348E-2</v>
      </c>
      <c r="DT25" s="4">
        <f>(1-BU25)/(SUM(BU$6:BU25))</f>
        <v>2.4222947931308761E-2</v>
      </c>
      <c r="DU25" s="4">
        <f>(1-BV25)/(SUM(BV$6:BV25))</f>
        <v>2.4223442848330678E-2</v>
      </c>
      <c r="DV25" s="4">
        <f>(1-BW25)/(SUM(BW$6:BW25))</f>
        <v>2.4223893713686231E-2</v>
      </c>
      <c r="DW25" s="4">
        <f>(1-BX25)/(SUM(BX$6:BX25))</f>
        <v>2.4224302519006015E-2</v>
      </c>
      <c r="DX25" s="4">
        <f>(1-BY25)/(SUM(BY$6:BY25))</f>
        <v>2.4954912516930623E-2</v>
      </c>
      <c r="DY25" s="4">
        <f>(1-BZ25)/(SUM(BZ$6:BZ25))</f>
        <v>2.4206994240916303E-2</v>
      </c>
      <c r="DZ25" s="4">
        <f>(1-CA25)/(SUM(CA$6:CA25))</f>
        <v>2.4206994240916303E-2</v>
      </c>
      <c r="EA25" s="4">
        <f>(1-CB25)/(SUM(CB$6:CB25))</f>
        <v>2.4206994240916303E-2</v>
      </c>
      <c r="EB25" s="4">
        <f>(1-CC25)/(SUM(CC$6:CC25))</f>
        <v>2.4206994240916303E-2</v>
      </c>
      <c r="EC25" s="4">
        <f>(1-CD25)/(SUM(CD$6:CD25))</f>
        <v>2.4206994240916303E-2</v>
      </c>
      <c r="ED25" s="4">
        <f>(1-CE25)/(SUM(CE$6:CE25))</f>
        <v>2.4206994240916303E-2</v>
      </c>
      <c r="EE25" s="4">
        <f>(1-CF25)/(SUM(CF$6:CF25))</f>
        <v>2.4206994240916303E-2</v>
      </c>
      <c r="EF25" s="4">
        <f>(1-CG25)/(SUM(CG$6:CG25))</f>
        <v>2.4206994240916303E-2</v>
      </c>
      <c r="EG25" s="4">
        <f>(1-CH25)/(SUM(CH$6:CH25))</f>
        <v>2.4206994240916303E-2</v>
      </c>
      <c r="EH25" s="4">
        <f>(1-CI25)/(SUM(CI$6:CI25))</f>
        <v>2.4206994240916303E-2</v>
      </c>
      <c r="EI25" s="4">
        <f>(1-CJ25)/(SUM(CJ$6:CJ25))</f>
        <v>2.4206994240916303E-2</v>
      </c>
      <c r="EJ25" s="4">
        <f>(1-CK25)/(SUM(CK$6:CK25))</f>
        <v>2.4206994240916303E-2</v>
      </c>
      <c r="EK25" s="4">
        <f>(1-CL25)/(SUM(CL$6:CL25))</f>
        <v>2.4206994240916303E-2</v>
      </c>
      <c r="EL25" s="4">
        <f>(1-CM25)/(SUM(CM$6:CM25))</f>
        <v>2.4206994240916303E-2</v>
      </c>
      <c r="EM25" s="4">
        <f>(1-CN25)/(SUM(CN$6:CN25))</f>
        <v>2.4206994240916303E-2</v>
      </c>
      <c r="EN25" s="4">
        <f>(1-CO25)/(SUM(CO$6:CO25))</f>
        <v>2.4206994240916303E-2</v>
      </c>
      <c r="EO25" s="4">
        <f>(1-CP25)/(SUM(CP$6:CP25))</f>
        <v>2.4206994240916303E-2</v>
      </c>
      <c r="EP25" s="4">
        <f>(1-CQ25)/(SUM(CQ$6:CQ25))</f>
        <v>2.4206994240916303E-2</v>
      </c>
      <c r="EQ25" s="4">
        <f>(1-CR25)/(SUM(CR$6:CR25))</f>
        <v>2.4206994240916303E-2</v>
      </c>
      <c r="ER25" s="4">
        <f>(1-CS25)/(SUM(CS$6:CS25))</f>
        <v>2.4206994240916303E-2</v>
      </c>
      <c r="ES25" s="4">
        <f>(1-CT25)/(SUM(CT$6:CT25))</f>
        <v>2.4206994240916303E-2</v>
      </c>
      <c r="ET25" s="4">
        <f>(1-CU25)/(SUM(CU$6:CU25))</f>
        <v>2.4206994240916303E-2</v>
      </c>
      <c r="EU25" s="4">
        <f>(1-CV25)/(SUM(CV$6:CV25))</f>
        <v>2.4206994240916303E-2</v>
      </c>
      <c r="EV25" s="4">
        <f>(1-CW25)/(SUM(CW$6:CW25))</f>
        <v>2.4206994240916303E-2</v>
      </c>
      <c r="EW25" s="4">
        <f>(1-CX25)/(SUM(CX$6:CX25))</f>
        <v>2.4206994240916303E-2</v>
      </c>
      <c r="EX25" s="4">
        <f>(1-CY25)/(SUM(CY$6:CY25))</f>
        <v>2.4206994240916303E-2</v>
      </c>
      <c r="EY25" s="4">
        <f>(1-CZ25)/(SUM(CZ$6:CZ25))</f>
        <v>2.4206994240916303E-2</v>
      </c>
      <c r="EZ25" s="4">
        <f>(1-DA25)/(SUM(DA$6:DA25))</f>
        <v>2.4206994240916303E-2</v>
      </c>
      <c r="FA25" s="4">
        <f>(1-DB25)/(SUM(DB$6:DB25))</f>
        <v>2.4206994240916303E-2</v>
      </c>
      <c r="FB25" s="4">
        <f>(1-DC25)/(SUM(DC$6:DC25))</f>
        <v>2.4206994240916303E-2</v>
      </c>
      <c r="FD25" s="4">
        <f t="shared" si="62"/>
        <v>2.993817108247776E-2</v>
      </c>
      <c r="FE25" s="4">
        <f t="shared" si="62"/>
        <v>2.993817108247776E-2</v>
      </c>
      <c r="FF25" s="4">
        <f t="shared" si="62"/>
        <v>2.993817108247776E-2</v>
      </c>
      <c r="FG25" s="4">
        <f t="shared" si="62"/>
        <v>2.993817108247776E-2</v>
      </c>
      <c r="FH25" s="4">
        <f t="shared" si="62"/>
        <v>2.993817108247776E-2</v>
      </c>
      <c r="FI25" s="4">
        <f t="shared" si="62"/>
        <v>2.993817108247776E-2</v>
      </c>
      <c r="FJ25" s="4">
        <f t="shared" si="62"/>
        <v>2.993817108247776E-2</v>
      </c>
      <c r="FK25" s="4">
        <f t="shared" si="62"/>
        <v>2.993817108247776E-2</v>
      </c>
      <c r="FL25" s="4">
        <f t="shared" si="62"/>
        <v>2.993817108247776E-2</v>
      </c>
      <c r="FM25" s="4">
        <f t="shared" si="62"/>
        <v>2.993817108247776E-2</v>
      </c>
      <c r="FN25" s="4">
        <f t="shared" si="62"/>
        <v>2.993817108247776E-2</v>
      </c>
      <c r="FO25" s="4">
        <f t="shared" si="62"/>
        <v>2.993817108247776E-2</v>
      </c>
      <c r="FP25" s="4">
        <f t="shared" si="62"/>
        <v>2.993817108247776E-2</v>
      </c>
      <c r="FQ25" s="4">
        <f t="shared" si="62"/>
        <v>2.993817108247776E-2</v>
      </c>
      <c r="FR25" s="4">
        <f t="shared" si="62"/>
        <v>2.993817108247776E-2</v>
      </c>
      <c r="FS25" s="4">
        <f t="shared" si="62"/>
        <v>2.993817108247776E-2</v>
      </c>
      <c r="FT25" s="4">
        <f t="shared" si="65"/>
        <v>2.993817108247776E-2</v>
      </c>
      <c r="FU25" s="4">
        <f t="shared" si="65"/>
        <v>2.993817108247776E-2</v>
      </c>
      <c r="FV25" s="4">
        <f t="shared" si="65"/>
        <v>1.1028122669825668E-2</v>
      </c>
      <c r="FW25" s="4">
        <f t="shared" si="65"/>
        <v>5.0220600584402364E-2</v>
      </c>
      <c r="FX25" s="4">
        <f t="shared" si="65"/>
        <v>2.993817108247776E-2</v>
      </c>
      <c r="FY25" s="4">
        <f t="shared" si="65"/>
        <v>2.993817108247776E-2</v>
      </c>
      <c r="FZ25" s="4">
        <f t="shared" si="65"/>
        <v>2.993817108247776E-2</v>
      </c>
      <c r="GA25" s="4">
        <f t="shared" si="65"/>
        <v>2.993817108247776E-2</v>
      </c>
      <c r="GB25" s="4">
        <f t="shared" si="65"/>
        <v>2.993817108247776E-2</v>
      </c>
      <c r="GC25" s="4">
        <f t="shared" si="65"/>
        <v>2.993817108247776E-2</v>
      </c>
      <c r="GD25" s="4">
        <f t="shared" si="65"/>
        <v>2.993817108247776E-2</v>
      </c>
      <c r="GE25" s="4">
        <f t="shared" si="65"/>
        <v>2.993817108247776E-2</v>
      </c>
      <c r="GF25" s="4">
        <f t="shared" si="65"/>
        <v>2.993817108247776E-2</v>
      </c>
      <c r="GG25" s="4">
        <f t="shared" si="65"/>
        <v>2.993817108247776E-2</v>
      </c>
      <c r="GH25" s="4">
        <f t="shared" si="65"/>
        <v>2.993817108247776E-2</v>
      </c>
      <c r="GI25" s="4">
        <f t="shared" si="65"/>
        <v>2.993817108247776E-2</v>
      </c>
      <c r="GJ25" s="4">
        <f t="shared" si="66"/>
        <v>2.993817108247776E-2</v>
      </c>
      <c r="GK25" s="4">
        <f t="shared" si="66"/>
        <v>2.993817108247776E-2</v>
      </c>
      <c r="GL25" s="4">
        <f t="shared" si="66"/>
        <v>2.993817108247776E-2</v>
      </c>
      <c r="GM25" s="4">
        <f t="shared" si="66"/>
        <v>2.993817108247776E-2</v>
      </c>
      <c r="GN25" s="4">
        <f t="shared" si="66"/>
        <v>2.993817108247776E-2</v>
      </c>
      <c r="GO25" s="4">
        <f t="shared" si="66"/>
        <v>2.993817108247776E-2</v>
      </c>
      <c r="GP25" s="4">
        <f t="shared" si="66"/>
        <v>2.993817108247776E-2</v>
      </c>
      <c r="GQ25" s="4">
        <f t="shared" si="66"/>
        <v>2.993817108247776E-2</v>
      </c>
      <c r="GR25" s="4">
        <f t="shared" si="66"/>
        <v>2.993817108247776E-2</v>
      </c>
      <c r="GS25" s="4">
        <f t="shared" si="66"/>
        <v>2.993817108247776E-2</v>
      </c>
      <c r="GT25" s="4">
        <f t="shared" si="66"/>
        <v>2.993817108247776E-2</v>
      </c>
      <c r="GU25" s="4">
        <f t="shared" si="66"/>
        <v>2.993817108247776E-2</v>
      </c>
      <c r="GV25" s="4">
        <f t="shared" si="66"/>
        <v>2.993817108247776E-2</v>
      </c>
      <c r="GW25" s="4">
        <f t="shared" si="66"/>
        <v>2.993817108247776E-2</v>
      </c>
      <c r="GX25" s="4">
        <f t="shared" si="66"/>
        <v>2.993817108247776E-2</v>
      </c>
      <c r="GY25" s="4">
        <f t="shared" si="66"/>
        <v>2.993817108247776E-2</v>
      </c>
      <c r="GZ25" s="4">
        <f t="shared" si="67"/>
        <v>2.993817108247776E-2</v>
      </c>
      <c r="HA25" s="4">
        <f t="shared" si="67"/>
        <v>2.993817108247776E-2</v>
      </c>
      <c r="HB25" s="4"/>
      <c r="HC25" s="4"/>
      <c r="HD25" s="4"/>
      <c r="HE25" s="4"/>
    </row>
    <row r="26" spans="2:213" x14ac:dyDescent="0.2">
      <c r="B26" t="str">
        <f t="shared" si="0"/>
        <v>21y</v>
      </c>
      <c r="C26">
        <f t="shared" si="55"/>
        <v>252</v>
      </c>
      <c r="D26" s="10">
        <f t="shared" si="1"/>
        <v>21</v>
      </c>
      <c r="E26" s="11">
        <f>'Curve construction'!F41</f>
        <v>2.5284268146121391E-2</v>
      </c>
      <c r="G26" s="11">
        <f t="shared" si="56"/>
        <v>2.5284268146121391E-2</v>
      </c>
      <c r="H26" s="11">
        <f t="shared" si="56"/>
        <v>2.5284268146121391E-2</v>
      </c>
      <c r="I26" s="11">
        <f t="shared" si="56"/>
        <v>2.5284268146121391E-2</v>
      </c>
      <c r="J26" s="11">
        <f t="shared" si="56"/>
        <v>2.5284268146121391E-2</v>
      </c>
      <c r="K26" s="11">
        <f t="shared" si="56"/>
        <v>2.5284268146121391E-2</v>
      </c>
      <c r="L26" s="11">
        <f t="shared" si="56"/>
        <v>2.5284268146121391E-2</v>
      </c>
      <c r="M26" s="11">
        <f t="shared" si="56"/>
        <v>2.5284268146121391E-2</v>
      </c>
      <c r="N26" s="11">
        <f t="shared" si="56"/>
        <v>2.5284268146121391E-2</v>
      </c>
      <c r="O26" s="11">
        <f t="shared" si="56"/>
        <v>2.5284268146121391E-2</v>
      </c>
      <c r="P26" s="11">
        <f t="shared" si="56"/>
        <v>2.5284268146121391E-2</v>
      </c>
      <c r="Q26" s="11">
        <f t="shared" si="56"/>
        <v>2.5284268146121391E-2</v>
      </c>
      <c r="R26" s="11">
        <f t="shared" si="56"/>
        <v>2.5284268146121391E-2</v>
      </c>
      <c r="S26" s="11">
        <f t="shared" si="56"/>
        <v>2.5284268146121391E-2</v>
      </c>
      <c r="T26" s="11">
        <f t="shared" si="56"/>
        <v>2.5284268146121391E-2</v>
      </c>
      <c r="U26" s="11">
        <f t="shared" si="56"/>
        <v>2.5284268146121391E-2</v>
      </c>
      <c r="V26" s="11">
        <f t="shared" si="56"/>
        <v>2.5284268146121391E-2</v>
      </c>
      <c r="W26" s="11">
        <f t="shared" si="64"/>
        <v>2.5284268146121391E-2</v>
      </c>
      <c r="X26" s="11">
        <f t="shared" si="64"/>
        <v>2.5284268146121391E-2</v>
      </c>
      <c r="Y26" s="11">
        <f t="shared" si="64"/>
        <v>2.5284268146121391E-2</v>
      </c>
      <c r="Z26" s="11">
        <f t="shared" si="64"/>
        <v>2.5284268146121391E-2</v>
      </c>
      <c r="AA26" s="11">
        <f t="shared" si="64"/>
        <v>2.6284268146121392E-2</v>
      </c>
      <c r="AB26" s="11">
        <f t="shared" si="64"/>
        <v>2.5284268146121391E-2</v>
      </c>
      <c r="AC26" s="11">
        <f t="shared" si="64"/>
        <v>2.5284268146121391E-2</v>
      </c>
      <c r="AD26" s="11">
        <f t="shared" si="64"/>
        <v>2.5284268146121391E-2</v>
      </c>
      <c r="AE26" s="11">
        <f t="shared" si="64"/>
        <v>2.5284268146121391E-2</v>
      </c>
      <c r="AF26" s="11">
        <f t="shared" si="64"/>
        <v>2.5284268146121391E-2</v>
      </c>
      <c r="AG26" s="11">
        <f t="shared" si="64"/>
        <v>2.5284268146121391E-2</v>
      </c>
      <c r="AH26" s="11">
        <f t="shared" si="64"/>
        <v>2.5284268146121391E-2</v>
      </c>
      <c r="AI26" s="11">
        <f t="shared" si="64"/>
        <v>2.5284268146121391E-2</v>
      </c>
      <c r="AJ26" s="11">
        <f t="shared" si="64"/>
        <v>2.5284268146121391E-2</v>
      </c>
      <c r="AK26" s="11">
        <f t="shared" si="64"/>
        <v>2.5284268146121391E-2</v>
      </c>
      <c r="AL26" s="11">
        <f t="shared" si="64"/>
        <v>2.5284268146121391E-2</v>
      </c>
      <c r="AM26" s="11">
        <f t="shared" si="64"/>
        <v>2.5284268146121391E-2</v>
      </c>
      <c r="AN26" s="11">
        <f t="shared" si="64"/>
        <v>2.5284268146121391E-2</v>
      </c>
      <c r="AO26" s="11">
        <f t="shared" si="63"/>
        <v>2.5284268146121391E-2</v>
      </c>
      <c r="AP26" s="11">
        <f t="shared" si="63"/>
        <v>2.5284268146121391E-2</v>
      </c>
      <c r="AQ26" s="11">
        <f t="shared" si="63"/>
        <v>2.5284268146121391E-2</v>
      </c>
      <c r="AR26" s="11">
        <f t="shared" si="63"/>
        <v>2.5284268146121391E-2</v>
      </c>
      <c r="AS26" s="11">
        <f t="shared" si="63"/>
        <v>2.5284268146121391E-2</v>
      </c>
      <c r="AT26" s="11">
        <f t="shared" si="63"/>
        <v>2.5284268146121391E-2</v>
      </c>
      <c r="AU26" s="11">
        <f t="shared" si="63"/>
        <v>2.5284268146121391E-2</v>
      </c>
      <c r="AV26" s="11">
        <f t="shared" si="63"/>
        <v>2.5284268146121391E-2</v>
      </c>
      <c r="AW26" s="11">
        <f t="shared" si="63"/>
        <v>2.5284268146121391E-2</v>
      </c>
      <c r="AX26" s="11">
        <f t="shared" si="63"/>
        <v>2.5284268146121391E-2</v>
      </c>
      <c r="AY26" s="11">
        <f t="shared" si="63"/>
        <v>2.5284268146121391E-2</v>
      </c>
      <c r="AZ26" s="11">
        <f t="shared" si="63"/>
        <v>2.5284268146121391E-2</v>
      </c>
      <c r="BA26" s="11">
        <f t="shared" si="63"/>
        <v>2.5284268146121391E-2</v>
      </c>
      <c r="BB26" s="11">
        <f t="shared" si="63"/>
        <v>2.5284268146121391E-2</v>
      </c>
      <c r="BC26" s="11">
        <f t="shared" si="63"/>
        <v>2.5284268146121391E-2</v>
      </c>
      <c r="BD26" s="11">
        <f t="shared" si="63"/>
        <v>2.5284268146121391E-2</v>
      </c>
      <c r="BF26" s="11">
        <f t="shared" si="57"/>
        <v>0.59192929387402071</v>
      </c>
      <c r="BG26" s="11">
        <f t="shared" si="4"/>
        <v>0.59192929387402071</v>
      </c>
      <c r="BH26" s="11">
        <f t="shared" si="5"/>
        <v>0.59192929387402071</v>
      </c>
      <c r="BI26" s="11">
        <f t="shared" si="6"/>
        <v>0.59192929387402071</v>
      </c>
      <c r="BJ26" s="11">
        <f t="shared" si="7"/>
        <v>0.59192929387402071</v>
      </c>
      <c r="BK26" s="11">
        <f t="shared" si="8"/>
        <v>0.59192929387402071</v>
      </c>
      <c r="BL26" s="11">
        <f t="shared" si="9"/>
        <v>0.59192929387402071</v>
      </c>
      <c r="BM26" s="11">
        <f t="shared" si="10"/>
        <v>0.59192929387402071</v>
      </c>
      <c r="BN26" s="11">
        <f t="shared" si="11"/>
        <v>0.59192929387402071</v>
      </c>
      <c r="BO26" s="11">
        <f t="shared" si="12"/>
        <v>0.59192929387402071</v>
      </c>
      <c r="BP26" s="11">
        <f t="shared" si="13"/>
        <v>0.59192929387402071</v>
      </c>
      <c r="BQ26" s="11">
        <f t="shared" si="14"/>
        <v>0.59192929387402071</v>
      </c>
      <c r="BR26" s="11">
        <f t="shared" si="15"/>
        <v>0.59192929387402071</v>
      </c>
      <c r="BS26" s="11">
        <f t="shared" si="16"/>
        <v>0.59192929387402071</v>
      </c>
      <c r="BT26" s="11">
        <f t="shared" si="17"/>
        <v>0.59192929387402071</v>
      </c>
      <c r="BU26" s="11">
        <f t="shared" si="18"/>
        <v>0.59192929387402071</v>
      </c>
      <c r="BV26" s="11">
        <f t="shared" si="19"/>
        <v>0.59192929387402071</v>
      </c>
      <c r="BW26" s="11">
        <f t="shared" si="20"/>
        <v>0.59192929387402071</v>
      </c>
      <c r="BX26" s="11">
        <f t="shared" si="21"/>
        <v>0.59192929387402071</v>
      </c>
      <c r="BY26" s="11">
        <f t="shared" si="22"/>
        <v>0.59192929387402071</v>
      </c>
      <c r="BZ26" s="11">
        <f t="shared" si="23"/>
        <v>0.57993443223230579</v>
      </c>
      <c r="CA26" s="11">
        <f t="shared" si="24"/>
        <v>0.59192929387402071</v>
      </c>
      <c r="CB26" s="11">
        <f t="shared" si="25"/>
        <v>0.59192929387402071</v>
      </c>
      <c r="CC26" s="11">
        <f t="shared" si="26"/>
        <v>0.59192929387402071</v>
      </c>
      <c r="CD26" s="11">
        <f t="shared" si="27"/>
        <v>0.59192929387402071</v>
      </c>
      <c r="CE26" s="11">
        <f t="shared" si="28"/>
        <v>0.59192929387402071</v>
      </c>
      <c r="CF26" s="11">
        <f t="shared" si="29"/>
        <v>0.59192929387402071</v>
      </c>
      <c r="CG26" s="11">
        <f t="shared" si="30"/>
        <v>0.59192929387402071</v>
      </c>
      <c r="CH26" s="11">
        <f t="shared" si="31"/>
        <v>0.59192929387402071</v>
      </c>
      <c r="CI26" s="11">
        <f t="shared" si="32"/>
        <v>0.59192929387402071</v>
      </c>
      <c r="CJ26" s="11">
        <f t="shared" si="33"/>
        <v>0.59192929387402071</v>
      </c>
      <c r="CK26" s="11">
        <f t="shared" si="34"/>
        <v>0.59192929387402071</v>
      </c>
      <c r="CL26" s="11">
        <f t="shared" si="35"/>
        <v>0.59192929387402071</v>
      </c>
      <c r="CM26" s="11">
        <f t="shared" si="36"/>
        <v>0.59192929387402071</v>
      </c>
      <c r="CN26" s="11">
        <f t="shared" si="37"/>
        <v>0.59192929387402071</v>
      </c>
      <c r="CO26" s="11">
        <f t="shared" si="38"/>
        <v>0.59192929387402071</v>
      </c>
      <c r="CP26" s="11">
        <f t="shared" si="39"/>
        <v>0.59192929387402071</v>
      </c>
      <c r="CQ26" s="11">
        <f t="shared" si="40"/>
        <v>0.59192929387402071</v>
      </c>
      <c r="CR26" s="11">
        <f t="shared" si="41"/>
        <v>0.59192929387402071</v>
      </c>
      <c r="CS26" s="11">
        <f t="shared" si="42"/>
        <v>0.59192929387402071</v>
      </c>
      <c r="CT26" s="11">
        <f t="shared" si="43"/>
        <v>0.59192929387402071</v>
      </c>
      <c r="CU26" s="11">
        <f t="shared" si="44"/>
        <v>0.59192929387402071</v>
      </c>
      <c r="CV26" s="11">
        <f t="shared" si="45"/>
        <v>0.59192929387402071</v>
      </c>
      <c r="CW26" s="11">
        <f t="shared" si="46"/>
        <v>0.59192929387402071</v>
      </c>
      <c r="CX26" s="11">
        <f t="shared" si="47"/>
        <v>0.59192929387402071</v>
      </c>
      <c r="CY26" s="11">
        <f t="shared" si="48"/>
        <v>0.59192929387402071</v>
      </c>
      <c r="CZ26" s="11">
        <f t="shared" si="49"/>
        <v>0.59192929387402071</v>
      </c>
      <c r="DA26" s="11">
        <f t="shared" si="50"/>
        <v>0.59192929387402071</v>
      </c>
      <c r="DB26" s="11">
        <f t="shared" si="51"/>
        <v>0.59192929387402071</v>
      </c>
      <c r="DC26" s="11">
        <f t="shared" si="52"/>
        <v>0.59192929387402071</v>
      </c>
      <c r="DE26" s="4">
        <f>(1-BF26)/(SUM(BF$6:BF26))</f>
        <v>2.440282960090509E-2</v>
      </c>
      <c r="DF26" s="4">
        <f>(1-BG26)/(SUM(BG$6:BG26))</f>
        <v>2.4404234893583881E-2</v>
      </c>
      <c r="DG26" s="4">
        <f>(1-BH26)/(SUM(BH$6:BH26))</f>
        <v>2.4405585786131827E-2</v>
      </c>
      <c r="DH26" s="4">
        <f>(1-BI26)/(SUM(BI$6:BI26))</f>
        <v>2.4406870467002635E-2</v>
      </c>
      <c r="DI26" s="4">
        <f>(1-BJ26)/(SUM(BJ$6:BJ26))</f>
        <v>2.440807655929348E-2</v>
      </c>
      <c r="DJ26" s="4">
        <f>(1-BK26)/(SUM(BK$6:BK26))</f>
        <v>2.4409207964990746E-2</v>
      </c>
      <c r="DK26" s="4">
        <f>(1-BL26)/(SUM(BL$6:BL26))</f>
        <v>2.4410260230319933E-2</v>
      </c>
      <c r="DL26" s="4">
        <f>(1-BM26)/(SUM(BM$6:BM26))</f>
        <v>2.4411242044842404E-2</v>
      </c>
      <c r="DM26" s="4">
        <f>(1-BN26)/(SUM(BN$6:BN26))</f>
        <v>2.4412153393046331E-2</v>
      </c>
      <c r="DN26" s="4">
        <f>(1-BO26)/(SUM(BO$6:BO26))</f>
        <v>2.4412994522290916E-2</v>
      </c>
      <c r="DO26" s="4">
        <f>(1-BP26)/(SUM(BP$6:BP26))</f>
        <v>2.4413777282677483E-2</v>
      </c>
      <c r="DP26" s="4">
        <f>(1-BQ26)/(SUM(BQ$6:BQ26))</f>
        <v>2.4414504117949893E-2</v>
      </c>
      <c r="DQ26" s="4">
        <f>(1-BR26)/(SUM(BR$6:BR26))</f>
        <v>2.4415177394311476E-2</v>
      </c>
      <c r="DR26" s="4">
        <f>(1-BS26)/(SUM(BS$6:BS26))</f>
        <v>2.4415799402042915E-2</v>
      </c>
      <c r="DS26" s="4">
        <f>(1-BT26)/(SUM(BT$6:BT26))</f>
        <v>2.4416372357206836E-2</v>
      </c>
      <c r="DT26" s="4">
        <f>(1-BU26)/(SUM(BU$6:BU26))</f>
        <v>2.441689840338895E-2</v>
      </c>
      <c r="DU26" s="4">
        <f>(1-BV26)/(SUM(BV$6:BV26))</f>
        <v>2.4417379613449367E-2</v>
      </c>
      <c r="DV26" s="4">
        <f>(1-BW26)/(SUM(BW$6:BW26))</f>
        <v>2.4417817991268971E-2</v>
      </c>
      <c r="DW26" s="4">
        <f>(1-BX26)/(SUM(BX$6:BX26))</f>
        <v>2.4418215473482354E-2</v>
      </c>
      <c r="DX26" s="4">
        <f>(1-BY26)/(SUM(BY$6:BY26))</f>
        <v>2.4418573931191845E-2</v>
      </c>
      <c r="DY26" s="4">
        <f>(1-BZ26)/(SUM(BZ$6:BZ26))</f>
        <v>2.5136671836611453E-2</v>
      </c>
      <c r="DZ26" s="4">
        <f>(1-CA26)/(SUM(CA$6:CA26))</f>
        <v>2.4401386184934641E-2</v>
      </c>
      <c r="EA26" s="4">
        <f>(1-CB26)/(SUM(CB$6:CB26))</f>
        <v>2.4401386184934641E-2</v>
      </c>
      <c r="EB26" s="4">
        <f>(1-CC26)/(SUM(CC$6:CC26))</f>
        <v>2.4401386184934641E-2</v>
      </c>
      <c r="EC26" s="4">
        <f>(1-CD26)/(SUM(CD$6:CD26))</f>
        <v>2.4401386184934641E-2</v>
      </c>
      <c r="ED26" s="4">
        <f>(1-CE26)/(SUM(CE$6:CE26))</f>
        <v>2.4401386184934641E-2</v>
      </c>
      <c r="EE26" s="4">
        <f>(1-CF26)/(SUM(CF$6:CF26))</f>
        <v>2.4401386184934641E-2</v>
      </c>
      <c r="EF26" s="4">
        <f>(1-CG26)/(SUM(CG$6:CG26))</f>
        <v>2.4401386184934641E-2</v>
      </c>
      <c r="EG26" s="4">
        <f>(1-CH26)/(SUM(CH$6:CH26))</f>
        <v>2.4401386184934641E-2</v>
      </c>
      <c r="EH26" s="4">
        <f>(1-CI26)/(SUM(CI$6:CI26))</f>
        <v>2.4401386184934641E-2</v>
      </c>
      <c r="EI26" s="4">
        <f>(1-CJ26)/(SUM(CJ$6:CJ26))</f>
        <v>2.4401386184934641E-2</v>
      </c>
      <c r="EJ26" s="4">
        <f>(1-CK26)/(SUM(CK$6:CK26))</f>
        <v>2.4401386184934641E-2</v>
      </c>
      <c r="EK26" s="4">
        <f>(1-CL26)/(SUM(CL$6:CL26))</f>
        <v>2.4401386184934641E-2</v>
      </c>
      <c r="EL26" s="4">
        <f>(1-CM26)/(SUM(CM$6:CM26))</f>
        <v>2.4401386184934641E-2</v>
      </c>
      <c r="EM26" s="4">
        <f>(1-CN26)/(SUM(CN$6:CN26))</f>
        <v>2.4401386184934641E-2</v>
      </c>
      <c r="EN26" s="4">
        <f>(1-CO26)/(SUM(CO$6:CO26))</f>
        <v>2.4401386184934641E-2</v>
      </c>
      <c r="EO26" s="4">
        <f>(1-CP26)/(SUM(CP$6:CP26))</f>
        <v>2.4401386184934641E-2</v>
      </c>
      <c r="EP26" s="4">
        <f>(1-CQ26)/(SUM(CQ$6:CQ26))</f>
        <v>2.4401386184934641E-2</v>
      </c>
      <c r="EQ26" s="4">
        <f>(1-CR26)/(SUM(CR$6:CR26))</f>
        <v>2.4401386184934641E-2</v>
      </c>
      <c r="ER26" s="4">
        <f>(1-CS26)/(SUM(CS$6:CS26))</f>
        <v>2.4401386184934641E-2</v>
      </c>
      <c r="ES26" s="4">
        <f>(1-CT26)/(SUM(CT$6:CT26))</f>
        <v>2.4401386184934641E-2</v>
      </c>
      <c r="ET26" s="4">
        <f>(1-CU26)/(SUM(CU$6:CU26))</f>
        <v>2.4401386184934641E-2</v>
      </c>
      <c r="EU26" s="4">
        <f>(1-CV26)/(SUM(CV$6:CV26))</f>
        <v>2.4401386184934641E-2</v>
      </c>
      <c r="EV26" s="4">
        <f>(1-CW26)/(SUM(CW$6:CW26))</f>
        <v>2.4401386184934641E-2</v>
      </c>
      <c r="EW26" s="4">
        <f>(1-CX26)/(SUM(CX$6:CX26))</f>
        <v>2.4401386184934641E-2</v>
      </c>
      <c r="EX26" s="4">
        <f>(1-CY26)/(SUM(CY$6:CY26))</f>
        <v>2.4401386184934641E-2</v>
      </c>
      <c r="EY26" s="4">
        <f>(1-CZ26)/(SUM(CZ$6:CZ26))</f>
        <v>2.4401386184934641E-2</v>
      </c>
      <c r="EZ26" s="4">
        <f>(1-DA26)/(SUM(DA$6:DA26))</f>
        <v>2.4401386184934641E-2</v>
      </c>
      <c r="FA26" s="4">
        <f>(1-DB26)/(SUM(DB$6:DB26))</f>
        <v>2.4401386184934641E-2</v>
      </c>
      <c r="FB26" s="4">
        <f>(1-DC26)/(SUM(DC$6:DC26))</f>
        <v>2.4401386184934641E-2</v>
      </c>
      <c r="FD26" s="4">
        <f t="shared" si="62"/>
        <v>2.969897934923682E-2</v>
      </c>
      <c r="FE26" s="4">
        <f t="shared" si="62"/>
        <v>2.969897934923682E-2</v>
      </c>
      <c r="FF26" s="4">
        <f t="shared" si="62"/>
        <v>2.969897934923682E-2</v>
      </c>
      <c r="FG26" s="4">
        <f t="shared" si="62"/>
        <v>2.969897934923682E-2</v>
      </c>
      <c r="FH26" s="4">
        <f t="shared" si="62"/>
        <v>2.969897934923682E-2</v>
      </c>
      <c r="FI26" s="4">
        <f t="shared" si="62"/>
        <v>2.969897934923682E-2</v>
      </c>
      <c r="FJ26" s="4">
        <f t="shared" si="62"/>
        <v>2.969897934923682E-2</v>
      </c>
      <c r="FK26" s="4">
        <f t="shared" si="62"/>
        <v>2.969897934923682E-2</v>
      </c>
      <c r="FL26" s="4">
        <f t="shared" si="62"/>
        <v>2.969897934923682E-2</v>
      </c>
      <c r="FM26" s="4">
        <f t="shared" si="62"/>
        <v>2.969897934923682E-2</v>
      </c>
      <c r="FN26" s="4">
        <f t="shared" si="62"/>
        <v>2.969897934923682E-2</v>
      </c>
      <c r="FO26" s="4">
        <f t="shared" si="62"/>
        <v>2.969897934923682E-2</v>
      </c>
      <c r="FP26" s="4">
        <f t="shared" si="62"/>
        <v>2.969897934923682E-2</v>
      </c>
      <c r="FQ26" s="4">
        <f t="shared" si="62"/>
        <v>2.969897934923682E-2</v>
      </c>
      <c r="FR26" s="4">
        <f t="shared" si="62"/>
        <v>2.969897934923682E-2</v>
      </c>
      <c r="FS26" s="4">
        <f t="shared" si="62"/>
        <v>2.969897934923682E-2</v>
      </c>
      <c r="FT26" s="4">
        <f t="shared" si="65"/>
        <v>2.969897934923682E-2</v>
      </c>
      <c r="FU26" s="4">
        <f t="shared" si="65"/>
        <v>2.969897934923682E-2</v>
      </c>
      <c r="FV26" s="4">
        <f t="shared" si="65"/>
        <v>2.969897934923682E-2</v>
      </c>
      <c r="FW26" s="4">
        <f t="shared" si="65"/>
        <v>9.812874520181758E-3</v>
      </c>
      <c r="FX26" s="4">
        <f t="shared" si="65"/>
        <v>5.0996381440653993E-2</v>
      </c>
      <c r="FY26" s="4">
        <f t="shared" si="65"/>
        <v>2.969897934923682E-2</v>
      </c>
      <c r="FZ26" s="4">
        <f t="shared" si="65"/>
        <v>2.969897934923682E-2</v>
      </c>
      <c r="GA26" s="4">
        <f t="shared" si="65"/>
        <v>2.969897934923682E-2</v>
      </c>
      <c r="GB26" s="4">
        <f t="shared" si="65"/>
        <v>2.969897934923682E-2</v>
      </c>
      <c r="GC26" s="4">
        <f t="shared" si="65"/>
        <v>2.969897934923682E-2</v>
      </c>
      <c r="GD26" s="4">
        <f t="shared" si="65"/>
        <v>2.969897934923682E-2</v>
      </c>
      <c r="GE26" s="4">
        <f t="shared" si="65"/>
        <v>2.969897934923682E-2</v>
      </c>
      <c r="GF26" s="4">
        <f t="shared" si="65"/>
        <v>2.969897934923682E-2</v>
      </c>
      <c r="GG26" s="4">
        <f t="shared" si="65"/>
        <v>2.969897934923682E-2</v>
      </c>
      <c r="GH26" s="4">
        <f t="shared" si="65"/>
        <v>2.969897934923682E-2</v>
      </c>
      <c r="GI26" s="4">
        <f t="shared" si="65"/>
        <v>2.969897934923682E-2</v>
      </c>
      <c r="GJ26" s="4">
        <f t="shared" si="66"/>
        <v>2.969897934923682E-2</v>
      </c>
      <c r="GK26" s="4">
        <f t="shared" si="66"/>
        <v>2.969897934923682E-2</v>
      </c>
      <c r="GL26" s="4">
        <f t="shared" si="66"/>
        <v>2.969897934923682E-2</v>
      </c>
      <c r="GM26" s="4">
        <f t="shared" si="66"/>
        <v>2.969897934923682E-2</v>
      </c>
      <c r="GN26" s="4">
        <f t="shared" si="66"/>
        <v>2.969897934923682E-2</v>
      </c>
      <c r="GO26" s="4">
        <f t="shared" si="66"/>
        <v>2.969897934923682E-2</v>
      </c>
      <c r="GP26" s="4">
        <f t="shared" si="66"/>
        <v>2.969897934923682E-2</v>
      </c>
      <c r="GQ26" s="4">
        <f t="shared" si="66"/>
        <v>2.969897934923682E-2</v>
      </c>
      <c r="GR26" s="4">
        <f t="shared" si="66"/>
        <v>2.969897934923682E-2</v>
      </c>
      <c r="GS26" s="4">
        <f t="shared" si="66"/>
        <v>2.969897934923682E-2</v>
      </c>
      <c r="GT26" s="4">
        <f t="shared" si="66"/>
        <v>2.969897934923682E-2</v>
      </c>
      <c r="GU26" s="4">
        <f t="shared" si="66"/>
        <v>2.969897934923682E-2</v>
      </c>
      <c r="GV26" s="4">
        <f t="shared" si="66"/>
        <v>2.969897934923682E-2</v>
      </c>
      <c r="GW26" s="4">
        <f t="shared" si="66"/>
        <v>2.969897934923682E-2</v>
      </c>
      <c r="GX26" s="4">
        <f t="shared" si="66"/>
        <v>2.969897934923682E-2</v>
      </c>
      <c r="GY26" s="4">
        <f t="shared" si="66"/>
        <v>2.969897934923682E-2</v>
      </c>
      <c r="GZ26" s="4">
        <f t="shared" si="67"/>
        <v>2.969897934923682E-2</v>
      </c>
      <c r="HA26" s="4">
        <f t="shared" si="67"/>
        <v>2.969897934923682E-2</v>
      </c>
      <c r="HB26" s="4"/>
      <c r="HC26" s="4"/>
      <c r="HD26" s="4"/>
      <c r="HE26" s="4"/>
    </row>
    <row r="27" spans="2:213" x14ac:dyDescent="0.2">
      <c r="B27" t="str">
        <f t="shared" si="0"/>
        <v>22y</v>
      </c>
      <c r="C27">
        <f t="shared" si="55"/>
        <v>264</v>
      </c>
      <c r="D27" s="10">
        <f t="shared" si="1"/>
        <v>22</v>
      </c>
      <c r="E27" s="11">
        <f>'Curve construction'!F42</f>
        <v>2.5473696551359781E-2</v>
      </c>
      <c r="G27" s="11">
        <f t="shared" si="56"/>
        <v>2.5473696551359781E-2</v>
      </c>
      <c r="H27" s="11">
        <f t="shared" si="56"/>
        <v>2.5473696551359781E-2</v>
      </c>
      <c r="I27" s="11">
        <f t="shared" si="56"/>
        <v>2.5473696551359781E-2</v>
      </c>
      <c r="J27" s="11">
        <f t="shared" si="56"/>
        <v>2.5473696551359781E-2</v>
      </c>
      <c r="K27" s="11">
        <f t="shared" si="56"/>
        <v>2.5473696551359781E-2</v>
      </c>
      <c r="L27" s="11">
        <f t="shared" si="56"/>
        <v>2.5473696551359781E-2</v>
      </c>
      <c r="M27" s="11">
        <f t="shared" si="56"/>
        <v>2.5473696551359781E-2</v>
      </c>
      <c r="N27" s="11">
        <f t="shared" si="56"/>
        <v>2.5473696551359781E-2</v>
      </c>
      <c r="O27" s="11">
        <f t="shared" si="56"/>
        <v>2.5473696551359781E-2</v>
      </c>
      <c r="P27" s="11">
        <f t="shared" si="56"/>
        <v>2.5473696551359781E-2</v>
      </c>
      <c r="Q27" s="11">
        <f t="shared" si="56"/>
        <v>2.5473696551359781E-2</v>
      </c>
      <c r="R27" s="11">
        <f t="shared" si="56"/>
        <v>2.5473696551359781E-2</v>
      </c>
      <c r="S27" s="11">
        <f t="shared" si="56"/>
        <v>2.5473696551359781E-2</v>
      </c>
      <c r="T27" s="11">
        <f t="shared" si="56"/>
        <v>2.5473696551359781E-2</v>
      </c>
      <c r="U27" s="11">
        <f t="shared" si="56"/>
        <v>2.5473696551359781E-2</v>
      </c>
      <c r="V27" s="11">
        <f t="shared" si="56"/>
        <v>2.5473696551359781E-2</v>
      </c>
      <c r="W27" s="11">
        <f t="shared" si="64"/>
        <v>2.5473696551359781E-2</v>
      </c>
      <c r="X27" s="11">
        <f t="shared" si="64"/>
        <v>2.5473696551359781E-2</v>
      </c>
      <c r="Y27" s="11">
        <f t="shared" si="64"/>
        <v>2.5473696551359781E-2</v>
      </c>
      <c r="Z27" s="11">
        <f t="shared" si="64"/>
        <v>2.5473696551359781E-2</v>
      </c>
      <c r="AA27" s="11">
        <f t="shared" si="64"/>
        <v>2.5473696551359781E-2</v>
      </c>
      <c r="AB27" s="11">
        <f t="shared" si="64"/>
        <v>2.6473696551359782E-2</v>
      </c>
      <c r="AC27" s="11">
        <f t="shared" si="64"/>
        <v>2.5473696551359781E-2</v>
      </c>
      <c r="AD27" s="11">
        <f t="shared" si="64"/>
        <v>2.5473696551359781E-2</v>
      </c>
      <c r="AE27" s="11">
        <f t="shared" si="64"/>
        <v>2.5473696551359781E-2</v>
      </c>
      <c r="AF27" s="11">
        <f t="shared" si="64"/>
        <v>2.5473696551359781E-2</v>
      </c>
      <c r="AG27" s="11">
        <f t="shared" si="64"/>
        <v>2.5473696551359781E-2</v>
      </c>
      <c r="AH27" s="11">
        <f t="shared" si="64"/>
        <v>2.5473696551359781E-2</v>
      </c>
      <c r="AI27" s="11">
        <f t="shared" si="64"/>
        <v>2.5473696551359781E-2</v>
      </c>
      <c r="AJ27" s="11">
        <f t="shared" si="64"/>
        <v>2.5473696551359781E-2</v>
      </c>
      <c r="AK27" s="11">
        <f t="shared" si="64"/>
        <v>2.5473696551359781E-2</v>
      </c>
      <c r="AL27" s="11">
        <f t="shared" si="64"/>
        <v>2.5473696551359781E-2</v>
      </c>
      <c r="AM27" s="11">
        <f t="shared" si="64"/>
        <v>2.5473696551359781E-2</v>
      </c>
      <c r="AN27" s="11">
        <f t="shared" si="64"/>
        <v>2.5473696551359781E-2</v>
      </c>
      <c r="AO27" s="11">
        <f t="shared" si="63"/>
        <v>2.5473696551359781E-2</v>
      </c>
      <c r="AP27" s="11">
        <f t="shared" si="63"/>
        <v>2.5473696551359781E-2</v>
      </c>
      <c r="AQ27" s="11">
        <f t="shared" si="63"/>
        <v>2.5473696551359781E-2</v>
      </c>
      <c r="AR27" s="11">
        <f t="shared" si="63"/>
        <v>2.5473696551359781E-2</v>
      </c>
      <c r="AS27" s="11">
        <f t="shared" si="63"/>
        <v>2.5473696551359781E-2</v>
      </c>
      <c r="AT27" s="11">
        <f t="shared" si="63"/>
        <v>2.5473696551359781E-2</v>
      </c>
      <c r="AU27" s="11">
        <f t="shared" si="63"/>
        <v>2.5473696551359781E-2</v>
      </c>
      <c r="AV27" s="11">
        <f t="shared" si="63"/>
        <v>2.5473696551359781E-2</v>
      </c>
      <c r="AW27" s="11">
        <f t="shared" si="63"/>
        <v>2.5473696551359781E-2</v>
      </c>
      <c r="AX27" s="11">
        <f t="shared" si="63"/>
        <v>2.5473696551359781E-2</v>
      </c>
      <c r="AY27" s="11">
        <f t="shared" si="63"/>
        <v>2.5473696551359781E-2</v>
      </c>
      <c r="AZ27" s="11">
        <f t="shared" si="63"/>
        <v>2.5473696551359781E-2</v>
      </c>
      <c r="BA27" s="11">
        <f t="shared" si="63"/>
        <v>2.5473696551359781E-2</v>
      </c>
      <c r="BB27" s="11">
        <f t="shared" si="63"/>
        <v>2.5473696551359781E-2</v>
      </c>
      <c r="BC27" s="11">
        <f t="shared" si="63"/>
        <v>2.5473696551359781E-2</v>
      </c>
      <c r="BD27" s="11">
        <f t="shared" si="63"/>
        <v>2.5473696551359781E-2</v>
      </c>
      <c r="BF27" s="11">
        <f t="shared" si="57"/>
        <v>0.57499020456622163</v>
      </c>
      <c r="BG27" s="11">
        <f t="shared" si="4"/>
        <v>0.57499020456622163</v>
      </c>
      <c r="BH27" s="11">
        <f t="shared" si="5"/>
        <v>0.57499020456622163</v>
      </c>
      <c r="BI27" s="11">
        <f t="shared" si="6"/>
        <v>0.57499020456622163</v>
      </c>
      <c r="BJ27" s="11">
        <f t="shared" si="7"/>
        <v>0.57499020456622163</v>
      </c>
      <c r="BK27" s="11">
        <f t="shared" si="8"/>
        <v>0.57499020456622163</v>
      </c>
      <c r="BL27" s="11">
        <f t="shared" si="9"/>
        <v>0.57499020456622163</v>
      </c>
      <c r="BM27" s="11">
        <f t="shared" si="10"/>
        <v>0.57499020456622163</v>
      </c>
      <c r="BN27" s="11">
        <f t="shared" si="11"/>
        <v>0.57499020456622163</v>
      </c>
      <c r="BO27" s="11">
        <f t="shared" si="12"/>
        <v>0.57499020456622163</v>
      </c>
      <c r="BP27" s="11">
        <f t="shared" si="13"/>
        <v>0.57499020456622163</v>
      </c>
      <c r="BQ27" s="11">
        <f t="shared" si="14"/>
        <v>0.57499020456622163</v>
      </c>
      <c r="BR27" s="11">
        <f t="shared" si="15"/>
        <v>0.57499020456622163</v>
      </c>
      <c r="BS27" s="11">
        <f t="shared" si="16"/>
        <v>0.57499020456622163</v>
      </c>
      <c r="BT27" s="11">
        <f t="shared" si="17"/>
        <v>0.57499020456622163</v>
      </c>
      <c r="BU27" s="11">
        <f t="shared" si="18"/>
        <v>0.57499020456622163</v>
      </c>
      <c r="BV27" s="11">
        <f t="shared" si="19"/>
        <v>0.57499020456622163</v>
      </c>
      <c r="BW27" s="11">
        <f t="shared" si="20"/>
        <v>0.57499020456622163</v>
      </c>
      <c r="BX27" s="11">
        <f t="shared" si="21"/>
        <v>0.57499020456622163</v>
      </c>
      <c r="BY27" s="11">
        <f t="shared" si="22"/>
        <v>0.57499020456622163</v>
      </c>
      <c r="BZ27" s="11">
        <f t="shared" si="23"/>
        <v>0.57499020456622163</v>
      </c>
      <c r="CA27" s="11">
        <f t="shared" si="24"/>
        <v>0.56279191448930077</v>
      </c>
      <c r="CB27" s="11">
        <f t="shared" si="25"/>
        <v>0.57499020456622163</v>
      </c>
      <c r="CC27" s="11">
        <f t="shared" si="26"/>
        <v>0.57499020456622163</v>
      </c>
      <c r="CD27" s="11">
        <f t="shared" si="27"/>
        <v>0.57499020456622163</v>
      </c>
      <c r="CE27" s="11">
        <f t="shared" si="28"/>
        <v>0.57499020456622163</v>
      </c>
      <c r="CF27" s="11">
        <f t="shared" si="29"/>
        <v>0.57499020456622163</v>
      </c>
      <c r="CG27" s="11">
        <f t="shared" si="30"/>
        <v>0.57499020456622163</v>
      </c>
      <c r="CH27" s="11">
        <f t="shared" si="31"/>
        <v>0.57499020456622163</v>
      </c>
      <c r="CI27" s="11">
        <f t="shared" si="32"/>
        <v>0.57499020456622163</v>
      </c>
      <c r="CJ27" s="11">
        <f t="shared" si="33"/>
        <v>0.57499020456622163</v>
      </c>
      <c r="CK27" s="11">
        <f t="shared" si="34"/>
        <v>0.57499020456622163</v>
      </c>
      <c r="CL27" s="11">
        <f t="shared" si="35"/>
        <v>0.57499020456622163</v>
      </c>
      <c r="CM27" s="11">
        <f t="shared" si="36"/>
        <v>0.57499020456622163</v>
      </c>
      <c r="CN27" s="11">
        <f t="shared" si="37"/>
        <v>0.57499020456622163</v>
      </c>
      <c r="CO27" s="11">
        <f t="shared" si="38"/>
        <v>0.57499020456622163</v>
      </c>
      <c r="CP27" s="11">
        <f t="shared" si="39"/>
        <v>0.57499020456622163</v>
      </c>
      <c r="CQ27" s="11">
        <f t="shared" si="40"/>
        <v>0.57499020456622163</v>
      </c>
      <c r="CR27" s="11">
        <f t="shared" si="41"/>
        <v>0.57499020456622163</v>
      </c>
      <c r="CS27" s="11">
        <f t="shared" si="42"/>
        <v>0.57499020456622163</v>
      </c>
      <c r="CT27" s="11">
        <f t="shared" si="43"/>
        <v>0.57499020456622163</v>
      </c>
      <c r="CU27" s="11">
        <f t="shared" si="44"/>
        <v>0.57499020456622163</v>
      </c>
      <c r="CV27" s="11">
        <f t="shared" si="45"/>
        <v>0.57499020456622163</v>
      </c>
      <c r="CW27" s="11">
        <f t="shared" si="46"/>
        <v>0.57499020456622163</v>
      </c>
      <c r="CX27" s="11">
        <f t="shared" si="47"/>
        <v>0.57499020456622163</v>
      </c>
      <c r="CY27" s="11">
        <f t="shared" si="48"/>
        <v>0.57499020456622163</v>
      </c>
      <c r="CZ27" s="11">
        <f t="shared" si="49"/>
        <v>0.57499020456622163</v>
      </c>
      <c r="DA27" s="11">
        <f t="shared" si="50"/>
        <v>0.57499020456622163</v>
      </c>
      <c r="DB27" s="11">
        <f t="shared" si="51"/>
        <v>0.57499020456622163</v>
      </c>
      <c r="DC27" s="11">
        <f t="shared" si="52"/>
        <v>0.57499020456622163</v>
      </c>
      <c r="DE27" s="4">
        <f>(1-BF27)/(SUM(BF$6:BF27))</f>
        <v>2.4570931443847199E-2</v>
      </c>
      <c r="DF27" s="4">
        <f>(1-BG27)/(SUM(BG$6:BG27))</f>
        <v>2.4572299378331778E-2</v>
      </c>
      <c r="DG27" s="4">
        <f>(1-BH27)/(SUM(BH$6:BH27))</f>
        <v>2.4573614353917406E-2</v>
      </c>
      <c r="DH27" s="4">
        <f>(1-BI27)/(SUM(BI$6:BI27))</f>
        <v>2.4574864873744492E-2</v>
      </c>
      <c r="DI27" s="4">
        <f>(1-BJ27)/(SUM(BJ$6:BJ27))</f>
        <v>2.4576038890762968E-2</v>
      </c>
      <c r="DJ27" s="4">
        <f>(1-BK27)/(SUM(BK$6:BK27))</f>
        <v>2.457714020392452E-2</v>
      </c>
      <c r="DK27" s="4">
        <f>(1-BL27)/(SUM(BL$6:BL27))</f>
        <v>2.4578164478605224E-2</v>
      </c>
      <c r="DL27" s="4">
        <f>(1-BM27)/(SUM(BM$6:BM27))</f>
        <v>2.4579120173848779E-2</v>
      </c>
      <c r="DM27" s="4">
        <f>(1-BN27)/(SUM(BN$6:BN27))</f>
        <v>2.458000727510638E-2</v>
      </c>
      <c r="DN27" s="4">
        <f>(1-BO27)/(SUM(BO$6:BO27))</f>
        <v>2.4580826023666159E-2</v>
      </c>
      <c r="DO27" s="4">
        <f>(1-BP27)/(SUM(BP$6:BP27))</f>
        <v>2.4581587954755374E-2</v>
      </c>
      <c r="DP27" s="4">
        <f>(1-BQ27)/(SUM(BQ$6:BQ27))</f>
        <v>2.4582295447445966E-2</v>
      </c>
      <c r="DQ27" s="4">
        <f>(1-BR27)/(SUM(BR$6:BR27))</f>
        <v>2.4582950805288623E-2</v>
      </c>
      <c r="DR27" s="4">
        <f>(1-BS27)/(SUM(BS$6:BS27))</f>
        <v>2.4583556257891759E-2</v>
      </c>
      <c r="DS27" s="4">
        <f>(1-BT27)/(SUM(BT$6:BT27))</f>
        <v>2.458411396258461E-2</v>
      </c>
      <c r="DT27" s="4">
        <f>(1-BU27)/(SUM(BU$6:BU27))</f>
        <v>2.4584626006115579E-2</v>
      </c>
      <c r="DU27" s="4">
        <f>(1-BV27)/(SUM(BV$6:BV27))</f>
        <v>2.4585094406360225E-2</v>
      </c>
      <c r="DV27" s="4">
        <f>(1-BW27)/(SUM(BW$6:BW27))</f>
        <v>2.4585521114024147E-2</v>
      </c>
      <c r="DW27" s="4">
        <f>(1-BX27)/(SUM(BX$6:BX27))</f>
        <v>2.4585908014332566E-2</v>
      </c>
      <c r="DX27" s="4">
        <f>(1-BY27)/(SUM(BY$6:BY27))</f>
        <v>2.4586256928701256E-2</v>
      </c>
      <c r="DY27" s="4">
        <f>(1-BZ27)/(SUM(BZ$6:BZ27))</f>
        <v>2.4586575088404086E-2</v>
      </c>
      <c r="DZ27" s="4">
        <f>(1-CA27)/(SUM(CA$6:CA27))</f>
        <v>2.529253688391404E-2</v>
      </c>
      <c r="EA27" s="4">
        <f>(1-CB27)/(SUM(CB$6:CB27))</f>
        <v>2.4569526394085335E-2</v>
      </c>
      <c r="EB27" s="4">
        <f>(1-CC27)/(SUM(CC$6:CC27))</f>
        <v>2.4569526394085335E-2</v>
      </c>
      <c r="EC27" s="4">
        <f>(1-CD27)/(SUM(CD$6:CD27))</f>
        <v>2.4569526394085335E-2</v>
      </c>
      <c r="ED27" s="4">
        <f>(1-CE27)/(SUM(CE$6:CE27))</f>
        <v>2.4569526394085335E-2</v>
      </c>
      <c r="EE27" s="4">
        <f>(1-CF27)/(SUM(CF$6:CF27))</f>
        <v>2.4569526394085335E-2</v>
      </c>
      <c r="EF27" s="4">
        <f>(1-CG27)/(SUM(CG$6:CG27))</f>
        <v>2.4569526394085335E-2</v>
      </c>
      <c r="EG27" s="4">
        <f>(1-CH27)/(SUM(CH$6:CH27))</f>
        <v>2.4569526394085335E-2</v>
      </c>
      <c r="EH27" s="4">
        <f>(1-CI27)/(SUM(CI$6:CI27))</f>
        <v>2.4569526394085335E-2</v>
      </c>
      <c r="EI27" s="4">
        <f>(1-CJ27)/(SUM(CJ$6:CJ27))</f>
        <v>2.4569526394085335E-2</v>
      </c>
      <c r="EJ27" s="4">
        <f>(1-CK27)/(SUM(CK$6:CK27))</f>
        <v>2.4569526394085335E-2</v>
      </c>
      <c r="EK27" s="4">
        <f>(1-CL27)/(SUM(CL$6:CL27))</f>
        <v>2.4569526394085335E-2</v>
      </c>
      <c r="EL27" s="4">
        <f>(1-CM27)/(SUM(CM$6:CM27))</f>
        <v>2.4569526394085335E-2</v>
      </c>
      <c r="EM27" s="4">
        <f>(1-CN27)/(SUM(CN$6:CN27))</f>
        <v>2.4569526394085335E-2</v>
      </c>
      <c r="EN27" s="4">
        <f>(1-CO27)/(SUM(CO$6:CO27))</f>
        <v>2.4569526394085335E-2</v>
      </c>
      <c r="EO27" s="4">
        <f>(1-CP27)/(SUM(CP$6:CP27))</f>
        <v>2.4569526394085335E-2</v>
      </c>
      <c r="EP27" s="4">
        <f>(1-CQ27)/(SUM(CQ$6:CQ27))</f>
        <v>2.4569526394085335E-2</v>
      </c>
      <c r="EQ27" s="4">
        <f>(1-CR27)/(SUM(CR$6:CR27))</f>
        <v>2.4569526394085335E-2</v>
      </c>
      <c r="ER27" s="4">
        <f>(1-CS27)/(SUM(CS$6:CS27))</f>
        <v>2.4569526394085335E-2</v>
      </c>
      <c r="ES27" s="4">
        <f>(1-CT27)/(SUM(CT$6:CT27))</f>
        <v>2.4569526394085335E-2</v>
      </c>
      <c r="ET27" s="4">
        <f>(1-CU27)/(SUM(CU$6:CU27))</f>
        <v>2.4569526394085335E-2</v>
      </c>
      <c r="EU27" s="4">
        <f>(1-CV27)/(SUM(CV$6:CV27))</f>
        <v>2.4569526394085335E-2</v>
      </c>
      <c r="EV27" s="4">
        <f>(1-CW27)/(SUM(CW$6:CW27))</f>
        <v>2.4569526394085335E-2</v>
      </c>
      <c r="EW27" s="4">
        <f>(1-CX27)/(SUM(CX$6:CX27))</f>
        <v>2.4569526394085335E-2</v>
      </c>
      <c r="EX27" s="4">
        <f>(1-CY27)/(SUM(CY$6:CY27))</f>
        <v>2.4569526394085335E-2</v>
      </c>
      <c r="EY27" s="4">
        <f>(1-CZ27)/(SUM(CZ$6:CZ27))</f>
        <v>2.4569526394085335E-2</v>
      </c>
      <c r="EZ27" s="4">
        <f>(1-DA27)/(SUM(DA$6:DA27))</f>
        <v>2.4569526394085335E-2</v>
      </c>
      <c r="FA27" s="4">
        <f>(1-DB27)/(SUM(DB$6:DB27))</f>
        <v>2.4569526394085335E-2</v>
      </c>
      <c r="FB27" s="4">
        <f>(1-DC27)/(SUM(DC$6:DC27))</f>
        <v>2.4569526394085335E-2</v>
      </c>
      <c r="FD27" s="4">
        <f t="shared" si="62"/>
        <v>2.9459787615996103E-2</v>
      </c>
      <c r="FE27" s="4">
        <f t="shared" si="62"/>
        <v>2.9459787615996103E-2</v>
      </c>
      <c r="FF27" s="4">
        <f t="shared" si="62"/>
        <v>2.9459787615996103E-2</v>
      </c>
      <c r="FG27" s="4">
        <f t="shared" si="62"/>
        <v>2.9459787615996103E-2</v>
      </c>
      <c r="FH27" s="4">
        <f t="shared" si="62"/>
        <v>2.9459787615996103E-2</v>
      </c>
      <c r="FI27" s="4">
        <f t="shared" si="62"/>
        <v>2.9459787615996103E-2</v>
      </c>
      <c r="FJ27" s="4">
        <f t="shared" si="62"/>
        <v>2.9459787615996103E-2</v>
      </c>
      <c r="FK27" s="4">
        <f t="shared" si="62"/>
        <v>2.9459787615996103E-2</v>
      </c>
      <c r="FL27" s="4">
        <f t="shared" si="62"/>
        <v>2.9459787615996103E-2</v>
      </c>
      <c r="FM27" s="4">
        <f t="shared" si="62"/>
        <v>2.9459787615996103E-2</v>
      </c>
      <c r="FN27" s="4">
        <f t="shared" si="62"/>
        <v>2.9459787615996103E-2</v>
      </c>
      <c r="FO27" s="4">
        <f t="shared" si="62"/>
        <v>2.9459787615996103E-2</v>
      </c>
      <c r="FP27" s="4">
        <f t="shared" si="62"/>
        <v>2.9459787615996103E-2</v>
      </c>
      <c r="FQ27" s="4">
        <f t="shared" si="62"/>
        <v>2.9459787615996103E-2</v>
      </c>
      <c r="FR27" s="4">
        <f t="shared" si="62"/>
        <v>2.9459787615996103E-2</v>
      </c>
      <c r="FS27" s="4">
        <f t="shared" si="62"/>
        <v>2.9459787615996103E-2</v>
      </c>
      <c r="FT27" s="4">
        <f t="shared" si="65"/>
        <v>2.9459787615996103E-2</v>
      </c>
      <c r="FU27" s="4">
        <f t="shared" si="65"/>
        <v>2.9459787615996103E-2</v>
      </c>
      <c r="FV27" s="4">
        <f t="shared" si="65"/>
        <v>2.9459787615996103E-2</v>
      </c>
      <c r="FW27" s="4">
        <f t="shared" si="65"/>
        <v>2.9459787615996103E-2</v>
      </c>
      <c r="FX27" s="4">
        <f t="shared" si="65"/>
        <v>8.5988032958128624E-3</v>
      </c>
      <c r="FY27" s="4">
        <f t="shared" si="65"/>
        <v>5.1772917546550667E-2</v>
      </c>
      <c r="FZ27" s="4">
        <f t="shared" si="65"/>
        <v>2.9459787615996103E-2</v>
      </c>
      <c r="GA27" s="4">
        <f t="shared" si="65"/>
        <v>2.9459787615996103E-2</v>
      </c>
      <c r="GB27" s="4">
        <f t="shared" si="65"/>
        <v>2.9459787615996103E-2</v>
      </c>
      <c r="GC27" s="4">
        <f t="shared" si="65"/>
        <v>2.9459787615996103E-2</v>
      </c>
      <c r="GD27" s="4">
        <f t="shared" si="65"/>
        <v>2.9459787615996103E-2</v>
      </c>
      <c r="GE27" s="4">
        <f t="shared" si="65"/>
        <v>2.9459787615996103E-2</v>
      </c>
      <c r="GF27" s="4">
        <f t="shared" si="65"/>
        <v>2.9459787615996103E-2</v>
      </c>
      <c r="GG27" s="4">
        <f t="shared" si="65"/>
        <v>2.9459787615996103E-2</v>
      </c>
      <c r="GH27" s="4">
        <f t="shared" si="65"/>
        <v>2.9459787615996103E-2</v>
      </c>
      <c r="GI27" s="4">
        <f t="shared" si="65"/>
        <v>2.9459787615996103E-2</v>
      </c>
      <c r="GJ27" s="4">
        <f t="shared" si="66"/>
        <v>2.9459787615996103E-2</v>
      </c>
      <c r="GK27" s="4">
        <f t="shared" si="66"/>
        <v>2.9459787615996103E-2</v>
      </c>
      <c r="GL27" s="4">
        <f t="shared" si="66"/>
        <v>2.9459787615996103E-2</v>
      </c>
      <c r="GM27" s="4">
        <f t="shared" si="66"/>
        <v>2.9459787615996103E-2</v>
      </c>
      <c r="GN27" s="4">
        <f t="shared" si="66"/>
        <v>2.9459787615996103E-2</v>
      </c>
      <c r="GO27" s="4">
        <f t="shared" si="66"/>
        <v>2.9459787615996103E-2</v>
      </c>
      <c r="GP27" s="4">
        <f t="shared" si="66"/>
        <v>2.9459787615996103E-2</v>
      </c>
      <c r="GQ27" s="4">
        <f t="shared" si="66"/>
        <v>2.9459787615996103E-2</v>
      </c>
      <c r="GR27" s="4">
        <f t="shared" si="66"/>
        <v>2.9459787615996103E-2</v>
      </c>
      <c r="GS27" s="4">
        <f t="shared" si="66"/>
        <v>2.9459787615996103E-2</v>
      </c>
      <c r="GT27" s="4">
        <f t="shared" si="66"/>
        <v>2.9459787615996103E-2</v>
      </c>
      <c r="GU27" s="4">
        <f t="shared" si="66"/>
        <v>2.9459787615996103E-2</v>
      </c>
      <c r="GV27" s="4">
        <f t="shared" si="66"/>
        <v>2.9459787615996103E-2</v>
      </c>
      <c r="GW27" s="4">
        <f t="shared" si="66"/>
        <v>2.9459787615996103E-2</v>
      </c>
      <c r="GX27" s="4">
        <f t="shared" si="66"/>
        <v>2.9459787615996103E-2</v>
      </c>
      <c r="GY27" s="4">
        <f t="shared" si="66"/>
        <v>2.9459787615996103E-2</v>
      </c>
      <c r="GZ27" s="4">
        <f t="shared" si="67"/>
        <v>2.9459787615996103E-2</v>
      </c>
      <c r="HA27" s="4">
        <f t="shared" si="67"/>
        <v>2.9459787615996103E-2</v>
      </c>
      <c r="HB27" s="4"/>
      <c r="HC27" s="4"/>
      <c r="HD27" s="4"/>
      <c r="HE27" s="4"/>
    </row>
    <row r="28" spans="2:213" x14ac:dyDescent="0.2">
      <c r="B28" t="str">
        <f t="shared" si="0"/>
        <v>23y</v>
      </c>
      <c r="C28">
        <f t="shared" si="55"/>
        <v>276</v>
      </c>
      <c r="D28" s="10">
        <f t="shared" si="1"/>
        <v>23</v>
      </c>
      <c r="E28" s="11">
        <f>'Curve construction'!F43</f>
        <v>2.5636321214761448E-2</v>
      </c>
      <c r="G28" s="11">
        <f t="shared" si="56"/>
        <v>2.5636321214761448E-2</v>
      </c>
      <c r="H28" s="11">
        <f t="shared" si="56"/>
        <v>2.5636321214761448E-2</v>
      </c>
      <c r="I28" s="11">
        <f t="shared" si="56"/>
        <v>2.5636321214761448E-2</v>
      </c>
      <c r="J28" s="11">
        <f t="shared" si="56"/>
        <v>2.5636321214761448E-2</v>
      </c>
      <c r="K28" s="11">
        <f t="shared" si="56"/>
        <v>2.5636321214761448E-2</v>
      </c>
      <c r="L28" s="11">
        <f t="shared" si="56"/>
        <v>2.5636321214761448E-2</v>
      </c>
      <c r="M28" s="11">
        <f t="shared" si="56"/>
        <v>2.5636321214761448E-2</v>
      </c>
      <c r="N28" s="11">
        <f t="shared" si="56"/>
        <v>2.5636321214761448E-2</v>
      </c>
      <c r="O28" s="11">
        <f t="shared" si="56"/>
        <v>2.5636321214761448E-2</v>
      </c>
      <c r="P28" s="11">
        <f t="shared" ref="P28:AW37" si="68">$E28+IF(P$2=$B28,1,0)*$D$2</f>
        <v>2.5636321214761448E-2</v>
      </c>
      <c r="Q28" s="11">
        <f t="shared" si="68"/>
        <v>2.5636321214761448E-2</v>
      </c>
      <c r="R28" s="11">
        <f t="shared" si="68"/>
        <v>2.5636321214761448E-2</v>
      </c>
      <c r="S28" s="11">
        <f t="shared" si="68"/>
        <v>2.5636321214761448E-2</v>
      </c>
      <c r="T28" s="11">
        <f t="shared" si="68"/>
        <v>2.5636321214761448E-2</v>
      </c>
      <c r="U28" s="11">
        <f t="shared" si="68"/>
        <v>2.5636321214761448E-2</v>
      </c>
      <c r="V28" s="11">
        <f t="shared" si="68"/>
        <v>2.5636321214761448E-2</v>
      </c>
      <c r="W28" s="11">
        <f t="shared" si="68"/>
        <v>2.5636321214761448E-2</v>
      </c>
      <c r="X28" s="11">
        <f t="shared" si="68"/>
        <v>2.5636321214761448E-2</v>
      </c>
      <c r="Y28" s="11">
        <f t="shared" si="68"/>
        <v>2.5636321214761448E-2</v>
      </c>
      <c r="Z28" s="11">
        <f t="shared" si="68"/>
        <v>2.5636321214761448E-2</v>
      </c>
      <c r="AA28" s="11">
        <f t="shared" si="68"/>
        <v>2.5636321214761448E-2</v>
      </c>
      <c r="AB28" s="11">
        <f t="shared" si="68"/>
        <v>2.5636321214761448E-2</v>
      </c>
      <c r="AC28" s="11">
        <f t="shared" si="68"/>
        <v>2.6636321214761449E-2</v>
      </c>
      <c r="AD28" s="11">
        <f t="shared" si="68"/>
        <v>2.5636321214761448E-2</v>
      </c>
      <c r="AE28" s="11">
        <f t="shared" si="68"/>
        <v>2.5636321214761448E-2</v>
      </c>
      <c r="AF28" s="11">
        <f t="shared" si="68"/>
        <v>2.5636321214761448E-2</v>
      </c>
      <c r="AG28" s="11">
        <f t="shared" si="68"/>
        <v>2.5636321214761448E-2</v>
      </c>
      <c r="AH28" s="11">
        <f t="shared" si="68"/>
        <v>2.5636321214761448E-2</v>
      </c>
      <c r="AI28" s="11">
        <f t="shared" si="68"/>
        <v>2.5636321214761448E-2</v>
      </c>
      <c r="AJ28" s="11">
        <f t="shared" si="68"/>
        <v>2.5636321214761448E-2</v>
      </c>
      <c r="AK28" s="11">
        <f t="shared" si="68"/>
        <v>2.5636321214761448E-2</v>
      </c>
      <c r="AL28" s="11">
        <f t="shared" si="68"/>
        <v>2.5636321214761448E-2</v>
      </c>
      <c r="AM28" s="11">
        <f t="shared" si="68"/>
        <v>2.5636321214761448E-2</v>
      </c>
      <c r="AN28" s="11">
        <f t="shared" si="64"/>
        <v>2.5636321214761448E-2</v>
      </c>
      <c r="AO28" s="11">
        <f t="shared" si="63"/>
        <v>2.5636321214761448E-2</v>
      </c>
      <c r="AP28" s="11">
        <f t="shared" si="63"/>
        <v>2.5636321214761448E-2</v>
      </c>
      <c r="AQ28" s="11">
        <f t="shared" si="63"/>
        <v>2.5636321214761448E-2</v>
      </c>
      <c r="AR28" s="11">
        <f t="shared" si="63"/>
        <v>2.5636321214761448E-2</v>
      </c>
      <c r="AS28" s="11">
        <f t="shared" si="63"/>
        <v>2.5636321214761448E-2</v>
      </c>
      <c r="AT28" s="11">
        <f t="shared" si="63"/>
        <v>2.5636321214761448E-2</v>
      </c>
      <c r="AU28" s="11">
        <f t="shared" si="63"/>
        <v>2.5636321214761448E-2</v>
      </c>
      <c r="AV28" s="11">
        <f t="shared" si="63"/>
        <v>2.5636321214761448E-2</v>
      </c>
      <c r="AW28" s="11">
        <f t="shared" si="63"/>
        <v>2.5636321214761448E-2</v>
      </c>
      <c r="AX28" s="11">
        <f t="shared" si="63"/>
        <v>2.5636321214761448E-2</v>
      </c>
      <c r="AY28" s="11">
        <f t="shared" si="63"/>
        <v>2.5636321214761448E-2</v>
      </c>
      <c r="AZ28" s="11">
        <f t="shared" si="63"/>
        <v>2.5636321214761448E-2</v>
      </c>
      <c r="BA28" s="11">
        <f t="shared" si="63"/>
        <v>2.5636321214761448E-2</v>
      </c>
      <c r="BB28" s="11">
        <f t="shared" si="63"/>
        <v>2.5636321214761448E-2</v>
      </c>
      <c r="BC28" s="11">
        <f t="shared" si="63"/>
        <v>2.5636321214761448E-2</v>
      </c>
      <c r="BD28" s="11">
        <f t="shared" si="63"/>
        <v>2.5636321214761448E-2</v>
      </c>
      <c r="BF28" s="11">
        <f t="shared" si="57"/>
        <v>0.55866566105107607</v>
      </c>
      <c r="BG28" s="11">
        <f t="shared" si="4"/>
        <v>0.55866566105107607</v>
      </c>
      <c r="BH28" s="11">
        <f t="shared" si="5"/>
        <v>0.55866566105107607</v>
      </c>
      <c r="BI28" s="11">
        <f t="shared" si="6"/>
        <v>0.55866566105107607</v>
      </c>
      <c r="BJ28" s="11">
        <f t="shared" si="7"/>
        <v>0.55866566105107607</v>
      </c>
      <c r="BK28" s="11">
        <f t="shared" si="8"/>
        <v>0.55866566105107607</v>
      </c>
      <c r="BL28" s="11">
        <f t="shared" si="9"/>
        <v>0.55866566105107607</v>
      </c>
      <c r="BM28" s="11">
        <f t="shared" si="10"/>
        <v>0.55866566105107607</v>
      </c>
      <c r="BN28" s="11">
        <f t="shared" si="11"/>
        <v>0.55866566105107607</v>
      </c>
      <c r="BO28" s="11">
        <f t="shared" si="12"/>
        <v>0.55866566105107607</v>
      </c>
      <c r="BP28" s="11">
        <f t="shared" si="13"/>
        <v>0.55866566105107607</v>
      </c>
      <c r="BQ28" s="11">
        <f t="shared" si="14"/>
        <v>0.55866566105107607</v>
      </c>
      <c r="BR28" s="11">
        <f t="shared" si="15"/>
        <v>0.55866566105107607</v>
      </c>
      <c r="BS28" s="11">
        <f t="shared" si="16"/>
        <v>0.55866566105107607</v>
      </c>
      <c r="BT28" s="11">
        <f t="shared" si="17"/>
        <v>0.55866566105107607</v>
      </c>
      <c r="BU28" s="11">
        <f t="shared" si="18"/>
        <v>0.55866566105107607</v>
      </c>
      <c r="BV28" s="11">
        <f t="shared" si="19"/>
        <v>0.55866566105107607</v>
      </c>
      <c r="BW28" s="11">
        <f t="shared" si="20"/>
        <v>0.55866566105107607</v>
      </c>
      <c r="BX28" s="11">
        <f t="shared" si="21"/>
        <v>0.55866566105107607</v>
      </c>
      <c r="BY28" s="11">
        <f t="shared" si="22"/>
        <v>0.55866566105107607</v>
      </c>
      <c r="BZ28" s="11">
        <f t="shared" si="23"/>
        <v>0.55866566105107607</v>
      </c>
      <c r="CA28" s="11">
        <f t="shared" si="24"/>
        <v>0.55866566105107607</v>
      </c>
      <c r="CB28" s="11">
        <f t="shared" si="25"/>
        <v>0.54628292253005917</v>
      </c>
      <c r="CC28" s="11">
        <f t="shared" si="26"/>
        <v>0.55866566105107607</v>
      </c>
      <c r="CD28" s="11">
        <f t="shared" si="27"/>
        <v>0.55866566105107607</v>
      </c>
      <c r="CE28" s="11">
        <f t="shared" si="28"/>
        <v>0.55866566105107607</v>
      </c>
      <c r="CF28" s="11">
        <f t="shared" si="29"/>
        <v>0.55866566105107607</v>
      </c>
      <c r="CG28" s="11">
        <f t="shared" si="30"/>
        <v>0.55866566105107607</v>
      </c>
      <c r="CH28" s="11">
        <f t="shared" si="31"/>
        <v>0.55866566105107607</v>
      </c>
      <c r="CI28" s="11">
        <f t="shared" si="32"/>
        <v>0.55866566105107607</v>
      </c>
      <c r="CJ28" s="11">
        <f t="shared" si="33"/>
        <v>0.55866566105107607</v>
      </c>
      <c r="CK28" s="11">
        <f t="shared" si="34"/>
        <v>0.55866566105107607</v>
      </c>
      <c r="CL28" s="11">
        <f t="shared" si="35"/>
        <v>0.55866566105107607</v>
      </c>
      <c r="CM28" s="11">
        <f t="shared" si="36"/>
        <v>0.55866566105107607</v>
      </c>
      <c r="CN28" s="11">
        <f t="shared" si="37"/>
        <v>0.55866566105107607</v>
      </c>
      <c r="CO28" s="11">
        <f t="shared" si="38"/>
        <v>0.55866566105107607</v>
      </c>
      <c r="CP28" s="11">
        <f t="shared" si="39"/>
        <v>0.55866566105107607</v>
      </c>
      <c r="CQ28" s="11">
        <f t="shared" si="40"/>
        <v>0.55866566105107607</v>
      </c>
      <c r="CR28" s="11">
        <f t="shared" si="41"/>
        <v>0.55866566105107607</v>
      </c>
      <c r="CS28" s="11">
        <f t="shared" si="42"/>
        <v>0.55866566105107607</v>
      </c>
      <c r="CT28" s="11">
        <f t="shared" si="43"/>
        <v>0.55866566105107607</v>
      </c>
      <c r="CU28" s="11">
        <f t="shared" si="44"/>
        <v>0.55866566105107607</v>
      </c>
      <c r="CV28" s="11">
        <f t="shared" si="45"/>
        <v>0.55866566105107607</v>
      </c>
      <c r="CW28" s="11">
        <f t="shared" si="46"/>
        <v>0.55866566105107607</v>
      </c>
      <c r="CX28" s="11">
        <f t="shared" si="47"/>
        <v>0.55866566105107607</v>
      </c>
      <c r="CY28" s="11">
        <f t="shared" si="48"/>
        <v>0.55866566105107607</v>
      </c>
      <c r="CZ28" s="11">
        <f t="shared" si="49"/>
        <v>0.55866566105107607</v>
      </c>
      <c r="DA28" s="11">
        <f t="shared" si="50"/>
        <v>0.55866566105107607</v>
      </c>
      <c r="DB28" s="11">
        <f t="shared" si="51"/>
        <v>0.55866566105107607</v>
      </c>
      <c r="DC28" s="11">
        <f t="shared" si="52"/>
        <v>0.55866566105107607</v>
      </c>
      <c r="DE28" s="4">
        <f>(1-BF28)/(SUM(BF$6:BF28))</f>
        <v>2.4716407398012414E-2</v>
      </c>
      <c r="DF28" s="4">
        <f>(1-BG28)/(SUM(BG$6:BG28))</f>
        <v>2.4717740376715463E-2</v>
      </c>
      <c r="DG28" s="4">
        <f>(1-BH28)/(SUM(BH$6:BH28))</f>
        <v>2.4719021745437629E-2</v>
      </c>
      <c r="DH28" s="4">
        <f>(1-BI28)/(SUM(BI$6:BI28))</f>
        <v>2.4720240301717919E-2</v>
      </c>
      <c r="DI28" s="4">
        <f>(1-BJ28)/(SUM(BJ$6:BJ28))</f>
        <v>2.4721384307085439E-2</v>
      </c>
      <c r="DJ28" s="4">
        <f>(1-BK28)/(SUM(BK$6:BK28))</f>
        <v>2.4722457464031216E-2</v>
      </c>
      <c r="DK28" s="4">
        <f>(1-BL28)/(SUM(BL$6:BL28))</f>
        <v>2.472345554936357E-2</v>
      </c>
      <c r="DL28" s="4">
        <f>(1-BM28)/(SUM(BM$6:BM28))</f>
        <v>2.4724386806396381E-2</v>
      </c>
      <c r="DM28" s="4">
        <f>(1-BN28)/(SUM(BN$6:BN28))</f>
        <v>2.4725251221440866E-2</v>
      </c>
      <c r="DN28" s="4">
        <f>(1-BO28)/(SUM(BO$6:BO28))</f>
        <v>2.4726049030066845E-2</v>
      </c>
      <c r="DO28" s="4">
        <f>(1-BP28)/(SUM(BP$6:BP28))</f>
        <v>2.4726791472865217E-2</v>
      </c>
      <c r="DP28" s="4">
        <f>(1-BQ28)/(SUM(BQ$6:BQ28))</f>
        <v>2.4727480868373088E-2</v>
      </c>
      <c r="DQ28" s="4">
        <f>(1-BR28)/(SUM(BR$6:BR28))</f>
        <v>2.4728119461498853E-2</v>
      </c>
      <c r="DR28" s="4">
        <f>(1-BS28)/(SUM(BS$6:BS28))</f>
        <v>2.4728709425064485E-2</v>
      </c>
      <c r="DS28" s="4">
        <f>(1-BT28)/(SUM(BT$6:BT28))</f>
        <v>2.4729252861429518E-2</v>
      </c>
      <c r="DT28" s="4">
        <f>(1-BU28)/(SUM(BU$6:BU28))</f>
        <v>2.4729751804149106E-2</v>
      </c>
      <c r="DU28" s="4">
        <f>(1-BV28)/(SUM(BV$6:BV28))</f>
        <v>2.4730208219641191E-2</v>
      </c>
      <c r="DV28" s="4">
        <f>(1-BW28)/(SUM(BW$6:BW28))</f>
        <v>2.4730624008848505E-2</v>
      </c>
      <c r="DW28" s="4">
        <f>(1-BX28)/(SUM(BX$6:BX28))</f>
        <v>2.4731001008887386E-2</v>
      </c>
      <c r="DX28" s="4">
        <f>(1-BY28)/(SUM(BY$6:BY28))</f>
        <v>2.4731340994678185E-2</v>
      </c>
      <c r="DY28" s="4">
        <f>(1-BZ28)/(SUM(BZ$6:BZ28))</f>
        <v>2.4731651012539282E-2</v>
      </c>
      <c r="DZ28" s="4">
        <f>(1-CA28)/(SUM(CA$6:CA28))</f>
        <v>2.4731932951509095E-2</v>
      </c>
      <c r="EA28" s="4">
        <f>(1-CB28)/(SUM(CB$6:CB28))</f>
        <v>2.5426111989502655E-2</v>
      </c>
      <c r="EB28" s="4">
        <f>(1-CC28)/(SUM(CC$6:CC28))</f>
        <v>2.4715038247630144E-2</v>
      </c>
      <c r="EC28" s="4">
        <f>(1-CD28)/(SUM(CD$6:CD28))</f>
        <v>2.4715038247630144E-2</v>
      </c>
      <c r="ED28" s="4">
        <f>(1-CE28)/(SUM(CE$6:CE28))</f>
        <v>2.4715038247630144E-2</v>
      </c>
      <c r="EE28" s="4">
        <f>(1-CF28)/(SUM(CF$6:CF28))</f>
        <v>2.4715038247630144E-2</v>
      </c>
      <c r="EF28" s="4">
        <f>(1-CG28)/(SUM(CG$6:CG28))</f>
        <v>2.4715038247630144E-2</v>
      </c>
      <c r="EG28" s="4">
        <f>(1-CH28)/(SUM(CH$6:CH28))</f>
        <v>2.4715038247630144E-2</v>
      </c>
      <c r="EH28" s="4">
        <f>(1-CI28)/(SUM(CI$6:CI28))</f>
        <v>2.4715038247630144E-2</v>
      </c>
      <c r="EI28" s="4">
        <f>(1-CJ28)/(SUM(CJ$6:CJ28))</f>
        <v>2.4715038247630144E-2</v>
      </c>
      <c r="EJ28" s="4">
        <f>(1-CK28)/(SUM(CK$6:CK28))</f>
        <v>2.4715038247630144E-2</v>
      </c>
      <c r="EK28" s="4">
        <f>(1-CL28)/(SUM(CL$6:CL28))</f>
        <v>2.4715038247630144E-2</v>
      </c>
      <c r="EL28" s="4">
        <f>(1-CM28)/(SUM(CM$6:CM28))</f>
        <v>2.4715038247630144E-2</v>
      </c>
      <c r="EM28" s="4">
        <f>(1-CN28)/(SUM(CN$6:CN28))</f>
        <v>2.4715038247630144E-2</v>
      </c>
      <c r="EN28" s="4">
        <f>(1-CO28)/(SUM(CO$6:CO28))</f>
        <v>2.4715038247630144E-2</v>
      </c>
      <c r="EO28" s="4">
        <f>(1-CP28)/(SUM(CP$6:CP28))</f>
        <v>2.4715038247630144E-2</v>
      </c>
      <c r="EP28" s="4">
        <f>(1-CQ28)/(SUM(CQ$6:CQ28))</f>
        <v>2.4715038247630144E-2</v>
      </c>
      <c r="EQ28" s="4">
        <f>(1-CR28)/(SUM(CR$6:CR28))</f>
        <v>2.4715038247630144E-2</v>
      </c>
      <c r="ER28" s="4">
        <f>(1-CS28)/(SUM(CS$6:CS28))</f>
        <v>2.4715038247630144E-2</v>
      </c>
      <c r="ES28" s="4">
        <f>(1-CT28)/(SUM(CT$6:CT28))</f>
        <v>2.4715038247630144E-2</v>
      </c>
      <c r="ET28" s="4">
        <f>(1-CU28)/(SUM(CU$6:CU28))</f>
        <v>2.4715038247630144E-2</v>
      </c>
      <c r="EU28" s="4">
        <f>(1-CV28)/(SUM(CV$6:CV28))</f>
        <v>2.4715038247630144E-2</v>
      </c>
      <c r="EV28" s="4">
        <f>(1-CW28)/(SUM(CW$6:CW28))</f>
        <v>2.4715038247630144E-2</v>
      </c>
      <c r="EW28" s="4">
        <f>(1-CX28)/(SUM(CX$6:CX28))</f>
        <v>2.4715038247630144E-2</v>
      </c>
      <c r="EX28" s="4">
        <f>(1-CY28)/(SUM(CY$6:CY28))</f>
        <v>2.4715038247630144E-2</v>
      </c>
      <c r="EY28" s="4">
        <f>(1-CZ28)/(SUM(CZ$6:CZ28))</f>
        <v>2.4715038247630144E-2</v>
      </c>
      <c r="EZ28" s="4">
        <f>(1-DA28)/(SUM(DA$6:DA28))</f>
        <v>2.4715038247630144E-2</v>
      </c>
      <c r="FA28" s="4">
        <f>(1-DB28)/(SUM(DB$6:DB28))</f>
        <v>2.4715038247630144E-2</v>
      </c>
      <c r="FB28" s="4">
        <f>(1-DC28)/(SUM(DC$6:DC28))</f>
        <v>2.4715038247630144E-2</v>
      </c>
      <c r="FD28" s="4">
        <f t="shared" si="62"/>
        <v>2.9220595882754719E-2</v>
      </c>
      <c r="FE28" s="4">
        <f t="shared" si="62"/>
        <v>2.9220595882754719E-2</v>
      </c>
      <c r="FF28" s="4">
        <f t="shared" si="62"/>
        <v>2.9220595882754719E-2</v>
      </c>
      <c r="FG28" s="4">
        <f t="shared" si="62"/>
        <v>2.9220595882754719E-2</v>
      </c>
      <c r="FH28" s="4">
        <f t="shared" si="62"/>
        <v>2.9220595882754719E-2</v>
      </c>
      <c r="FI28" s="4">
        <f t="shared" si="62"/>
        <v>2.9220595882754719E-2</v>
      </c>
      <c r="FJ28" s="4">
        <f t="shared" si="62"/>
        <v>2.9220595882754719E-2</v>
      </c>
      <c r="FK28" s="4">
        <f t="shared" si="62"/>
        <v>2.9220595882754719E-2</v>
      </c>
      <c r="FL28" s="4">
        <f t="shared" si="62"/>
        <v>2.9220595882754719E-2</v>
      </c>
      <c r="FM28" s="4">
        <f t="shared" si="62"/>
        <v>2.9220595882754719E-2</v>
      </c>
      <c r="FN28" s="4">
        <f t="shared" si="62"/>
        <v>2.9220595882754719E-2</v>
      </c>
      <c r="FO28" s="4">
        <f t="shared" si="62"/>
        <v>2.9220595882754719E-2</v>
      </c>
      <c r="FP28" s="4">
        <f t="shared" si="62"/>
        <v>2.9220595882754719E-2</v>
      </c>
      <c r="FQ28" s="4">
        <f t="shared" si="62"/>
        <v>2.9220595882754719E-2</v>
      </c>
      <c r="FR28" s="4">
        <f t="shared" si="62"/>
        <v>2.9220595882754719E-2</v>
      </c>
      <c r="FS28" s="4">
        <f t="shared" si="62"/>
        <v>2.9220595882754719E-2</v>
      </c>
      <c r="FT28" s="4">
        <f t="shared" si="65"/>
        <v>2.9220595882754719E-2</v>
      </c>
      <c r="FU28" s="4">
        <f t="shared" si="65"/>
        <v>2.9220595882754719E-2</v>
      </c>
      <c r="FV28" s="4">
        <f t="shared" si="65"/>
        <v>2.9220595882754719E-2</v>
      </c>
      <c r="FW28" s="4">
        <f t="shared" si="65"/>
        <v>2.9220595882754719E-2</v>
      </c>
      <c r="FX28" s="4">
        <f t="shared" si="65"/>
        <v>2.9220595882754719E-2</v>
      </c>
      <c r="FY28" s="4">
        <f t="shared" si="65"/>
        <v>7.3859084706613398E-3</v>
      </c>
      <c r="FZ28" s="4">
        <f t="shared" si="65"/>
        <v>5.2550209520018099E-2</v>
      </c>
      <c r="GA28" s="4">
        <f t="shared" si="65"/>
        <v>2.9220595882754719E-2</v>
      </c>
      <c r="GB28" s="4">
        <f t="shared" si="65"/>
        <v>2.9220595882754719E-2</v>
      </c>
      <c r="GC28" s="4">
        <f t="shared" si="65"/>
        <v>2.9220595882754719E-2</v>
      </c>
      <c r="GD28" s="4">
        <f t="shared" si="65"/>
        <v>2.9220595882754719E-2</v>
      </c>
      <c r="GE28" s="4">
        <f t="shared" si="65"/>
        <v>2.9220595882754719E-2</v>
      </c>
      <c r="GF28" s="4">
        <f t="shared" si="65"/>
        <v>2.9220595882754719E-2</v>
      </c>
      <c r="GG28" s="4">
        <f t="shared" si="65"/>
        <v>2.9220595882754719E-2</v>
      </c>
      <c r="GH28" s="4">
        <f t="shared" si="65"/>
        <v>2.9220595882754719E-2</v>
      </c>
      <c r="GI28" s="4">
        <f t="shared" si="65"/>
        <v>2.9220595882754719E-2</v>
      </c>
      <c r="GJ28" s="4">
        <f t="shared" si="66"/>
        <v>2.9220595882754719E-2</v>
      </c>
      <c r="GK28" s="4">
        <f t="shared" si="66"/>
        <v>2.9220595882754719E-2</v>
      </c>
      <c r="GL28" s="4">
        <f t="shared" si="66"/>
        <v>2.9220595882754719E-2</v>
      </c>
      <c r="GM28" s="4">
        <f t="shared" si="66"/>
        <v>2.9220595882754719E-2</v>
      </c>
      <c r="GN28" s="4">
        <f t="shared" si="66"/>
        <v>2.9220595882754719E-2</v>
      </c>
      <c r="GO28" s="4">
        <f t="shared" si="66"/>
        <v>2.9220595882754719E-2</v>
      </c>
      <c r="GP28" s="4">
        <f t="shared" si="66"/>
        <v>2.9220595882754719E-2</v>
      </c>
      <c r="GQ28" s="4">
        <f t="shared" si="66"/>
        <v>2.9220595882754719E-2</v>
      </c>
      <c r="GR28" s="4">
        <f t="shared" si="66"/>
        <v>2.9220595882754719E-2</v>
      </c>
      <c r="GS28" s="4">
        <f t="shared" si="66"/>
        <v>2.9220595882754719E-2</v>
      </c>
      <c r="GT28" s="4">
        <f t="shared" si="66"/>
        <v>2.9220595882754719E-2</v>
      </c>
      <c r="GU28" s="4">
        <f t="shared" si="66"/>
        <v>2.9220595882754719E-2</v>
      </c>
      <c r="GV28" s="4">
        <f t="shared" si="66"/>
        <v>2.9220595882754719E-2</v>
      </c>
      <c r="GW28" s="4">
        <f t="shared" si="66"/>
        <v>2.9220595882754719E-2</v>
      </c>
      <c r="GX28" s="4">
        <f t="shared" si="66"/>
        <v>2.9220595882754719E-2</v>
      </c>
      <c r="GY28" s="4">
        <f t="shared" si="66"/>
        <v>2.9220595882754719E-2</v>
      </c>
      <c r="GZ28" s="4">
        <f t="shared" si="67"/>
        <v>2.9220595882754719E-2</v>
      </c>
      <c r="HA28" s="4">
        <f t="shared" si="67"/>
        <v>2.9220595882754719E-2</v>
      </c>
      <c r="HB28" s="4"/>
      <c r="HC28" s="4"/>
      <c r="HD28" s="4"/>
      <c r="HE28" s="4"/>
    </row>
    <row r="29" spans="2:213" x14ac:dyDescent="0.2">
      <c r="B29" t="str">
        <f t="shared" si="0"/>
        <v>24y</v>
      </c>
      <c r="C29">
        <f t="shared" si="55"/>
        <v>288</v>
      </c>
      <c r="D29" s="10">
        <f t="shared" si="1"/>
        <v>24</v>
      </c>
      <c r="E29" s="11">
        <f>'Curve construction'!F44</f>
        <v>2.5775482314008391E-2</v>
      </c>
      <c r="G29" s="11">
        <f t="shared" ref="G29:V44" si="69">$E29+IF(G$2=$B29,1,0)*$D$2</f>
        <v>2.5775482314008391E-2</v>
      </c>
      <c r="H29" s="11">
        <f t="shared" si="69"/>
        <v>2.5775482314008391E-2</v>
      </c>
      <c r="I29" s="11">
        <f t="shared" si="69"/>
        <v>2.5775482314008391E-2</v>
      </c>
      <c r="J29" s="11">
        <f t="shared" si="69"/>
        <v>2.5775482314008391E-2</v>
      </c>
      <c r="K29" s="11">
        <f t="shared" si="69"/>
        <v>2.5775482314008391E-2</v>
      </c>
      <c r="L29" s="11">
        <f t="shared" si="69"/>
        <v>2.5775482314008391E-2</v>
      </c>
      <c r="M29" s="11">
        <f t="shared" si="69"/>
        <v>2.5775482314008391E-2</v>
      </c>
      <c r="N29" s="11">
        <f t="shared" si="69"/>
        <v>2.5775482314008391E-2</v>
      </c>
      <c r="O29" s="11">
        <f t="shared" si="69"/>
        <v>2.5775482314008391E-2</v>
      </c>
      <c r="P29" s="11">
        <f t="shared" si="69"/>
        <v>2.5775482314008391E-2</v>
      </c>
      <c r="Q29" s="11">
        <f t="shared" si="69"/>
        <v>2.5775482314008391E-2</v>
      </c>
      <c r="R29" s="11">
        <f t="shared" si="69"/>
        <v>2.5775482314008391E-2</v>
      </c>
      <c r="S29" s="11">
        <f t="shared" si="69"/>
        <v>2.5775482314008391E-2</v>
      </c>
      <c r="T29" s="11">
        <f t="shared" si="69"/>
        <v>2.5775482314008391E-2</v>
      </c>
      <c r="U29" s="11">
        <f t="shared" si="69"/>
        <v>2.5775482314008391E-2</v>
      </c>
      <c r="V29" s="11">
        <f t="shared" si="69"/>
        <v>2.5775482314008391E-2</v>
      </c>
      <c r="W29" s="11">
        <f t="shared" si="68"/>
        <v>2.5775482314008391E-2</v>
      </c>
      <c r="X29" s="11">
        <f t="shared" si="68"/>
        <v>2.5775482314008391E-2</v>
      </c>
      <c r="Y29" s="11">
        <f t="shared" si="68"/>
        <v>2.5775482314008391E-2</v>
      </c>
      <c r="Z29" s="11">
        <f t="shared" si="68"/>
        <v>2.5775482314008391E-2</v>
      </c>
      <c r="AA29" s="11">
        <f t="shared" si="68"/>
        <v>2.5775482314008391E-2</v>
      </c>
      <c r="AB29" s="11">
        <f t="shared" si="68"/>
        <v>2.5775482314008391E-2</v>
      </c>
      <c r="AC29" s="11">
        <f t="shared" si="68"/>
        <v>2.5775482314008391E-2</v>
      </c>
      <c r="AD29" s="11">
        <f t="shared" si="68"/>
        <v>2.6775482314008392E-2</v>
      </c>
      <c r="AE29" s="11">
        <f t="shared" si="68"/>
        <v>2.5775482314008391E-2</v>
      </c>
      <c r="AF29" s="11">
        <f t="shared" si="68"/>
        <v>2.5775482314008391E-2</v>
      </c>
      <c r="AG29" s="11">
        <f t="shared" si="68"/>
        <v>2.5775482314008391E-2</v>
      </c>
      <c r="AH29" s="11">
        <f t="shared" si="68"/>
        <v>2.5775482314008391E-2</v>
      </c>
      <c r="AI29" s="11">
        <f t="shared" si="68"/>
        <v>2.5775482314008391E-2</v>
      </c>
      <c r="AJ29" s="11">
        <f t="shared" si="68"/>
        <v>2.5775482314008391E-2</v>
      </c>
      <c r="AK29" s="11">
        <f t="shared" si="68"/>
        <v>2.5775482314008391E-2</v>
      </c>
      <c r="AL29" s="11">
        <f t="shared" si="68"/>
        <v>2.5775482314008391E-2</v>
      </c>
      <c r="AM29" s="11">
        <f t="shared" si="68"/>
        <v>2.5775482314008391E-2</v>
      </c>
      <c r="AN29" s="11">
        <f t="shared" si="68"/>
        <v>2.5775482314008391E-2</v>
      </c>
      <c r="AO29" s="11">
        <f t="shared" si="68"/>
        <v>2.5775482314008391E-2</v>
      </c>
      <c r="AP29" s="11">
        <f t="shared" si="68"/>
        <v>2.5775482314008391E-2</v>
      </c>
      <c r="AQ29" s="11">
        <f t="shared" si="68"/>
        <v>2.5775482314008391E-2</v>
      </c>
      <c r="AR29" s="11">
        <f t="shared" si="68"/>
        <v>2.5775482314008391E-2</v>
      </c>
      <c r="AS29" s="11">
        <f t="shared" si="68"/>
        <v>2.5775482314008391E-2</v>
      </c>
      <c r="AT29" s="11">
        <f t="shared" si="68"/>
        <v>2.5775482314008391E-2</v>
      </c>
      <c r="AU29" s="11">
        <f t="shared" si="68"/>
        <v>2.5775482314008391E-2</v>
      </c>
      <c r="AV29" s="11">
        <f t="shared" si="68"/>
        <v>2.5775482314008391E-2</v>
      </c>
      <c r="AW29" s="11">
        <f t="shared" si="68"/>
        <v>2.5775482314008391E-2</v>
      </c>
      <c r="AX29" s="11">
        <f t="shared" ref="AX29:BD44" si="70">$E29+IF(AX$2=$B29,1,0)*$D$2</f>
        <v>2.5775482314008391E-2</v>
      </c>
      <c r="AY29" s="11">
        <f t="shared" si="70"/>
        <v>2.5775482314008391E-2</v>
      </c>
      <c r="AZ29" s="11">
        <f t="shared" si="70"/>
        <v>2.5775482314008391E-2</v>
      </c>
      <c r="BA29" s="11">
        <f t="shared" si="70"/>
        <v>2.5775482314008391E-2</v>
      </c>
      <c r="BB29" s="11">
        <f t="shared" si="70"/>
        <v>2.5775482314008391E-2</v>
      </c>
      <c r="BC29" s="11">
        <f t="shared" si="70"/>
        <v>2.5775482314008391E-2</v>
      </c>
      <c r="BD29" s="11">
        <f t="shared" si="70"/>
        <v>2.5775482314008391E-2</v>
      </c>
      <c r="BF29" s="11">
        <f t="shared" si="57"/>
        <v>0.5429307651218741</v>
      </c>
      <c r="BG29" s="11">
        <f t="shared" si="4"/>
        <v>0.5429307651218741</v>
      </c>
      <c r="BH29" s="11">
        <f t="shared" si="5"/>
        <v>0.5429307651218741</v>
      </c>
      <c r="BI29" s="11">
        <f t="shared" si="6"/>
        <v>0.5429307651218741</v>
      </c>
      <c r="BJ29" s="11">
        <f t="shared" si="7"/>
        <v>0.5429307651218741</v>
      </c>
      <c r="BK29" s="11">
        <f t="shared" si="8"/>
        <v>0.5429307651218741</v>
      </c>
      <c r="BL29" s="11">
        <f t="shared" si="9"/>
        <v>0.5429307651218741</v>
      </c>
      <c r="BM29" s="11">
        <f t="shared" si="10"/>
        <v>0.5429307651218741</v>
      </c>
      <c r="BN29" s="11">
        <f t="shared" si="11"/>
        <v>0.5429307651218741</v>
      </c>
      <c r="BO29" s="11">
        <f t="shared" si="12"/>
        <v>0.5429307651218741</v>
      </c>
      <c r="BP29" s="11">
        <f t="shared" si="13"/>
        <v>0.5429307651218741</v>
      </c>
      <c r="BQ29" s="11">
        <f t="shared" si="14"/>
        <v>0.5429307651218741</v>
      </c>
      <c r="BR29" s="11">
        <f t="shared" si="15"/>
        <v>0.5429307651218741</v>
      </c>
      <c r="BS29" s="11">
        <f t="shared" si="16"/>
        <v>0.5429307651218741</v>
      </c>
      <c r="BT29" s="11">
        <f t="shared" si="17"/>
        <v>0.5429307651218741</v>
      </c>
      <c r="BU29" s="11">
        <f t="shared" si="18"/>
        <v>0.5429307651218741</v>
      </c>
      <c r="BV29" s="11">
        <f t="shared" si="19"/>
        <v>0.5429307651218741</v>
      </c>
      <c r="BW29" s="11">
        <f t="shared" si="20"/>
        <v>0.5429307651218741</v>
      </c>
      <c r="BX29" s="11">
        <f t="shared" si="21"/>
        <v>0.5429307651218741</v>
      </c>
      <c r="BY29" s="11">
        <f t="shared" si="22"/>
        <v>0.5429307651218741</v>
      </c>
      <c r="BZ29" s="11">
        <f t="shared" si="23"/>
        <v>0.5429307651218741</v>
      </c>
      <c r="CA29" s="11">
        <f t="shared" si="24"/>
        <v>0.5429307651218741</v>
      </c>
      <c r="CB29" s="11">
        <f t="shared" si="25"/>
        <v>0.5429307651218741</v>
      </c>
      <c r="CC29" s="11">
        <f t="shared" si="26"/>
        <v>0.53038134768927947</v>
      </c>
      <c r="CD29" s="11">
        <f t="shared" si="27"/>
        <v>0.5429307651218741</v>
      </c>
      <c r="CE29" s="11">
        <f t="shared" si="28"/>
        <v>0.5429307651218741</v>
      </c>
      <c r="CF29" s="11">
        <f t="shared" si="29"/>
        <v>0.5429307651218741</v>
      </c>
      <c r="CG29" s="11">
        <f t="shared" si="30"/>
        <v>0.5429307651218741</v>
      </c>
      <c r="CH29" s="11">
        <f t="shared" si="31"/>
        <v>0.5429307651218741</v>
      </c>
      <c r="CI29" s="11">
        <f t="shared" si="32"/>
        <v>0.5429307651218741</v>
      </c>
      <c r="CJ29" s="11">
        <f t="shared" si="33"/>
        <v>0.5429307651218741</v>
      </c>
      <c r="CK29" s="11">
        <f t="shared" si="34"/>
        <v>0.5429307651218741</v>
      </c>
      <c r="CL29" s="11">
        <f t="shared" si="35"/>
        <v>0.5429307651218741</v>
      </c>
      <c r="CM29" s="11">
        <f t="shared" si="36"/>
        <v>0.5429307651218741</v>
      </c>
      <c r="CN29" s="11">
        <f t="shared" si="37"/>
        <v>0.5429307651218741</v>
      </c>
      <c r="CO29" s="11">
        <f t="shared" si="38"/>
        <v>0.5429307651218741</v>
      </c>
      <c r="CP29" s="11">
        <f t="shared" si="39"/>
        <v>0.5429307651218741</v>
      </c>
      <c r="CQ29" s="11">
        <f t="shared" si="40"/>
        <v>0.5429307651218741</v>
      </c>
      <c r="CR29" s="11">
        <f t="shared" si="41"/>
        <v>0.5429307651218741</v>
      </c>
      <c r="CS29" s="11">
        <f t="shared" si="42"/>
        <v>0.5429307651218741</v>
      </c>
      <c r="CT29" s="11">
        <f t="shared" si="43"/>
        <v>0.5429307651218741</v>
      </c>
      <c r="CU29" s="11">
        <f t="shared" si="44"/>
        <v>0.5429307651218741</v>
      </c>
      <c r="CV29" s="11">
        <f t="shared" si="45"/>
        <v>0.5429307651218741</v>
      </c>
      <c r="CW29" s="11">
        <f t="shared" si="46"/>
        <v>0.5429307651218741</v>
      </c>
      <c r="CX29" s="11">
        <f t="shared" si="47"/>
        <v>0.5429307651218741</v>
      </c>
      <c r="CY29" s="11">
        <f t="shared" si="48"/>
        <v>0.5429307651218741</v>
      </c>
      <c r="CZ29" s="11">
        <f t="shared" si="49"/>
        <v>0.5429307651218741</v>
      </c>
      <c r="DA29" s="11">
        <f t="shared" si="50"/>
        <v>0.5429307651218741</v>
      </c>
      <c r="DB29" s="11">
        <f t="shared" si="51"/>
        <v>0.5429307651218741</v>
      </c>
      <c r="DC29" s="11">
        <f t="shared" si="52"/>
        <v>0.5429307651218741</v>
      </c>
      <c r="DE29" s="4">
        <f>(1-BF29)/(SUM(BF$6:BF29))</f>
        <v>2.4842262933060504E-2</v>
      </c>
      <c r="DF29" s="4">
        <f>(1-BG29)/(SUM(BG$6:BG29))</f>
        <v>2.4843563162118453E-2</v>
      </c>
      <c r="DG29" s="4">
        <f>(1-BH29)/(SUM(BH$6:BH29))</f>
        <v>2.4844813045287961E-2</v>
      </c>
      <c r="DH29" s="4">
        <f>(1-BI29)/(SUM(BI$6:BI29))</f>
        <v>2.4846001655883576E-2</v>
      </c>
      <c r="DI29" s="4">
        <f>(1-BJ29)/(SUM(BJ$6:BJ29))</f>
        <v>2.4847117544487016E-2</v>
      </c>
      <c r="DJ29" s="4">
        <f>(1-BK29)/(SUM(BK$6:BK29))</f>
        <v>2.4848164323173189E-2</v>
      </c>
      <c r="DK29" s="4">
        <f>(1-BL29)/(SUM(BL$6:BL29))</f>
        <v>2.4849137873103087E-2</v>
      </c>
      <c r="DL29" s="4">
        <f>(1-BM29)/(SUM(BM$6:BM29))</f>
        <v>2.4850046235445743E-2</v>
      </c>
      <c r="DM29" s="4">
        <f>(1-BN29)/(SUM(BN$6:BN29))</f>
        <v>2.4850889397283808E-2</v>
      </c>
      <c r="DN29" s="4">
        <f>(1-BO29)/(SUM(BO$6:BO29))</f>
        <v>2.4851667588798237E-2</v>
      </c>
      <c r="DO29" s="4">
        <f>(1-BP29)/(SUM(BP$6:BP29))</f>
        <v>2.4852391774529491E-2</v>
      </c>
      <c r="DP29" s="4">
        <f>(1-BQ29)/(SUM(BQ$6:BQ29))</f>
        <v>2.4853064216282094E-2</v>
      </c>
      <c r="DQ29" s="4">
        <f>(1-BR29)/(SUM(BR$6:BR29))</f>
        <v>2.4853687104007587E-2</v>
      </c>
      <c r="DR29" s="4">
        <f>(1-BS29)/(SUM(BS$6:BS29))</f>
        <v>2.4854262557312188E-2</v>
      </c>
      <c r="DS29" s="4">
        <f>(1-BT29)/(SUM(BT$6:BT29))</f>
        <v>2.4854792627043879E-2</v>
      </c>
      <c r="DT29" s="4">
        <f>(1-BU29)/(SUM(BU$6:BU29))</f>
        <v>2.4855279296912485E-2</v>
      </c>
      <c r="DU29" s="4">
        <f>(1-BV29)/(SUM(BV$6:BV29))</f>
        <v>2.4855724485118452E-2</v>
      </c>
      <c r="DV29" s="4">
        <f>(1-BW29)/(SUM(BW$6:BW29))</f>
        <v>2.4856130045976317E-2</v>
      </c>
      <c r="DW29" s="4">
        <f>(1-BX29)/(SUM(BX$6:BX29))</f>
        <v>2.4856497771525175E-2</v>
      </c>
      <c r="DX29" s="4">
        <f>(1-BY29)/(SUM(BY$6:BY29))</f>
        <v>2.4856829393120967E-2</v>
      </c>
      <c r="DY29" s="4">
        <f>(1-BZ29)/(SUM(BZ$6:BZ29))</f>
        <v>2.4857131783811461E-2</v>
      </c>
      <c r="DZ29" s="4">
        <f>(1-CA29)/(SUM(CA$6:CA29))</f>
        <v>2.4857406786223276E-2</v>
      </c>
      <c r="EA29" s="4">
        <f>(1-CB29)/(SUM(CB$6:CB29))</f>
        <v>2.4857656136010233E-2</v>
      </c>
      <c r="EB29" s="4">
        <f>(1-CC29)/(SUM(CC$6:CC29))</f>
        <v>2.5540386233695117E-2</v>
      </c>
      <c r="EC29" s="4">
        <f>(1-CD29)/(SUM(CD$6:CD29))</f>
        <v>2.4840927416708476E-2</v>
      </c>
      <c r="ED29" s="4">
        <f>(1-CE29)/(SUM(CE$6:CE29))</f>
        <v>2.4840927416708476E-2</v>
      </c>
      <c r="EE29" s="4">
        <f>(1-CF29)/(SUM(CF$6:CF29))</f>
        <v>2.4840927416708476E-2</v>
      </c>
      <c r="EF29" s="4">
        <f>(1-CG29)/(SUM(CG$6:CG29))</f>
        <v>2.4840927416708476E-2</v>
      </c>
      <c r="EG29" s="4">
        <f>(1-CH29)/(SUM(CH$6:CH29))</f>
        <v>2.4840927416708476E-2</v>
      </c>
      <c r="EH29" s="4">
        <f>(1-CI29)/(SUM(CI$6:CI29))</f>
        <v>2.4840927416708476E-2</v>
      </c>
      <c r="EI29" s="4">
        <f>(1-CJ29)/(SUM(CJ$6:CJ29))</f>
        <v>2.4840927416708476E-2</v>
      </c>
      <c r="EJ29" s="4">
        <f>(1-CK29)/(SUM(CK$6:CK29))</f>
        <v>2.4840927416708476E-2</v>
      </c>
      <c r="EK29" s="4">
        <f>(1-CL29)/(SUM(CL$6:CL29))</f>
        <v>2.4840927416708476E-2</v>
      </c>
      <c r="EL29" s="4">
        <f>(1-CM29)/(SUM(CM$6:CM29))</f>
        <v>2.4840927416708476E-2</v>
      </c>
      <c r="EM29" s="4">
        <f>(1-CN29)/(SUM(CN$6:CN29))</f>
        <v>2.4840927416708476E-2</v>
      </c>
      <c r="EN29" s="4">
        <f>(1-CO29)/(SUM(CO$6:CO29))</f>
        <v>2.4840927416708476E-2</v>
      </c>
      <c r="EO29" s="4">
        <f>(1-CP29)/(SUM(CP$6:CP29))</f>
        <v>2.4840927416708476E-2</v>
      </c>
      <c r="EP29" s="4">
        <f>(1-CQ29)/(SUM(CQ$6:CQ29))</f>
        <v>2.4840927416708476E-2</v>
      </c>
      <c r="EQ29" s="4">
        <f>(1-CR29)/(SUM(CR$6:CR29))</f>
        <v>2.4840927416708476E-2</v>
      </c>
      <c r="ER29" s="4">
        <f>(1-CS29)/(SUM(CS$6:CS29))</f>
        <v>2.4840927416708476E-2</v>
      </c>
      <c r="ES29" s="4">
        <f>(1-CT29)/(SUM(CT$6:CT29))</f>
        <v>2.4840927416708476E-2</v>
      </c>
      <c r="ET29" s="4">
        <f>(1-CU29)/(SUM(CU$6:CU29))</f>
        <v>2.4840927416708476E-2</v>
      </c>
      <c r="EU29" s="4">
        <f>(1-CV29)/(SUM(CV$6:CV29))</f>
        <v>2.4840927416708476E-2</v>
      </c>
      <c r="EV29" s="4">
        <f>(1-CW29)/(SUM(CW$6:CW29))</f>
        <v>2.4840927416708476E-2</v>
      </c>
      <c r="EW29" s="4">
        <f>(1-CX29)/(SUM(CX$6:CX29))</f>
        <v>2.4840927416708476E-2</v>
      </c>
      <c r="EX29" s="4">
        <f>(1-CY29)/(SUM(CY$6:CY29))</f>
        <v>2.4840927416708476E-2</v>
      </c>
      <c r="EY29" s="4">
        <f>(1-CZ29)/(SUM(CZ$6:CZ29))</f>
        <v>2.4840927416708476E-2</v>
      </c>
      <c r="EZ29" s="4">
        <f>(1-DA29)/(SUM(DA$6:DA29))</f>
        <v>2.4840927416708476E-2</v>
      </c>
      <c r="FA29" s="4">
        <f>(1-DB29)/(SUM(DB$6:DB29))</f>
        <v>2.4840927416708476E-2</v>
      </c>
      <c r="FB29" s="4">
        <f>(1-DC29)/(SUM(DC$6:DC29))</f>
        <v>2.4840927416708476E-2</v>
      </c>
      <c r="FD29" s="4">
        <f t="shared" si="62"/>
        <v>2.8981404149514223E-2</v>
      </c>
      <c r="FE29" s="4">
        <f t="shared" si="62"/>
        <v>2.8981404149514223E-2</v>
      </c>
      <c r="FF29" s="4">
        <f t="shared" si="62"/>
        <v>2.8981404149514223E-2</v>
      </c>
      <c r="FG29" s="4">
        <f t="shared" si="62"/>
        <v>2.8981404149514223E-2</v>
      </c>
      <c r="FH29" s="4">
        <f t="shared" si="62"/>
        <v>2.8981404149514223E-2</v>
      </c>
      <c r="FI29" s="4">
        <f t="shared" si="62"/>
        <v>2.8981404149514223E-2</v>
      </c>
      <c r="FJ29" s="4">
        <f t="shared" si="62"/>
        <v>2.8981404149514223E-2</v>
      </c>
      <c r="FK29" s="4">
        <f t="shared" si="62"/>
        <v>2.8981404149514223E-2</v>
      </c>
      <c r="FL29" s="4">
        <f t="shared" si="62"/>
        <v>2.8981404149514223E-2</v>
      </c>
      <c r="FM29" s="4">
        <f t="shared" si="62"/>
        <v>2.8981404149514223E-2</v>
      </c>
      <c r="FN29" s="4">
        <f t="shared" si="62"/>
        <v>2.8981404149514223E-2</v>
      </c>
      <c r="FO29" s="4">
        <f t="shared" si="62"/>
        <v>2.8981404149514223E-2</v>
      </c>
      <c r="FP29" s="4">
        <f t="shared" si="62"/>
        <v>2.8981404149514223E-2</v>
      </c>
      <c r="FQ29" s="4">
        <f t="shared" si="62"/>
        <v>2.8981404149514223E-2</v>
      </c>
      <c r="FR29" s="4">
        <f t="shared" si="62"/>
        <v>2.8981404149514223E-2</v>
      </c>
      <c r="FS29" s="4">
        <f t="shared" si="62"/>
        <v>2.8981404149514223E-2</v>
      </c>
      <c r="FT29" s="4">
        <f t="shared" si="65"/>
        <v>2.8981404149514223E-2</v>
      </c>
      <c r="FU29" s="4">
        <f t="shared" si="65"/>
        <v>2.8981404149514223E-2</v>
      </c>
      <c r="FV29" s="4">
        <f t="shared" si="65"/>
        <v>2.8981404149514223E-2</v>
      </c>
      <c r="FW29" s="4">
        <f t="shared" si="65"/>
        <v>2.8981404149514223E-2</v>
      </c>
      <c r="FX29" s="4">
        <f t="shared" si="65"/>
        <v>2.8981404149514223E-2</v>
      </c>
      <c r="FY29" s="4">
        <f t="shared" si="65"/>
        <v>2.8981404149514223E-2</v>
      </c>
      <c r="FZ29" s="4">
        <f t="shared" si="65"/>
        <v>6.1741894612152848E-3</v>
      </c>
      <c r="GA29" s="4">
        <f t="shared" si="65"/>
        <v>5.3328258026084985E-2</v>
      </c>
      <c r="GB29" s="4">
        <f t="shared" si="65"/>
        <v>2.8981404149514223E-2</v>
      </c>
      <c r="GC29" s="4">
        <f t="shared" si="65"/>
        <v>2.8981404149514223E-2</v>
      </c>
      <c r="GD29" s="4">
        <f t="shared" si="65"/>
        <v>2.8981404149514223E-2</v>
      </c>
      <c r="GE29" s="4">
        <f t="shared" si="65"/>
        <v>2.8981404149514223E-2</v>
      </c>
      <c r="GF29" s="4">
        <f t="shared" si="65"/>
        <v>2.8981404149514223E-2</v>
      </c>
      <c r="GG29" s="4">
        <f t="shared" si="65"/>
        <v>2.8981404149514223E-2</v>
      </c>
      <c r="GH29" s="4">
        <f t="shared" si="65"/>
        <v>2.8981404149514223E-2</v>
      </c>
      <c r="GI29" s="4">
        <f t="shared" si="65"/>
        <v>2.8981404149514223E-2</v>
      </c>
      <c r="GJ29" s="4">
        <f t="shared" si="66"/>
        <v>2.8981404149514223E-2</v>
      </c>
      <c r="GK29" s="4">
        <f t="shared" si="66"/>
        <v>2.8981404149514223E-2</v>
      </c>
      <c r="GL29" s="4">
        <f t="shared" si="66"/>
        <v>2.8981404149514223E-2</v>
      </c>
      <c r="GM29" s="4">
        <f t="shared" si="66"/>
        <v>2.8981404149514223E-2</v>
      </c>
      <c r="GN29" s="4">
        <f t="shared" si="66"/>
        <v>2.8981404149514223E-2</v>
      </c>
      <c r="GO29" s="4">
        <f t="shared" si="66"/>
        <v>2.8981404149514223E-2</v>
      </c>
      <c r="GP29" s="4">
        <f t="shared" si="66"/>
        <v>2.8981404149514223E-2</v>
      </c>
      <c r="GQ29" s="4">
        <f t="shared" si="66"/>
        <v>2.8981404149514223E-2</v>
      </c>
      <c r="GR29" s="4">
        <f t="shared" si="66"/>
        <v>2.8981404149514223E-2</v>
      </c>
      <c r="GS29" s="4">
        <f t="shared" si="66"/>
        <v>2.8981404149514223E-2</v>
      </c>
      <c r="GT29" s="4">
        <f t="shared" si="66"/>
        <v>2.8981404149514223E-2</v>
      </c>
      <c r="GU29" s="4">
        <f t="shared" si="66"/>
        <v>2.8981404149514223E-2</v>
      </c>
      <c r="GV29" s="4">
        <f t="shared" si="66"/>
        <v>2.8981404149514223E-2</v>
      </c>
      <c r="GW29" s="4">
        <f t="shared" si="66"/>
        <v>2.8981404149514223E-2</v>
      </c>
      <c r="GX29" s="4">
        <f t="shared" si="66"/>
        <v>2.8981404149514223E-2</v>
      </c>
      <c r="GY29" s="4">
        <f t="shared" si="66"/>
        <v>2.8981404149514223E-2</v>
      </c>
      <c r="GZ29" s="4">
        <f t="shared" si="67"/>
        <v>2.8981404149514223E-2</v>
      </c>
      <c r="HA29" s="4">
        <f t="shared" si="67"/>
        <v>2.8981404149514223E-2</v>
      </c>
      <c r="HB29" s="4"/>
      <c r="HC29" s="4"/>
      <c r="HD29" s="4"/>
      <c r="HE29" s="4"/>
    </row>
    <row r="30" spans="2:213" x14ac:dyDescent="0.2">
      <c r="B30" t="str">
        <f t="shared" si="0"/>
        <v>25y</v>
      </c>
      <c r="C30">
        <f t="shared" si="55"/>
        <v>300</v>
      </c>
      <c r="D30" s="10">
        <f t="shared" si="1"/>
        <v>25</v>
      </c>
      <c r="E30" s="11">
        <f>'Curve construction'!F45</f>
        <v>2.589398708647539E-2</v>
      </c>
      <c r="G30" s="11">
        <f t="shared" si="69"/>
        <v>2.589398708647539E-2</v>
      </c>
      <c r="H30" s="11">
        <f t="shared" si="69"/>
        <v>2.589398708647539E-2</v>
      </c>
      <c r="I30" s="11">
        <f t="shared" si="69"/>
        <v>2.589398708647539E-2</v>
      </c>
      <c r="J30" s="11">
        <f t="shared" si="69"/>
        <v>2.589398708647539E-2</v>
      </c>
      <c r="K30" s="11">
        <f t="shared" si="69"/>
        <v>2.589398708647539E-2</v>
      </c>
      <c r="L30" s="11">
        <f t="shared" si="69"/>
        <v>2.589398708647539E-2</v>
      </c>
      <c r="M30" s="11">
        <f t="shared" si="69"/>
        <v>2.589398708647539E-2</v>
      </c>
      <c r="N30" s="11">
        <f t="shared" si="69"/>
        <v>2.589398708647539E-2</v>
      </c>
      <c r="O30" s="11">
        <f t="shared" si="69"/>
        <v>2.589398708647539E-2</v>
      </c>
      <c r="P30" s="11">
        <f t="shared" si="69"/>
        <v>2.589398708647539E-2</v>
      </c>
      <c r="Q30" s="11">
        <f t="shared" si="69"/>
        <v>2.589398708647539E-2</v>
      </c>
      <c r="R30" s="11">
        <f t="shared" si="69"/>
        <v>2.589398708647539E-2</v>
      </c>
      <c r="S30" s="11">
        <f t="shared" si="69"/>
        <v>2.589398708647539E-2</v>
      </c>
      <c r="T30" s="11">
        <f t="shared" si="69"/>
        <v>2.589398708647539E-2</v>
      </c>
      <c r="U30" s="11">
        <f t="shared" si="69"/>
        <v>2.589398708647539E-2</v>
      </c>
      <c r="V30" s="11">
        <f t="shared" si="69"/>
        <v>2.589398708647539E-2</v>
      </c>
      <c r="W30" s="11">
        <f t="shared" si="68"/>
        <v>2.589398708647539E-2</v>
      </c>
      <c r="X30" s="11">
        <f t="shared" si="68"/>
        <v>2.589398708647539E-2</v>
      </c>
      <c r="Y30" s="11">
        <f t="shared" si="68"/>
        <v>2.589398708647539E-2</v>
      </c>
      <c r="Z30" s="11">
        <f t="shared" si="68"/>
        <v>2.589398708647539E-2</v>
      </c>
      <c r="AA30" s="11">
        <f t="shared" si="68"/>
        <v>2.589398708647539E-2</v>
      </c>
      <c r="AB30" s="11">
        <f t="shared" si="68"/>
        <v>2.589398708647539E-2</v>
      </c>
      <c r="AC30" s="11">
        <f t="shared" si="68"/>
        <v>2.589398708647539E-2</v>
      </c>
      <c r="AD30" s="11">
        <f t="shared" si="68"/>
        <v>2.589398708647539E-2</v>
      </c>
      <c r="AE30" s="11">
        <f t="shared" si="68"/>
        <v>2.689398708647539E-2</v>
      </c>
      <c r="AF30" s="11">
        <f t="shared" si="68"/>
        <v>2.589398708647539E-2</v>
      </c>
      <c r="AG30" s="11">
        <f t="shared" si="68"/>
        <v>2.589398708647539E-2</v>
      </c>
      <c r="AH30" s="11">
        <f t="shared" si="68"/>
        <v>2.589398708647539E-2</v>
      </c>
      <c r="AI30" s="11">
        <f t="shared" si="68"/>
        <v>2.589398708647539E-2</v>
      </c>
      <c r="AJ30" s="11">
        <f t="shared" si="68"/>
        <v>2.589398708647539E-2</v>
      </c>
      <c r="AK30" s="11">
        <f t="shared" si="68"/>
        <v>2.589398708647539E-2</v>
      </c>
      <c r="AL30" s="11">
        <f t="shared" si="68"/>
        <v>2.589398708647539E-2</v>
      </c>
      <c r="AM30" s="11">
        <f t="shared" si="68"/>
        <v>2.589398708647539E-2</v>
      </c>
      <c r="AN30" s="11">
        <f t="shared" si="68"/>
        <v>2.589398708647539E-2</v>
      </c>
      <c r="AO30" s="11">
        <f t="shared" si="68"/>
        <v>2.589398708647539E-2</v>
      </c>
      <c r="AP30" s="11">
        <f t="shared" si="68"/>
        <v>2.589398708647539E-2</v>
      </c>
      <c r="AQ30" s="11">
        <f t="shared" si="68"/>
        <v>2.589398708647539E-2</v>
      </c>
      <c r="AR30" s="11">
        <f t="shared" si="68"/>
        <v>2.589398708647539E-2</v>
      </c>
      <c r="AS30" s="11">
        <f t="shared" si="68"/>
        <v>2.589398708647539E-2</v>
      </c>
      <c r="AT30" s="11">
        <f t="shared" si="68"/>
        <v>2.589398708647539E-2</v>
      </c>
      <c r="AU30" s="11">
        <f t="shared" si="68"/>
        <v>2.589398708647539E-2</v>
      </c>
      <c r="AV30" s="11">
        <f t="shared" si="68"/>
        <v>2.589398708647539E-2</v>
      </c>
      <c r="AW30" s="11">
        <f t="shared" si="68"/>
        <v>2.589398708647539E-2</v>
      </c>
      <c r="AX30" s="11">
        <f t="shared" si="70"/>
        <v>2.589398708647539E-2</v>
      </c>
      <c r="AY30" s="11">
        <f t="shared" si="70"/>
        <v>2.589398708647539E-2</v>
      </c>
      <c r="AZ30" s="11">
        <f t="shared" si="70"/>
        <v>2.589398708647539E-2</v>
      </c>
      <c r="BA30" s="11">
        <f t="shared" si="70"/>
        <v>2.589398708647539E-2</v>
      </c>
      <c r="BB30" s="11">
        <f t="shared" si="70"/>
        <v>2.589398708647539E-2</v>
      </c>
      <c r="BC30" s="11">
        <f t="shared" si="70"/>
        <v>2.589398708647539E-2</v>
      </c>
      <c r="BD30" s="11">
        <f t="shared" si="70"/>
        <v>2.589398708647539E-2</v>
      </c>
      <c r="BF30" s="11">
        <f t="shared" si="57"/>
        <v>0.52776172550230882</v>
      </c>
      <c r="BG30" s="11">
        <f t="shared" si="4"/>
        <v>0.52776172550230882</v>
      </c>
      <c r="BH30" s="11">
        <f t="shared" si="5"/>
        <v>0.52776172550230882</v>
      </c>
      <c r="BI30" s="11">
        <f t="shared" si="6"/>
        <v>0.52776172550230882</v>
      </c>
      <c r="BJ30" s="11">
        <f t="shared" si="7"/>
        <v>0.52776172550230882</v>
      </c>
      <c r="BK30" s="11">
        <f t="shared" si="8"/>
        <v>0.52776172550230882</v>
      </c>
      <c r="BL30" s="11">
        <f t="shared" si="9"/>
        <v>0.52776172550230882</v>
      </c>
      <c r="BM30" s="11">
        <f t="shared" si="10"/>
        <v>0.52776172550230882</v>
      </c>
      <c r="BN30" s="11">
        <f t="shared" si="11"/>
        <v>0.52776172550230882</v>
      </c>
      <c r="BO30" s="11">
        <f t="shared" si="12"/>
        <v>0.52776172550230882</v>
      </c>
      <c r="BP30" s="11">
        <f t="shared" si="13"/>
        <v>0.52776172550230882</v>
      </c>
      <c r="BQ30" s="11">
        <f t="shared" si="14"/>
        <v>0.52776172550230882</v>
      </c>
      <c r="BR30" s="11">
        <f t="shared" si="15"/>
        <v>0.52776172550230882</v>
      </c>
      <c r="BS30" s="11">
        <f t="shared" si="16"/>
        <v>0.52776172550230882</v>
      </c>
      <c r="BT30" s="11">
        <f t="shared" si="17"/>
        <v>0.52776172550230882</v>
      </c>
      <c r="BU30" s="11">
        <f t="shared" si="18"/>
        <v>0.52776172550230882</v>
      </c>
      <c r="BV30" s="11">
        <f t="shared" si="19"/>
        <v>0.52776172550230882</v>
      </c>
      <c r="BW30" s="11">
        <f t="shared" si="20"/>
        <v>0.52776172550230882</v>
      </c>
      <c r="BX30" s="11">
        <f t="shared" si="21"/>
        <v>0.52776172550230882</v>
      </c>
      <c r="BY30" s="11">
        <f t="shared" si="22"/>
        <v>0.52776172550230882</v>
      </c>
      <c r="BZ30" s="11">
        <f t="shared" si="23"/>
        <v>0.52776172550230882</v>
      </c>
      <c r="CA30" s="11">
        <f t="shared" si="24"/>
        <v>0.52776172550230882</v>
      </c>
      <c r="CB30" s="11">
        <f t="shared" si="25"/>
        <v>0.52776172550230882</v>
      </c>
      <c r="CC30" s="11">
        <f t="shared" si="26"/>
        <v>0.52776172550230882</v>
      </c>
      <c r="CD30" s="11">
        <f t="shared" si="27"/>
        <v>0.51506225864886457</v>
      </c>
      <c r="CE30" s="11">
        <f t="shared" si="28"/>
        <v>0.52776172550230882</v>
      </c>
      <c r="CF30" s="11">
        <f t="shared" si="29"/>
        <v>0.52776172550230882</v>
      </c>
      <c r="CG30" s="11">
        <f t="shared" si="30"/>
        <v>0.52776172550230882</v>
      </c>
      <c r="CH30" s="11">
        <f t="shared" si="31"/>
        <v>0.52776172550230882</v>
      </c>
      <c r="CI30" s="11">
        <f t="shared" si="32"/>
        <v>0.52776172550230882</v>
      </c>
      <c r="CJ30" s="11">
        <f t="shared" si="33"/>
        <v>0.52776172550230882</v>
      </c>
      <c r="CK30" s="11">
        <f t="shared" si="34"/>
        <v>0.52776172550230882</v>
      </c>
      <c r="CL30" s="11">
        <f t="shared" si="35"/>
        <v>0.52776172550230882</v>
      </c>
      <c r="CM30" s="11">
        <f t="shared" si="36"/>
        <v>0.52776172550230882</v>
      </c>
      <c r="CN30" s="11">
        <f t="shared" si="37"/>
        <v>0.52776172550230882</v>
      </c>
      <c r="CO30" s="11">
        <f t="shared" si="38"/>
        <v>0.52776172550230882</v>
      </c>
      <c r="CP30" s="11">
        <f t="shared" si="39"/>
        <v>0.52776172550230882</v>
      </c>
      <c r="CQ30" s="11">
        <f t="shared" si="40"/>
        <v>0.52776172550230882</v>
      </c>
      <c r="CR30" s="11">
        <f t="shared" si="41"/>
        <v>0.52776172550230882</v>
      </c>
      <c r="CS30" s="11">
        <f t="shared" si="42"/>
        <v>0.52776172550230882</v>
      </c>
      <c r="CT30" s="11">
        <f t="shared" si="43"/>
        <v>0.52776172550230882</v>
      </c>
      <c r="CU30" s="11">
        <f t="shared" si="44"/>
        <v>0.52776172550230882</v>
      </c>
      <c r="CV30" s="11">
        <f t="shared" si="45"/>
        <v>0.52776172550230882</v>
      </c>
      <c r="CW30" s="11">
        <f t="shared" si="46"/>
        <v>0.52776172550230882</v>
      </c>
      <c r="CX30" s="11">
        <f t="shared" si="47"/>
        <v>0.52776172550230882</v>
      </c>
      <c r="CY30" s="11">
        <f t="shared" si="48"/>
        <v>0.52776172550230882</v>
      </c>
      <c r="CZ30" s="11">
        <f t="shared" si="49"/>
        <v>0.52776172550230882</v>
      </c>
      <c r="DA30" s="11">
        <f t="shared" si="50"/>
        <v>0.52776172550230882</v>
      </c>
      <c r="DB30" s="11">
        <f t="shared" si="51"/>
        <v>0.52776172550230882</v>
      </c>
      <c r="DC30" s="11">
        <f t="shared" si="52"/>
        <v>0.52776172550230882</v>
      </c>
      <c r="DE30" s="4">
        <f>(1-BF30)/(SUM(BF$6:BF30))</f>
        <v>2.4951011576184904E-2</v>
      </c>
      <c r="DF30" s="4">
        <f>(1-BG30)/(SUM(BG$6:BG30))</f>
        <v>2.4952281080109193E-2</v>
      </c>
      <c r="DG30" s="4">
        <f>(1-BH30)/(SUM(BH$6:BH30))</f>
        <v>2.495350142435317E-2</v>
      </c>
      <c r="DH30" s="4">
        <f>(1-BI30)/(SUM(BI$6:BI30))</f>
        <v>2.4954661940922915E-2</v>
      </c>
      <c r="DI30" s="4">
        <f>(1-BJ30)/(SUM(BJ$6:BJ30))</f>
        <v>2.4955751451540817E-2</v>
      </c>
      <c r="DJ30" s="4">
        <f>(1-BK30)/(SUM(BK$6:BK30))</f>
        <v>2.4956773483418501E-2</v>
      </c>
      <c r="DK30" s="4">
        <f>(1-BL30)/(SUM(BL$6:BL30))</f>
        <v>2.4957724015579334E-2</v>
      </c>
      <c r="DL30" s="4">
        <f>(1-BM30)/(SUM(BM$6:BM30))</f>
        <v>2.4958610899518199E-2</v>
      </c>
      <c r="DM30" s="4">
        <f>(1-BN30)/(SUM(BN$6:BN30))</f>
        <v>2.4959434123012578E-2</v>
      </c>
      <c r="DN30" s="4">
        <f>(1-BO30)/(SUM(BO$6:BO30))</f>
        <v>2.4960193911161204E-2</v>
      </c>
      <c r="DO30" s="4">
        <f>(1-BP30)/(SUM(BP$6:BP30))</f>
        <v>2.4960900969511146E-2</v>
      </c>
      <c r="DP30" s="4">
        <f>(1-BQ30)/(SUM(BQ$6:BQ30))</f>
        <v>2.4961557506626091E-2</v>
      </c>
      <c r="DQ30" s="4">
        <f>(1-BR30)/(SUM(BR$6:BR30))</f>
        <v>2.496216566088489E-2</v>
      </c>
      <c r="DR30" s="4">
        <f>(1-BS30)/(SUM(BS$6:BS30))</f>
        <v>2.4962727501956529E-2</v>
      </c>
      <c r="DS30" s="4">
        <f>(1-BT30)/(SUM(BT$6:BT30))</f>
        <v>2.4963245032352411E-2</v>
      </c>
      <c r="DT30" s="4">
        <f>(1-BU30)/(SUM(BU$6:BU30))</f>
        <v>2.4963720189010608E-2</v>
      </c>
      <c r="DU30" s="4">
        <f>(1-BV30)/(SUM(BV$6:BV30))</f>
        <v>2.496415484488845E-2</v>
      </c>
      <c r="DV30" s="4">
        <f>(1-BW30)/(SUM(BW$6:BW30))</f>
        <v>2.4964550810549709E-2</v>
      </c>
      <c r="DW30" s="4">
        <f>(1-BX30)/(SUM(BX$6:BX30))</f>
        <v>2.4964909835738926E-2</v>
      </c>
      <c r="DX30" s="4">
        <f>(1-BY30)/(SUM(BY$6:BY30))</f>
        <v>2.4965233610937807E-2</v>
      </c>
      <c r="DY30" s="4">
        <f>(1-BZ30)/(SUM(BZ$6:BZ30))</f>
        <v>2.4965528846644783E-2</v>
      </c>
      <c r="DZ30" s="4">
        <f>(1-CA30)/(SUM(CA$6:CA30))</f>
        <v>2.4965797341943759E-2</v>
      </c>
      <c r="EA30" s="4">
        <f>(1-CB30)/(SUM(CB$6:CB30))</f>
        <v>2.4966040791467539E-2</v>
      </c>
      <c r="EB30" s="4">
        <f>(1-CC30)/(SUM(CC$6:CC30))</f>
        <v>2.4966260791452418E-2</v>
      </c>
      <c r="EC30" s="4">
        <f>(1-CD30)/(SUM(CD$6:CD30))</f>
        <v>2.5637858716390294E-2</v>
      </c>
      <c r="ED30" s="4">
        <f>(1-CE30)/(SUM(CE$6:CE30))</f>
        <v>2.4949707614967051E-2</v>
      </c>
      <c r="EE30" s="4">
        <f>(1-CF30)/(SUM(CF$6:CF30))</f>
        <v>2.4949707614967051E-2</v>
      </c>
      <c r="EF30" s="4">
        <f>(1-CG30)/(SUM(CG$6:CG30))</f>
        <v>2.4949707614967051E-2</v>
      </c>
      <c r="EG30" s="4">
        <f>(1-CH30)/(SUM(CH$6:CH30))</f>
        <v>2.4949707614967051E-2</v>
      </c>
      <c r="EH30" s="4">
        <f>(1-CI30)/(SUM(CI$6:CI30))</f>
        <v>2.4949707614967051E-2</v>
      </c>
      <c r="EI30" s="4">
        <f>(1-CJ30)/(SUM(CJ$6:CJ30))</f>
        <v>2.4949707614967051E-2</v>
      </c>
      <c r="EJ30" s="4">
        <f>(1-CK30)/(SUM(CK$6:CK30))</f>
        <v>2.4949707614967051E-2</v>
      </c>
      <c r="EK30" s="4">
        <f>(1-CL30)/(SUM(CL$6:CL30))</f>
        <v>2.4949707614967051E-2</v>
      </c>
      <c r="EL30" s="4">
        <f>(1-CM30)/(SUM(CM$6:CM30))</f>
        <v>2.4949707614967051E-2</v>
      </c>
      <c r="EM30" s="4">
        <f>(1-CN30)/(SUM(CN$6:CN30))</f>
        <v>2.4949707614967051E-2</v>
      </c>
      <c r="EN30" s="4">
        <f>(1-CO30)/(SUM(CO$6:CO30))</f>
        <v>2.4949707614967051E-2</v>
      </c>
      <c r="EO30" s="4">
        <f>(1-CP30)/(SUM(CP$6:CP30))</f>
        <v>2.4949707614967051E-2</v>
      </c>
      <c r="EP30" s="4">
        <f>(1-CQ30)/(SUM(CQ$6:CQ30))</f>
        <v>2.4949707614967051E-2</v>
      </c>
      <c r="EQ30" s="4">
        <f>(1-CR30)/(SUM(CR$6:CR30))</f>
        <v>2.4949707614967051E-2</v>
      </c>
      <c r="ER30" s="4">
        <f>(1-CS30)/(SUM(CS$6:CS30))</f>
        <v>2.4949707614967051E-2</v>
      </c>
      <c r="ES30" s="4">
        <f>(1-CT30)/(SUM(CT$6:CT30))</f>
        <v>2.4949707614967051E-2</v>
      </c>
      <c r="ET30" s="4">
        <f>(1-CU30)/(SUM(CU$6:CU30))</f>
        <v>2.4949707614967051E-2</v>
      </c>
      <c r="EU30" s="4">
        <f>(1-CV30)/(SUM(CV$6:CV30))</f>
        <v>2.4949707614967051E-2</v>
      </c>
      <c r="EV30" s="4">
        <f>(1-CW30)/(SUM(CW$6:CW30))</f>
        <v>2.4949707614967051E-2</v>
      </c>
      <c r="EW30" s="4">
        <f>(1-CX30)/(SUM(CX$6:CX30))</f>
        <v>2.4949707614967051E-2</v>
      </c>
      <c r="EX30" s="4">
        <f>(1-CY30)/(SUM(CY$6:CY30))</f>
        <v>2.4949707614967051E-2</v>
      </c>
      <c r="EY30" s="4">
        <f>(1-CZ30)/(SUM(CZ$6:CZ30))</f>
        <v>2.4949707614967051E-2</v>
      </c>
      <c r="EZ30" s="4">
        <f>(1-DA30)/(SUM(DA$6:DA30))</f>
        <v>2.4949707614967051E-2</v>
      </c>
      <c r="FA30" s="4">
        <f>(1-DB30)/(SUM(DB$6:DB30))</f>
        <v>2.4949707614967051E-2</v>
      </c>
      <c r="FB30" s="4">
        <f>(1-DC30)/(SUM(DC$6:DC30))</f>
        <v>2.4949707614967051E-2</v>
      </c>
      <c r="FD30" s="4">
        <f t="shared" si="62"/>
        <v>2.8742212416271506E-2</v>
      </c>
      <c r="FE30" s="4">
        <f t="shared" si="62"/>
        <v>2.8742212416271506E-2</v>
      </c>
      <c r="FF30" s="4">
        <f t="shared" si="62"/>
        <v>2.8742212416271506E-2</v>
      </c>
      <c r="FG30" s="4">
        <f t="shared" si="62"/>
        <v>2.8742212416271506E-2</v>
      </c>
      <c r="FH30" s="4">
        <f t="shared" si="62"/>
        <v>2.8742212416271506E-2</v>
      </c>
      <c r="FI30" s="4">
        <f t="shared" si="62"/>
        <v>2.8742212416271506E-2</v>
      </c>
      <c r="FJ30" s="4">
        <f t="shared" si="62"/>
        <v>2.8742212416271506E-2</v>
      </c>
      <c r="FK30" s="4">
        <f t="shared" si="62"/>
        <v>2.8742212416271506E-2</v>
      </c>
      <c r="FL30" s="4">
        <f t="shared" si="62"/>
        <v>2.8742212416271506E-2</v>
      </c>
      <c r="FM30" s="4">
        <f t="shared" si="62"/>
        <v>2.8742212416271506E-2</v>
      </c>
      <c r="FN30" s="4">
        <f t="shared" si="62"/>
        <v>2.8742212416271506E-2</v>
      </c>
      <c r="FO30" s="4">
        <f t="shared" si="62"/>
        <v>2.8742212416271506E-2</v>
      </c>
      <c r="FP30" s="4">
        <f t="shared" si="62"/>
        <v>2.8742212416271506E-2</v>
      </c>
      <c r="FQ30" s="4">
        <f t="shared" si="62"/>
        <v>2.8742212416271506E-2</v>
      </c>
      <c r="FR30" s="4">
        <f t="shared" si="62"/>
        <v>2.8742212416271506E-2</v>
      </c>
      <c r="FS30" s="4">
        <f t="shared" si="62"/>
        <v>2.8742212416271506E-2</v>
      </c>
      <c r="FT30" s="4">
        <f t="shared" si="65"/>
        <v>2.8742212416271506E-2</v>
      </c>
      <c r="FU30" s="4">
        <f t="shared" si="65"/>
        <v>2.8742212416271506E-2</v>
      </c>
      <c r="FV30" s="4">
        <f t="shared" si="65"/>
        <v>2.8742212416271506E-2</v>
      </c>
      <c r="FW30" s="4">
        <f t="shared" si="65"/>
        <v>2.8742212416271506E-2</v>
      </c>
      <c r="FX30" s="4">
        <f t="shared" si="65"/>
        <v>2.8742212416271506E-2</v>
      </c>
      <c r="FY30" s="4">
        <f t="shared" si="65"/>
        <v>2.8742212416271506E-2</v>
      </c>
      <c r="FZ30" s="4">
        <f t="shared" si="65"/>
        <v>2.8742212416271506E-2</v>
      </c>
      <c r="GA30" s="4">
        <f t="shared" si="65"/>
        <v>4.9636456385262484E-3</v>
      </c>
      <c r="GB30" s="4">
        <f t="shared" si="65"/>
        <v>5.4107063767621977E-2</v>
      </c>
      <c r="GC30" s="4">
        <f t="shared" si="65"/>
        <v>2.8742212416271506E-2</v>
      </c>
      <c r="GD30" s="4">
        <f t="shared" si="65"/>
        <v>2.8742212416271506E-2</v>
      </c>
      <c r="GE30" s="4">
        <f t="shared" si="65"/>
        <v>2.8742212416271506E-2</v>
      </c>
      <c r="GF30" s="4">
        <f t="shared" si="65"/>
        <v>2.8742212416271506E-2</v>
      </c>
      <c r="GG30" s="4">
        <f t="shared" si="65"/>
        <v>2.8742212416271506E-2</v>
      </c>
      <c r="GH30" s="4">
        <f t="shared" si="65"/>
        <v>2.8742212416271506E-2</v>
      </c>
      <c r="GI30" s="4">
        <f t="shared" si="65"/>
        <v>2.8742212416271506E-2</v>
      </c>
      <c r="GJ30" s="4">
        <f t="shared" si="66"/>
        <v>2.8742212416271506E-2</v>
      </c>
      <c r="GK30" s="4">
        <f t="shared" si="66"/>
        <v>2.8742212416271506E-2</v>
      </c>
      <c r="GL30" s="4">
        <f t="shared" si="66"/>
        <v>2.8742212416271506E-2</v>
      </c>
      <c r="GM30" s="4">
        <f t="shared" si="66"/>
        <v>2.8742212416271506E-2</v>
      </c>
      <c r="GN30" s="4">
        <f t="shared" si="66"/>
        <v>2.8742212416271506E-2</v>
      </c>
      <c r="GO30" s="4">
        <f t="shared" si="66"/>
        <v>2.8742212416271506E-2</v>
      </c>
      <c r="GP30" s="4">
        <f t="shared" si="66"/>
        <v>2.8742212416271506E-2</v>
      </c>
      <c r="GQ30" s="4">
        <f t="shared" si="66"/>
        <v>2.8742212416271506E-2</v>
      </c>
      <c r="GR30" s="4">
        <f t="shared" si="66"/>
        <v>2.8742212416271506E-2</v>
      </c>
      <c r="GS30" s="4">
        <f t="shared" si="66"/>
        <v>2.8742212416271506E-2</v>
      </c>
      <c r="GT30" s="4">
        <f t="shared" si="66"/>
        <v>2.8742212416271506E-2</v>
      </c>
      <c r="GU30" s="4">
        <f t="shared" si="66"/>
        <v>2.8742212416271506E-2</v>
      </c>
      <c r="GV30" s="4">
        <f t="shared" si="66"/>
        <v>2.8742212416271506E-2</v>
      </c>
      <c r="GW30" s="4">
        <f t="shared" si="66"/>
        <v>2.8742212416271506E-2</v>
      </c>
      <c r="GX30" s="4">
        <f t="shared" si="66"/>
        <v>2.8742212416271506E-2</v>
      </c>
      <c r="GY30" s="4">
        <f t="shared" si="66"/>
        <v>2.8742212416271506E-2</v>
      </c>
      <c r="GZ30" s="4">
        <f t="shared" si="67"/>
        <v>2.8742212416271506E-2</v>
      </c>
      <c r="HA30" s="4">
        <f t="shared" si="67"/>
        <v>2.8742212416271506E-2</v>
      </c>
      <c r="HB30" s="4"/>
      <c r="HC30" s="4"/>
      <c r="HD30" s="4"/>
      <c r="HE30" s="4"/>
    </row>
    <row r="31" spans="2:213" x14ac:dyDescent="0.2">
      <c r="B31" t="str">
        <f t="shared" si="0"/>
        <v>26y</v>
      </c>
      <c r="C31">
        <f t="shared" si="55"/>
        <v>312</v>
      </c>
      <c r="D31" s="10">
        <f t="shared" si="1"/>
        <v>26</v>
      </c>
      <c r="E31" s="11">
        <f>'Curve construction'!F46</f>
        <v>2.5994212043023213E-2</v>
      </c>
      <c r="G31" s="11">
        <f t="shared" si="69"/>
        <v>2.5994212043023213E-2</v>
      </c>
      <c r="H31" s="11">
        <f t="shared" si="69"/>
        <v>2.5994212043023213E-2</v>
      </c>
      <c r="I31" s="11">
        <f t="shared" si="69"/>
        <v>2.5994212043023213E-2</v>
      </c>
      <c r="J31" s="11">
        <f t="shared" si="69"/>
        <v>2.5994212043023213E-2</v>
      </c>
      <c r="K31" s="11">
        <f t="shared" si="69"/>
        <v>2.5994212043023213E-2</v>
      </c>
      <c r="L31" s="11">
        <f t="shared" si="69"/>
        <v>2.5994212043023213E-2</v>
      </c>
      <c r="M31" s="11">
        <f t="shared" si="69"/>
        <v>2.5994212043023213E-2</v>
      </c>
      <c r="N31" s="11">
        <f t="shared" si="69"/>
        <v>2.5994212043023213E-2</v>
      </c>
      <c r="O31" s="11">
        <f t="shared" si="69"/>
        <v>2.5994212043023213E-2</v>
      </c>
      <c r="P31" s="11">
        <f t="shared" si="69"/>
        <v>2.5994212043023213E-2</v>
      </c>
      <c r="Q31" s="11">
        <f t="shared" si="69"/>
        <v>2.5994212043023213E-2</v>
      </c>
      <c r="R31" s="11">
        <f t="shared" si="69"/>
        <v>2.5994212043023213E-2</v>
      </c>
      <c r="S31" s="11">
        <f t="shared" si="69"/>
        <v>2.5994212043023213E-2</v>
      </c>
      <c r="T31" s="11">
        <f t="shared" si="69"/>
        <v>2.5994212043023213E-2</v>
      </c>
      <c r="U31" s="11">
        <f t="shared" si="69"/>
        <v>2.5994212043023213E-2</v>
      </c>
      <c r="V31" s="11">
        <f t="shared" si="69"/>
        <v>2.5994212043023213E-2</v>
      </c>
      <c r="W31" s="11">
        <f t="shared" si="68"/>
        <v>2.5994212043023213E-2</v>
      </c>
      <c r="X31" s="11">
        <f t="shared" si="68"/>
        <v>2.5994212043023213E-2</v>
      </c>
      <c r="Y31" s="11">
        <f t="shared" si="68"/>
        <v>2.5994212043023213E-2</v>
      </c>
      <c r="Z31" s="11">
        <f t="shared" si="68"/>
        <v>2.5994212043023213E-2</v>
      </c>
      <c r="AA31" s="11">
        <f t="shared" si="68"/>
        <v>2.5994212043023213E-2</v>
      </c>
      <c r="AB31" s="11">
        <f t="shared" si="68"/>
        <v>2.5994212043023213E-2</v>
      </c>
      <c r="AC31" s="11">
        <f t="shared" si="68"/>
        <v>2.5994212043023213E-2</v>
      </c>
      <c r="AD31" s="11">
        <f t="shared" si="68"/>
        <v>2.5994212043023213E-2</v>
      </c>
      <c r="AE31" s="11">
        <f t="shared" si="68"/>
        <v>2.5994212043023213E-2</v>
      </c>
      <c r="AF31" s="11">
        <f t="shared" si="68"/>
        <v>2.6994212043023214E-2</v>
      </c>
      <c r="AG31" s="11">
        <f t="shared" si="68"/>
        <v>2.5994212043023213E-2</v>
      </c>
      <c r="AH31" s="11">
        <f t="shared" si="68"/>
        <v>2.5994212043023213E-2</v>
      </c>
      <c r="AI31" s="11">
        <f t="shared" si="68"/>
        <v>2.5994212043023213E-2</v>
      </c>
      <c r="AJ31" s="11">
        <f t="shared" si="68"/>
        <v>2.5994212043023213E-2</v>
      </c>
      <c r="AK31" s="11">
        <f t="shared" si="68"/>
        <v>2.5994212043023213E-2</v>
      </c>
      <c r="AL31" s="11">
        <f t="shared" si="68"/>
        <v>2.5994212043023213E-2</v>
      </c>
      <c r="AM31" s="11">
        <f t="shared" si="68"/>
        <v>2.5994212043023213E-2</v>
      </c>
      <c r="AN31" s="11">
        <f t="shared" si="68"/>
        <v>2.5994212043023213E-2</v>
      </c>
      <c r="AO31" s="11">
        <f t="shared" si="68"/>
        <v>2.5994212043023213E-2</v>
      </c>
      <c r="AP31" s="11">
        <f t="shared" si="68"/>
        <v>2.5994212043023213E-2</v>
      </c>
      <c r="AQ31" s="11">
        <f t="shared" si="68"/>
        <v>2.5994212043023213E-2</v>
      </c>
      <c r="AR31" s="11">
        <f t="shared" si="68"/>
        <v>2.5994212043023213E-2</v>
      </c>
      <c r="AS31" s="11">
        <f t="shared" si="68"/>
        <v>2.5994212043023213E-2</v>
      </c>
      <c r="AT31" s="11">
        <f t="shared" si="68"/>
        <v>2.5994212043023213E-2</v>
      </c>
      <c r="AU31" s="11">
        <f t="shared" si="68"/>
        <v>2.5994212043023213E-2</v>
      </c>
      <c r="AV31" s="11">
        <f t="shared" si="68"/>
        <v>2.5994212043023213E-2</v>
      </c>
      <c r="AW31" s="11">
        <f t="shared" si="68"/>
        <v>2.5994212043023213E-2</v>
      </c>
      <c r="AX31" s="11">
        <f t="shared" si="70"/>
        <v>2.5994212043023213E-2</v>
      </c>
      <c r="AY31" s="11">
        <f t="shared" si="70"/>
        <v>2.5994212043023213E-2</v>
      </c>
      <c r="AZ31" s="11">
        <f t="shared" si="70"/>
        <v>2.5994212043023213E-2</v>
      </c>
      <c r="BA31" s="11">
        <f t="shared" si="70"/>
        <v>2.5994212043023213E-2</v>
      </c>
      <c r="BB31" s="11">
        <f t="shared" si="70"/>
        <v>2.5994212043023213E-2</v>
      </c>
      <c r="BC31" s="11">
        <f t="shared" si="70"/>
        <v>2.5994212043023213E-2</v>
      </c>
      <c r="BD31" s="11">
        <f t="shared" si="70"/>
        <v>2.5994212043023213E-2</v>
      </c>
      <c r="BF31" s="11">
        <f t="shared" si="57"/>
        <v>0.51313580503810474</v>
      </c>
      <c r="BG31" s="11">
        <f t="shared" si="4"/>
        <v>0.51313580503810474</v>
      </c>
      <c r="BH31" s="11">
        <f t="shared" si="5"/>
        <v>0.51313580503810474</v>
      </c>
      <c r="BI31" s="11">
        <f t="shared" si="6"/>
        <v>0.51313580503810474</v>
      </c>
      <c r="BJ31" s="11">
        <f t="shared" si="7"/>
        <v>0.51313580503810474</v>
      </c>
      <c r="BK31" s="11">
        <f t="shared" si="8"/>
        <v>0.51313580503810474</v>
      </c>
      <c r="BL31" s="11">
        <f t="shared" si="9"/>
        <v>0.51313580503810474</v>
      </c>
      <c r="BM31" s="11">
        <f t="shared" si="10"/>
        <v>0.51313580503810474</v>
      </c>
      <c r="BN31" s="11">
        <f t="shared" si="11"/>
        <v>0.51313580503810474</v>
      </c>
      <c r="BO31" s="11">
        <f t="shared" si="12"/>
        <v>0.51313580503810474</v>
      </c>
      <c r="BP31" s="11">
        <f t="shared" si="13"/>
        <v>0.51313580503810474</v>
      </c>
      <c r="BQ31" s="11">
        <f t="shared" si="14"/>
        <v>0.51313580503810474</v>
      </c>
      <c r="BR31" s="11">
        <f t="shared" si="15"/>
        <v>0.51313580503810474</v>
      </c>
      <c r="BS31" s="11">
        <f t="shared" si="16"/>
        <v>0.51313580503810474</v>
      </c>
      <c r="BT31" s="11">
        <f t="shared" si="17"/>
        <v>0.51313580503810474</v>
      </c>
      <c r="BU31" s="11">
        <f t="shared" si="18"/>
        <v>0.51313580503810474</v>
      </c>
      <c r="BV31" s="11">
        <f t="shared" si="19"/>
        <v>0.51313580503810474</v>
      </c>
      <c r="BW31" s="11">
        <f t="shared" si="20"/>
        <v>0.51313580503810474</v>
      </c>
      <c r="BX31" s="11">
        <f t="shared" si="21"/>
        <v>0.51313580503810474</v>
      </c>
      <c r="BY31" s="11">
        <f t="shared" si="22"/>
        <v>0.51313580503810474</v>
      </c>
      <c r="BZ31" s="11">
        <f t="shared" si="23"/>
        <v>0.51313580503810474</v>
      </c>
      <c r="CA31" s="11">
        <f t="shared" si="24"/>
        <v>0.51313580503810474</v>
      </c>
      <c r="CB31" s="11">
        <f t="shared" si="25"/>
        <v>0.51313580503810474</v>
      </c>
      <c r="CC31" s="11">
        <f t="shared" si="26"/>
        <v>0.51313580503810474</v>
      </c>
      <c r="CD31" s="11">
        <f t="shared" si="27"/>
        <v>0.51313580503810474</v>
      </c>
      <c r="CE31" s="11">
        <f t="shared" si="28"/>
        <v>0.50030184453460957</v>
      </c>
      <c r="CF31" s="11">
        <f t="shared" si="29"/>
        <v>0.51313580503810474</v>
      </c>
      <c r="CG31" s="11">
        <f t="shared" si="30"/>
        <v>0.51313580503810474</v>
      </c>
      <c r="CH31" s="11">
        <f t="shared" si="31"/>
        <v>0.51313580503810474</v>
      </c>
      <c r="CI31" s="11">
        <f t="shared" si="32"/>
        <v>0.51313580503810474</v>
      </c>
      <c r="CJ31" s="11">
        <f t="shared" si="33"/>
        <v>0.51313580503810474</v>
      </c>
      <c r="CK31" s="11">
        <f t="shared" si="34"/>
        <v>0.51313580503810474</v>
      </c>
      <c r="CL31" s="11">
        <f t="shared" si="35"/>
        <v>0.51313580503810474</v>
      </c>
      <c r="CM31" s="11">
        <f t="shared" si="36"/>
        <v>0.51313580503810474</v>
      </c>
      <c r="CN31" s="11">
        <f t="shared" si="37"/>
        <v>0.51313580503810474</v>
      </c>
      <c r="CO31" s="11">
        <f t="shared" si="38"/>
        <v>0.51313580503810474</v>
      </c>
      <c r="CP31" s="11">
        <f t="shared" si="39"/>
        <v>0.51313580503810474</v>
      </c>
      <c r="CQ31" s="11">
        <f t="shared" si="40"/>
        <v>0.51313580503810474</v>
      </c>
      <c r="CR31" s="11">
        <f t="shared" si="41"/>
        <v>0.51313580503810474</v>
      </c>
      <c r="CS31" s="11">
        <f t="shared" si="42"/>
        <v>0.51313580503810474</v>
      </c>
      <c r="CT31" s="11">
        <f t="shared" si="43"/>
        <v>0.51313580503810474</v>
      </c>
      <c r="CU31" s="11">
        <f t="shared" si="44"/>
        <v>0.51313580503810474</v>
      </c>
      <c r="CV31" s="11">
        <f t="shared" si="45"/>
        <v>0.51313580503810474</v>
      </c>
      <c r="CW31" s="11">
        <f t="shared" si="46"/>
        <v>0.51313580503810474</v>
      </c>
      <c r="CX31" s="11">
        <f t="shared" si="47"/>
        <v>0.51313580503810474</v>
      </c>
      <c r="CY31" s="11">
        <f t="shared" si="48"/>
        <v>0.51313580503810474</v>
      </c>
      <c r="CZ31" s="11">
        <f t="shared" si="49"/>
        <v>0.51313580503810474</v>
      </c>
      <c r="DA31" s="11">
        <f t="shared" si="50"/>
        <v>0.51313580503810474</v>
      </c>
      <c r="DB31" s="11">
        <f t="shared" si="51"/>
        <v>0.51313580503810474</v>
      </c>
      <c r="DC31" s="11">
        <f t="shared" si="52"/>
        <v>0.51313580503810474</v>
      </c>
      <c r="DE31" s="4">
        <f>(1-BF31)/(SUM(BF$6:BF31))</f>
        <v>2.5044771149193991E-2</v>
      </c>
      <c r="DF31" s="4">
        <f>(1-BG31)/(SUM(BG$6:BG31))</f>
        <v>2.5046011785913109E-2</v>
      </c>
      <c r="DG31" s="4">
        <f>(1-BH31)/(SUM(BH$6:BH31))</f>
        <v>2.5047204377650796E-2</v>
      </c>
      <c r="DH31" s="4">
        <f>(1-BI31)/(SUM(BI$6:BI31))</f>
        <v>2.5048338499431059E-2</v>
      </c>
      <c r="DI31" s="4">
        <f>(1-BJ31)/(SUM(BJ$6:BJ31))</f>
        <v>2.5049403227684466E-2</v>
      </c>
      <c r="DJ31" s="4">
        <f>(1-BK31)/(SUM(BK$6:BK31))</f>
        <v>2.5050402009860012E-2</v>
      </c>
      <c r="DK31" s="4">
        <f>(1-BL31)/(SUM(BL$6:BL31))</f>
        <v>2.505133091689226E-2</v>
      </c>
      <c r="DL31" s="4">
        <f>(1-BM31)/(SUM(BM$6:BM31))</f>
        <v>2.5052197622049813E-2</v>
      </c>
      <c r="DM31" s="4">
        <f>(1-BN31)/(SUM(BN$6:BN31))</f>
        <v>2.5053002113738437E-2</v>
      </c>
      <c r="DN31" s="4">
        <f>(1-BO31)/(SUM(BO$6:BO31))</f>
        <v>2.5053744612259451E-2</v>
      </c>
      <c r="DO31" s="4">
        <f>(1-BP31)/(SUM(BP$6:BP31))</f>
        <v>2.5054435579821101E-2</v>
      </c>
      <c r="DP31" s="4">
        <f>(1-BQ31)/(SUM(BQ$6:BQ31))</f>
        <v>2.5055077174952641E-2</v>
      </c>
      <c r="DQ31" s="4">
        <f>(1-BR31)/(SUM(BR$6:BR31))</f>
        <v>2.5055671487567637E-2</v>
      </c>
      <c r="DR31" s="4">
        <f>(1-BS31)/(SUM(BS$6:BS31))</f>
        <v>2.5056220540408052E-2</v>
      </c>
      <c r="DS31" s="4">
        <f>(1-BT31)/(SUM(BT$6:BT31))</f>
        <v>2.505672629056363E-2</v>
      </c>
      <c r="DT31" s="4">
        <f>(1-BU31)/(SUM(BU$6:BU31))</f>
        <v>2.505719063102238E-2</v>
      </c>
      <c r="DU31" s="4">
        <f>(1-BV31)/(SUM(BV$6:BV31))</f>
        <v>2.5057615392228973E-2</v>
      </c>
      <c r="DV31" s="4">
        <f>(1-BW31)/(SUM(BW$6:BW31))</f>
        <v>2.5058002343637729E-2</v>
      </c>
      <c r="DW31" s="4">
        <f>(1-BX31)/(SUM(BX$6:BX31))</f>
        <v>2.5058353195252847E-2</v>
      </c>
      <c r="DX31" s="4">
        <f>(1-BY31)/(SUM(BY$6:BY31))</f>
        <v>2.5058669599151012E-2</v>
      </c>
      <c r="DY31" s="4">
        <f>(1-BZ31)/(SUM(BZ$6:BZ31))</f>
        <v>2.5058958113119079E-2</v>
      </c>
      <c r="DZ31" s="4">
        <f>(1-CA31)/(SUM(CA$6:CA31))</f>
        <v>2.5059220495331287E-2</v>
      </c>
      <c r="EA31" s="4">
        <f>(1-CB31)/(SUM(CB$6:CB31))</f>
        <v>2.5059458401880331E-2</v>
      </c>
      <c r="EB31" s="4">
        <f>(1-CC31)/(SUM(CC$6:CC31))</f>
        <v>2.5059673392695343E-2</v>
      </c>
      <c r="EC31" s="4">
        <f>(1-CD31)/(SUM(CD$6:CD31))</f>
        <v>2.5059866937114882E-2</v>
      </c>
      <c r="ED31" s="4">
        <f>(1-CE31)/(SUM(CE$6:CE31))</f>
        <v>2.5720634425191333E-2</v>
      </c>
      <c r="EE31" s="4">
        <f>(1-CF31)/(SUM(CF$6:CF31))</f>
        <v>2.5043496835235154E-2</v>
      </c>
      <c r="EF31" s="4">
        <f>(1-CG31)/(SUM(CG$6:CG31))</f>
        <v>2.5043496835235154E-2</v>
      </c>
      <c r="EG31" s="4">
        <f>(1-CH31)/(SUM(CH$6:CH31))</f>
        <v>2.5043496835235154E-2</v>
      </c>
      <c r="EH31" s="4">
        <f>(1-CI31)/(SUM(CI$6:CI31))</f>
        <v>2.5043496835235154E-2</v>
      </c>
      <c r="EI31" s="4">
        <f>(1-CJ31)/(SUM(CJ$6:CJ31))</f>
        <v>2.5043496835235154E-2</v>
      </c>
      <c r="EJ31" s="4">
        <f>(1-CK31)/(SUM(CK$6:CK31))</f>
        <v>2.5043496835235154E-2</v>
      </c>
      <c r="EK31" s="4">
        <f>(1-CL31)/(SUM(CL$6:CL31))</f>
        <v>2.5043496835235154E-2</v>
      </c>
      <c r="EL31" s="4">
        <f>(1-CM31)/(SUM(CM$6:CM31))</f>
        <v>2.5043496835235154E-2</v>
      </c>
      <c r="EM31" s="4">
        <f>(1-CN31)/(SUM(CN$6:CN31))</f>
        <v>2.5043496835235154E-2</v>
      </c>
      <c r="EN31" s="4">
        <f>(1-CO31)/(SUM(CO$6:CO31))</f>
        <v>2.5043496835235154E-2</v>
      </c>
      <c r="EO31" s="4">
        <f>(1-CP31)/(SUM(CP$6:CP31))</f>
        <v>2.5043496835235154E-2</v>
      </c>
      <c r="EP31" s="4">
        <f>(1-CQ31)/(SUM(CQ$6:CQ31))</f>
        <v>2.5043496835235154E-2</v>
      </c>
      <c r="EQ31" s="4">
        <f>(1-CR31)/(SUM(CR$6:CR31))</f>
        <v>2.5043496835235154E-2</v>
      </c>
      <c r="ER31" s="4">
        <f>(1-CS31)/(SUM(CS$6:CS31))</f>
        <v>2.5043496835235154E-2</v>
      </c>
      <c r="ES31" s="4">
        <f>(1-CT31)/(SUM(CT$6:CT31))</f>
        <v>2.5043496835235154E-2</v>
      </c>
      <c r="ET31" s="4">
        <f>(1-CU31)/(SUM(CU$6:CU31))</f>
        <v>2.5043496835235154E-2</v>
      </c>
      <c r="EU31" s="4">
        <f>(1-CV31)/(SUM(CV$6:CV31))</f>
        <v>2.5043496835235154E-2</v>
      </c>
      <c r="EV31" s="4">
        <f>(1-CW31)/(SUM(CW$6:CW31))</f>
        <v>2.5043496835235154E-2</v>
      </c>
      <c r="EW31" s="4">
        <f>(1-CX31)/(SUM(CX$6:CX31))</f>
        <v>2.5043496835235154E-2</v>
      </c>
      <c r="EX31" s="4">
        <f>(1-CY31)/(SUM(CY$6:CY31))</f>
        <v>2.5043496835235154E-2</v>
      </c>
      <c r="EY31" s="4">
        <f>(1-CZ31)/(SUM(CZ$6:CZ31))</f>
        <v>2.5043496835235154E-2</v>
      </c>
      <c r="EZ31" s="4">
        <f>(1-DA31)/(SUM(DA$6:DA31))</f>
        <v>2.5043496835235154E-2</v>
      </c>
      <c r="FA31" s="4">
        <f>(1-DB31)/(SUM(DB$6:DB31))</f>
        <v>2.5043496835235154E-2</v>
      </c>
      <c r="FB31" s="4">
        <f>(1-DC31)/(SUM(DC$6:DC31))</f>
        <v>2.5043496835235154E-2</v>
      </c>
      <c r="FD31" s="4">
        <f t="shared" si="62"/>
        <v>2.8503020683029456E-2</v>
      </c>
      <c r="FE31" s="4">
        <f t="shared" si="62"/>
        <v>2.8503020683029456E-2</v>
      </c>
      <c r="FF31" s="4">
        <f t="shared" si="62"/>
        <v>2.8503020683029456E-2</v>
      </c>
      <c r="FG31" s="4">
        <f t="shared" si="62"/>
        <v>2.8503020683029456E-2</v>
      </c>
      <c r="FH31" s="4">
        <f t="shared" si="62"/>
        <v>2.8503020683029456E-2</v>
      </c>
      <c r="FI31" s="4">
        <f t="shared" si="62"/>
        <v>2.8503020683029456E-2</v>
      </c>
      <c r="FJ31" s="4">
        <f t="shared" si="62"/>
        <v>2.8503020683029456E-2</v>
      </c>
      <c r="FK31" s="4">
        <f t="shared" si="62"/>
        <v>2.8503020683029456E-2</v>
      </c>
      <c r="FL31" s="4">
        <f t="shared" si="62"/>
        <v>2.8503020683029456E-2</v>
      </c>
      <c r="FM31" s="4">
        <f t="shared" si="62"/>
        <v>2.8503020683029456E-2</v>
      </c>
      <c r="FN31" s="4">
        <f t="shared" si="62"/>
        <v>2.8503020683029456E-2</v>
      </c>
      <c r="FO31" s="4">
        <f t="shared" si="62"/>
        <v>2.8503020683029456E-2</v>
      </c>
      <c r="FP31" s="4">
        <f t="shared" si="62"/>
        <v>2.8503020683029456E-2</v>
      </c>
      <c r="FQ31" s="4">
        <f t="shared" si="62"/>
        <v>2.8503020683029456E-2</v>
      </c>
      <c r="FR31" s="4">
        <f t="shared" si="62"/>
        <v>2.8503020683029456E-2</v>
      </c>
      <c r="FS31" s="4">
        <f t="shared" si="62"/>
        <v>2.8503020683029456E-2</v>
      </c>
      <c r="FT31" s="4">
        <f t="shared" si="65"/>
        <v>2.8503020683029456E-2</v>
      </c>
      <c r="FU31" s="4">
        <f t="shared" si="65"/>
        <v>2.8503020683029456E-2</v>
      </c>
      <c r="FV31" s="4">
        <f t="shared" si="65"/>
        <v>2.8503020683029456E-2</v>
      </c>
      <c r="FW31" s="4">
        <f t="shared" si="65"/>
        <v>2.8503020683029456E-2</v>
      </c>
      <c r="FX31" s="4">
        <f t="shared" si="65"/>
        <v>2.8503020683029456E-2</v>
      </c>
      <c r="FY31" s="4">
        <f t="shared" si="65"/>
        <v>2.8503020683029456E-2</v>
      </c>
      <c r="FZ31" s="4">
        <f t="shared" si="65"/>
        <v>2.8503020683029456E-2</v>
      </c>
      <c r="GA31" s="4">
        <f t="shared" si="65"/>
        <v>2.8503020683029456E-2</v>
      </c>
      <c r="GB31" s="4">
        <f t="shared" si="65"/>
        <v>3.7542763374633914E-3</v>
      </c>
      <c r="GC31" s="4">
        <f t="shared" si="65"/>
        <v>5.4886627478343497E-2</v>
      </c>
      <c r="GD31" s="4">
        <f t="shared" si="65"/>
        <v>2.8503020683029456E-2</v>
      </c>
      <c r="GE31" s="4">
        <f t="shared" si="65"/>
        <v>2.8503020683029456E-2</v>
      </c>
      <c r="GF31" s="4">
        <f t="shared" si="65"/>
        <v>2.8503020683029456E-2</v>
      </c>
      <c r="GG31" s="4">
        <f t="shared" si="65"/>
        <v>2.8503020683029456E-2</v>
      </c>
      <c r="GH31" s="4">
        <f t="shared" si="65"/>
        <v>2.8503020683029456E-2</v>
      </c>
      <c r="GI31" s="4">
        <f t="shared" si="65"/>
        <v>2.8503020683029456E-2</v>
      </c>
      <c r="GJ31" s="4">
        <f t="shared" si="66"/>
        <v>2.8503020683029456E-2</v>
      </c>
      <c r="GK31" s="4">
        <f t="shared" si="66"/>
        <v>2.8503020683029456E-2</v>
      </c>
      <c r="GL31" s="4">
        <f t="shared" si="66"/>
        <v>2.8503020683029456E-2</v>
      </c>
      <c r="GM31" s="4">
        <f t="shared" si="66"/>
        <v>2.8503020683029456E-2</v>
      </c>
      <c r="GN31" s="4">
        <f t="shared" si="66"/>
        <v>2.8503020683029456E-2</v>
      </c>
      <c r="GO31" s="4">
        <f t="shared" si="66"/>
        <v>2.8503020683029456E-2</v>
      </c>
      <c r="GP31" s="4">
        <f t="shared" si="66"/>
        <v>2.8503020683029456E-2</v>
      </c>
      <c r="GQ31" s="4">
        <f t="shared" si="66"/>
        <v>2.8503020683029456E-2</v>
      </c>
      <c r="GR31" s="4">
        <f t="shared" si="66"/>
        <v>2.8503020683029456E-2</v>
      </c>
      <c r="GS31" s="4">
        <f t="shared" si="66"/>
        <v>2.8503020683029456E-2</v>
      </c>
      <c r="GT31" s="4">
        <f t="shared" si="66"/>
        <v>2.8503020683029456E-2</v>
      </c>
      <c r="GU31" s="4">
        <f t="shared" si="66"/>
        <v>2.8503020683029456E-2</v>
      </c>
      <c r="GV31" s="4">
        <f t="shared" si="66"/>
        <v>2.8503020683029456E-2</v>
      </c>
      <c r="GW31" s="4">
        <f t="shared" si="66"/>
        <v>2.8503020683029456E-2</v>
      </c>
      <c r="GX31" s="4">
        <f t="shared" si="66"/>
        <v>2.8503020683029456E-2</v>
      </c>
      <c r="GY31" s="4">
        <f t="shared" si="66"/>
        <v>2.8503020683029456E-2</v>
      </c>
      <c r="GZ31" s="4">
        <f t="shared" si="67"/>
        <v>2.8503020683029456E-2</v>
      </c>
      <c r="HA31" s="4">
        <f t="shared" si="67"/>
        <v>2.8503020683029456E-2</v>
      </c>
      <c r="HB31" s="4"/>
      <c r="HC31" s="4"/>
      <c r="HD31" s="4"/>
      <c r="HE31" s="4"/>
    </row>
    <row r="32" spans="2:213" x14ac:dyDescent="0.2">
      <c r="B32" t="str">
        <f t="shared" si="0"/>
        <v>27y</v>
      </c>
      <c r="C32">
        <f t="shared" si="55"/>
        <v>324</v>
      </c>
      <c r="D32" s="10">
        <f t="shared" si="1"/>
        <v>27</v>
      </c>
      <c r="E32" s="11">
        <f>'Curve construction'!F47</f>
        <v>2.6078182526303229E-2</v>
      </c>
      <c r="G32" s="11">
        <f t="shared" si="69"/>
        <v>2.6078182526303229E-2</v>
      </c>
      <c r="H32" s="11">
        <f t="shared" si="69"/>
        <v>2.6078182526303229E-2</v>
      </c>
      <c r="I32" s="11">
        <f t="shared" si="69"/>
        <v>2.6078182526303229E-2</v>
      </c>
      <c r="J32" s="11">
        <f t="shared" si="69"/>
        <v>2.6078182526303229E-2</v>
      </c>
      <c r="K32" s="11">
        <f t="shared" si="69"/>
        <v>2.6078182526303229E-2</v>
      </c>
      <c r="L32" s="11">
        <f t="shared" si="69"/>
        <v>2.6078182526303229E-2</v>
      </c>
      <c r="M32" s="11">
        <f t="shared" si="69"/>
        <v>2.6078182526303229E-2</v>
      </c>
      <c r="N32" s="11">
        <f t="shared" si="69"/>
        <v>2.6078182526303229E-2</v>
      </c>
      <c r="O32" s="11">
        <f t="shared" si="69"/>
        <v>2.6078182526303229E-2</v>
      </c>
      <c r="P32" s="11">
        <f t="shared" si="69"/>
        <v>2.6078182526303229E-2</v>
      </c>
      <c r="Q32" s="11">
        <f t="shared" si="69"/>
        <v>2.6078182526303229E-2</v>
      </c>
      <c r="R32" s="11">
        <f t="shared" si="69"/>
        <v>2.6078182526303229E-2</v>
      </c>
      <c r="S32" s="11">
        <f t="shared" si="69"/>
        <v>2.6078182526303229E-2</v>
      </c>
      <c r="T32" s="11">
        <f t="shared" si="69"/>
        <v>2.6078182526303229E-2</v>
      </c>
      <c r="U32" s="11">
        <f t="shared" si="69"/>
        <v>2.6078182526303229E-2</v>
      </c>
      <c r="V32" s="11">
        <f t="shared" si="69"/>
        <v>2.6078182526303229E-2</v>
      </c>
      <c r="W32" s="11">
        <f t="shared" si="68"/>
        <v>2.6078182526303229E-2</v>
      </c>
      <c r="X32" s="11">
        <f t="shared" si="68"/>
        <v>2.6078182526303229E-2</v>
      </c>
      <c r="Y32" s="11">
        <f t="shared" si="68"/>
        <v>2.6078182526303229E-2</v>
      </c>
      <c r="Z32" s="11">
        <f t="shared" si="68"/>
        <v>2.6078182526303229E-2</v>
      </c>
      <c r="AA32" s="11">
        <f t="shared" si="68"/>
        <v>2.6078182526303229E-2</v>
      </c>
      <c r="AB32" s="11">
        <f t="shared" si="68"/>
        <v>2.6078182526303229E-2</v>
      </c>
      <c r="AC32" s="11">
        <f t="shared" si="68"/>
        <v>2.6078182526303229E-2</v>
      </c>
      <c r="AD32" s="11">
        <f t="shared" si="68"/>
        <v>2.6078182526303229E-2</v>
      </c>
      <c r="AE32" s="11">
        <f t="shared" si="68"/>
        <v>2.6078182526303229E-2</v>
      </c>
      <c r="AF32" s="11">
        <f t="shared" si="68"/>
        <v>2.6078182526303229E-2</v>
      </c>
      <c r="AG32" s="11">
        <f t="shared" si="68"/>
        <v>2.7078182526303229E-2</v>
      </c>
      <c r="AH32" s="11">
        <f t="shared" si="68"/>
        <v>2.6078182526303229E-2</v>
      </c>
      <c r="AI32" s="11">
        <f t="shared" si="68"/>
        <v>2.6078182526303229E-2</v>
      </c>
      <c r="AJ32" s="11">
        <f t="shared" si="68"/>
        <v>2.6078182526303229E-2</v>
      </c>
      <c r="AK32" s="11">
        <f t="shared" si="68"/>
        <v>2.6078182526303229E-2</v>
      </c>
      <c r="AL32" s="11">
        <f t="shared" si="68"/>
        <v>2.6078182526303229E-2</v>
      </c>
      <c r="AM32" s="11">
        <f t="shared" si="68"/>
        <v>2.6078182526303229E-2</v>
      </c>
      <c r="AN32" s="11">
        <f t="shared" si="68"/>
        <v>2.6078182526303229E-2</v>
      </c>
      <c r="AO32" s="11">
        <f t="shared" si="68"/>
        <v>2.6078182526303229E-2</v>
      </c>
      <c r="AP32" s="11">
        <f t="shared" si="68"/>
        <v>2.6078182526303229E-2</v>
      </c>
      <c r="AQ32" s="11">
        <f t="shared" si="68"/>
        <v>2.6078182526303229E-2</v>
      </c>
      <c r="AR32" s="11">
        <f t="shared" si="68"/>
        <v>2.6078182526303229E-2</v>
      </c>
      <c r="AS32" s="11">
        <f t="shared" si="68"/>
        <v>2.6078182526303229E-2</v>
      </c>
      <c r="AT32" s="11">
        <f t="shared" si="68"/>
        <v>2.6078182526303229E-2</v>
      </c>
      <c r="AU32" s="11">
        <f t="shared" si="68"/>
        <v>2.6078182526303229E-2</v>
      </c>
      <c r="AV32" s="11">
        <f t="shared" si="68"/>
        <v>2.6078182526303229E-2</v>
      </c>
      <c r="AW32" s="11">
        <f t="shared" si="68"/>
        <v>2.6078182526303229E-2</v>
      </c>
      <c r="AX32" s="11">
        <f t="shared" si="70"/>
        <v>2.6078182526303229E-2</v>
      </c>
      <c r="AY32" s="11">
        <f t="shared" si="70"/>
        <v>2.6078182526303229E-2</v>
      </c>
      <c r="AZ32" s="11">
        <f t="shared" si="70"/>
        <v>2.6078182526303229E-2</v>
      </c>
      <c r="BA32" s="11">
        <f t="shared" si="70"/>
        <v>2.6078182526303229E-2</v>
      </c>
      <c r="BB32" s="11">
        <f t="shared" si="70"/>
        <v>2.6078182526303229E-2</v>
      </c>
      <c r="BC32" s="11">
        <f t="shared" si="70"/>
        <v>2.6078182526303229E-2</v>
      </c>
      <c r="BD32" s="11">
        <f t="shared" si="70"/>
        <v>2.6078182526303229E-2</v>
      </c>
      <c r="BF32" s="11">
        <f t="shared" si="57"/>
        <v>0.49903127056622398</v>
      </c>
      <c r="BG32" s="11">
        <f t="shared" si="4"/>
        <v>0.49903127056622398</v>
      </c>
      <c r="BH32" s="11">
        <f t="shared" si="5"/>
        <v>0.49903127056622398</v>
      </c>
      <c r="BI32" s="11">
        <f t="shared" si="6"/>
        <v>0.49903127056622398</v>
      </c>
      <c r="BJ32" s="11">
        <f t="shared" si="7"/>
        <v>0.49903127056622398</v>
      </c>
      <c r="BK32" s="11">
        <f t="shared" si="8"/>
        <v>0.49903127056622398</v>
      </c>
      <c r="BL32" s="11">
        <f t="shared" si="9"/>
        <v>0.49903127056622398</v>
      </c>
      <c r="BM32" s="11">
        <f t="shared" si="10"/>
        <v>0.49903127056622398</v>
      </c>
      <c r="BN32" s="11">
        <f t="shared" si="11"/>
        <v>0.49903127056622398</v>
      </c>
      <c r="BO32" s="11">
        <f t="shared" si="12"/>
        <v>0.49903127056622398</v>
      </c>
      <c r="BP32" s="11">
        <f t="shared" si="13"/>
        <v>0.49903127056622398</v>
      </c>
      <c r="BQ32" s="11">
        <f t="shared" si="14"/>
        <v>0.49903127056622398</v>
      </c>
      <c r="BR32" s="11">
        <f t="shared" si="15"/>
        <v>0.49903127056622398</v>
      </c>
      <c r="BS32" s="11">
        <f t="shared" si="16"/>
        <v>0.49903127056622398</v>
      </c>
      <c r="BT32" s="11">
        <f t="shared" si="17"/>
        <v>0.49903127056622398</v>
      </c>
      <c r="BU32" s="11">
        <f t="shared" si="18"/>
        <v>0.49903127056622398</v>
      </c>
      <c r="BV32" s="11">
        <f t="shared" si="19"/>
        <v>0.49903127056622398</v>
      </c>
      <c r="BW32" s="11">
        <f t="shared" si="20"/>
        <v>0.49903127056622398</v>
      </c>
      <c r="BX32" s="11">
        <f t="shared" si="21"/>
        <v>0.49903127056622398</v>
      </c>
      <c r="BY32" s="11">
        <f t="shared" si="22"/>
        <v>0.49903127056622398</v>
      </c>
      <c r="BZ32" s="11">
        <f t="shared" si="23"/>
        <v>0.49903127056622398</v>
      </c>
      <c r="CA32" s="11">
        <f t="shared" si="24"/>
        <v>0.49903127056622398</v>
      </c>
      <c r="CB32" s="11">
        <f t="shared" si="25"/>
        <v>0.49903127056622398</v>
      </c>
      <c r="CC32" s="11">
        <f t="shared" si="26"/>
        <v>0.49903127056622398</v>
      </c>
      <c r="CD32" s="11">
        <f t="shared" si="27"/>
        <v>0.49903127056622398</v>
      </c>
      <c r="CE32" s="11">
        <f t="shared" si="28"/>
        <v>0.49903127056622398</v>
      </c>
      <c r="CF32" s="11">
        <f t="shared" si="29"/>
        <v>0.48607736093121268</v>
      </c>
      <c r="CG32" s="11">
        <f t="shared" si="30"/>
        <v>0.49903127056622398</v>
      </c>
      <c r="CH32" s="11">
        <f t="shared" si="31"/>
        <v>0.49903127056622398</v>
      </c>
      <c r="CI32" s="11">
        <f t="shared" si="32"/>
        <v>0.49903127056622398</v>
      </c>
      <c r="CJ32" s="11">
        <f t="shared" si="33"/>
        <v>0.49903127056622398</v>
      </c>
      <c r="CK32" s="11">
        <f t="shared" si="34"/>
        <v>0.49903127056622398</v>
      </c>
      <c r="CL32" s="11">
        <f t="shared" si="35"/>
        <v>0.49903127056622398</v>
      </c>
      <c r="CM32" s="11">
        <f t="shared" si="36"/>
        <v>0.49903127056622398</v>
      </c>
      <c r="CN32" s="11">
        <f t="shared" si="37"/>
        <v>0.49903127056622398</v>
      </c>
      <c r="CO32" s="11">
        <f t="shared" si="38"/>
        <v>0.49903127056622398</v>
      </c>
      <c r="CP32" s="11">
        <f t="shared" si="39"/>
        <v>0.49903127056622398</v>
      </c>
      <c r="CQ32" s="11">
        <f t="shared" si="40"/>
        <v>0.49903127056622398</v>
      </c>
      <c r="CR32" s="11">
        <f t="shared" si="41"/>
        <v>0.49903127056622398</v>
      </c>
      <c r="CS32" s="11">
        <f t="shared" si="42"/>
        <v>0.49903127056622398</v>
      </c>
      <c r="CT32" s="11">
        <f t="shared" si="43"/>
        <v>0.49903127056622398</v>
      </c>
      <c r="CU32" s="11">
        <f t="shared" si="44"/>
        <v>0.49903127056622398</v>
      </c>
      <c r="CV32" s="11">
        <f t="shared" si="45"/>
        <v>0.49903127056622398</v>
      </c>
      <c r="CW32" s="11">
        <f t="shared" si="46"/>
        <v>0.49903127056622398</v>
      </c>
      <c r="CX32" s="11">
        <f t="shared" si="47"/>
        <v>0.49903127056622398</v>
      </c>
      <c r="CY32" s="11">
        <f t="shared" si="48"/>
        <v>0.49903127056622398</v>
      </c>
      <c r="CZ32" s="11">
        <f t="shared" si="49"/>
        <v>0.49903127056622398</v>
      </c>
      <c r="DA32" s="11">
        <f t="shared" si="50"/>
        <v>0.49903127056622398</v>
      </c>
      <c r="DB32" s="11">
        <f t="shared" si="51"/>
        <v>0.49903127056622398</v>
      </c>
      <c r="DC32" s="11">
        <f t="shared" si="52"/>
        <v>0.49903127056622398</v>
      </c>
      <c r="DE32" s="4">
        <f>(1-BF32)/(SUM(BF$6:BF32))</f>
        <v>2.5125338268349184E-2</v>
      </c>
      <c r="DF32" s="4">
        <f>(1-BG32)/(SUM(BG$6:BG32))</f>
        <v>2.5126551743845156E-2</v>
      </c>
      <c r="DG32" s="4">
        <f>(1-BH32)/(SUM(BH$6:BH32))</f>
        <v>2.5127718223370635E-2</v>
      </c>
      <c r="DH32" s="4">
        <f>(1-BI32)/(SUM(BI$6:BI32))</f>
        <v>2.5128827510579529E-2</v>
      </c>
      <c r="DI32" s="4">
        <f>(1-BJ32)/(SUM(BJ$6:BJ32))</f>
        <v>2.5129868921526483E-2</v>
      </c>
      <c r="DJ32" s="4">
        <f>(1-BK32)/(SUM(BK$6:BK32))</f>
        <v>2.5130845828585161E-2</v>
      </c>
      <c r="DK32" s="4">
        <f>(1-BL32)/(SUM(BL$6:BL32))</f>
        <v>2.5131754389140962E-2</v>
      </c>
      <c r="DL32" s="4">
        <f>(1-BM32)/(SUM(BM$6:BM32))</f>
        <v>2.5132602108750467E-2</v>
      </c>
      <c r="DM32" s="4">
        <f>(1-BN32)/(SUM(BN$6:BN32))</f>
        <v>2.5133388976389625E-2</v>
      </c>
      <c r="DN32" s="4">
        <f>(1-BO32)/(SUM(BO$6:BO32))</f>
        <v>2.5134115207826629E-2</v>
      </c>
      <c r="DO32" s="4">
        <f>(1-BP32)/(SUM(BP$6:BP32))</f>
        <v>2.5134791036306E-2</v>
      </c>
      <c r="DP32" s="4">
        <f>(1-BQ32)/(SUM(BQ$6:BQ32))</f>
        <v>2.5135418573268314E-2</v>
      </c>
      <c r="DQ32" s="4">
        <f>(1-BR32)/(SUM(BR$6:BR32))</f>
        <v>2.5135999863016512E-2</v>
      </c>
      <c r="DR32" s="4">
        <f>(1-BS32)/(SUM(BS$6:BS32))</f>
        <v>2.5136536884130697E-2</v>
      </c>
      <c r="DS32" s="4">
        <f>(1-BT32)/(SUM(BT$6:BT32))</f>
        <v>2.5137031550956489E-2</v>
      </c>
      <c r="DT32" s="4">
        <f>(1-BU32)/(SUM(BU$6:BU32))</f>
        <v>2.5137485715123541E-2</v>
      </c>
      <c r="DU32" s="4">
        <f>(1-BV32)/(SUM(BV$6:BV32))</f>
        <v>2.5137901167071673E-2</v>
      </c>
      <c r="DV32" s="4">
        <f>(1-BW32)/(SUM(BW$6:BW32))</f>
        <v>2.5138279637571578E-2</v>
      </c>
      <c r="DW32" s="4">
        <f>(1-BX32)/(SUM(BX$6:BX32))</f>
        <v>2.5138622799232849E-2</v>
      </c>
      <c r="DX32" s="4">
        <f>(1-BY32)/(SUM(BY$6:BY32))</f>
        <v>2.5138932267994712E-2</v>
      </c>
      <c r="DY32" s="4">
        <f>(1-BZ32)/(SUM(BZ$6:BZ32))</f>
        <v>2.5139214457964625E-2</v>
      </c>
      <c r="DZ32" s="4">
        <f>(1-CA32)/(SUM(CA$6:CA32))</f>
        <v>2.5139471088824829E-2</v>
      </c>
      <c r="EA32" s="4">
        <f>(1-CB32)/(SUM(CB$6:CB32))</f>
        <v>2.5139703780405913E-2</v>
      </c>
      <c r="EB32" s="4">
        <f>(1-CC32)/(SUM(CC$6:CC32))</f>
        <v>2.5139914058476112E-2</v>
      </c>
      <c r="EC32" s="4">
        <f>(1-CD32)/(SUM(CD$6:CD32))</f>
        <v>2.5140103360193126E-2</v>
      </c>
      <c r="ED32" s="4">
        <f>(1-CE32)/(SUM(CE$6:CE32))</f>
        <v>2.5140273039238121E-2</v>
      </c>
      <c r="EE32" s="4">
        <f>(1-CF32)/(SUM(CF$6:CF32))</f>
        <v>2.579049844982732E-2</v>
      </c>
      <c r="EF32" s="4">
        <f>(1-CG32)/(SUM(CG$6:CG32))</f>
        <v>2.5124091849775706E-2</v>
      </c>
      <c r="EG32" s="4">
        <f>(1-CH32)/(SUM(CH$6:CH32))</f>
        <v>2.5124091849775706E-2</v>
      </c>
      <c r="EH32" s="4">
        <f>(1-CI32)/(SUM(CI$6:CI32))</f>
        <v>2.5124091849775706E-2</v>
      </c>
      <c r="EI32" s="4">
        <f>(1-CJ32)/(SUM(CJ$6:CJ32))</f>
        <v>2.5124091849775706E-2</v>
      </c>
      <c r="EJ32" s="4">
        <f>(1-CK32)/(SUM(CK$6:CK32))</f>
        <v>2.5124091849775706E-2</v>
      </c>
      <c r="EK32" s="4">
        <f>(1-CL32)/(SUM(CL$6:CL32))</f>
        <v>2.5124091849775706E-2</v>
      </c>
      <c r="EL32" s="4">
        <f>(1-CM32)/(SUM(CM$6:CM32))</f>
        <v>2.5124091849775706E-2</v>
      </c>
      <c r="EM32" s="4">
        <f>(1-CN32)/(SUM(CN$6:CN32))</f>
        <v>2.5124091849775706E-2</v>
      </c>
      <c r="EN32" s="4">
        <f>(1-CO32)/(SUM(CO$6:CO32))</f>
        <v>2.5124091849775706E-2</v>
      </c>
      <c r="EO32" s="4">
        <f>(1-CP32)/(SUM(CP$6:CP32))</f>
        <v>2.5124091849775706E-2</v>
      </c>
      <c r="EP32" s="4">
        <f>(1-CQ32)/(SUM(CQ$6:CQ32))</f>
        <v>2.5124091849775706E-2</v>
      </c>
      <c r="EQ32" s="4">
        <f>(1-CR32)/(SUM(CR$6:CR32))</f>
        <v>2.5124091849775706E-2</v>
      </c>
      <c r="ER32" s="4">
        <f>(1-CS32)/(SUM(CS$6:CS32))</f>
        <v>2.5124091849775706E-2</v>
      </c>
      <c r="ES32" s="4">
        <f>(1-CT32)/(SUM(CT$6:CT32))</f>
        <v>2.5124091849775706E-2</v>
      </c>
      <c r="ET32" s="4">
        <f>(1-CU32)/(SUM(CU$6:CU32))</f>
        <v>2.5124091849775706E-2</v>
      </c>
      <c r="EU32" s="4">
        <f>(1-CV32)/(SUM(CV$6:CV32))</f>
        <v>2.5124091849775706E-2</v>
      </c>
      <c r="EV32" s="4">
        <f>(1-CW32)/(SUM(CW$6:CW32))</f>
        <v>2.5124091849775706E-2</v>
      </c>
      <c r="EW32" s="4">
        <f>(1-CX32)/(SUM(CX$6:CX32))</f>
        <v>2.5124091849775706E-2</v>
      </c>
      <c r="EX32" s="4">
        <f>(1-CY32)/(SUM(CY$6:CY32))</f>
        <v>2.5124091849775706E-2</v>
      </c>
      <c r="EY32" s="4">
        <f>(1-CZ32)/(SUM(CZ$6:CZ32))</f>
        <v>2.5124091849775706E-2</v>
      </c>
      <c r="EZ32" s="4">
        <f>(1-DA32)/(SUM(DA$6:DA32))</f>
        <v>2.5124091849775706E-2</v>
      </c>
      <c r="FA32" s="4">
        <f>(1-DB32)/(SUM(DB$6:DB32))</f>
        <v>2.5124091849775706E-2</v>
      </c>
      <c r="FB32" s="4">
        <f>(1-DC32)/(SUM(DC$6:DC32))</f>
        <v>2.5124091849775706E-2</v>
      </c>
      <c r="FD32" s="4">
        <f t="shared" si="62"/>
        <v>2.8263828949791181E-2</v>
      </c>
      <c r="FE32" s="4">
        <f t="shared" si="62"/>
        <v>2.8263828949791181E-2</v>
      </c>
      <c r="FF32" s="4">
        <f t="shared" si="62"/>
        <v>2.8263828949791181E-2</v>
      </c>
      <c r="FG32" s="4">
        <f t="shared" si="62"/>
        <v>2.8263828949791181E-2</v>
      </c>
      <c r="FH32" s="4">
        <f t="shared" si="62"/>
        <v>2.8263828949791181E-2</v>
      </c>
      <c r="FI32" s="4">
        <f t="shared" si="62"/>
        <v>2.8263828949791181E-2</v>
      </c>
      <c r="FJ32" s="4">
        <f t="shared" si="62"/>
        <v>2.8263828949791181E-2</v>
      </c>
      <c r="FK32" s="4">
        <f t="shared" si="62"/>
        <v>2.8263828949791181E-2</v>
      </c>
      <c r="FL32" s="4">
        <f t="shared" si="62"/>
        <v>2.8263828949791181E-2</v>
      </c>
      <c r="FM32" s="4">
        <f t="shared" si="62"/>
        <v>2.8263828949791181E-2</v>
      </c>
      <c r="FN32" s="4">
        <f t="shared" si="62"/>
        <v>2.8263828949791181E-2</v>
      </c>
      <c r="FO32" s="4">
        <f t="shared" si="62"/>
        <v>2.8263828949791181E-2</v>
      </c>
      <c r="FP32" s="4">
        <f t="shared" si="62"/>
        <v>2.8263828949791181E-2</v>
      </c>
      <c r="FQ32" s="4">
        <f t="shared" si="62"/>
        <v>2.8263828949791181E-2</v>
      </c>
      <c r="FR32" s="4">
        <f t="shared" si="62"/>
        <v>2.8263828949791181E-2</v>
      </c>
      <c r="FS32" s="4">
        <f t="shared" si="62"/>
        <v>2.8263828949791181E-2</v>
      </c>
      <c r="FT32" s="4">
        <f t="shared" si="65"/>
        <v>2.8263828949791181E-2</v>
      </c>
      <c r="FU32" s="4">
        <f t="shared" si="65"/>
        <v>2.8263828949791181E-2</v>
      </c>
      <c r="FV32" s="4">
        <f t="shared" si="65"/>
        <v>2.8263828949791181E-2</v>
      </c>
      <c r="FW32" s="4">
        <f t="shared" si="65"/>
        <v>2.8263828949791181E-2</v>
      </c>
      <c r="FX32" s="4">
        <f t="shared" si="65"/>
        <v>2.8263828949791181E-2</v>
      </c>
      <c r="FY32" s="4">
        <f t="shared" si="65"/>
        <v>2.8263828949791181E-2</v>
      </c>
      <c r="FZ32" s="4">
        <f t="shared" si="65"/>
        <v>2.8263828949791181E-2</v>
      </c>
      <c r="GA32" s="4">
        <f t="shared" si="65"/>
        <v>2.8263828949791181E-2</v>
      </c>
      <c r="GB32" s="4">
        <f t="shared" si="65"/>
        <v>2.8263828949791181E-2</v>
      </c>
      <c r="GC32" s="4">
        <f t="shared" si="65"/>
        <v>2.5460808637181032E-3</v>
      </c>
      <c r="GD32" s="4">
        <f t="shared" si="65"/>
        <v>5.5666949917301922E-2</v>
      </c>
      <c r="GE32" s="4">
        <f t="shared" si="65"/>
        <v>2.8263828949791181E-2</v>
      </c>
      <c r="GF32" s="4">
        <f t="shared" si="65"/>
        <v>2.8263828949791181E-2</v>
      </c>
      <c r="GG32" s="4">
        <f t="shared" si="65"/>
        <v>2.8263828949791181E-2</v>
      </c>
      <c r="GH32" s="4">
        <f t="shared" si="65"/>
        <v>2.8263828949791181E-2</v>
      </c>
      <c r="GI32" s="4">
        <f t="shared" si="65"/>
        <v>2.8263828949791181E-2</v>
      </c>
      <c r="GJ32" s="4">
        <f t="shared" si="66"/>
        <v>2.8263828949791181E-2</v>
      </c>
      <c r="GK32" s="4">
        <f t="shared" si="66"/>
        <v>2.8263828949791181E-2</v>
      </c>
      <c r="GL32" s="4">
        <f t="shared" si="66"/>
        <v>2.8263828949791181E-2</v>
      </c>
      <c r="GM32" s="4">
        <f t="shared" si="66"/>
        <v>2.8263828949791181E-2</v>
      </c>
      <c r="GN32" s="4">
        <f t="shared" si="66"/>
        <v>2.8263828949791181E-2</v>
      </c>
      <c r="GO32" s="4">
        <f t="shared" si="66"/>
        <v>2.8263828949791181E-2</v>
      </c>
      <c r="GP32" s="4">
        <f t="shared" si="66"/>
        <v>2.8263828949791181E-2</v>
      </c>
      <c r="GQ32" s="4">
        <f t="shared" si="66"/>
        <v>2.8263828949791181E-2</v>
      </c>
      <c r="GR32" s="4">
        <f t="shared" si="66"/>
        <v>2.8263828949791181E-2</v>
      </c>
      <c r="GS32" s="4">
        <f t="shared" si="66"/>
        <v>2.8263828949791181E-2</v>
      </c>
      <c r="GT32" s="4">
        <f t="shared" si="66"/>
        <v>2.8263828949791181E-2</v>
      </c>
      <c r="GU32" s="4">
        <f t="shared" si="66"/>
        <v>2.8263828949791181E-2</v>
      </c>
      <c r="GV32" s="4">
        <f t="shared" si="66"/>
        <v>2.8263828949791181E-2</v>
      </c>
      <c r="GW32" s="4">
        <f t="shared" si="66"/>
        <v>2.8263828949791181E-2</v>
      </c>
      <c r="GX32" s="4">
        <f t="shared" si="66"/>
        <v>2.8263828949791181E-2</v>
      </c>
      <c r="GY32" s="4">
        <f t="shared" si="66"/>
        <v>2.8263828949791181E-2</v>
      </c>
      <c r="GZ32" s="4">
        <f t="shared" si="67"/>
        <v>2.8263828949791181E-2</v>
      </c>
      <c r="HA32" s="4">
        <f t="shared" si="67"/>
        <v>2.8263828949791181E-2</v>
      </c>
      <c r="HB32" s="4"/>
      <c r="HC32" s="4"/>
      <c r="HD32" s="4"/>
      <c r="HE32" s="4"/>
    </row>
    <row r="33" spans="2:213" x14ac:dyDescent="0.2">
      <c r="B33" t="str">
        <f t="shared" si="0"/>
        <v>28y</v>
      </c>
      <c r="C33">
        <f t="shared" si="55"/>
        <v>336</v>
      </c>
      <c r="D33" s="10">
        <f t="shared" si="1"/>
        <v>28</v>
      </c>
      <c r="E33" s="11">
        <f>'Curve construction'!F48</f>
        <v>2.6147635263322089E-2</v>
      </c>
      <c r="G33" s="11">
        <f t="shared" si="69"/>
        <v>2.6147635263322089E-2</v>
      </c>
      <c r="H33" s="11">
        <f t="shared" si="69"/>
        <v>2.6147635263322089E-2</v>
      </c>
      <c r="I33" s="11">
        <f t="shared" si="69"/>
        <v>2.6147635263322089E-2</v>
      </c>
      <c r="J33" s="11">
        <f t="shared" si="69"/>
        <v>2.6147635263322089E-2</v>
      </c>
      <c r="K33" s="11">
        <f t="shared" si="69"/>
        <v>2.6147635263322089E-2</v>
      </c>
      <c r="L33" s="11">
        <f t="shared" si="69"/>
        <v>2.6147635263322089E-2</v>
      </c>
      <c r="M33" s="11">
        <f t="shared" si="69"/>
        <v>2.6147635263322089E-2</v>
      </c>
      <c r="N33" s="11">
        <f t="shared" si="69"/>
        <v>2.6147635263322089E-2</v>
      </c>
      <c r="O33" s="11">
        <f t="shared" si="69"/>
        <v>2.6147635263322089E-2</v>
      </c>
      <c r="P33" s="11">
        <f t="shared" si="69"/>
        <v>2.6147635263322089E-2</v>
      </c>
      <c r="Q33" s="11">
        <f t="shared" si="69"/>
        <v>2.6147635263322089E-2</v>
      </c>
      <c r="R33" s="11">
        <f t="shared" si="69"/>
        <v>2.6147635263322089E-2</v>
      </c>
      <c r="S33" s="11">
        <f t="shared" si="69"/>
        <v>2.6147635263322089E-2</v>
      </c>
      <c r="T33" s="11">
        <f t="shared" si="69"/>
        <v>2.6147635263322089E-2</v>
      </c>
      <c r="U33" s="11">
        <f t="shared" si="69"/>
        <v>2.6147635263322089E-2</v>
      </c>
      <c r="V33" s="11">
        <f t="shared" si="69"/>
        <v>2.6147635263322089E-2</v>
      </c>
      <c r="W33" s="11">
        <f t="shared" si="68"/>
        <v>2.6147635263322089E-2</v>
      </c>
      <c r="X33" s="11">
        <f t="shared" si="68"/>
        <v>2.6147635263322089E-2</v>
      </c>
      <c r="Y33" s="11">
        <f t="shared" si="68"/>
        <v>2.6147635263322089E-2</v>
      </c>
      <c r="Z33" s="11">
        <f t="shared" si="68"/>
        <v>2.6147635263322089E-2</v>
      </c>
      <c r="AA33" s="11">
        <f t="shared" si="68"/>
        <v>2.6147635263322089E-2</v>
      </c>
      <c r="AB33" s="11">
        <f t="shared" si="68"/>
        <v>2.6147635263322089E-2</v>
      </c>
      <c r="AC33" s="11">
        <f t="shared" si="68"/>
        <v>2.6147635263322089E-2</v>
      </c>
      <c r="AD33" s="11">
        <f t="shared" si="68"/>
        <v>2.6147635263322089E-2</v>
      </c>
      <c r="AE33" s="11">
        <f t="shared" si="68"/>
        <v>2.6147635263322089E-2</v>
      </c>
      <c r="AF33" s="11">
        <f t="shared" si="68"/>
        <v>2.6147635263322089E-2</v>
      </c>
      <c r="AG33" s="11">
        <f t="shared" si="68"/>
        <v>2.6147635263322089E-2</v>
      </c>
      <c r="AH33" s="11">
        <f t="shared" si="68"/>
        <v>2.714763526332209E-2</v>
      </c>
      <c r="AI33" s="11">
        <f t="shared" si="68"/>
        <v>2.6147635263322089E-2</v>
      </c>
      <c r="AJ33" s="11">
        <f t="shared" si="68"/>
        <v>2.6147635263322089E-2</v>
      </c>
      <c r="AK33" s="11">
        <f t="shared" si="68"/>
        <v>2.6147635263322089E-2</v>
      </c>
      <c r="AL33" s="11">
        <f t="shared" si="68"/>
        <v>2.6147635263322089E-2</v>
      </c>
      <c r="AM33" s="11">
        <f t="shared" si="68"/>
        <v>2.6147635263322089E-2</v>
      </c>
      <c r="AN33" s="11">
        <f t="shared" si="68"/>
        <v>2.6147635263322089E-2</v>
      </c>
      <c r="AO33" s="11">
        <f t="shared" si="68"/>
        <v>2.6147635263322089E-2</v>
      </c>
      <c r="AP33" s="11">
        <f t="shared" si="68"/>
        <v>2.6147635263322089E-2</v>
      </c>
      <c r="AQ33" s="11">
        <f t="shared" si="68"/>
        <v>2.6147635263322089E-2</v>
      </c>
      <c r="AR33" s="11">
        <f t="shared" si="68"/>
        <v>2.6147635263322089E-2</v>
      </c>
      <c r="AS33" s="11">
        <f t="shared" si="68"/>
        <v>2.6147635263322089E-2</v>
      </c>
      <c r="AT33" s="11">
        <f t="shared" si="68"/>
        <v>2.6147635263322089E-2</v>
      </c>
      <c r="AU33" s="11">
        <f t="shared" si="68"/>
        <v>2.6147635263322089E-2</v>
      </c>
      <c r="AV33" s="11">
        <f t="shared" si="68"/>
        <v>2.6147635263322089E-2</v>
      </c>
      <c r="AW33" s="11">
        <f t="shared" si="68"/>
        <v>2.6147635263322089E-2</v>
      </c>
      <c r="AX33" s="11">
        <f t="shared" si="70"/>
        <v>2.6147635263322089E-2</v>
      </c>
      <c r="AY33" s="11">
        <f t="shared" si="70"/>
        <v>2.6147635263322089E-2</v>
      </c>
      <c r="AZ33" s="11">
        <f t="shared" si="70"/>
        <v>2.6147635263322089E-2</v>
      </c>
      <c r="BA33" s="11">
        <f t="shared" si="70"/>
        <v>2.6147635263322089E-2</v>
      </c>
      <c r="BB33" s="11">
        <f t="shared" si="70"/>
        <v>2.6147635263322089E-2</v>
      </c>
      <c r="BC33" s="11">
        <f t="shared" si="70"/>
        <v>2.6147635263322089E-2</v>
      </c>
      <c r="BD33" s="11">
        <f t="shared" si="70"/>
        <v>2.6147635263322089E-2</v>
      </c>
      <c r="BF33" s="11">
        <f t="shared" si="57"/>
        <v>0.48542734531867454</v>
      </c>
      <c r="BG33" s="11">
        <f t="shared" si="4"/>
        <v>0.48542734531867454</v>
      </c>
      <c r="BH33" s="11">
        <f t="shared" si="5"/>
        <v>0.48542734531867454</v>
      </c>
      <c r="BI33" s="11">
        <f t="shared" si="6"/>
        <v>0.48542734531867454</v>
      </c>
      <c r="BJ33" s="11">
        <f t="shared" si="7"/>
        <v>0.48542734531867454</v>
      </c>
      <c r="BK33" s="11">
        <f t="shared" si="8"/>
        <v>0.48542734531867454</v>
      </c>
      <c r="BL33" s="11">
        <f t="shared" si="9"/>
        <v>0.48542734531867454</v>
      </c>
      <c r="BM33" s="11">
        <f t="shared" si="10"/>
        <v>0.48542734531867454</v>
      </c>
      <c r="BN33" s="11">
        <f t="shared" si="11"/>
        <v>0.48542734531867454</v>
      </c>
      <c r="BO33" s="11">
        <f t="shared" si="12"/>
        <v>0.48542734531867454</v>
      </c>
      <c r="BP33" s="11">
        <f t="shared" si="13"/>
        <v>0.48542734531867454</v>
      </c>
      <c r="BQ33" s="11">
        <f t="shared" si="14"/>
        <v>0.48542734531867454</v>
      </c>
      <c r="BR33" s="11">
        <f t="shared" si="15"/>
        <v>0.48542734531867454</v>
      </c>
      <c r="BS33" s="11">
        <f t="shared" si="16"/>
        <v>0.48542734531867454</v>
      </c>
      <c r="BT33" s="11">
        <f t="shared" si="17"/>
        <v>0.48542734531867454</v>
      </c>
      <c r="BU33" s="11">
        <f t="shared" si="18"/>
        <v>0.48542734531867454</v>
      </c>
      <c r="BV33" s="11">
        <f t="shared" si="19"/>
        <v>0.48542734531867454</v>
      </c>
      <c r="BW33" s="11">
        <f t="shared" si="20"/>
        <v>0.48542734531867454</v>
      </c>
      <c r="BX33" s="11">
        <f t="shared" si="21"/>
        <v>0.48542734531867454</v>
      </c>
      <c r="BY33" s="11">
        <f t="shared" si="22"/>
        <v>0.48542734531867454</v>
      </c>
      <c r="BZ33" s="11">
        <f t="shared" si="23"/>
        <v>0.48542734531867454</v>
      </c>
      <c r="CA33" s="11">
        <f t="shared" si="24"/>
        <v>0.48542734531867454</v>
      </c>
      <c r="CB33" s="11">
        <f t="shared" si="25"/>
        <v>0.48542734531867454</v>
      </c>
      <c r="CC33" s="11">
        <f t="shared" si="26"/>
        <v>0.48542734531867454</v>
      </c>
      <c r="CD33" s="11">
        <f t="shared" si="27"/>
        <v>0.48542734531867454</v>
      </c>
      <c r="CE33" s="11">
        <f t="shared" si="28"/>
        <v>0.48542734531867454</v>
      </c>
      <c r="CF33" s="11">
        <f t="shared" si="29"/>
        <v>0.48542734531867454</v>
      </c>
      <c r="CG33" s="11">
        <f t="shared" si="30"/>
        <v>0.47236707865834243</v>
      </c>
      <c r="CH33" s="11">
        <f t="shared" si="31"/>
        <v>0.48542734531867454</v>
      </c>
      <c r="CI33" s="11">
        <f t="shared" si="32"/>
        <v>0.48542734531867454</v>
      </c>
      <c r="CJ33" s="11">
        <f t="shared" si="33"/>
        <v>0.48542734531867454</v>
      </c>
      <c r="CK33" s="11">
        <f t="shared" si="34"/>
        <v>0.48542734531867454</v>
      </c>
      <c r="CL33" s="11">
        <f t="shared" si="35"/>
        <v>0.48542734531867454</v>
      </c>
      <c r="CM33" s="11">
        <f t="shared" si="36"/>
        <v>0.48542734531867454</v>
      </c>
      <c r="CN33" s="11">
        <f t="shared" si="37"/>
        <v>0.48542734531867454</v>
      </c>
      <c r="CO33" s="11">
        <f t="shared" si="38"/>
        <v>0.48542734531867454</v>
      </c>
      <c r="CP33" s="11">
        <f t="shared" si="39"/>
        <v>0.48542734531867454</v>
      </c>
      <c r="CQ33" s="11">
        <f t="shared" si="40"/>
        <v>0.48542734531867454</v>
      </c>
      <c r="CR33" s="11">
        <f t="shared" si="41"/>
        <v>0.48542734531867454</v>
      </c>
      <c r="CS33" s="11">
        <f t="shared" si="42"/>
        <v>0.48542734531867454</v>
      </c>
      <c r="CT33" s="11">
        <f t="shared" si="43"/>
        <v>0.48542734531867454</v>
      </c>
      <c r="CU33" s="11">
        <f t="shared" si="44"/>
        <v>0.48542734531867454</v>
      </c>
      <c r="CV33" s="11">
        <f t="shared" si="45"/>
        <v>0.48542734531867454</v>
      </c>
      <c r="CW33" s="11">
        <f t="shared" si="46"/>
        <v>0.48542734531867454</v>
      </c>
      <c r="CX33" s="11">
        <f t="shared" si="47"/>
        <v>0.48542734531867454</v>
      </c>
      <c r="CY33" s="11">
        <f t="shared" si="48"/>
        <v>0.48542734531867454</v>
      </c>
      <c r="CZ33" s="11">
        <f t="shared" si="49"/>
        <v>0.48542734531867454</v>
      </c>
      <c r="DA33" s="11">
        <f t="shared" si="50"/>
        <v>0.48542734531867454</v>
      </c>
      <c r="DB33" s="11">
        <f t="shared" si="51"/>
        <v>0.48542734531867454</v>
      </c>
      <c r="DC33" s="11">
        <f t="shared" si="52"/>
        <v>0.48542734531867454</v>
      </c>
      <c r="DE33" s="4">
        <f>(1-BF33)/(SUM(BF$6:BF33))</f>
        <v>2.5194246627504854E-2</v>
      </c>
      <c r="DF33" s="4">
        <f>(1-BG33)/(SUM(BG$6:BG33))</f>
        <v>2.5195434509623457E-2</v>
      </c>
      <c r="DG33" s="4">
        <f>(1-BH33)/(SUM(BH$6:BH33))</f>
        <v>2.5196576384391531E-2</v>
      </c>
      <c r="DH33" s="4">
        <f>(1-BI33)/(SUM(BI$6:BI33))</f>
        <v>2.5197662270872952E-2</v>
      </c>
      <c r="DI33" s="4">
        <f>(1-BJ33)/(SUM(BJ$6:BJ33))</f>
        <v>2.5198681710887384E-2</v>
      </c>
      <c r="DJ33" s="4">
        <f>(1-BK33)/(SUM(BK$6:BK33))</f>
        <v>2.5199638006043999E-2</v>
      </c>
      <c r="DK33" s="4">
        <f>(1-BL33)/(SUM(BL$6:BL33))</f>
        <v>2.5200527395164134E-2</v>
      </c>
      <c r="DL33" s="4">
        <f>(1-BM33)/(SUM(BM$6:BM33))</f>
        <v>2.5201357225757413E-2</v>
      </c>
      <c r="DM33" s="4">
        <f>(1-BN33)/(SUM(BN$6:BN33))</f>
        <v>2.5202127487318992E-2</v>
      </c>
      <c r="DN33" s="4">
        <f>(1-BO33)/(SUM(BO$6:BO33))</f>
        <v>2.5202838391329078E-2</v>
      </c>
      <c r="DO33" s="4">
        <f>(1-BP33)/(SUM(BP$6:BP33))</f>
        <v>2.5203499955280227E-2</v>
      </c>
      <c r="DP33" s="4">
        <f>(1-BQ33)/(SUM(BQ$6:BQ33))</f>
        <v>2.5204114246232895E-2</v>
      </c>
      <c r="DQ33" s="4">
        <f>(1-BR33)/(SUM(BR$6:BR33))</f>
        <v>2.5204683265503992E-2</v>
      </c>
      <c r="DR33" s="4">
        <f>(1-BS33)/(SUM(BS$6:BS33))</f>
        <v>2.5205208950054001E-2</v>
      </c>
      <c r="DS33" s="4">
        <f>(1-BT33)/(SUM(BT$6:BT33))</f>
        <v>2.5205693173945904E-2</v>
      </c>
      <c r="DT33" s="4">
        <f>(1-BU33)/(SUM(BU$6:BU33))</f>
        <v>2.5206137749833518E-2</v>
      </c>
      <c r="DU33" s="4">
        <f>(1-BV33)/(SUM(BV$6:BV33))</f>
        <v>2.5206544430457105E-2</v>
      </c>
      <c r="DV33" s="4">
        <f>(1-BW33)/(SUM(BW$6:BW33))</f>
        <v>2.5206914910133542E-2</v>
      </c>
      <c r="DW33" s="4">
        <f>(1-BX33)/(SUM(BX$6:BX33))</f>
        <v>2.5207250826233953E-2</v>
      </c>
      <c r="DX33" s="4">
        <f>(1-BY33)/(SUM(BY$6:BY33))</f>
        <v>2.5207553760644291E-2</v>
      </c>
      <c r="DY33" s="4">
        <f>(1-BZ33)/(SUM(BZ$6:BZ33))</f>
        <v>2.52078299920926E-2</v>
      </c>
      <c r="DZ33" s="4">
        <f>(1-CA33)/(SUM(CA$6:CA33))</f>
        <v>2.5208081203991043E-2</v>
      </c>
      <c r="EA33" s="4">
        <f>(1-CB33)/(SUM(CB$6:CB33))</f>
        <v>2.5208308982001576E-2</v>
      </c>
      <c r="EB33" s="4">
        <f>(1-CC33)/(SUM(CC$6:CC33))</f>
        <v>2.520851481970398E-2</v>
      </c>
      <c r="EC33" s="4">
        <f>(1-CD33)/(SUM(CD$6:CD33))</f>
        <v>2.5208700123933406E-2</v>
      </c>
      <c r="ED33" s="4">
        <f>(1-CE33)/(SUM(CE$6:CE33))</f>
        <v>2.5208866219806707E-2</v>
      </c>
      <c r="EE33" s="4">
        <f>(1-CF33)/(SUM(CF$6:CF33))</f>
        <v>2.5209014355455407E-2</v>
      </c>
      <c r="EF33" s="4">
        <f>(1-CG33)/(SUM(CG$6:CG33))</f>
        <v>2.5848974042113136E-2</v>
      </c>
      <c r="EG33" s="4">
        <f>(1-CH33)/(SUM(CH$6:CH33))</f>
        <v>2.5193026494271104E-2</v>
      </c>
      <c r="EH33" s="4">
        <f>(1-CI33)/(SUM(CI$6:CI33))</f>
        <v>2.5193026494271104E-2</v>
      </c>
      <c r="EI33" s="4">
        <f>(1-CJ33)/(SUM(CJ$6:CJ33))</f>
        <v>2.5193026494271104E-2</v>
      </c>
      <c r="EJ33" s="4">
        <f>(1-CK33)/(SUM(CK$6:CK33))</f>
        <v>2.5193026494271104E-2</v>
      </c>
      <c r="EK33" s="4">
        <f>(1-CL33)/(SUM(CL$6:CL33))</f>
        <v>2.5193026494271104E-2</v>
      </c>
      <c r="EL33" s="4">
        <f>(1-CM33)/(SUM(CM$6:CM33))</f>
        <v>2.5193026494271104E-2</v>
      </c>
      <c r="EM33" s="4">
        <f>(1-CN33)/(SUM(CN$6:CN33))</f>
        <v>2.5193026494271104E-2</v>
      </c>
      <c r="EN33" s="4">
        <f>(1-CO33)/(SUM(CO$6:CO33))</f>
        <v>2.5193026494271104E-2</v>
      </c>
      <c r="EO33" s="4">
        <f>(1-CP33)/(SUM(CP$6:CP33))</f>
        <v>2.5193026494271104E-2</v>
      </c>
      <c r="EP33" s="4">
        <f>(1-CQ33)/(SUM(CQ$6:CQ33))</f>
        <v>2.5193026494271104E-2</v>
      </c>
      <c r="EQ33" s="4">
        <f>(1-CR33)/(SUM(CR$6:CR33))</f>
        <v>2.5193026494271104E-2</v>
      </c>
      <c r="ER33" s="4">
        <f>(1-CS33)/(SUM(CS$6:CS33))</f>
        <v>2.5193026494271104E-2</v>
      </c>
      <c r="ES33" s="4">
        <f>(1-CT33)/(SUM(CT$6:CT33))</f>
        <v>2.5193026494271104E-2</v>
      </c>
      <c r="ET33" s="4">
        <f>(1-CU33)/(SUM(CU$6:CU33))</f>
        <v>2.5193026494271104E-2</v>
      </c>
      <c r="EU33" s="4">
        <f>(1-CV33)/(SUM(CV$6:CV33))</f>
        <v>2.5193026494271104E-2</v>
      </c>
      <c r="EV33" s="4">
        <f>(1-CW33)/(SUM(CW$6:CW33))</f>
        <v>2.5193026494271104E-2</v>
      </c>
      <c r="EW33" s="4">
        <f>(1-CX33)/(SUM(CX$6:CX33))</f>
        <v>2.5193026494271104E-2</v>
      </c>
      <c r="EX33" s="4">
        <f>(1-CY33)/(SUM(CY$6:CY33))</f>
        <v>2.5193026494271104E-2</v>
      </c>
      <c r="EY33" s="4">
        <f>(1-CZ33)/(SUM(CZ$6:CZ33))</f>
        <v>2.5193026494271104E-2</v>
      </c>
      <c r="EZ33" s="4">
        <f>(1-DA33)/(SUM(DA$6:DA33))</f>
        <v>2.5193026494271104E-2</v>
      </c>
      <c r="FA33" s="4">
        <f>(1-DB33)/(SUM(DB$6:DB33))</f>
        <v>2.5193026494271104E-2</v>
      </c>
      <c r="FB33" s="4">
        <f>(1-DC33)/(SUM(DC$6:DC33))</f>
        <v>2.5193026494271104E-2</v>
      </c>
      <c r="FD33" s="4">
        <f t="shared" si="62"/>
        <v>2.8024637216551351E-2</v>
      </c>
      <c r="FE33" s="4">
        <f t="shared" si="62"/>
        <v>2.8024637216551351E-2</v>
      </c>
      <c r="FF33" s="4">
        <f t="shared" si="62"/>
        <v>2.8024637216551351E-2</v>
      </c>
      <c r="FG33" s="4">
        <f t="shared" si="62"/>
        <v>2.8024637216551351E-2</v>
      </c>
      <c r="FH33" s="4">
        <f t="shared" si="62"/>
        <v>2.8024637216551351E-2</v>
      </c>
      <c r="FI33" s="4">
        <f t="shared" si="62"/>
        <v>2.8024637216551351E-2</v>
      </c>
      <c r="FJ33" s="4">
        <f t="shared" si="62"/>
        <v>2.8024637216551351E-2</v>
      </c>
      <c r="FK33" s="4">
        <f t="shared" si="62"/>
        <v>2.8024637216551351E-2</v>
      </c>
      <c r="FL33" s="4">
        <f t="shared" si="62"/>
        <v>2.8024637216551351E-2</v>
      </c>
      <c r="FM33" s="4">
        <f t="shared" si="62"/>
        <v>2.8024637216551351E-2</v>
      </c>
      <c r="FN33" s="4">
        <f t="shared" si="62"/>
        <v>2.8024637216551351E-2</v>
      </c>
      <c r="FO33" s="4">
        <f t="shared" si="62"/>
        <v>2.8024637216551351E-2</v>
      </c>
      <c r="FP33" s="4">
        <f t="shared" si="62"/>
        <v>2.8024637216551351E-2</v>
      </c>
      <c r="FQ33" s="4">
        <f t="shared" si="62"/>
        <v>2.8024637216551351E-2</v>
      </c>
      <c r="FR33" s="4">
        <f t="shared" si="62"/>
        <v>2.8024637216551351E-2</v>
      </c>
      <c r="FS33" s="4">
        <f t="shared" si="62"/>
        <v>2.8024637216551351E-2</v>
      </c>
      <c r="FT33" s="4">
        <f t="shared" si="65"/>
        <v>2.8024637216551351E-2</v>
      </c>
      <c r="FU33" s="4">
        <f t="shared" si="65"/>
        <v>2.8024637216551351E-2</v>
      </c>
      <c r="FV33" s="4">
        <f t="shared" si="65"/>
        <v>2.8024637216551351E-2</v>
      </c>
      <c r="FW33" s="4">
        <f t="shared" si="65"/>
        <v>2.8024637216551351E-2</v>
      </c>
      <c r="FX33" s="4">
        <f t="shared" si="65"/>
        <v>2.8024637216551351E-2</v>
      </c>
      <c r="FY33" s="4">
        <f t="shared" si="65"/>
        <v>2.8024637216551351E-2</v>
      </c>
      <c r="FZ33" s="4">
        <f t="shared" si="65"/>
        <v>2.8024637216551351E-2</v>
      </c>
      <c r="GA33" s="4">
        <f t="shared" si="65"/>
        <v>2.8024637216551351E-2</v>
      </c>
      <c r="GB33" s="4">
        <f t="shared" si="65"/>
        <v>2.8024637216551351E-2</v>
      </c>
      <c r="GC33" s="4">
        <f t="shared" si="65"/>
        <v>2.8024637216551351E-2</v>
      </c>
      <c r="GD33" s="4">
        <f t="shared" si="65"/>
        <v>1.3390584992929444E-3</v>
      </c>
      <c r="GE33" s="4">
        <f t="shared" si="65"/>
        <v>5.6448031864573478E-2</v>
      </c>
      <c r="GF33" s="4">
        <f t="shared" si="65"/>
        <v>2.8024637216551351E-2</v>
      </c>
      <c r="GG33" s="4">
        <f t="shared" si="65"/>
        <v>2.8024637216551351E-2</v>
      </c>
      <c r="GH33" s="4">
        <f t="shared" si="65"/>
        <v>2.8024637216551351E-2</v>
      </c>
      <c r="GI33" s="4">
        <f t="shared" si="65"/>
        <v>2.8024637216551351E-2</v>
      </c>
      <c r="GJ33" s="4">
        <f t="shared" si="66"/>
        <v>2.8024637216551351E-2</v>
      </c>
      <c r="GK33" s="4">
        <f t="shared" si="66"/>
        <v>2.8024637216551351E-2</v>
      </c>
      <c r="GL33" s="4">
        <f t="shared" si="66"/>
        <v>2.8024637216551351E-2</v>
      </c>
      <c r="GM33" s="4">
        <f t="shared" si="66"/>
        <v>2.8024637216551351E-2</v>
      </c>
      <c r="GN33" s="4">
        <f t="shared" si="66"/>
        <v>2.8024637216551351E-2</v>
      </c>
      <c r="GO33" s="4">
        <f t="shared" si="66"/>
        <v>2.8024637216551351E-2</v>
      </c>
      <c r="GP33" s="4">
        <f t="shared" si="66"/>
        <v>2.8024637216551351E-2</v>
      </c>
      <c r="GQ33" s="4">
        <f t="shared" si="66"/>
        <v>2.8024637216551351E-2</v>
      </c>
      <c r="GR33" s="4">
        <f t="shared" si="66"/>
        <v>2.8024637216551351E-2</v>
      </c>
      <c r="GS33" s="4">
        <f t="shared" si="66"/>
        <v>2.8024637216551351E-2</v>
      </c>
      <c r="GT33" s="4">
        <f t="shared" si="66"/>
        <v>2.8024637216551351E-2</v>
      </c>
      <c r="GU33" s="4">
        <f t="shared" si="66"/>
        <v>2.8024637216551351E-2</v>
      </c>
      <c r="GV33" s="4">
        <f t="shared" si="66"/>
        <v>2.8024637216551351E-2</v>
      </c>
      <c r="GW33" s="4">
        <f t="shared" si="66"/>
        <v>2.8024637216551351E-2</v>
      </c>
      <c r="GX33" s="4">
        <f t="shared" si="66"/>
        <v>2.8024637216551351E-2</v>
      </c>
      <c r="GY33" s="4">
        <f t="shared" si="66"/>
        <v>2.8024637216551351E-2</v>
      </c>
      <c r="GZ33" s="4">
        <f t="shared" si="67"/>
        <v>2.8024637216551351E-2</v>
      </c>
      <c r="HA33" s="4">
        <f t="shared" si="67"/>
        <v>2.8024637216551351E-2</v>
      </c>
      <c r="HB33" s="4"/>
      <c r="HC33" s="4"/>
      <c r="HD33" s="4"/>
      <c r="HE33" s="4"/>
    </row>
    <row r="34" spans="2:213" x14ac:dyDescent="0.2">
      <c r="B34" t="str">
        <f t="shared" si="0"/>
        <v>29y</v>
      </c>
      <c r="C34">
        <f t="shared" si="55"/>
        <v>348</v>
      </c>
      <c r="D34" s="10">
        <f t="shared" si="1"/>
        <v>29</v>
      </c>
      <c r="E34" s="11">
        <f>'Curve construction'!F49</f>
        <v>2.6204068007217751E-2</v>
      </c>
      <c r="G34" s="11">
        <f t="shared" si="69"/>
        <v>2.6204068007217751E-2</v>
      </c>
      <c r="H34" s="11">
        <f t="shared" si="69"/>
        <v>2.6204068007217751E-2</v>
      </c>
      <c r="I34" s="11">
        <f t="shared" si="69"/>
        <v>2.6204068007217751E-2</v>
      </c>
      <c r="J34" s="11">
        <f t="shared" si="69"/>
        <v>2.6204068007217751E-2</v>
      </c>
      <c r="K34" s="11">
        <f t="shared" si="69"/>
        <v>2.6204068007217751E-2</v>
      </c>
      <c r="L34" s="11">
        <f t="shared" si="69"/>
        <v>2.6204068007217751E-2</v>
      </c>
      <c r="M34" s="11">
        <f t="shared" si="69"/>
        <v>2.6204068007217751E-2</v>
      </c>
      <c r="N34" s="11">
        <f t="shared" si="69"/>
        <v>2.6204068007217751E-2</v>
      </c>
      <c r="O34" s="11">
        <f t="shared" si="69"/>
        <v>2.6204068007217751E-2</v>
      </c>
      <c r="P34" s="11">
        <f t="shared" si="69"/>
        <v>2.6204068007217751E-2</v>
      </c>
      <c r="Q34" s="11">
        <f t="shared" si="69"/>
        <v>2.6204068007217751E-2</v>
      </c>
      <c r="R34" s="11">
        <f t="shared" si="69"/>
        <v>2.6204068007217751E-2</v>
      </c>
      <c r="S34" s="11">
        <f t="shared" si="69"/>
        <v>2.6204068007217751E-2</v>
      </c>
      <c r="T34" s="11">
        <f t="shared" si="69"/>
        <v>2.6204068007217751E-2</v>
      </c>
      <c r="U34" s="11">
        <f t="shared" si="69"/>
        <v>2.6204068007217751E-2</v>
      </c>
      <c r="V34" s="11">
        <f t="shared" si="69"/>
        <v>2.6204068007217751E-2</v>
      </c>
      <c r="W34" s="11">
        <f t="shared" si="68"/>
        <v>2.6204068007217751E-2</v>
      </c>
      <c r="X34" s="11">
        <f t="shared" si="68"/>
        <v>2.6204068007217751E-2</v>
      </c>
      <c r="Y34" s="11">
        <f t="shared" si="68"/>
        <v>2.6204068007217751E-2</v>
      </c>
      <c r="Z34" s="11">
        <f t="shared" si="68"/>
        <v>2.6204068007217751E-2</v>
      </c>
      <c r="AA34" s="11">
        <f t="shared" si="68"/>
        <v>2.6204068007217751E-2</v>
      </c>
      <c r="AB34" s="11">
        <f t="shared" si="68"/>
        <v>2.6204068007217751E-2</v>
      </c>
      <c r="AC34" s="11">
        <f t="shared" si="68"/>
        <v>2.6204068007217751E-2</v>
      </c>
      <c r="AD34" s="11">
        <f t="shared" si="68"/>
        <v>2.6204068007217751E-2</v>
      </c>
      <c r="AE34" s="11">
        <f t="shared" si="68"/>
        <v>2.6204068007217751E-2</v>
      </c>
      <c r="AF34" s="11">
        <f t="shared" si="68"/>
        <v>2.6204068007217751E-2</v>
      </c>
      <c r="AG34" s="11">
        <f t="shared" si="68"/>
        <v>2.6204068007217751E-2</v>
      </c>
      <c r="AH34" s="11">
        <f t="shared" si="68"/>
        <v>2.6204068007217751E-2</v>
      </c>
      <c r="AI34" s="11">
        <f t="shared" si="68"/>
        <v>2.7204068007217752E-2</v>
      </c>
      <c r="AJ34" s="11">
        <f t="shared" si="68"/>
        <v>2.6204068007217751E-2</v>
      </c>
      <c r="AK34" s="11">
        <f t="shared" si="68"/>
        <v>2.6204068007217751E-2</v>
      </c>
      <c r="AL34" s="11">
        <f t="shared" si="68"/>
        <v>2.6204068007217751E-2</v>
      </c>
      <c r="AM34" s="11">
        <f t="shared" si="68"/>
        <v>2.6204068007217751E-2</v>
      </c>
      <c r="AN34" s="11">
        <f t="shared" si="68"/>
        <v>2.6204068007217751E-2</v>
      </c>
      <c r="AO34" s="11">
        <f t="shared" si="68"/>
        <v>2.6204068007217751E-2</v>
      </c>
      <c r="AP34" s="11">
        <f t="shared" si="68"/>
        <v>2.6204068007217751E-2</v>
      </c>
      <c r="AQ34" s="11">
        <f t="shared" si="68"/>
        <v>2.6204068007217751E-2</v>
      </c>
      <c r="AR34" s="11">
        <f t="shared" si="68"/>
        <v>2.6204068007217751E-2</v>
      </c>
      <c r="AS34" s="11">
        <f t="shared" si="68"/>
        <v>2.6204068007217751E-2</v>
      </c>
      <c r="AT34" s="11">
        <f t="shared" si="68"/>
        <v>2.6204068007217751E-2</v>
      </c>
      <c r="AU34" s="11">
        <f t="shared" si="68"/>
        <v>2.6204068007217751E-2</v>
      </c>
      <c r="AV34" s="11">
        <f t="shared" si="68"/>
        <v>2.6204068007217751E-2</v>
      </c>
      <c r="AW34" s="11">
        <f t="shared" si="68"/>
        <v>2.6204068007217751E-2</v>
      </c>
      <c r="AX34" s="11">
        <f t="shared" si="70"/>
        <v>2.6204068007217751E-2</v>
      </c>
      <c r="AY34" s="11">
        <f t="shared" si="70"/>
        <v>2.6204068007217751E-2</v>
      </c>
      <c r="AZ34" s="11">
        <f t="shared" si="70"/>
        <v>2.6204068007217751E-2</v>
      </c>
      <c r="BA34" s="11">
        <f t="shared" si="70"/>
        <v>2.6204068007217751E-2</v>
      </c>
      <c r="BB34" s="11">
        <f t="shared" si="70"/>
        <v>2.6204068007217751E-2</v>
      </c>
      <c r="BC34" s="11">
        <f t="shared" si="70"/>
        <v>2.6204068007217751E-2</v>
      </c>
      <c r="BD34" s="11">
        <f t="shared" si="70"/>
        <v>2.6204068007217751E-2</v>
      </c>
      <c r="BF34" s="11">
        <f t="shared" si="57"/>
        <v>0.47230416372592965</v>
      </c>
      <c r="BG34" s="11">
        <f t="shared" si="4"/>
        <v>0.47230416372592965</v>
      </c>
      <c r="BH34" s="11">
        <f t="shared" si="5"/>
        <v>0.47230416372592965</v>
      </c>
      <c r="BI34" s="11">
        <f t="shared" si="6"/>
        <v>0.47230416372592965</v>
      </c>
      <c r="BJ34" s="11">
        <f t="shared" si="7"/>
        <v>0.47230416372592965</v>
      </c>
      <c r="BK34" s="11">
        <f t="shared" si="8"/>
        <v>0.47230416372592965</v>
      </c>
      <c r="BL34" s="11">
        <f t="shared" si="9"/>
        <v>0.47230416372592965</v>
      </c>
      <c r="BM34" s="11">
        <f t="shared" si="10"/>
        <v>0.47230416372592965</v>
      </c>
      <c r="BN34" s="11">
        <f t="shared" si="11"/>
        <v>0.47230416372592965</v>
      </c>
      <c r="BO34" s="11">
        <f t="shared" si="12"/>
        <v>0.47230416372592965</v>
      </c>
      <c r="BP34" s="11">
        <f t="shared" si="13"/>
        <v>0.47230416372592965</v>
      </c>
      <c r="BQ34" s="11">
        <f t="shared" si="14"/>
        <v>0.47230416372592965</v>
      </c>
      <c r="BR34" s="11">
        <f t="shared" si="15"/>
        <v>0.47230416372592965</v>
      </c>
      <c r="BS34" s="11">
        <f t="shared" si="16"/>
        <v>0.47230416372592965</v>
      </c>
      <c r="BT34" s="11">
        <f t="shared" si="17"/>
        <v>0.47230416372592965</v>
      </c>
      <c r="BU34" s="11">
        <f t="shared" si="18"/>
        <v>0.47230416372592965</v>
      </c>
      <c r="BV34" s="11">
        <f t="shared" si="19"/>
        <v>0.47230416372592965</v>
      </c>
      <c r="BW34" s="11">
        <f t="shared" si="20"/>
        <v>0.47230416372592965</v>
      </c>
      <c r="BX34" s="11">
        <f t="shared" si="21"/>
        <v>0.47230416372592965</v>
      </c>
      <c r="BY34" s="11">
        <f t="shared" si="22"/>
        <v>0.47230416372592965</v>
      </c>
      <c r="BZ34" s="11">
        <f t="shared" si="23"/>
        <v>0.47230416372592965</v>
      </c>
      <c r="CA34" s="11">
        <f t="shared" si="24"/>
        <v>0.47230416372592965</v>
      </c>
      <c r="CB34" s="11">
        <f t="shared" si="25"/>
        <v>0.47230416372592965</v>
      </c>
      <c r="CC34" s="11">
        <f t="shared" si="26"/>
        <v>0.47230416372592965</v>
      </c>
      <c r="CD34" s="11">
        <f t="shared" si="27"/>
        <v>0.47230416372592965</v>
      </c>
      <c r="CE34" s="11">
        <f t="shared" si="28"/>
        <v>0.47230416372592965</v>
      </c>
      <c r="CF34" s="11">
        <f t="shared" si="29"/>
        <v>0.47230416372592965</v>
      </c>
      <c r="CG34" s="11">
        <f t="shared" si="30"/>
        <v>0.47230416372592965</v>
      </c>
      <c r="CH34" s="11">
        <f t="shared" si="31"/>
        <v>0.45915023515932302</v>
      </c>
      <c r="CI34" s="11">
        <f t="shared" si="32"/>
        <v>0.47230416372592965</v>
      </c>
      <c r="CJ34" s="11">
        <f t="shared" si="33"/>
        <v>0.47230416372592965</v>
      </c>
      <c r="CK34" s="11">
        <f t="shared" si="34"/>
        <v>0.47230416372592965</v>
      </c>
      <c r="CL34" s="11">
        <f t="shared" si="35"/>
        <v>0.47230416372592965</v>
      </c>
      <c r="CM34" s="11">
        <f t="shared" si="36"/>
        <v>0.47230416372592965</v>
      </c>
      <c r="CN34" s="11">
        <f t="shared" si="37"/>
        <v>0.47230416372592965</v>
      </c>
      <c r="CO34" s="11">
        <f t="shared" si="38"/>
        <v>0.47230416372592965</v>
      </c>
      <c r="CP34" s="11">
        <f t="shared" si="39"/>
        <v>0.47230416372592965</v>
      </c>
      <c r="CQ34" s="11">
        <f t="shared" si="40"/>
        <v>0.47230416372592965</v>
      </c>
      <c r="CR34" s="11">
        <f t="shared" si="41"/>
        <v>0.47230416372592965</v>
      </c>
      <c r="CS34" s="11">
        <f t="shared" si="42"/>
        <v>0.47230416372592965</v>
      </c>
      <c r="CT34" s="11">
        <f t="shared" si="43"/>
        <v>0.47230416372592965</v>
      </c>
      <c r="CU34" s="11">
        <f t="shared" si="44"/>
        <v>0.47230416372592965</v>
      </c>
      <c r="CV34" s="11">
        <f t="shared" si="45"/>
        <v>0.47230416372592965</v>
      </c>
      <c r="CW34" s="11">
        <f t="shared" si="46"/>
        <v>0.47230416372592965</v>
      </c>
      <c r="CX34" s="11">
        <f t="shared" si="47"/>
        <v>0.47230416372592965</v>
      </c>
      <c r="CY34" s="11">
        <f t="shared" si="48"/>
        <v>0.47230416372592965</v>
      </c>
      <c r="CZ34" s="11">
        <f t="shared" si="49"/>
        <v>0.47230416372592965</v>
      </c>
      <c r="DA34" s="11">
        <f t="shared" si="50"/>
        <v>0.47230416372592965</v>
      </c>
      <c r="DB34" s="11">
        <f t="shared" si="51"/>
        <v>0.47230416372592965</v>
      </c>
      <c r="DC34" s="11">
        <f t="shared" si="52"/>
        <v>0.47230416372592965</v>
      </c>
      <c r="DE34" s="4">
        <f>(1-BF34)/(SUM(BF$6:BF34))</f>
        <v>2.5252813038846838E-2</v>
      </c>
      <c r="DF34" s="4">
        <f>(1-BG34)/(SUM(BG$6:BG34))</f>
        <v>2.5253976770084237E-2</v>
      </c>
      <c r="DG34" s="4">
        <f>(1-BH34)/(SUM(BH$6:BH34))</f>
        <v>2.5255095427010436E-2</v>
      </c>
      <c r="DH34" s="4">
        <f>(1-BI34)/(SUM(BI$6:BI34))</f>
        <v>2.5256159231938757E-2</v>
      </c>
      <c r="DI34" s="4">
        <f>(1-BJ34)/(SUM(BJ$6:BJ34))</f>
        <v>2.5257157939705881E-2</v>
      </c>
      <c r="DJ34" s="4">
        <f>(1-BK34)/(SUM(BK$6:BK34))</f>
        <v>2.5258094785125189E-2</v>
      </c>
      <c r="DK34" s="4">
        <f>(1-BL34)/(SUM(BL$6:BL34))</f>
        <v>2.5258966083842736E-2</v>
      </c>
      <c r="DL34" s="4">
        <f>(1-BM34)/(SUM(BM$6:BM34))</f>
        <v>2.5259779034215293E-2</v>
      </c>
      <c r="DM34" s="4">
        <f>(1-BN34)/(SUM(BN$6:BN34))</f>
        <v>2.5260533626212341E-2</v>
      </c>
      <c r="DN34" s="4">
        <f>(1-BO34)/(SUM(BO$6:BO34))</f>
        <v>2.5261230067253455E-2</v>
      </c>
      <c r="DO34" s="4">
        <f>(1-BP34)/(SUM(BP$6:BP34))</f>
        <v>2.5261878171235257E-2</v>
      </c>
      <c r="DP34" s="4">
        <f>(1-BQ34)/(SUM(BQ$6:BQ34))</f>
        <v>2.5262479963331148E-2</v>
      </c>
      <c r="DQ34" s="4">
        <f>(1-BR34)/(SUM(BR$6:BR34))</f>
        <v>2.5263037404287685E-2</v>
      </c>
      <c r="DR34" s="4">
        <f>(1-BS34)/(SUM(BS$6:BS34))</f>
        <v>2.5263552391785467E-2</v>
      </c>
      <c r="DS34" s="4">
        <f>(1-BT34)/(SUM(BT$6:BT34))</f>
        <v>2.5264026761870201E-2</v>
      </c>
      <c r="DT34" s="4">
        <f>(1-BU34)/(SUM(BU$6:BU34))</f>
        <v>2.5264462290412435E-2</v>
      </c>
      <c r="DU34" s="4">
        <f>(1-BV34)/(SUM(BV$6:BV34))</f>
        <v>2.5264860694574287E-2</v>
      </c>
      <c r="DV34" s="4">
        <f>(1-BW34)/(SUM(BW$6:BW34))</f>
        <v>2.5265223634270716E-2</v>
      </c>
      <c r="DW34" s="4">
        <f>(1-BX34)/(SUM(BX$6:BX34))</f>
        <v>2.5265552713618394E-2</v>
      </c>
      <c r="DX34" s="4">
        <f>(1-BY34)/(SUM(BY$6:BY34))</f>
        <v>2.5265849482367753E-2</v>
      </c>
      <c r="DY34" s="4">
        <f>(1-BZ34)/(SUM(BZ$6:BZ34))</f>
        <v>2.5266120091503128E-2</v>
      </c>
      <c r="DZ34" s="4">
        <f>(1-CA34)/(SUM(CA$6:CA34))</f>
        <v>2.526636619021087E-2</v>
      </c>
      <c r="EA34" s="4">
        <f>(1-CB34)/(SUM(CB$6:CB34))</f>
        <v>2.5266589331910384E-2</v>
      </c>
      <c r="EB34" s="4">
        <f>(1-CC34)/(SUM(CC$6:CC34))</f>
        <v>2.526679097980767E-2</v>
      </c>
      <c r="EC34" s="4">
        <f>(1-CD34)/(SUM(CD$6:CD34))</f>
        <v>2.5266972512124994E-2</v>
      </c>
      <c r="ED34" s="4">
        <f>(1-CE34)/(SUM(CE$6:CE34))</f>
        <v>2.5267135227025606E-2</v>
      </c>
      <c r="EE34" s="4">
        <f>(1-CF34)/(SUM(CF$6:CF34))</f>
        <v>2.5267280347250932E-2</v>
      </c>
      <c r="EF34" s="4">
        <f>(1-CG34)/(SUM(CG$6:CG34))</f>
        <v>2.526740902448715E-2</v>
      </c>
      <c r="EG34" s="4">
        <f>(1-CH34)/(SUM(CH$6:CH34))</f>
        <v>2.5897368480425828E-2</v>
      </c>
      <c r="EH34" s="4">
        <f>(1-CI34)/(SUM(CI$6:CI34))</f>
        <v>2.5251617709610843E-2</v>
      </c>
      <c r="EI34" s="4">
        <f>(1-CJ34)/(SUM(CJ$6:CJ34))</f>
        <v>2.5251617709610843E-2</v>
      </c>
      <c r="EJ34" s="4">
        <f>(1-CK34)/(SUM(CK$6:CK34))</f>
        <v>2.5251617709610843E-2</v>
      </c>
      <c r="EK34" s="4">
        <f>(1-CL34)/(SUM(CL$6:CL34))</f>
        <v>2.5251617709610843E-2</v>
      </c>
      <c r="EL34" s="4">
        <f>(1-CM34)/(SUM(CM$6:CM34))</f>
        <v>2.5251617709610843E-2</v>
      </c>
      <c r="EM34" s="4">
        <f>(1-CN34)/(SUM(CN$6:CN34))</f>
        <v>2.5251617709610843E-2</v>
      </c>
      <c r="EN34" s="4">
        <f>(1-CO34)/(SUM(CO$6:CO34))</f>
        <v>2.5251617709610843E-2</v>
      </c>
      <c r="EO34" s="4">
        <f>(1-CP34)/(SUM(CP$6:CP34))</f>
        <v>2.5251617709610843E-2</v>
      </c>
      <c r="EP34" s="4">
        <f>(1-CQ34)/(SUM(CQ$6:CQ34))</f>
        <v>2.5251617709610843E-2</v>
      </c>
      <c r="EQ34" s="4">
        <f>(1-CR34)/(SUM(CR$6:CR34))</f>
        <v>2.5251617709610843E-2</v>
      </c>
      <c r="ER34" s="4">
        <f>(1-CS34)/(SUM(CS$6:CS34))</f>
        <v>2.5251617709610843E-2</v>
      </c>
      <c r="ES34" s="4">
        <f>(1-CT34)/(SUM(CT$6:CT34))</f>
        <v>2.5251617709610843E-2</v>
      </c>
      <c r="ET34" s="4">
        <f>(1-CU34)/(SUM(CU$6:CU34))</f>
        <v>2.5251617709610843E-2</v>
      </c>
      <c r="EU34" s="4">
        <f>(1-CV34)/(SUM(CV$6:CV34))</f>
        <v>2.5251617709610843E-2</v>
      </c>
      <c r="EV34" s="4">
        <f>(1-CW34)/(SUM(CW$6:CW34))</f>
        <v>2.5251617709610843E-2</v>
      </c>
      <c r="EW34" s="4">
        <f>(1-CX34)/(SUM(CX$6:CX34))</f>
        <v>2.5251617709610843E-2</v>
      </c>
      <c r="EX34" s="4">
        <f>(1-CY34)/(SUM(CY$6:CY34))</f>
        <v>2.5251617709610843E-2</v>
      </c>
      <c r="EY34" s="4">
        <f>(1-CZ34)/(SUM(CZ$6:CZ34))</f>
        <v>2.5251617709610843E-2</v>
      </c>
      <c r="EZ34" s="4">
        <f>(1-DA34)/(SUM(DA$6:DA34))</f>
        <v>2.5251617709610843E-2</v>
      </c>
      <c r="FA34" s="4">
        <f>(1-DB34)/(SUM(DB$6:DB34))</f>
        <v>2.5251617709610843E-2</v>
      </c>
      <c r="FB34" s="4">
        <f>(1-DC34)/(SUM(DC$6:DC34))</f>
        <v>2.5251617709610843E-2</v>
      </c>
      <c r="FD34" s="4">
        <f t="shared" si="62"/>
        <v>2.7785445483305304E-2</v>
      </c>
      <c r="FE34" s="4">
        <f t="shared" si="62"/>
        <v>2.7785445483305304E-2</v>
      </c>
      <c r="FF34" s="4">
        <f t="shared" si="62"/>
        <v>2.7785445483305304E-2</v>
      </c>
      <c r="FG34" s="4">
        <f t="shared" si="62"/>
        <v>2.7785445483305304E-2</v>
      </c>
      <c r="FH34" s="4">
        <f t="shared" si="62"/>
        <v>2.7785445483305304E-2</v>
      </c>
      <c r="FI34" s="4">
        <f t="shared" si="62"/>
        <v>2.7785445483305304E-2</v>
      </c>
      <c r="FJ34" s="4">
        <f t="shared" si="62"/>
        <v>2.7785445483305304E-2</v>
      </c>
      <c r="FK34" s="4">
        <f t="shared" si="62"/>
        <v>2.7785445483305304E-2</v>
      </c>
      <c r="FL34" s="4">
        <f t="shared" si="62"/>
        <v>2.7785445483305304E-2</v>
      </c>
      <c r="FM34" s="4">
        <f t="shared" si="62"/>
        <v>2.7785445483305304E-2</v>
      </c>
      <c r="FN34" s="4">
        <f t="shared" si="62"/>
        <v>2.7785445483305304E-2</v>
      </c>
      <c r="FO34" s="4">
        <f t="shared" si="62"/>
        <v>2.7785445483305304E-2</v>
      </c>
      <c r="FP34" s="4">
        <f t="shared" si="62"/>
        <v>2.7785445483305304E-2</v>
      </c>
      <c r="FQ34" s="4">
        <f t="shared" si="62"/>
        <v>2.7785445483305304E-2</v>
      </c>
      <c r="FR34" s="4">
        <f t="shared" si="62"/>
        <v>2.7785445483305304E-2</v>
      </c>
      <c r="FS34" s="4">
        <f t="shared" si="62"/>
        <v>2.7785445483305304E-2</v>
      </c>
      <c r="FT34" s="4">
        <f t="shared" si="65"/>
        <v>2.7785445483305304E-2</v>
      </c>
      <c r="FU34" s="4">
        <f t="shared" si="65"/>
        <v>2.7785445483305304E-2</v>
      </c>
      <c r="FV34" s="4">
        <f t="shared" si="65"/>
        <v>2.7785445483305304E-2</v>
      </c>
      <c r="FW34" s="4">
        <f t="shared" si="65"/>
        <v>2.7785445483305304E-2</v>
      </c>
      <c r="FX34" s="4">
        <f t="shared" si="65"/>
        <v>2.7785445483305304E-2</v>
      </c>
      <c r="FY34" s="4">
        <f t="shared" si="65"/>
        <v>2.7785445483305304E-2</v>
      </c>
      <c r="FZ34" s="4">
        <f t="shared" si="65"/>
        <v>2.7785445483305304E-2</v>
      </c>
      <c r="GA34" s="4">
        <f t="shared" si="65"/>
        <v>2.7785445483305304E-2</v>
      </c>
      <c r="GB34" s="4">
        <f t="shared" si="65"/>
        <v>2.7785445483305304E-2</v>
      </c>
      <c r="GC34" s="4">
        <f t="shared" si="65"/>
        <v>2.7785445483305304E-2</v>
      </c>
      <c r="GD34" s="4">
        <f t="shared" si="65"/>
        <v>2.7785445483305304E-2</v>
      </c>
      <c r="GE34" s="4">
        <f t="shared" si="65"/>
        <v>1.332085068157518E-4</v>
      </c>
      <c r="GF34" s="4">
        <f t="shared" si="65"/>
        <v>5.7229874117854962E-2</v>
      </c>
      <c r="GG34" s="4">
        <f t="shared" si="65"/>
        <v>2.7785445483305304E-2</v>
      </c>
      <c r="GH34" s="4">
        <f t="shared" si="65"/>
        <v>2.7785445483305304E-2</v>
      </c>
      <c r="GI34" s="4">
        <f t="shared" si="65"/>
        <v>2.7785445483305304E-2</v>
      </c>
      <c r="GJ34" s="4">
        <f t="shared" si="66"/>
        <v>2.7785445483305304E-2</v>
      </c>
      <c r="GK34" s="4">
        <f t="shared" si="66"/>
        <v>2.7785445483305304E-2</v>
      </c>
      <c r="GL34" s="4">
        <f t="shared" si="66"/>
        <v>2.7785445483305304E-2</v>
      </c>
      <c r="GM34" s="4">
        <f t="shared" si="66"/>
        <v>2.7785445483305304E-2</v>
      </c>
      <c r="GN34" s="4">
        <f t="shared" si="66"/>
        <v>2.7785445483305304E-2</v>
      </c>
      <c r="GO34" s="4">
        <f t="shared" si="66"/>
        <v>2.7785445483305304E-2</v>
      </c>
      <c r="GP34" s="4">
        <f t="shared" si="66"/>
        <v>2.7785445483305304E-2</v>
      </c>
      <c r="GQ34" s="4">
        <f t="shared" si="66"/>
        <v>2.7785445483305304E-2</v>
      </c>
      <c r="GR34" s="4">
        <f t="shared" si="66"/>
        <v>2.7785445483305304E-2</v>
      </c>
      <c r="GS34" s="4">
        <f t="shared" si="66"/>
        <v>2.7785445483305304E-2</v>
      </c>
      <c r="GT34" s="4">
        <f t="shared" si="66"/>
        <v>2.7785445483305304E-2</v>
      </c>
      <c r="GU34" s="4">
        <f t="shared" si="66"/>
        <v>2.7785445483305304E-2</v>
      </c>
      <c r="GV34" s="4">
        <f t="shared" si="66"/>
        <v>2.7785445483305304E-2</v>
      </c>
      <c r="GW34" s="4">
        <f t="shared" si="66"/>
        <v>2.7785445483305304E-2</v>
      </c>
      <c r="GX34" s="4">
        <f t="shared" si="66"/>
        <v>2.7785445483305304E-2</v>
      </c>
      <c r="GY34" s="4">
        <f t="shared" si="66"/>
        <v>2.7785445483305304E-2</v>
      </c>
      <c r="GZ34" s="4">
        <f t="shared" si="67"/>
        <v>2.7785445483305304E-2</v>
      </c>
      <c r="HA34" s="4">
        <f t="shared" si="67"/>
        <v>2.7785445483305304E-2</v>
      </c>
      <c r="HB34" s="4"/>
      <c r="HC34" s="4"/>
      <c r="HD34" s="4"/>
      <c r="HE34" s="4"/>
    </row>
    <row r="35" spans="2:213" x14ac:dyDescent="0.2">
      <c r="B35" t="str">
        <f t="shared" si="0"/>
        <v>30y</v>
      </c>
      <c r="C35">
        <f t="shared" si="55"/>
        <v>360</v>
      </c>
      <c r="D35" s="10">
        <f t="shared" si="1"/>
        <v>30</v>
      </c>
      <c r="E35" s="11">
        <f>'Curve construction'!F50</f>
        <v>2.6248779273757128E-2</v>
      </c>
      <c r="G35" s="11">
        <f t="shared" si="69"/>
        <v>2.6248779273757128E-2</v>
      </c>
      <c r="H35" s="11">
        <f t="shared" si="69"/>
        <v>2.6248779273757128E-2</v>
      </c>
      <c r="I35" s="11">
        <f t="shared" si="69"/>
        <v>2.6248779273757128E-2</v>
      </c>
      <c r="J35" s="11">
        <f t="shared" si="69"/>
        <v>2.6248779273757128E-2</v>
      </c>
      <c r="K35" s="11">
        <f t="shared" si="69"/>
        <v>2.6248779273757128E-2</v>
      </c>
      <c r="L35" s="11">
        <f t="shared" si="69"/>
        <v>2.6248779273757128E-2</v>
      </c>
      <c r="M35" s="11">
        <f t="shared" si="69"/>
        <v>2.6248779273757128E-2</v>
      </c>
      <c r="N35" s="11">
        <f t="shared" si="69"/>
        <v>2.6248779273757128E-2</v>
      </c>
      <c r="O35" s="11">
        <f t="shared" si="69"/>
        <v>2.6248779273757128E-2</v>
      </c>
      <c r="P35" s="11">
        <f t="shared" si="69"/>
        <v>2.6248779273757128E-2</v>
      </c>
      <c r="Q35" s="11">
        <f t="shared" si="69"/>
        <v>2.6248779273757128E-2</v>
      </c>
      <c r="R35" s="11">
        <f t="shared" si="69"/>
        <v>2.6248779273757128E-2</v>
      </c>
      <c r="S35" s="11">
        <f t="shared" si="69"/>
        <v>2.6248779273757128E-2</v>
      </c>
      <c r="T35" s="11">
        <f t="shared" si="69"/>
        <v>2.6248779273757128E-2</v>
      </c>
      <c r="U35" s="11">
        <f t="shared" si="69"/>
        <v>2.6248779273757128E-2</v>
      </c>
      <c r="V35" s="11">
        <f t="shared" si="69"/>
        <v>2.6248779273757128E-2</v>
      </c>
      <c r="W35" s="11">
        <f t="shared" si="68"/>
        <v>2.6248779273757128E-2</v>
      </c>
      <c r="X35" s="11">
        <f t="shared" si="68"/>
        <v>2.6248779273757128E-2</v>
      </c>
      <c r="Y35" s="11">
        <f t="shared" si="68"/>
        <v>2.6248779273757128E-2</v>
      </c>
      <c r="Z35" s="11">
        <f t="shared" si="68"/>
        <v>2.6248779273757128E-2</v>
      </c>
      <c r="AA35" s="11">
        <f t="shared" si="68"/>
        <v>2.6248779273757128E-2</v>
      </c>
      <c r="AB35" s="11">
        <f t="shared" si="68"/>
        <v>2.6248779273757128E-2</v>
      </c>
      <c r="AC35" s="11">
        <f t="shared" si="68"/>
        <v>2.6248779273757128E-2</v>
      </c>
      <c r="AD35" s="11">
        <f t="shared" si="68"/>
        <v>2.6248779273757128E-2</v>
      </c>
      <c r="AE35" s="11">
        <f t="shared" si="68"/>
        <v>2.6248779273757128E-2</v>
      </c>
      <c r="AF35" s="11">
        <f t="shared" si="68"/>
        <v>2.6248779273757128E-2</v>
      </c>
      <c r="AG35" s="11">
        <f t="shared" si="68"/>
        <v>2.6248779273757128E-2</v>
      </c>
      <c r="AH35" s="11">
        <f t="shared" si="68"/>
        <v>2.6248779273757128E-2</v>
      </c>
      <c r="AI35" s="11">
        <f t="shared" si="68"/>
        <v>2.6248779273757128E-2</v>
      </c>
      <c r="AJ35" s="11">
        <f t="shared" si="68"/>
        <v>2.7248779273757129E-2</v>
      </c>
      <c r="AK35" s="11">
        <f t="shared" si="68"/>
        <v>2.6248779273757128E-2</v>
      </c>
      <c r="AL35" s="11">
        <f t="shared" si="68"/>
        <v>2.6248779273757128E-2</v>
      </c>
      <c r="AM35" s="11">
        <f t="shared" si="68"/>
        <v>2.6248779273757128E-2</v>
      </c>
      <c r="AN35" s="11">
        <f t="shared" si="68"/>
        <v>2.6248779273757128E-2</v>
      </c>
      <c r="AO35" s="11">
        <f t="shared" si="68"/>
        <v>2.6248779273757128E-2</v>
      </c>
      <c r="AP35" s="11">
        <f t="shared" si="68"/>
        <v>2.6248779273757128E-2</v>
      </c>
      <c r="AQ35" s="11">
        <f t="shared" si="68"/>
        <v>2.6248779273757128E-2</v>
      </c>
      <c r="AR35" s="11">
        <f t="shared" si="68"/>
        <v>2.6248779273757128E-2</v>
      </c>
      <c r="AS35" s="11">
        <f t="shared" si="68"/>
        <v>2.6248779273757128E-2</v>
      </c>
      <c r="AT35" s="11">
        <f t="shared" si="68"/>
        <v>2.6248779273757128E-2</v>
      </c>
      <c r="AU35" s="11">
        <f t="shared" si="68"/>
        <v>2.6248779273757128E-2</v>
      </c>
      <c r="AV35" s="11">
        <f t="shared" si="68"/>
        <v>2.6248779273757128E-2</v>
      </c>
      <c r="AW35" s="11">
        <f t="shared" si="68"/>
        <v>2.6248779273757128E-2</v>
      </c>
      <c r="AX35" s="11">
        <f t="shared" si="70"/>
        <v>2.6248779273757128E-2</v>
      </c>
      <c r="AY35" s="11">
        <f t="shared" si="70"/>
        <v>2.6248779273757128E-2</v>
      </c>
      <c r="AZ35" s="11">
        <f t="shared" si="70"/>
        <v>2.6248779273757128E-2</v>
      </c>
      <c r="BA35" s="11">
        <f t="shared" si="70"/>
        <v>2.6248779273757128E-2</v>
      </c>
      <c r="BB35" s="11">
        <f t="shared" si="70"/>
        <v>2.6248779273757128E-2</v>
      </c>
      <c r="BC35" s="11">
        <f t="shared" si="70"/>
        <v>2.6248779273757128E-2</v>
      </c>
      <c r="BD35" s="11">
        <f t="shared" si="70"/>
        <v>2.6248779273757128E-2</v>
      </c>
      <c r="BF35" s="11">
        <f t="shared" si="57"/>
        <v>0.45964272849250171</v>
      </c>
      <c r="BG35" s="11">
        <f t="shared" si="4"/>
        <v>0.45964272849250171</v>
      </c>
      <c r="BH35" s="11">
        <f t="shared" si="5"/>
        <v>0.45964272849250171</v>
      </c>
      <c r="BI35" s="11">
        <f t="shared" si="6"/>
        <v>0.45964272849250171</v>
      </c>
      <c r="BJ35" s="11">
        <f t="shared" si="7"/>
        <v>0.45964272849250171</v>
      </c>
      <c r="BK35" s="11">
        <f t="shared" si="8"/>
        <v>0.45964272849250171</v>
      </c>
      <c r="BL35" s="11">
        <f t="shared" si="9"/>
        <v>0.45964272849250171</v>
      </c>
      <c r="BM35" s="11">
        <f t="shared" si="10"/>
        <v>0.45964272849250171</v>
      </c>
      <c r="BN35" s="11">
        <f t="shared" si="11"/>
        <v>0.45964272849250171</v>
      </c>
      <c r="BO35" s="11">
        <f t="shared" si="12"/>
        <v>0.45964272849250171</v>
      </c>
      <c r="BP35" s="11">
        <f t="shared" si="13"/>
        <v>0.45964272849250171</v>
      </c>
      <c r="BQ35" s="11">
        <f t="shared" si="14"/>
        <v>0.45964272849250171</v>
      </c>
      <c r="BR35" s="11">
        <f t="shared" si="15"/>
        <v>0.45964272849250171</v>
      </c>
      <c r="BS35" s="11">
        <f t="shared" si="16"/>
        <v>0.45964272849250171</v>
      </c>
      <c r="BT35" s="11">
        <f t="shared" si="17"/>
        <v>0.45964272849250171</v>
      </c>
      <c r="BU35" s="11">
        <f t="shared" si="18"/>
        <v>0.45964272849250171</v>
      </c>
      <c r="BV35" s="11">
        <f t="shared" si="19"/>
        <v>0.45964272849250171</v>
      </c>
      <c r="BW35" s="11">
        <f t="shared" si="20"/>
        <v>0.45964272849250171</v>
      </c>
      <c r="BX35" s="11">
        <f t="shared" si="21"/>
        <v>0.45964272849250171</v>
      </c>
      <c r="BY35" s="11">
        <f t="shared" si="22"/>
        <v>0.45964272849250171</v>
      </c>
      <c r="BZ35" s="11">
        <f t="shared" si="23"/>
        <v>0.45964272849250171</v>
      </c>
      <c r="CA35" s="11">
        <f t="shared" si="24"/>
        <v>0.45964272849250171</v>
      </c>
      <c r="CB35" s="11">
        <f t="shared" si="25"/>
        <v>0.45964272849250171</v>
      </c>
      <c r="CC35" s="11">
        <f t="shared" si="26"/>
        <v>0.45964272849250171</v>
      </c>
      <c r="CD35" s="11">
        <f t="shared" si="27"/>
        <v>0.45964272849250171</v>
      </c>
      <c r="CE35" s="11">
        <f t="shared" si="28"/>
        <v>0.45964272849250171</v>
      </c>
      <c r="CF35" s="11">
        <f t="shared" si="29"/>
        <v>0.45964272849250171</v>
      </c>
      <c r="CG35" s="11">
        <f t="shared" si="30"/>
        <v>0.45964272849250171</v>
      </c>
      <c r="CH35" s="11">
        <f t="shared" si="31"/>
        <v>0.45964272849250171</v>
      </c>
      <c r="CI35" s="11">
        <f t="shared" si="32"/>
        <v>0.44640698836229609</v>
      </c>
      <c r="CJ35" s="11">
        <f t="shared" si="33"/>
        <v>0.45964272849250171</v>
      </c>
      <c r="CK35" s="11">
        <f t="shared" si="34"/>
        <v>0.45964272849250171</v>
      </c>
      <c r="CL35" s="11">
        <f t="shared" si="35"/>
        <v>0.45964272849250171</v>
      </c>
      <c r="CM35" s="11">
        <f t="shared" si="36"/>
        <v>0.45964272849250171</v>
      </c>
      <c r="CN35" s="11">
        <f t="shared" si="37"/>
        <v>0.45964272849250171</v>
      </c>
      <c r="CO35" s="11">
        <f t="shared" si="38"/>
        <v>0.45964272849250171</v>
      </c>
      <c r="CP35" s="11">
        <f t="shared" si="39"/>
        <v>0.45964272849250171</v>
      </c>
      <c r="CQ35" s="11">
        <f t="shared" si="40"/>
        <v>0.45964272849250171</v>
      </c>
      <c r="CR35" s="11">
        <f t="shared" si="41"/>
        <v>0.45964272849250171</v>
      </c>
      <c r="CS35" s="11">
        <f t="shared" si="42"/>
        <v>0.45964272849250171</v>
      </c>
      <c r="CT35" s="11">
        <f t="shared" si="43"/>
        <v>0.45964272849250171</v>
      </c>
      <c r="CU35" s="11">
        <f t="shared" si="44"/>
        <v>0.45964272849250171</v>
      </c>
      <c r="CV35" s="11">
        <f t="shared" si="45"/>
        <v>0.45964272849250171</v>
      </c>
      <c r="CW35" s="11">
        <f t="shared" si="46"/>
        <v>0.45964272849250171</v>
      </c>
      <c r="CX35" s="11">
        <f t="shared" si="47"/>
        <v>0.45964272849250171</v>
      </c>
      <c r="CY35" s="11">
        <f t="shared" si="48"/>
        <v>0.45964272849250171</v>
      </c>
      <c r="CZ35" s="11">
        <f t="shared" si="49"/>
        <v>0.45964272849250171</v>
      </c>
      <c r="DA35" s="11">
        <f t="shared" si="50"/>
        <v>0.45964272849250171</v>
      </c>
      <c r="DB35" s="11">
        <f t="shared" si="51"/>
        <v>0.45964272849250171</v>
      </c>
      <c r="DC35" s="11">
        <f t="shared" si="52"/>
        <v>0.45964272849250171</v>
      </c>
      <c r="DE35" s="4">
        <f>(1-BF35)/(SUM(BF$6:BF35))</f>
        <v>2.5302174130021091E-2</v>
      </c>
      <c r="DF35" s="4">
        <f>(1-BG35)/(SUM(BG$6:BG35))</f>
        <v>2.5303315039221265E-2</v>
      </c>
      <c r="DG35" s="4">
        <f>(1-BH35)/(SUM(BH$6:BH35))</f>
        <v>2.5304411755933183E-2</v>
      </c>
      <c r="DH35" s="4">
        <f>(1-BI35)/(SUM(BI$6:BI35))</f>
        <v>2.5305454694519301E-2</v>
      </c>
      <c r="DI35" s="4">
        <f>(1-BJ35)/(SUM(BJ$6:BJ35))</f>
        <v>2.5306433811092179E-2</v>
      </c>
      <c r="DJ35" s="4">
        <f>(1-BK35)/(SUM(BK$6:BK35))</f>
        <v>2.5307352277327524E-2</v>
      </c>
      <c r="DK35" s="4">
        <f>(1-BL35)/(SUM(BL$6:BL35))</f>
        <v>2.5308206481450459E-2</v>
      </c>
      <c r="DL35" s="4">
        <f>(1-BM35)/(SUM(BM$6:BM35))</f>
        <v>2.5309003480859696E-2</v>
      </c>
      <c r="DM35" s="4">
        <f>(1-BN35)/(SUM(BN$6:BN35))</f>
        <v>2.5309743265959365E-2</v>
      </c>
      <c r="DN35" s="4">
        <f>(1-BO35)/(SUM(BO$6:BO35))</f>
        <v>2.5310426040319373E-2</v>
      </c>
      <c r="DO35" s="4">
        <f>(1-BP35)/(SUM(BP$6:BP35))</f>
        <v>2.5311061425439121E-2</v>
      </c>
      <c r="DP35" s="4">
        <f>(1-BQ35)/(SUM(BQ$6:BQ35))</f>
        <v>2.5311651406902468E-2</v>
      </c>
      <c r="DQ35" s="4">
        <f>(1-BR35)/(SUM(BR$6:BR35))</f>
        <v>2.5312197907111731E-2</v>
      </c>
      <c r="DR35" s="4">
        <f>(1-BS35)/(SUM(BS$6:BS35))</f>
        <v>2.5312702786623658E-2</v>
      </c>
      <c r="DS35" s="4">
        <f>(1-BT35)/(SUM(BT$6:BT35))</f>
        <v>2.531316784555409E-2</v>
      </c>
      <c r="DT35" s="4">
        <f>(1-BU35)/(SUM(BU$6:BU35))</f>
        <v>2.5313594825010572E-2</v>
      </c>
      <c r="DU35" s="4">
        <f>(1-BV35)/(SUM(BV$6:BV35))</f>
        <v>2.5313985408531716E-2</v>
      </c>
      <c r="DV35" s="4">
        <f>(1-BW35)/(SUM(BW$6:BW35))</f>
        <v>2.531434122352107E-2</v>
      </c>
      <c r="DW35" s="4">
        <f>(1-BX35)/(SUM(BX$6:BX35))</f>
        <v>2.531466384266878E-2</v>
      </c>
      <c r="DX35" s="4">
        <f>(1-BY35)/(SUM(BY$6:BY35))</f>
        <v>2.5314954785356589E-2</v>
      </c>
      <c r="DY35" s="4">
        <f>(1-BZ35)/(SUM(BZ$6:BZ35))</f>
        <v>2.5315220081858627E-2</v>
      </c>
      <c r="DZ35" s="4">
        <f>(1-CA35)/(SUM(CA$6:CA35))</f>
        <v>2.5315461349018652E-2</v>
      </c>
      <c r="EA35" s="4">
        <f>(1-CB35)/(SUM(CB$6:CB35))</f>
        <v>2.5315680109787807E-2</v>
      </c>
      <c r="EB35" s="4">
        <f>(1-CC35)/(SUM(CC$6:CC35))</f>
        <v>2.5315877798669961E-2</v>
      </c>
      <c r="EC35" s="4">
        <f>(1-CD35)/(SUM(CD$6:CD35))</f>
        <v>2.531605576684939E-2</v>
      </c>
      <c r="ED35" s="4">
        <f>(1-CE35)/(SUM(CE$6:CE35))</f>
        <v>2.531621528701946E-2</v>
      </c>
      <c r="EE35" s="4">
        <f>(1-CF35)/(SUM(CF$6:CF35))</f>
        <v>2.5316357557929277E-2</v>
      </c>
      <c r="EF35" s="4">
        <f>(1-CG35)/(SUM(CG$6:CG35))</f>
        <v>2.5316483708665027E-2</v>
      </c>
      <c r="EG35" s="4">
        <f>(1-CH35)/(SUM(CH$6:CH35))</f>
        <v>2.5316594802681419E-2</v>
      </c>
      <c r="EH35" s="4">
        <f>(1-CI35)/(SUM(CI$6:CI35))</f>
        <v>2.5936809626331526E-2</v>
      </c>
      <c r="EI35" s="4">
        <f>(1-CJ35)/(SUM(CJ$6:CJ35))</f>
        <v>2.5301002240137295E-2</v>
      </c>
      <c r="EJ35" s="4">
        <f>(1-CK35)/(SUM(CK$6:CK35))</f>
        <v>2.5301002240137295E-2</v>
      </c>
      <c r="EK35" s="4">
        <f>(1-CL35)/(SUM(CL$6:CL35))</f>
        <v>2.5301002240137295E-2</v>
      </c>
      <c r="EL35" s="4">
        <f>(1-CM35)/(SUM(CM$6:CM35))</f>
        <v>2.5301002240137295E-2</v>
      </c>
      <c r="EM35" s="4">
        <f>(1-CN35)/(SUM(CN$6:CN35))</f>
        <v>2.5301002240137295E-2</v>
      </c>
      <c r="EN35" s="4">
        <f>(1-CO35)/(SUM(CO$6:CO35))</f>
        <v>2.5301002240137295E-2</v>
      </c>
      <c r="EO35" s="4">
        <f>(1-CP35)/(SUM(CP$6:CP35))</f>
        <v>2.5301002240137295E-2</v>
      </c>
      <c r="EP35" s="4">
        <f>(1-CQ35)/(SUM(CQ$6:CQ35))</f>
        <v>2.5301002240137295E-2</v>
      </c>
      <c r="EQ35" s="4">
        <f>(1-CR35)/(SUM(CR$6:CR35))</f>
        <v>2.5301002240137295E-2</v>
      </c>
      <c r="ER35" s="4">
        <f>(1-CS35)/(SUM(CS$6:CS35))</f>
        <v>2.5301002240137295E-2</v>
      </c>
      <c r="ES35" s="4">
        <f>(1-CT35)/(SUM(CT$6:CT35))</f>
        <v>2.5301002240137295E-2</v>
      </c>
      <c r="ET35" s="4">
        <f>(1-CU35)/(SUM(CU$6:CU35))</f>
        <v>2.5301002240137295E-2</v>
      </c>
      <c r="EU35" s="4">
        <f>(1-CV35)/(SUM(CV$6:CV35))</f>
        <v>2.5301002240137295E-2</v>
      </c>
      <c r="EV35" s="4">
        <f>(1-CW35)/(SUM(CW$6:CW35))</f>
        <v>2.5301002240137295E-2</v>
      </c>
      <c r="EW35" s="4">
        <f>(1-CX35)/(SUM(CX$6:CX35))</f>
        <v>2.5301002240137295E-2</v>
      </c>
      <c r="EX35" s="4">
        <f>(1-CY35)/(SUM(CY$6:CY35))</f>
        <v>2.5301002240137295E-2</v>
      </c>
      <c r="EY35" s="4">
        <f>(1-CZ35)/(SUM(CZ$6:CZ35))</f>
        <v>2.5301002240137295E-2</v>
      </c>
      <c r="EZ35" s="4">
        <f>(1-DA35)/(SUM(DA$6:DA35))</f>
        <v>2.5301002240137295E-2</v>
      </c>
      <c r="FA35" s="4">
        <f>(1-DB35)/(SUM(DB$6:DB35))</f>
        <v>2.5301002240137295E-2</v>
      </c>
      <c r="FB35" s="4">
        <f>(1-DC35)/(SUM(DC$6:DC35))</f>
        <v>2.5301002240137295E-2</v>
      </c>
      <c r="FD35" s="4">
        <f t="shared" si="62"/>
        <v>2.7546253750067695E-2</v>
      </c>
      <c r="FE35" s="4">
        <f t="shared" si="62"/>
        <v>2.7546253750067695E-2</v>
      </c>
      <c r="FF35" s="4">
        <f t="shared" si="62"/>
        <v>2.7546253750067695E-2</v>
      </c>
      <c r="FG35" s="4">
        <f t="shared" si="62"/>
        <v>2.7546253750067695E-2</v>
      </c>
      <c r="FH35" s="4">
        <f t="shared" si="62"/>
        <v>2.7546253750067695E-2</v>
      </c>
      <c r="FI35" s="4">
        <f t="shared" si="62"/>
        <v>2.7546253750067695E-2</v>
      </c>
      <c r="FJ35" s="4">
        <f t="shared" si="62"/>
        <v>2.7546253750067695E-2</v>
      </c>
      <c r="FK35" s="4">
        <f t="shared" si="62"/>
        <v>2.7546253750067695E-2</v>
      </c>
      <c r="FL35" s="4">
        <f t="shared" si="62"/>
        <v>2.7546253750067695E-2</v>
      </c>
      <c r="FM35" s="4">
        <f t="shared" si="62"/>
        <v>2.7546253750067695E-2</v>
      </c>
      <c r="FN35" s="4">
        <f t="shared" si="62"/>
        <v>2.7546253750067695E-2</v>
      </c>
      <c r="FO35" s="4">
        <f t="shared" si="62"/>
        <v>2.7546253750067695E-2</v>
      </c>
      <c r="FP35" s="4">
        <f t="shared" si="62"/>
        <v>2.7546253750067695E-2</v>
      </c>
      <c r="FQ35" s="4">
        <f t="shared" si="62"/>
        <v>2.7546253750067695E-2</v>
      </c>
      <c r="FR35" s="4">
        <f t="shared" si="62"/>
        <v>2.7546253750067695E-2</v>
      </c>
      <c r="FS35" s="4">
        <f t="shared" si="62"/>
        <v>2.7546253750067695E-2</v>
      </c>
      <c r="FT35" s="4">
        <f t="shared" si="65"/>
        <v>2.7546253750067695E-2</v>
      </c>
      <c r="FU35" s="4">
        <f t="shared" si="65"/>
        <v>2.7546253750067695E-2</v>
      </c>
      <c r="FV35" s="4">
        <f t="shared" si="65"/>
        <v>2.7546253750067695E-2</v>
      </c>
      <c r="FW35" s="4">
        <f t="shared" si="65"/>
        <v>2.7546253750067695E-2</v>
      </c>
      <c r="FX35" s="4">
        <f t="shared" si="65"/>
        <v>2.7546253750067695E-2</v>
      </c>
      <c r="FY35" s="4">
        <f t="shared" si="65"/>
        <v>2.7546253750067695E-2</v>
      </c>
      <c r="FZ35" s="4">
        <f t="shared" si="65"/>
        <v>2.7546253750067695E-2</v>
      </c>
      <c r="GA35" s="4">
        <f t="shared" si="65"/>
        <v>2.7546253750067695E-2</v>
      </c>
      <c r="GB35" s="4">
        <f t="shared" si="65"/>
        <v>2.7546253750067695E-2</v>
      </c>
      <c r="GC35" s="4">
        <f t="shared" si="65"/>
        <v>2.7546253750067695E-2</v>
      </c>
      <c r="GD35" s="4">
        <f t="shared" si="65"/>
        <v>2.7546253750067695E-2</v>
      </c>
      <c r="GE35" s="4">
        <f t="shared" si="65"/>
        <v>2.7546253750067695E-2</v>
      </c>
      <c r="GF35" s="4">
        <f t="shared" si="65"/>
        <v>-1.0714698670289957E-3</v>
      </c>
      <c r="GG35" s="4">
        <f t="shared" si="65"/>
        <v>5.8012477489747249E-2</v>
      </c>
      <c r="GH35" s="4">
        <f t="shared" si="65"/>
        <v>2.7546253750067695E-2</v>
      </c>
      <c r="GI35" s="4">
        <f t="shared" si="65"/>
        <v>2.7546253750067695E-2</v>
      </c>
      <c r="GJ35" s="4">
        <f t="shared" si="66"/>
        <v>2.7546253750067695E-2</v>
      </c>
      <c r="GK35" s="4">
        <f t="shared" si="66"/>
        <v>2.7546253750067695E-2</v>
      </c>
      <c r="GL35" s="4">
        <f t="shared" si="66"/>
        <v>2.7546253750067695E-2</v>
      </c>
      <c r="GM35" s="4">
        <f t="shared" si="66"/>
        <v>2.7546253750067695E-2</v>
      </c>
      <c r="GN35" s="4">
        <f t="shared" si="66"/>
        <v>2.7546253750067695E-2</v>
      </c>
      <c r="GO35" s="4">
        <f t="shared" si="66"/>
        <v>2.7546253750067695E-2</v>
      </c>
      <c r="GP35" s="4">
        <f t="shared" si="66"/>
        <v>2.7546253750067695E-2</v>
      </c>
      <c r="GQ35" s="4">
        <f t="shared" si="66"/>
        <v>2.7546253750067695E-2</v>
      </c>
      <c r="GR35" s="4">
        <f t="shared" si="66"/>
        <v>2.7546253750067695E-2</v>
      </c>
      <c r="GS35" s="4">
        <f t="shared" si="66"/>
        <v>2.7546253750067695E-2</v>
      </c>
      <c r="GT35" s="4">
        <f t="shared" si="66"/>
        <v>2.7546253750067695E-2</v>
      </c>
      <c r="GU35" s="4">
        <f t="shared" si="66"/>
        <v>2.7546253750067695E-2</v>
      </c>
      <c r="GV35" s="4">
        <f t="shared" si="66"/>
        <v>2.7546253750067695E-2</v>
      </c>
      <c r="GW35" s="4">
        <f t="shared" si="66"/>
        <v>2.7546253750067695E-2</v>
      </c>
      <c r="GX35" s="4">
        <f t="shared" si="66"/>
        <v>2.7546253750067695E-2</v>
      </c>
      <c r="GY35" s="4">
        <f t="shared" si="66"/>
        <v>2.7546253750067695E-2</v>
      </c>
      <c r="GZ35" s="4">
        <f t="shared" si="67"/>
        <v>2.7546253750067695E-2</v>
      </c>
      <c r="HA35" s="4">
        <f t="shared" si="67"/>
        <v>2.7546253750067695E-2</v>
      </c>
      <c r="HB35" s="4"/>
      <c r="HC35" s="4"/>
      <c r="HD35" s="4"/>
      <c r="HE35" s="4"/>
    </row>
    <row r="36" spans="2:213" x14ac:dyDescent="0.2">
      <c r="B36" t="str">
        <f t="shared" si="0"/>
        <v>31y</v>
      </c>
      <c r="C36">
        <f t="shared" si="55"/>
        <v>372</v>
      </c>
      <c r="D36" s="10">
        <f t="shared" si="1"/>
        <v>31</v>
      </c>
      <c r="E36" s="11">
        <f>'Curve construction'!F51</f>
        <v>2.6290607706037195E-2</v>
      </c>
      <c r="G36" s="11">
        <f t="shared" si="69"/>
        <v>2.6290607706037195E-2</v>
      </c>
      <c r="H36" s="11">
        <f t="shared" si="69"/>
        <v>2.6290607706037195E-2</v>
      </c>
      <c r="I36" s="11">
        <f t="shared" si="69"/>
        <v>2.6290607706037195E-2</v>
      </c>
      <c r="J36" s="11">
        <f t="shared" si="69"/>
        <v>2.6290607706037195E-2</v>
      </c>
      <c r="K36" s="11">
        <f t="shared" si="69"/>
        <v>2.6290607706037195E-2</v>
      </c>
      <c r="L36" s="11">
        <f t="shared" si="69"/>
        <v>2.6290607706037195E-2</v>
      </c>
      <c r="M36" s="11">
        <f t="shared" si="69"/>
        <v>2.6290607706037195E-2</v>
      </c>
      <c r="N36" s="11">
        <f t="shared" si="69"/>
        <v>2.6290607706037195E-2</v>
      </c>
      <c r="O36" s="11">
        <f t="shared" si="69"/>
        <v>2.6290607706037195E-2</v>
      </c>
      <c r="P36" s="11">
        <f t="shared" si="69"/>
        <v>2.6290607706037195E-2</v>
      </c>
      <c r="Q36" s="11">
        <f t="shared" si="69"/>
        <v>2.6290607706037195E-2</v>
      </c>
      <c r="R36" s="11">
        <f t="shared" si="69"/>
        <v>2.6290607706037195E-2</v>
      </c>
      <c r="S36" s="11">
        <f t="shared" si="69"/>
        <v>2.6290607706037195E-2</v>
      </c>
      <c r="T36" s="11">
        <f t="shared" si="69"/>
        <v>2.6290607706037195E-2</v>
      </c>
      <c r="U36" s="11">
        <f t="shared" si="69"/>
        <v>2.6290607706037195E-2</v>
      </c>
      <c r="V36" s="11">
        <f t="shared" si="69"/>
        <v>2.6290607706037195E-2</v>
      </c>
      <c r="W36" s="11">
        <f t="shared" si="68"/>
        <v>2.6290607706037195E-2</v>
      </c>
      <c r="X36" s="11">
        <f t="shared" si="68"/>
        <v>2.6290607706037195E-2</v>
      </c>
      <c r="Y36" s="11">
        <f t="shared" si="68"/>
        <v>2.6290607706037195E-2</v>
      </c>
      <c r="Z36" s="11">
        <f t="shared" si="68"/>
        <v>2.6290607706037195E-2</v>
      </c>
      <c r="AA36" s="11">
        <f t="shared" si="68"/>
        <v>2.6290607706037195E-2</v>
      </c>
      <c r="AB36" s="11">
        <f t="shared" si="68"/>
        <v>2.6290607706037195E-2</v>
      </c>
      <c r="AC36" s="11">
        <f t="shared" si="68"/>
        <v>2.6290607706037195E-2</v>
      </c>
      <c r="AD36" s="11">
        <f t="shared" si="68"/>
        <v>2.6290607706037195E-2</v>
      </c>
      <c r="AE36" s="11">
        <f t="shared" si="68"/>
        <v>2.6290607706037195E-2</v>
      </c>
      <c r="AF36" s="11">
        <f t="shared" si="68"/>
        <v>2.6290607706037195E-2</v>
      </c>
      <c r="AG36" s="11">
        <f t="shared" si="68"/>
        <v>2.6290607706037195E-2</v>
      </c>
      <c r="AH36" s="11">
        <f t="shared" si="68"/>
        <v>2.6290607706037195E-2</v>
      </c>
      <c r="AI36" s="11">
        <f t="shared" si="68"/>
        <v>2.6290607706037195E-2</v>
      </c>
      <c r="AJ36" s="11">
        <f t="shared" si="68"/>
        <v>2.6290607706037195E-2</v>
      </c>
      <c r="AK36" s="11">
        <f t="shared" si="68"/>
        <v>2.7290607706037195E-2</v>
      </c>
      <c r="AL36" s="11">
        <f t="shared" si="68"/>
        <v>2.6290607706037195E-2</v>
      </c>
      <c r="AM36" s="11">
        <f t="shared" si="68"/>
        <v>2.6290607706037195E-2</v>
      </c>
      <c r="AN36" s="11">
        <f t="shared" si="68"/>
        <v>2.6290607706037195E-2</v>
      </c>
      <c r="AO36" s="11">
        <f t="shared" si="68"/>
        <v>2.6290607706037195E-2</v>
      </c>
      <c r="AP36" s="11">
        <f t="shared" si="68"/>
        <v>2.6290607706037195E-2</v>
      </c>
      <c r="AQ36" s="11">
        <f t="shared" si="68"/>
        <v>2.6290607706037195E-2</v>
      </c>
      <c r="AR36" s="11">
        <f t="shared" si="68"/>
        <v>2.6290607706037195E-2</v>
      </c>
      <c r="AS36" s="11">
        <f t="shared" si="68"/>
        <v>2.6290607706037195E-2</v>
      </c>
      <c r="AT36" s="11">
        <f t="shared" si="68"/>
        <v>2.6290607706037195E-2</v>
      </c>
      <c r="AU36" s="11">
        <f t="shared" si="68"/>
        <v>2.6290607706037195E-2</v>
      </c>
      <c r="AV36" s="11">
        <f t="shared" si="68"/>
        <v>2.6290607706037195E-2</v>
      </c>
      <c r="AW36" s="11">
        <f t="shared" si="68"/>
        <v>2.6290607706037195E-2</v>
      </c>
      <c r="AX36" s="11">
        <f t="shared" si="70"/>
        <v>2.6290607706037195E-2</v>
      </c>
      <c r="AY36" s="11">
        <f t="shared" si="70"/>
        <v>2.6290607706037195E-2</v>
      </c>
      <c r="AZ36" s="11">
        <f t="shared" si="70"/>
        <v>2.6290607706037195E-2</v>
      </c>
      <c r="BA36" s="11">
        <f t="shared" si="70"/>
        <v>2.6290607706037195E-2</v>
      </c>
      <c r="BB36" s="11">
        <f t="shared" si="70"/>
        <v>2.6290607706037195E-2</v>
      </c>
      <c r="BC36" s="11">
        <f t="shared" si="70"/>
        <v>2.6290607706037195E-2</v>
      </c>
      <c r="BD36" s="11">
        <f t="shared" si="70"/>
        <v>2.6290607706037195E-2</v>
      </c>
      <c r="BF36" s="11">
        <f t="shared" si="57"/>
        <v>0.44732071847376298</v>
      </c>
      <c r="BG36" s="11">
        <f t="shared" si="4"/>
        <v>0.44732071847376298</v>
      </c>
      <c r="BH36" s="11">
        <f t="shared" si="5"/>
        <v>0.44732071847376298</v>
      </c>
      <c r="BI36" s="11">
        <f t="shared" si="6"/>
        <v>0.44732071847376298</v>
      </c>
      <c r="BJ36" s="11">
        <f t="shared" si="7"/>
        <v>0.44732071847376298</v>
      </c>
      <c r="BK36" s="11">
        <f t="shared" si="8"/>
        <v>0.44732071847376298</v>
      </c>
      <c r="BL36" s="11">
        <f t="shared" si="9"/>
        <v>0.44732071847376298</v>
      </c>
      <c r="BM36" s="11">
        <f t="shared" si="10"/>
        <v>0.44732071847376298</v>
      </c>
      <c r="BN36" s="11">
        <f t="shared" si="11"/>
        <v>0.44732071847376298</v>
      </c>
      <c r="BO36" s="11">
        <f t="shared" si="12"/>
        <v>0.44732071847376298</v>
      </c>
      <c r="BP36" s="11">
        <f t="shared" si="13"/>
        <v>0.44732071847376298</v>
      </c>
      <c r="BQ36" s="11">
        <f t="shared" si="14"/>
        <v>0.44732071847376298</v>
      </c>
      <c r="BR36" s="11">
        <f t="shared" si="15"/>
        <v>0.44732071847376298</v>
      </c>
      <c r="BS36" s="11">
        <f t="shared" si="16"/>
        <v>0.44732071847376298</v>
      </c>
      <c r="BT36" s="11">
        <f t="shared" si="17"/>
        <v>0.44732071847376298</v>
      </c>
      <c r="BU36" s="11">
        <f t="shared" si="18"/>
        <v>0.44732071847376298</v>
      </c>
      <c r="BV36" s="11">
        <f t="shared" si="19"/>
        <v>0.44732071847376298</v>
      </c>
      <c r="BW36" s="11">
        <f t="shared" si="20"/>
        <v>0.44732071847376298</v>
      </c>
      <c r="BX36" s="11">
        <f t="shared" si="21"/>
        <v>0.44732071847376298</v>
      </c>
      <c r="BY36" s="11">
        <f t="shared" si="22"/>
        <v>0.44732071847376298</v>
      </c>
      <c r="BZ36" s="11">
        <f t="shared" si="23"/>
        <v>0.44732071847376298</v>
      </c>
      <c r="CA36" s="11">
        <f t="shared" si="24"/>
        <v>0.44732071847376298</v>
      </c>
      <c r="CB36" s="11">
        <f t="shared" si="25"/>
        <v>0.44732071847376298</v>
      </c>
      <c r="CC36" s="11">
        <f t="shared" si="26"/>
        <v>0.44732071847376298</v>
      </c>
      <c r="CD36" s="11">
        <f t="shared" si="27"/>
        <v>0.44732071847376298</v>
      </c>
      <c r="CE36" s="11">
        <f t="shared" si="28"/>
        <v>0.44732071847376298</v>
      </c>
      <c r="CF36" s="11">
        <f t="shared" si="29"/>
        <v>0.44732071847376298</v>
      </c>
      <c r="CG36" s="11">
        <f t="shared" si="30"/>
        <v>0.44732071847376298</v>
      </c>
      <c r="CH36" s="11">
        <f t="shared" si="31"/>
        <v>0.44732071847376298</v>
      </c>
      <c r="CI36" s="11">
        <f t="shared" si="32"/>
        <v>0.44732071847376298</v>
      </c>
      <c r="CJ36" s="11">
        <f t="shared" si="33"/>
        <v>0.43401741736933469</v>
      </c>
      <c r="CK36" s="11">
        <f t="shared" si="34"/>
        <v>0.44732071847376298</v>
      </c>
      <c r="CL36" s="11">
        <f t="shared" si="35"/>
        <v>0.44732071847376298</v>
      </c>
      <c r="CM36" s="11">
        <f t="shared" si="36"/>
        <v>0.44732071847376298</v>
      </c>
      <c r="CN36" s="11">
        <f t="shared" si="37"/>
        <v>0.44732071847376298</v>
      </c>
      <c r="CO36" s="11">
        <f t="shared" si="38"/>
        <v>0.44732071847376298</v>
      </c>
      <c r="CP36" s="11">
        <f t="shared" si="39"/>
        <v>0.44732071847376298</v>
      </c>
      <c r="CQ36" s="11">
        <f t="shared" si="40"/>
        <v>0.44732071847376298</v>
      </c>
      <c r="CR36" s="11">
        <f t="shared" si="41"/>
        <v>0.44732071847376298</v>
      </c>
      <c r="CS36" s="11">
        <f t="shared" si="42"/>
        <v>0.44732071847376298</v>
      </c>
      <c r="CT36" s="11">
        <f t="shared" si="43"/>
        <v>0.44732071847376298</v>
      </c>
      <c r="CU36" s="11">
        <f t="shared" si="44"/>
        <v>0.44732071847376298</v>
      </c>
      <c r="CV36" s="11">
        <f t="shared" si="45"/>
        <v>0.44732071847376298</v>
      </c>
      <c r="CW36" s="11">
        <f t="shared" si="46"/>
        <v>0.44732071847376298</v>
      </c>
      <c r="CX36" s="11">
        <f t="shared" si="47"/>
        <v>0.44732071847376298</v>
      </c>
      <c r="CY36" s="11">
        <f t="shared" si="48"/>
        <v>0.44732071847376298</v>
      </c>
      <c r="CZ36" s="11">
        <f t="shared" si="49"/>
        <v>0.44732071847376298</v>
      </c>
      <c r="DA36" s="11">
        <f t="shared" si="50"/>
        <v>0.44732071847376298</v>
      </c>
      <c r="DB36" s="11">
        <f t="shared" si="51"/>
        <v>0.44732071847376298</v>
      </c>
      <c r="DC36" s="11">
        <f t="shared" si="52"/>
        <v>0.44732071847376298</v>
      </c>
      <c r="DE36" s="4">
        <f>(1-BF36)/(SUM(BF$6:BF36))</f>
        <v>2.5348213720427275E-2</v>
      </c>
      <c r="DF36" s="4">
        <f>(1-BG36)/(SUM(BG$6:BG36))</f>
        <v>2.5349333255068017E-2</v>
      </c>
      <c r="DG36" s="4">
        <f>(1-BH36)/(SUM(BH$6:BH36))</f>
        <v>2.5350409423199709E-2</v>
      </c>
      <c r="DH36" s="4">
        <f>(1-BI36)/(SUM(BI$6:BI36))</f>
        <v>2.535143281904138E-2</v>
      </c>
      <c r="DI36" s="4">
        <f>(1-BJ36)/(SUM(BJ$6:BJ36))</f>
        <v>2.5352393587201323E-2</v>
      </c>
      <c r="DJ36" s="4">
        <f>(1-BK36)/(SUM(BK$6:BK36))</f>
        <v>2.5353294840210011E-2</v>
      </c>
      <c r="DK36" s="4">
        <f>(1-BL36)/(SUM(BL$6:BL36))</f>
        <v>2.5354133034255322E-2</v>
      </c>
      <c r="DL36" s="4">
        <f>(1-BM36)/(SUM(BM$6:BM36))</f>
        <v>2.5354915094709718E-2</v>
      </c>
      <c r="DM36" s="4">
        <f>(1-BN36)/(SUM(BN$6:BN36))</f>
        <v>2.535564101237486E-2</v>
      </c>
      <c r="DN36" s="4">
        <f>(1-BO36)/(SUM(BO$6:BO36))</f>
        <v>2.5356310987206414E-2</v>
      </c>
      <c r="DO36" s="4">
        <f>(1-BP36)/(SUM(BP$6:BP36))</f>
        <v>2.535693446050671E-2</v>
      </c>
      <c r="DP36" s="4">
        <f>(1-BQ36)/(SUM(BQ$6:BQ36))</f>
        <v>2.5357513380775951E-2</v>
      </c>
      <c r="DQ36" s="4">
        <f>(1-BR36)/(SUM(BR$6:BR36))</f>
        <v>2.5358049634499832E-2</v>
      </c>
      <c r="DR36" s="4">
        <f>(1-BS36)/(SUM(BS$6:BS36))</f>
        <v>2.5358545047462148E-2</v>
      </c>
      <c r="DS36" s="4">
        <f>(1-BT36)/(SUM(BT$6:BT36))</f>
        <v>2.5359001386124614E-2</v>
      </c>
      <c r="DT36" s="4">
        <f>(1-BU36)/(SUM(BU$6:BU36))</f>
        <v>2.5359420359034043E-2</v>
      </c>
      <c r="DU36" s="4">
        <f>(1-BV36)/(SUM(BV$6:BV36))</f>
        <v>2.5359803618236011E-2</v>
      </c>
      <c r="DV36" s="4">
        <f>(1-BW36)/(SUM(BW$6:BW36))</f>
        <v>2.5360152760683031E-2</v>
      </c>
      <c r="DW36" s="4">
        <f>(1-BX36)/(SUM(BX$6:BX36))</f>
        <v>2.5360469329630639E-2</v>
      </c>
      <c r="DX36" s="4">
        <f>(1-BY36)/(SUM(BY$6:BY36))</f>
        <v>2.5360754816017069E-2</v>
      </c>
      <c r="DY36" s="4">
        <f>(1-BZ36)/(SUM(BZ$6:BZ36))</f>
        <v>2.5361015137065557E-2</v>
      </c>
      <c r="DZ36" s="4">
        <f>(1-CA36)/(SUM(CA$6:CA36))</f>
        <v>2.5361251879328583E-2</v>
      </c>
      <c r="EA36" s="4">
        <f>(1-CB36)/(SUM(CB$6:CB36))</f>
        <v>2.5361466537221638E-2</v>
      </c>
      <c r="EB36" s="4">
        <f>(1-CC36)/(SUM(CC$6:CC36))</f>
        <v>2.5361660518367152E-2</v>
      </c>
      <c r="EC36" s="4">
        <f>(1-CD36)/(SUM(CD$6:CD36))</f>
        <v>2.5361835148626676E-2</v>
      </c>
      <c r="ED36" s="4">
        <f>(1-CE36)/(SUM(CE$6:CE36))</f>
        <v>2.5361991676839554E-2</v>
      </c>
      <c r="EE36" s="4">
        <f>(1-CF36)/(SUM(CF$6:CF36))</f>
        <v>2.5362131279284807E-2</v>
      </c>
      <c r="EF36" s="4">
        <f>(1-CG36)/(SUM(CG$6:CG36))</f>
        <v>2.536225506388259E-2</v>
      </c>
      <c r="EG36" s="4">
        <f>(1-CH36)/(SUM(CH$6:CH36))</f>
        <v>2.5362364074150413E-2</v>
      </c>
      <c r="EH36" s="4">
        <f>(1-CI36)/(SUM(CI$6:CI36))</f>
        <v>2.536245929292855E-2</v>
      </c>
      <c r="EI36" s="4">
        <f>(1-CJ36)/(SUM(CJ$6:CJ36))</f>
        <v>2.5973028476739164E-2</v>
      </c>
      <c r="EJ36" s="4">
        <f>(1-CK36)/(SUM(CK$6:CK36))</f>
        <v>2.5347063783359363E-2</v>
      </c>
      <c r="EK36" s="4">
        <f>(1-CL36)/(SUM(CL$6:CL36))</f>
        <v>2.5347063783359363E-2</v>
      </c>
      <c r="EL36" s="4">
        <f>(1-CM36)/(SUM(CM$6:CM36))</f>
        <v>2.5347063783359363E-2</v>
      </c>
      <c r="EM36" s="4">
        <f>(1-CN36)/(SUM(CN$6:CN36))</f>
        <v>2.5347063783359363E-2</v>
      </c>
      <c r="EN36" s="4">
        <f>(1-CO36)/(SUM(CO$6:CO36))</f>
        <v>2.5347063783359363E-2</v>
      </c>
      <c r="EO36" s="4">
        <f>(1-CP36)/(SUM(CP$6:CP36))</f>
        <v>2.5347063783359363E-2</v>
      </c>
      <c r="EP36" s="4">
        <f>(1-CQ36)/(SUM(CQ$6:CQ36))</f>
        <v>2.5347063783359363E-2</v>
      </c>
      <c r="EQ36" s="4">
        <f>(1-CR36)/(SUM(CR$6:CR36))</f>
        <v>2.5347063783359363E-2</v>
      </c>
      <c r="ER36" s="4">
        <f>(1-CS36)/(SUM(CS$6:CS36))</f>
        <v>2.5347063783359363E-2</v>
      </c>
      <c r="ES36" s="4">
        <f>(1-CT36)/(SUM(CT$6:CT36))</f>
        <v>2.5347063783359363E-2</v>
      </c>
      <c r="ET36" s="4">
        <f>(1-CU36)/(SUM(CU$6:CU36))</f>
        <v>2.5347063783359363E-2</v>
      </c>
      <c r="EU36" s="4">
        <f>(1-CV36)/(SUM(CV$6:CV36))</f>
        <v>2.5347063783359363E-2</v>
      </c>
      <c r="EV36" s="4">
        <f>(1-CW36)/(SUM(CW$6:CW36))</f>
        <v>2.5347063783359363E-2</v>
      </c>
      <c r="EW36" s="4">
        <f>(1-CX36)/(SUM(CX$6:CX36))</f>
        <v>2.5347063783359363E-2</v>
      </c>
      <c r="EX36" s="4">
        <f>(1-CY36)/(SUM(CY$6:CY36))</f>
        <v>2.5347063783359363E-2</v>
      </c>
      <c r="EY36" s="4">
        <f>(1-CZ36)/(SUM(CZ$6:CZ36))</f>
        <v>2.5347063783359363E-2</v>
      </c>
      <c r="EZ36" s="4">
        <f>(1-DA36)/(SUM(DA$6:DA36))</f>
        <v>2.5347063783359363E-2</v>
      </c>
      <c r="FA36" s="4">
        <f>(1-DB36)/(SUM(DB$6:DB36))</f>
        <v>2.5347063783359363E-2</v>
      </c>
      <c r="FB36" s="4">
        <f>(1-DC36)/(SUM(DC$6:DC36))</f>
        <v>2.5347063783359363E-2</v>
      </c>
      <c r="FD36" s="4">
        <f t="shared" si="62"/>
        <v>2.754625375006281E-2</v>
      </c>
      <c r="FE36" s="4">
        <f t="shared" si="62"/>
        <v>2.754625375006281E-2</v>
      </c>
      <c r="FF36" s="4">
        <f t="shared" si="62"/>
        <v>2.754625375006281E-2</v>
      </c>
      <c r="FG36" s="4">
        <f t="shared" si="62"/>
        <v>2.754625375006281E-2</v>
      </c>
      <c r="FH36" s="4">
        <f t="shared" si="62"/>
        <v>2.754625375006281E-2</v>
      </c>
      <c r="FI36" s="4">
        <f t="shared" si="62"/>
        <v>2.754625375006281E-2</v>
      </c>
      <c r="FJ36" s="4">
        <f t="shared" si="62"/>
        <v>2.754625375006281E-2</v>
      </c>
      <c r="FK36" s="4">
        <f t="shared" si="62"/>
        <v>2.754625375006281E-2</v>
      </c>
      <c r="FL36" s="4">
        <f t="shared" si="62"/>
        <v>2.754625375006281E-2</v>
      </c>
      <c r="FM36" s="4">
        <f t="shared" si="62"/>
        <v>2.754625375006281E-2</v>
      </c>
      <c r="FN36" s="4">
        <f t="shared" si="62"/>
        <v>2.754625375006281E-2</v>
      </c>
      <c r="FO36" s="4">
        <f t="shared" si="62"/>
        <v>2.754625375006281E-2</v>
      </c>
      <c r="FP36" s="4">
        <f t="shared" si="62"/>
        <v>2.754625375006281E-2</v>
      </c>
      <c r="FQ36" s="4">
        <f t="shared" si="62"/>
        <v>2.754625375006281E-2</v>
      </c>
      <c r="FR36" s="4">
        <f t="shared" si="62"/>
        <v>2.754625375006281E-2</v>
      </c>
      <c r="FS36" s="4">
        <f t="shared" si="62"/>
        <v>2.754625375006281E-2</v>
      </c>
      <c r="FT36" s="4">
        <f t="shared" si="65"/>
        <v>2.754625375006281E-2</v>
      </c>
      <c r="FU36" s="4">
        <f t="shared" si="65"/>
        <v>2.754625375006281E-2</v>
      </c>
      <c r="FV36" s="4">
        <f t="shared" si="65"/>
        <v>2.754625375006281E-2</v>
      </c>
      <c r="FW36" s="4">
        <f t="shared" si="65"/>
        <v>2.754625375006281E-2</v>
      </c>
      <c r="FX36" s="4">
        <f t="shared" si="65"/>
        <v>2.754625375006281E-2</v>
      </c>
      <c r="FY36" s="4">
        <f t="shared" si="65"/>
        <v>2.754625375006281E-2</v>
      </c>
      <c r="FZ36" s="4">
        <f t="shared" si="65"/>
        <v>2.754625375006281E-2</v>
      </c>
      <c r="GA36" s="4">
        <f t="shared" si="65"/>
        <v>2.754625375006281E-2</v>
      </c>
      <c r="GB36" s="4">
        <f t="shared" si="65"/>
        <v>2.754625375006281E-2</v>
      </c>
      <c r="GC36" s="4">
        <f t="shared" si="65"/>
        <v>2.754625375006281E-2</v>
      </c>
      <c r="GD36" s="4">
        <f t="shared" si="65"/>
        <v>2.754625375006281E-2</v>
      </c>
      <c r="GE36" s="4">
        <f t="shared" si="65"/>
        <v>2.754625375006281E-2</v>
      </c>
      <c r="GF36" s="4">
        <f t="shared" si="65"/>
        <v>2.754625375006281E-2</v>
      </c>
      <c r="GG36" s="4">
        <f t="shared" si="65"/>
        <v>-2.0426733520961804E-3</v>
      </c>
      <c r="GH36" s="4">
        <f t="shared" si="65"/>
        <v>5.9042126185826938E-2</v>
      </c>
      <c r="GI36" s="4">
        <f t="shared" si="65"/>
        <v>2.754625375006281E-2</v>
      </c>
      <c r="GJ36" s="4">
        <f t="shared" si="66"/>
        <v>2.754625375006281E-2</v>
      </c>
      <c r="GK36" s="4">
        <f t="shared" si="66"/>
        <v>2.754625375006281E-2</v>
      </c>
      <c r="GL36" s="4">
        <f t="shared" si="66"/>
        <v>2.754625375006281E-2</v>
      </c>
      <c r="GM36" s="4">
        <f t="shared" si="66"/>
        <v>2.754625375006281E-2</v>
      </c>
      <c r="GN36" s="4">
        <f t="shared" si="66"/>
        <v>2.754625375006281E-2</v>
      </c>
      <c r="GO36" s="4">
        <f t="shared" si="66"/>
        <v>2.754625375006281E-2</v>
      </c>
      <c r="GP36" s="4">
        <f t="shared" si="66"/>
        <v>2.754625375006281E-2</v>
      </c>
      <c r="GQ36" s="4">
        <f t="shared" si="66"/>
        <v>2.754625375006281E-2</v>
      </c>
      <c r="GR36" s="4">
        <f t="shared" si="66"/>
        <v>2.754625375006281E-2</v>
      </c>
      <c r="GS36" s="4">
        <f t="shared" si="66"/>
        <v>2.754625375006281E-2</v>
      </c>
      <c r="GT36" s="4">
        <f t="shared" si="66"/>
        <v>2.754625375006281E-2</v>
      </c>
      <c r="GU36" s="4">
        <f t="shared" si="66"/>
        <v>2.754625375006281E-2</v>
      </c>
      <c r="GV36" s="4">
        <f t="shared" si="66"/>
        <v>2.754625375006281E-2</v>
      </c>
      <c r="GW36" s="4">
        <f t="shared" si="66"/>
        <v>2.754625375006281E-2</v>
      </c>
      <c r="GX36" s="4">
        <f t="shared" si="66"/>
        <v>2.754625375006281E-2</v>
      </c>
      <c r="GY36" s="4">
        <f t="shared" si="66"/>
        <v>2.754625375006281E-2</v>
      </c>
      <c r="GZ36" s="4">
        <f t="shared" si="67"/>
        <v>2.754625375006281E-2</v>
      </c>
      <c r="HA36" s="4">
        <f t="shared" si="67"/>
        <v>2.754625375006281E-2</v>
      </c>
      <c r="HB36" s="4"/>
      <c r="HC36" s="4"/>
      <c r="HD36" s="4"/>
      <c r="HE36" s="4"/>
    </row>
    <row r="37" spans="2:213" x14ac:dyDescent="0.2">
      <c r="B37" t="str">
        <f t="shared" si="0"/>
        <v>32y</v>
      </c>
      <c r="C37">
        <f t="shared" si="55"/>
        <v>384</v>
      </c>
      <c r="D37" s="10">
        <f t="shared" si="1"/>
        <v>32</v>
      </c>
      <c r="E37" s="11">
        <f>'Curve construction'!F52</f>
        <v>2.6329823409664055E-2</v>
      </c>
      <c r="G37" s="11">
        <f t="shared" si="69"/>
        <v>2.6329823409664055E-2</v>
      </c>
      <c r="H37" s="11">
        <f t="shared" si="69"/>
        <v>2.6329823409664055E-2</v>
      </c>
      <c r="I37" s="11">
        <f t="shared" si="69"/>
        <v>2.6329823409664055E-2</v>
      </c>
      <c r="J37" s="11">
        <f t="shared" si="69"/>
        <v>2.6329823409664055E-2</v>
      </c>
      <c r="K37" s="11">
        <f t="shared" si="69"/>
        <v>2.6329823409664055E-2</v>
      </c>
      <c r="L37" s="11">
        <f t="shared" si="69"/>
        <v>2.6329823409664055E-2</v>
      </c>
      <c r="M37" s="11">
        <f t="shared" si="69"/>
        <v>2.6329823409664055E-2</v>
      </c>
      <c r="N37" s="11">
        <f t="shared" si="69"/>
        <v>2.6329823409664055E-2</v>
      </c>
      <c r="O37" s="11">
        <f t="shared" si="69"/>
        <v>2.6329823409664055E-2</v>
      </c>
      <c r="P37" s="11">
        <f t="shared" si="69"/>
        <v>2.6329823409664055E-2</v>
      </c>
      <c r="Q37" s="11">
        <f t="shared" si="69"/>
        <v>2.6329823409664055E-2</v>
      </c>
      <c r="R37" s="11">
        <f t="shared" si="69"/>
        <v>2.6329823409664055E-2</v>
      </c>
      <c r="S37" s="11">
        <f t="shared" si="69"/>
        <v>2.6329823409664055E-2</v>
      </c>
      <c r="T37" s="11">
        <f t="shared" si="69"/>
        <v>2.6329823409664055E-2</v>
      </c>
      <c r="U37" s="11">
        <f t="shared" si="69"/>
        <v>2.6329823409664055E-2</v>
      </c>
      <c r="V37" s="11">
        <f t="shared" si="69"/>
        <v>2.6329823409664055E-2</v>
      </c>
      <c r="W37" s="11">
        <f t="shared" si="68"/>
        <v>2.6329823409664055E-2</v>
      </c>
      <c r="X37" s="11">
        <f t="shared" si="68"/>
        <v>2.6329823409664055E-2</v>
      </c>
      <c r="Y37" s="11">
        <f t="shared" si="68"/>
        <v>2.6329823409664055E-2</v>
      </c>
      <c r="Z37" s="11">
        <f t="shared" si="68"/>
        <v>2.6329823409664055E-2</v>
      </c>
      <c r="AA37" s="11">
        <f t="shared" si="68"/>
        <v>2.6329823409664055E-2</v>
      </c>
      <c r="AB37" s="11">
        <f t="shared" si="68"/>
        <v>2.6329823409664055E-2</v>
      </c>
      <c r="AC37" s="11">
        <f t="shared" si="68"/>
        <v>2.6329823409664055E-2</v>
      </c>
      <c r="AD37" s="11">
        <f t="shared" si="68"/>
        <v>2.6329823409664055E-2</v>
      </c>
      <c r="AE37" s="11">
        <f t="shared" si="68"/>
        <v>2.6329823409664055E-2</v>
      </c>
      <c r="AF37" s="11">
        <f t="shared" si="68"/>
        <v>2.6329823409664055E-2</v>
      </c>
      <c r="AG37" s="11">
        <f t="shared" si="68"/>
        <v>2.6329823409664055E-2</v>
      </c>
      <c r="AH37" s="11">
        <f t="shared" si="68"/>
        <v>2.6329823409664055E-2</v>
      </c>
      <c r="AI37" s="11">
        <f t="shared" si="68"/>
        <v>2.6329823409664055E-2</v>
      </c>
      <c r="AJ37" s="11">
        <f t="shared" si="68"/>
        <v>2.6329823409664055E-2</v>
      </c>
      <c r="AK37" s="11">
        <f t="shared" si="68"/>
        <v>2.6329823409664055E-2</v>
      </c>
      <c r="AL37" s="11">
        <f t="shared" ref="AL37:BD52" si="71">$E37+IF(AL$2=$B37,1,0)*$D$2</f>
        <v>2.7329823409664056E-2</v>
      </c>
      <c r="AM37" s="11">
        <f t="shared" si="71"/>
        <v>2.6329823409664055E-2</v>
      </c>
      <c r="AN37" s="11">
        <f t="shared" si="71"/>
        <v>2.6329823409664055E-2</v>
      </c>
      <c r="AO37" s="11">
        <f t="shared" si="71"/>
        <v>2.6329823409664055E-2</v>
      </c>
      <c r="AP37" s="11">
        <f t="shared" si="71"/>
        <v>2.6329823409664055E-2</v>
      </c>
      <c r="AQ37" s="11">
        <f t="shared" si="71"/>
        <v>2.6329823409664055E-2</v>
      </c>
      <c r="AR37" s="11">
        <f t="shared" si="71"/>
        <v>2.6329823409664055E-2</v>
      </c>
      <c r="AS37" s="11">
        <f t="shared" si="71"/>
        <v>2.6329823409664055E-2</v>
      </c>
      <c r="AT37" s="11">
        <f t="shared" si="71"/>
        <v>2.6329823409664055E-2</v>
      </c>
      <c r="AU37" s="11">
        <f t="shared" si="71"/>
        <v>2.6329823409664055E-2</v>
      </c>
      <c r="AV37" s="11">
        <f t="shared" si="71"/>
        <v>2.6329823409664055E-2</v>
      </c>
      <c r="AW37" s="11">
        <f t="shared" si="71"/>
        <v>2.6329823409664055E-2</v>
      </c>
      <c r="AX37" s="11">
        <f t="shared" si="71"/>
        <v>2.6329823409664055E-2</v>
      </c>
      <c r="AY37" s="11">
        <f t="shared" si="71"/>
        <v>2.6329823409664055E-2</v>
      </c>
      <c r="AZ37" s="11">
        <f t="shared" si="71"/>
        <v>2.6329823409664055E-2</v>
      </c>
      <c r="BA37" s="11">
        <f t="shared" si="71"/>
        <v>2.6329823409664055E-2</v>
      </c>
      <c r="BB37" s="11">
        <f t="shared" si="71"/>
        <v>2.6329823409664055E-2</v>
      </c>
      <c r="BC37" s="11">
        <f t="shared" si="71"/>
        <v>2.6329823409664055E-2</v>
      </c>
      <c r="BD37" s="11">
        <f t="shared" si="70"/>
        <v>2.6329823409664055E-2</v>
      </c>
      <c r="BF37" s="11">
        <f t="shared" si="57"/>
        <v>0.43532903442667592</v>
      </c>
      <c r="BG37" s="11">
        <f t="shared" si="4"/>
        <v>0.43532903442667592</v>
      </c>
      <c r="BH37" s="11">
        <f t="shared" si="5"/>
        <v>0.43532903442667592</v>
      </c>
      <c r="BI37" s="11">
        <f t="shared" si="6"/>
        <v>0.43532903442667592</v>
      </c>
      <c r="BJ37" s="11">
        <f t="shared" si="7"/>
        <v>0.43532903442667592</v>
      </c>
      <c r="BK37" s="11">
        <f t="shared" si="8"/>
        <v>0.43532903442667592</v>
      </c>
      <c r="BL37" s="11">
        <f t="shared" si="9"/>
        <v>0.43532903442667592</v>
      </c>
      <c r="BM37" s="11">
        <f t="shared" si="10"/>
        <v>0.43532903442667592</v>
      </c>
      <c r="BN37" s="11">
        <f t="shared" si="11"/>
        <v>0.43532903442667592</v>
      </c>
      <c r="BO37" s="11">
        <f t="shared" si="12"/>
        <v>0.43532903442667592</v>
      </c>
      <c r="BP37" s="11">
        <f t="shared" si="13"/>
        <v>0.43532903442667592</v>
      </c>
      <c r="BQ37" s="11">
        <f t="shared" si="14"/>
        <v>0.43532903442667592</v>
      </c>
      <c r="BR37" s="11">
        <f t="shared" si="15"/>
        <v>0.43532903442667592</v>
      </c>
      <c r="BS37" s="11">
        <f t="shared" si="16"/>
        <v>0.43532903442667592</v>
      </c>
      <c r="BT37" s="11">
        <f t="shared" si="17"/>
        <v>0.43532903442667592</v>
      </c>
      <c r="BU37" s="11">
        <f t="shared" si="18"/>
        <v>0.43532903442667592</v>
      </c>
      <c r="BV37" s="11">
        <f t="shared" si="19"/>
        <v>0.43532903442667592</v>
      </c>
      <c r="BW37" s="11">
        <f t="shared" si="20"/>
        <v>0.43532903442667592</v>
      </c>
      <c r="BX37" s="11">
        <f t="shared" si="21"/>
        <v>0.43532903442667592</v>
      </c>
      <c r="BY37" s="11">
        <f t="shared" si="22"/>
        <v>0.43532903442667592</v>
      </c>
      <c r="BZ37" s="11">
        <f t="shared" si="23"/>
        <v>0.43532903442667592</v>
      </c>
      <c r="CA37" s="11">
        <f t="shared" si="24"/>
        <v>0.43532903442667592</v>
      </c>
      <c r="CB37" s="11">
        <f t="shared" si="25"/>
        <v>0.43532903442667592</v>
      </c>
      <c r="CC37" s="11">
        <f t="shared" si="26"/>
        <v>0.43532903442667592</v>
      </c>
      <c r="CD37" s="11">
        <f t="shared" si="27"/>
        <v>0.43532903442667592</v>
      </c>
      <c r="CE37" s="11">
        <f t="shared" si="28"/>
        <v>0.43532903442667592</v>
      </c>
      <c r="CF37" s="11">
        <f t="shared" si="29"/>
        <v>0.43532903442667592</v>
      </c>
      <c r="CG37" s="11">
        <f t="shared" si="30"/>
        <v>0.43532903442667592</v>
      </c>
      <c r="CH37" s="11">
        <f t="shared" si="31"/>
        <v>0.43532903442667592</v>
      </c>
      <c r="CI37" s="11">
        <f t="shared" si="32"/>
        <v>0.43532903442667592</v>
      </c>
      <c r="CJ37" s="11">
        <f t="shared" si="33"/>
        <v>0.43532903442667592</v>
      </c>
      <c r="CK37" s="11">
        <f t="shared" si="34"/>
        <v>0.42197170627227093</v>
      </c>
      <c r="CL37" s="11">
        <f t="shared" si="35"/>
        <v>0.43532903442667592</v>
      </c>
      <c r="CM37" s="11">
        <f t="shared" si="36"/>
        <v>0.43532903442667592</v>
      </c>
      <c r="CN37" s="11">
        <f t="shared" si="37"/>
        <v>0.43532903442667592</v>
      </c>
      <c r="CO37" s="11">
        <f t="shared" si="38"/>
        <v>0.43532903442667592</v>
      </c>
      <c r="CP37" s="11">
        <f t="shared" si="39"/>
        <v>0.43532903442667592</v>
      </c>
      <c r="CQ37" s="11">
        <f t="shared" si="40"/>
        <v>0.43532903442667592</v>
      </c>
      <c r="CR37" s="11">
        <f t="shared" si="41"/>
        <v>0.43532903442667592</v>
      </c>
      <c r="CS37" s="11">
        <f t="shared" si="42"/>
        <v>0.43532903442667592</v>
      </c>
      <c r="CT37" s="11">
        <f t="shared" si="43"/>
        <v>0.43532903442667592</v>
      </c>
      <c r="CU37" s="11">
        <f t="shared" si="44"/>
        <v>0.43532903442667592</v>
      </c>
      <c r="CV37" s="11">
        <f t="shared" si="45"/>
        <v>0.43532903442667592</v>
      </c>
      <c r="CW37" s="11">
        <f t="shared" si="46"/>
        <v>0.43532903442667592</v>
      </c>
      <c r="CX37" s="11">
        <f t="shared" si="47"/>
        <v>0.43532903442667592</v>
      </c>
      <c r="CY37" s="11">
        <f t="shared" si="48"/>
        <v>0.43532903442667592</v>
      </c>
      <c r="CZ37" s="11">
        <f t="shared" si="49"/>
        <v>0.43532903442667592</v>
      </c>
      <c r="DA37" s="11">
        <f t="shared" si="50"/>
        <v>0.43532903442667592</v>
      </c>
      <c r="DB37" s="11">
        <f t="shared" si="51"/>
        <v>0.43532903442667592</v>
      </c>
      <c r="DC37" s="11">
        <f t="shared" si="52"/>
        <v>0.43532903442667592</v>
      </c>
      <c r="DE37" s="4">
        <f>(1-BF37)/(SUM(BF$6:BF37))</f>
        <v>2.5391240782901493E-2</v>
      </c>
      <c r="DF37" s="4">
        <f>(1-BG37)/(SUM(BG$6:BG37))</f>
        <v>2.5392340264625508E-2</v>
      </c>
      <c r="DG37" s="4">
        <f>(1-BH37)/(SUM(BH$6:BH37))</f>
        <v>2.5393397154822018E-2</v>
      </c>
      <c r="DH37" s="4">
        <f>(1-BI37)/(SUM(BI$6:BI37))</f>
        <v>2.5394402216435196E-2</v>
      </c>
      <c r="DI37" s="4">
        <f>(1-BJ37)/(SUM(BJ$6:BJ37))</f>
        <v>2.5395345770901408E-2</v>
      </c>
      <c r="DJ37" s="4">
        <f>(1-BK37)/(SUM(BK$6:BK37))</f>
        <v>2.5396230875252484E-2</v>
      </c>
      <c r="DK37" s="4">
        <f>(1-BL37)/(SUM(BL$6:BL37))</f>
        <v>2.5397054049425355E-2</v>
      </c>
      <c r="DL37" s="4">
        <f>(1-BM37)/(SUM(BM$6:BM37))</f>
        <v>2.5397822094922431E-2</v>
      </c>
      <c r="DM37" s="4">
        <f>(1-BN37)/(SUM(BN$6:BN37))</f>
        <v>2.5398535002909985E-2</v>
      </c>
      <c r="DN37" s="4">
        <f>(1-BO37)/(SUM(BO$6:BO37))</f>
        <v>2.5399192969945278E-2</v>
      </c>
      <c r="DO37" s="4">
        <f>(1-BP37)/(SUM(BP$6:BP37))</f>
        <v>2.539980526827337E-2</v>
      </c>
      <c r="DP37" s="4">
        <f>(1-BQ37)/(SUM(BQ$6:BQ37))</f>
        <v>2.5400373811599354E-2</v>
      </c>
      <c r="DQ37" s="4">
        <f>(1-BR37)/(SUM(BR$6:BR37))</f>
        <v>2.5400900452709336E-2</v>
      </c>
      <c r="DR37" s="4">
        <f>(1-BS37)/(SUM(BS$6:BS37))</f>
        <v>2.5401386984761035E-2</v>
      </c>
      <c r="DS37" s="4">
        <f>(1-BT37)/(SUM(BT$6:BT37))</f>
        <v>2.5401835142640265E-2</v>
      </c>
      <c r="DT37" s="4">
        <f>(1-BU37)/(SUM(BU$6:BU37))</f>
        <v>2.5402246604344186E-2</v>
      </c>
      <c r="DU37" s="4">
        <f>(1-BV37)/(SUM(BV$6:BV37))</f>
        <v>2.540262299237081E-2</v>
      </c>
      <c r="DV37" s="4">
        <f>(1-BW37)/(SUM(BW$6:BW37))</f>
        <v>2.5402965875103028E-2</v>
      </c>
      <c r="DW37" s="4">
        <f>(1-BX37)/(SUM(BX$6:BX37))</f>
        <v>2.5403276768180667E-2</v>
      </c>
      <c r="DX37" s="4">
        <f>(1-BY37)/(SUM(BY$6:BY37))</f>
        <v>2.5403557135856358E-2</v>
      </c>
      <c r="DY37" s="4">
        <f>(1-BZ37)/(SUM(BZ$6:BZ37))</f>
        <v>2.5403812789295554E-2</v>
      </c>
      <c r="DZ37" s="4">
        <f>(1-CA37)/(SUM(CA$6:CA37))</f>
        <v>2.5404045286632454E-2</v>
      </c>
      <c r="EA37" s="4">
        <f>(1-CB37)/(SUM(CB$6:CB37))</f>
        <v>2.5404256095511467E-2</v>
      </c>
      <c r="EB37" s="4">
        <f>(1-CC37)/(SUM(CC$6:CC37))</f>
        <v>2.5404446598335975E-2</v>
      </c>
      <c r="EC37" s="4">
        <f>(1-CD37)/(SUM(CD$6:CD37))</f>
        <v>2.540461809721091E-2</v>
      </c>
      <c r="ED37" s="4">
        <f>(1-CE37)/(SUM(CE$6:CE37))</f>
        <v>2.5404771818596954E-2</v>
      </c>
      <c r="EE37" s="4">
        <f>(1-CF37)/(SUM(CF$6:CF37))</f>
        <v>2.5404908917692877E-2</v>
      </c>
      <c r="EF37" s="4">
        <f>(1-CG37)/(SUM(CG$6:CG37))</f>
        <v>2.5405030482562051E-2</v>
      </c>
      <c r="EG37" s="4">
        <f>(1-CH37)/(SUM(CH$6:CH37))</f>
        <v>2.5405137538018072E-2</v>
      </c>
      <c r="EH37" s="4">
        <f>(1-CI37)/(SUM(CI$6:CI37))</f>
        <v>2.5405231049283671E-2</v>
      </c>
      <c r="EI37" s="4">
        <f>(1-CJ37)/(SUM(CJ$6:CJ37))</f>
        <v>2.5405308272531638E-2</v>
      </c>
      <c r="EJ37" s="4">
        <f>(1-CK37)/(SUM(CK$6:CK37))</f>
        <v>2.6006335695168827E-2</v>
      </c>
      <c r="EK37" s="4">
        <f>(1-CL37)/(SUM(CL$6:CL37))</f>
        <v>2.5390111441334195E-2</v>
      </c>
      <c r="EL37" s="4">
        <f>(1-CM37)/(SUM(CM$6:CM37))</f>
        <v>2.5390111441334195E-2</v>
      </c>
      <c r="EM37" s="4">
        <f>(1-CN37)/(SUM(CN$6:CN37))</f>
        <v>2.5390111441334195E-2</v>
      </c>
      <c r="EN37" s="4">
        <f>(1-CO37)/(SUM(CO$6:CO37))</f>
        <v>2.5390111441334195E-2</v>
      </c>
      <c r="EO37" s="4">
        <f>(1-CP37)/(SUM(CP$6:CP37))</f>
        <v>2.5390111441334195E-2</v>
      </c>
      <c r="EP37" s="4">
        <f>(1-CQ37)/(SUM(CQ$6:CQ37))</f>
        <v>2.5390111441334195E-2</v>
      </c>
      <c r="EQ37" s="4">
        <f>(1-CR37)/(SUM(CR$6:CR37))</f>
        <v>2.5390111441334195E-2</v>
      </c>
      <c r="ER37" s="4">
        <f>(1-CS37)/(SUM(CS$6:CS37))</f>
        <v>2.5390111441334195E-2</v>
      </c>
      <c r="ES37" s="4">
        <f>(1-CT37)/(SUM(CT$6:CT37))</f>
        <v>2.5390111441334195E-2</v>
      </c>
      <c r="ET37" s="4">
        <f>(1-CU37)/(SUM(CU$6:CU37))</f>
        <v>2.5390111441334195E-2</v>
      </c>
      <c r="EU37" s="4">
        <f>(1-CV37)/(SUM(CV$6:CV37))</f>
        <v>2.5390111441334195E-2</v>
      </c>
      <c r="EV37" s="4">
        <f>(1-CW37)/(SUM(CW$6:CW37))</f>
        <v>2.5390111441334195E-2</v>
      </c>
      <c r="EW37" s="4">
        <f>(1-CX37)/(SUM(CX$6:CX37))</f>
        <v>2.5390111441334195E-2</v>
      </c>
      <c r="EX37" s="4">
        <f>(1-CY37)/(SUM(CY$6:CY37))</f>
        <v>2.5390111441334195E-2</v>
      </c>
      <c r="EY37" s="4">
        <f>(1-CZ37)/(SUM(CZ$6:CZ37))</f>
        <v>2.5390111441334195E-2</v>
      </c>
      <c r="EZ37" s="4">
        <f>(1-DA37)/(SUM(DA$6:DA37))</f>
        <v>2.5390111441334195E-2</v>
      </c>
      <c r="FA37" s="4">
        <f>(1-DB37)/(SUM(DB$6:DB37))</f>
        <v>2.5390111441334195E-2</v>
      </c>
      <c r="FB37" s="4">
        <f>(1-DC37)/(SUM(DC$6:DC37))</f>
        <v>2.5390111441334195E-2</v>
      </c>
      <c r="FD37" s="4">
        <f t="shared" si="62"/>
        <v>2.754625375006281E-2</v>
      </c>
      <c r="FE37" s="4">
        <f t="shared" si="62"/>
        <v>2.754625375006281E-2</v>
      </c>
      <c r="FF37" s="4">
        <f t="shared" si="62"/>
        <v>2.754625375006281E-2</v>
      </c>
      <c r="FG37" s="4">
        <f t="shared" si="62"/>
        <v>2.754625375006281E-2</v>
      </c>
      <c r="FH37" s="4">
        <f t="shared" si="62"/>
        <v>2.754625375006281E-2</v>
      </c>
      <c r="FI37" s="4">
        <f t="shared" si="62"/>
        <v>2.754625375006281E-2</v>
      </c>
      <c r="FJ37" s="4">
        <f t="shared" si="62"/>
        <v>2.754625375006281E-2</v>
      </c>
      <c r="FK37" s="4">
        <f t="shared" si="62"/>
        <v>2.754625375006281E-2</v>
      </c>
      <c r="FL37" s="4">
        <f t="shared" si="62"/>
        <v>2.754625375006281E-2</v>
      </c>
      <c r="FM37" s="4">
        <f t="shared" si="62"/>
        <v>2.754625375006281E-2</v>
      </c>
      <c r="FN37" s="4">
        <f t="shared" si="62"/>
        <v>2.754625375006281E-2</v>
      </c>
      <c r="FO37" s="4">
        <f t="shared" si="62"/>
        <v>2.754625375006281E-2</v>
      </c>
      <c r="FP37" s="4">
        <f t="shared" si="62"/>
        <v>2.754625375006281E-2</v>
      </c>
      <c r="FQ37" s="4">
        <f t="shared" si="62"/>
        <v>2.754625375006281E-2</v>
      </c>
      <c r="FR37" s="4">
        <f t="shared" si="62"/>
        <v>2.754625375006281E-2</v>
      </c>
      <c r="FS37" s="4">
        <f t="shared" si="62"/>
        <v>2.754625375006281E-2</v>
      </c>
      <c r="FT37" s="4">
        <f t="shared" si="65"/>
        <v>2.754625375006281E-2</v>
      </c>
      <c r="FU37" s="4">
        <f t="shared" si="65"/>
        <v>2.754625375006281E-2</v>
      </c>
      <c r="FV37" s="4">
        <f t="shared" si="65"/>
        <v>2.754625375006281E-2</v>
      </c>
      <c r="FW37" s="4">
        <f t="shared" si="65"/>
        <v>2.754625375006281E-2</v>
      </c>
      <c r="FX37" s="4">
        <f t="shared" si="65"/>
        <v>2.754625375006281E-2</v>
      </c>
      <c r="FY37" s="4">
        <f t="shared" si="65"/>
        <v>2.754625375006281E-2</v>
      </c>
      <c r="FZ37" s="4">
        <f t="shared" si="65"/>
        <v>2.754625375006281E-2</v>
      </c>
      <c r="GA37" s="4">
        <f t="shared" si="65"/>
        <v>2.754625375006281E-2</v>
      </c>
      <c r="GB37" s="4">
        <f t="shared" si="65"/>
        <v>2.754625375006281E-2</v>
      </c>
      <c r="GC37" s="4">
        <f t="shared" si="65"/>
        <v>2.754625375006281E-2</v>
      </c>
      <c r="GD37" s="4">
        <f t="shared" si="65"/>
        <v>2.754625375006281E-2</v>
      </c>
      <c r="GE37" s="4">
        <f t="shared" si="65"/>
        <v>2.754625375006281E-2</v>
      </c>
      <c r="GF37" s="4">
        <f t="shared" si="65"/>
        <v>2.754625375006281E-2</v>
      </c>
      <c r="GG37" s="4">
        <f t="shared" si="65"/>
        <v>2.754625375006281E-2</v>
      </c>
      <c r="GH37" s="4">
        <f t="shared" si="65"/>
        <v>-3.0129326408669943E-3</v>
      </c>
      <c r="GI37" s="4">
        <f t="shared" si="65"/>
        <v>6.007277697698532E-2</v>
      </c>
      <c r="GJ37" s="4">
        <f t="shared" si="66"/>
        <v>2.754625375006281E-2</v>
      </c>
      <c r="GK37" s="4">
        <f t="shared" si="66"/>
        <v>2.754625375006281E-2</v>
      </c>
      <c r="GL37" s="4">
        <f t="shared" si="66"/>
        <v>2.754625375006281E-2</v>
      </c>
      <c r="GM37" s="4">
        <f t="shared" si="66"/>
        <v>2.754625375006281E-2</v>
      </c>
      <c r="GN37" s="4">
        <f t="shared" si="66"/>
        <v>2.754625375006281E-2</v>
      </c>
      <c r="GO37" s="4">
        <f t="shared" si="66"/>
        <v>2.754625375006281E-2</v>
      </c>
      <c r="GP37" s="4">
        <f t="shared" si="66"/>
        <v>2.754625375006281E-2</v>
      </c>
      <c r="GQ37" s="4">
        <f t="shared" si="66"/>
        <v>2.754625375006281E-2</v>
      </c>
      <c r="GR37" s="4">
        <f t="shared" si="66"/>
        <v>2.754625375006281E-2</v>
      </c>
      <c r="GS37" s="4">
        <f t="shared" si="66"/>
        <v>2.754625375006281E-2</v>
      </c>
      <c r="GT37" s="4">
        <f t="shared" si="66"/>
        <v>2.754625375006281E-2</v>
      </c>
      <c r="GU37" s="4">
        <f t="shared" si="66"/>
        <v>2.754625375006281E-2</v>
      </c>
      <c r="GV37" s="4">
        <f t="shared" si="66"/>
        <v>2.754625375006281E-2</v>
      </c>
      <c r="GW37" s="4">
        <f t="shared" si="66"/>
        <v>2.754625375006281E-2</v>
      </c>
      <c r="GX37" s="4">
        <f t="shared" si="66"/>
        <v>2.754625375006281E-2</v>
      </c>
      <c r="GY37" s="4">
        <f t="shared" si="66"/>
        <v>2.754625375006281E-2</v>
      </c>
      <c r="GZ37" s="4">
        <f t="shared" si="67"/>
        <v>2.754625375006281E-2</v>
      </c>
      <c r="HA37" s="4">
        <f t="shared" si="67"/>
        <v>2.754625375006281E-2</v>
      </c>
      <c r="HB37" s="4"/>
      <c r="HC37" s="4"/>
      <c r="HD37" s="4"/>
      <c r="HE37" s="4"/>
    </row>
    <row r="38" spans="2:213" x14ac:dyDescent="0.2">
      <c r="B38" t="str">
        <f t="shared" ref="B38:B55" si="72">IF(MOD(C38,12)=0,ROUND(D38,1)&amp;"y",C38&amp;"m")</f>
        <v>33y</v>
      </c>
      <c r="C38">
        <f t="shared" si="55"/>
        <v>396</v>
      </c>
      <c r="D38" s="10">
        <f t="shared" si="1"/>
        <v>33</v>
      </c>
      <c r="E38" s="11">
        <f>'Curve construction'!F53</f>
        <v>2.6366663768981669E-2</v>
      </c>
      <c r="G38" s="11">
        <f t="shared" si="69"/>
        <v>2.6366663768981669E-2</v>
      </c>
      <c r="H38" s="11">
        <f t="shared" si="69"/>
        <v>2.6366663768981669E-2</v>
      </c>
      <c r="I38" s="11">
        <f t="shared" si="69"/>
        <v>2.6366663768981669E-2</v>
      </c>
      <c r="J38" s="11">
        <f t="shared" si="69"/>
        <v>2.6366663768981669E-2</v>
      </c>
      <c r="K38" s="11">
        <f t="shared" si="69"/>
        <v>2.6366663768981669E-2</v>
      </c>
      <c r="L38" s="11">
        <f t="shared" si="69"/>
        <v>2.6366663768981669E-2</v>
      </c>
      <c r="M38" s="11">
        <f t="shared" si="69"/>
        <v>2.6366663768981669E-2</v>
      </c>
      <c r="N38" s="11">
        <f t="shared" si="69"/>
        <v>2.6366663768981669E-2</v>
      </c>
      <c r="O38" s="11">
        <f t="shared" si="69"/>
        <v>2.6366663768981669E-2</v>
      </c>
      <c r="P38" s="11">
        <f t="shared" si="69"/>
        <v>2.6366663768981669E-2</v>
      </c>
      <c r="Q38" s="11">
        <f t="shared" si="69"/>
        <v>2.6366663768981669E-2</v>
      </c>
      <c r="R38" s="11">
        <f t="shared" si="69"/>
        <v>2.6366663768981669E-2</v>
      </c>
      <c r="S38" s="11">
        <f t="shared" si="69"/>
        <v>2.6366663768981669E-2</v>
      </c>
      <c r="T38" s="11">
        <f t="shared" si="69"/>
        <v>2.6366663768981669E-2</v>
      </c>
      <c r="U38" s="11">
        <f t="shared" si="69"/>
        <v>2.6366663768981669E-2</v>
      </c>
      <c r="V38" s="11">
        <f t="shared" si="69"/>
        <v>2.6366663768981669E-2</v>
      </c>
      <c r="W38" s="11">
        <f t="shared" ref="W38:AN43" si="73">$E38+IF(W$2=$B38,1,0)*$D$2</f>
        <v>2.6366663768981669E-2</v>
      </c>
      <c r="X38" s="11">
        <f t="shared" si="73"/>
        <v>2.6366663768981669E-2</v>
      </c>
      <c r="Y38" s="11">
        <f t="shared" si="73"/>
        <v>2.6366663768981669E-2</v>
      </c>
      <c r="Z38" s="11">
        <f t="shared" si="73"/>
        <v>2.6366663768981669E-2</v>
      </c>
      <c r="AA38" s="11">
        <f t="shared" si="73"/>
        <v>2.6366663768981669E-2</v>
      </c>
      <c r="AB38" s="11">
        <f t="shared" si="73"/>
        <v>2.6366663768981669E-2</v>
      </c>
      <c r="AC38" s="11">
        <f t="shared" si="73"/>
        <v>2.6366663768981669E-2</v>
      </c>
      <c r="AD38" s="11">
        <f t="shared" si="73"/>
        <v>2.6366663768981669E-2</v>
      </c>
      <c r="AE38" s="11">
        <f t="shared" si="73"/>
        <v>2.6366663768981669E-2</v>
      </c>
      <c r="AF38" s="11">
        <f t="shared" si="73"/>
        <v>2.6366663768981669E-2</v>
      </c>
      <c r="AG38" s="11">
        <f t="shared" si="73"/>
        <v>2.6366663768981669E-2</v>
      </c>
      <c r="AH38" s="11">
        <f t="shared" si="73"/>
        <v>2.6366663768981669E-2</v>
      </c>
      <c r="AI38" s="11">
        <f t="shared" si="73"/>
        <v>2.6366663768981669E-2</v>
      </c>
      <c r="AJ38" s="11">
        <f t="shared" si="73"/>
        <v>2.6366663768981669E-2</v>
      </c>
      <c r="AK38" s="11">
        <f t="shared" si="73"/>
        <v>2.6366663768981669E-2</v>
      </c>
      <c r="AL38" s="11">
        <f t="shared" si="73"/>
        <v>2.6366663768981669E-2</v>
      </c>
      <c r="AM38" s="11">
        <f t="shared" si="73"/>
        <v>2.7366663768981669E-2</v>
      </c>
      <c r="AN38" s="11">
        <f t="shared" si="73"/>
        <v>2.6366663768981669E-2</v>
      </c>
      <c r="AO38" s="11">
        <f t="shared" si="71"/>
        <v>2.6366663768981669E-2</v>
      </c>
      <c r="AP38" s="11">
        <f t="shared" si="71"/>
        <v>2.6366663768981669E-2</v>
      </c>
      <c r="AQ38" s="11">
        <f t="shared" si="71"/>
        <v>2.6366663768981669E-2</v>
      </c>
      <c r="AR38" s="11">
        <f t="shared" si="71"/>
        <v>2.6366663768981669E-2</v>
      </c>
      <c r="AS38" s="11">
        <f t="shared" si="71"/>
        <v>2.6366663768981669E-2</v>
      </c>
      <c r="AT38" s="11">
        <f t="shared" si="71"/>
        <v>2.6366663768981669E-2</v>
      </c>
      <c r="AU38" s="11">
        <f t="shared" si="71"/>
        <v>2.6366663768981669E-2</v>
      </c>
      <c r="AV38" s="11">
        <f t="shared" si="71"/>
        <v>2.6366663768981669E-2</v>
      </c>
      <c r="AW38" s="11">
        <f t="shared" si="71"/>
        <v>2.6366663768981669E-2</v>
      </c>
      <c r="AX38" s="11">
        <f t="shared" si="71"/>
        <v>2.6366663768981669E-2</v>
      </c>
      <c r="AY38" s="11">
        <f t="shared" si="71"/>
        <v>2.6366663768981669E-2</v>
      </c>
      <c r="AZ38" s="11">
        <f t="shared" si="71"/>
        <v>2.6366663768981669E-2</v>
      </c>
      <c r="BA38" s="11">
        <f t="shared" si="71"/>
        <v>2.6366663768981669E-2</v>
      </c>
      <c r="BB38" s="11">
        <f t="shared" si="71"/>
        <v>2.6366663768981669E-2</v>
      </c>
      <c r="BC38" s="11">
        <f t="shared" si="71"/>
        <v>2.6366663768981669E-2</v>
      </c>
      <c r="BD38" s="11">
        <f t="shared" si="70"/>
        <v>2.6366663768981669E-2</v>
      </c>
      <c r="BF38" s="11">
        <f t="shared" si="57"/>
        <v>0.42365882103888591</v>
      </c>
      <c r="BG38" s="11">
        <f t="shared" si="4"/>
        <v>0.42365882103888591</v>
      </c>
      <c r="BH38" s="11">
        <f t="shared" si="5"/>
        <v>0.42365882103888591</v>
      </c>
      <c r="BI38" s="11">
        <f t="shared" si="6"/>
        <v>0.42365882103888591</v>
      </c>
      <c r="BJ38" s="11">
        <f t="shared" si="7"/>
        <v>0.42365882103888591</v>
      </c>
      <c r="BK38" s="11">
        <f t="shared" si="8"/>
        <v>0.42365882103888591</v>
      </c>
      <c r="BL38" s="11">
        <f t="shared" si="9"/>
        <v>0.42365882103888591</v>
      </c>
      <c r="BM38" s="11">
        <f t="shared" si="10"/>
        <v>0.42365882103888591</v>
      </c>
      <c r="BN38" s="11">
        <f t="shared" si="11"/>
        <v>0.42365882103888591</v>
      </c>
      <c r="BO38" s="11">
        <f t="shared" si="12"/>
        <v>0.42365882103888591</v>
      </c>
      <c r="BP38" s="11">
        <f t="shared" si="13"/>
        <v>0.42365882103888591</v>
      </c>
      <c r="BQ38" s="11">
        <f t="shared" si="14"/>
        <v>0.42365882103888591</v>
      </c>
      <c r="BR38" s="11">
        <f t="shared" si="15"/>
        <v>0.42365882103888591</v>
      </c>
      <c r="BS38" s="11">
        <f t="shared" si="16"/>
        <v>0.42365882103888591</v>
      </c>
      <c r="BT38" s="11">
        <f t="shared" si="17"/>
        <v>0.42365882103888591</v>
      </c>
      <c r="BU38" s="11">
        <f t="shared" si="18"/>
        <v>0.42365882103888591</v>
      </c>
      <c r="BV38" s="11">
        <f t="shared" si="19"/>
        <v>0.42365882103888591</v>
      </c>
      <c r="BW38" s="11">
        <f t="shared" si="20"/>
        <v>0.42365882103888591</v>
      </c>
      <c r="BX38" s="11">
        <f t="shared" si="21"/>
        <v>0.42365882103888591</v>
      </c>
      <c r="BY38" s="11">
        <f t="shared" si="22"/>
        <v>0.42365882103888591</v>
      </c>
      <c r="BZ38" s="11">
        <f t="shared" si="23"/>
        <v>0.42365882103888591</v>
      </c>
      <c r="CA38" s="11">
        <f t="shared" si="24"/>
        <v>0.42365882103888591</v>
      </c>
      <c r="CB38" s="11">
        <f t="shared" si="25"/>
        <v>0.42365882103888591</v>
      </c>
      <c r="CC38" s="11">
        <f t="shared" si="26"/>
        <v>0.42365882103888591</v>
      </c>
      <c r="CD38" s="11">
        <f t="shared" si="27"/>
        <v>0.42365882103888591</v>
      </c>
      <c r="CE38" s="11">
        <f t="shared" si="28"/>
        <v>0.42365882103888591</v>
      </c>
      <c r="CF38" s="11">
        <f t="shared" si="29"/>
        <v>0.42365882103888591</v>
      </c>
      <c r="CG38" s="11">
        <f t="shared" si="30"/>
        <v>0.42365882103888591</v>
      </c>
      <c r="CH38" s="11">
        <f t="shared" si="31"/>
        <v>0.42365882103888591</v>
      </c>
      <c r="CI38" s="11">
        <f t="shared" si="32"/>
        <v>0.42365882103888591</v>
      </c>
      <c r="CJ38" s="11">
        <f t="shared" si="33"/>
        <v>0.42365882103888591</v>
      </c>
      <c r="CK38" s="11">
        <f t="shared" si="34"/>
        <v>0.42365882103888591</v>
      </c>
      <c r="CL38" s="11">
        <f t="shared" si="35"/>
        <v>0.41026031159299559</v>
      </c>
      <c r="CM38" s="11">
        <f t="shared" si="36"/>
        <v>0.42365882103888591</v>
      </c>
      <c r="CN38" s="11">
        <f t="shared" si="37"/>
        <v>0.42365882103888591</v>
      </c>
      <c r="CO38" s="11">
        <f t="shared" si="38"/>
        <v>0.42365882103888591</v>
      </c>
      <c r="CP38" s="11">
        <f t="shared" si="39"/>
        <v>0.42365882103888591</v>
      </c>
      <c r="CQ38" s="11">
        <f t="shared" si="40"/>
        <v>0.42365882103888591</v>
      </c>
      <c r="CR38" s="11">
        <f t="shared" si="41"/>
        <v>0.42365882103888591</v>
      </c>
      <c r="CS38" s="11">
        <f t="shared" si="42"/>
        <v>0.42365882103888591</v>
      </c>
      <c r="CT38" s="11">
        <f t="shared" si="43"/>
        <v>0.42365882103888591</v>
      </c>
      <c r="CU38" s="11">
        <f t="shared" si="44"/>
        <v>0.42365882103888591</v>
      </c>
      <c r="CV38" s="11">
        <f t="shared" si="45"/>
        <v>0.42365882103888591</v>
      </c>
      <c r="CW38" s="11">
        <f t="shared" si="46"/>
        <v>0.42365882103888591</v>
      </c>
      <c r="CX38" s="11">
        <f t="shared" si="47"/>
        <v>0.42365882103888591</v>
      </c>
      <c r="CY38" s="11">
        <f t="shared" si="48"/>
        <v>0.42365882103888591</v>
      </c>
      <c r="CZ38" s="11">
        <f t="shared" si="49"/>
        <v>0.42365882103888591</v>
      </c>
      <c r="DA38" s="11">
        <f t="shared" si="50"/>
        <v>0.42365882103888591</v>
      </c>
      <c r="DB38" s="11">
        <f t="shared" si="51"/>
        <v>0.42365882103888591</v>
      </c>
      <c r="DC38" s="11">
        <f t="shared" si="52"/>
        <v>0.42365882103888591</v>
      </c>
      <c r="DE38" s="4">
        <f>(1-BF38)/(SUM(BF$6:BF38))</f>
        <v>2.5431527226633412E-2</v>
      </c>
      <c r="DF38" s="4">
        <f>(1-BG38)/(SUM(BG$6:BG38))</f>
        <v>2.5432607865305677E-2</v>
      </c>
      <c r="DG38" s="4">
        <f>(1-BH38)/(SUM(BH$6:BH38))</f>
        <v>2.5433646640740035E-2</v>
      </c>
      <c r="DH38" s="4">
        <f>(1-BI38)/(SUM(BI$6:BI38))</f>
        <v>2.5434634474416868E-2</v>
      </c>
      <c r="DI38" s="4">
        <f>(1-BJ38)/(SUM(BJ$6:BJ38))</f>
        <v>2.5435561853920988E-2</v>
      </c>
      <c r="DJ38" s="4">
        <f>(1-BK38)/(SUM(BK$6:BK38))</f>
        <v>2.5436431784124774E-2</v>
      </c>
      <c r="DK38" s="4">
        <f>(1-BL38)/(SUM(BL$6:BL38))</f>
        <v>2.5437240844858048E-2</v>
      </c>
      <c r="DL38" s="4">
        <f>(1-BM38)/(SUM(BM$6:BM38))</f>
        <v>2.5437995721220241E-2</v>
      </c>
      <c r="DM38" s="4">
        <f>(1-BN38)/(SUM(BN$6:BN38))</f>
        <v>2.5438696404712944E-2</v>
      </c>
      <c r="DN38" s="4">
        <f>(1-BO38)/(SUM(BO$6:BO38))</f>
        <v>2.5439343088693354E-2</v>
      </c>
      <c r="DO38" s="4">
        <f>(1-BP38)/(SUM(BP$6:BP38))</f>
        <v>2.543994488654713E-2</v>
      </c>
      <c r="DP38" s="4">
        <f>(1-BQ38)/(SUM(BQ$6:BQ38))</f>
        <v>2.5440503679279688E-2</v>
      </c>
      <c r="DQ38" s="4">
        <f>(1-BR38)/(SUM(BR$6:BR38))</f>
        <v>2.5441021288007445E-2</v>
      </c>
      <c r="DR38" s="4">
        <f>(1-BS38)/(SUM(BS$6:BS38))</f>
        <v>2.5441499475227669E-2</v>
      </c>
      <c r="DS38" s="4">
        <f>(1-BT38)/(SUM(BT$6:BT38))</f>
        <v>2.5441939946153003E-2</v>
      </c>
      <c r="DT38" s="4">
        <f>(1-BU38)/(SUM(BU$6:BU38))</f>
        <v>2.5442344350072164E-2</v>
      </c>
      <c r="DU38" s="4">
        <f>(1-BV38)/(SUM(BV$6:BV38))</f>
        <v>2.5442714281716714E-2</v>
      </c>
      <c r="DV38" s="4">
        <f>(1-BW38)/(SUM(BW$6:BW38))</f>
        <v>2.5443051282622361E-2</v>
      </c>
      <c r="DW38" s="4">
        <f>(1-BX38)/(SUM(BX$6:BX38))</f>
        <v>2.5443356842478393E-2</v>
      </c>
      <c r="DX38" s="4">
        <f>(1-BY38)/(SUM(BY$6:BY38))</f>
        <v>2.5443632400461148E-2</v>
      </c>
      <c r="DY38" s="4">
        <f>(1-BZ38)/(SUM(BZ$6:BZ38))</f>
        <v>2.5443883668079696E-2</v>
      </c>
      <c r="DZ38" s="4">
        <f>(1-CA38)/(SUM(CA$6:CA38))</f>
        <v>2.5444112176764538E-2</v>
      </c>
      <c r="EA38" s="4">
        <f>(1-CB38)/(SUM(CB$6:CB38))</f>
        <v>2.544431936900431E-2</v>
      </c>
      <c r="EB38" s="4">
        <f>(1-CC38)/(SUM(CC$6:CC38))</f>
        <v>2.5444506603505133E-2</v>
      </c>
      <c r="EC38" s="4">
        <f>(1-CD38)/(SUM(CD$6:CD38))</f>
        <v>2.5444675160048929E-2</v>
      </c>
      <c r="ED38" s="4">
        <f>(1-CE38)/(SUM(CE$6:CE38))</f>
        <v>2.5444826244068248E-2</v>
      </c>
      <c r="EE38" s="4">
        <f>(1-CF38)/(SUM(CF$6:CF38))</f>
        <v>2.544496099095387E-2</v>
      </c>
      <c r="EF38" s="4">
        <f>(1-CG38)/(SUM(CG$6:CG38))</f>
        <v>2.5445080470110841E-2</v>
      </c>
      <c r="EG38" s="4">
        <f>(1-CH38)/(SUM(CH$6:CH38))</f>
        <v>2.5445185688777787E-2</v>
      </c>
      <c r="EH38" s="4">
        <f>(1-CI38)/(SUM(CI$6:CI38))</f>
        <v>2.5445277595623296E-2</v>
      </c>
      <c r="EI38" s="4">
        <f>(1-CJ38)/(SUM(CJ$6:CJ38))</f>
        <v>2.5445353493903391E-2</v>
      </c>
      <c r="EJ38" s="4">
        <f>(1-CK38)/(SUM(CK$6:CK38))</f>
        <v>2.544541418844239E-2</v>
      </c>
      <c r="EK38" s="4">
        <f>(1-CL38)/(SUM(CL$6:CL38))</f>
        <v>2.6037004583735143E-2</v>
      </c>
      <c r="EL38" s="4">
        <f>(1-CM38)/(SUM(CM$6:CM38))</f>
        <v>2.5430417238038041E-2</v>
      </c>
      <c r="EM38" s="4">
        <f>(1-CN38)/(SUM(CN$6:CN38))</f>
        <v>2.5430417238038041E-2</v>
      </c>
      <c r="EN38" s="4">
        <f>(1-CO38)/(SUM(CO$6:CO38))</f>
        <v>2.5430417238038041E-2</v>
      </c>
      <c r="EO38" s="4">
        <f>(1-CP38)/(SUM(CP$6:CP38))</f>
        <v>2.5430417238038041E-2</v>
      </c>
      <c r="EP38" s="4">
        <f>(1-CQ38)/(SUM(CQ$6:CQ38))</f>
        <v>2.5430417238038041E-2</v>
      </c>
      <c r="EQ38" s="4">
        <f>(1-CR38)/(SUM(CR$6:CR38))</f>
        <v>2.5430417238038041E-2</v>
      </c>
      <c r="ER38" s="4">
        <f>(1-CS38)/(SUM(CS$6:CS38))</f>
        <v>2.5430417238038041E-2</v>
      </c>
      <c r="ES38" s="4">
        <f>(1-CT38)/(SUM(CT$6:CT38))</f>
        <v>2.5430417238038041E-2</v>
      </c>
      <c r="ET38" s="4">
        <f>(1-CU38)/(SUM(CU$6:CU38))</f>
        <v>2.5430417238038041E-2</v>
      </c>
      <c r="EU38" s="4">
        <f>(1-CV38)/(SUM(CV$6:CV38))</f>
        <v>2.5430417238038041E-2</v>
      </c>
      <c r="EV38" s="4">
        <f>(1-CW38)/(SUM(CW$6:CW38))</f>
        <v>2.5430417238038041E-2</v>
      </c>
      <c r="EW38" s="4">
        <f>(1-CX38)/(SUM(CX$6:CX38))</f>
        <v>2.5430417238038041E-2</v>
      </c>
      <c r="EX38" s="4">
        <f>(1-CY38)/(SUM(CY$6:CY38))</f>
        <v>2.5430417238038041E-2</v>
      </c>
      <c r="EY38" s="4">
        <f>(1-CZ38)/(SUM(CZ$6:CZ38))</f>
        <v>2.5430417238038041E-2</v>
      </c>
      <c r="EZ38" s="4">
        <f>(1-DA38)/(SUM(DA$6:DA38))</f>
        <v>2.5430417238038041E-2</v>
      </c>
      <c r="FA38" s="4">
        <f>(1-DB38)/(SUM(DB$6:DB38))</f>
        <v>2.5430417238038041E-2</v>
      </c>
      <c r="FB38" s="4">
        <f>(1-DC38)/(SUM(DC$6:DC38))</f>
        <v>2.5430417238038041E-2</v>
      </c>
      <c r="FD38" s="4">
        <f t="shared" ref="FD38:FS53" si="74">BF37/BF38-1</f>
        <v>2.7546253750063698E-2</v>
      </c>
      <c r="FE38" s="4">
        <f t="shared" si="74"/>
        <v>2.7546253750063698E-2</v>
      </c>
      <c r="FF38" s="4">
        <f t="shared" si="74"/>
        <v>2.7546253750063698E-2</v>
      </c>
      <c r="FG38" s="4">
        <f t="shared" si="74"/>
        <v>2.7546253750063698E-2</v>
      </c>
      <c r="FH38" s="4">
        <f t="shared" si="74"/>
        <v>2.7546253750063698E-2</v>
      </c>
      <c r="FI38" s="4">
        <f t="shared" si="74"/>
        <v>2.7546253750063698E-2</v>
      </c>
      <c r="FJ38" s="4">
        <f t="shared" si="74"/>
        <v>2.7546253750063698E-2</v>
      </c>
      <c r="FK38" s="4">
        <f t="shared" si="74"/>
        <v>2.7546253750063698E-2</v>
      </c>
      <c r="FL38" s="4">
        <f t="shared" si="74"/>
        <v>2.7546253750063698E-2</v>
      </c>
      <c r="FM38" s="4">
        <f t="shared" si="74"/>
        <v>2.7546253750063698E-2</v>
      </c>
      <c r="FN38" s="4">
        <f t="shared" si="74"/>
        <v>2.7546253750063698E-2</v>
      </c>
      <c r="FO38" s="4">
        <f t="shared" si="74"/>
        <v>2.7546253750063698E-2</v>
      </c>
      <c r="FP38" s="4">
        <f t="shared" si="74"/>
        <v>2.7546253750063698E-2</v>
      </c>
      <c r="FQ38" s="4">
        <f t="shared" si="74"/>
        <v>2.7546253750063698E-2</v>
      </c>
      <c r="FR38" s="4">
        <f t="shared" si="74"/>
        <v>2.7546253750063698E-2</v>
      </c>
      <c r="FS38" s="4">
        <f t="shared" si="74"/>
        <v>2.7546253750063698E-2</v>
      </c>
      <c r="FT38" s="4">
        <f t="shared" si="65"/>
        <v>2.7546253750063698E-2</v>
      </c>
      <c r="FU38" s="4">
        <f t="shared" si="65"/>
        <v>2.7546253750063698E-2</v>
      </c>
      <c r="FV38" s="4">
        <f t="shared" si="65"/>
        <v>2.7546253750063698E-2</v>
      </c>
      <c r="FW38" s="4">
        <f t="shared" si="65"/>
        <v>2.7546253750063698E-2</v>
      </c>
      <c r="FX38" s="4">
        <f t="shared" si="65"/>
        <v>2.7546253750063698E-2</v>
      </c>
      <c r="FY38" s="4">
        <f t="shared" si="65"/>
        <v>2.7546253750063698E-2</v>
      </c>
      <c r="FZ38" s="4">
        <f t="shared" si="65"/>
        <v>2.7546253750063698E-2</v>
      </c>
      <c r="GA38" s="4">
        <f t="shared" si="65"/>
        <v>2.7546253750063698E-2</v>
      </c>
      <c r="GB38" s="4">
        <f t="shared" si="65"/>
        <v>2.7546253750063698E-2</v>
      </c>
      <c r="GC38" s="4">
        <f t="shared" si="65"/>
        <v>2.7546253750063698E-2</v>
      </c>
      <c r="GD38" s="4">
        <f t="shared" si="65"/>
        <v>2.7546253750063698E-2</v>
      </c>
      <c r="GE38" s="4">
        <f t="shared" si="65"/>
        <v>2.7546253750063698E-2</v>
      </c>
      <c r="GF38" s="4">
        <f t="shared" si="65"/>
        <v>2.7546253750063698E-2</v>
      </c>
      <c r="GG38" s="4">
        <f t="shared" si="65"/>
        <v>2.7546253750063698E-2</v>
      </c>
      <c r="GH38" s="4">
        <f t="shared" ref="GH38:GW54" si="75">CJ37/CJ38-1</f>
        <v>2.7546253750063698E-2</v>
      </c>
      <c r="GI38" s="4">
        <f t="shared" si="75"/>
        <v>-3.9822486463939599E-3</v>
      </c>
      <c r="GJ38" s="4">
        <f t="shared" si="66"/>
        <v>6.1104430834026502E-2</v>
      </c>
      <c r="GK38" s="4">
        <f t="shared" si="66"/>
        <v>2.7546253750063698E-2</v>
      </c>
      <c r="GL38" s="4">
        <f t="shared" si="66"/>
        <v>2.7546253750063698E-2</v>
      </c>
      <c r="GM38" s="4">
        <f t="shared" si="66"/>
        <v>2.7546253750063698E-2</v>
      </c>
      <c r="GN38" s="4">
        <f t="shared" si="66"/>
        <v>2.7546253750063698E-2</v>
      </c>
      <c r="GO38" s="4">
        <f t="shared" si="66"/>
        <v>2.7546253750063698E-2</v>
      </c>
      <c r="GP38" s="4">
        <f t="shared" si="66"/>
        <v>2.7546253750063698E-2</v>
      </c>
      <c r="GQ38" s="4">
        <f t="shared" si="66"/>
        <v>2.7546253750063698E-2</v>
      </c>
      <c r="GR38" s="4">
        <f t="shared" si="66"/>
        <v>2.7546253750063698E-2</v>
      </c>
      <c r="GS38" s="4">
        <f t="shared" si="66"/>
        <v>2.7546253750063698E-2</v>
      </c>
      <c r="GT38" s="4">
        <f t="shared" si="66"/>
        <v>2.7546253750063698E-2</v>
      </c>
      <c r="GU38" s="4">
        <f t="shared" si="66"/>
        <v>2.7546253750063698E-2</v>
      </c>
      <c r="GV38" s="4">
        <f t="shared" si="66"/>
        <v>2.7546253750063698E-2</v>
      </c>
      <c r="GW38" s="4">
        <f t="shared" si="66"/>
        <v>2.7546253750063698E-2</v>
      </c>
      <c r="GX38" s="4">
        <f t="shared" ref="GX38:GY55" si="76">CZ37/CZ38-1</f>
        <v>2.7546253750063698E-2</v>
      </c>
      <c r="GY38" s="4">
        <f t="shared" si="76"/>
        <v>2.7546253750063698E-2</v>
      </c>
      <c r="GZ38" s="4">
        <f t="shared" si="67"/>
        <v>2.7546253750063698E-2</v>
      </c>
      <c r="HA38" s="4">
        <f t="shared" si="67"/>
        <v>2.7546253750063698E-2</v>
      </c>
      <c r="HB38" s="4"/>
      <c r="HC38" s="4"/>
      <c r="HD38" s="4"/>
      <c r="HE38" s="4"/>
    </row>
    <row r="39" spans="2:213" x14ac:dyDescent="0.2">
      <c r="B39" t="str">
        <f t="shared" si="72"/>
        <v>34y</v>
      </c>
      <c r="C39">
        <f t="shared" si="55"/>
        <v>408</v>
      </c>
      <c r="D39" s="10">
        <f t="shared" si="1"/>
        <v>34</v>
      </c>
      <c r="E39" s="11">
        <f>'Curve construction'!F54</f>
        <v>2.6401338256338391E-2</v>
      </c>
      <c r="G39" s="11">
        <f t="shared" si="69"/>
        <v>2.6401338256338391E-2</v>
      </c>
      <c r="H39" s="11">
        <f t="shared" si="69"/>
        <v>2.6401338256338391E-2</v>
      </c>
      <c r="I39" s="11">
        <f t="shared" si="69"/>
        <v>2.6401338256338391E-2</v>
      </c>
      <c r="J39" s="11">
        <f t="shared" si="69"/>
        <v>2.6401338256338391E-2</v>
      </c>
      <c r="K39" s="11">
        <f t="shared" si="69"/>
        <v>2.6401338256338391E-2</v>
      </c>
      <c r="L39" s="11">
        <f t="shared" si="69"/>
        <v>2.6401338256338391E-2</v>
      </c>
      <c r="M39" s="11">
        <f t="shared" si="69"/>
        <v>2.6401338256338391E-2</v>
      </c>
      <c r="N39" s="11">
        <f t="shared" si="69"/>
        <v>2.6401338256338391E-2</v>
      </c>
      <c r="O39" s="11">
        <f t="shared" si="69"/>
        <v>2.6401338256338391E-2</v>
      </c>
      <c r="P39" s="11">
        <f t="shared" si="69"/>
        <v>2.6401338256338391E-2</v>
      </c>
      <c r="Q39" s="11">
        <f t="shared" si="69"/>
        <v>2.6401338256338391E-2</v>
      </c>
      <c r="R39" s="11">
        <f t="shared" si="69"/>
        <v>2.6401338256338391E-2</v>
      </c>
      <c r="S39" s="11">
        <f t="shared" si="69"/>
        <v>2.6401338256338391E-2</v>
      </c>
      <c r="T39" s="11">
        <f t="shared" si="69"/>
        <v>2.6401338256338391E-2</v>
      </c>
      <c r="U39" s="11">
        <f t="shared" si="69"/>
        <v>2.6401338256338391E-2</v>
      </c>
      <c r="V39" s="11">
        <f t="shared" si="69"/>
        <v>2.6401338256338391E-2</v>
      </c>
      <c r="W39" s="11">
        <f t="shared" si="73"/>
        <v>2.6401338256338391E-2</v>
      </c>
      <c r="X39" s="11">
        <f t="shared" si="73"/>
        <v>2.6401338256338391E-2</v>
      </c>
      <c r="Y39" s="11">
        <f t="shared" si="73"/>
        <v>2.6401338256338391E-2</v>
      </c>
      <c r="Z39" s="11">
        <f t="shared" si="73"/>
        <v>2.6401338256338391E-2</v>
      </c>
      <c r="AA39" s="11">
        <f t="shared" si="73"/>
        <v>2.6401338256338391E-2</v>
      </c>
      <c r="AB39" s="11">
        <f t="shared" si="73"/>
        <v>2.6401338256338391E-2</v>
      </c>
      <c r="AC39" s="11">
        <f t="shared" si="73"/>
        <v>2.6401338256338391E-2</v>
      </c>
      <c r="AD39" s="11">
        <f t="shared" si="73"/>
        <v>2.6401338256338391E-2</v>
      </c>
      <c r="AE39" s="11">
        <f t="shared" si="73"/>
        <v>2.6401338256338391E-2</v>
      </c>
      <c r="AF39" s="11">
        <f t="shared" si="73"/>
        <v>2.6401338256338391E-2</v>
      </c>
      <c r="AG39" s="11">
        <f t="shared" si="73"/>
        <v>2.6401338256338391E-2</v>
      </c>
      <c r="AH39" s="11">
        <f t="shared" si="73"/>
        <v>2.6401338256338391E-2</v>
      </c>
      <c r="AI39" s="11">
        <f t="shared" si="73"/>
        <v>2.6401338256338391E-2</v>
      </c>
      <c r="AJ39" s="11">
        <f t="shared" si="73"/>
        <v>2.6401338256338391E-2</v>
      </c>
      <c r="AK39" s="11">
        <f t="shared" si="73"/>
        <v>2.6401338256338391E-2</v>
      </c>
      <c r="AL39" s="11">
        <f t="shared" si="73"/>
        <v>2.6401338256338391E-2</v>
      </c>
      <c r="AM39" s="11">
        <f t="shared" si="73"/>
        <v>2.6401338256338391E-2</v>
      </c>
      <c r="AN39" s="11">
        <f t="shared" si="73"/>
        <v>2.7401338256338392E-2</v>
      </c>
      <c r="AO39" s="11">
        <f t="shared" si="71"/>
        <v>2.6401338256338391E-2</v>
      </c>
      <c r="AP39" s="11">
        <f t="shared" si="71"/>
        <v>2.6401338256338391E-2</v>
      </c>
      <c r="AQ39" s="11">
        <f t="shared" si="71"/>
        <v>2.6401338256338391E-2</v>
      </c>
      <c r="AR39" s="11">
        <f t="shared" si="71"/>
        <v>2.6401338256338391E-2</v>
      </c>
      <c r="AS39" s="11">
        <f t="shared" si="71"/>
        <v>2.6401338256338391E-2</v>
      </c>
      <c r="AT39" s="11">
        <f t="shared" si="71"/>
        <v>2.6401338256338391E-2</v>
      </c>
      <c r="AU39" s="11">
        <f t="shared" si="71"/>
        <v>2.6401338256338391E-2</v>
      </c>
      <c r="AV39" s="11">
        <f t="shared" si="71"/>
        <v>2.6401338256338391E-2</v>
      </c>
      <c r="AW39" s="11">
        <f t="shared" si="71"/>
        <v>2.6401338256338391E-2</v>
      </c>
      <c r="AX39" s="11">
        <f t="shared" si="71"/>
        <v>2.6401338256338391E-2</v>
      </c>
      <c r="AY39" s="11">
        <f t="shared" si="71"/>
        <v>2.6401338256338391E-2</v>
      </c>
      <c r="AZ39" s="11">
        <f t="shared" si="71"/>
        <v>2.6401338256338391E-2</v>
      </c>
      <c r="BA39" s="11">
        <f t="shared" si="71"/>
        <v>2.6401338256338391E-2</v>
      </c>
      <c r="BB39" s="11">
        <f t="shared" si="71"/>
        <v>2.6401338256338391E-2</v>
      </c>
      <c r="BC39" s="11">
        <f t="shared" si="71"/>
        <v>2.6401338256338391E-2</v>
      </c>
      <c r="BD39" s="11">
        <f t="shared" si="70"/>
        <v>2.6401338256338391E-2</v>
      </c>
      <c r="BF39" s="11">
        <f t="shared" si="57"/>
        <v>0.41230146038947568</v>
      </c>
      <c r="BG39" s="11">
        <f t="shared" si="4"/>
        <v>0.41230146038947568</v>
      </c>
      <c r="BH39" s="11">
        <f t="shared" si="5"/>
        <v>0.41230146038947568</v>
      </c>
      <c r="BI39" s="11">
        <f t="shared" si="6"/>
        <v>0.41230146038947568</v>
      </c>
      <c r="BJ39" s="11">
        <f t="shared" si="7"/>
        <v>0.41230146038947568</v>
      </c>
      <c r="BK39" s="11">
        <f t="shared" si="8"/>
        <v>0.41230146038947568</v>
      </c>
      <c r="BL39" s="11">
        <f t="shared" si="9"/>
        <v>0.41230146038947568</v>
      </c>
      <c r="BM39" s="11">
        <f t="shared" si="10"/>
        <v>0.41230146038947568</v>
      </c>
      <c r="BN39" s="11">
        <f t="shared" si="11"/>
        <v>0.41230146038947568</v>
      </c>
      <c r="BO39" s="11">
        <f t="shared" si="12"/>
        <v>0.41230146038947568</v>
      </c>
      <c r="BP39" s="11">
        <f t="shared" si="13"/>
        <v>0.41230146038947568</v>
      </c>
      <c r="BQ39" s="11">
        <f t="shared" si="14"/>
        <v>0.41230146038947568</v>
      </c>
      <c r="BR39" s="11">
        <f t="shared" si="15"/>
        <v>0.41230146038947568</v>
      </c>
      <c r="BS39" s="11">
        <f t="shared" si="16"/>
        <v>0.41230146038947568</v>
      </c>
      <c r="BT39" s="11">
        <f t="shared" si="17"/>
        <v>0.41230146038947568</v>
      </c>
      <c r="BU39" s="11">
        <f t="shared" si="18"/>
        <v>0.41230146038947568</v>
      </c>
      <c r="BV39" s="11">
        <f t="shared" si="19"/>
        <v>0.41230146038947568</v>
      </c>
      <c r="BW39" s="11">
        <f t="shared" si="20"/>
        <v>0.41230146038947568</v>
      </c>
      <c r="BX39" s="11">
        <f t="shared" si="21"/>
        <v>0.41230146038947568</v>
      </c>
      <c r="BY39" s="11">
        <f t="shared" si="22"/>
        <v>0.41230146038947568</v>
      </c>
      <c r="BZ39" s="11">
        <f t="shared" si="23"/>
        <v>0.41230146038947568</v>
      </c>
      <c r="CA39" s="11">
        <f t="shared" si="24"/>
        <v>0.41230146038947568</v>
      </c>
      <c r="CB39" s="11">
        <f t="shared" si="25"/>
        <v>0.41230146038947568</v>
      </c>
      <c r="CC39" s="11">
        <f t="shared" si="26"/>
        <v>0.41230146038947568</v>
      </c>
      <c r="CD39" s="11">
        <f t="shared" si="27"/>
        <v>0.41230146038947568</v>
      </c>
      <c r="CE39" s="11">
        <f t="shared" si="28"/>
        <v>0.41230146038947568</v>
      </c>
      <c r="CF39" s="11">
        <f t="shared" si="29"/>
        <v>0.41230146038947568</v>
      </c>
      <c r="CG39" s="11">
        <f t="shared" si="30"/>
        <v>0.41230146038947568</v>
      </c>
      <c r="CH39" s="11">
        <f t="shared" si="31"/>
        <v>0.41230146038947568</v>
      </c>
      <c r="CI39" s="11">
        <f t="shared" si="32"/>
        <v>0.41230146038947568</v>
      </c>
      <c r="CJ39" s="11">
        <f t="shared" si="33"/>
        <v>0.41230146038947568</v>
      </c>
      <c r="CK39" s="11">
        <f t="shared" si="34"/>
        <v>0.41230146038947568</v>
      </c>
      <c r="CL39" s="11">
        <f t="shared" si="35"/>
        <v>0.41230146038947568</v>
      </c>
      <c r="CM39" s="11">
        <f t="shared" si="36"/>
        <v>0.39887395472252768</v>
      </c>
      <c r="CN39" s="11">
        <f t="shared" si="37"/>
        <v>0.41230146038947568</v>
      </c>
      <c r="CO39" s="11">
        <f t="shared" si="38"/>
        <v>0.41230146038947568</v>
      </c>
      <c r="CP39" s="11">
        <f t="shared" si="39"/>
        <v>0.41230146038947568</v>
      </c>
      <c r="CQ39" s="11">
        <f t="shared" si="40"/>
        <v>0.41230146038947568</v>
      </c>
      <c r="CR39" s="11">
        <f t="shared" si="41"/>
        <v>0.41230146038947568</v>
      </c>
      <c r="CS39" s="11">
        <f t="shared" si="42"/>
        <v>0.41230146038947568</v>
      </c>
      <c r="CT39" s="11">
        <f t="shared" si="43"/>
        <v>0.41230146038947568</v>
      </c>
      <c r="CU39" s="11">
        <f t="shared" si="44"/>
        <v>0.41230146038947568</v>
      </c>
      <c r="CV39" s="11">
        <f t="shared" si="45"/>
        <v>0.41230146038947568</v>
      </c>
      <c r="CW39" s="11">
        <f t="shared" si="46"/>
        <v>0.41230146038947568</v>
      </c>
      <c r="CX39" s="11">
        <f t="shared" si="47"/>
        <v>0.41230146038947568</v>
      </c>
      <c r="CY39" s="11">
        <f t="shared" si="48"/>
        <v>0.41230146038947568</v>
      </c>
      <c r="CZ39" s="11">
        <f t="shared" si="49"/>
        <v>0.41230146038947568</v>
      </c>
      <c r="DA39" s="11">
        <f t="shared" si="50"/>
        <v>0.41230146038947568</v>
      </c>
      <c r="DB39" s="11">
        <f t="shared" si="51"/>
        <v>0.41230146038947568</v>
      </c>
      <c r="DC39" s="11">
        <f t="shared" si="52"/>
        <v>0.41230146038947568</v>
      </c>
      <c r="DE39" s="4">
        <f>(1-BF39)/(SUM(BF$6:BF39))</f>
        <v>2.5469313295310544E-2</v>
      </c>
      <c r="DF39" s="4">
        <f>(1-BG39)/(SUM(BG$6:BG39))</f>
        <v>2.5470376201174739E-2</v>
      </c>
      <c r="DG39" s="4">
        <f>(1-BH39)/(SUM(BH$6:BH39))</f>
        <v>2.5471397929237003E-2</v>
      </c>
      <c r="DH39" s="4">
        <f>(1-BI39)/(SUM(BI$6:BI39))</f>
        <v>2.5472369550164849E-2</v>
      </c>
      <c r="DI39" s="4">
        <f>(1-BJ39)/(SUM(BJ$6:BJ39))</f>
        <v>2.5473281707892318E-2</v>
      </c>
      <c r="DJ39" s="4">
        <f>(1-BK39)/(SUM(BK$6:BK39))</f>
        <v>2.547413735819749E-2</v>
      </c>
      <c r="DK39" s="4">
        <f>(1-BL39)/(SUM(BL$6:BL39))</f>
        <v>2.5474933137265371E-2</v>
      </c>
      <c r="DL39" s="4">
        <f>(1-BM39)/(SUM(BM$6:BM39))</f>
        <v>2.5475675620645292E-2</v>
      </c>
      <c r="DM39" s="4">
        <f>(1-BN39)/(SUM(BN$6:BN39))</f>
        <v>2.547636480014797E-2</v>
      </c>
      <c r="DN39" s="4">
        <f>(1-BO39)/(SUM(BO$6:BO39))</f>
        <v>2.5477000866113198E-2</v>
      </c>
      <c r="DO39" s="4">
        <f>(1-BP39)/(SUM(BP$6:BP39))</f>
        <v>2.5477592782425586E-2</v>
      </c>
      <c r="DP39" s="4">
        <f>(1-BQ39)/(SUM(BQ$6:BQ39))</f>
        <v>2.5478142399314157E-2</v>
      </c>
      <c r="DQ39" s="4">
        <f>(1-BR39)/(SUM(BR$6:BR39))</f>
        <v>2.5478651508088701E-2</v>
      </c>
      <c r="DR39" s="4">
        <f>(1-BS39)/(SUM(BS$6:BS39))</f>
        <v>2.5479121842390099E-2</v>
      </c>
      <c r="DS39" s="4">
        <f>(1-BT39)/(SUM(BT$6:BT39))</f>
        <v>2.5479555079504088E-2</v>
      </c>
      <c r="DT39" s="4">
        <f>(1-BU39)/(SUM(BU$6:BU39))</f>
        <v>2.5479952841700744E-2</v>
      </c>
      <c r="DU39" s="4">
        <f>(1-BV39)/(SUM(BV$6:BV39))</f>
        <v>2.5480316697579788E-2</v>
      </c>
      <c r="DV39" s="4">
        <f>(1-BW39)/(SUM(BW$6:BW39))</f>
        <v>2.5480648163410478E-2</v>
      </c>
      <c r="DW39" s="4">
        <f>(1-BX39)/(SUM(BX$6:BX39))</f>
        <v>2.5480948704459726E-2</v>
      </c>
      <c r="DX39" s="4">
        <f>(1-BY39)/(SUM(BY$6:BY39))</f>
        <v>2.5481219736304451E-2</v>
      </c>
      <c r="DY39" s="4">
        <f>(1-BZ39)/(SUM(BZ$6:BZ39))</f>
        <v>2.5481466876671369E-2</v>
      </c>
      <c r="DZ39" s="4">
        <f>(1-CA39)/(SUM(CA$6:CA39))</f>
        <v>2.5481691631860707E-2</v>
      </c>
      <c r="EA39" s="4">
        <f>(1-CB39)/(SUM(CB$6:CB39))</f>
        <v>2.5481895420687621E-2</v>
      </c>
      <c r="EB39" s="4">
        <f>(1-CC39)/(SUM(CC$6:CC39))</f>
        <v>2.5482079579557414E-2</v>
      </c>
      <c r="EC39" s="4">
        <f>(1-CD39)/(SUM(CD$6:CD39))</f>
        <v>2.5482245367244544E-2</v>
      </c>
      <c r="ED39" s="4">
        <f>(1-CE39)/(SUM(CE$6:CE39))</f>
        <v>2.5482393969392739E-2</v>
      </c>
      <c r="EE39" s="4">
        <f>(1-CF39)/(SUM(CF$6:CF39))</f>
        <v>2.5482526502752224E-2</v>
      </c>
      <c r="EF39" s="4">
        <f>(1-CG39)/(SUM(CG$6:CG39))</f>
        <v>2.5482644019169467E-2</v>
      </c>
      <c r="EG39" s="4">
        <f>(1-CH39)/(SUM(CH$6:CH39))</f>
        <v>2.5482747509344053E-2</v>
      </c>
      <c r="EH39" s="4">
        <f>(1-CI39)/(SUM(CI$6:CI39))</f>
        <v>2.5482837906366244E-2</v>
      </c>
      <c r="EI39" s="4">
        <f>(1-CJ39)/(SUM(CJ$6:CJ39))</f>
        <v>2.5482912557799036E-2</v>
      </c>
      <c r="EJ39" s="4">
        <f>(1-CK39)/(SUM(CK$6:CK39))</f>
        <v>2.548297225525013E-2</v>
      </c>
      <c r="EK39" s="4">
        <f>(1-CL39)/(SUM(CL$6:CL39))</f>
        <v>2.5483017758905876E-2</v>
      </c>
      <c r="EL39" s="4">
        <f>(1-CM39)/(SUM(CM$6:CM39))</f>
        <v>2.6065276522932404E-2</v>
      </c>
      <c r="EM39" s="4">
        <f>(1-CN39)/(SUM(CN$6:CN39))</f>
        <v>2.5468221519462274E-2</v>
      </c>
      <c r="EN39" s="4">
        <f>(1-CO39)/(SUM(CO$6:CO39))</f>
        <v>2.5468221519462274E-2</v>
      </c>
      <c r="EO39" s="4">
        <f>(1-CP39)/(SUM(CP$6:CP39))</f>
        <v>2.5468221519462274E-2</v>
      </c>
      <c r="EP39" s="4">
        <f>(1-CQ39)/(SUM(CQ$6:CQ39))</f>
        <v>2.5468221519462274E-2</v>
      </c>
      <c r="EQ39" s="4">
        <f>(1-CR39)/(SUM(CR$6:CR39))</f>
        <v>2.5468221519462274E-2</v>
      </c>
      <c r="ER39" s="4">
        <f>(1-CS39)/(SUM(CS$6:CS39))</f>
        <v>2.5468221519462274E-2</v>
      </c>
      <c r="ES39" s="4">
        <f>(1-CT39)/(SUM(CT$6:CT39))</f>
        <v>2.5468221519462274E-2</v>
      </c>
      <c r="ET39" s="4">
        <f>(1-CU39)/(SUM(CU$6:CU39))</f>
        <v>2.5468221519462274E-2</v>
      </c>
      <c r="EU39" s="4">
        <f>(1-CV39)/(SUM(CV$6:CV39))</f>
        <v>2.5468221519462274E-2</v>
      </c>
      <c r="EV39" s="4">
        <f>(1-CW39)/(SUM(CW$6:CW39))</f>
        <v>2.5468221519462274E-2</v>
      </c>
      <c r="EW39" s="4">
        <f>(1-CX39)/(SUM(CX$6:CX39))</f>
        <v>2.5468221519462274E-2</v>
      </c>
      <c r="EX39" s="4">
        <f>(1-CY39)/(SUM(CY$6:CY39))</f>
        <v>2.5468221519462274E-2</v>
      </c>
      <c r="EY39" s="4">
        <f>(1-CZ39)/(SUM(CZ$6:CZ39))</f>
        <v>2.5468221519462274E-2</v>
      </c>
      <c r="EZ39" s="4">
        <f>(1-DA39)/(SUM(DA$6:DA39))</f>
        <v>2.5468221519462274E-2</v>
      </c>
      <c r="FA39" s="4">
        <f>(1-DB39)/(SUM(DB$6:DB39))</f>
        <v>2.5468221519462274E-2</v>
      </c>
      <c r="FB39" s="4">
        <f>(1-DC39)/(SUM(DC$6:DC39))</f>
        <v>2.5468221519462274E-2</v>
      </c>
      <c r="FD39" s="4">
        <f t="shared" si="74"/>
        <v>2.7546253750063476E-2</v>
      </c>
      <c r="FE39" s="4">
        <f t="shared" si="74"/>
        <v>2.7546253750063476E-2</v>
      </c>
      <c r="FF39" s="4">
        <f t="shared" si="74"/>
        <v>2.7546253750063476E-2</v>
      </c>
      <c r="FG39" s="4">
        <f t="shared" si="74"/>
        <v>2.7546253750063476E-2</v>
      </c>
      <c r="FH39" s="4">
        <f t="shared" si="74"/>
        <v>2.7546253750063476E-2</v>
      </c>
      <c r="FI39" s="4">
        <f t="shared" si="74"/>
        <v>2.7546253750063476E-2</v>
      </c>
      <c r="FJ39" s="4">
        <f t="shared" si="74"/>
        <v>2.7546253750063476E-2</v>
      </c>
      <c r="FK39" s="4">
        <f t="shared" si="74"/>
        <v>2.7546253750063476E-2</v>
      </c>
      <c r="FL39" s="4">
        <f t="shared" si="74"/>
        <v>2.7546253750063476E-2</v>
      </c>
      <c r="FM39" s="4">
        <f t="shared" si="74"/>
        <v>2.7546253750063476E-2</v>
      </c>
      <c r="FN39" s="4">
        <f t="shared" si="74"/>
        <v>2.7546253750063476E-2</v>
      </c>
      <c r="FO39" s="4">
        <f t="shared" si="74"/>
        <v>2.7546253750063476E-2</v>
      </c>
      <c r="FP39" s="4">
        <f t="shared" si="74"/>
        <v>2.7546253750063476E-2</v>
      </c>
      <c r="FQ39" s="4">
        <f t="shared" si="74"/>
        <v>2.7546253750063476E-2</v>
      </c>
      <c r="FR39" s="4">
        <f t="shared" si="74"/>
        <v>2.7546253750063476E-2</v>
      </c>
      <c r="FS39" s="4">
        <f t="shared" si="74"/>
        <v>2.7546253750063476E-2</v>
      </c>
      <c r="FT39" s="4">
        <f t="shared" ref="FT39:GI55" si="77">BV38/BV39-1</f>
        <v>2.7546253750063476E-2</v>
      </c>
      <c r="FU39" s="4">
        <f t="shared" si="77"/>
        <v>2.7546253750063476E-2</v>
      </c>
      <c r="FV39" s="4">
        <f t="shared" si="77"/>
        <v>2.7546253750063476E-2</v>
      </c>
      <c r="FW39" s="4">
        <f t="shared" si="77"/>
        <v>2.7546253750063476E-2</v>
      </c>
      <c r="FX39" s="4">
        <f t="shared" si="77"/>
        <v>2.7546253750063476E-2</v>
      </c>
      <c r="FY39" s="4">
        <f t="shared" si="77"/>
        <v>2.7546253750063476E-2</v>
      </c>
      <c r="FZ39" s="4">
        <f t="shared" si="77"/>
        <v>2.7546253750063476E-2</v>
      </c>
      <c r="GA39" s="4">
        <f t="shared" si="77"/>
        <v>2.7546253750063476E-2</v>
      </c>
      <c r="GB39" s="4">
        <f t="shared" si="77"/>
        <v>2.7546253750063476E-2</v>
      </c>
      <c r="GC39" s="4">
        <f t="shared" si="77"/>
        <v>2.7546253750063476E-2</v>
      </c>
      <c r="GD39" s="4">
        <f t="shared" si="77"/>
        <v>2.7546253750063476E-2</v>
      </c>
      <c r="GE39" s="4">
        <f t="shared" si="77"/>
        <v>2.7546253750063476E-2</v>
      </c>
      <c r="GF39" s="4">
        <f t="shared" si="77"/>
        <v>2.7546253750063476E-2</v>
      </c>
      <c r="GG39" s="4">
        <f t="shared" si="77"/>
        <v>2.7546253750063476E-2</v>
      </c>
      <c r="GH39" s="4">
        <f t="shared" si="75"/>
        <v>2.7546253750063476E-2</v>
      </c>
      <c r="GI39" s="4">
        <f t="shared" si="75"/>
        <v>2.7546253750063476E-2</v>
      </c>
      <c r="GJ39" s="4">
        <f t="shared" si="75"/>
        <v>-4.9506222814538203E-3</v>
      </c>
      <c r="GK39" s="4">
        <f t="shared" si="75"/>
        <v>6.2137088729194101E-2</v>
      </c>
      <c r="GL39" s="4">
        <f t="shared" si="75"/>
        <v>2.7546253750063476E-2</v>
      </c>
      <c r="GM39" s="4">
        <f t="shared" si="75"/>
        <v>2.7546253750063476E-2</v>
      </c>
      <c r="GN39" s="4">
        <f t="shared" si="75"/>
        <v>2.7546253750063476E-2</v>
      </c>
      <c r="GO39" s="4">
        <f t="shared" si="75"/>
        <v>2.7546253750063476E-2</v>
      </c>
      <c r="GP39" s="4">
        <f t="shared" si="75"/>
        <v>2.7546253750063476E-2</v>
      </c>
      <c r="GQ39" s="4">
        <f t="shared" si="75"/>
        <v>2.7546253750063476E-2</v>
      </c>
      <c r="GR39" s="4">
        <f t="shared" si="75"/>
        <v>2.7546253750063476E-2</v>
      </c>
      <c r="GS39" s="4">
        <f t="shared" si="75"/>
        <v>2.7546253750063476E-2</v>
      </c>
      <c r="GT39" s="4">
        <f t="shared" si="75"/>
        <v>2.7546253750063476E-2</v>
      </c>
      <c r="GU39" s="4">
        <f t="shared" si="75"/>
        <v>2.7546253750063476E-2</v>
      </c>
      <c r="GV39" s="4">
        <f t="shared" si="75"/>
        <v>2.7546253750063476E-2</v>
      </c>
      <c r="GW39" s="4">
        <f t="shared" si="75"/>
        <v>2.7546253750063476E-2</v>
      </c>
      <c r="GX39" s="4">
        <f t="shared" si="76"/>
        <v>2.7546253750063476E-2</v>
      </c>
      <c r="GY39" s="4">
        <f t="shared" si="76"/>
        <v>2.7546253750063476E-2</v>
      </c>
      <c r="GZ39" s="4">
        <f t="shared" si="67"/>
        <v>2.7546253750063476E-2</v>
      </c>
      <c r="HA39" s="4">
        <f t="shared" si="67"/>
        <v>2.7546253750063476E-2</v>
      </c>
      <c r="HB39" s="4"/>
      <c r="HC39" s="4"/>
      <c r="HD39" s="4"/>
      <c r="HE39" s="4"/>
    </row>
    <row r="40" spans="2:213" x14ac:dyDescent="0.2">
      <c r="B40" t="str">
        <f t="shared" si="72"/>
        <v>35y</v>
      </c>
      <c r="C40">
        <f t="shared" si="55"/>
        <v>420</v>
      </c>
      <c r="D40" s="10">
        <f t="shared" si="1"/>
        <v>35</v>
      </c>
      <c r="E40" s="11">
        <f>'Curve construction'!F55</f>
        <v>2.6434032417354203E-2</v>
      </c>
      <c r="G40" s="11">
        <f t="shared" si="69"/>
        <v>2.6434032417354203E-2</v>
      </c>
      <c r="H40" s="11">
        <f t="shared" si="69"/>
        <v>2.6434032417354203E-2</v>
      </c>
      <c r="I40" s="11">
        <f t="shared" si="69"/>
        <v>2.6434032417354203E-2</v>
      </c>
      <c r="J40" s="11">
        <f t="shared" si="69"/>
        <v>2.6434032417354203E-2</v>
      </c>
      <c r="K40" s="11">
        <f t="shared" si="69"/>
        <v>2.6434032417354203E-2</v>
      </c>
      <c r="L40" s="11">
        <f t="shared" si="69"/>
        <v>2.6434032417354203E-2</v>
      </c>
      <c r="M40" s="11">
        <f t="shared" si="69"/>
        <v>2.6434032417354203E-2</v>
      </c>
      <c r="N40" s="11">
        <f t="shared" si="69"/>
        <v>2.6434032417354203E-2</v>
      </c>
      <c r="O40" s="11">
        <f t="shared" si="69"/>
        <v>2.6434032417354203E-2</v>
      </c>
      <c r="P40" s="11">
        <f t="shared" si="69"/>
        <v>2.6434032417354203E-2</v>
      </c>
      <c r="Q40" s="11">
        <f t="shared" si="69"/>
        <v>2.6434032417354203E-2</v>
      </c>
      <c r="R40" s="11">
        <f t="shared" si="69"/>
        <v>2.6434032417354203E-2</v>
      </c>
      <c r="S40" s="11">
        <f t="shared" si="69"/>
        <v>2.6434032417354203E-2</v>
      </c>
      <c r="T40" s="11">
        <f t="shared" si="69"/>
        <v>2.6434032417354203E-2</v>
      </c>
      <c r="U40" s="11">
        <f t="shared" si="69"/>
        <v>2.6434032417354203E-2</v>
      </c>
      <c r="V40" s="11">
        <f t="shared" si="69"/>
        <v>2.6434032417354203E-2</v>
      </c>
      <c r="W40" s="11">
        <f t="shared" si="73"/>
        <v>2.6434032417354203E-2</v>
      </c>
      <c r="X40" s="11">
        <f t="shared" si="73"/>
        <v>2.6434032417354203E-2</v>
      </c>
      <c r="Y40" s="11">
        <f t="shared" si="73"/>
        <v>2.6434032417354203E-2</v>
      </c>
      <c r="Z40" s="11">
        <f t="shared" si="73"/>
        <v>2.6434032417354203E-2</v>
      </c>
      <c r="AA40" s="11">
        <f t="shared" si="73"/>
        <v>2.6434032417354203E-2</v>
      </c>
      <c r="AB40" s="11">
        <f t="shared" si="73"/>
        <v>2.6434032417354203E-2</v>
      </c>
      <c r="AC40" s="11">
        <f t="shared" si="73"/>
        <v>2.6434032417354203E-2</v>
      </c>
      <c r="AD40" s="11">
        <f t="shared" si="73"/>
        <v>2.6434032417354203E-2</v>
      </c>
      <c r="AE40" s="11">
        <f t="shared" si="73"/>
        <v>2.6434032417354203E-2</v>
      </c>
      <c r="AF40" s="11">
        <f t="shared" si="73"/>
        <v>2.6434032417354203E-2</v>
      </c>
      <c r="AG40" s="11">
        <f t="shared" si="73"/>
        <v>2.6434032417354203E-2</v>
      </c>
      <c r="AH40" s="11">
        <f t="shared" si="73"/>
        <v>2.6434032417354203E-2</v>
      </c>
      <c r="AI40" s="11">
        <f t="shared" si="73"/>
        <v>2.6434032417354203E-2</v>
      </c>
      <c r="AJ40" s="11">
        <f t="shared" si="73"/>
        <v>2.6434032417354203E-2</v>
      </c>
      <c r="AK40" s="11">
        <f t="shared" si="73"/>
        <v>2.6434032417354203E-2</v>
      </c>
      <c r="AL40" s="11">
        <f t="shared" si="73"/>
        <v>2.6434032417354203E-2</v>
      </c>
      <c r="AM40" s="11">
        <f t="shared" si="73"/>
        <v>2.6434032417354203E-2</v>
      </c>
      <c r="AN40" s="11">
        <f t="shared" si="73"/>
        <v>2.6434032417354203E-2</v>
      </c>
      <c r="AO40" s="11">
        <f t="shared" si="71"/>
        <v>2.7434032417354204E-2</v>
      </c>
      <c r="AP40" s="11">
        <f t="shared" si="71"/>
        <v>2.6434032417354203E-2</v>
      </c>
      <c r="AQ40" s="11">
        <f t="shared" si="71"/>
        <v>2.6434032417354203E-2</v>
      </c>
      <c r="AR40" s="11">
        <f t="shared" si="71"/>
        <v>2.6434032417354203E-2</v>
      </c>
      <c r="AS40" s="11">
        <f t="shared" si="71"/>
        <v>2.6434032417354203E-2</v>
      </c>
      <c r="AT40" s="11">
        <f t="shared" si="71"/>
        <v>2.6434032417354203E-2</v>
      </c>
      <c r="AU40" s="11">
        <f t="shared" si="71"/>
        <v>2.6434032417354203E-2</v>
      </c>
      <c r="AV40" s="11">
        <f t="shared" si="71"/>
        <v>2.6434032417354203E-2</v>
      </c>
      <c r="AW40" s="11">
        <f t="shared" si="71"/>
        <v>2.6434032417354203E-2</v>
      </c>
      <c r="AX40" s="11">
        <f t="shared" si="71"/>
        <v>2.6434032417354203E-2</v>
      </c>
      <c r="AY40" s="11">
        <f t="shared" si="71"/>
        <v>2.6434032417354203E-2</v>
      </c>
      <c r="AZ40" s="11">
        <f t="shared" si="71"/>
        <v>2.6434032417354203E-2</v>
      </c>
      <c r="BA40" s="11">
        <f t="shared" si="71"/>
        <v>2.6434032417354203E-2</v>
      </c>
      <c r="BB40" s="11">
        <f t="shared" si="71"/>
        <v>2.6434032417354203E-2</v>
      </c>
      <c r="BC40" s="11">
        <f t="shared" si="71"/>
        <v>2.6434032417354203E-2</v>
      </c>
      <c r="BD40" s="11">
        <f t="shared" si="70"/>
        <v>2.6434032417354203E-2</v>
      </c>
      <c r="BF40" s="11">
        <f t="shared" si="57"/>
        <v>0.40124856558502026</v>
      </c>
      <c r="BG40" s="11">
        <f t="shared" si="4"/>
        <v>0.40124856558502026</v>
      </c>
      <c r="BH40" s="11">
        <f t="shared" si="5"/>
        <v>0.40124856558502026</v>
      </c>
      <c r="BI40" s="11">
        <f t="shared" si="6"/>
        <v>0.40124856558502026</v>
      </c>
      <c r="BJ40" s="11">
        <f t="shared" si="7"/>
        <v>0.40124856558502026</v>
      </c>
      <c r="BK40" s="11">
        <f t="shared" si="8"/>
        <v>0.40124856558502026</v>
      </c>
      <c r="BL40" s="11">
        <f t="shared" si="9"/>
        <v>0.40124856558502026</v>
      </c>
      <c r="BM40" s="11">
        <f t="shared" si="10"/>
        <v>0.40124856558502026</v>
      </c>
      <c r="BN40" s="11">
        <f t="shared" si="11"/>
        <v>0.40124856558502026</v>
      </c>
      <c r="BO40" s="11">
        <f t="shared" si="12"/>
        <v>0.40124856558502026</v>
      </c>
      <c r="BP40" s="11">
        <f t="shared" si="13"/>
        <v>0.40124856558502026</v>
      </c>
      <c r="BQ40" s="11">
        <f t="shared" si="14"/>
        <v>0.40124856558502026</v>
      </c>
      <c r="BR40" s="11">
        <f t="shared" si="15"/>
        <v>0.40124856558502026</v>
      </c>
      <c r="BS40" s="11">
        <f t="shared" si="16"/>
        <v>0.40124856558502026</v>
      </c>
      <c r="BT40" s="11">
        <f t="shared" si="17"/>
        <v>0.40124856558502026</v>
      </c>
      <c r="BU40" s="11">
        <f t="shared" si="18"/>
        <v>0.40124856558502026</v>
      </c>
      <c r="BV40" s="11">
        <f t="shared" si="19"/>
        <v>0.40124856558502026</v>
      </c>
      <c r="BW40" s="11">
        <f t="shared" si="20"/>
        <v>0.40124856558502026</v>
      </c>
      <c r="BX40" s="11">
        <f t="shared" si="21"/>
        <v>0.40124856558502026</v>
      </c>
      <c r="BY40" s="11">
        <f t="shared" si="22"/>
        <v>0.40124856558502026</v>
      </c>
      <c r="BZ40" s="11">
        <f t="shared" si="23"/>
        <v>0.40124856558502026</v>
      </c>
      <c r="CA40" s="11">
        <f t="shared" si="24"/>
        <v>0.40124856558502026</v>
      </c>
      <c r="CB40" s="11">
        <f t="shared" si="25"/>
        <v>0.40124856558502026</v>
      </c>
      <c r="CC40" s="11">
        <f t="shared" si="26"/>
        <v>0.40124856558502026</v>
      </c>
      <c r="CD40" s="11">
        <f t="shared" si="27"/>
        <v>0.40124856558502026</v>
      </c>
      <c r="CE40" s="11">
        <f t="shared" si="28"/>
        <v>0.40124856558502026</v>
      </c>
      <c r="CF40" s="11">
        <f t="shared" si="29"/>
        <v>0.40124856558502026</v>
      </c>
      <c r="CG40" s="11">
        <f t="shared" si="30"/>
        <v>0.40124856558502026</v>
      </c>
      <c r="CH40" s="11">
        <f t="shared" si="31"/>
        <v>0.40124856558502026</v>
      </c>
      <c r="CI40" s="11">
        <f t="shared" si="32"/>
        <v>0.40124856558502026</v>
      </c>
      <c r="CJ40" s="11">
        <f t="shared" si="33"/>
        <v>0.40124856558502026</v>
      </c>
      <c r="CK40" s="11">
        <f t="shared" si="34"/>
        <v>0.40124856558502026</v>
      </c>
      <c r="CL40" s="11">
        <f t="shared" si="35"/>
        <v>0.40124856558502026</v>
      </c>
      <c r="CM40" s="11">
        <f t="shared" si="36"/>
        <v>0.40124856558502026</v>
      </c>
      <c r="CN40" s="11">
        <f t="shared" si="37"/>
        <v>0.38780361456987722</v>
      </c>
      <c r="CO40" s="11">
        <f t="shared" si="38"/>
        <v>0.40124856558502026</v>
      </c>
      <c r="CP40" s="11">
        <f t="shared" si="39"/>
        <v>0.40124856558502026</v>
      </c>
      <c r="CQ40" s="11">
        <f t="shared" si="40"/>
        <v>0.40124856558502026</v>
      </c>
      <c r="CR40" s="11">
        <f t="shared" si="41"/>
        <v>0.40124856558502026</v>
      </c>
      <c r="CS40" s="11">
        <f t="shared" si="42"/>
        <v>0.40124856558502026</v>
      </c>
      <c r="CT40" s="11">
        <f t="shared" si="43"/>
        <v>0.40124856558502026</v>
      </c>
      <c r="CU40" s="11">
        <f t="shared" si="44"/>
        <v>0.40124856558502026</v>
      </c>
      <c r="CV40" s="11">
        <f t="shared" si="45"/>
        <v>0.40124856558502026</v>
      </c>
      <c r="CW40" s="11">
        <f t="shared" si="46"/>
        <v>0.40124856558502026</v>
      </c>
      <c r="CX40" s="11">
        <f t="shared" si="47"/>
        <v>0.40124856558502026</v>
      </c>
      <c r="CY40" s="11">
        <f t="shared" si="48"/>
        <v>0.40124856558502026</v>
      </c>
      <c r="CZ40" s="11">
        <f t="shared" si="49"/>
        <v>0.40124856558502026</v>
      </c>
      <c r="DA40" s="11">
        <f t="shared" si="50"/>
        <v>0.40124856558502026</v>
      </c>
      <c r="DB40" s="11">
        <f t="shared" si="51"/>
        <v>0.40124856558502026</v>
      </c>
      <c r="DC40" s="11">
        <f t="shared" si="52"/>
        <v>0.40124856558502026</v>
      </c>
      <c r="DE40" s="4">
        <f>(1-BF40)/(SUM(BF$6:BF40))</f>
        <v>2.5504812048446131E-2</v>
      </c>
      <c r="DF40" s="4">
        <f>(1-BG40)/(SUM(BG$6:BG40))</f>
        <v>2.5505858242678876E-2</v>
      </c>
      <c r="DG40" s="4">
        <f>(1-BH40)/(SUM(BH$6:BH40))</f>
        <v>2.5506863905124452E-2</v>
      </c>
      <c r="DH40" s="4">
        <f>(1-BI40)/(SUM(BI$6:BI40))</f>
        <v>2.5507820247039171E-2</v>
      </c>
      <c r="DI40" s="4">
        <f>(1-BJ40)/(SUM(BJ$6:BJ40))</f>
        <v>2.5508718059694131E-2</v>
      </c>
      <c r="DJ40" s="4">
        <f>(1-BK40)/(SUM(BK$6:BK40))</f>
        <v>2.5509560252593141E-2</v>
      </c>
      <c r="DK40" s="4">
        <f>(1-BL40)/(SUM(BL$6:BL40))</f>
        <v>2.5510343515023327E-2</v>
      </c>
      <c r="DL40" s="4">
        <f>(1-BM40)/(SUM(BM$6:BM40))</f>
        <v>2.5511074319287549E-2</v>
      </c>
      <c r="DM40" s="4">
        <f>(1-BN40)/(SUM(BN$6:BN40))</f>
        <v>2.5511752657482192E-2</v>
      </c>
      <c r="DN40" s="4">
        <f>(1-BO40)/(SUM(BO$6:BO40))</f>
        <v>2.5512378717098202E-2</v>
      </c>
      <c r="DO40" s="4">
        <f>(1-BP40)/(SUM(BP$6:BP40))</f>
        <v>2.5512961321126907E-2</v>
      </c>
      <c r="DP40" s="4">
        <f>(1-BQ40)/(SUM(BQ$6:BQ40))</f>
        <v>2.5513502290790229E-2</v>
      </c>
      <c r="DQ40" s="4">
        <f>(1-BR40)/(SUM(BR$6:BR40))</f>
        <v>2.5514003389305238E-2</v>
      </c>
      <c r="DR40" s="4">
        <f>(1-BS40)/(SUM(BS$6:BS40))</f>
        <v>2.5514466323115971E-2</v>
      </c>
      <c r="DS40" s="4">
        <f>(1-BT40)/(SUM(BT$6:BT40))</f>
        <v>2.5514892743187662E-2</v>
      </c>
      <c r="DT40" s="4">
        <f>(1-BU40)/(SUM(BU$6:BU40))</f>
        <v>2.5515284246326122E-2</v>
      </c>
      <c r="DU40" s="4">
        <f>(1-BV40)/(SUM(BV$6:BV40))</f>
        <v>2.5515642376502858E-2</v>
      </c>
      <c r="DV40" s="4">
        <f>(1-BW40)/(SUM(BW$6:BW40))</f>
        <v>2.5515968626174702E-2</v>
      </c>
      <c r="DW40" s="4">
        <f>(1-BX40)/(SUM(BX$6:BX40))</f>
        <v>2.5516264437591835E-2</v>
      </c>
      <c r="DX40" s="4">
        <f>(1-BY40)/(SUM(BY$6:BY40))</f>
        <v>2.5516531204090202E-2</v>
      </c>
      <c r="DY40" s="4">
        <f>(1-BZ40)/(SUM(BZ$6:BZ40))</f>
        <v>2.5516774455016787E-2</v>
      </c>
      <c r="DZ40" s="4">
        <f>(1-CA40)/(SUM(CA$6:CA40))</f>
        <v>2.55169956729887E-2</v>
      </c>
      <c r="EA40" s="4">
        <f>(1-CB40)/(SUM(CB$6:CB40))</f>
        <v>2.5517196254511005E-2</v>
      </c>
      <c r="EB40" s="4">
        <f>(1-CC40)/(SUM(CC$6:CC40))</f>
        <v>2.5517377514972593E-2</v>
      </c>
      <c r="EC40" s="4">
        <f>(1-CD40)/(SUM(CD$6:CD40))</f>
        <v>2.5517540693350431E-2</v>
      </c>
      <c r="ED40" s="4">
        <f>(1-CE40)/(SUM(CE$6:CE40))</f>
        <v>2.5517686956639279E-2</v>
      </c>
      <c r="EE40" s="4">
        <f>(1-CF40)/(SUM(CF$6:CF40))</f>
        <v>2.5517817404022567E-2</v>
      </c>
      <c r="EF40" s="4">
        <f>(1-CG40)/(SUM(CG$6:CG40))</f>
        <v>2.5517933070799671E-2</v>
      </c>
      <c r="EG40" s="4">
        <f>(1-CH40)/(SUM(CH$6:CH40))</f>
        <v>2.5518034932083926E-2</v>
      </c>
      <c r="EH40" s="4">
        <f>(1-CI40)/(SUM(CI$6:CI40))</f>
        <v>2.5518123906284725E-2</v>
      </c>
      <c r="EI40" s="4">
        <f>(1-CJ40)/(SUM(CJ$6:CJ40))</f>
        <v>2.5518197382718738E-2</v>
      </c>
      <c r="EJ40" s="4">
        <f>(1-CK40)/(SUM(CK$6:CK40))</f>
        <v>2.5518256140538466E-2</v>
      </c>
      <c r="EK40" s="4">
        <f>(1-CL40)/(SUM(CL$6:CL40))</f>
        <v>2.5518300927968474E-2</v>
      </c>
      <c r="EL40" s="4">
        <f>(1-CM40)/(SUM(CM$6:CM40))</f>
        <v>2.551833246340747E-2</v>
      </c>
      <c r="EM40" s="4">
        <f>(1-CN40)/(SUM(CN$6:CN40))</f>
        <v>2.6091365487618427E-2</v>
      </c>
      <c r="EN40" s="4">
        <f>(1-CO40)/(SUM(CO$6:CO40))</f>
        <v>2.5503737436586349E-2</v>
      </c>
      <c r="EO40" s="4">
        <f>(1-CP40)/(SUM(CP$6:CP40))</f>
        <v>2.5503737436586349E-2</v>
      </c>
      <c r="EP40" s="4">
        <f>(1-CQ40)/(SUM(CQ$6:CQ40))</f>
        <v>2.5503737436586349E-2</v>
      </c>
      <c r="EQ40" s="4">
        <f>(1-CR40)/(SUM(CR$6:CR40))</f>
        <v>2.5503737436586349E-2</v>
      </c>
      <c r="ER40" s="4">
        <f>(1-CS40)/(SUM(CS$6:CS40))</f>
        <v>2.5503737436586349E-2</v>
      </c>
      <c r="ES40" s="4">
        <f>(1-CT40)/(SUM(CT$6:CT40))</f>
        <v>2.5503737436586349E-2</v>
      </c>
      <c r="ET40" s="4">
        <f>(1-CU40)/(SUM(CU$6:CU40))</f>
        <v>2.5503737436586349E-2</v>
      </c>
      <c r="EU40" s="4">
        <f>(1-CV40)/(SUM(CV$6:CV40))</f>
        <v>2.5503737436586349E-2</v>
      </c>
      <c r="EV40" s="4">
        <f>(1-CW40)/(SUM(CW$6:CW40))</f>
        <v>2.5503737436586349E-2</v>
      </c>
      <c r="EW40" s="4">
        <f>(1-CX40)/(SUM(CX$6:CX40))</f>
        <v>2.5503737436586349E-2</v>
      </c>
      <c r="EX40" s="4">
        <f>(1-CY40)/(SUM(CY$6:CY40))</f>
        <v>2.5503737436586349E-2</v>
      </c>
      <c r="EY40" s="4">
        <f>(1-CZ40)/(SUM(CZ$6:CZ40))</f>
        <v>2.5503737436586349E-2</v>
      </c>
      <c r="EZ40" s="4">
        <f>(1-DA40)/(SUM(DA$6:DA40))</f>
        <v>2.5503737436586349E-2</v>
      </c>
      <c r="FA40" s="4">
        <f>(1-DB40)/(SUM(DB$6:DB40))</f>
        <v>2.5503737436586349E-2</v>
      </c>
      <c r="FB40" s="4">
        <f>(1-DC40)/(SUM(DC$6:DC40))</f>
        <v>2.5503737436586349E-2</v>
      </c>
      <c r="FD40" s="4">
        <f t="shared" si="74"/>
        <v>2.7546253750067251E-2</v>
      </c>
      <c r="FE40" s="4">
        <f t="shared" si="74"/>
        <v>2.7546253750067251E-2</v>
      </c>
      <c r="FF40" s="4">
        <f t="shared" si="74"/>
        <v>2.7546253750067251E-2</v>
      </c>
      <c r="FG40" s="4">
        <f t="shared" si="74"/>
        <v>2.7546253750067251E-2</v>
      </c>
      <c r="FH40" s="4">
        <f t="shared" si="74"/>
        <v>2.7546253750067251E-2</v>
      </c>
      <c r="FI40" s="4">
        <f t="shared" si="74"/>
        <v>2.7546253750067251E-2</v>
      </c>
      <c r="FJ40" s="4">
        <f t="shared" si="74"/>
        <v>2.7546253750067251E-2</v>
      </c>
      <c r="FK40" s="4">
        <f t="shared" si="74"/>
        <v>2.7546253750067251E-2</v>
      </c>
      <c r="FL40" s="4">
        <f t="shared" si="74"/>
        <v>2.7546253750067251E-2</v>
      </c>
      <c r="FM40" s="4">
        <f t="shared" si="74"/>
        <v>2.7546253750067251E-2</v>
      </c>
      <c r="FN40" s="4">
        <f t="shared" si="74"/>
        <v>2.7546253750067251E-2</v>
      </c>
      <c r="FO40" s="4">
        <f t="shared" si="74"/>
        <v>2.7546253750067251E-2</v>
      </c>
      <c r="FP40" s="4">
        <f t="shared" si="74"/>
        <v>2.7546253750067251E-2</v>
      </c>
      <c r="FQ40" s="4">
        <f t="shared" si="74"/>
        <v>2.7546253750067251E-2</v>
      </c>
      <c r="FR40" s="4">
        <f t="shared" si="74"/>
        <v>2.7546253750067251E-2</v>
      </c>
      <c r="FS40" s="4">
        <f t="shared" si="74"/>
        <v>2.7546253750067251E-2</v>
      </c>
      <c r="FT40" s="4">
        <f t="shared" si="77"/>
        <v>2.7546253750067251E-2</v>
      </c>
      <c r="FU40" s="4">
        <f t="shared" si="77"/>
        <v>2.7546253750067251E-2</v>
      </c>
      <c r="FV40" s="4">
        <f t="shared" si="77"/>
        <v>2.7546253750067251E-2</v>
      </c>
      <c r="FW40" s="4">
        <f t="shared" si="77"/>
        <v>2.7546253750067251E-2</v>
      </c>
      <c r="FX40" s="4">
        <f t="shared" si="77"/>
        <v>2.7546253750067251E-2</v>
      </c>
      <c r="FY40" s="4">
        <f t="shared" si="77"/>
        <v>2.7546253750067251E-2</v>
      </c>
      <c r="FZ40" s="4">
        <f t="shared" si="77"/>
        <v>2.7546253750067251E-2</v>
      </c>
      <c r="GA40" s="4">
        <f t="shared" si="77"/>
        <v>2.7546253750067251E-2</v>
      </c>
      <c r="GB40" s="4">
        <f t="shared" si="77"/>
        <v>2.7546253750067251E-2</v>
      </c>
      <c r="GC40" s="4">
        <f t="shared" si="77"/>
        <v>2.7546253750067251E-2</v>
      </c>
      <c r="GD40" s="4">
        <f t="shared" si="77"/>
        <v>2.7546253750067251E-2</v>
      </c>
      <c r="GE40" s="4">
        <f t="shared" si="77"/>
        <v>2.7546253750067251E-2</v>
      </c>
      <c r="GF40" s="4">
        <f t="shared" si="77"/>
        <v>2.7546253750067251E-2</v>
      </c>
      <c r="GG40" s="4">
        <f t="shared" si="77"/>
        <v>2.7546253750067251E-2</v>
      </c>
      <c r="GH40" s="4">
        <f t="shared" si="75"/>
        <v>2.7546253750067251E-2</v>
      </c>
      <c r="GI40" s="4">
        <f t="shared" si="75"/>
        <v>2.7546253750067251E-2</v>
      </c>
      <c r="GJ40" s="4">
        <f t="shared" si="75"/>
        <v>2.7546253750067251E-2</v>
      </c>
      <c r="GK40" s="4">
        <f t="shared" si="75"/>
        <v>-5.9180544584138683E-3</v>
      </c>
      <c r="GL40" s="4">
        <f t="shared" si="75"/>
        <v>6.3170751636159039E-2</v>
      </c>
      <c r="GM40" s="4">
        <f t="shared" si="75"/>
        <v>2.7546253750067251E-2</v>
      </c>
      <c r="GN40" s="4">
        <f t="shared" si="75"/>
        <v>2.7546253750067251E-2</v>
      </c>
      <c r="GO40" s="4">
        <f t="shared" si="75"/>
        <v>2.7546253750067251E-2</v>
      </c>
      <c r="GP40" s="4">
        <f t="shared" si="75"/>
        <v>2.7546253750067251E-2</v>
      </c>
      <c r="GQ40" s="4">
        <f t="shared" si="75"/>
        <v>2.7546253750067251E-2</v>
      </c>
      <c r="GR40" s="4">
        <f t="shared" si="75"/>
        <v>2.7546253750067251E-2</v>
      </c>
      <c r="GS40" s="4">
        <f t="shared" si="75"/>
        <v>2.7546253750067251E-2</v>
      </c>
      <c r="GT40" s="4">
        <f t="shared" si="75"/>
        <v>2.7546253750067251E-2</v>
      </c>
      <c r="GU40" s="4">
        <f t="shared" si="75"/>
        <v>2.7546253750067251E-2</v>
      </c>
      <c r="GV40" s="4">
        <f t="shared" si="75"/>
        <v>2.7546253750067251E-2</v>
      </c>
      <c r="GW40" s="4">
        <f t="shared" si="75"/>
        <v>2.7546253750067251E-2</v>
      </c>
      <c r="GX40" s="4">
        <f t="shared" si="76"/>
        <v>2.7546253750067251E-2</v>
      </c>
      <c r="GY40" s="4">
        <f t="shared" si="76"/>
        <v>2.7546253750067251E-2</v>
      </c>
      <c r="GZ40" s="4">
        <f t="shared" si="67"/>
        <v>2.7546253750067251E-2</v>
      </c>
      <c r="HA40" s="4">
        <f t="shared" si="67"/>
        <v>2.7546253750067251E-2</v>
      </c>
      <c r="HB40" s="4"/>
      <c r="HC40" s="4"/>
      <c r="HD40" s="4"/>
      <c r="HE40" s="4"/>
    </row>
    <row r="41" spans="2:213" x14ac:dyDescent="0.2">
      <c r="B41" t="str">
        <f t="shared" si="72"/>
        <v>36y</v>
      </c>
      <c r="C41">
        <f t="shared" si="55"/>
        <v>432</v>
      </c>
      <c r="D41" s="10">
        <f t="shared" si="1"/>
        <v>36</v>
      </c>
      <c r="E41" s="11">
        <f>'Curve construction'!F56</f>
        <v>2.6464911192326968E-2</v>
      </c>
      <c r="G41" s="11">
        <f t="shared" si="69"/>
        <v>2.6464911192326968E-2</v>
      </c>
      <c r="H41" s="11">
        <f t="shared" si="69"/>
        <v>2.6464911192326968E-2</v>
      </c>
      <c r="I41" s="11">
        <f t="shared" si="69"/>
        <v>2.6464911192326968E-2</v>
      </c>
      <c r="J41" s="11">
        <f t="shared" si="69"/>
        <v>2.6464911192326968E-2</v>
      </c>
      <c r="K41" s="11">
        <f t="shared" si="69"/>
        <v>2.6464911192326968E-2</v>
      </c>
      <c r="L41" s="11">
        <f t="shared" si="69"/>
        <v>2.6464911192326968E-2</v>
      </c>
      <c r="M41" s="11">
        <f t="shared" si="69"/>
        <v>2.6464911192326968E-2</v>
      </c>
      <c r="N41" s="11">
        <f t="shared" si="69"/>
        <v>2.6464911192326968E-2</v>
      </c>
      <c r="O41" s="11">
        <f t="shared" si="69"/>
        <v>2.6464911192326968E-2</v>
      </c>
      <c r="P41" s="11">
        <f t="shared" si="69"/>
        <v>2.6464911192326968E-2</v>
      </c>
      <c r="Q41" s="11">
        <f t="shared" si="69"/>
        <v>2.6464911192326968E-2</v>
      </c>
      <c r="R41" s="11">
        <f t="shared" si="69"/>
        <v>2.6464911192326968E-2</v>
      </c>
      <c r="S41" s="11">
        <f t="shared" si="69"/>
        <v>2.6464911192326968E-2</v>
      </c>
      <c r="T41" s="11">
        <f t="shared" si="69"/>
        <v>2.6464911192326968E-2</v>
      </c>
      <c r="U41" s="11">
        <f t="shared" si="69"/>
        <v>2.6464911192326968E-2</v>
      </c>
      <c r="V41" s="11">
        <f t="shared" si="69"/>
        <v>2.6464911192326968E-2</v>
      </c>
      <c r="W41" s="11">
        <f t="shared" si="73"/>
        <v>2.6464911192326968E-2</v>
      </c>
      <c r="X41" s="11">
        <f t="shared" si="73"/>
        <v>2.6464911192326968E-2</v>
      </c>
      <c r="Y41" s="11">
        <f t="shared" si="73"/>
        <v>2.6464911192326968E-2</v>
      </c>
      <c r="Z41" s="11">
        <f t="shared" si="73"/>
        <v>2.6464911192326968E-2</v>
      </c>
      <c r="AA41" s="11">
        <f t="shared" si="73"/>
        <v>2.6464911192326968E-2</v>
      </c>
      <c r="AB41" s="11">
        <f t="shared" si="73"/>
        <v>2.6464911192326968E-2</v>
      </c>
      <c r="AC41" s="11">
        <f t="shared" si="73"/>
        <v>2.6464911192326968E-2</v>
      </c>
      <c r="AD41" s="11">
        <f t="shared" si="73"/>
        <v>2.6464911192326968E-2</v>
      </c>
      <c r="AE41" s="11">
        <f t="shared" si="73"/>
        <v>2.6464911192326968E-2</v>
      </c>
      <c r="AF41" s="11">
        <f t="shared" si="73"/>
        <v>2.6464911192326968E-2</v>
      </c>
      <c r="AG41" s="11">
        <f t="shared" si="73"/>
        <v>2.6464911192326968E-2</v>
      </c>
      <c r="AH41" s="11">
        <f t="shared" si="73"/>
        <v>2.6464911192326968E-2</v>
      </c>
      <c r="AI41" s="11">
        <f t="shared" si="73"/>
        <v>2.6464911192326968E-2</v>
      </c>
      <c r="AJ41" s="11">
        <f t="shared" si="73"/>
        <v>2.6464911192326968E-2</v>
      </c>
      <c r="AK41" s="11">
        <f t="shared" si="73"/>
        <v>2.6464911192326968E-2</v>
      </c>
      <c r="AL41" s="11">
        <f t="shared" si="73"/>
        <v>2.6464911192326968E-2</v>
      </c>
      <c r="AM41" s="11">
        <f t="shared" si="73"/>
        <v>2.6464911192326968E-2</v>
      </c>
      <c r="AN41" s="11">
        <f t="shared" si="73"/>
        <v>2.6464911192326968E-2</v>
      </c>
      <c r="AO41" s="11">
        <f t="shared" si="71"/>
        <v>2.6464911192326968E-2</v>
      </c>
      <c r="AP41" s="11">
        <f t="shared" si="71"/>
        <v>2.7464911192326968E-2</v>
      </c>
      <c r="AQ41" s="11">
        <f t="shared" si="71"/>
        <v>2.6464911192326968E-2</v>
      </c>
      <c r="AR41" s="11">
        <f t="shared" si="71"/>
        <v>2.6464911192326968E-2</v>
      </c>
      <c r="AS41" s="11">
        <f t="shared" si="71"/>
        <v>2.6464911192326968E-2</v>
      </c>
      <c r="AT41" s="11">
        <f t="shared" si="71"/>
        <v>2.6464911192326968E-2</v>
      </c>
      <c r="AU41" s="11">
        <f t="shared" si="71"/>
        <v>2.6464911192326968E-2</v>
      </c>
      <c r="AV41" s="11">
        <f t="shared" si="71"/>
        <v>2.6464911192326968E-2</v>
      </c>
      <c r="AW41" s="11">
        <f t="shared" si="71"/>
        <v>2.6464911192326968E-2</v>
      </c>
      <c r="AX41" s="11">
        <f t="shared" si="71"/>
        <v>2.6464911192326968E-2</v>
      </c>
      <c r="AY41" s="11">
        <f t="shared" si="71"/>
        <v>2.6464911192326968E-2</v>
      </c>
      <c r="AZ41" s="11">
        <f t="shared" si="71"/>
        <v>2.6464911192326968E-2</v>
      </c>
      <c r="BA41" s="11">
        <f t="shared" si="71"/>
        <v>2.6464911192326968E-2</v>
      </c>
      <c r="BB41" s="11">
        <f t="shared" si="71"/>
        <v>2.6464911192326968E-2</v>
      </c>
      <c r="BC41" s="11">
        <f t="shared" si="71"/>
        <v>2.6464911192326968E-2</v>
      </c>
      <c r="BD41" s="11">
        <f t="shared" si="70"/>
        <v>2.6464911192326968E-2</v>
      </c>
      <c r="BF41" s="11">
        <f t="shared" si="57"/>
        <v>0.39049197456625312</v>
      </c>
      <c r="BG41" s="11">
        <f t="shared" si="4"/>
        <v>0.39049197456625312</v>
      </c>
      <c r="BH41" s="11">
        <f t="shared" si="5"/>
        <v>0.39049197456625312</v>
      </c>
      <c r="BI41" s="11">
        <f t="shared" si="6"/>
        <v>0.39049197456625312</v>
      </c>
      <c r="BJ41" s="11">
        <f t="shared" si="7"/>
        <v>0.39049197456625312</v>
      </c>
      <c r="BK41" s="11">
        <f t="shared" si="8"/>
        <v>0.39049197456625312</v>
      </c>
      <c r="BL41" s="11">
        <f t="shared" si="9"/>
        <v>0.39049197456625312</v>
      </c>
      <c r="BM41" s="11">
        <f t="shared" si="10"/>
        <v>0.39049197456625312</v>
      </c>
      <c r="BN41" s="11">
        <f t="shared" si="11"/>
        <v>0.39049197456625312</v>
      </c>
      <c r="BO41" s="11">
        <f t="shared" si="12"/>
        <v>0.39049197456625312</v>
      </c>
      <c r="BP41" s="11">
        <f t="shared" si="13"/>
        <v>0.39049197456625312</v>
      </c>
      <c r="BQ41" s="11">
        <f t="shared" si="14"/>
        <v>0.39049197456625312</v>
      </c>
      <c r="BR41" s="11">
        <f t="shared" si="15"/>
        <v>0.39049197456625312</v>
      </c>
      <c r="BS41" s="11">
        <f t="shared" si="16"/>
        <v>0.39049197456625312</v>
      </c>
      <c r="BT41" s="11">
        <f t="shared" si="17"/>
        <v>0.39049197456625312</v>
      </c>
      <c r="BU41" s="11">
        <f t="shared" si="18"/>
        <v>0.39049197456625312</v>
      </c>
      <c r="BV41" s="11">
        <f t="shared" si="19"/>
        <v>0.39049197456625312</v>
      </c>
      <c r="BW41" s="11">
        <f t="shared" si="20"/>
        <v>0.39049197456625312</v>
      </c>
      <c r="BX41" s="11">
        <f t="shared" si="21"/>
        <v>0.39049197456625312</v>
      </c>
      <c r="BY41" s="11">
        <f t="shared" si="22"/>
        <v>0.39049197456625312</v>
      </c>
      <c r="BZ41" s="11">
        <f t="shared" si="23"/>
        <v>0.39049197456625312</v>
      </c>
      <c r="CA41" s="11">
        <f t="shared" si="24"/>
        <v>0.39049197456625312</v>
      </c>
      <c r="CB41" s="11">
        <f t="shared" si="25"/>
        <v>0.39049197456625312</v>
      </c>
      <c r="CC41" s="11">
        <f t="shared" si="26"/>
        <v>0.39049197456625312</v>
      </c>
      <c r="CD41" s="11">
        <f t="shared" si="27"/>
        <v>0.39049197456625312</v>
      </c>
      <c r="CE41" s="11">
        <f t="shared" si="28"/>
        <v>0.39049197456625312</v>
      </c>
      <c r="CF41" s="11">
        <f t="shared" si="29"/>
        <v>0.39049197456625312</v>
      </c>
      <c r="CG41" s="11">
        <f t="shared" si="30"/>
        <v>0.39049197456625312</v>
      </c>
      <c r="CH41" s="11">
        <f t="shared" si="31"/>
        <v>0.39049197456625312</v>
      </c>
      <c r="CI41" s="11">
        <f t="shared" si="32"/>
        <v>0.39049197456625312</v>
      </c>
      <c r="CJ41" s="11">
        <f t="shared" si="33"/>
        <v>0.39049197456625312</v>
      </c>
      <c r="CK41" s="11">
        <f t="shared" si="34"/>
        <v>0.39049197456625312</v>
      </c>
      <c r="CL41" s="11">
        <f t="shared" si="35"/>
        <v>0.39049197456625312</v>
      </c>
      <c r="CM41" s="11">
        <f t="shared" si="36"/>
        <v>0.39049197456625312</v>
      </c>
      <c r="CN41" s="11">
        <f t="shared" si="37"/>
        <v>0.39049197456625312</v>
      </c>
      <c r="CO41" s="11">
        <f t="shared" si="38"/>
        <v>0.37704052041496239</v>
      </c>
      <c r="CP41" s="11">
        <f t="shared" si="39"/>
        <v>0.39049197456625312</v>
      </c>
      <c r="CQ41" s="11">
        <f t="shared" si="40"/>
        <v>0.39049197456625312</v>
      </c>
      <c r="CR41" s="11">
        <f t="shared" si="41"/>
        <v>0.39049197456625312</v>
      </c>
      <c r="CS41" s="11">
        <f t="shared" si="42"/>
        <v>0.39049197456625312</v>
      </c>
      <c r="CT41" s="11">
        <f t="shared" si="43"/>
        <v>0.39049197456625312</v>
      </c>
      <c r="CU41" s="11">
        <f t="shared" si="44"/>
        <v>0.39049197456625312</v>
      </c>
      <c r="CV41" s="11">
        <f t="shared" si="45"/>
        <v>0.39049197456625312</v>
      </c>
      <c r="CW41" s="11">
        <f t="shared" si="46"/>
        <v>0.39049197456625312</v>
      </c>
      <c r="CX41" s="11">
        <f t="shared" si="47"/>
        <v>0.39049197456625312</v>
      </c>
      <c r="CY41" s="11">
        <f t="shared" si="48"/>
        <v>0.39049197456625312</v>
      </c>
      <c r="CZ41" s="11">
        <f t="shared" si="49"/>
        <v>0.39049197456625312</v>
      </c>
      <c r="DA41" s="11">
        <f t="shared" si="50"/>
        <v>0.39049197456625312</v>
      </c>
      <c r="DB41" s="11">
        <f t="shared" si="51"/>
        <v>0.39049197456625312</v>
      </c>
      <c r="DC41" s="11">
        <f t="shared" si="52"/>
        <v>0.39049197456625312</v>
      </c>
      <c r="DE41" s="4">
        <f>(1-BF41)/(SUM(BF$6:BF41))</f>
        <v>2.5538213102551704E-2</v>
      </c>
      <c r="DF41" s="4">
        <f>(1-BG41)/(SUM(BG$6:BG41))</f>
        <v>2.553924352646024E-2</v>
      </c>
      <c r="DG41" s="4">
        <f>(1-BH41)/(SUM(BH$6:BH41))</f>
        <v>2.5540234028253693E-2</v>
      </c>
      <c r="DH41" s="4">
        <f>(1-BI41)/(SUM(BI$6:BI41))</f>
        <v>2.554117595185201E-2</v>
      </c>
      <c r="DI41" s="4">
        <f>(1-BJ41)/(SUM(BJ$6:BJ41))</f>
        <v>2.5542060227556833E-2</v>
      </c>
      <c r="DJ41" s="4">
        <f>(1-BK41)/(SUM(BK$6:BK41))</f>
        <v>2.5542889721197819E-2</v>
      </c>
      <c r="DK41" s="4">
        <f>(1-BL41)/(SUM(BL$6:BL41))</f>
        <v>2.5543661172166294E-2</v>
      </c>
      <c r="DL41" s="4">
        <f>(1-BM41)/(SUM(BM$6:BM41))</f>
        <v>2.5544380955329748E-2</v>
      </c>
      <c r="DM41" s="4">
        <f>(1-BN41)/(SUM(BN$6:BN41))</f>
        <v>2.5545049063049097E-2</v>
      </c>
      <c r="DN41" s="4">
        <f>(1-BO41)/(SUM(BO$6:BO41))</f>
        <v>2.5545665680122308E-2</v>
      </c>
      <c r="DO41" s="4">
        <f>(1-BP41)/(SUM(BP$6:BP41))</f>
        <v>2.55462394965821E-2</v>
      </c>
      <c r="DP41" s="4">
        <f>(1-BQ41)/(SUM(BQ$6:BQ41))</f>
        <v>2.5546772306274494E-2</v>
      </c>
      <c r="DQ41" s="4">
        <f>(1-BR41)/(SUM(BR$6:BR41))</f>
        <v>2.5547265845903906E-2</v>
      </c>
      <c r="DR41" s="4">
        <f>(1-BS41)/(SUM(BS$6:BS41))</f>
        <v>2.5547721796247508E-2</v>
      </c>
      <c r="DS41" s="4">
        <f>(1-BT41)/(SUM(BT$6:BT41))</f>
        <v>2.5548141783430928E-2</v>
      </c>
      <c r="DT41" s="4">
        <f>(1-BU41)/(SUM(BU$6:BU41))</f>
        <v>2.5548527380228697E-2</v>
      </c>
      <c r="DU41" s="4">
        <f>(1-BV41)/(SUM(BV$6:BV41))</f>
        <v>2.554888010737022E-2</v>
      </c>
      <c r="DV41" s="4">
        <f>(1-BW41)/(SUM(BW$6:BW41))</f>
        <v>2.55492014348403E-2</v>
      </c>
      <c r="DW41" s="4">
        <f>(1-BX41)/(SUM(BX$6:BX41))</f>
        <v>2.5549492783168159E-2</v>
      </c>
      <c r="DX41" s="4">
        <f>(1-BY41)/(SUM(BY$6:BY41))</f>
        <v>2.5549755524701033E-2</v>
      </c>
      <c r="DY41" s="4">
        <f>(1-BZ41)/(SUM(BZ$6:BZ41))</f>
        <v>2.5549995105386032E-2</v>
      </c>
      <c r="DZ41" s="4">
        <f>(1-CA41)/(SUM(CA$6:CA41))</f>
        <v>2.5550212985491143E-2</v>
      </c>
      <c r="EA41" s="4">
        <f>(1-CB41)/(SUM(CB$6:CB41))</f>
        <v>2.5550410540468076E-2</v>
      </c>
      <c r="EB41" s="4">
        <f>(1-CC41)/(SUM(CC$6:CC41))</f>
        <v>2.5550589065873233E-2</v>
      </c>
      <c r="EC41" s="4">
        <f>(1-CD41)/(SUM(CD$6:CD41))</f>
        <v>2.5550749782001416E-2</v>
      </c>
      <c r="ED41" s="4">
        <f>(1-CE41)/(SUM(CE$6:CE41))</f>
        <v>2.555089383824909E-2</v>
      </c>
      <c r="EE41" s="4">
        <f>(1-CF41)/(SUM(CF$6:CF41))</f>
        <v>2.555102231722264E-2</v>
      </c>
      <c r="EF41" s="4">
        <f>(1-CG41)/(SUM(CG$6:CG41))</f>
        <v>2.5551136238606695E-2</v>
      </c>
      <c r="EG41" s="4">
        <f>(1-CH41)/(SUM(CH$6:CH41))</f>
        <v>2.5551236562806563E-2</v>
      </c>
      <c r="EH41" s="4">
        <f>(1-CI41)/(SUM(CI$6:CI41))</f>
        <v>2.5551324194378038E-2</v>
      </c>
      <c r="EI41" s="4">
        <f>(1-CJ41)/(SUM(CJ$6:CJ41))</f>
        <v>2.5551396562037986E-2</v>
      </c>
      <c r="EJ41" s="4">
        <f>(1-CK41)/(SUM(CK$6:CK41))</f>
        <v>2.5551454433185568E-2</v>
      </c>
      <c r="EK41" s="4">
        <f>(1-CL41)/(SUM(CL$6:CL41))</f>
        <v>2.5551498544757644E-2</v>
      </c>
      <c r="EL41" s="4">
        <f>(1-CM41)/(SUM(CM$6:CM41))</f>
        <v>2.5551529604314348E-2</v>
      </c>
      <c r="EM41" s="4">
        <f>(1-CN41)/(SUM(CN$6:CN41))</f>
        <v>2.5551548291088581E-2</v>
      </c>
      <c r="EN41" s="4">
        <f>(1-CO41)/(SUM(CO$6:CO41))</f>
        <v>2.6115461817195706E-2</v>
      </c>
      <c r="EO41" s="4">
        <f>(1-CP41)/(SUM(CP$6:CP41))</f>
        <v>2.553715468794325E-2</v>
      </c>
      <c r="EP41" s="4">
        <f>(1-CQ41)/(SUM(CQ$6:CQ41))</f>
        <v>2.553715468794325E-2</v>
      </c>
      <c r="EQ41" s="4">
        <f>(1-CR41)/(SUM(CR$6:CR41))</f>
        <v>2.553715468794325E-2</v>
      </c>
      <c r="ER41" s="4">
        <f>(1-CS41)/(SUM(CS$6:CS41))</f>
        <v>2.553715468794325E-2</v>
      </c>
      <c r="ES41" s="4">
        <f>(1-CT41)/(SUM(CT$6:CT41))</f>
        <v>2.553715468794325E-2</v>
      </c>
      <c r="ET41" s="4">
        <f>(1-CU41)/(SUM(CU$6:CU41))</f>
        <v>2.553715468794325E-2</v>
      </c>
      <c r="EU41" s="4">
        <f>(1-CV41)/(SUM(CV$6:CV41))</f>
        <v>2.553715468794325E-2</v>
      </c>
      <c r="EV41" s="4">
        <f>(1-CW41)/(SUM(CW$6:CW41))</f>
        <v>2.553715468794325E-2</v>
      </c>
      <c r="EW41" s="4">
        <f>(1-CX41)/(SUM(CX$6:CX41))</f>
        <v>2.553715468794325E-2</v>
      </c>
      <c r="EX41" s="4">
        <f>(1-CY41)/(SUM(CY$6:CY41))</f>
        <v>2.553715468794325E-2</v>
      </c>
      <c r="EY41" s="4">
        <f>(1-CZ41)/(SUM(CZ$6:CZ41))</f>
        <v>2.553715468794325E-2</v>
      </c>
      <c r="EZ41" s="4">
        <f>(1-DA41)/(SUM(DA$6:DA41))</f>
        <v>2.553715468794325E-2</v>
      </c>
      <c r="FA41" s="4">
        <f>(1-DB41)/(SUM(DB$6:DB41))</f>
        <v>2.553715468794325E-2</v>
      </c>
      <c r="FB41" s="4">
        <f>(1-DC41)/(SUM(DC$6:DC41))</f>
        <v>2.553715468794325E-2</v>
      </c>
      <c r="FD41" s="4">
        <f t="shared" si="74"/>
        <v>2.7546253750068139E-2</v>
      </c>
      <c r="FE41" s="4">
        <f t="shared" si="74"/>
        <v>2.7546253750068139E-2</v>
      </c>
      <c r="FF41" s="4">
        <f t="shared" si="74"/>
        <v>2.7546253750068139E-2</v>
      </c>
      <c r="FG41" s="4">
        <f t="shared" si="74"/>
        <v>2.7546253750068139E-2</v>
      </c>
      <c r="FH41" s="4">
        <f t="shared" si="74"/>
        <v>2.7546253750068139E-2</v>
      </c>
      <c r="FI41" s="4">
        <f t="shared" si="74"/>
        <v>2.7546253750068139E-2</v>
      </c>
      <c r="FJ41" s="4">
        <f t="shared" si="74"/>
        <v>2.7546253750068139E-2</v>
      </c>
      <c r="FK41" s="4">
        <f t="shared" si="74"/>
        <v>2.7546253750068139E-2</v>
      </c>
      <c r="FL41" s="4">
        <f t="shared" si="74"/>
        <v>2.7546253750068139E-2</v>
      </c>
      <c r="FM41" s="4">
        <f t="shared" si="74"/>
        <v>2.7546253750068139E-2</v>
      </c>
      <c r="FN41" s="4">
        <f t="shared" si="74"/>
        <v>2.7546253750068139E-2</v>
      </c>
      <c r="FO41" s="4">
        <f t="shared" si="74"/>
        <v>2.7546253750068139E-2</v>
      </c>
      <c r="FP41" s="4">
        <f t="shared" si="74"/>
        <v>2.7546253750068139E-2</v>
      </c>
      <c r="FQ41" s="4">
        <f t="shared" si="74"/>
        <v>2.7546253750068139E-2</v>
      </c>
      <c r="FR41" s="4">
        <f t="shared" si="74"/>
        <v>2.7546253750068139E-2</v>
      </c>
      <c r="FS41" s="4">
        <f t="shared" si="74"/>
        <v>2.7546253750068139E-2</v>
      </c>
      <c r="FT41" s="4">
        <f t="shared" si="77"/>
        <v>2.7546253750068139E-2</v>
      </c>
      <c r="FU41" s="4">
        <f t="shared" si="77"/>
        <v>2.7546253750068139E-2</v>
      </c>
      <c r="FV41" s="4">
        <f t="shared" si="77"/>
        <v>2.7546253750068139E-2</v>
      </c>
      <c r="FW41" s="4">
        <f t="shared" si="77"/>
        <v>2.7546253750068139E-2</v>
      </c>
      <c r="FX41" s="4">
        <f t="shared" si="77"/>
        <v>2.7546253750068139E-2</v>
      </c>
      <c r="FY41" s="4">
        <f t="shared" si="77"/>
        <v>2.7546253750068139E-2</v>
      </c>
      <c r="FZ41" s="4">
        <f t="shared" si="77"/>
        <v>2.7546253750068139E-2</v>
      </c>
      <c r="GA41" s="4">
        <f t="shared" si="77"/>
        <v>2.7546253750068139E-2</v>
      </c>
      <c r="GB41" s="4">
        <f t="shared" si="77"/>
        <v>2.7546253750068139E-2</v>
      </c>
      <c r="GC41" s="4">
        <f t="shared" si="77"/>
        <v>2.7546253750068139E-2</v>
      </c>
      <c r="GD41" s="4">
        <f t="shared" si="77"/>
        <v>2.7546253750068139E-2</v>
      </c>
      <c r="GE41" s="4">
        <f t="shared" si="77"/>
        <v>2.7546253750068139E-2</v>
      </c>
      <c r="GF41" s="4">
        <f t="shared" si="77"/>
        <v>2.7546253750068139E-2</v>
      </c>
      <c r="GG41" s="4">
        <f t="shared" si="77"/>
        <v>2.7546253750068139E-2</v>
      </c>
      <c r="GH41" s="4">
        <f t="shared" si="75"/>
        <v>2.7546253750068139E-2</v>
      </c>
      <c r="GI41" s="4">
        <f t="shared" si="75"/>
        <v>2.7546253750068139E-2</v>
      </c>
      <c r="GJ41" s="4">
        <f t="shared" si="75"/>
        <v>2.7546253750068139E-2</v>
      </c>
      <c r="GK41" s="4">
        <f t="shared" si="75"/>
        <v>2.7546253750068139E-2</v>
      </c>
      <c r="GL41" s="4">
        <f t="shared" si="75"/>
        <v>-6.8845460892302812E-3</v>
      </c>
      <c r="GM41" s="4">
        <f t="shared" si="75"/>
        <v>6.4205420529907631E-2</v>
      </c>
      <c r="GN41" s="4">
        <f t="shared" si="75"/>
        <v>2.7546253750068139E-2</v>
      </c>
      <c r="GO41" s="4">
        <f t="shared" si="75"/>
        <v>2.7546253750068139E-2</v>
      </c>
      <c r="GP41" s="4">
        <f t="shared" si="75"/>
        <v>2.7546253750068139E-2</v>
      </c>
      <c r="GQ41" s="4">
        <f t="shared" si="75"/>
        <v>2.7546253750068139E-2</v>
      </c>
      <c r="GR41" s="4">
        <f t="shared" si="75"/>
        <v>2.7546253750068139E-2</v>
      </c>
      <c r="GS41" s="4">
        <f t="shared" si="75"/>
        <v>2.7546253750068139E-2</v>
      </c>
      <c r="GT41" s="4">
        <f t="shared" si="75"/>
        <v>2.7546253750068139E-2</v>
      </c>
      <c r="GU41" s="4">
        <f t="shared" si="75"/>
        <v>2.7546253750068139E-2</v>
      </c>
      <c r="GV41" s="4">
        <f t="shared" si="75"/>
        <v>2.7546253750068139E-2</v>
      </c>
      <c r="GW41" s="4">
        <f t="shared" si="75"/>
        <v>2.7546253750068139E-2</v>
      </c>
      <c r="GX41" s="4">
        <f t="shared" si="76"/>
        <v>2.7546253750068139E-2</v>
      </c>
      <c r="GY41" s="4">
        <f t="shared" si="76"/>
        <v>2.7546253750068139E-2</v>
      </c>
      <c r="GZ41" s="4">
        <f t="shared" si="67"/>
        <v>2.7546253750068139E-2</v>
      </c>
      <c r="HA41" s="4">
        <f t="shared" si="67"/>
        <v>2.7546253750068139E-2</v>
      </c>
      <c r="HB41" s="4"/>
      <c r="HC41" s="4"/>
      <c r="HD41" s="4"/>
      <c r="HE41" s="4"/>
    </row>
    <row r="42" spans="2:213" x14ac:dyDescent="0.2">
      <c r="B42" t="str">
        <f t="shared" si="72"/>
        <v>37y</v>
      </c>
      <c r="C42">
        <f t="shared" si="55"/>
        <v>444</v>
      </c>
      <c r="D42" s="10">
        <f t="shared" si="1"/>
        <v>37</v>
      </c>
      <c r="E42" s="11">
        <f>'Curve construction'!F57</f>
        <v>2.6494121699308204E-2</v>
      </c>
      <c r="G42" s="11">
        <f t="shared" si="69"/>
        <v>2.6494121699308204E-2</v>
      </c>
      <c r="H42" s="11">
        <f t="shared" si="69"/>
        <v>2.6494121699308204E-2</v>
      </c>
      <c r="I42" s="11">
        <f t="shared" si="69"/>
        <v>2.6494121699308204E-2</v>
      </c>
      <c r="J42" s="11">
        <f t="shared" si="69"/>
        <v>2.6494121699308204E-2</v>
      </c>
      <c r="K42" s="11">
        <f t="shared" si="69"/>
        <v>2.6494121699308204E-2</v>
      </c>
      <c r="L42" s="11">
        <f t="shared" si="69"/>
        <v>2.6494121699308204E-2</v>
      </c>
      <c r="M42" s="11">
        <f t="shared" si="69"/>
        <v>2.6494121699308204E-2</v>
      </c>
      <c r="N42" s="11">
        <f t="shared" si="69"/>
        <v>2.6494121699308204E-2</v>
      </c>
      <c r="O42" s="11">
        <f t="shared" si="69"/>
        <v>2.6494121699308204E-2</v>
      </c>
      <c r="P42" s="11">
        <f t="shared" si="69"/>
        <v>2.6494121699308204E-2</v>
      </c>
      <c r="Q42" s="11">
        <f t="shared" si="69"/>
        <v>2.6494121699308204E-2</v>
      </c>
      <c r="R42" s="11">
        <f t="shared" si="69"/>
        <v>2.6494121699308204E-2</v>
      </c>
      <c r="S42" s="11">
        <f t="shared" si="69"/>
        <v>2.6494121699308204E-2</v>
      </c>
      <c r="T42" s="11">
        <f t="shared" si="69"/>
        <v>2.6494121699308204E-2</v>
      </c>
      <c r="U42" s="11">
        <f t="shared" si="69"/>
        <v>2.6494121699308204E-2</v>
      </c>
      <c r="V42" s="11">
        <f t="shared" si="69"/>
        <v>2.6494121699308204E-2</v>
      </c>
      <c r="W42" s="11">
        <f t="shared" si="73"/>
        <v>2.6494121699308204E-2</v>
      </c>
      <c r="X42" s="11">
        <f t="shared" si="73"/>
        <v>2.6494121699308204E-2</v>
      </c>
      <c r="Y42" s="11">
        <f t="shared" si="73"/>
        <v>2.6494121699308204E-2</v>
      </c>
      <c r="Z42" s="11">
        <f t="shared" si="73"/>
        <v>2.6494121699308204E-2</v>
      </c>
      <c r="AA42" s="11">
        <f t="shared" si="73"/>
        <v>2.6494121699308204E-2</v>
      </c>
      <c r="AB42" s="11">
        <f t="shared" si="73"/>
        <v>2.6494121699308204E-2</v>
      </c>
      <c r="AC42" s="11">
        <f t="shared" si="73"/>
        <v>2.6494121699308204E-2</v>
      </c>
      <c r="AD42" s="11">
        <f t="shared" si="73"/>
        <v>2.6494121699308204E-2</v>
      </c>
      <c r="AE42" s="11">
        <f t="shared" si="73"/>
        <v>2.6494121699308204E-2</v>
      </c>
      <c r="AF42" s="11">
        <f t="shared" si="73"/>
        <v>2.6494121699308204E-2</v>
      </c>
      <c r="AG42" s="11">
        <f t="shared" si="73"/>
        <v>2.6494121699308204E-2</v>
      </c>
      <c r="AH42" s="11">
        <f t="shared" si="73"/>
        <v>2.6494121699308204E-2</v>
      </c>
      <c r="AI42" s="11">
        <f t="shared" si="73"/>
        <v>2.6494121699308204E-2</v>
      </c>
      <c r="AJ42" s="11">
        <f t="shared" si="73"/>
        <v>2.6494121699308204E-2</v>
      </c>
      <c r="AK42" s="11">
        <f t="shared" si="73"/>
        <v>2.6494121699308204E-2</v>
      </c>
      <c r="AL42" s="11">
        <f t="shared" si="73"/>
        <v>2.6494121699308204E-2</v>
      </c>
      <c r="AM42" s="11">
        <f t="shared" si="73"/>
        <v>2.6494121699308204E-2</v>
      </c>
      <c r="AN42" s="11">
        <f t="shared" si="73"/>
        <v>2.6494121699308204E-2</v>
      </c>
      <c r="AO42" s="11">
        <f t="shared" si="71"/>
        <v>2.6494121699308204E-2</v>
      </c>
      <c r="AP42" s="11">
        <f t="shared" si="71"/>
        <v>2.6494121699308204E-2</v>
      </c>
      <c r="AQ42" s="11">
        <f t="shared" si="71"/>
        <v>2.7494121699308205E-2</v>
      </c>
      <c r="AR42" s="11">
        <f t="shared" si="71"/>
        <v>2.6494121699308204E-2</v>
      </c>
      <c r="AS42" s="11">
        <f t="shared" si="71"/>
        <v>2.6494121699308204E-2</v>
      </c>
      <c r="AT42" s="11">
        <f t="shared" si="71"/>
        <v>2.6494121699308204E-2</v>
      </c>
      <c r="AU42" s="11">
        <f t="shared" si="71"/>
        <v>2.6494121699308204E-2</v>
      </c>
      <c r="AV42" s="11">
        <f t="shared" si="71"/>
        <v>2.6494121699308204E-2</v>
      </c>
      <c r="AW42" s="11">
        <f t="shared" si="71"/>
        <v>2.6494121699308204E-2</v>
      </c>
      <c r="AX42" s="11">
        <f t="shared" si="71"/>
        <v>2.6494121699308204E-2</v>
      </c>
      <c r="AY42" s="11">
        <f t="shared" si="71"/>
        <v>2.6494121699308204E-2</v>
      </c>
      <c r="AZ42" s="11">
        <f t="shared" si="71"/>
        <v>2.6494121699308204E-2</v>
      </c>
      <c r="BA42" s="11">
        <f t="shared" si="71"/>
        <v>2.6494121699308204E-2</v>
      </c>
      <c r="BB42" s="11">
        <f t="shared" si="71"/>
        <v>2.6494121699308204E-2</v>
      </c>
      <c r="BC42" s="11">
        <f t="shared" si="71"/>
        <v>2.6494121699308204E-2</v>
      </c>
      <c r="BD42" s="11">
        <f t="shared" si="70"/>
        <v>2.6494121699308204E-2</v>
      </c>
      <c r="BF42" s="11">
        <f t="shared" si="57"/>
        <v>0.38002374408075268</v>
      </c>
      <c r="BG42" s="11">
        <f t="shared" si="4"/>
        <v>0.38002374408075268</v>
      </c>
      <c r="BH42" s="11">
        <f t="shared" si="5"/>
        <v>0.38002374408075268</v>
      </c>
      <c r="BI42" s="11">
        <f t="shared" si="6"/>
        <v>0.38002374408075268</v>
      </c>
      <c r="BJ42" s="11">
        <f t="shared" si="7"/>
        <v>0.38002374408075268</v>
      </c>
      <c r="BK42" s="11">
        <f t="shared" si="8"/>
        <v>0.38002374408075268</v>
      </c>
      <c r="BL42" s="11">
        <f t="shared" si="9"/>
        <v>0.38002374408075268</v>
      </c>
      <c r="BM42" s="11">
        <f t="shared" si="10"/>
        <v>0.38002374408075268</v>
      </c>
      <c r="BN42" s="11">
        <f t="shared" si="11"/>
        <v>0.38002374408075268</v>
      </c>
      <c r="BO42" s="11">
        <f t="shared" si="12"/>
        <v>0.38002374408075268</v>
      </c>
      <c r="BP42" s="11">
        <f t="shared" si="13"/>
        <v>0.38002374408075268</v>
      </c>
      <c r="BQ42" s="11">
        <f t="shared" si="14"/>
        <v>0.38002374408075268</v>
      </c>
      <c r="BR42" s="11">
        <f t="shared" si="15"/>
        <v>0.38002374408075268</v>
      </c>
      <c r="BS42" s="11">
        <f t="shared" si="16"/>
        <v>0.38002374408075268</v>
      </c>
      <c r="BT42" s="11">
        <f t="shared" si="17"/>
        <v>0.38002374408075268</v>
      </c>
      <c r="BU42" s="11">
        <f t="shared" si="18"/>
        <v>0.38002374408075268</v>
      </c>
      <c r="BV42" s="11">
        <f t="shared" si="19"/>
        <v>0.38002374408075268</v>
      </c>
      <c r="BW42" s="11">
        <f t="shared" si="20"/>
        <v>0.38002374408075268</v>
      </c>
      <c r="BX42" s="11">
        <f t="shared" si="21"/>
        <v>0.38002374408075268</v>
      </c>
      <c r="BY42" s="11">
        <f t="shared" si="22"/>
        <v>0.38002374408075268</v>
      </c>
      <c r="BZ42" s="11">
        <f t="shared" si="23"/>
        <v>0.38002374408075268</v>
      </c>
      <c r="CA42" s="11">
        <f t="shared" si="24"/>
        <v>0.38002374408075268</v>
      </c>
      <c r="CB42" s="11">
        <f t="shared" si="25"/>
        <v>0.38002374408075268</v>
      </c>
      <c r="CC42" s="11">
        <f t="shared" si="26"/>
        <v>0.38002374408075268</v>
      </c>
      <c r="CD42" s="11">
        <f t="shared" si="27"/>
        <v>0.38002374408075268</v>
      </c>
      <c r="CE42" s="11">
        <f t="shared" si="28"/>
        <v>0.38002374408075268</v>
      </c>
      <c r="CF42" s="11">
        <f t="shared" si="29"/>
        <v>0.38002374408075268</v>
      </c>
      <c r="CG42" s="11">
        <f t="shared" si="30"/>
        <v>0.38002374408075268</v>
      </c>
      <c r="CH42" s="11">
        <f t="shared" si="31"/>
        <v>0.38002374408075268</v>
      </c>
      <c r="CI42" s="11">
        <f t="shared" si="32"/>
        <v>0.38002374408075268</v>
      </c>
      <c r="CJ42" s="11">
        <f t="shared" si="33"/>
        <v>0.38002374408075268</v>
      </c>
      <c r="CK42" s="11">
        <f t="shared" si="34"/>
        <v>0.38002374408075268</v>
      </c>
      <c r="CL42" s="11">
        <f t="shared" si="35"/>
        <v>0.38002374408075268</v>
      </c>
      <c r="CM42" s="11">
        <f t="shared" si="36"/>
        <v>0.38002374408075268</v>
      </c>
      <c r="CN42" s="11">
        <f t="shared" si="37"/>
        <v>0.38002374408075268</v>
      </c>
      <c r="CO42" s="11">
        <f t="shared" si="38"/>
        <v>0.38002374408075268</v>
      </c>
      <c r="CP42" s="11">
        <f t="shared" si="39"/>
        <v>0.36657614495986518</v>
      </c>
      <c r="CQ42" s="11">
        <f t="shared" si="40"/>
        <v>0.38002374408075268</v>
      </c>
      <c r="CR42" s="11">
        <f t="shared" si="41"/>
        <v>0.38002374408075268</v>
      </c>
      <c r="CS42" s="11">
        <f t="shared" si="42"/>
        <v>0.38002374408075268</v>
      </c>
      <c r="CT42" s="11">
        <f t="shared" si="43"/>
        <v>0.38002374408075268</v>
      </c>
      <c r="CU42" s="11">
        <f t="shared" si="44"/>
        <v>0.38002374408075268</v>
      </c>
      <c r="CV42" s="11">
        <f t="shared" si="45"/>
        <v>0.38002374408075268</v>
      </c>
      <c r="CW42" s="11">
        <f t="shared" si="46"/>
        <v>0.38002374408075268</v>
      </c>
      <c r="CX42" s="11">
        <f t="shared" si="47"/>
        <v>0.38002374408075268</v>
      </c>
      <c r="CY42" s="11">
        <f t="shared" si="48"/>
        <v>0.38002374408075268</v>
      </c>
      <c r="CZ42" s="11">
        <f t="shared" si="49"/>
        <v>0.38002374408075268</v>
      </c>
      <c r="DA42" s="11">
        <f t="shared" si="50"/>
        <v>0.38002374408075268</v>
      </c>
      <c r="DB42" s="11">
        <f t="shared" si="51"/>
        <v>0.38002374408075268</v>
      </c>
      <c r="DC42" s="11">
        <f t="shared" si="52"/>
        <v>0.38002374408075268</v>
      </c>
      <c r="DE42" s="4">
        <f>(1-BF42)/(SUM(BF$6:BF42))</f>
        <v>2.5569685770955187E-2</v>
      </c>
      <c r="DF42" s="4">
        <f>(1-BG42)/(SUM(BG$6:BG42))</f>
        <v>2.5570701294021534E-2</v>
      </c>
      <c r="DG42" s="4">
        <f>(1-BH42)/(SUM(BH$6:BH42))</f>
        <v>2.5571677471071204E-2</v>
      </c>
      <c r="DH42" s="4">
        <f>(1-BI42)/(SUM(BI$6:BI42))</f>
        <v>2.5572605771367898E-2</v>
      </c>
      <c r="DI42" s="4">
        <f>(1-BJ42)/(SUM(BJ$6:BJ42))</f>
        <v>2.5573477256571796E-2</v>
      </c>
      <c r="DJ42" s="4">
        <f>(1-BK42)/(SUM(BK$6:BK42))</f>
        <v>2.5574294751240696E-2</v>
      </c>
      <c r="DK42" s="4">
        <f>(1-BL42)/(SUM(BL$6:BL42))</f>
        <v>2.5575055042101578E-2</v>
      </c>
      <c r="DL42" s="4">
        <f>(1-BM42)/(SUM(BM$6:BM42))</f>
        <v>2.5575764411954652E-2</v>
      </c>
      <c r="DM42" s="4">
        <f>(1-BN42)/(SUM(BN$6:BN42))</f>
        <v>2.5576422853406309E-2</v>
      </c>
      <c r="DN42" s="4">
        <f>(1-BO42)/(SUM(BO$6:BO42))</f>
        <v>2.5577030548705922E-2</v>
      </c>
      <c r="DO42" s="4">
        <f>(1-BP42)/(SUM(BP$6:BP42))</f>
        <v>2.5577596062256951E-2</v>
      </c>
      <c r="DP42" s="4">
        <f>(1-BQ42)/(SUM(BQ$6:BQ42))</f>
        <v>2.5578121162036484E-2</v>
      </c>
      <c r="DQ42" s="4">
        <f>(1-BR42)/(SUM(BR$6:BR42))</f>
        <v>2.5578607559696015E-2</v>
      </c>
      <c r="DR42" s="4">
        <f>(1-BS42)/(SUM(BS$6:BS42))</f>
        <v>2.5579056911759237E-2</v>
      </c>
      <c r="DS42" s="4">
        <f>(1-BT42)/(SUM(BT$6:BT42))</f>
        <v>2.5579470820880246E-2</v>
      </c>
      <c r="DT42" s="4">
        <f>(1-BU42)/(SUM(BU$6:BU42))</f>
        <v>2.5579850837126036E-2</v>
      </c>
      <c r="DU42" s="4">
        <f>(1-BV42)/(SUM(BV$6:BV42))</f>
        <v>2.5580198459264358E-2</v>
      </c>
      <c r="DV42" s="4">
        <f>(1-BW42)/(SUM(BW$6:BW42))</f>
        <v>2.558051513604619E-2</v>
      </c>
      <c r="DW42" s="4">
        <f>(1-BX42)/(SUM(BX$6:BX42))</f>
        <v>2.558080226747677E-2</v>
      </c>
      <c r="DX42" s="4">
        <f>(1-BY42)/(SUM(BY$6:BY42))</f>
        <v>2.5581061206071357E-2</v>
      </c>
      <c r="DY42" s="4">
        <f>(1-BZ42)/(SUM(BZ$6:BZ42))</f>
        <v>2.5581297318976921E-2</v>
      </c>
      <c r="DZ42" s="4">
        <f>(1-CA42)/(SUM(CA$6:CA42))</f>
        <v>2.5581512045344534E-2</v>
      </c>
      <c r="EA42" s="4">
        <f>(1-CB42)/(SUM(CB$6:CB42))</f>
        <v>2.5581706740733373E-2</v>
      </c>
      <c r="EB42" s="4">
        <f>(1-CC42)/(SUM(CC$6:CC42))</f>
        <v>2.5581882681960932E-2</v>
      </c>
      <c r="EC42" s="4">
        <f>(1-CD42)/(SUM(CD$6:CD42))</f>
        <v>2.5582041071670059E-2</v>
      </c>
      <c r="ED42" s="4">
        <f>(1-CE42)/(SUM(CE$6:CE42))</f>
        <v>2.5582183042629394E-2</v>
      </c>
      <c r="EE42" s="4">
        <f>(1-CF42)/(SUM(CF$6:CF42))</f>
        <v>2.5582309661782487E-2</v>
      </c>
      <c r="EF42" s="4">
        <f>(1-CG42)/(SUM(CG$6:CG42))</f>
        <v>2.5582421934060386E-2</v>
      </c>
      <c r="EG42" s="4">
        <f>(1-CH42)/(SUM(CH$6:CH42))</f>
        <v>2.5582520805971572E-2</v>
      </c>
      <c r="EH42" s="4">
        <f>(1-CI42)/(SUM(CI$6:CI42))</f>
        <v>2.5582607168982332E-2</v>
      </c>
      <c r="EI42" s="4">
        <f>(1-CJ42)/(SUM(CJ$6:CJ42))</f>
        <v>2.5582678489036004E-2</v>
      </c>
      <c r="EJ42" s="4">
        <f>(1-CK42)/(SUM(CK$6:CK42))</f>
        <v>2.5582735522426677E-2</v>
      </c>
      <c r="EK42" s="4">
        <f>(1-CL42)/(SUM(CL$6:CL42))</f>
        <v>2.5582778995426103E-2</v>
      </c>
      <c r="EL42" s="4">
        <f>(1-CM42)/(SUM(CM$6:CM42))</f>
        <v>2.5582809605353727E-2</v>
      </c>
      <c r="EM42" s="4">
        <f>(1-CN42)/(SUM(CN$6:CN42))</f>
        <v>2.5582828021611076E-2</v>
      </c>
      <c r="EN42" s="4">
        <f>(1-CO42)/(SUM(CO$6:CO42))</f>
        <v>2.5582834886681685E-2</v>
      </c>
      <c r="EO42" s="4">
        <f>(1-CP42)/(SUM(CP$6:CP42))</f>
        <v>2.6137735379846979E-2</v>
      </c>
      <c r="EP42" s="4">
        <f>(1-CQ42)/(SUM(CQ$6:CQ42))</f>
        <v>2.5568642660621997E-2</v>
      </c>
      <c r="EQ42" s="4">
        <f>(1-CR42)/(SUM(CR$6:CR42))</f>
        <v>2.5568642660621997E-2</v>
      </c>
      <c r="ER42" s="4">
        <f>(1-CS42)/(SUM(CS$6:CS42))</f>
        <v>2.5568642660621997E-2</v>
      </c>
      <c r="ES42" s="4">
        <f>(1-CT42)/(SUM(CT$6:CT42))</f>
        <v>2.5568642660621997E-2</v>
      </c>
      <c r="ET42" s="4">
        <f>(1-CU42)/(SUM(CU$6:CU42))</f>
        <v>2.5568642660621997E-2</v>
      </c>
      <c r="EU42" s="4">
        <f>(1-CV42)/(SUM(CV$6:CV42))</f>
        <v>2.5568642660621997E-2</v>
      </c>
      <c r="EV42" s="4">
        <f>(1-CW42)/(SUM(CW$6:CW42))</f>
        <v>2.5568642660621997E-2</v>
      </c>
      <c r="EW42" s="4">
        <f>(1-CX42)/(SUM(CX$6:CX42))</f>
        <v>2.5568642660621997E-2</v>
      </c>
      <c r="EX42" s="4">
        <f>(1-CY42)/(SUM(CY$6:CY42))</f>
        <v>2.5568642660621997E-2</v>
      </c>
      <c r="EY42" s="4">
        <f>(1-CZ42)/(SUM(CZ$6:CZ42))</f>
        <v>2.5568642660621997E-2</v>
      </c>
      <c r="EZ42" s="4">
        <f>(1-DA42)/(SUM(DA$6:DA42))</f>
        <v>2.5568642660621997E-2</v>
      </c>
      <c r="FA42" s="4">
        <f>(1-DB42)/(SUM(DB$6:DB42))</f>
        <v>2.5568642660621997E-2</v>
      </c>
      <c r="FB42" s="4">
        <f>(1-DC42)/(SUM(DC$6:DC42))</f>
        <v>2.5568642660621997E-2</v>
      </c>
      <c r="FD42" s="4">
        <f t="shared" si="74"/>
        <v>2.7546253750071026E-2</v>
      </c>
      <c r="FE42" s="4">
        <f t="shared" si="74"/>
        <v>2.7546253750071026E-2</v>
      </c>
      <c r="FF42" s="4">
        <f t="shared" si="74"/>
        <v>2.7546253750071026E-2</v>
      </c>
      <c r="FG42" s="4">
        <f t="shared" si="74"/>
        <v>2.7546253750071026E-2</v>
      </c>
      <c r="FH42" s="4">
        <f t="shared" si="74"/>
        <v>2.7546253750071026E-2</v>
      </c>
      <c r="FI42" s="4">
        <f t="shared" si="74"/>
        <v>2.7546253750071026E-2</v>
      </c>
      <c r="FJ42" s="4">
        <f t="shared" si="74"/>
        <v>2.7546253750071026E-2</v>
      </c>
      <c r="FK42" s="4">
        <f t="shared" si="74"/>
        <v>2.7546253750071026E-2</v>
      </c>
      <c r="FL42" s="4">
        <f t="shared" si="74"/>
        <v>2.7546253750071026E-2</v>
      </c>
      <c r="FM42" s="4">
        <f t="shared" si="74"/>
        <v>2.7546253750071026E-2</v>
      </c>
      <c r="FN42" s="4">
        <f t="shared" si="74"/>
        <v>2.7546253750071026E-2</v>
      </c>
      <c r="FO42" s="4">
        <f t="shared" si="74"/>
        <v>2.7546253750071026E-2</v>
      </c>
      <c r="FP42" s="4">
        <f t="shared" si="74"/>
        <v>2.7546253750071026E-2</v>
      </c>
      <c r="FQ42" s="4">
        <f t="shared" si="74"/>
        <v>2.7546253750071026E-2</v>
      </c>
      <c r="FR42" s="4">
        <f t="shared" si="74"/>
        <v>2.7546253750071026E-2</v>
      </c>
      <c r="FS42" s="4">
        <f t="shared" si="74"/>
        <v>2.7546253750071026E-2</v>
      </c>
      <c r="FT42" s="4">
        <f t="shared" si="77"/>
        <v>2.7546253750071026E-2</v>
      </c>
      <c r="FU42" s="4">
        <f t="shared" si="77"/>
        <v>2.7546253750071026E-2</v>
      </c>
      <c r="FV42" s="4">
        <f t="shared" si="77"/>
        <v>2.7546253750071026E-2</v>
      </c>
      <c r="FW42" s="4">
        <f t="shared" si="77"/>
        <v>2.7546253750071026E-2</v>
      </c>
      <c r="FX42" s="4">
        <f t="shared" si="77"/>
        <v>2.7546253750071026E-2</v>
      </c>
      <c r="FY42" s="4">
        <f t="shared" si="77"/>
        <v>2.7546253750071026E-2</v>
      </c>
      <c r="FZ42" s="4">
        <f t="shared" si="77"/>
        <v>2.7546253750071026E-2</v>
      </c>
      <c r="GA42" s="4">
        <f t="shared" si="77"/>
        <v>2.7546253750071026E-2</v>
      </c>
      <c r="GB42" s="4">
        <f t="shared" si="77"/>
        <v>2.7546253750071026E-2</v>
      </c>
      <c r="GC42" s="4">
        <f t="shared" si="77"/>
        <v>2.7546253750071026E-2</v>
      </c>
      <c r="GD42" s="4">
        <f t="shared" si="77"/>
        <v>2.7546253750071026E-2</v>
      </c>
      <c r="GE42" s="4">
        <f t="shared" si="77"/>
        <v>2.7546253750071026E-2</v>
      </c>
      <c r="GF42" s="4">
        <f t="shared" si="77"/>
        <v>2.7546253750071026E-2</v>
      </c>
      <c r="GG42" s="4">
        <f t="shared" si="77"/>
        <v>2.7546253750071026E-2</v>
      </c>
      <c r="GH42" s="4">
        <f t="shared" si="75"/>
        <v>2.7546253750071026E-2</v>
      </c>
      <c r="GI42" s="4">
        <f t="shared" si="75"/>
        <v>2.7546253750071026E-2</v>
      </c>
      <c r="GJ42" s="4">
        <f t="shared" si="75"/>
        <v>2.7546253750071026E-2</v>
      </c>
      <c r="GK42" s="4">
        <f t="shared" si="75"/>
        <v>2.7546253750071026E-2</v>
      </c>
      <c r="GL42" s="4">
        <f t="shared" si="75"/>
        <v>2.7546253750071026E-2</v>
      </c>
      <c r="GM42" s="4">
        <f t="shared" si="75"/>
        <v>-7.8500980853353219E-3</v>
      </c>
      <c r="GN42" s="4">
        <f t="shared" si="75"/>
        <v>6.5241096386690289E-2</v>
      </c>
      <c r="GO42" s="4">
        <f t="shared" si="75"/>
        <v>2.7546253750071026E-2</v>
      </c>
      <c r="GP42" s="4">
        <f t="shared" si="75"/>
        <v>2.7546253750071026E-2</v>
      </c>
      <c r="GQ42" s="4">
        <f t="shared" si="75"/>
        <v>2.7546253750071026E-2</v>
      </c>
      <c r="GR42" s="4">
        <f t="shared" si="75"/>
        <v>2.7546253750071026E-2</v>
      </c>
      <c r="GS42" s="4">
        <f t="shared" si="75"/>
        <v>2.7546253750071026E-2</v>
      </c>
      <c r="GT42" s="4">
        <f t="shared" si="75"/>
        <v>2.7546253750071026E-2</v>
      </c>
      <c r="GU42" s="4">
        <f t="shared" si="75"/>
        <v>2.7546253750071026E-2</v>
      </c>
      <c r="GV42" s="4">
        <f t="shared" si="75"/>
        <v>2.7546253750071026E-2</v>
      </c>
      <c r="GW42" s="4">
        <f t="shared" si="75"/>
        <v>2.7546253750071026E-2</v>
      </c>
      <c r="GX42" s="4">
        <f t="shared" si="76"/>
        <v>2.7546253750071026E-2</v>
      </c>
      <c r="GY42" s="4">
        <f t="shared" si="76"/>
        <v>2.7546253750071026E-2</v>
      </c>
      <c r="GZ42" s="4">
        <f t="shared" si="67"/>
        <v>2.7546253750071026E-2</v>
      </c>
      <c r="HA42" s="4">
        <f t="shared" si="67"/>
        <v>2.7546253750071026E-2</v>
      </c>
      <c r="HB42" s="4"/>
      <c r="HC42" s="4"/>
      <c r="HD42" s="4"/>
      <c r="HE42" s="4"/>
    </row>
    <row r="43" spans="2:213" x14ac:dyDescent="0.2">
      <c r="B43" t="str">
        <f t="shared" si="72"/>
        <v>38y</v>
      </c>
      <c r="C43">
        <f t="shared" si="55"/>
        <v>456</v>
      </c>
      <c r="D43" s="10">
        <f t="shared" si="1"/>
        <v>38</v>
      </c>
      <c r="E43" s="11">
        <f>'Curve construction'!F58</f>
        <v>2.6521795577965301E-2</v>
      </c>
      <c r="G43" s="11">
        <f t="shared" si="69"/>
        <v>2.6521795577965301E-2</v>
      </c>
      <c r="H43" s="11">
        <f t="shared" si="69"/>
        <v>2.6521795577965301E-2</v>
      </c>
      <c r="I43" s="11">
        <f t="shared" si="69"/>
        <v>2.6521795577965301E-2</v>
      </c>
      <c r="J43" s="11">
        <f t="shared" si="69"/>
        <v>2.6521795577965301E-2</v>
      </c>
      <c r="K43" s="11">
        <f t="shared" si="69"/>
        <v>2.6521795577965301E-2</v>
      </c>
      <c r="L43" s="11">
        <f t="shared" si="69"/>
        <v>2.6521795577965301E-2</v>
      </c>
      <c r="M43" s="11">
        <f t="shared" si="69"/>
        <v>2.6521795577965301E-2</v>
      </c>
      <c r="N43" s="11">
        <f t="shared" si="69"/>
        <v>2.6521795577965301E-2</v>
      </c>
      <c r="O43" s="11">
        <f t="shared" si="69"/>
        <v>2.6521795577965301E-2</v>
      </c>
      <c r="P43" s="11">
        <f t="shared" si="69"/>
        <v>2.6521795577965301E-2</v>
      </c>
      <c r="Q43" s="11">
        <f t="shared" si="69"/>
        <v>2.6521795577965301E-2</v>
      </c>
      <c r="R43" s="11">
        <f t="shared" si="69"/>
        <v>2.6521795577965301E-2</v>
      </c>
      <c r="S43" s="11">
        <f t="shared" si="69"/>
        <v>2.6521795577965301E-2</v>
      </c>
      <c r="T43" s="11">
        <f t="shared" si="69"/>
        <v>2.6521795577965301E-2</v>
      </c>
      <c r="U43" s="11">
        <f t="shared" si="69"/>
        <v>2.6521795577965301E-2</v>
      </c>
      <c r="V43" s="11">
        <f t="shared" si="69"/>
        <v>2.6521795577965301E-2</v>
      </c>
      <c r="W43" s="11">
        <f t="shared" si="73"/>
        <v>2.6521795577965301E-2</v>
      </c>
      <c r="X43" s="11">
        <f t="shared" si="73"/>
        <v>2.6521795577965301E-2</v>
      </c>
      <c r="Y43" s="11">
        <f t="shared" si="73"/>
        <v>2.6521795577965301E-2</v>
      </c>
      <c r="Z43" s="11">
        <f t="shared" si="73"/>
        <v>2.6521795577965301E-2</v>
      </c>
      <c r="AA43" s="11">
        <f t="shared" si="73"/>
        <v>2.6521795577965301E-2</v>
      </c>
      <c r="AB43" s="11">
        <f t="shared" si="73"/>
        <v>2.6521795577965301E-2</v>
      </c>
      <c r="AC43" s="11">
        <f t="shared" si="73"/>
        <v>2.6521795577965301E-2</v>
      </c>
      <c r="AD43" s="11">
        <f t="shared" si="73"/>
        <v>2.6521795577965301E-2</v>
      </c>
      <c r="AE43" s="11">
        <f t="shared" si="73"/>
        <v>2.6521795577965301E-2</v>
      </c>
      <c r="AF43" s="11">
        <f t="shared" si="73"/>
        <v>2.6521795577965301E-2</v>
      </c>
      <c r="AG43" s="11">
        <f t="shared" si="73"/>
        <v>2.6521795577965301E-2</v>
      </c>
      <c r="AH43" s="11">
        <f t="shared" si="73"/>
        <v>2.6521795577965301E-2</v>
      </c>
      <c r="AI43" s="11">
        <f t="shared" si="73"/>
        <v>2.6521795577965301E-2</v>
      </c>
      <c r="AJ43" s="11">
        <f t="shared" si="73"/>
        <v>2.6521795577965301E-2</v>
      </c>
      <c r="AK43" s="11">
        <f t="shared" si="73"/>
        <v>2.6521795577965301E-2</v>
      </c>
      <c r="AL43" s="11">
        <f t="shared" si="73"/>
        <v>2.6521795577965301E-2</v>
      </c>
      <c r="AM43" s="11">
        <f t="shared" si="73"/>
        <v>2.6521795577965301E-2</v>
      </c>
      <c r="AN43" s="11">
        <f t="shared" si="73"/>
        <v>2.6521795577965301E-2</v>
      </c>
      <c r="AO43" s="11">
        <f t="shared" si="71"/>
        <v>2.6521795577965301E-2</v>
      </c>
      <c r="AP43" s="11">
        <f t="shared" si="71"/>
        <v>2.6521795577965301E-2</v>
      </c>
      <c r="AQ43" s="11">
        <f t="shared" si="71"/>
        <v>2.6521795577965301E-2</v>
      </c>
      <c r="AR43" s="11">
        <f t="shared" si="71"/>
        <v>2.7521795577965302E-2</v>
      </c>
      <c r="AS43" s="11">
        <f t="shared" si="71"/>
        <v>2.6521795577965301E-2</v>
      </c>
      <c r="AT43" s="11">
        <f t="shared" si="71"/>
        <v>2.6521795577965301E-2</v>
      </c>
      <c r="AU43" s="11">
        <f t="shared" si="71"/>
        <v>2.6521795577965301E-2</v>
      </c>
      <c r="AV43" s="11">
        <f t="shared" si="71"/>
        <v>2.6521795577965301E-2</v>
      </c>
      <c r="AW43" s="11">
        <f t="shared" si="71"/>
        <v>2.6521795577965301E-2</v>
      </c>
      <c r="AX43" s="11">
        <f t="shared" si="71"/>
        <v>2.6521795577965301E-2</v>
      </c>
      <c r="AY43" s="11">
        <f t="shared" si="71"/>
        <v>2.6521795577965301E-2</v>
      </c>
      <c r="AZ43" s="11">
        <f t="shared" si="71"/>
        <v>2.6521795577965301E-2</v>
      </c>
      <c r="BA43" s="11">
        <f t="shared" si="71"/>
        <v>2.6521795577965301E-2</v>
      </c>
      <c r="BB43" s="11">
        <f t="shared" si="71"/>
        <v>2.6521795577965301E-2</v>
      </c>
      <c r="BC43" s="11">
        <f t="shared" si="71"/>
        <v>2.6521795577965301E-2</v>
      </c>
      <c r="BD43" s="11">
        <f t="shared" si="70"/>
        <v>2.6521795577965301E-2</v>
      </c>
      <c r="BF43" s="11">
        <f t="shared" si="57"/>
        <v>0.36983614381721869</v>
      </c>
      <c r="BG43" s="11">
        <f t="shared" si="4"/>
        <v>0.36983614381721869</v>
      </c>
      <c r="BH43" s="11">
        <f t="shared" si="5"/>
        <v>0.36983614381721869</v>
      </c>
      <c r="BI43" s="11">
        <f t="shared" si="6"/>
        <v>0.36983614381721869</v>
      </c>
      <c r="BJ43" s="11">
        <f t="shared" si="7"/>
        <v>0.36983614381721869</v>
      </c>
      <c r="BK43" s="11">
        <f t="shared" si="8"/>
        <v>0.36983614381721869</v>
      </c>
      <c r="BL43" s="11">
        <f t="shared" si="9"/>
        <v>0.36983614381721869</v>
      </c>
      <c r="BM43" s="11">
        <f t="shared" si="10"/>
        <v>0.36983614381721869</v>
      </c>
      <c r="BN43" s="11">
        <f t="shared" si="11"/>
        <v>0.36983614381721869</v>
      </c>
      <c r="BO43" s="11">
        <f t="shared" si="12"/>
        <v>0.36983614381721869</v>
      </c>
      <c r="BP43" s="11">
        <f t="shared" si="13"/>
        <v>0.36983614381721869</v>
      </c>
      <c r="BQ43" s="11">
        <f t="shared" si="14"/>
        <v>0.36983614381721869</v>
      </c>
      <c r="BR43" s="11">
        <f t="shared" si="15"/>
        <v>0.36983614381721869</v>
      </c>
      <c r="BS43" s="11">
        <f t="shared" si="16"/>
        <v>0.36983614381721869</v>
      </c>
      <c r="BT43" s="11">
        <f t="shared" si="17"/>
        <v>0.36983614381721869</v>
      </c>
      <c r="BU43" s="11">
        <f t="shared" si="18"/>
        <v>0.36983614381721869</v>
      </c>
      <c r="BV43" s="11">
        <f t="shared" si="19"/>
        <v>0.36983614381721869</v>
      </c>
      <c r="BW43" s="11">
        <f t="shared" si="20"/>
        <v>0.36983614381721869</v>
      </c>
      <c r="BX43" s="11">
        <f t="shared" si="21"/>
        <v>0.36983614381721869</v>
      </c>
      <c r="BY43" s="11">
        <f t="shared" si="22"/>
        <v>0.36983614381721869</v>
      </c>
      <c r="BZ43" s="11">
        <f t="shared" si="23"/>
        <v>0.36983614381721869</v>
      </c>
      <c r="CA43" s="11">
        <f t="shared" si="24"/>
        <v>0.36983614381721869</v>
      </c>
      <c r="CB43" s="11">
        <f t="shared" si="25"/>
        <v>0.36983614381721869</v>
      </c>
      <c r="CC43" s="11">
        <f t="shared" si="26"/>
        <v>0.36983614381721869</v>
      </c>
      <c r="CD43" s="11">
        <f t="shared" si="27"/>
        <v>0.36983614381721869</v>
      </c>
      <c r="CE43" s="11">
        <f t="shared" si="28"/>
        <v>0.36983614381721869</v>
      </c>
      <c r="CF43" s="11">
        <f t="shared" si="29"/>
        <v>0.36983614381721869</v>
      </c>
      <c r="CG43" s="11">
        <f t="shared" si="30"/>
        <v>0.36983614381721869</v>
      </c>
      <c r="CH43" s="11">
        <f t="shared" si="31"/>
        <v>0.36983614381721869</v>
      </c>
      <c r="CI43" s="11">
        <f t="shared" si="32"/>
        <v>0.36983614381721869</v>
      </c>
      <c r="CJ43" s="11">
        <f t="shared" si="33"/>
        <v>0.36983614381721869</v>
      </c>
      <c r="CK43" s="11">
        <f t="shared" si="34"/>
        <v>0.36983614381721869</v>
      </c>
      <c r="CL43" s="11">
        <f t="shared" si="35"/>
        <v>0.36983614381721869</v>
      </c>
      <c r="CM43" s="11">
        <f t="shared" si="36"/>
        <v>0.36983614381721869</v>
      </c>
      <c r="CN43" s="11">
        <f t="shared" si="37"/>
        <v>0.36983614381721869</v>
      </c>
      <c r="CO43" s="11">
        <f t="shared" si="38"/>
        <v>0.36983614381721869</v>
      </c>
      <c r="CP43" s="11">
        <f t="shared" si="39"/>
        <v>0.36983614381721869</v>
      </c>
      <c r="CQ43" s="11">
        <f t="shared" si="40"/>
        <v>0.35640219757291303</v>
      </c>
      <c r="CR43" s="11">
        <f t="shared" si="41"/>
        <v>0.36983614381721869</v>
      </c>
      <c r="CS43" s="11">
        <f t="shared" si="42"/>
        <v>0.36983614381721869</v>
      </c>
      <c r="CT43" s="11">
        <f t="shared" si="43"/>
        <v>0.36983614381721869</v>
      </c>
      <c r="CU43" s="11">
        <f t="shared" si="44"/>
        <v>0.36983614381721869</v>
      </c>
      <c r="CV43" s="11">
        <f t="shared" si="45"/>
        <v>0.36983614381721869</v>
      </c>
      <c r="CW43" s="11">
        <f t="shared" si="46"/>
        <v>0.36983614381721869</v>
      </c>
      <c r="CX43" s="11">
        <f t="shared" si="47"/>
        <v>0.36983614381721869</v>
      </c>
      <c r="CY43" s="11">
        <f t="shared" si="48"/>
        <v>0.36983614381721869</v>
      </c>
      <c r="CZ43" s="11">
        <f t="shared" si="49"/>
        <v>0.36983614381721869</v>
      </c>
      <c r="DA43" s="11">
        <f t="shared" si="50"/>
        <v>0.36983614381721869</v>
      </c>
      <c r="DB43" s="11">
        <f t="shared" si="51"/>
        <v>0.36983614381721869</v>
      </c>
      <c r="DC43" s="11">
        <f t="shared" si="52"/>
        <v>0.36983614381721869</v>
      </c>
      <c r="DE43" s="4">
        <f>(1-BF43)/(SUM(BF$6:BF43))</f>
        <v>2.5599381712092299E-2</v>
      </c>
      <c r="DF43" s="4">
        <f>(1-BG43)/(SUM(BG$6:BG43))</f>
        <v>2.5600383139032564E-2</v>
      </c>
      <c r="DG43" s="4">
        <f>(1-BH43)/(SUM(BH$6:BH43))</f>
        <v>2.5601345764978141E-2</v>
      </c>
      <c r="DH43" s="4">
        <f>(1-BI43)/(SUM(BI$6:BI43))</f>
        <v>2.5602261177762358E-2</v>
      </c>
      <c r="DI43" s="4">
        <f>(1-BJ43)/(SUM(BJ$6:BJ43))</f>
        <v>2.5603120563303983E-2</v>
      </c>
      <c r="DJ43" s="4">
        <f>(1-BK43)/(SUM(BK$6:BK43))</f>
        <v>2.5603926707112812E-2</v>
      </c>
      <c r="DK43" s="4">
        <f>(1-BL43)/(SUM(BL$6:BL43))</f>
        <v>2.5604676440689717E-2</v>
      </c>
      <c r="DL43" s="4">
        <f>(1-BM43)/(SUM(BM$6:BM43))</f>
        <v>2.5605375959736176E-2</v>
      </c>
      <c r="DM43" s="4">
        <f>(1-BN43)/(SUM(BN$6:BN43))</f>
        <v>2.5606025257086842E-2</v>
      </c>
      <c r="DN43" s="4">
        <f>(1-BO43)/(SUM(BO$6:BO43))</f>
        <v>2.5606624512576476E-2</v>
      </c>
      <c r="DO43" s="4">
        <f>(1-BP43)/(SUM(BP$6:BP43))</f>
        <v>2.5607182171762791E-2</v>
      </c>
      <c r="DP43" s="4">
        <f>(1-BQ43)/(SUM(BQ$6:BQ43))</f>
        <v>2.5607699978148879E-2</v>
      </c>
      <c r="DQ43" s="4">
        <f>(1-BR43)/(SUM(BR$6:BR43))</f>
        <v>2.5608179619684479E-2</v>
      </c>
      <c r="DR43" s="4">
        <f>(1-BS43)/(SUM(BS$6:BS43))</f>
        <v>2.5608622729948075E-2</v>
      </c>
      <c r="DS43" s="4">
        <f>(1-BT43)/(SUM(BT$6:BT43))</f>
        <v>2.5609030889388519E-2</v>
      </c>
      <c r="DT43" s="4">
        <f>(1-BU43)/(SUM(BU$6:BU43))</f>
        <v>2.560940562659051E-2</v>
      </c>
      <c r="DU43" s="4">
        <f>(1-BV43)/(SUM(BV$6:BV43))</f>
        <v>2.5609748419545324E-2</v>
      </c>
      <c r="DV43" s="4">
        <f>(1-BW43)/(SUM(BW$6:BW43))</f>
        <v>2.5610060696916143E-2</v>
      </c>
      <c r="DW43" s="4">
        <f>(1-BX43)/(SUM(BX$6:BX43))</f>
        <v>2.5610343839292074E-2</v>
      </c>
      <c r="DX43" s="4">
        <f>(1-BY43)/(SUM(BY$6:BY43))</f>
        <v>2.5610599180427039E-2</v>
      </c>
      <c r="DY43" s="4">
        <f>(1-BZ43)/(SUM(BZ$6:BZ43))</f>
        <v>2.5610832012924821E-2</v>
      </c>
      <c r="DZ43" s="4">
        <f>(1-CA43)/(SUM(CA$6:CA43))</f>
        <v>2.5611043755959989E-2</v>
      </c>
      <c r="EA43" s="4">
        <f>(1-CB43)/(SUM(CB$6:CB43))</f>
        <v>2.5611235746273556E-2</v>
      </c>
      <c r="EB43" s="4">
        <f>(1-CC43)/(SUM(CC$6:CC43))</f>
        <v>2.5611409242956216E-2</v>
      </c>
      <c r="EC43" s="4">
        <f>(1-CD43)/(SUM(CD$6:CD43))</f>
        <v>2.56115654319523E-2</v>
      </c>
      <c r="ED43" s="4">
        <f>(1-CE43)/(SUM(CE$6:CE43))</f>
        <v>2.5611705430300807E-2</v>
      </c>
      <c r="EE43" s="4">
        <f>(1-CF43)/(SUM(CF$6:CF43))</f>
        <v>2.5611830290128538E-2</v>
      </c>
      <c r="EF43" s="4">
        <f>(1-CG43)/(SUM(CG$6:CG43))</f>
        <v>2.561194100240995E-2</v>
      </c>
      <c r="EG43" s="4">
        <f>(1-CH43)/(SUM(CH$6:CH43))</f>
        <v>2.5612038500507448E-2</v>
      </c>
      <c r="EH43" s="4">
        <f>(1-CI43)/(SUM(CI$6:CI43))</f>
        <v>2.5612123663504967E-2</v>
      </c>
      <c r="EI43" s="4">
        <f>(1-CJ43)/(SUM(CJ$6:CJ43))</f>
        <v>2.5612193992560633E-2</v>
      </c>
      <c r="EJ43" s="4">
        <f>(1-CK43)/(SUM(CK$6:CK43))</f>
        <v>2.5612250233463411E-2</v>
      </c>
      <c r="EK43" s="4">
        <f>(1-CL43)/(SUM(CL$6:CL43))</f>
        <v>2.5612293102396173E-2</v>
      </c>
      <c r="EL43" s="4">
        <f>(1-CM43)/(SUM(CM$6:CM43))</f>
        <v>2.5612323286990965E-2</v>
      </c>
      <c r="EM43" s="4">
        <f>(1-CN43)/(SUM(CN$6:CN43))</f>
        <v>2.5612341447349148E-2</v>
      </c>
      <c r="EN43" s="4">
        <f>(1-CO43)/(SUM(CO$6:CO43))</f>
        <v>2.5612348217027535E-2</v>
      </c>
      <c r="EO43" s="4">
        <f>(1-CP43)/(SUM(CP$6:CP43))</f>
        <v>2.5612344203991635E-2</v>
      </c>
      <c r="EP43" s="4">
        <f>(1-CQ43)/(SUM(CQ$6:CQ43))</f>
        <v>2.6158338241489533E-2</v>
      </c>
      <c r="EQ43" s="4">
        <f>(1-CR43)/(SUM(CR$6:CR43))</f>
        <v>2.559835307957032E-2</v>
      </c>
      <c r="ER43" s="4">
        <f>(1-CS43)/(SUM(CS$6:CS43))</f>
        <v>2.559835307957032E-2</v>
      </c>
      <c r="ES43" s="4">
        <f>(1-CT43)/(SUM(CT$6:CT43))</f>
        <v>2.559835307957032E-2</v>
      </c>
      <c r="ET43" s="4">
        <f>(1-CU43)/(SUM(CU$6:CU43))</f>
        <v>2.559835307957032E-2</v>
      </c>
      <c r="EU43" s="4">
        <f>(1-CV43)/(SUM(CV$6:CV43))</f>
        <v>2.559835307957032E-2</v>
      </c>
      <c r="EV43" s="4">
        <f>(1-CW43)/(SUM(CW$6:CW43))</f>
        <v>2.559835307957032E-2</v>
      </c>
      <c r="EW43" s="4">
        <f>(1-CX43)/(SUM(CX$6:CX43))</f>
        <v>2.559835307957032E-2</v>
      </c>
      <c r="EX43" s="4">
        <f>(1-CY43)/(SUM(CY$6:CY43))</f>
        <v>2.559835307957032E-2</v>
      </c>
      <c r="EY43" s="4">
        <f>(1-CZ43)/(SUM(CZ$6:CZ43))</f>
        <v>2.559835307957032E-2</v>
      </c>
      <c r="EZ43" s="4">
        <f>(1-DA43)/(SUM(DA$6:DA43))</f>
        <v>2.559835307957032E-2</v>
      </c>
      <c r="FA43" s="4">
        <f>(1-DB43)/(SUM(DB$6:DB43))</f>
        <v>2.559835307957032E-2</v>
      </c>
      <c r="FB43" s="4">
        <f>(1-DC43)/(SUM(DC$6:DC43))</f>
        <v>2.559835307957032E-2</v>
      </c>
      <c r="FD43" s="4">
        <f t="shared" si="74"/>
        <v>2.7546253750063254E-2</v>
      </c>
      <c r="FE43" s="4">
        <f t="shared" si="74"/>
        <v>2.7546253750063254E-2</v>
      </c>
      <c r="FF43" s="4">
        <f t="shared" si="74"/>
        <v>2.7546253750063254E-2</v>
      </c>
      <c r="FG43" s="4">
        <f t="shared" si="74"/>
        <v>2.7546253750063254E-2</v>
      </c>
      <c r="FH43" s="4">
        <f t="shared" si="74"/>
        <v>2.7546253750063254E-2</v>
      </c>
      <c r="FI43" s="4">
        <f t="shared" si="74"/>
        <v>2.7546253750063254E-2</v>
      </c>
      <c r="FJ43" s="4">
        <f t="shared" si="74"/>
        <v>2.7546253750063254E-2</v>
      </c>
      <c r="FK43" s="4">
        <f t="shared" si="74"/>
        <v>2.7546253750063254E-2</v>
      </c>
      <c r="FL43" s="4">
        <f t="shared" si="74"/>
        <v>2.7546253750063254E-2</v>
      </c>
      <c r="FM43" s="4">
        <f t="shared" si="74"/>
        <v>2.7546253750063254E-2</v>
      </c>
      <c r="FN43" s="4">
        <f t="shared" si="74"/>
        <v>2.7546253750063254E-2</v>
      </c>
      <c r="FO43" s="4">
        <f t="shared" si="74"/>
        <v>2.7546253750063254E-2</v>
      </c>
      <c r="FP43" s="4">
        <f t="shared" si="74"/>
        <v>2.7546253750063254E-2</v>
      </c>
      <c r="FQ43" s="4">
        <f t="shared" si="74"/>
        <v>2.7546253750063254E-2</v>
      </c>
      <c r="FR43" s="4">
        <f t="shared" si="74"/>
        <v>2.7546253750063254E-2</v>
      </c>
      <c r="FS43" s="4">
        <f t="shared" si="74"/>
        <v>2.7546253750063254E-2</v>
      </c>
      <c r="FT43" s="4">
        <f t="shared" si="77"/>
        <v>2.7546253750063254E-2</v>
      </c>
      <c r="FU43" s="4">
        <f t="shared" si="77"/>
        <v>2.7546253750063254E-2</v>
      </c>
      <c r="FV43" s="4">
        <f t="shared" si="77"/>
        <v>2.7546253750063254E-2</v>
      </c>
      <c r="FW43" s="4">
        <f t="shared" si="77"/>
        <v>2.7546253750063254E-2</v>
      </c>
      <c r="FX43" s="4">
        <f t="shared" si="77"/>
        <v>2.7546253750063254E-2</v>
      </c>
      <c r="FY43" s="4">
        <f t="shared" si="77"/>
        <v>2.7546253750063254E-2</v>
      </c>
      <c r="FZ43" s="4">
        <f t="shared" si="77"/>
        <v>2.7546253750063254E-2</v>
      </c>
      <c r="GA43" s="4">
        <f t="shared" si="77"/>
        <v>2.7546253750063254E-2</v>
      </c>
      <c r="GB43" s="4">
        <f t="shared" si="77"/>
        <v>2.7546253750063254E-2</v>
      </c>
      <c r="GC43" s="4">
        <f t="shared" si="77"/>
        <v>2.7546253750063254E-2</v>
      </c>
      <c r="GD43" s="4">
        <f t="shared" si="77"/>
        <v>2.7546253750063254E-2</v>
      </c>
      <c r="GE43" s="4">
        <f t="shared" si="77"/>
        <v>2.7546253750063254E-2</v>
      </c>
      <c r="GF43" s="4">
        <f t="shared" si="77"/>
        <v>2.7546253750063254E-2</v>
      </c>
      <c r="GG43" s="4">
        <f t="shared" si="77"/>
        <v>2.7546253750063254E-2</v>
      </c>
      <c r="GH43" s="4">
        <f t="shared" si="75"/>
        <v>2.7546253750063254E-2</v>
      </c>
      <c r="GI43" s="4">
        <f t="shared" si="75"/>
        <v>2.7546253750063254E-2</v>
      </c>
      <c r="GJ43" s="4">
        <f t="shared" si="75"/>
        <v>2.7546253750063254E-2</v>
      </c>
      <c r="GK43" s="4">
        <f t="shared" si="75"/>
        <v>2.7546253750063254E-2</v>
      </c>
      <c r="GL43" s="4">
        <f t="shared" si="75"/>
        <v>2.7546253750063254E-2</v>
      </c>
      <c r="GM43" s="4">
        <f t="shared" si="75"/>
        <v>2.7546253750063254E-2</v>
      </c>
      <c r="GN43" s="4">
        <f t="shared" si="75"/>
        <v>-8.8147113575915981E-3</v>
      </c>
      <c r="GO43" s="4">
        <f t="shared" si="75"/>
        <v>6.6277780184021307E-2</v>
      </c>
      <c r="GP43" s="4">
        <f t="shared" si="75"/>
        <v>2.7546253750063254E-2</v>
      </c>
      <c r="GQ43" s="4">
        <f t="shared" si="75"/>
        <v>2.7546253750063254E-2</v>
      </c>
      <c r="GR43" s="4">
        <f t="shared" si="75"/>
        <v>2.7546253750063254E-2</v>
      </c>
      <c r="GS43" s="4">
        <f t="shared" si="75"/>
        <v>2.7546253750063254E-2</v>
      </c>
      <c r="GT43" s="4">
        <f t="shared" si="75"/>
        <v>2.7546253750063254E-2</v>
      </c>
      <c r="GU43" s="4">
        <f t="shared" si="75"/>
        <v>2.7546253750063254E-2</v>
      </c>
      <c r="GV43" s="4">
        <f t="shared" si="75"/>
        <v>2.7546253750063254E-2</v>
      </c>
      <c r="GW43" s="4">
        <f t="shared" si="75"/>
        <v>2.7546253750063254E-2</v>
      </c>
      <c r="GX43" s="4">
        <f t="shared" si="76"/>
        <v>2.7546253750063254E-2</v>
      </c>
      <c r="GY43" s="4">
        <f t="shared" si="76"/>
        <v>2.7546253750063254E-2</v>
      </c>
      <c r="GZ43" s="4">
        <f t="shared" si="67"/>
        <v>2.7546253750063254E-2</v>
      </c>
      <c r="HA43" s="4">
        <f t="shared" si="67"/>
        <v>2.7546253750063254E-2</v>
      </c>
      <c r="HB43" s="4"/>
      <c r="HC43" s="4"/>
      <c r="HD43" s="4"/>
      <c r="HE43" s="4"/>
    </row>
    <row r="44" spans="2:213" x14ac:dyDescent="0.2">
      <c r="B44" t="str">
        <f t="shared" si="72"/>
        <v>39y</v>
      </c>
      <c r="C44">
        <f t="shared" si="55"/>
        <v>468</v>
      </c>
      <c r="D44" s="10">
        <f t="shared" si="1"/>
        <v>39</v>
      </c>
      <c r="E44" s="11">
        <f>'Curve construction'!F59</f>
        <v>2.654805097302515E-2</v>
      </c>
      <c r="G44" s="11">
        <f t="shared" si="69"/>
        <v>2.654805097302515E-2</v>
      </c>
      <c r="H44" s="11">
        <f t="shared" si="69"/>
        <v>2.654805097302515E-2</v>
      </c>
      <c r="I44" s="11">
        <f t="shared" si="69"/>
        <v>2.654805097302515E-2</v>
      </c>
      <c r="J44" s="11">
        <f t="shared" si="69"/>
        <v>2.654805097302515E-2</v>
      </c>
      <c r="K44" s="11">
        <f t="shared" si="69"/>
        <v>2.654805097302515E-2</v>
      </c>
      <c r="L44" s="11">
        <f t="shared" si="69"/>
        <v>2.654805097302515E-2</v>
      </c>
      <c r="M44" s="11">
        <f t="shared" si="69"/>
        <v>2.654805097302515E-2</v>
      </c>
      <c r="N44" s="11">
        <f t="shared" si="69"/>
        <v>2.654805097302515E-2</v>
      </c>
      <c r="O44" s="11">
        <f t="shared" si="69"/>
        <v>2.654805097302515E-2</v>
      </c>
      <c r="P44" s="11">
        <f t="shared" si="69"/>
        <v>2.654805097302515E-2</v>
      </c>
      <c r="Q44" s="11">
        <f t="shared" si="69"/>
        <v>2.654805097302515E-2</v>
      </c>
      <c r="R44" s="11">
        <f t="shared" si="69"/>
        <v>2.654805097302515E-2</v>
      </c>
      <c r="S44" s="11">
        <f t="shared" si="69"/>
        <v>2.654805097302515E-2</v>
      </c>
      <c r="T44" s="11">
        <f t="shared" si="69"/>
        <v>2.654805097302515E-2</v>
      </c>
      <c r="U44" s="11">
        <f t="shared" si="69"/>
        <v>2.654805097302515E-2</v>
      </c>
      <c r="V44" s="11">
        <f t="shared" ref="V44:BC55" si="78">$E44+IF(V$2=$B44,1,0)*$D$2</f>
        <v>2.654805097302515E-2</v>
      </c>
      <c r="W44" s="11">
        <f t="shared" si="78"/>
        <v>2.654805097302515E-2</v>
      </c>
      <c r="X44" s="11">
        <f t="shared" si="78"/>
        <v>2.654805097302515E-2</v>
      </c>
      <c r="Y44" s="11">
        <f t="shared" si="78"/>
        <v>2.654805097302515E-2</v>
      </c>
      <c r="Z44" s="11">
        <f t="shared" si="78"/>
        <v>2.654805097302515E-2</v>
      </c>
      <c r="AA44" s="11">
        <f t="shared" si="78"/>
        <v>2.654805097302515E-2</v>
      </c>
      <c r="AB44" s="11">
        <f t="shared" si="78"/>
        <v>2.654805097302515E-2</v>
      </c>
      <c r="AC44" s="11">
        <f t="shared" si="78"/>
        <v>2.654805097302515E-2</v>
      </c>
      <c r="AD44" s="11">
        <f t="shared" si="78"/>
        <v>2.654805097302515E-2</v>
      </c>
      <c r="AE44" s="11">
        <f t="shared" si="78"/>
        <v>2.654805097302515E-2</v>
      </c>
      <c r="AF44" s="11">
        <f t="shared" si="78"/>
        <v>2.654805097302515E-2</v>
      </c>
      <c r="AG44" s="11">
        <f t="shared" si="78"/>
        <v>2.654805097302515E-2</v>
      </c>
      <c r="AH44" s="11">
        <f t="shared" si="78"/>
        <v>2.654805097302515E-2</v>
      </c>
      <c r="AI44" s="11">
        <f t="shared" si="78"/>
        <v>2.654805097302515E-2</v>
      </c>
      <c r="AJ44" s="11">
        <f t="shared" si="78"/>
        <v>2.654805097302515E-2</v>
      </c>
      <c r="AK44" s="11">
        <f t="shared" si="78"/>
        <v>2.654805097302515E-2</v>
      </c>
      <c r="AL44" s="11">
        <f t="shared" si="78"/>
        <v>2.654805097302515E-2</v>
      </c>
      <c r="AM44" s="11">
        <f t="shared" si="78"/>
        <v>2.654805097302515E-2</v>
      </c>
      <c r="AN44" s="11">
        <f t="shared" si="78"/>
        <v>2.654805097302515E-2</v>
      </c>
      <c r="AO44" s="11">
        <f t="shared" si="71"/>
        <v>2.654805097302515E-2</v>
      </c>
      <c r="AP44" s="11">
        <f t="shared" si="71"/>
        <v>2.654805097302515E-2</v>
      </c>
      <c r="AQ44" s="11">
        <f t="shared" si="71"/>
        <v>2.654805097302515E-2</v>
      </c>
      <c r="AR44" s="11">
        <f t="shared" si="71"/>
        <v>2.654805097302515E-2</v>
      </c>
      <c r="AS44" s="11">
        <f t="shared" si="71"/>
        <v>2.7548050973025151E-2</v>
      </c>
      <c r="AT44" s="11">
        <f t="shared" si="71"/>
        <v>2.654805097302515E-2</v>
      </c>
      <c r="AU44" s="11">
        <f t="shared" si="71"/>
        <v>2.654805097302515E-2</v>
      </c>
      <c r="AV44" s="11">
        <f t="shared" si="71"/>
        <v>2.654805097302515E-2</v>
      </c>
      <c r="AW44" s="11">
        <f t="shared" si="71"/>
        <v>2.654805097302515E-2</v>
      </c>
      <c r="AX44" s="11">
        <f t="shared" si="71"/>
        <v>2.654805097302515E-2</v>
      </c>
      <c r="AY44" s="11">
        <f t="shared" si="71"/>
        <v>2.654805097302515E-2</v>
      </c>
      <c r="AZ44" s="11">
        <f t="shared" si="71"/>
        <v>2.654805097302515E-2</v>
      </c>
      <c r="BA44" s="11">
        <f t="shared" si="71"/>
        <v>2.654805097302515E-2</v>
      </c>
      <c r="BB44" s="11">
        <f t="shared" si="71"/>
        <v>2.654805097302515E-2</v>
      </c>
      <c r="BC44" s="11">
        <f t="shared" si="71"/>
        <v>2.654805097302515E-2</v>
      </c>
      <c r="BD44" s="11">
        <f t="shared" si="70"/>
        <v>2.654805097302515E-2</v>
      </c>
      <c r="BF44" s="11">
        <f t="shared" si="57"/>
        <v>0.35992165069697601</v>
      </c>
      <c r="BG44" s="11">
        <f t="shared" si="4"/>
        <v>0.35992165069697601</v>
      </c>
      <c r="BH44" s="11">
        <f t="shared" si="5"/>
        <v>0.35992165069697601</v>
      </c>
      <c r="BI44" s="11">
        <f t="shared" si="6"/>
        <v>0.35992165069697601</v>
      </c>
      <c r="BJ44" s="11">
        <f t="shared" si="7"/>
        <v>0.35992165069697601</v>
      </c>
      <c r="BK44" s="11">
        <f t="shared" si="8"/>
        <v>0.35992165069697601</v>
      </c>
      <c r="BL44" s="11">
        <f t="shared" si="9"/>
        <v>0.35992165069697601</v>
      </c>
      <c r="BM44" s="11">
        <f t="shared" si="10"/>
        <v>0.35992165069697601</v>
      </c>
      <c r="BN44" s="11">
        <f t="shared" si="11"/>
        <v>0.35992165069697601</v>
      </c>
      <c r="BO44" s="11">
        <f t="shared" si="12"/>
        <v>0.35992165069697601</v>
      </c>
      <c r="BP44" s="11">
        <f t="shared" si="13"/>
        <v>0.35992165069697601</v>
      </c>
      <c r="BQ44" s="11">
        <f t="shared" si="14"/>
        <v>0.35992165069697601</v>
      </c>
      <c r="BR44" s="11">
        <f t="shared" si="15"/>
        <v>0.35992165069697601</v>
      </c>
      <c r="BS44" s="11">
        <f t="shared" si="16"/>
        <v>0.35992165069697601</v>
      </c>
      <c r="BT44" s="11">
        <f t="shared" si="17"/>
        <v>0.35992165069697601</v>
      </c>
      <c r="BU44" s="11">
        <f t="shared" si="18"/>
        <v>0.35992165069697601</v>
      </c>
      <c r="BV44" s="11">
        <f t="shared" si="19"/>
        <v>0.35992165069697601</v>
      </c>
      <c r="BW44" s="11">
        <f t="shared" si="20"/>
        <v>0.35992165069697601</v>
      </c>
      <c r="BX44" s="11">
        <f t="shared" si="21"/>
        <v>0.35992165069697601</v>
      </c>
      <c r="BY44" s="11">
        <f t="shared" si="22"/>
        <v>0.35992165069697601</v>
      </c>
      <c r="BZ44" s="11">
        <f t="shared" si="23"/>
        <v>0.35992165069697601</v>
      </c>
      <c r="CA44" s="11">
        <f t="shared" si="24"/>
        <v>0.35992165069697601</v>
      </c>
      <c r="CB44" s="11">
        <f t="shared" si="25"/>
        <v>0.35992165069697601</v>
      </c>
      <c r="CC44" s="11">
        <f t="shared" si="26"/>
        <v>0.35992165069697601</v>
      </c>
      <c r="CD44" s="11">
        <f t="shared" si="27"/>
        <v>0.35992165069697601</v>
      </c>
      <c r="CE44" s="11">
        <f t="shared" si="28"/>
        <v>0.35992165069697601</v>
      </c>
      <c r="CF44" s="11">
        <f t="shared" si="29"/>
        <v>0.35992165069697601</v>
      </c>
      <c r="CG44" s="11">
        <f t="shared" si="30"/>
        <v>0.35992165069697601</v>
      </c>
      <c r="CH44" s="11">
        <f t="shared" si="31"/>
        <v>0.35992165069697601</v>
      </c>
      <c r="CI44" s="11">
        <f t="shared" si="32"/>
        <v>0.35992165069697601</v>
      </c>
      <c r="CJ44" s="11">
        <f t="shared" si="33"/>
        <v>0.35992165069697601</v>
      </c>
      <c r="CK44" s="11">
        <f t="shared" si="34"/>
        <v>0.35992165069697601</v>
      </c>
      <c r="CL44" s="11">
        <f t="shared" si="35"/>
        <v>0.35992165069697601</v>
      </c>
      <c r="CM44" s="11">
        <f t="shared" si="36"/>
        <v>0.35992165069697601</v>
      </c>
      <c r="CN44" s="11">
        <f t="shared" si="37"/>
        <v>0.35992165069697601</v>
      </c>
      <c r="CO44" s="11">
        <f t="shared" si="38"/>
        <v>0.35992165069697601</v>
      </c>
      <c r="CP44" s="11">
        <f t="shared" si="39"/>
        <v>0.35992165069697601</v>
      </c>
      <c r="CQ44" s="11">
        <f t="shared" si="40"/>
        <v>0.35992165069697601</v>
      </c>
      <c r="CR44" s="11">
        <f t="shared" si="41"/>
        <v>0.34651061772029002</v>
      </c>
      <c r="CS44" s="11">
        <f t="shared" si="42"/>
        <v>0.35992165069697601</v>
      </c>
      <c r="CT44" s="11">
        <f t="shared" si="43"/>
        <v>0.35992165069697601</v>
      </c>
      <c r="CU44" s="11">
        <f t="shared" si="44"/>
        <v>0.35992165069697601</v>
      </c>
      <c r="CV44" s="11">
        <f t="shared" si="45"/>
        <v>0.35992165069697601</v>
      </c>
      <c r="CW44" s="11">
        <f t="shared" si="46"/>
        <v>0.35992165069697601</v>
      </c>
      <c r="CX44" s="11">
        <f t="shared" si="47"/>
        <v>0.35992165069697601</v>
      </c>
      <c r="CY44" s="11">
        <f t="shared" si="48"/>
        <v>0.35992165069697601</v>
      </c>
      <c r="CZ44" s="11">
        <f t="shared" si="49"/>
        <v>0.35992165069697601</v>
      </c>
      <c r="DA44" s="11">
        <f t="shared" si="50"/>
        <v>0.35992165069697601</v>
      </c>
      <c r="DB44" s="11">
        <f t="shared" si="51"/>
        <v>0.35992165069697601</v>
      </c>
      <c r="DC44" s="11">
        <f t="shared" si="52"/>
        <v>0.35992165069697601</v>
      </c>
      <c r="DE44" s="4">
        <f>(1-BF44)/(SUM(BF$6:BF44))</f>
        <v>2.5627437173760342E-2</v>
      </c>
      <c r="DF44" s="4">
        <f>(1-BG44)/(SUM(BG$6:BG44))</f>
        <v>2.5628425250739835E-2</v>
      </c>
      <c r="DG44" s="4">
        <f>(1-BH44)/(SUM(BH$6:BH44))</f>
        <v>2.5629375042928195E-2</v>
      </c>
      <c r="DH44" s="4">
        <f>(1-BI44)/(SUM(BI$6:BI44))</f>
        <v>2.5630278250447579E-2</v>
      </c>
      <c r="DI44" s="4">
        <f>(1-BJ44)/(SUM(BJ$6:BJ44))</f>
        <v>2.5631126176892501E-2</v>
      </c>
      <c r="DJ44" s="4">
        <f>(1-BK44)/(SUM(BK$6:BK44))</f>
        <v>2.5631921570787249E-2</v>
      </c>
      <c r="DK44" s="4">
        <f>(1-BL44)/(SUM(BL$6:BL44))</f>
        <v>2.5632661306031677E-2</v>
      </c>
      <c r="DL44" s="4">
        <f>(1-BM44)/(SUM(BM$6:BM44))</f>
        <v>2.5633351495835892E-2</v>
      </c>
      <c r="DM44" s="4">
        <f>(1-BN44)/(SUM(BN$6:BN44))</f>
        <v>2.5633992133247185E-2</v>
      </c>
      <c r="DN44" s="4">
        <f>(1-BO44)/(SUM(BO$6:BO44))</f>
        <v>2.5634583395810269E-2</v>
      </c>
      <c r="DO44" s="4">
        <f>(1-BP44)/(SUM(BP$6:BP44))</f>
        <v>2.5635133616527139E-2</v>
      </c>
      <c r="DP44" s="4">
        <f>(1-BQ44)/(SUM(BQ$6:BQ44))</f>
        <v>2.5635644515720521E-2</v>
      </c>
      <c r="DQ44" s="4">
        <f>(1-BR44)/(SUM(BR$6:BR44))</f>
        <v>2.5636117758891408E-2</v>
      </c>
      <c r="DR44" s="4">
        <f>(1-BS44)/(SUM(BS$6:BS44))</f>
        <v>2.5636554957886297E-2</v>
      </c>
      <c r="DS44" s="4">
        <f>(1-BT44)/(SUM(BT$6:BT44))</f>
        <v>2.5636957672123057E-2</v>
      </c>
      <c r="DT44" s="4">
        <f>(1-BU44)/(SUM(BU$6:BU44))</f>
        <v>2.5637327409840292E-2</v>
      </c>
      <c r="DU44" s="4">
        <f>(1-BV44)/(SUM(BV$6:BV44))</f>
        <v>2.5637665629351807E-2</v>
      </c>
      <c r="DV44" s="4">
        <f>(1-BW44)/(SUM(BW$6:BW44))</f>
        <v>2.5637973740295705E-2</v>
      </c>
      <c r="DW44" s="4">
        <f>(1-BX44)/(SUM(BX$6:BX44))</f>
        <v>2.563825310487225E-2</v>
      </c>
      <c r="DX44" s="4">
        <f>(1-BY44)/(SUM(BY$6:BY44))</f>
        <v>2.5638505039066797E-2</v>
      </c>
      <c r="DY44" s="4">
        <f>(1-BZ44)/(SUM(BZ$6:BZ44))</f>
        <v>2.5638734764887046E-2</v>
      </c>
      <c r="DZ44" s="4">
        <f>(1-CA44)/(SUM(CA$6:CA44))</f>
        <v>2.5638943682588511E-2</v>
      </c>
      <c r="EA44" s="4">
        <f>(1-CB44)/(SUM(CB$6:CB44))</f>
        <v>2.5639133111090215E-2</v>
      </c>
      <c r="EB44" s="4">
        <f>(1-CC44)/(SUM(CC$6:CC44))</f>
        <v>2.5639304292694506E-2</v>
      </c>
      <c r="EC44" s="4">
        <f>(1-CD44)/(SUM(CD$6:CD44))</f>
        <v>2.5639458397531269E-2</v>
      </c>
      <c r="ED44" s="4">
        <f>(1-CE44)/(SUM(CE$6:CE44))</f>
        <v>2.5639596527742666E-2</v>
      </c>
      <c r="EE44" s="4">
        <f>(1-CF44)/(SUM(CF$6:CF44))</f>
        <v>2.5639719721423249E-2</v>
      </c>
      <c r="EF44" s="4">
        <f>(1-CG44)/(SUM(CG$6:CG44))</f>
        <v>2.563982895632988E-2</v>
      </c>
      <c r="EG44" s="4">
        <f>(1-CH44)/(SUM(CH$6:CH44))</f>
        <v>2.5639925153374984E-2</v>
      </c>
      <c r="EH44" s="4">
        <f>(1-CI44)/(SUM(CI$6:CI44))</f>
        <v>2.564000917991582E-2</v>
      </c>
      <c r="EI44" s="4">
        <f>(1-CJ44)/(SUM(CJ$6:CJ44))</f>
        <v>2.5640078570460106E-2</v>
      </c>
      <c r="EJ44" s="4">
        <f>(1-CK44)/(SUM(CK$6:CK44))</f>
        <v>2.5640134060847971E-2</v>
      </c>
      <c r="EK44" s="4">
        <f>(1-CL44)/(SUM(CL$6:CL44))</f>
        <v>2.5640176357707656E-2</v>
      </c>
      <c r="EL44" s="4">
        <f>(1-CM44)/(SUM(CM$6:CM44))</f>
        <v>2.5640206139496843E-2</v>
      </c>
      <c r="EM44" s="4">
        <f>(1-CN44)/(SUM(CN$6:CN44))</f>
        <v>2.5640224057509257E-2</v>
      </c>
      <c r="EN44" s="4">
        <f>(1-CO44)/(SUM(CO$6:CO44))</f>
        <v>2.5640230736847763E-2</v>
      </c>
      <c r="EO44" s="4">
        <f>(1-CP44)/(SUM(CP$6:CP44))</f>
        <v>2.5640226777364956E-2</v>
      </c>
      <c r="EP44" s="4">
        <f>(1-CQ44)/(SUM(CQ$6:CQ44))</f>
        <v>2.5640212754572268E-2</v>
      </c>
      <c r="EQ44" s="4">
        <f>(1-CR44)/(SUM(CR$6:CR44))</f>
        <v>2.6177406927599671E-2</v>
      </c>
      <c r="ER44" s="4">
        <f>(1-CS44)/(SUM(CS$6:CS44))</f>
        <v>2.5626422252715251E-2</v>
      </c>
      <c r="ES44" s="4">
        <f>(1-CT44)/(SUM(CT$6:CT44))</f>
        <v>2.5626422252715251E-2</v>
      </c>
      <c r="ET44" s="4">
        <f>(1-CU44)/(SUM(CU$6:CU44))</f>
        <v>2.5626422252715251E-2</v>
      </c>
      <c r="EU44" s="4">
        <f>(1-CV44)/(SUM(CV$6:CV44))</f>
        <v>2.5626422252715251E-2</v>
      </c>
      <c r="EV44" s="4">
        <f>(1-CW44)/(SUM(CW$6:CW44))</f>
        <v>2.5626422252715251E-2</v>
      </c>
      <c r="EW44" s="4">
        <f>(1-CX44)/(SUM(CX$6:CX44))</f>
        <v>2.5626422252715251E-2</v>
      </c>
      <c r="EX44" s="4">
        <f>(1-CY44)/(SUM(CY$6:CY44))</f>
        <v>2.5626422252715251E-2</v>
      </c>
      <c r="EY44" s="4">
        <f>(1-CZ44)/(SUM(CZ$6:CZ44))</f>
        <v>2.5626422252715251E-2</v>
      </c>
      <c r="EZ44" s="4">
        <f>(1-DA44)/(SUM(DA$6:DA44))</f>
        <v>2.5626422252715251E-2</v>
      </c>
      <c r="FA44" s="4">
        <f>(1-DB44)/(SUM(DB$6:DB44))</f>
        <v>2.5626422252715251E-2</v>
      </c>
      <c r="FB44" s="4">
        <f>(1-DC44)/(SUM(DC$6:DC44))</f>
        <v>2.5626422252715251E-2</v>
      </c>
      <c r="FD44" s="4">
        <f t="shared" si="74"/>
        <v>2.7546253750069249E-2</v>
      </c>
      <c r="FE44" s="4">
        <f t="shared" si="74"/>
        <v>2.7546253750069249E-2</v>
      </c>
      <c r="FF44" s="4">
        <f t="shared" si="74"/>
        <v>2.7546253750069249E-2</v>
      </c>
      <c r="FG44" s="4">
        <f t="shared" si="74"/>
        <v>2.7546253750069249E-2</v>
      </c>
      <c r="FH44" s="4">
        <f t="shared" si="74"/>
        <v>2.7546253750069249E-2</v>
      </c>
      <c r="FI44" s="4">
        <f t="shared" si="74"/>
        <v>2.7546253750069249E-2</v>
      </c>
      <c r="FJ44" s="4">
        <f t="shared" si="74"/>
        <v>2.7546253750069249E-2</v>
      </c>
      <c r="FK44" s="4">
        <f t="shared" si="74"/>
        <v>2.7546253750069249E-2</v>
      </c>
      <c r="FL44" s="4">
        <f t="shared" si="74"/>
        <v>2.7546253750069249E-2</v>
      </c>
      <c r="FM44" s="4">
        <f t="shared" si="74"/>
        <v>2.7546253750069249E-2</v>
      </c>
      <c r="FN44" s="4">
        <f t="shared" si="74"/>
        <v>2.7546253750069249E-2</v>
      </c>
      <c r="FO44" s="4">
        <f t="shared" si="74"/>
        <v>2.7546253750069249E-2</v>
      </c>
      <c r="FP44" s="4">
        <f t="shared" si="74"/>
        <v>2.7546253750069249E-2</v>
      </c>
      <c r="FQ44" s="4">
        <f t="shared" si="74"/>
        <v>2.7546253750069249E-2</v>
      </c>
      <c r="FR44" s="4">
        <f t="shared" si="74"/>
        <v>2.7546253750069249E-2</v>
      </c>
      <c r="FS44" s="4">
        <f t="shared" si="74"/>
        <v>2.7546253750069249E-2</v>
      </c>
      <c r="FT44" s="4">
        <f t="shared" si="77"/>
        <v>2.7546253750069249E-2</v>
      </c>
      <c r="FU44" s="4">
        <f t="shared" si="77"/>
        <v>2.7546253750069249E-2</v>
      </c>
      <c r="FV44" s="4">
        <f t="shared" si="77"/>
        <v>2.7546253750069249E-2</v>
      </c>
      <c r="FW44" s="4">
        <f t="shared" si="77"/>
        <v>2.7546253750069249E-2</v>
      </c>
      <c r="FX44" s="4">
        <f t="shared" si="77"/>
        <v>2.7546253750069249E-2</v>
      </c>
      <c r="FY44" s="4">
        <f t="shared" si="77"/>
        <v>2.7546253750069249E-2</v>
      </c>
      <c r="FZ44" s="4">
        <f t="shared" si="77"/>
        <v>2.7546253750069249E-2</v>
      </c>
      <c r="GA44" s="4">
        <f t="shared" si="77"/>
        <v>2.7546253750069249E-2</v>
      </c>
      <c r="GB44" s="4">
        <f t="shared" si="77"/>
        <v>2.7546253750069249E-2</v>
      </c>
      <c r="GC44" s="4">
        <f t="shared" si="77"/>
        <v>2.7546253750069249E-2</v>
      </c>
      <c r="GD44" s="4">
        <f t="shared" si="77"/>
        <v>2.7546253750069249E-2</v>
      </c>
      <c r="GE44" s="4">
        <f t="shared" si="77"/>
        <v>2.7546253750069249E-2</v>
      </c>
      <c r="GF44" s="4">
        <f t="shared" si="77"/>
        <v>2.7546253750069249E-2</v>
      </c>
      <c r="GG44" s="4">
        <f t="shared" si="77"/>
        <v>2.7546253750069249E-2</v>
      </c>
      <c r="GH44" s="4">
        <f t="shared" si="75"/>
        <v>2.7546253750069249E-2</v>
      </c>
      <c r="GI44" s="4">
        <f t="shared" si="75"/>
        <v>2.7546253750069249E-2</v>
      </c>
      <c r="GJ44" s="4">
        <f t="shared" si="75"/>
        <v>2.7546253750069249E-2</v>
      </c>
      <c r="GK44" s="4">
        <f t="shared" si="75"/>
        <v>2.7546253750069249E-2</v>
      </c>
      <c r="GL44" s="4">
        <f t="shared" si="75"/>
        <v>2.7546253750069249E-2</v>
      </c>
      <c r="GM44" s="4">
        <f t="shared" si="75"/>
        <v>2.7546253750069249E-2</v>
      </c>
      <c r="GN44" s="4">
        <f t="shared" si="75"/>
        <v>2.7546253750069249E-2</v>
      </c>
      <c r="GO44" s="4">
        <f t="shared" si="75"/>
        <v>-9.7783868162631959E-3</v>
      </c>
      <c r="GP44" s="4">
        <f t="shared" si="75"/>
        <v>6.7315472900624007E-2</v>
      </c>
      <c r="GQ44" s="4">
        <f t="shared" si="75"/>
        <v>2.7546253750069249E-2</v>
      </c>
      <c r="GR44" s="4">
        <f t="shared" si="75"/>
        <v>2.7546253750069249E-2</v>
      </c>
      <c r="GS44" s="4">
        <f t="shared" si="75"/>
        <v>2.7546253750069249E-2</v>
      </c>
      <c r="GT44" s="4">
        <f t="shared" si="75"/>
        <v>2.7546253750069249E-2</v>
      </c>
      <c r="GU44" s="4">
        <f t="shared" si="75"/>
        <v>2.7546253750069249E-2</v>
      </c>
      <c r="GV44" s="4">
        <f t="shared" si="75"/>
        <v>2.7546253750069249E-2</v>
      </c>
      <c r="GW44" s="4">
        <f t="shared" si="75"/>
        <v>2.7546253750069249E-2</v>
      </c>
      <c r="GX44" s="4">
        <f t="shared" si="76"/>
        <v>2.7546253750069249E-2</v>
      </c>
      <c r="GY44" s="4">
        <f t="shared" si="76"/>
        <v>2.7546253750069249E-2</v>
      </c>
      <c r="GZ44" s="4">
        <f t="shared" si="67"/>
        <v>2.7546253750069249E-2</v>
      </c>
      <c r="HA44" s="4">
        <f t="shared" si="67"/>
        <v>2.7546253750069249E-2</v>
      </c>
      <c r="HB44" s="4"/>
      <c r="HC44" s="4"/>
      <c r="HD44" s="4"/>
      <c r="HE44" s="4"/>
    </row>
    <row r="45" spans="2:213" x14ac:dyDescent="0.2">
      <c r="B45" t="str">
        <f t="shared" si="72"/>
        <v>40y</v>
      </c>
      <c r="C45">
        <f t="shared" si="55"/>
        <v>480</v>
      </c>
      <c r="D45" s="10">
        <f t="shared" si="1"/>
        <v>40</v>
      </c>
      <c r="E45" s="11">
        <f>'Curve construction'!F60</f>
        <v>2.6572994220341428E-2</v>
      </c>
      <c r="G45" s="11">
        <f t="shared" ref="G45:V55" si="79">$E45+IF(G$2=$B45,1,0)*$D$2</f>
        <v>2.6572994220341428E-2</v>
      </c>
      <c r="H45" s="11">
        <f t="shared" si="79"/>
        <v>2.6572994220341428E-2</v>
      </c>
      <c r="I45" s="11">
        <f t="shared" si="79"/>
        <v>2.6572994220341428E-2</v>
      </c>
      <c r="J45" s="11">
        <f t="shared" si="79"/>
        <v>2.6572994220341428E-2</v>
      </c>
      <c r="K45" s="11">
        <f t="shared" si="79"/>
        <v>2.6572994220341428E-2</v>
      </c>
      <c r="L45" s="11">
        <f t="shared" si="79"/>
        <v>2.6572994220341428E-2</v>
      </c>
      <c r="M45" s="11">
        <f t="shared" si="79"/>
        <v>2.6572994220341428E-2</v>
      </c>
      <c r="N45" s="11">
        <f t="shared" si="79"/>
        <v>2.6572994220341428E-2</v>
      </c>
      <c r="O45" s="11">
        <f t="shared" si="79"/>
        <v>2.6572994220341428E-2</v>
      </c>
      <c r="P45" s="11">
        <f t="shared" si="79"/>
        <v>2.6572994220341428E-2</v>
      </c>
      <c r="Q45" s="11">
        <f t="shared" si="79"/>
        <v>2.6572994220341428E-2</v>
      </c>
      <c r="R45" s="11">
        <f t="shared" si="79"/>
        <v>2.6572994220341428E-2</v>
      </c>
      <c r="S45" s="11">
        <f t="shared" si="79"/>
        <v>2.6572994220341428E-2</v>
      </c>
      <c r="T45" s="11">
        <f t="shared" si="79"/>
        <v>2.6572994220341428E-2</v>
      </c>
      <c r="U45" s="11">
        <f t="shared" si="79"/>
        <v>2.6572994220341428E-2</v>
      </c>
      <c r="V45" s="11">
        <f t="shared" si="79"/>
        <v>2.6572994220341428E-2</v>
      </c>
      <c r="W45" s="11">
        <f t="shared" si="78"/>
        <v>2.6572994220341428E-2</v>
      </c>
      <c r="X45" s="11">
        <f t="shared" si="78"/>
        <v>2.6572994220341428E-2</v>
      </c>
      <c r="Y45" s="11">
        <f t="shared" si="78"/>
        <v>2.6572994220341428E-2</v>
      </c>
      <c r="Z45" s="11">
        <f t="shared" si="78"/>
        <v>2.6572994220341428E-2</v>
      </c>
      <c r="AA45" s="11">
        <f t="shared" si="78"/>
        <v>2.6572994220341428E-2</v>
      </c>
      <c r="AB45" s="11">
        <f t="shared" si="78"/>
        <v>2.6572994220341428E-2</v>
      </c>
      <c r="AC45" s="11">
        <f t="shared" si="78"/>
        <v>2.6572994220341428E-2</v>
      </c>
      <c r="AD45" s="11">
        <f t="shared" si="78"/>
        <v>2.6572994220341428E-2</v>
      </c>
      <c r="AE45" s="11">
        <f t="shared" si="78"/>
        <v>2.6572994220341428E-2</v>
      </c>
      <c r="AF45" s="11">
        <f t="shared" si="78"/>
        <v>2.6572994220341428E-2</v>
      </c>
      <c r="AG45" s="11">
        <f t="shared" si="78"/>
        <v>2.6572994220341428E-2</v>
      </c>
      <c r="AH45" s="11">
        <f t="shared" si="78"/>
        <v>2.6572994220341428E-2</v>
      </c>
      <c r="AI45" s="11">
        <f t="shared" si="78"/>
        <v>2.6572994220341428E-2</v>
      </c>
      <c r="AJ45" s="11">
        <f t="shared" si="78"/>
        <v>2.6572994220341428E-2</v>
      </c>
      <c r="AK45" s="11">
        <f t="shared" si="78"/>
        <v>2.6572994220341428E-2</v>
      </c>
      <c r="AL45" s="11">
        <f t="shared" si="78"/>
        <v>2.6572994220341428E-2</v>
      </c>
      <c r="AM45" s="11">
        <f t="shared" si="78"/>
        <v>2.6572994220341428E-2</v>
      </c>
      <c r="AN45" s="11">
        <f t="shared" si="78"/>
        <v>2.6572994220341428E-2</v>
      </c>
      <c r="AO45" s="11">
        <f t="shared" si="71"/>
        <v>2.6572994220341428E-2</v>
      </c>
      <c r="AP45" s="11">
        <f t="shared" si="71"/>
        <v>2.6572994220341428E-2</v>
      </c>
      <c r="AQ45" s="11">
        <f t="shared" si="71"/>
        <v>2.6572994220341428E-2</v>
      </c>
      <c r="AR45" s="11">
        <f t="shared" si="71"/>
        <v>2.6572994220341428E-2</v>
      </c>
      <c r="AS45" s="11">
        <f t="shared" si="71"/>
        <v>2.6572994220341428E-2</v>
      </c>
      <c r="AT45" s="11">
        <f t="shared" si="71"/>
        <v>2.7572994220341429E-2</v>
      </c>
      <c r="AU45" s="11">
        <f t="shared" si="71"/>
        <v>2.6572994220341428E-2</v>
      </c>
      <c r="AV45" s="11">
        <f t="shared" si="71"/>
        <v>2.6572994220341428E-2</v>
      </c>
      <c r="AW45" s="11">
        <f t="shared" si="71"/>
        <v>2.6572994220341428E-2</v>
      </c>
      <c r="AX45" s="11">
        <f t="shared" si="71"/>
        <v>2.6572994220341428E-2</v>
      </c>
      <c r="AY45" s="11">
        <f t="shared" si="71"/>
        <v>2.6572994220341428E-2</v>
      </c>
      <c r="AZ45" s="11">
        <f t="shared" si="71"/>
        <v>2.6572994220341428E-2</v>
      </c>
      <c r="BA45" s="11">
        <f t="shared" si="71"/>
        <v>2.6572994220341428E-2</v>
      </c>
      <c r="BB45" s="11">
        <f t="shared" si="71"/>
        <v>2.6572994220341428E-2</v>
      </c>
      <c r="BC45" s="11">
        <f t="shared" si="71"/>
        <v>2.6572994220341428E-2</v>
      </c>
      <c r="BD45" s="11">
        <f t="shared" si="71"/>
        <v>2.6572994220341428E-2</v>
      </c>
      <c r="BF45" s="11">
        <f t="shared" si="57"/>
        <v>0.35027294331854014</v>
      </c>
      <c r="BG45" s="11">
        <f t="shared" si="4"/>
        <v>0.35027294331854014</v>
      </c>
      <c r="BH45" s="11">
        <f t="shared" si="5"/>
        <v>0.35027294331854014</v>
      </c>
      <c r="BI45" s="11">
        <f t="shared" si="6"/>
        <v>0.35027294331854014</v>
      </c>
      <c r="BJ45" s="11">
        <f t="shared" si="7"/>
        <v>0.35027294331854014</v>
      </c>
      <c r="BK45" s="11">
        <f t="shared" si="8"/>
        <v>0.35027294331854014</v>
      </c>
      <c r="BL45" s="11">
        <f t="shared" si="9"/>
        <v>0.35027294331854014</v>
      </c>
      <c r="BM45" s="11">
        <f t="shared" si="10"/>
        <v>0.35027294331854014</v>
      </c>
      <c r="BN45" s="11">
        <f t="shared" si="11"/>
        <v>0.35027294331854014</v>
      </c>
      <c r="BO45" s="11">
        <f t="shared" si="12"/>
        <v>0.35027294331854014</v>
      </c>
      <c r="BP45" s="11">
        <f t="shared" si="13"/>
        <v>0.35027294331854014</v>
      </c>
      <c r="BQ45" s="11">
        <f t="shared" si="14"/>
        <v>0.35027294331854014</v>
      </c>
      <c r="BR45" s="11">
        <f t="shared" si="15"/>
        <v>0.35027294331854014</v>
      </c>
      <c r="BS45" s="11">
        <f t="shared" si="16"/>
        <v>0.35027294331854014</v>
      </c>
      <c r="BT45" s="11">
        <f t="shared" si="17"/>
        <v>0.35027294331854014</v>
      </c>
      <c r="BU45" s="11">
        <f t="shared" si="18"/>
        <v>0.35027294331854014</v>
      </c>
      <c r="BV45" s="11">
        <f t="shared" si="19"/>
        <v>0.35027294331854014</v>
      </c>
      <c r="BW45" s="11">
        <f t="shared" si="20"/>
        <v>0.35027294331854014</v>
      </c>
      <c r="BX45" s="11">
        <f t="shared" si="21"/>
        <v>0.35027294331854014</v>
      </c>
      <c r="BY45" s="11">
        <f t="shared" si="22"/>
        <v>0.35027294331854014</v>
      </c>
      <c r="BZ45" s="11">
        <f t="shared" si="23"/>
        <v>0.35027294331854014</v>
      </c>
      <c r="CA45" s="11">
        <f t="shared" si="24"/>
        <v>0.35027294331854014</v>
      </c>
      <c r="CB45" s="11">
        <f t="shared" si="25"/>
        <v>0.35027294331854014</v>
      </c>
      <c r="CC45" s="11">
        <f t="shared" si="26"/>
        <v>0.35027294331854014</v>
      </c>
      <c r="CD45" s="11">
        <f t="shared" si="27"/>
        <v>0.35027294331854014</v>
      </c>
      <c r="CE45" s="11">
        <f t="shared" si="28"/>
        <v>0.35027294331854014</v>
      </c>
      <c r="CF45" s="11">
        <f t="shared" si="29"/>
        <v>0.35027294331854014</v>
      </c>
      <c r="CG45" s="11">
        <f t="shared" si="30"/>
        <v>0.35027294331854014</v>
      </c>
      <c r="CH45" s="11">
        <f t="shared" si="31"/>
        <v>0.35027294331854014</v>
      </c>
      <c r="CI45" s="11">
        <f t="shared" si="32"/>
        <v>0.35027294331854014</v>
      </c>
      <c r="CJ45" s="11">
        <f t="shared" si="33"/>
        <v>0.35027294331854014</v>
      </c>
      <c r="CK45" s="11">
        <f t="shared" si="34"/>
        <v>0.35027294331854014</v>
      </c>
      <c r="CL45" s="11">
        <f t="shared" si="35"/>
        <v>0.35027294331854014</v>
      </c>
      <c r="CM45" s="11">
        <f t="shared" si="36"/>
        <v>0.35027294331854014</v>
      </c>
      <c r="CN45" s="11">
        <f t="shared" si="37"/>
        <v>0.35027294331854014</v>
      </c>
      <c r="CO45" s="11">
        <f t="shared" si="38"/>
        <v>0.35027294331854014</v>
      </c>
      <c r="CP45" s="11">
        <f t="shared" si="39"/>
        <v>0.35027294331854014</v>
      </c>
      <c r="CQ45" s="11">
        <f t="shared" si="40"/>
        <v>0.35027294331854014</v>
      </c>
      <c r="CR45" s="11">
        <f t="shared" si="41"/>
        <v>0.35027294331854014</v>
      </c>
      <c r="CS45" s="11">
        <f t="shared" si="42"/>
        <v>0.33689356857993313</v>
      </c>
      <c r="CT45" s="11">
        <f t="shared" si="43"/>
        <v>0.35027294331854014</v>
      </c>
      <c r="CU45" s="11">
        <f t="shared" si="44"/>
        <v>0.35027294331854014</v>
      </c>
      <c r="CV45" s="11">
        <f t="shared" si="45"/>
        <v>0.35027294331854014</v>
      </c>
      <c r="CW45" s="11">
        <f t="shared" si="46"/>
        <v>0.35027294331854014</v>
      </c>
      <c r="CX45" s="11">
        <f t="shared" si="47"/>
        <v>0.35027294331854014</v>
      </c>
      <c r="CY45" s="11">
        <f t="shared" si="48"/>
        <v>0.35027294331854014</v>
      </c>
      <c r="CZ45" s="11">
        <f t="shared" si="49"/>
        <v>0.35027294331854014</v>
      </c>
      <c r="DA45" s="11">
        <f t="shared" si="50"/>
        <v>0.35027294331854014</v>
      </c>
      <c r="DB45" s="11">
        <f t="shared" si="51"/>
        <v>0.35027294331854014</v>
      </c>
      <c r="DC45" s="11">
        <f t="shared" si="52"/>
        <v>0.35027294331854014</v>
      </c>
      <c r="DE45" s="4">
        <f>(1-BF45)/(SUM(BF$6:BF45))</f>
        <v>2.5653974903464535E-2</v>
      </c>
      <c r="DF45" s="4">
        <f>(1-BG45)/(SUM(BG$6:BG45))</f>
        <v>2.5654950323586577E-2</v>
      </c>
      <c r="DG45" s="4">
        <f>(1-BH45)/(SUM(BH$6:BH45))</f>
        <v>2.5655887948349259E-2</v>
      </c>
      <c r="DH45" s="4">
        <f>(1-BI45)/(SUM(BI$6:BI45))</f>
        <v>2.5656779584329763E-2</v>
      </c>
      <c r="DI45" s="4">
        <f>(1-BJ45)/(SUM(BJ$6:BJ45))</f>
        <v>2.565761664668411E-2</v>
      </c>
      <c r="DJ45" s="4">
        <f>(1-BK45)/(SUM(BK$6:BK45))</f>
        <v>2.5658401848867272E-2</v>
      </c>
      <c r="DK45" s="4">
        <f>(1-BL45)/(SUM(BL$6:BL45))</f>
        <v>2.5659132104972476E-2</v>
      </c>
      <c r="DL45" s="4">
        <f>(1-BM45)/(SUM(BM$6:BM45))</f>
        <v>2.5659813449998473E-2</v>
      </c>
      <c r="DM45" s="4">
        <f>(1-BN45)/(SUM(BN$6:BN45))</f>
        <v>2.5660445877190952E-2</v>
      </c>
      <c r="DN45" s="4">
        <f>(1-BO45)/(SUM(BO$6:BO45))</f>
        <v>2.5661029561920574E-2</v>
      </c>
      <c r="DO45" s="4">
        <f>(1-BP45)/(SUM(BP$6:BP45))</f>
        <v>2.566157273047643E-2</v>
      </c>
      <c r="DP45" s="4">
        <f>(1-BQ45)/(SUM(BQ$6:BQ45))</f>
        <v>2.5662077081202668E-2</v>
      </c>
      <c r="DQ45" s="4">
        <f>(1-BR45)/(SUM(BR$6:BR45))</f>
        <v>2.566254425831559E-2</v>
      </c>
      <c r="DR45" s="4">
        <f>(1-BS45)/(SUM(BS$6:BS45))</f>
        <v>2.5662975853056765E-2</v>
      </c>
      <c r="DS45" s="4">
        <f>(1-BT45)/(SUM(BT$6:BT45))</f>
        <v>2.5663373404903937E-2</v>
      </c>
      <c r="DT45" s="4">
        <f>(1-BU45)/(SUM(BU$6:BU45))</f>
        <v>2.5663738402805086E-2</v>
      </c>
      <c r="DU45" s="4">
        <f>(1-BV45)/(SUM(BV$6:BV45))</f>
        <v>2.5664072286417473E-2</v>
      </c>
      <c r="DV45" s="4">
        <f>(1-BW45)/(SUM(BW$6:BW45))</f>
        <v>2.5664376447341309E-2</v>
      </c>
      <c r="DW45" s="4">
        <f>(1-BX45)/(SUM(BX$6:BX45))</f>
        <v>2.5664652230342311E-2</v>
      </c>
      <c r="DX45" s="4">
        <f>(1-BY45)/(SUM(BY$6:BY45))</f>
        <v>2.5664900934559452E-2</v>
      </c>
      <c r="DY45" s="4">
        <f>(1-BZ45)/(SUM(BZ$6:BZ45))</f>
        <v>2.5665127715070662E-2</v>
      </c>
      <c r="DZ45" s="4">
        <f>(1-CA45)/(SUM(CA$6:CA45))</f>
        <v>2.5665333954194642E-2</v>
      </c>
      <c r="EA45" s="4">
        <f>(1-CB45)/(SUM(CB$6:CB45))</f>
        <v>2.566552095395376E-2</v>
      </c>
      <c r="EB45" s="4">
        <f>(1-CC45)/(SUM(CC$6:CC45))</f>
        <v>2.5665689940733736E-2</v>
      </c>
      <c r="EC45" s="4">
        <f>(1-CD45)/(SUM(CD$6:CD45))</f>
        <v>2.5665842069671187E-2</v>
      </c>
      <c r="ED45" s="4">
        <f>(1-CE45)/(SUM(CE$6:CE45))</f>
        <v>2.5665978428785003E-2</v>
      </c>
      <c r="EE45" s="4">
        <f>(1-CF45)/(SUM(CF$6:CF45))</f>
        <v>2.5666100042866184E-2</v>
      </c>
      <c r="EF45" s="4">
        <f>(1-CG45)/(SUM(CG$6:CG45))</f>
        <v>2.5666207877140426E-2</v>
      </c>
      <c r="EG45" s="4">
        <f>(1-CH45)/(SUM(CH$6:CH45))</f>
        <v>2.5666302840716748E-2</v>
      </c>
      <c r="EH45" s="4">
        <f>(1-CI45)/(SUM(CI$6:CI45))</f>
        <v>2.566638578983477E-2</v>
      </c>
      <c r="EI45" s="4">
        <f>(1-CJ45)/(SUM(CJ$6:CJ45))</f>
        <v>2.5666454290619332E-2</v>
      </c>
      <c r="EJ45" s="4">
        <f>(1-CK45)/(SUM(CK$6:CK45))</f>
        <v>2.5666509069478427E-2</v>
      </c>
      <c r="EK45" s="4">
        <f>(1-CL45)/(SUM(CL$6:CL45))</f>
        <v>2.5666550823981935E-2</v>
      </c>
      <c r="EL45" s="4">
        <f>(1-CM45)/(SUM(CM$6:CM45))</f>
        <v>2.5666580223889679E-2</v>
      </c>
      <c r="EM45" s="4">
        <f>(1-CN45)/(SUM(CN$6:CN45))</f>
        <v>2.5666597912145244E-2</v>
      </c>
      <c r="EN45" s="4">
        <f>(1-CO45)/(SUM(CO$6:CO45))</f>
        <v>2.5666604505836677E-2</v>
      </c>
      <c r="EO45" s="4">
        <f>(1-CP45)/(SUM(CP$6:CP45))</f>
        <v>2.566660059712509E-2</v>
      </c>
      <c r="EP45" s="4">
        <f>(1-CQ45)/(SUM(CQ$6:CQ45))</f>
        <v>2.5666586754142184E-2</v>
      </c>
      <c r="EQ45" s="4">
        <f>(1-CR45)/(SUM(CR$6:CR45))</f>
        <v>2.5666563521857623E-2</v>
      </c>
      <c r="ER45" s="4">
        <f>(1-CS45)/(SUM(CS$6:CS45))</f>
        <v>2.6195064348575953E-2</v>
      </c>
      <c r="ES45" s="4">
        <f>(1-CT45)/(SUM(CT$6:CT45))</f>
        <v>2.5652972982055242E-2</v>
      </c>
      <c r="ET45" s="4">
        <f>(1-CU45)/(SUM(CU$6:CU45))</f>
        <v>2.5652972982055242E-2</v>
      </c>
      <c r="EU45" s="4">
        <f>(1-CV45)/(SUM(CV$6:CV45))</f>
        <v>2.5652972982055242E-2</v>
      </c>
      <c r="EV45" s="4">
        <f>(1-CW45)/(SUM(CW$6:CW45))</f>
        <v>2.5652972982055242E-2</v>
      </c>
      <c r="EW45" s="4">
        <f>(1-CX45)/(SUM(CX$6:CX45))</f>
        <v>2.5652972982055242E-2</v>
      </c>
      <c r="EX45" s="4">
        <f>(1-CY45)/(SUM(CY$6:CY45))</f>
        <v>2.5652972982055242E-2</v>
      </c>
      <c r="EY45" s="4">
        <f>(1-CZ45)/(SUM(CZ$6:CZ45))</f>
        <v>2.5652972982055242E-2</v>
      </c>
      <c r="EZ45" s="4">
        <f>(1-DA45)/(SUM(DA$6:DA45))</f>
        <v>2.5652972982055242E-2</v>
      </c>
      <c r="FA45" s="4">
        <f>(1-DB45)/(SUM(DB$6:DB45))</f>
        <v>2.5652972982055242E-2</v>
      </c>
      <c r="FB45" s="4">
        <f>(1-DC45)/(SUM(DC$6:DC45))</f>
        <v>2.5652972982055242E-2</v>
      </c>
      <c r="FD45" s="4">
        <f t="shared" si="74"/>
        <v>2.7546253750068583E-2</v>
      </c>
      <c r="FE45" s="4">
        <f t="shared" si="74"/>
        <v>2.7546253750068583E-2</v>
      </c>
      <c r="FF45" s="4">
        <f t="shared" si="74"/>
        <v>2.7546253750068583E-2</v>
      </c>
      <c r="FG45" s="4">
        <f t="shared" si="74"/>
        <v>2.7546253750068583E-2</v>
      </c>
      <c r="FH45" s="4">
        <f t="shared" si="74"/>
        <v>2.7546253750068583E-2</v>
      </c>
      <c r="FI45" s="4">
        <f t="shared" si="74"/>
        <v>2.7546253750068583E-2</v>
      </c>
      <c r="FJ45" s="4">
        <f t="shared" si="74"/>
        <v>2.7546253750068583E-2</v>
      </c>
      <c r="FK45" s="4">
        <f t="shared" si="74"/>
        <v>2.7546253750068583E-2</v>
      </c>
      <c r="FL45" s="4">
        <f t="shared" si="74"/>
        <v>2.7546253750068583E-2</v>
      </c>
      <c r="FM45" s="4">
        <f t="shared" si="74"/>
        <v>2.7546253750068583E-2</v>
      </c>
      <c r="FN45" s="4">
        <f t="shared" si="74"/>
        <v>2.7546253750068583E-2</v>
      </c>
      <c r="FO45" s="4">
        <f t="shared" si="74"/>
        <v>2.7546253750068583E-2</v>
      </c>
      <c r="FP45" s="4">
        <f t="shared" si="74"/>
        <v>2.7546253750068583E-2</v>
      </c>
      <c r="FQ45" s="4">
        <f t="shared" si="74"/>
        <v>2.7546253750068583E-2</v>
      </c>
      <c r="FR45" s="4">
        <f t="shared" si="74"/>
        <v>2.7546253750068583E-2</v>
      </c>
      <c r="FS45" s="4">
        <f t="shared" si="74"/>
        <v>2.7546253750068583E-2</v>
      </c>
      <c r="FT45" s="4">
        <f t="shared" si="77"/>
        <v>2.7546253750068583E-2</v>
      </c>
      <c r="FU45" s="4">
        <f t="shared" si="77"/>
        <v>2.7546253750068583E-2</v>
      </c>
      <c r="FV45" s="4">
        <f t="shared" si="77"/>
        <v>2.7546253750068583E-2</v>
      </c>
      <c r="FW45" s="4">
        <f t="shared" si="77"/>
        <v>2.7546253750068583E-2</v>
      </c>
      <c r="FX45" s="4">
        <f t="shared" si="77"/>
        <v>2.7546253750068583E-2</v>
      </c>
      <c r="FY45" s="4">
        <f t="shared" si="77"/>
        <v>2.7546253750068583E-2</v>
      </c>
      <c r="FZ45" s="4">
        <f t="shared" si="77"/>
        <v>2.7546253750068583E-2</v>
      </c>
      <c r="GA45" s="4">
        <f t="shared" si="77"/>
        <v>2.7546253750068583E-2</v>
      </c>
      <c r="GB45" s="4">
        <f t="shared" si="77"/>
        <v>2.7546253750068583E-2</v>
      </c>
      <c r="GC45" s="4">
        <f t="shared" si="77"/>
        <v>2.7546253750068583E-2</v>
      </c>
      <c r="GD45" s="4">
        <f t="shared" si="77"/>
        <v>2.7546253750068583E-2</v>
      </c>
      <c r="GE45" s="4">
        <f t="shared" si="77"/>
        <v>2.7546253750068583E-2</v>
      </c>
      <c r="GF45" s="4">
        <f t="shared" si="77"/>
        <v>2.7546253750068583E-2</v>
      </c>
      <c r="GG45" s="4">
        <f t="shared" si="77"/>
        <v>2.7546253750068583E-2</v>
      </c>
      <c r="GH45" s="4">
        <f t="shared" si="75"/>
        <v>2.7546253750068583E-2</v>
      </c>
      <c r="GI45" s="4">
        <f t="shared" si="75"/>
        <v>2.7546253750068583E-2</v>
      </c>
      <c r="GJ45" s="4">
        <f t="shared" si="75"/>
        <v>2.7546253750068583E-2</v>
      </c>
      <c r="GK45" s="4">
        <f t="shared" si="75"/>
        <v>2.7546253750068583E-2</v>
      </c>
      <c r="GL45" s="4">
        <f t="shared" si="75"/>
        <v>2.7546253750068583E-2</v>
      </c>
      <c r="GM45" s="4">
        <f t="shared" si="75"/>
        <v>2.7546253750068583E-2</v>
      </c>
      <c r="GN45" s="4">
        <f t="shared" si="75"/>
        <v>2.7546253750068583E-2</v>
      </c>
      <c r="GO45" s="4">
        <f t="shared" si="75"/>
        <v>2.7546253750068583E-2</v>
      </c>
      <c r="GP45" s="4">
        <f t="shared" si="75"/>
        <v>-1.0741125370990035E-2</v>
      </c>
      <c r="GQ45" s="4">
        <f t="shared" si="75"/>
        <v>6.8354175516351923E-2</v>
      </c>
      <c r="GR45" s="4">
        <f t="shared" si="75"/>
        <v>2.7546253750068583E-2</v>
      </c>
      <c r="GS45" s="4">
        <f t="shared" si="75"/>
        <v>2.7546253750068583E-2</v>
      </c>
      <c r="GT45" s="4">
        <f t="shared" si="75"/>
        <v>2.7546253750068583E-2</v>
      </c>
      <c r="GU45" s="4">
        <f t="shared" si="75"/>
        <v>2.7546253750068583E-2</v>
      </c>
      <c r="GV45" s="4">
        <f t="shared" si="75"/>
        <v>2.7546253750068583E-2</v>
      </c>
      <c r="GW45" s="4">
        <f t="shared" si="75"/>
        <v>2.7546253750068583E-2</v>
      </c>
      <c r="GX45" s="4">
        <f t="shared" si="76"/>
        <v>2.7546253750068583E-2</v>
      </c>
      <c r="GY45" s="4">
        <f t="shared" si="76"/>
        <v>2.7546253750068583E-2</v>
      </c>
      <c r="GZ45" s="4">
        <f t="shared" si="67"/>
        <v>2.7546253750068583E-2</v>
      </c>
      <c r="HA45" s="4">
        <f t="shared" si="67"/>
        <v>2.7546253750068583E-2</v>
      </c>
      <c r="HB45" s="4"/>
      <c r="HC45" s="4"/>
      <c r="HD45" s="4"/>
      <c r="HE45" s="4"/>
    </row>
    <row r="46" spans="2:213" x14ac:dyDescent="0.2">
      <c r="B46" t="str">
        <f t="shared" si="72"/>
        <v>41y</v>
      </c>
      <c r="C46">
        <f t="shared" si="55"/>
        <v>492</v>
      </c>
      <c r="D46" s="10">
        <f t="shared" si="1"/>
        <v>41</v>
      </c>
      <c r="E46" s="11">
        <f>'Curve construction'!F61</f>
        <v>2.659672128633539E-2</v>
      </c>
      <c r="G46" s="11">
        <f t="shared" si="79"/>
        <v>2.659672128633539E-2</v>
      </c>
      <c r="H46" s="11">
        <f t="shared" si="79"/>
        <v>2.659672128633539E-2</v>
      </c>
      <c r="I46" s="11">
        <f t="shared" si="79"/>
        <v>2.659672128633539E-2</v>
      </c>
      <c r="J46" s="11">
        <f t="shared" si="79"/>
        <v>2.659672128633539E-2</v>
      </c>
      <c r="K46" s="11">
        <f t="shared" si="79"/>
        <v>2.659672128633539E-2</v>
      </c>
      <c r="L46" s="11">
        <f t="shared" si="79"/>
        <v>2.659672128633539E-2</v>
      </c>
      <c r="M46" s="11">
        <f t="shared" si="79"/>
        <v>2.659672128633539E-2</v>
      </c>
      <c r="N46" s="11">
        <f t="shared" si="79"/>
        <v>2.659672128633539E-2</v>
      </c>
      <c r="O46" s="11">
        <f t="shared" si="79"/>
        <v>2.659672128633539E-2</v>
      </c>
      <c r="P46" s="11">
        <f t="shared" si="79"/>
        <v>2.659672128633539E-2</v>
      </c>
      <c r="Q46" s="11">
        <f t="shared" si="79"/>
        <v>2.659672128633539E-2</v>
      </c>
      <c r="R46" s="11">
        <f t="shared" si="79"/>
        <v>2.659672128633539E-2</v>
      </c>
      <c r="S46" s="11">
        <f t="shared" si="79"/>
        <v>2.659672128633539E-2</v>
      </c>
      <c r="T46" s="11">
        <f t="shared" si="79"/>
        <v>2.659672128633539E-2</v>
      </c>
      <c r="U46" s="11">
        <f t="shared" si="79"/>
        <v>2.659672128633539E-2</v>
      </c>
      <c r="V46" s="11">
        <f t="shared" si="79"/>
        <v>2.659672128633539E-2</v>
      </c>
      <c r="W46" s="11">
        <f t="shared" si="78"/>
        <v>2.659672128633539E-2</v>
      </c>
      <c r="X46" s="11">
        <f t="shared" si="78"/>
        <v>2.659672128633539E-2</v>
      </c>
      <c r="Y46" s="11">
        <f t="shared" si="78"/>
        <v>2.659672128633539E-2</v>
      </c>
      <c r="Z46" s="11">
        <f t="shared" si="78"/>
        <v>2.659672128633539E-2</v>
      </c>
      <c r="AA46" s="11">
        <f t="shared" si="78"/>
        <v>2.659672128633539E-2</v>
      </c>
      <c r="AB46" s="11">
        <f t="shared" si="78"/>
        <v>2.659672128633539E-2</v>
      </c>
      <c r="AC46" s="11">
        <f t="shared" si="78"/>
        <v>2.659672128633539E-2</v>
      </c>
      <c r="AD46" s="11">
        <f t="shared" si="78"/>
        <v>2.659672128633539E-2</v>
      </c>
      <c r="AE46" s="11">
        <f t="shared" si="78"/>
        <v>2.659672128633539E-2</v>
      </c>
      <c r="AF46" s="11">
        <f t="shared" si="78"/>
        <v>2.659672128633539E-2</v>
      </c>
      <c r="AG46" s="11">
        <f t="shared" si="78"/>
        <v>2.659672128633539E-2</v>
      </c>
      <c r="AH46" s="11">
        <f t="shared" si="78"/>
        <v>2.659672128633539E-2</v>
      </c>
      <c r="AI46" s="11">
        <f t="shared" si="78"/>
        <v>2.659672128633539E-2</v>
      </c>
      <c r="AJ46" s="11">
        <f t="shared" si="78"/>
        <v>2.659672128633539E-2</v>
      </c>
      <c r="AK46" s="11">
        <f t="shared" si="78"/>
        <v>2.659672128633539E-2</v>
      </c>
      <c r="AL46" s="11">
        <f t="shared" si="78"/>
        <v>2.659672128633539E-2</v>
      </c>
      <c r="AM46" s="11">
        <f t="shared" si="78"/>
        <v>2.659672128633539E-2</v>
      </c>
      <c r="AN46" s="11">
        <f t="shared" si="78"/>
        <v>2.659672128633539E-2</v>
      </c>
      <c r="AO46" s="11">
        <f t="shared" si="71"/>
        <v>2.659672128633539E-2</v>
      </c>
      <c r="AP46" s="11">
        <f t="shared" si="71"/>
        <v>2.659672128633539E-2</v>
      </c>
      <c r="AQ46" s="11">
        <f t="shared" si="71"/>
        <v>2.659672128633539E-2</v>
      </c>
      <c r="AR46" s="11">
        <f t="shared" si="71"/>
        <v>2.659672128633539E-2</v>
      </c>
      <c r="AS46" s="11">
        <f t="shared" si="71"/>
        <v>2.659672128633539E-2</v>
      </c>
      <c r="AT46" s="11">
        <f t="shared" si="71"/>
        <v>2.659672128633539E-2</v>
      </c>
      <c r="AU46" s="11">
        <f t="shared" si="71"/>
        <v>2.7596721286335391E-2</v>
      </c>
      <c r="AV46" s="11">
        <f t="shared" si="71"/>
        <v>2.659672128633539E-2</v>
      </c>
      <c r="AW46" s="11">
        <f t="shared" si="71"/>
        <v>2.659672128633539E-2</v>
      </c>
      <c r="AX46" s="11">
        <f t="shared" si="71"/>
        <v>2.659672128633539E-2</v>
      </c>
      <c r="AY46" s="11">
        <f t="shared" si="71"/>
        <v>2.659672128633539E-2</v>
      </c>
      <c r="AZ46" s="11">
        <f t="shared" si="71"/>
        <v>2.659672128633539E-2</v>
      </c>
      <c r="BA46" s="11">
        <f t="shared" si="71"/>
        <v>2.659672128633539E-2</v>
      </c>
      <c r="BB46" s="11">
        <f t="shared" si="71"/>
        <v>2.659672128633539E-2</v>
      </c>
      <c r="BC46" s="11">
        <f t="shared" si="71"/>
        <v>2.659672128633539E-2</v>
      </c>
      <c r="BD46" s="11">
        <f t="shared" si="71"/>
        <v>2.659672128633539E-2</v>
      </c>
      <c r="BF46" s="11">
        <f t="shared" si="57"/>
        <v>0.34088289655108722</v>
      </c>
      <c r="BG46" s="11">
        <f t="shared" si="4"/>
        <v>0.34088289655108722</v>
      </c>
      <c r="BH46" s="11">
        <f t="shared" si="5"/>
        <v>0.34088289655108722</v>
      </c>
      <c r="BI46" s="11">
        <f t="shared" si="6"/>
        <v>0.34088289655108722</v>
      </c>
      <c r="BJ46" s="11">
        <f t="shared" si="7"/>
        <v>0.34088289655108722</v>
      </c>
      <c r="BK46" s="11">
        <f t="shared" si="8"/>
        <v>0.34088289655108722</v>
      </c>
      <c r="BL46" s="11">
        <f t="shared" si="9"/>
        <v>0.34088289655108722</v>
      </c>
      <c r="BM46" s="11">
        <f t="shared" si="10"/>
        <v>0.34088289655108722</v>
      </c>
      <c r="BN46" s="11">
        <f t="shared" si="11"/>
        <v>0.34088289655108722</v>
      </c>
      <c r="BO46" s="11">
        <f t="shared" si="12"/>
        <v>0.34088289655108722</v>
      </c>
      <c r="BP46" s="11">
        <f t="shared" si="13"/>
        <v>0.34088289655108722</v>
      </c>
      <c r="BQ46" s="11">
        <f t="shared" si="14"/>
        <v>0.34088289655108722</v>
      </c>
      <c r="BR46" s="11">
        <f t="shared" si="15"/>
        <v>0.34088289655108722</v>
      </c>
      <c r="BS46" s="11">
        <f t="shared" si="16"/>
        <v>0.34088289655108722</v>
      </c>
      <c r="BT46" s="11">
        <f t="shared" si="17"/>
        <v>0.34088289655108722</v>
      </c>
      <c r="BU46" s="11">
        <f t="shared" si="18"/>
        <v>0.34088289655108722</v>
      </c>
      <c r="BV46" s="11">
        <f t="shared" si="19"/>
        <v>0.34088289655108722</v>
      </c>
      <c r="BW46" s="11">
        <f t="shared" si="20"/>
        <v>0.34088289655108722</v>
      </c>
      <c r="BX46" s="11">
        <f t="shared" si="21"/>
        <v>0.34088289655108722</v>
      </c>
      <c r="BY46" s="11">
        <f t="shared" si="22"/>
        <v>0.34088289655108722</v>
      </c>
      <c r="BZ46" s="11">
        <f t="shared" si="23"/>
        <v>0.34088289655108722</v>
      </c>
      <c r="CA46" s="11">
        <f t="shared" si="24"/>
        <v>0.34088289655108722</v>
      </c>
      <c r="CB46" s="11">
        <f t="shared" si="25"/>
        <v>0.34088289655108722</v>
      </c>
      <c r="CC46" s="11">
        <f t="shared" si="26"/>
        <v>0.34088289655108722</v>
      </c>
      <c r="CD46" s="11">
        <f t="shared" si="27"/>
        <v>0.34088289655108722</v>
      </c>
      <c r="CE46" s="11">
        <f t="shared" si="28"/>
        <v>0.34088289655108722</v>
      </c>
      <c r="CF46" s="11">
        <f t="shared" si="29"/>
        <v>0.34088289655108722</v>
      </c>
      <c r="CG46" s="11">
        <f t="shared" si="30"/>
        <v>0.34088289655108722</v>
      </c>
      <c r="CH46" s="11">
        <f t="shared" si="31"/>
        <v>0.34088289655108722</v>
      </c>
      <c r="CI46" s="11">
        <f t="shared" si="32"/>
        <v>0.34088289655108722</v>
      </c>
      <c r="CJ46" s="11">
        <f t="shared" si="33"/>
        <v>0.34088289655108722</v>
      </c>
      <c r="CK46" s="11">
        <f t="shared" si="34"/>
        <v>0.34088289655108722</v>
      </c>
      <c r="CL46" s="11">
        <f t="shared" si="35"/>
        <v>0.34088289655108722</v>
      </c>
      <c r="CM46" s="11">
        <f t="shared" si="36"/>
        <v>0.34088289655108722</v>
      </c>
      <c r="CN46" s="11">
        <f t="shared" si="37"/>
        <v>0.34088289655108722</v>
      </c>
      <c r="CO46" s="11">
        <f t="shared" si="38"/>
        <v>0.34088289655108722</v>
      </c>
      <c r="CP46" s="11">
        <f t="shared" si="39"/>
        <v>0.34088289655108722</v>
      </c>
      <c r="CQ46" s="11">
        <f t="shared" si="40"/>
        <v>0.34088289655108722</v>
      </c>
      <c r="CR46" s="11">
        <f t="shared" si="41"/>
        <v>0.34088289655108722</v>
      </c>
      <c r="CS46" s="11">
        <f t="shared" si="42"/>
        <v>0.34088289655108722</v>
      </c>
      <c r="CT46" s="11">
        <f t="shared" si="43"/>
        <v>0.32754343083264209</v>
      </c>
      <c r="CU46" s="11">
        <f t="shared" si="44"/>
        <v>0.34088289655108722</v>
      </c>
      <c r="CV46" s="11">
        <f t="shared" si="45"/>
        <v>0.34088289655108722</v>
      </c>
      <c r="CW46" s="11">
        <f t="shared" si="46"/>
        <v>0.34088289655108722</v>
      </c>
      <c r="CX46" s="11">
        <f t="shared" si="47"/>
        <v>0.34088289655108722</v>
      </c>
      <c r="CY46" s="11">
        <f t="shared" si="48"/>
        <v>0.34088289655108722</v>
      </c>
      <c r="CZ46" s="11">
        <f t="shared" si="49"/>
        <v>0.34088289655108722</v>
      </c>
      <c r="DA46" s="11">
        <f t="shared" si="50"/>
        <v>0.34088289655108722</v>
      </c>
      <c r="DB46" s="11">
        <f t="shared" si="51"/>
        <v>0.34088289655108722</v>
      </c>
      <c r="DC46" s="11">
        <f t="shared" si="52"/>
        <v>0.34088289655108722</v>
      </c>
      <c r="DE46" s="4">
        <f>(1-BF46)/(SUM(BF$6:BF46))</f>
        <v>2.5679105781415603E-2</v>
      </c>
      <c r="DF46" s="4">
        <f>(1-BG46)/(SUM(BG$6:BG46))</f>
        <v>2.5680069189583283E-2</v>
      </c>
      <c r="DG46" s="4">
        <f>(1-BH46)/(SUM(BH$6:BH46))</f>
        <v>2.5680995266910957E-2</v>
      </c>
      <c r="DH46" s="4">
        <f>(1-BI46)/(SUM(BI$6:BI46))</f>
        <v>2.5681875921003083E-2</v>
      </c>
      <c r="DI46" s="4">
        <f>(1-BJ46)/(SUM(BJ$6:BJ46))</f>
        <v>2.5682702672888528E-2</v>
      </c>
      <c r="DJ46" s="4">
        <f>(1-BK46)/(SUM(BK$6:BK46))</f>
        <v>2.5683478202736251E-2</v>
      </c>
      <c r="DK46" s="4">
        <f>(1-BL46)/(SUM(BL$6:BL46))</f>
        <v>2.5684199462780995E-2</v>
      </c>
      <c r="DL46" s="4">
        <f>(1-BM46)/(SUM(BM$6:BM46))</f>
        <v>2.568487241379272E-2</v>
      </c>
      <c r="DM46" s="4">
        <f>(1-BN46)/(SUM(BN$6:BN46))</f>
        <v>2.5685497049202581E-2</v>
      </c>
      <c r="DN46" s="4">
        <f>(1-BO46)/(SUM(BO$6:BO46))</f>
        <v>2.5686073542315335E-2</v>
      </c>
      <c r="DO46" s="4">
        <f>(1-BP46)/(SUM(BP$6:BP46))</f>
        <v>2.5686610018143732E-2</v>
      </c>
      <c r="DP46" s="4">
        <f>(1-BQ46)/(SUM(BQ$6:BQ46))</f>
        <v>2.5687108154171707E-2</v>
      </c>
      <c r="DQ46" s="4">
        <f>(1-BR46)/(SUM(BR$6:BR46))</f>
        <v>2.568756957441409E-2</v>
      </c>
      <c r="DR46" s="4">
        <f>(1-BS46)/(SUM(BS$6:BS46))</f>
        <v>2.5687995850556301E-2</v>
      </c>
      <c r="DS46" s="4">
        <f>(1-BT46)/(SUM(BT$6:BT46))</f>
        <v>2.5688388503151045E-2</v>
      </c>
      <c r="DT46" s="4">
        <f>(1-BU46)/(SUM(BU$6:BU46))</f>
        <v>2.5688749002837824E-2</v>
      </c>
      <c r="DU46" s="4">
        <f>(1-BV46)/(SUM(BV$6:BV46))</f>
        <v>2.5689078771567345E-2</v>
      </c>
      <c r="DV46" s="4">
        <f>(1-BW46)/(SUM(BW$6:BW46))</f>
        <v>2.5689379183820513E-2</v>
      </c>
      <c r="DW46" s="4">
        <f>(1-BX46)/(SUM(BX$6:BX46))</f>
        <v>2.5689651567816451E-2</v>
      </c>
      <c r="DX46" s="4">
        <f>(1-BY46)/(SUM(BY$6:BY46))</f>
        <v>2.5689897206705836E-2</v>
      </c>
      <c r="DY46" s="4">
        <f>(1-BZ46)/(SUM(BZ$6:BZ46))</f>
        <v>2.5690121192048089E-2</v>
      </c>
      <c r="DZ46" s="4">
        <f>(1-CA46)/(SUM(CA$6:CA46))</f>
        <v>2.569032488913903E-2</v>
      </c>
      <c r="EA46" s="4">
        <f>(1-CB46)/(SUM(CB$6:CB46))</f>
        <v>2.5690509583965352E-2</v>
      </c>
      <c r="EB46" s="4">
        <f>(1-CC46)/(SUM(CC$6:CC46))</f>
        <v>2.5690676487807228E-2</v>
      </c>
      <c r="EC46" s="4">
        <f>(1-CD46)/(SUM(CD$6:CD46))</f>
        <v>2.5690826741572071E-2</v>
      </c>
      <c r="ED46" s="4">
        <f>(1-CE46)/(SUM(CE$6:CE46))</f>
        <v>2.5690961419875258E-2</v>
      </c>
      <c r="EE46" s="4">
        <f>(1-CF46)/(SUM(CF$6:CF46))</f>
        <v>2.5691081534882254E-2</v>
      </c>
      <c r="EF46" s="4">
        <f>(1-CG46)/(SUM(CG$6:CG46))</f>
        <v>2.5691188039926247E-2</v>
      </c>
      <c r="EG46" s="4">
        <f>(1-CH46)/(SUM(CH$6:CH46))</f>
        <v>2.5691281832914453E-2</v>
      </c>
      <c r="EH46" s="4">
        <f>(1-CI46)/(SUM(CI$6:CI46))</f>
        <v>2.5691363759535513E-2</v>
      </c>
      <c r="EI46" s="4">
        <f>(1-CJ46)/(SUM(CJ$6:CJ46))</f>
        <v>2.5691431415919484E-2</v>
      </c>
      <c r="EJ46" s="4">
        <f>(1-CK46)/(SUM(CK$6:CK46))</f>
        <v>2.5691485519522991E-2</v>
      </c>
      <c r="EK46" s="4">
        <f>(1-CL46)/(SUM(CL$6:CL46))</f>
        <v>2.569152675931927E-2</v>
      </c>
      <c r="EL46" s="4">
        <f>(1-CM46)/(SUM(CM$6:CM46))</f>
        <v>2.5691555796813662E-2</v>
      </c>
      <c r="EM46" s="4">
        <f>(1-CN46)/(SUM(CN$6:CN46))</f>
        <v>2.5691573267025258E-2</v>
      </c>
      <c r="EN46" s="4">
        <f>(1-CO46)/(SUM(CO$6:CO46))</f>
        <v>2.5691579779435862E-2</v>
      </c>
      <c r="EO46" s="4">
        <f>(1-CP46)/(SUM(CP$6:CP46))</f>
        <v>2.5691575918907202E-2</v>
      </c>
      <c r="EP46" s="4">
        <f>(1-CQ46)/(SUM(CQ$6:CQ46))</f>
        <v>2.5691562246567469E-2</v>
      </c>
      <c r="EQ46" s="4">
        <f>(1-CR46)/(SUM(CR$6:CR46))</f>
        <v>2.5691539300668056E-2</v>
      </c>
      <c r="ER46" s="4">
        <f>(1-CS46)/(SUM(CS$6:CS46))</f>
        <v>2.5691507597411525E-2</v>
      </c>
      <c r="ES46" s="4">
        <f>(1-CT46)/(SUM(CT$6:CT46))</f>
        <v>2.6211421445629383E-2</v>
      </c>
      <c r="ET46" s="4">
        <f>(1-CU46)/(SUM(CU$6:CU46))</f>
        <v>2.5678116197301686E-2</v>
      </c>
      <c r="EU46" s="4">
        <f>(1-CV46)/(SUM(CV$6:CV46))</f>
        <v>2.5678116197301686E-2</v>
      </c>
      <c r="EV46" s="4">
        <f>(1-CW46)/(SUM(CW$6:CW46))</f>
        <v>2.5678116197301686E-2</v>
      </c>
      <c r="EW46" s="4">
        <f>(1-CX46)/(SUM(CX$6:CX46))</f>
        <v>2.5678116197301686E-2</v>
      </c>
      <c r="EX46" s="4">
        <f>(1-CY46)/(SUM(CY$6:CY46))</f>
        <v>2.5678116197301686E-2</v>
      </c>
      <c r="EY46" s="4">
        <f>(1-CZ46)/(SUM(CZ$6:CZ46))</f>
        <v>2.5678116197301686E-2</v>
      </c>
      <c r="EZ46" s="4">
        <f>(1-DA46)/(SUM(DA$6:DA46))</f>
        <v>2.5678116197301686E-2</v>
      </c>
      <c r="FA46" s="4">
        <f>(1-DB46)/(SUM(DB$6:DB46))</f>
        <v>2.5678116197301686E-2</v>
      </c>
      <c r="FB46" s="4">
        <f>(1-DC46)/(SUM(DC$6:DC46))</f>
        <v>2.5678116197301686E-2</v>
      </c>
      <c r="FD46" s="4">
        <f t="shared" si="74"/>
        <v>2.7546253750063476E-2</v>
      </c>
      <c r="FE46" s="4">
        <f t="shared" si="74"/>
        <v>2.7546253750063476E-2</v>
      </c>
      <c r="FF46" s="4">
        <f t="shared" si="74"/>
        <v>2.7546253750063476E-2</v>
      </c>
      <c r="FG46" s="4">
        <f t="shared" si="74"/>
        <v>2.7546253750063476E-2</v>
      </c>
      <c r="FH46" s="4">
        <f t="shared" si="74"/>
        <v>2.7546253750063476E-2</v>
      </c>
      <c r="FI46" s="4">
        <f t="shared" si="74"/>
        <v>2.7546253750063476E-2</v>
      </c>
      <c r="FJ46" s="4">
        <f t="shared" si="74"/>
        <v>2.7546253750063476E-2</v>
      </c>
      <c r="FK46" s="4">
        <f t="shared" si="74"/>
        <v>2.7546253750063476E-2</v>
      </c>
      <c r="FL46" s="4">
        <f t="shared" si="74"/>
        <v>2.7546253750063476E-2</v>
      </c>
      <c r="FM46" s="4">
        <f t="shared" si="74"/>
        <v>2.7546253750063476E-2</v>
      </c>
      <c r="FN46" s="4">
        <f t="shared" si="74"/>
        <v>2.7546253750063476E-2</v>
      </c>
      <c r="FO46" s="4">
        <f t="shared" si="74"/>
        <v>2.7546253750063476E-2</v>
      </c>
      <c r="FP46" s="4">
        <f t="shared" si="74"/>
        <v>2.7546253750063476E-2</v>
      </c>
      <c r="FQ46" s="4">
        <f t="shared" si="74"/>
        <v>2.7546253750063476E-2</v>
      </c>
      <c r="FR46" s="4">
        <f t="shared" si="74"/>
        <v>2.7546253750063476E-2</v>
      </c>
      <c r="FS46" s="4">
        <f t="shared" si="74"/>
        <v>2.7546253750063476E-2</v>
      </c>
      <c r="FT46" s="4">
        <f t="shared" si="77"/>
        <v>2.7546253750063476E-2</v>
      </c>
      <c r="FU46" s="4">
        <f t="shared" si="77"/>
        <v>2.7546253750063476E-2</v>
      </c>
      <c r="FV46" s="4">
        <f t="shared" si="77"/>
        <v>2.7546253750063476E-2</v>
      </c>
      <c r="FW46" s="4">
        <f t="shared" si="77"/>
        <v>2.7546253750063476E-2</v>
      </c>
      <c r="FX46" s="4">
        <f t="shared" si="77"/>
        <v>2.7546253750063476E-2</v>
      </c>
      <c r="FY46" s="4">
        <f t="shared" si="77"/>
        <v>2.7546253750063476E-2</v>
      </c>
      <c r="FZ46" s="4">
        <f t="shared" si="77"/>
        <v>2.7546253750063476E-2</v>
      </c>
      <c r="GA46" s="4">
        <f t="shared" si="77"/>
        <v>2.7546253750063476E-2</v>
      </c>
      <c r="GB46" s="4">
        <f t="shared" si="77"/>
        <v>2.7546253750063476E-2</v>
      </c>
      <c r="GC46" s="4">
        <f t="shared" si="77"/>
        <v>2.7546253750063476E-2</v>
      </c>
      <c r="GD46" s="4">
        <f t="shared" si="77"/>
        <v>2.7546253750063476E-2</v>
      </c>
      <c r="GE46" s="4">
        <f t="shared" si="77"/>
        <v>2.7546253750063476E-2</v>
      </c>
      <c r="GF46" s="4">
        <f t="shared" si="77"/>
        <v>2.7546253750063476E-2</v>
      </c>
      <c r="GG46" s="4">
        <f t="shared" si="77"/>
        <v>2.7546253750063476E-2</v>
      </c>
      <c r="GH46" s="4">
        <f t="shared" si="75"/>
        <v>2.7546253750063476E-2</v>
      </c>
      <c r="GI46" s="4">
        <f t="shared" si="75"/>
        <v>2.7546253750063476E-2</v>
      </c>
      <c r="GJ46" s="4">
        <f t="shared" si="75"/>
        <v>2.7546253750063476E-2</v>
      </c>
      <c r="GK46" s="4">
        <f t="shared" si="75"/>
        <v>2.7546253750063476E-2</v>
      </c>
      <c r="GL46" s="4">
        <f t="shared" si="75"/>
        <v>2.7546253750063476E-2</v>
      </c>
      <c r="GM46" s="4">
        <f t="shared" si="75"/>
        <v>2.7546253750063476E-2</v>
      </c>
      <c r="GN46" s="4">
        <f t="shared" si="75"/>
        <v>2.7546253750063476E-2</v>
      </c>
      <c r="GO46" s="4">
        <f t="shared" si="75"/>
        <v>2.7546253750063476E-2</v>
      </c>
      <c r="GP46" s="4">
        <f t="shared" si="75"/>
        <v>2.7546253750063476E-2</v>
      </c>
      <c r="GQ46" s="4">
        <f t="shared" si="75"/>
        <v>-1.1702927930724805E-2</v>
      </c>
      <c r="GR46" s="4">
        <f t="shared" si="75"/>
        <v>6.9393889012268728E-2</v>
      </c>
      <c r="GS46" s="4">
        <f t="shared" si="75"/>
        <v>2.7546253750063476E-2</v>
      </c>
      <c r="GT46" s="4">
        <f t="shared" si="75"/>
        <v>2.7546253750063476E-2</v>
      </c>
      <c r="GU46" s="4">
        <f t="shared" si="75"/>
        <v>2.7546253750063476E-2</v>
      </c>
      <c r="GV46" s="4">
        <f t="shared" si="75"/>
        <v>2.7546253750063476E-2</v>
      </c>
      <c r="GW46" s="4">
        <f t="shared" si="75"/>
        <v>2.7546253750063476E-2</v>
      </c>
      <c r="GX46" s="4">
        <f t="shared" si="76"/>
        <v>2.7546253750063476E-2</v>
      </c>
      <c r="GY46" s="4">
        <f t="shared" si="76"/>
        <v>2.7546253750063476E-2</v>
      </c>
      <c r="GZ46" s="4">
        <f t="shared" si="67"/>
        <v>2.7546253750063476E-2</v>
      </c>
      <c r="HA46" s="4">
        <f t="shared" si="67"/>
        <v>2.7546253750063476E-2</v>
      </c>
      <c r="HB46" s="4"/>
      <c r="HC46" s="4"/>
      <c r="HD46" s="4"/>
      <c r="HE46" s="4"/>
    </row>
    <row r="47" spans="2:213" x14ac:dyDescent="0.2">
      <c r="B47" t="str">
        <f t="shared" si="72"/>
        <v>42y</v>
      </c>
      <c r="C47">
        <f t="shared" si="55"/>
        <v>504</v>
      </c>
      <c r="D47" s="10">
        <f t="shared" si="1"/>
        <v>42</v>
      </c>
      <c r="E47" s="11">
        <f>'Curve construction'!F62</f>
        <v>2.661931900189507E-2</v>
      </c>
      <c r="G47" s="11">
        <f t="shared" si="79"/>
        <v>2.661931900189507E-2</v>
      </c>
      <c r="H47" s="11">
        <f t="shared" si="79"/>
        <v>2.661931900189507E-2</v>
      </c>
      <c r="I47" s="11">
        <f t="shared" si="79"/>
        <v>2.661931900189507E-2</v>
      </c>
      <c r="J47" s="11">
        <f t="shared" si="79"/>
        <v>2.661931900189507E-2</v>
      </c>
      <c r="K47" s="11">
        <f t="shared" si="79"/>
        <v>2.661931900189507E-2</v>
      </c>
      <c r="L47" s="11">
        <f t="shared" si="79"/>
        <v>2.661931900189507E-2</v>
      </c>
      <c r="M47" s="11">
        <f t="shared" si="79"/>
        <v>2.661931900189507E-2</v>
      </c>
      <c r="N47" s="11">
        <f t="shared" si="79"/>
        <v>2.661931900189507E-2</v>
      </c>
      <c r="O47" s="11">
        <f t="shared" si="79"/>
        <v>2.661931900189507E-2</v>
      </c>
      <c r="P47" s="11">
        <f t="shared" si="79"/>
        <v>2.661931900189507E-2</v>
      </c>
      <c r="Q47" s="11">
        <f t="shared" si="79"/>
        <v>2.661931900189507E-2</v>
      </c>
      <c r="R47" s="11">
        <f t="shared" si="79"/>
        <v>2.661931900189507E-2</v>
      </c>
      <c r="S47" s="11">
        <f t="shared" si="79"/>
        <v>2.661931900189507E-2</v>
      </c>
      <c r="T47" s="11">
        <f t="shared" si="79"/>
        <v>2.661931900189507E-2</v>
      </c>
      <c r="U47" s="11">
        <f t="shared" si="79"/>
        <v>2.661931900189507E-2</v>
      </c>
      <c r="V47" s="11">
        <f t="shared" si="79"/>
        <v>2.661931900189507E-2</v>
      </c>
      <c r="W47" s="11">
        <f t="shared" si="78"/>
        <v>2.661931900189507E-2</v>
      </c>
      <c r="X47" s="11">
        <f t="shared" si="78"/>
        <v>2.661931900189507E-2</v>
      </c>
      <c r="Y47" s="11">
        <f t="shared" si="78"/>
        <v>2.661931900189507E-2</v>
      </c>
      <c r="Z47" s="11">
        <f t="shared" si="78"/>
        <v>2.661931900189507E-2</v>
      </c>
      <c r="AA47" s="11">
        <f t="shared" si="78"/>
        <v>2.661931900189507E-2</v>
      </c>
      <c r="AB47" s="11">
        <f t="shared" si="78"/>
        <v>2.661931900189507E-2</v>
      </c>
      <c r="AC47" s="11">
        <f t="shared" si="78"/>
        <v>2.661931900189507E-2</v>
      </c>
      <c r="AD47" s="11">
        <f t="shared" si="78"/>
        <v>2.661931900189507E-2</v>
      </c>
      <c r="AE47" s="11">
        <f t="shared" si="78"/>
        <v>2.661931900189507E-2</v>
      </c>
      <c r="AF47" s="11">
        <f t="shared" si="78"/>
        <v>2.661931900189507E-2</v>
      </c>
      <c r="AG47" s="11">
        <f t="shared" si="78"/>
        <v>2.661931900189507E-2</v>
      </c>
      <c r="AH47" s="11">
        <f t="shared" si="78"/>
        <v>2.661931900189507E-2</v>
      </c>
      <c r="AI47" s="11">
        <f t="shared" si="78"/>
        <v>2.661931900189507E-2</v>
      </c>
      <c r="AJ47" s="11">
        <f t="shared" si="78"/>
        <v>2.661931900189507E-2</v>
      </c>
      <c r="AK47" s="11">
        <f t="shared" si="78"/>
        <v>2.661931900189507E-2</v>
      </c>
      <c r="AL47" s="11">
        <f t="shared" si="78"/>
        <v>2.661931900189507E-2</v>
      </c>
      <c r="AM47" s="11">
        <f t="shared" si="78"/>
        <v>2.661931900189507E-2</v>
      </c>
      <c r="AN47" s="11">
        <f t="shared" si="78"/>
        <v>2.661931900189507E-2</v>
      </c>
      <c r="AO47" s="11">
        <f t="shared" si="71"/>
        <v>2.661931900189507E-2</v>
      </c>
      <c r="AP47" s="11">
        <f t="shared" si="71"/>
        <v>2.661931900189507E-2</v>
      </c>
      <c r="AQ47" s="11">
        <f t="shared" si="71"/>
        <v>2.661931900189507E-2</v>
      </c>
      <c r="AR47" s="11">
        <f t="shared" si="71"/>
        <v>2.661931900189507E-2</v>
      </c>
      <c r="AS47" s="11">
        <f t="shared" si="71"/>
        <v>2.661931900189507E-2</v>
      </c>
      <c r="AT47" s="11">
        <f t="shared" si="71"/>
        <v>2.661931900189507E-2</v>
      </c>
      <c r="AU47" s="11">
        <f t="shared" si="71"/>
        <v>2.661931900189507E-2</v>
      </c>
      <c r="AV47" s="11">
        <f t="shared" si="71"/>
        <v>2.7619319001895071E-2</v>
      </c>
      <c r="AW47" s="11">
        <f t="shared" si="71"/>
        <v>2.661931900189507E-2</v>
      </c>
      <c r="AX47" s="11">
        <f t="shared" si="71"/>
        <v>2.661931900189507E-2</v>
      </c>
      <c r="AY47" s="11">
        <f t="shared" si="71"/>
        <v>2.661931900189507E-2</v>
      </c>
      <c r="AZ47" s="11">
        <f t="shared" si="71"/>
        <v>2.661931900189507E-2</v>
      </c>
      <c r="BA47" s="11">
        <f t="shared" si="71"/>
        <v>2.661931900189507E-2</v>
      </c>
      <c r="BB47" s="11">
        <f t="shared" si="71"/>
        <v>2.661931900189507E-2</v>
      </c>
      <c r="BC47" s="11">
        <f t="shared" si="71"/>
        <v>2.661931900189507E-2</v>
      </c>
      <c r="BD47" s="11">
        <f t="shared" si="71"/>
        <v>2.661931900189507E-2</v>
      </c>
      <c r="BF47" s="11">
        <f t="shared" si="57"/>
        <v>0.33174457627286619</v>
      </c>
      <c r="BG47" s="11">
        <f t="shared" si="4"/>
        <v>0.33174457627286619</v>
      </c>
      <c r="BH47" s="11">
        <f t="shared" si="5"/>
        <v>0.33174457627286619</v>
      </c>
      <c r="BI47" s="11">
        <f t="shared" si="6"/>
        <v>0.33174457627286619</v>
      </c>
      <c r="BJ47" s="11">
        <f t="shared" si="7"/>
        <v>0.33174457627286619</v>
      </c>
      <c r="BK47" s="11">
        <f t="shared" si="8"/>
        <v>0.33174457627286619</v>
      </c>
      <c r="BL47" s="11">
        <f t="shared" si="9"/>
        <v>0.33174457627286619</v>
      </c>
      <c r="BM47" s="11">
        <f t="shared" si="10"/>
        <v>0.33174457627286619</v>
      </c>
      <c r="BN47" s="11">
        <f t="shared" si="11"/>
        <v>0.33174457627286619</v>
      </c>
      <c r="BO47" s="11">
        <f t="shared" si="12"/>
        <v>0.33174457627286619</v>
      </c>
      <c r="BP47" s="11">
        <f t="shared" si="13"/>
        <v>0.33174457627286619</v>
      </c>
      <c r="BQ47" s="11">
        <f t="shared" si="14"/>
        <v>0.33174457627286619</v>
      </c>
      <c r="BR47" s="11">
        <f t="shared" si="15"/>
        <v>0.33174457627286619</v>
      </c>
      <c r="BS47" s="11">
        <f t="shared" si="16"/>
        <v>0.33174457627286619</v>
      </c>
      <c r="BT47" s="11">
        <f t="shared" si="17"/>
        <v>0.33174457627286619</v>
      </c>
      <c r="BU47" s="11">
        <f t="shared" si="18"/>
        <v>0.33174457627286619</v>
      </c>
      <c r="BV47" s="11">
        <f t="shared" si="19"/>
        <v>0.33174457627286619</v>
      </c>
      <c r="BW47" s="11">
        <f t="shared" si="20"/>
        <v>0.33174457627286619</v>
      </c>
      <c r="BX47" s="11">
        <f t="shared" si="21"/>
        <v>0.33174457627286619</v>
      </c>
      <c r="BY47" s="11">
        <f t="shared" si="22"/>
        <v>0.33174457627286619</v>
      </c>
      <c r="BZ47" s="11">
        <f t="shared" si="23"/>
        <v>0.33174457627286619</v>
      </c>
      <c r="CA47" s="11">
        <f t="shared" si="24"/>
        <v>0.33174457627286619</v>
      </c>
      <c r="CB47" s="11">
        <f t="shared" si="25"/>
        <v>0.33174457627286619</v>
      </c>
      <c r="CC47" s="11">
        <f t="shared" si="26"/>
        <v>0.33174457627286619</v>
      </c>
      <c r="CD47" s="11">
        <f t="shared" si="27"/>
        <v>0.33174457627286619</v>
      </c>
      <c r="CE47" s="11">
        <f t="shared" si="28"/>
        <v>0.33174457627286619</v>
      </c>
      <c r="CF47" s="11">
        <f t="shared" si="29"/>
        <v>0.33174457627286619</v>
      </c>
      <c r="CG47" s="11">
        <f t="shared" si="30"/>
        <v>0.33174457627286619</v>
      </c>
      <c r="CH47" s="11">
        <f t="shared" si="31"/>
        <v>0.33174457627286619</v>
      </c>
      <c r="CI47" s="11">
        <f t="shared" si="32"/>
        <v>0.33174457627286619</v>
      </c>
      <c r="CJ47" s="11">
        <f t="shared" si="33"/>
        <v>0.33174457627286619</v>
      </c>
      <c r="CK47" s="11">
        <f t="shared" si="34"/>
        <v>0.33174457627286619</v>
      </c>
      <c r="CL47" s="11">
        <f t="shared" si="35"/>
        <v>0.33174457627286619</v>
      </c>
      <c r="CM47" s="11">
        <f t="shared" si="36"/>
        <v>0.33174457627286619</v>
      </c>
      <c r="CN47" s="11">
        <f t="shared" si="37"/>
        <v>0.33174457627286619</v>
      </c>
      <c r="CO47" s="11">
        <f t="shared" si="38"/>
        <v>0.33174457627286619</v>
      </c>
      <c r="CP47" s="11">
        <f t="shared" si="39"/>
        <v>0.33174457627286619</v>
      </c>
      <c r="CQ47" s="11">
        <f t="shared" si="40"/>
        <v>0.33174457627286619</v>
      </c>
      <c r="CR47" s="11">
        <f t="shared" si="41"/>
        <v>0.33174457627286619</v>
      </c>
      <c r="CS47" s="11">
        <f t="shared" si="42"/>
        <v>0.33174457627286619</v>
      </c>
      <c r="CT47" s="11">
        <f t="shared" si="43"/>
        <v>0.33174457627286619</v>
      </c>
      <c r="CU47" s="11">
        <f t="shared" si="44"/>
        <v>0.31845279662555365</v>
      </c>
      <c r="CV47" s="11">
        <f t="shared" si="45"/>
        <v>0.33174457627286619</v>
      </c>
      <c r="CW47" s="11">
        <f t="shared" si="46"/>
        <v>0.33174457627286619</v>
      </c>
      <c r="CX47" s="11">
        <f t="shared" si="47"/>
        <v>0.33174457627286619</v>
      </c>
      <c r="CY47" s="11">
        <f t="shared" si="48"/>
        <v>0.33174457627286619</v>
      </c>
      <c r="CZ47" s="11">
        <f t="shared" si="49"/>
        <v>0.33174457627286619</v>
      </c>
      <c r="DA47" s="11">
        <f t="shared" si="50"/>
        <v>0.33174457627286619</v>
      </c>
      <c r="DB47" s="11">
        <f t="shared" si="51"/>
        <v>0.33174457627286619</v>
      </c>
      <c r="DC47" s="11">
        <f t="shared" si="52"/>
        <v>0.33174457627286619</v>
      </c>
      <c r="DE47" s="4">
        <f>(1-BF47)/(SUM(BF$6:BF47))</f>
        <v>2.5702930222044781E-2</v>
      </c>
      <c r="DF47" s="4">
        <f>(1-BG47)/(SUM(BG$6:BG47))</f>
        <v>2.5703882219279377E-2</v>
      </c>
      <c r="DG47" s="4">
        <f>(1-BH47)/(SUM(BH$6:BH47))</f>
        <v>2.5704797326973929E-2</v>
      </c>
      <c r="DH47" s="4">
        <f>(1-BI47)/(SUM(BI$6:BI47))</f>
        <v>2.5705667548702037E-2</v>
      </c>
      <c r="DI47" s="4">
        <f>(1-BJ47)/(SUM(BJ$6:BJ47))</f>
        <v>2.5706484506064203E-2</v>
      </c>
      <c r="DJ47" s="4">
        <f>(1-BK47)/(SUM(BK$6:BK47))</f>
        <v>2.5707250847605598E-2</v>
      </c>
      <c r="DK47" s="4">
        <f>(1-BL47)/(SUM(BL$6:BL47))</f>
        <v>2.5707963561790576E-2</v>
      </c>
      <c r="DL47" s="4">
        <f>(1-BM47)/(SUM(BM$6:BM47))</f>
        <v>2.5708628538872114E-2</v>
      </c>
      <c r="DM47" s="4">
        <f>(1-BN47)/(SUM(BN$6:BN47))</f>
        <v>2.5709245772454981E-2</v>
      </c>
      <c r="DN47" s="4">
        <f>(1-BO47)/(SUM(BO$6:BO47))</f>
        <v>2.5709815433879058E-2</v>
      </c>
      <c r="DO47" s="4">
        <f>(1-BP47)/(SUM(BP$6:BP47))</f>
        <v>2.5710345551947459E-2</v>
      </c>
      <c r="DP47" s="4">
        <f>(1-BQ47)/(SUM(BQ$6:BQ47))</f>
        <v>2.5710837784326281E-2</v>
      </c>
      <c r="DQ47" s="4">
        <f>(1-BR47)/(SUM(BR$6:BR47))</f>
        <v>2.5711293735838515E-2</v>
      </c>
      <c r="DR47" s="4">
        <f>(1-BS47)/(SUM(BS$6:BS47))</f>
        <v>2.5711714959590938E-2</v>
      </c>
      <c r="DS47" s="4">
        <f>(1-BT47)/(SUM(BT$6:BT47))</f>
        <v>2.5712102958157301E-2</v>
      </c>
      <c r="DT47" s="4">
        <f>(1-BU47)/(SUM(BU$6:BU47))</f>
        <v>2.5712459184784025E-2</v>
      </c>
      <c r="DU47" s="4">
        <f>(1-BV47)/(SUM(BV$6:BV47))</f>
        <v>2.5712785044600641E-2</v>
      </c>
      <c r="DV47" s="4">
        <f>(1-BW47)/(SUM(BW$6:BW47))</f>
        <v>2.5713081895824878E-2</v>
      </c>
      <c r="DW47" s="4">
        <f>(1-BX47)/(SUM(BX$6:BX47))</f>
        <v>2.5713351050956838E-2</v>
      </c>
      <c r="DX47" s="4">
        <f>(1-BY47)/(SUM(BY$6:BY47))</f>
        <v>2.5713593777958624E-2</v>
      </c>
      <c r="DY47" s="4">
        <f>(1-BZ47)/(SUM(BZ$6:BZ47))</f>
        <v>2.5713815108050202E-2</v>
      </c>
      <c r="DZ47" s="4">
        <f>(1-CA47)/(SUM(CA$6:CA47))</f>
        <v>2.5714016390356257E-2</v>
      </c>
      <c r="EA47" s="4">
        <f>(1-CB47)/(SUM(CB$6:CB47))</f>
        <v>2.5714198895630199E-2</v>
      </c>
      <c r="EB47" s="4">
        <f>(1-CC47)/(SUM(CC$6:CC47))</f>
        <v>2.5714363820802544E-2</v>
      </c>
      <c r="EC47" s="4">
        <f>(1-CD47)/(SUM(CD$6:CD47))</f>
        <v>2.5714512293263565E-2</v>
      </c>
      <c r="ED47" s="4">
        <f>(1-CE47)/(SUM(CE$6:CE47))</f>
        <v>2.5714645374895893E-2</v>
      </c>
      <c r="EE47" s="4">
        <f>(1-CF47)/(SUM(CF$6:CF47))</f>
        <v>2.5714764065871323E-2</v>
      </c>
      <c r="EF47" s="4">
        <f>(1-CG47)/(SUM(CG$6:CG47))</f>
        <v>2.5714869308225734E-2</v>
      </c>
      <c r="EG47" s="4">
        <f>(1-CH47)/(SUM(CH$6:CH47))</f>
        <v>2.5714961989225182E-2</v>
      </c>
      <c r="EH47" s="4">
        <f>(1-CI47)/(SUM(CI$6:CI47))</f>
        <v>2.5715042944535419E-2</v>
      </c>
      <c r="EI47" s="4">
        <f>(1-CJ47)/(SUM(CJ$6:CJ47))</f>
        <v>2.5715109798789576E-2</v>
      </c>
      <c r="EJ47" s="4">
        <f>(1-CK47)/(SUM(CK$6:CK47))</f>
        <v>2.5715163260940949E-2</v>
      </c>
      <c r="EK47" s="4">
        <f>(1-CL47)/(SUM(CL$6:CL47))</f>
        <v>2.5715204011796416E-2</v>
      </c>
      <c r="EL47" s="4">
        <f>(1-CM47)/(SUM(CM$6:CM47))</f>
        <v>2.5715232705020009E-2</v>
      </c>
      <c r="EM47" s="4">
        <f>(1-CN47)/(SUM(CN$6:CN47))</f>
        <v>2.571524996810302E-2</v>
      </c>
      <c r="EN47" s="4">
        <f>(1-CO47)/(SUM(CO$6:CO47))</f>
        <v>2.5715256403301748E-2</v>
      </c>
      <c r="EO47" s="4">
        <f>(1-CP47)/(SUM(CP$6:CP47))</f>
        <v>2.5715252588543958E-2</v>
      </c>
      <c r="EP47" s="4">
        <f>(1-CQ47)/(SUM(CQ$6:CQ47))</f>
        <v>2.5715239078304922E-2</v>
      </c>
      <c r="EQ47" s="4">
        <f>(1-CR47)/(SUM(CR$6:CR47))</f>
        <v>2.5715216404454094E-2</v>
      </c>
      <c r="ER47" s="4">
        <f>(1-CS47)/(SUM(CS$6:CS47))</f>
        <v>2.5715185077073287E-2</v>
      </c>
      <c r="ES47" s="4">
        <f>(1-CT47)/(SUM(CT$6:CT47))</f>
        <v>2.57151455852473E-2</v>
      </c>
      <c r="ET47" s="4">
        <f>(1-CU47)/(SUM(CU$6:CU47))</f>
        <v>2.6226578603415273E-2</v>
      </c>
      <c r="EU47" s="4">
        <f>(1-CV47)/(SUM(CV$6:CV47))</f>
        <v>2.5701952357951779E-2</v>
      </c>
      <c r="EV47" s="4">
        <f>(1-CW47)/(SUM(CW$6:CW47))</f>
        <v>2.5701952357951779E-2</v>
      </c>
      <c r="EW47" s="4">
        <f>(1-CX47)/(SUM(CX$6:CX47))</f>
        <v>2.5701952357951779E-2</v>
      </c>
      <c r="EX47" s="4">
        <f>(1-CY47)/(SUM(CY$6:CY47))</f>
        <v>2.5701952357951779E-2</v>
      </c>
      <c r="EY47" s="4">
        <f>(1-CZ47)/(SUM(CZ$6:CZ47))</f>
        <v>2.5701952357951779E-2</v>
      </c>
      <c r="EZ47" s="4">
        <f>(1-DA47)/(SUM(DA$6:DA47))</f>
        <v>2.5701952357951779E-2</v>
      </c>
      <c r="FA47" s="4">
        <f>(1-DB47)/(SUM(DB$6:DB47))</f>
        <v>2.5701952357951779E-2</v>
      </c>
      <c r="FB47" s="4">
        <f>(1-DC47)/(SUM(DC$6:DC47))</f>
        <v>2.5701952357951779E-2</v>
      </c>
      <c r="FD47" s="4">
        <f t="shared" si="74"/>
        <v>2.7546253750067695E-2</v>
      </c>
      <c r="FE47" s="4">
        <f t="shared" si="74"/>
        <v>2.7546253750067695E-2</v>
      </c>
      <c r="FF47" s="4">
        <f t="shared" si="74"/>
        <v>2.7546253750067695E-2</v>
      </c>
      <c r="FG47" s="4">
        <f t="shared" si="74"/>
        <v>2.7546253750067695E-2</v>
      </c>
      <c r="FH47" s="4">
        <f t="shared" si="74"/>
        <v>2.7546253750067695E-2</v>
      </c>
      <c r="FI47" s="4">
        <f t="shared" si="74"/>
        <v>2.7546253750067695E-2</v>
      </c>
      <c r="FJ47" s="4">
        <f t="shared" si="74"/>
        <v>2.7546253750067695E-2</v>
      </c>
      <c r="FK47" s="4">
        <f t="shared" si="74"/>
        <v>2.7546253750067695E-2</v>
      </c>
      <c r="FL47" s="4">
        <f t="shared" si="74"/>
        <v>2.7546253750067695E-2</v>
      </c>
      <c r="FM47" s="4">
        <f t="shared" si="74"/>
        <v>2.7546253750067695E-2</v>
      </c>
      <c r="FN47" s="4">
        <f t="shared" si="74"/>
        <v>2.7546253750067695E-2</v>
      </c>
      <c r="FO47" s="4">
        <f t="shared" si="74"/>
        <v>2.7546253750067695E-2</v>
      </c>
      <c r="FP47" s="4">
        <f t="shared" si="74"/>
        <v>2.7546253750067695E-2</v>
      </c>
      <c r="FQ47" s="4">
        <f t="shared" si="74"/>
        <v>2.7546253750067695E-2</v>
      </c>
      <c r="FR47" s="4">
        <f t="shared" si="74"/>
        <v>2.7546253750067695E-2</v>
      </c>
      <c r="FS47" s="4">
        <f t="shared" si="74"/>
        <v>2.7546253750067695E-2</v>
      </c>
      <c r="FT47" s="4">
        <f t="shared" si="77"/>
        <v>2.7546253750067695E-2</v>
      </c>
      <c r="FU47" s="4">
        <f t="shared" si="77"/>
        <v>2.7546253750067695E-2</v>
      </c>
      <c r="FV47" s="4">
        <f t="shared" si="77"/>
        <v>2.7546253750067695E-2</v>
      </c>
      <c r="FW47" s="4">
        <f t="shared" si="77"/>
        <v>2.7546253750067695E-2</v>
      </c>
      <c r="FX47" s="4">
        <f t="shared" si="77"/>
        <v>2.7546253750067695E-2</v>
      </c>
      <c r="FY47" s="4">
        <f t="shared" si="77"/>
        <v>2.7546253750067695E-2</v>
      </c>
      <c r="FZ47" s="4">
        <f t="shared" si="77"/>
        <v>2.7546253750067695E-2</v>
      </c>
      <c r="GA47" s="4">
        <f t="shared" si="77"/>
        <v>2.7546253750067695E-2</v>
      </c>
      <c r="GB47" s="4">
        <f t="shared" si="77"/>
        <v>2.7546253750067695E-2</v>
      </c>
      <c r="GC47" s="4">
        <f t="shared" si="77"/>
        <v>2.7546253750067695E-2</v>
      </c>
      <c r="GD47" s="4">
        <f t="shared" si="77"/>
        <v>2.7546253750067695E-2</v>
      </c>
      <c r="GE47" s="4">
        <f t="shared" si="77"/>
        <v>2.7546253750067695E-2</v>
      </c>
      <c r="GF47" s="4">
        <f t="shared" si="77"/>
        <v>2.7546253750067695E-2</v>
      </c>
      <c r="GG47" s="4">
        <f t="shared" si="77"/>
        <v>2.7546253750067695E-2</v>
      </c>
      <c r="GH47" s="4">
        <f t="shared" si="75"/>
        <v>2.7546253750067695E-2</v>
      </c>
      <c r="GI47" s="4">
        <f t="shared" si="75"/>
        <v>2.7546253750067695E-2</v>
      </c>
      <c r="GJ47" s="4">
        <f t="shared" si="75"/>
        <v>2.7546253750067695E-2</v>
      </c>
      <c r="GK47" s="4">
        <f t="shared" si="75"/>
        <v>2.7546253750067695E-2</v>
      </c>
      <c r="GL47" s="4">
        <f t="shared" si="75"/>
        <v>2.7546253750067695E-2</v>
      </c>
      <c r="GM47" s="4">
        <f t="shared" si="75"/>
        <v>2.7546253750067695E-2</v>
      </c>
      <c r="GN47" s="4">
        <f t="shared" si="75"/>
        <v>2.7546253750067695E-2</v>
      </c>
      <c r="GO47" s="4">
        <f t="shared" si="75"/>
        <v>2.7546253750067695E-2</v>
      </c>
      <c r="GP47" s="4">
        <f t="shared" si="75"/>
        <v>2.7546253750067695E-2</v>
      </c>
      <c r="GQ47" s="4">
        <f t="shared" si="75"/>
        <v>2.7546253750067695E-2</v>
      </c>
      <c r="GR47" s="4">
        <f t="shared" si="75"/>
        <v>-1.2663795403752398E-2</v>
      </c>
      <c r="GS47" s="4">
        <f t="shared" si="75"/>
        <v>7.0434614370517012E-2</v>
      </c>
      <c r="GT47" s="4">
        <f t="shared" si="75"/>
        <v>2.7546253750067695E-2</v>
      </c>
      <c r="GU47" s="4">
        <f t="shared" si="75"/>
        <v>2.7546253750067695E-2</v>
      </c>
      <c r="GV47" s="4">
        <f t="shared" si="75"/>
        <v>2.7546253750067695E-2</v>
      </c>
      <c r="GW47" s="4">
        <f t="shared" si="75"/>
        <v>2.7546253750067695E-2</v>
      </c>
      <c r="GX47" s="4">
        <f t="shared" si="76"/>
        <v>2.7546253750067695E-2</v>
      </c>
      <c r="GY47" s="4">
        <f t="shared" si="76"/>
        <v>2.7546253750067695E-2</v>
      </c>
      <c r="GZ47" s="4">
        <f t="shared" si="67"/>
        <v>2.7546253750067695E-2</v>
      </c>
      <c r="HA47" s="4">
        <f t="shared" si="67"/>
        <v>2.7546253750067695E-2</v>
      </c>
      <c r="HB47" s="4"/>
      <c r="HC47" s="4"/>
      <c r="HD47" s="4"/>
      <c r="HE47" s="4"/>
    </row>
    <row r="48" spans="2:213" x14ac:dyDescent="0.2">
      <c r="B48" t="str">
        <f t="shared" si="72"/>
        <v>43y</v>
      </c>
      <c r="C48">
        <f t="shared" si="55"/>
        <v>516</v>
      </c>
      <c r="D48" s="10">
        <f t="shared" si="1"/>
        <v>43</v>
      </c>
      <c r="E48" s="11">
        <f>'Curve construction'!F63</f>
        <v>2.6640866124177709E-2</v>
      </c>
      <c r="G48" s="11">
        <f t="shared" si="79"/>
        <v>2.6640866124177709E-2</v>
      </c>
      <c r="H48" s="11">
        <f t="shared" si="79"/>
        <v>2.6640866124177709E-2</v>
      </c>
      <c r="I48" s="11">
        <f t="shared" si="79"/>
        <v>2.6640866124177709E-2</v>
      </c>
      <c r="J48" s="11">
        <f t="shared" si="79"/>
        <v>2.6640866124177709E-2</v>
      </c>
      <c r="K48" s="11">
        <f t="shared" si="79"/>
        <v>2.6640866124177709E-2</v>
      </c>
      <c r="L48" s="11">
        <f t="shared" si="79"/>
        <v>2.6640866124177709E-2</v>
      </c>
      <c r="M48" s="11">
        <f t="shared" si="79"/>
        <v>2.6640866124177709E-2</v>
      </c>
      <c r="N48" s="11">
        <f t="shared" si="79"/>
        <v>2.6640866124177709E-2</v>
      </c>
      <c r="O48" s="11">
        <f t="shared" si="79"/>
        <v>2.6640866124177709E-2</v>
      </c>
      <c r="P48" s="11">
        <f t="shared" si="79"/>
        <v>2.6640866124177709E-2</v>
      </c>
      <c r="Q48" s="11">
        <f t="shared" si="79"/>
        <v>2.6640866124177709E-2</v>
      </c>
      <c r="R48" s="11">
        <f t="shared" si="79"/>
        <v>2.6640866124177709E-2</v>
      </c>
      <c r="S48" s="11">
        <f t="shared" si="79"/>
        <v>2.6640866124177709E-2</v>
      </c>
      <c r="T48" s="11">
        <f t="shared" si="79"/>
        <v>2.6640866124177709E-2</v>
      </c>
      <c r="U48" s="11">
        <f t="shared" si="79"/>
        <v>2.6640866124177709E-2</v>
      </c>
      <c r="V48" s="11">
        <f t="shared" si="79"/>
        <v>2.6640866124177709E-2</v>
      </c>
      <c r="W48" s="11">
        <f t="shared" si="78"/>
        <v>2.6640866124177709E-2</v>
      </c>
      <c r="X48" s="11">
        <f t="shared" si="78"/>
        <v>2.6640866124177709E-2</v>
      </c>
      <c r="Y48" s="11">
        <f t="shared" si="78"/>
        <v>2.6640866124177709E-2</v>
      </c>
      <c r="Z48" s="11">
        <f t="shared" si="78"/>
        <v>2.6640866124177709E-2</v>
      </c>
      <c r="AA48" s="11">
        <f t="shared" si="78"/>
        <v>2.6640866124177709E-2</v>
      </c>
      <c r="AB48" s="11">
        <f t="shared" si="78"/>
        <v>2.6640866124177709E-2</v>
      </c>
      <c r="AC48" s="11">
        <f t="shared" si="78"/>
        <v>2.6640866124177709E-2</v>
      </c>
      <c r="AD48" s="11">
        <f t="shared" si="78"/>
        <v>2.6640866124177709E-2</v>
      </c>
      <c r="AE48" s="11">
        <f t="shared" si="78"/>
        <v>2.6640866124177709E-2</v>
      </c>
      <c r="AF48" s="11">
        <f t="shared" si="78"/>
        <v>2.6640866124177709E-2</v>
      </c>
      <c r="AG48" s="11">
        <f t="shared" si="78"/>
        <v>2.6640866124177709E-2</v>
      </c>
      <c r="AH48" s="11">
        <f t="shared" si="78"/>
        <v>2.6640866124177709E-2</v>
      </c>
      <c r="AI48" s="11">
        <f t="shared" si="78"/>
        <v>2.6640866124177709E-2</v>
      </c>
      <c r="AJ48" s="11">
        <f t="shared" si="78"/>
        <v>2.6640866124177709E-2</v>
      </c>
      <c r="AK48" s="11">
        <f t="shared" si="78"/>
        <v>2.6640866124177709E-2</v>
      </c>
      <c r="AL48" s="11">
        <f t="shared" si="78"/>
        <v>2.6640866124177709E-2</v>
      </c>
      <c r="AM48" s="11">
        <f t="shared" si="78"/>
        <v>2.6640866124177709E-2</v>
      </c>
      <c r="AN48" s="11">
        <f t="shared" si="78"/>
        <v>2.6640866124177709E-2</v>
      </c>
      <c r="AO48" s="11">
        <f t="shared" si="71"/>
        <v>2.6640866124177709E-2</v>
      </c>
      <c r="AP48" s="11">
        <f t="shared" si="71"/>
        <v>2.6640866124177709E-2</v>
      </c>
      <c r="AQ48" s="11">
        <f t="shared" si="71"/>
        <v>2.6640866124177709E-2</v>
      </c>
      <c r="AR48" s="11">
        <f t="shared" si="71"/>
        <v>2.6640866124177709E-2</v>
      </c>
      <c r="AS48" s="11">
        <f t="shared" si="71"/>
        <v>2.6640866124177709E-2</v>
      </c>
      <c r="AT48" s="11">
        <f t="shared" si="71"/>
        <v>2.6640866124177709E-2</v>
      </c>
      <c r="AU48" s="11">
        <f t="shared" si="71"/>
        <v>2.6640866124177709E-2</v>
      </c>
      <c r="AV48" s="11">
        <f t="shared" si="71"/>
        <v>2.6640866124177709E-2</v>
      </c>
      <c r="AW48" s="11">
        <f t="shared" si="71"/>
        <v>2.764086612417771E-2</v>
      </c>
      <c r="AX48" s="11">
        <f t="shared" si="71"/>
        <v>2.6640866124177709E-2</v>
      </c>
      <c r="AY48" s="11">
        <f t="shared" si="71"/>
        <v>2.6640866124177709E-2</v>
      </c>
      <c r="AZ48" s="11">
        <f t="shared" si="71"/>
        <v>2.6640866124177709E-2</v>
      </c>
      <c r="BA48" s="11">
        <f t="shared" si="71"/>
        <v>2.6640866124177709E-2</v>
      </c>
      <c r="BB48" s="11">
        <f t="shared" si="71"/>
        <v>2.6640866124177709E-2</v>
      </c>
      <c r="BC48" s="11">
        <f t="shared" si="71"/>
        <v>2.6640866124177709E-2</v>
      </c>
      <c r="BD48" s="11">
        <f t="shared" si="71"/>
        <v>2.6640866124177709E-2</v>
      </c>
      <c r="BF48" s="11">
        <f t="shared" si="57"/>
        <v>0.32285123425067419</v>
      </c>
      <c r="BG48" s="11">
        <f t="shared" si="4"/>
        <v>0.32285123425067419</v>
      </c>
      <c r="BH48" s="11">
        <f t="shared" si="5"/>
        <v>0.32285123425067419</v>
      </c>
      <c r="BI48" s="11">
        <f t="shared" si="6"/>
        <v>0.32285123425067419</v>
      </c>
      <c r="BJ48" s="11">
        <f t="shared" si="7"/>
        <v>0.32285123425067419</v>
      </c>
      <c r="BK48" s="11">
        <f t="shared" si="8"/>
        <v>0.32285123425067419</v>
      </c>
      <c r="BL48" s="11">
        <f t="shared" si="9"/>
        <v>0.32285123425067419</v>
      </c>
      <c r="BM48" s="11">
        <f t="shared" si="10"/>
        <v>0.32285123425067419</v>
      </c>
      <c r="BN48" s="11">
        <f t="shared" si="11"/>
        <v>0.32285123425067419</v>
      </c>
      <c r="BO48" s="11">
        <f t="shared" si="12"/>
        <v>0.32285123425067419</v>
      </c>
      <c r="BP48" s="11">
        <f t="shared" si="13"/>
        <v>0.32285123425067419</v>
      </c>
      <c r="BQ48" s="11">
        <f t="shared" si="14"/>
        <v>0.32285123425067419</v>
      </c>
      <c r="BR48" s="11">
        <f t="shared" si="15"/>
        <v>0.32285123425067419</v>
      </c>
      <c r="BS48" s="11">
        <f t="shared" si="16"/>
        <v>0.32285123425067419</v>
      </c>
      <c r="BT48" s="11">
        <f t="shared" si="17"/>
        <v>0.32285123425067419</v>
      </c>
      <c r="BU48" s="11">
        <f t="shared" si="18"/>
        <v>0.32285123425067419</v>
      </c>
      <c r="BV48" s="11">
        <f t="shared" si="19"/>
        <v>0.32285123425067419</v>
      </c>
      <c r="BW48" s="11">
        <f t="shared" si="20"/>
        <v>0.32285123425067419</v>
      </c>
      <c r="BX48" s="11">
        <f t="shared" si="21"/>
        <v>0.32285123425067419</v>
      </c>
      <c r="BY48" s="11">
        <f t="shared" si="22"/>
        <v>0.32285123425067419</v>
      </c>
      <c r="BZ48" s="11">
        <f t="shared" si="23"/>
        <v>0.32285123425067419</v>
      </c>
      <c r="CA48" s="11">
        <f t="shared" si="24"/>
        <v>0.32285123425067419</v>
      </c>
      <c r="CB48" s="11">
        <f t="shared" si="25"/>
        <v>0.32285123425067419</v>
      </c>
      <c r="CC48" s="11">
        <f t="shared" si="26"/>
        <v>0.32285123425067419</v>
      </c>
      <c r="CD48" s="11">
        <f t="shared" si="27"/>
        <v>0.32285123425067419</v>
      </c>
      <c r="CE48" s="11">
        <f t="shared" si="28"/>
        <v>0.32285123425067419</v>
      </c>
      <c r="CF48" s="11">
        <f t="shared" si="29"/>
        <v>0.32285123425067419</v>
      </c>
      <c r="CG48" s="11">
        <f t="shared" si="30"/>
        <v>0.32285123425067419</v>
      </c>
      <c r="CH48" s="11">
        <f t="shared" si="31"/>
        <v>0.32285123425067419</v>
      </c>
      <c r="CI48" s="11">
        <f t="shared" si="32"/>
        <v>0.32285123425067419</v>
      </c>
      <c r="CJ48" s="11">
        <f t="shared" si="33"/>
        <v>0.32285123425067419</v>
      </c>
      <c r="CK48" s="11">
        <f t="shared" si="34"/>
        <v>0.32285123425067419</v>
      </c>
      <c r="CL48" s="11">
        <f t="shared" si="35"/>
        <v>0.32285123425067419</v>
      </c>
      <c r="CM48" s="11">
        <f t="shared" si="36"/>
        <v>0.32285123425067419</v>
      </c>
      <c r="CN48" s="11">
        <f t="shared" si="37"/>
        <v>0.32285123425067419</v>
      </c>
      <c r="CO48" s="11">
        <f t="shared" si="38"/>
        <v>0.32285123425067419</v>
      </c>
      <c r="CP48" s="11">
        <f t="shared" si="39"/>
        <v>0.32285123425067419</v>
      </c>
      <c r="CQ48" s="11">
        <f t="shared" si="40"/>
        <v>0.32285123425067419</v>
      </c>
      <c r="CR48" s="11">
        <f t="shared" si="41"/>
        <v>0.32285123425067419</v>
      </c>
      <c r="CS48" s="11">
        <f t="shared" si="42"/>
        <v>0.32285123425067419</v>
      </c>
      <c r="CT48" s="11">
        <f t="shared" si="43"/>
        <v>0.32285123425067419</v>
      </c>
      <c r="CU48" s="11">
        <f t="shared" si="44"/>
        <v>0.32285123425067419</v>
      </c>
      <c r="CV48" s="11">
        <f t="shared" si="45"/>
        <v>0.30961446370310625</v>
      </c>
      <c r="CW48" s="11">
        <f t="shared" si="46"/>
        <v>0.32285123425067419</v>
      </c>
      <c r="CX48" s="11">
        <f t="shared" si="47"/>
        <v>0.32285123425067419</v>
      </c>
      <c r="CY48" s="11">
        <f t="shared" si="48"/>
        <v>0.32285123425067419</v>
      </c>
      <c r="CZ48" s="11">
        <f t="shared" si="49"/>
        <v>0.32285123425067419</v>
      </c>
      <c r="DA48" s="11">
        <f t="shared" si="50"/>
        <v>0.32285123425067419</v>
      </c>
      <c r="DB48" s="11">
        <f t="shared" si="51"/>
        <v>0.32285123425067419</v>
      </c>
      <c r="DC48" s="11">
        <f t="shared" si="52"/>
        <v>0.32285123425067419</v>
      </c>
      <c r="DE48" s="4">
        <f>(1-BF48)/(SUM(BF$6:BF48))</f>
        <v>2.5725539381434147E-2</v>
      </c>
      <c r="DF48" s="4">
        <f>(1-BG48)/(SUM(BG$6:BG48))</f>
        <v>2.5726480528721358E-2</v>
      </c>
      <c r="DG48" s="4">
        <f>(1-BH48)/(SUM(BH$6:BH48))</f>
        <v>2.5727385206093908E-2</v>
      </c>
      <c r="DH48" s="4">
        <f>(1-BI48)/(SUM(BI$6:BI48))</f>
        <v>2.5728245508373618E-2</v>
      </c>
      <c r="DI48" s="4">
        <f>(1-BJ48)/(SUM(BJ$6:BJ48))</f>
        <v>2.5729053152784842E-2</v>
      </c>
      <c r="DJ48" s="4">
        <f>(1-BK48)/(SUM(BK$6:BK48))</f>
        <v>2.5729810757800758E-2</v>
      </c>
      <c r="DK48" s="4">
        <f>(1-BL48)/(SUM(BL$6:BL48))</f>
        <v>2.5730515346331046E-2</v>
      </c>
      <c r="DL48" s="4">
        <f>(1-BM48)/(SUM(BM$6:BM48))</f>
        <v>2.5731172741576432E-2</v>
      </c>
      <c r="DM48" s="4">
        <f>(1-BN48)/(SUM(BN$6:BN48))</f>
        <v>2.5731782937304468E-2</v>
      </c>
      <c r="DN48" s="4">
        <f>(1-BO48)/(SUM(BO$6:BO48))</f>
        <v>2.5732346102984641E-2</v>
      </c>
      <c r="DO48" s="4">
        <f>(1-BP48)/(SUM(BP$6:BP48))</f>
        <v>2.5732870175939667E-2</v>
      </c>
      <c r="DP48" s="4">
        <f>(1-BQ48)/(SUM(BQ$6:BQ48))</f>
        <v>2.5733356794990888E-2</v>
      </c>
      <c r="DQ48" s="4">
        <f>(1-BR48)/(SUM(BR$6:BR48))</f>
        <v>2.5733807546711902E-2</v>
      </c>
      <c r="DR48" s="4">
        <f>(1-BS48)/(SUM(BS$6:BS48))</f>
        <v>2.5734223966543318E-2</v>
      </c>
      <c r="DS48" s="4">
        <f>(1-BT48)/(SUM(BT$6:BT48))</f>
        <v>2.5734607539963088E-2</v>
      </c>
      <c r="DT48" s="4">
        <f>(1-BU48)/(SUM(BU$6:BU48))</f>
        <v>2.5734959703679002E-2</v>
      </c>
      <c r="DU48" s="4">
        <f>(1-BV48)/(SUM(BV$6:BV48))</f>
        <v>2.5735281846825879E-2</v>
      </c>
      <c r="DV48" s="4">
        <f>(1-BW48)/(SUM(BW$6:BW48))</f>
        <v>2.5735575312157397E-2</v>
      </c>
      <c r="DW48" s="4">
        <f>(1-BX48)/(SUM(BX$6:BX48))</f>
        <v>2.5735841397227118E-2</v>
      </c>
      <c r="DX48" s="4">
        <f>(1-BY48)/(SUM(BY$6:BY48))</f>
        <v>2.5736081355555041E-2</v>
      </c>
      <c r="DY48" s="4">
        <f>(1-BZ48)/(SUM(BZ$6:BZ48))</f>
        <v>2.5736300160988889E-2</v>
      </c>
      <c r="DZ48" s="4">
        <f>(1-CA48)/(SUM(CA$6:CA48))</f>
        <v>2.5736499147277225E-2</v>
      </c>
      <c r="EA48" s="4">
        <f>(1-CB48)/(SUM(CB$6:CB48))</f>
        <v>2.5736679570689123E-2</v>
      </c>
      <c r="EB48" s="4">
        <f>(1-CC48)/(SUM(CC$6:CC48))</f>
        <v>2.5736842614510959E-2</v>
      </c>
      <c r="EC48" s="4">
        <f>(1-CD48)/(SUM(CD$6:CD48))</f>
        <v>2.573698939328049E-2</v>
      </c>
      <c r="ED48" s="4">
        <f>(1-CE48)/(SUM(CE$6:CE48))</f>
        <v>2.5737120956773694E-2</v>
      </c>
      <c r="EE48" s="4">
        <f>(1-CF48)/(SUM(CF$6:CF48))</f>
        <v>2.5737238293758444E-2</v>
      </c>
      <c r="EF48" s="4">
        <f>(1-CG48)/(SUM(CG$6:CG48))</f>
        <v>2.5737342335528851E-2</v>
      </c>
      <c r="EG48" s="4">
        <f>(1-CH48)/(SUM(CH$6:CH48))</f>
        <v>2.57374339592331E-2</v>
      </c>
      <c r="EH48" s="4">
        <f>(1-CI48)/(SUM(CI$6:CI48))</f>
        <v>2.5737513991006947E-2</v>
      </c>
      <c r="EI48" s="4">
        <f>(1-CJ48)/(SUM(CJ$6:CJ48))</f>
        <v>2.5737580082584588E-2</v>
      </c>
      <c r="EJ48" s="4">
        <f>(1-CK48)/(SUM(CK$6:CK48))</f>
        <v>2.5737632934834158E-2</v>
      </c>
      <c r="EK48" s="4">
        <f>(1-CL48)/(SUM(CL$6:CL48))</f>
        <v>2.5737673220797799E-2</v>
      </c>
      <c r="EL48" s="4">
        <f>(1-CM48)/(SUM(CM$6:CM48))</f>
        <v>2.5737701586683891E-2</v>
      </c>
      <c r="EM48" s="4">
        <f>(1-CN48)/(SUM(CN$6:CN48))</f>
        <v>2.573771865282614E-2</v>
      </c>
      <c r="EN48" s="4">
        <f>(1-CO48)/(SUM(CO$6:CO48))</f>
        <v>2.5737725014610743E-2</v>
      </c>
      <c r="EO48" s="4">
        <f>(1-CP48)/(SUM(CP$6:CP48))</f>
        <v>2.5737721243372529E-2</v>
      </c>
      <c r="EP48" s="4">
        <f>(1-CQ48)/(SUM(CQ$6:CQ48))</f>
        <v>2.5737707887261107E-2</v>
      </c>
      <c r="EQ48" s="4">
        <f>(1-CR48)/(SUM(CR$6:CR48))</f>
        <v>2.5737685472077883E-2</v>
      </c>
      <c r="ER48" s="4">
        <f>(1-CS48)/(SUM(CS$6:CS48))</f>
        <v>2.5737654502085004E-2</v>
      </c>
      <c r="ES48" s="4">
        <f>(1-CT48)/(SUM(CT$6:CT48))</f>
        <v>2.5737615460786966E-2</v>
      </c>
      <c r="ET48" s="4">
        <f>(1-CU48)/(SUM(CU$6:CU48))</f>
        <v>2.5737568811685846E-2</v>
      </c>
      <c r="EU48" s="4">
        <f>(1-CV48)/(SUM(CV$6:CV48))</f>
        <v>2.6240626867094392E-2</v>
      </c>
      <c r="EV48" s="4">
        <f>(1-CW48)/(SUM(CW$6:CW48))</f>
        <v>2.5724572661203787E-2</v>
      </c>
      <c r="EW48" s="4">
        <f>(1-CX48)/(SUM(CX$6:CX48))</f>
        <v>2.5724572661203787E-2</v>
      </c>
      <c r="EX48" s="4">
        <f>(1-CY48)/(SUM(CY$6:CY48))</f>
        <v>2.5724572661203787E-2</v>
      </c>
      <c r="EY48" s="4">
        <f>(1-CZ48)/(SUM(CZ$6:CZ48))</f>
        <v>2.5724572661203787E-2</v>
      </c>
      <c r="EZ48" s="4">
        <f>(1-DA48)/(SUM(DA$6:DA48))</f>
        <v>2.5724572661203787E-2</v>
      </c>
      <c r="FA48" s="4">
        <f>(1-DB48)/(SUM(DB$6:DB48))</f>
        <v>2.5724572661203787E-2</v>
      </c>
      <c r="FB48" s="4">
        <f>(1-DC48)/(SUM(DC$6:DC48))</f>
        <v>2.5724572661203787E-2</v>
      </c>
      <c r="FD48" s="4">
        <f t="shared" si="74"/>
        <v>2.7546253750068805E-2</v>
      </c>
      <c r="FE48" s="4">
        <f t="shared" si="74"/>
        <v>2.7546253750068805E-2</v>
      </c>
      <c r="FF48" s="4">
        <f t="shared" si="74"/>
        <v>2.7546253750068805E-2</v>
      </c>
      <c r="FG48" s="4">
        <f t="shared" si="74"/>
        <v>2.7546253750068805E-2</v>
      </c>
      <c r="FH48" s="4">
        <f t="shared" si="74"/>
        <v>2.7546253750068805E-2</v>
      </c>
      <c r="FI48" s="4">
        <f t="shared" si="74"/>
        <v>2.7546253750068805E-2</v>
      </c>
      <c r="FJ48" s="4">
        <f t="shared" si="74"/>
        <v>2.7546253750068805E-2</v>
      </c>
      <c r="FK48" s="4">
        <f t="shared" si="74"/>
        <v>2.7546253750068805E-2</v>
      </c>
      <c r="FL48" s="4">
        <f t="shared" si="74"/>
        <v>2.7546253750068805E-2</v>
      </c>
      <c r="FM48" s="4">
        <f t="shared" si="74"/>
        <v>2.7546253750068805E-2</v>
      </c>
      <c r="FN48" s="4">
        <f t="shared" si="74"/>
        <v>2.7546253750068805E-2</v>
      </c>
      <c r="FO48" s="4">
        <f t="shared" si="74"/>
        <v>2.7546253750068805E-2</v>
      </c>
      <c r="FP48" s="4">
        <f t="shared" si="74"/>
        <v>2.7546253750068805E-2</v>
      </c>
      <c r="FQ48" s="4">
        <f t="shared" si="74"/>
        <v>2.7546253750068805E-2</v>
      </c>
      <c r="FR48" s="4">
        <f t="shared" si="74"/>
        <v>2.7546253750068805E-2</v>
      </c>
      <c r="FS48" s="4">
        <f t="shared" si="74"/>
        <v>2.7546253750068805E-2</v>
      </c>
      <c r="FT48" s="4">
        <f t="shared" si="77"/>
        <v>2.7546253750068805E-2</v>
      </c>
      <c r="FU48" s="4">
        <f t="shared" si="77"/>
        <v>2.7546253750068805E-2</v>
      </c>
      <c r="FV48" s="4">
        <f t="shared" si="77"/>
        <v>2.7546253750068805E-2</v>
      </c>
      <c r="FW48" s="4">
        <f t="shared" si="77"/>
        <v>2.7546253750068805E-2</v>
      </c>
      <c r="FX48" s="4">
        <f t="shared" si="77"/>
        <v>2.7546253750068805E-2</v>
      </c>
      <c r="FY48" s="4">
        <f t="shared" si="77"/>
        <v>2.7546253750068805E-2</v>
      </c>
      <c r="FZ48" s="4">
        <f t="shared" si="77"/>
        <v>2.7546253750068805E-2</v>
      </c>
      <c r="GA48" s="4">
        <f t="shared" si="77"/>
        <v>2.7546253750068805E-2</v>
      </c>
      <c r="GB48" s="4">
        <f t="shared" si="77"/>
        <v>2.7546253750068805E-2</v>
      </c>
      <c r="GC48" s="4">
        <f t="shared" si="77"/>
        <v>2.7546253750068805E-2</v>
      </c>
      <c r="GD48" s="4">
        <f t="shared" si="77"/>
        <v>2.7546253750068805E-2</v>
      </c>
      <c r="GE48" s="4">
        <f t="shared" si="77"/>
        <v>2.7546253750068805E-2</v>
      </c>
      <c r="GF48" s="4">
        <f t="shared" si="77"/>
        <v>2.7546253750068805E-2</v>
      </c>
      <c r="GG48" s="4">
        <f t="shared" si="77"/>
        <v>2.7546253750068805E-2</v>
      </c>
      <c r="GH48" s="4">
        <f t="shared" si="75"/>
        <v>2.7546253750068805E-2</v>
      </c>
      <c r="GI48" s="4">
        <f t="shared" si="75"/>
        <v>2.7546253750068805E-2</v>
      </c>
      <c r="GJ48" s="4">
        <f t="shared" si="75"/>
        <v>2.7546253750068805E-2</v>
      </c>
      <c r="GK48" s="4">
        <f t="shared" si="75"/>
        <v>2.7546253750068805E-2</v>
      </c>
      <c r="GL48" s="4">
        <f t="shared" si="75"/>
        <v>2.7546253750068805E-2</v>
      </c>
      <c r="GM48" s="4">
        <f t="shared" si="75"/>
        <v>2.7546253750068805E-2</v>
      </c>
      <c r="GN48" s="4">
        <f t="shared" si="75"/>
        <v>2.7546253750068805E-2</v>
      </c>
      <c r="GO48" s="4">
        <f t="shared" si="75"/>
        <v>2.7546253750068805E-2</v>
      </c>
      <c r="GP48" s="4">
        <f t="shared" si="75"/>
        <v>2.7546253750068805E-2</v>
      </c>
      <c r="GQ48" s="4">
        <f t="shared" si="75"/>
        <v>2.7546253750068805E-2</v>
      </c>
      <c r="GR48" s="4">
        <f t="shared" si="75"/>
        <v>2.7546253750068805E-2</v>
      </c>
      <c r="GS48" s="4">
        <f t="shared" si="75"/>
        <v>-1.3623728697612525E-2</v>
      </c>
      <c r="GT48" s="4">
        <f t="shared" si="75"/>
        <v>7.1476352574344926E-2</v>
      </c>
      <c r="GU48" s="4">
        <f t="shared" si="75"/>
        <v>2.7546253750068805E-2</v>
      </c>
      <c r="GV48" s="4">
        <f t="shared" si="75"/>
        <v>2.7546253750068805E-2</v>
      </c>
      <c r="GW48" s="4">
        <f t="shared" si="75"/>
        <v>2.7546253750068805E-2</v>
      </c>
      <c r="GX48" s="4">
        <f t="shared" si="76"/>
        <v>2.7546253750068805E-2</v>
      </c>
      <c r="GY48" s="4">
        <f t="shared" si="76"/>
        <v>2.7546253750068805E-2</v>
      </c>
      <c r="GZ48" s="4">
        <f t="shared" si="67"/>
        <v>2.7546253750068805E-2</v>
      </c>
      <c r="HA48" s="4">
        <f t="shared" si="67"/>
        <v>2.7546253750068805E-2</v>
      </c>
      <c r="HB48" s="4"/>
      <c r="HC48" s="4"/>
      <c r="HD48" s="4"/>
      <c r="HE48" s="4"/>
    </row>
    <row r="49" spans="2:213" x14ac:dyDescent="0.2">
      <c r="B49" t="str">
        <f t="shared" si="72"/>
        <v>44y</v>
      </c>
      <c r="C49">
        <f t="shared" si="55"/>
        <v>528</v>
      </c>
      <c r="D49" s="10">
        <f t="shared" si="1"/>
        <v>44</v>
      </c>
      <c r="E49" s="11">
        <f>'Curve construction'!F64</f>
        <v>2.6661434253683725E-2</v>
      </c>
      <c r="G49" s="11">
        <f t="shared" si="79"/>
        <v>2.6661434253683725E-2</v>
      </c>
      <c r="H49" s="11">
        <f t="shared" si="79"/>
        <v>2.6661434253683725E-2</v>
      </c>
      <c r="I49" s="11">
        <f t="shared" si="79"/>
        <v>2.6661434253683725E-2</v>
      </c>
      <c r="J49" s="11">
        <f t="shared" si="79"/>
        <v>2.6661434253683725E-2</v>
      </c>
      <c r="K49" s="11">
        <f t="shared" si="79"/>
        <v>2.6661434253683725E-2</v>
      </c>
      <c r="L49" s="11">
        <f t="shared" si="79"/>
        <v>2.6661434253683725E-2</v>
      </c>
      <c r="M49" s="11">
        <f t="shared" si="79"/>
        <v>2.6661434253683725E-2</v>
      </c>
      <c r="N49" s="11">
        <f t="shared" si="79"/>
        <v>2.6661434253683725E-2</v>
      </c>
      <c r="O49" s="11">
        <f t="shared" si="79"/>
        <v>2.6661434253683725E-2</v>
      </c>
      <c r="P49" s="11">
        <f t="shared" si="79"/>
        <v>2.6661434253683725E-2</v>
      </c>
      <c r="Q49" s="11">
        <f t="shared" si="79"/>
        <v>2.6661434253683725E-2</v>
      </c>
      <c r="R49" s="11">
        <f t="shared" si="79"/>
        <v>2.6661434253683725E-2</v>
      </c>
      <c r="S49" s="11">
        <f t="shared" si="79"/>
        <v>2.6661434253683725E-2</v>
      </c>
      <c r="T49" s="11">
        <f t="shared" si="79"/>
        <v>2.6661434253683725E-2</v>
      </c>
      <c r="U49" s="11">
        <f t="shared" si="79"/>
        <v>2.6661434253683725E-2</v>
      </c>
      <c r="V49" s="11">
        <f t="shared" si="79"/>
        <v>2.6661434253683725E-2</v>
      </c>
      <c r="W49" s="11">
        <f t="shared" si="78"/>
        <v>2.6661434253683725E-2</v>
      </c>
      <c r="X49" s="11">
        <f t="shared" si="78"/>
        <v>2.6661434253683725E-2</v>
      </c>
      <c r="Y49" s="11">
        <f t="shared" si="78"/>
        <v>2.6661434253683725E-2</v>
      </c>
      <c r="Z49" s="11">
        <f t="shared" si="78"/>
        <v>2.6661434253683725E-2</v>
      </c>
      <c r="AA49" s="11">
        <f t="shared" si="78"/>
        <v>2.6661434253683725E-2</v>
      </c>
      <c r="AB49" s="11">
        <f t="shared" si="78"/>
        <v>2.6661434253683725E-2</v>
      </c>
      <c r="AC49" s="11">
        <f t="shared" si="78"/>
        <v>2.6661434253683725E-2</v>
      </c>
      <c r="AD49" s="11">
        <f t="shared" si="78"/>
        <v>2.6661434253683725E-2</v>
      </c>
      <c r="AE49" s="11">
        <f t="shared" si="78"/>
        <v>2.6661434253683725E-2</v>
      </c>
      <c r="AF49" s="11">
        <f t="shared" si="78"/>
        <v>2.6661434253683725E-2</v>
      </c>
      <c r="AG49" s="11">
        <f t="shared" si="78"/>
        <v>2.6661434253683725E-2</v>
      </c>
      <c r="AH49" s="11">
        <f t="shared" si="78"/>
        <v>2.6661434253683725E-2</v>
      </c>
      <c r="AI49" s="11">
        <f t="shared" si="78"/>
        <v>2.6661434253683725E-2</v>
      </c>
      <c r="AJ49" s="11">
        <f t="shared" si="78"/>
        <v>2.6661434253683725E-2</v>
      </c>
      <c r="AK49" s="11">
        <f t="shared" si="78"/>
        <v>2.6661434253683725E-2</v>
      </c>
      <c r="AL49" s="11">
        <f t="shared" si="78"/>
        <v>2.6661434253683725E-2</v>
      </c>
      <c r="AM49" s="11">
        <f t="shared" si="78"/>
        <v>2.6661434253683725E-2</v>
      </c>
      <c r="AN49" s="11">
        <f t="shared" si="78"/>
        <v>2.6661434253683725E-2</v>
      </c>
      <c r="AO49" s="11">
        <f t="shared" si="71"/>
        <v>2.6661434253683725E-2</v>
      </c>
      <c r="AP49" s="11">
        <f t="shared" si="71"/>
        <v>2.6661434253683725E-2</v>
      </c>
      <c r="AQ49" s="11">
        <f t="shared" si="71"/>
        <v>2.6661434253683725E-2</v>
      </c>
      <c r="AR49" s="11">
        <f t="shared" si="71"/>
        <v>2.6661434253683725E-2</v>
      </c>
      <c r="AS49" s="11">
        <f t="shared" si="71"/>
        <v>2.6661434253683725E-2</v>
      </c>
      <c r="AT49" s="11">
        <f t="shared" si="71"/>
        <v>2.6661434253683725E-2</v>
      </c>
      <c r="AU49" s="11">
        <f t="shared" si="71"/>
        <v>2.6661434253683725E-2</v>
      </c>
      <c r="AV49" s="11">
        <f t="shared" si="71"/>
        <v>2.6661434253683725E-2</v>
      </c>
      <c r="AW49" s="11">
        <f t="shared" si="71"/>
        <v>2.6661434253683725E-2</v>
      </c>
      <c r="AX49" s="11">
        <f t="shared" si="71"/>
        <v>2.7661434253683725E-2</v>
      </c>
      <c r="AY49" s="11">
        <f t="shared" si="71"/>
        <v>2.6661434253683725E-2</v>
      </c>
      <c r="AZ49" s="11">
        <f t="shared" si="71"/>
        <v>2.6661434253683725E-2</v>
      </c>
      <c r="BA49" s="11">
        <f t="shared" si="71"/>
        <v>2.6661434253683725E-2</v>
      </c>
      <c r="BB49" s="11">
        <f t="shared" si="71"/>
        <v>2.6661434253683725E-2</v>
      </c>
      <c r="BC49" s="11">
        <f t="shared" si="71"/>
        <v>2.6661434253683725E-2</v>
      </c>
      <c r="BD49" s="11">
        <f t="shared" si="71"/>
        <v>2.6661434253683725E-2</v>
      </c>
      <c r="BF49" s="11">
        <f t="shared" si="57"/>
        <v>0.31419630315658958</v>
      </c>
      <c r="BG49" s="11">
        <f t="shared" si="4"/>
        <v>0.31419630315658958</v>
      </c>
      <c r="BH49" s="11">
        <f t="shared" si="5"/>
        <v>0.31419630315658958</v>
      </c>
      <c r="BI49" s="11">
        <f t="shared" si="6"/>
        <v>0.31419630315658958</v>
      </c>
      <c r="BJ49" s="11">
        <f t="shared" si="7"/>
        <v>0.31419630315658958</v>
      </c>
      <c r="BK49" s="11">
        <f t="shared" si="8"/>
        <v>0.31419630315658958</v>
      </c>
      <c r="BL49" s="11">
        <f t="shared" si="9"/>
        <v>0.31419630315658958</v>
      </c>
      <c r="BM49" s="11">
        <f t="shared" si="10"/>
        <v>0.31419630315658958</v>
      </c>
      <c r="BN49" s="11">
        <f t="shared" si="11"/>
        <v>0.31419630315658958</v>
      </c>
      <c r="BO49" s="11">
        <f t="shared" si="12"/>
        <v>0.31419630315658958</v>
      </c>
      <c r="BP49" s="11">
        <f t="shared" si="13"/>
        <v>0.31419630315658958</v>
      </c>
      <c r="BQ49" s="11">
        <f t="shared" si="14"/>
        <v>0.31419630315658958</v>
      </c>
      <c r="BR49" s="11">
        <f t="shared" si="15"/>
        <v>0.31419630315658958</v>
      </c>
      <c r="BS49" s="11">
        <f t="shared" si="16"/>
        <v>0.31419630315658958</v>
      </c>
      <c r="BT49" s="11">
        <f t="shared" si="17"/>
        <v>0.31419630315658958</v>
      </c>
      <c r="BU49" s="11">
        <f t="shared" si="18"/>
        <v>0.31419630315658958</v>
      </c>
      <c r="BV49" s="11">
        <f t="shared" si="19"/>
        <v>0.31419630315658958</v>
      </c>
      <c r="BW49" s="11">
        <f t="shared" si="20"/>
        <v>0.31419630315658958</v>
      </c>
      <c r="BX49" s="11">
        <f t="shared" si="21"/>
        <v>0.31419630315658958</v>
      </c>
      <c r="BY49" s="11">
        <f t="shared" si="22"/>
        <v>0.31419630315658958</v>
      </c>
      <c r="BZ49" s="11">
        <f t="shared" si="23"/>
        <v>0.31419630315658958</v>
      </c>
      <c r="CA49" s="11">
        <f t="shared" si="24"/>
        <v>0.31419630315658958</v>
      </c>
      <c r="CB49" s="11">
        <f t="shared" si="25"/>
        <v>0.31419630315658958</v>
      </c>
      <c r="CC49" s="11">
        <f t="shared" si="26"/>
        <v>0.31419630315658958</v>
      </c>
      <c r="CD49" s="11">
        <f t="shared" si="27"/>
        <v>0.31419630315658958</v>
      </c>
      <c r="CE49" s="11">
        <f t="shared" si="28"/>
        <v>0.31419630315658958</v>
      </c>
      <c r="CF49" s="11">
        <f t="shared" si="29"/>
        <v>0.31419630315658958</v>
      </c>
      <c r="CG49" s="11">
        <f t="shared" si="30"/>
        <v>0.31419630315658958</v>
      </c>
      <c r="CH49" s="11">
        <f t="shared" si="31"/>
        <v>0.31419630315658958</v>
      </c>
      <c r="CI49" s="11">
        <f t="shared" si="32"/>
        <v>0.31419630315658958</v>
      </c>
      <c r="CJ49" s="11">
        <f t="shared" si="33"/>
        <v>0.31419630315658958</v>
      </c>
      <c r="CK49" s="11">
        <f t="shared" si="34"/>
        <v>0.31419630315658958</v>
      </c>
      <c r="CL49" s="11">
        <f t="shared" si="35"/>
        <v>0.31419630315658958</v>
      </c>
      <c r="CM49" s="11">
        <f t="shared" si="36"/>
        <v>0.31419630315658958</v>
      </c>
      <c r="CN49" s="11">
        <f t="shared" si="37"/>
        <v>0.31419630315658958</v>
      </c>
      <c r="CO49" s="11">
        <f t="shared" si="38"/>
        <v>0.31419630315658958</v>
      </c>
      <c r="CP49" s="11">
        <f t="shared" si="39"/>
        <v>0.31419630315658958</v>
      </c>
      <c r="CQ49" s="11">
        <f t="shared" si="40"/>
        <v>0.31419630315658958</v>
      </c>
      <c r="CR49" s="11">
        <f t="shared" si="41"/>
        <v>0.31419630315658958</v>
      </c>
      <c r="CS49" s="11">
        <f t="shared" si="42"/>
        <v>0.31419630315658958</v>
      </c>
      <c r="CT49" s="11">
        <f t="shared" si="43"/>
        <v>0.31419630315658958</v>
      </c>
      <c r="CU49" s="11">
        <f t="shared" si="44"/>
        <v>0.31419630315658958</v>
      </c>
      <c r="CV49" s="11">
        <f t="shared" si="45"/>
        <v>0.31419630315658958</v>
      </c>
      <c r="CW49" s="11">
        <f t="shared" si="46"/>
        <v>0.30102142970090373</v>
      </c>
      <c r="CX49" s="11">
        <f t="shared" si="47"/>
        <v>0.31419630315658958</v>
      </c>
      <c r="CY49" s="11">
        <f t="shared" si="48"/>
        <v>0.31419630315658958</v>
      </c>
      <c r="CZ49" s="11">
        <f t="shared" si="49"/>
        <v>0.31419630315658958</v>
      </c>
      <c r="DA49" s="11">
        <f t="shared" si="50"/>
        <v>0.31419630315658958</v>
      </c>
      <c r="DB49" s="11">
        <f t="shared" si="51"/>
        <v>0.31419630315658958</v>
      </c>
      <c r="DC49" s="11">
        <f t="shared" si="52"/>
        <v>0.31419630315658958</v>
      </c>
      <c r="DE49" s="4">
        <f>(1-BF49)/(SUM(BF$6:BF49))</f>
        <v>2.5747016201312475E-2</v>
      </c>
      <c r="DF49" s="4">
        <f>(1-BG49)/(SUM(BG$6:BG49))</f>
        <v>2.5747947023036868E-2</v>
      </c>
      <c r="DG49" s="4">
        <f>(1-BH49)/(SUM(BH$6:BH49))</f>
        <v>2.5748841774209896E-2</v>
      </c>
      <c r="DH49" s="4">
        <f>(1-BI49)/(SUM(BI$6:BI49))</f>
        <v>2.5749692636488904E-2</v>
      </c>
      <c r="DI49" s="4">
        <f>(1-BJ49)/(SUM(BJ$6:BJ49))</f>
        <v>2.5750491418097425E-2</v>
      </c>
      <c r="DJ49" s="4">
        <f>(1-BK49)/(SUM(BK$6:BK49))</f>
        <v>2.5751240708887402E-2</v>
      </c>
      <c r="DK49" s="4">
        <f>(1-BL49)/(SUM(BL$6:BL49))</f>
        <v>2.5751937564546249E-2</v>
      </c>
      <c r="DL49" s="4">
        <f>(1-BM49)/(SUM(BM$6:BM49))</f>
        <v>2.5752587744461281E-2</v>
      </c>
      <c r="DM49" s="4">
        <f>(1-BN49)/(SUM(BN$6:BN49))</f>
        <v>2.5753191242552875E-2</v>
      </c>
      <c r="DN49" s="4">
        <f>(1-BO49)/(SUM(BO$6:BO49))</f>
        <v>2.5753748226508624E-2</v>
      </c>
      <c r="DO49" s="4">
        <f>(1-BP49)/(SUM(BP$6:BP49))</f>
        <v>2.5754266546591593E-2</v>
      </c>
      <c r="DP49" s="4">
        <f>(1-BQ49)/(SUM(BQ$6:BQ49))</f>
        <v>2.5754747823688022E-2</v>
      </c>
      <c r="DQ49" s="4">
        <f>(1-BR49)/(SUM(BR$6:BR49))</f>
        <v>2.5755193627003199E-2</v>
      </c>
      <c r="DR49" s="4">
        <f>(1-BS49)/(SUM(BS$6:BS49))</f>
        <v>2.5755605475164572E-2</v>
      </c>
      <c r="DS49" s="4">
        <f>(1-BT49)/(SUM(BT$6:BT49))</f>
        <v>2.5755984837379859E-2</v>
      </c>
      <c r="DT49" s="4">
        <f>(1-BU49)/(SUM(BU$6:BU49))</f>
        <v>2.5756333134616994E-2</v>
      </c>
      <c r="DU49" s="4">
        <f>(1-BV49)/(SUM(BV$6:BV49))</f>
        <v>2.5756651740788662E-2</v>
      </c>
      <c r="DV49" s="4">
        <f>(1-BW49)/(SUM(BW$6:BW49))</f>
        <v>2.5756941983931525E-2</v>
      </c>
      <c r="DW49" s="4">
        <f>(1-BX49)/(SUM(BX$6:BX49))</f>
        <v>2.575720514737468E-2</v>
      </c>
      <c r="DX49" s="4">
        <f>(1-BY49)/(SUM(BY$6:BY49))</f>
        <v>2.5757442470893822E-2</v>
      </c>
      <c r="DY49" s="4">
        <f>(1-BZ49)/(SUM(BZ$6:BZ49))</f>
        <v>2.5757658873737994E-2</v>
      </c>
      <c r="DZ49" s="4">
        <f>(1-CA49)/(SUM(CA$6:CA49))</f>
        <v>2.5757855675022773E-2</v>
      </c>
      <c r="EA49" s="4">
        <f>(1-CB49)/(SUM(CB$6:CB49))</f>
        <v>2.5758034117232969E-2</v>
      </c>
      <c r="EB49" s="4">
        <f>(1-CC49)/(SUM(CC$6:CC49))</f>
        <v>2.5758195370670301E-2</v>
      </c>
      <c r="EC49" s="4">
        <f>(1-CD49)/(SUM(CD$6:CD49))</f>
        <v>2.5758340537641283E-2</v>
      </c>
      <c r="ED49" s="4">
        <f>(1-CE49)/(SUM(CE$6:CE49))</f>
        <v>2.575847065640044E-2</v>
      </c>
      <c r="EE49" s="4">
        <f>(1-CF49)/(SUM(CF$6:CF49))</f>
        <v>2.5758586704863012E-2</v>
      </c>
      <c r="EF49" s="4">
        <f>(1-CG49)/(SUM(CG$6:CG49))</f>
        <v>2.5758689604100611E-2</v>
      </c>
      <c r="EG49" s="4">
        <f>(1-CH49)/(SUM(CH$6:CH49))</f>
        <v>2.575878022163269E-2</v>
      </c>
      <c r="EH49" s="4">
        <f>(1-CI49)/(SUM(CI$6:CI49))</f>
        <v>2.5758859374525742E-2</v>
      </c>
      <c r="EI49" s="4">
        <f>(1-CJ49)/(SUM(CJ$6:CJ49))</f>
        <v>2.5758924740304539E-2</v>
      </c>
      <c r="EJ49" s="4">
        <f>(1-CK49)/(SUM(CK$6:CK49))</f>
        <v>2.5758977012142935E-2</v>
      </c>
      <c r="EK49" s="4">
        <f>(1-CL49)/(SUM(CL$6:CL49))</f>
        <v>2.5759016855693748E-2</v>
      </c>
      <c r="EL49" s="4">
        <f>(1-CM49)/(SUM(CM$6:CM49))</f>
        <v>2.575904491007016E-2</v>
      </c>
      <c r="EM49" s="4">
        <f>(1-CN49)/(SUM(CN$6:CN49))</f>
        <v>2.5759061788794384E-2</v>
      </c>
      <c r="EN49" s="4">
        <f>(1-CO49)/(SUM(CO$6:CO49))</f>
        <v>2.5759068080714674E-2</v>
      </c>
      <c r="EO49" s="4">
        <f>(1-CP49)/(SUM(CP$6:CP49))</f>
        <v>2.5759064350891727E-2</v>
      </c>
      <c r="EP49" s="4">
        <f>(1-CQ49)/(SUM(CQ$6:CQ49))</f>
        <v>2.5759051141455335E-2</v>
      </c>
      <c r="EQ49" s="4">
        <f>(1-CR49)/(SUM(CR$6:CR49))</f>
        <v>2.5759028972432301E-2</v>
      </c>
      <c r="ER49" s="4">
        <f>(1-CS49)/(SUM(CS$6:CS49))</f>
        <v>2.57589983425465E-2</v>
      </c>
      <c r="ES49" s="4">
        <f>(1-CT49)/(SUM(CT$6:CT49))</f>
        <v>2.5758959729991968E-2</v>
      </c>
      <c r="ET49" s="4">
        <f>(1-CU49)/(SUM(CU$6:CU49))</f>
        <v>2.5758913593179871E-2</v>
      </c>
      <c r="EU49" s="4">
        <f>(1-CV49)/(SUM(CV$6:CV49))</f>
        <v>2.5758860371460225E-2</v>
      </c>
      <c r="EV49" s="4">
        <f>(1-CW49)/(SUM(CW$6:CW49))</f>
        <v>2.6253648994704306E-2</v>
      </c>
      <c r="EW49" s="4">
        <f>(1-CX49)/(SUM(CX$6:CX49))</f>
        <v>2.5746060086375689E-2</v>
      </c>
      <c r="EX49" s="4">
        <f>(1-CY49)/(SUM(CY$6:CY49))</f>
        <v>2.5746060086375689E-2</v>
      </c>
      <c r="EY49" s="4">
        <f>(1-CZ49)/(SUM(CZ$6:CZ49))</f>
        <v>2.5746060086375689E-2</v>
      </c>
      <c r="EZ49" s="4">
        <f>(1-DA49)/(SUM(DA$6:DA49))</f>
        <v>2.5746060086375689E-2</v>
      </c>
      <c r="FA49" s="4">
        <f>(1-DB49)/(SUM(DB$6:DB49))</f>
        <v>2.5746060086375689E-2</v>
      </c>
      <c r="FB49" s="4">
        <f>(1-DC49)/(SUM(DC$6:DC49))</f>
        <v>2.5746060086375689E-2</v>
      </c>
      <c r="FD49" s="4">
        <f t="shared" si="74"/>
        <v>2.7546253750067695E-2</v>
      </c>
      <c r="FE49" s="4">
        <f t="shared" si="74"/>
        <v>2.7546253750067695E-2</v>
      </c>
      <c r="FF49" s="4">
        <f t="shared" si="74"/>
        <v>2.7546253750067695E-2</v>
      </c>
      <c r="FG49" s="4">
        <f t="shared" si="74"/>
        <v>2.7546253750067695E-2</v>
      </c>
      <c r="FH49" s="4">
        <f t="shared" si="74"/>
        <v>2.7546253750067695E-2</v>
      </c>
      <c r="FI49" s="4">
        <f t="shared" si="74"/>
        <v>2.7546253750067695E-2</v>
      </c>
      <c r="FJ49" s="4">
        <f t="shared" si="74"/>
        <v>2.7546253750067695E-2</v>
      </c>
      <c r="FK49" s="4">
        <f t="shared" si="74"/>
        <v>2.7546253750067695E-2</v>
      </c>
      <c r="FL49" s="4">
        <f t="shared" si="74"/>
        <v>2.7546253750067695E-2</v>
      </c>
      <c r="FM49" s="4">
        <f t="shared" si="74"/>
        <v>2.7546253750067695E-2</v>
      </c>
      <c r="FN49" s="4">
        <f t="shared" si="74"/>
        <v>2.7546253750067695E-2</v>
      </c>
      <c r="FO49" s="4">
        <f t="shared" si="74"/>
        <v>2.7546253750067695E-2</v>
      </c>
      <c r="FP49" s="4">
        <f t="shared" si="74"/>
        <v>2.7546253750067695E-2</v>
      </c>
      <c r="FQ49" s="4">
        <f t="shared" si="74"/>
        <v>2.7546253750067695E-2</v>
      </c>
      <c r="FR49" s="4">
        <f t="shared" si="74"/>
        <v>2.7546253750067695E-2</v>
      </c>
      <c r="FS49" s="4">
        <f t="shared" si="74"/>
        <v>2.7546253750067695E-2</v>
      </c>
      <c r="FT49" s="4">
        <f t="shared" si="77"/>
        <v>2.7546253750067695E-2</v>
      </c>
      <c r="FU49" s="4">
        <f t="shared" si="77"/>
        <v>2.7546253750067695E-2</v>
      </c>
      <c r="FV49" s="4">
        <f t="shared" si="77"/>
        <v>2.7546253750067695E-2</v>
      </c>
      <c r="FW49" s="4">
        <f t="shared" si="77"/>
        <v>2.7546253750067695E-2</v>
      </c>
      <c r="FX49" s="4">
        <f t="shared" si="77"/>
        <v>2.7546253750067695E-2</v>
      </c>
      <c r="FY49" s="4">
        <f t="shared" si="77"/>
        <v>2.7546253750067695E-2</v>
      </c>
      <c r="FZ49" s="4">
        <f t="shared" si="77"/>
        <v>2.7546253750067695E-2</v>
      </c>
      <c r="GA49" s="4">
        <f t="shared" si="77"/>
        <v>2.7546253750067695E-2</v>
      </c>
      <c r="GB49" s="4">
        <f t="shared" si="77"/>
        <v>2.7546253750067695E-2</v>
      </c>
      <c r="GC49" s="4">
        <f t="shared" si="77"/>
        <v>2.7546253750067695E-2</v>
      </c>
      <c r="GD49" s="4">
        <f t="shared" si="77"/>
        <v>2.7546253750067695E-2</v>
      </c>
      <c r="GE49" s="4">
        <f t="shared" si="77"/>
        <v>2.7546253750067695E-2</v>
      </c>
      <c r="GF49" s="4">
        <f t="shared" si="77"/>
        <v>2.7546253750067695E-2</v>
      </c>
      <c r="GG49" s="4">
        <f t="shared" si="77"/>
        <v>2.7546253750067695E-2</v>
      </c>
      <c r="GH49" s="4">
        <f t="shared" si="75"/>
        <v>2.7546253750067695E-2</v>
      </c>
      <c r="GI49" s="4">
        <f t="shared" si="75"/>
        <v>2.7546253750067695E-2</v>
      </c>
      <c r="GJ49" s="4">
        <f t="shared" si="75"/>
        <v>2.7546253750067695E-2</v>
      </c>
      <c r="GK49" s="4">
        <f t="shared" si="75"/>
        <v>2.7546253750067695E-2</v>
      </c>
      <c r="GL49" s="4">
        <f t="shared" si="75"/>
        <v>2.7546253750067695E-2</v>
      </c>
      <c r="GM49" s="4">
        <f t="shared" si="75"/>
        <v>2.7546253750067695E-2</v>
      </c>
      <c r="GN49" s="4">
        <f t="shared" si="75"/>
        <v>2.7546253750067695E-2</v>
      </c>
      <c r="GO49" s="4">
        <f t="shared" si="75"/>
        <v>2.7546253750067695E-2</v>
      </c>
      <c r="GP49" s="4">
        <f t="shared" si="75"/>
        <v>2.7546253750067695E-2</v>
      </c>
      <c r="GQ49" s="4">
        <f t="shared" si="75"/>
        <v>2.7546253750067695E-2</v>
      </c>
      <c r="GR49" s="4">
        <f t="shared" si="75"/>
        <v>2.7546253750067695E-2</v>
      </c>
      <c r="GS49" s="4">
        <f t="shared" si="75"/>
        <v>2.7546253750067695E-2</v>
      </c>
      <c r="GT49" s="4">
        <f t="shared" si="75"/>
        <v>-1.4582728719121252E-2</v>
      </c>
      <c r="GU49" s="4">
        <f t="shared" si="75"/>
        <v>7.2519104608135931E-2</v>
      </c>
      <c r="GV49" s="4">
        <f t="shared" si="75"/>
        <v>2.7546253750067695E-2</v>
      </c>
      <c r="GW49" s="4">
        <f t="shared" si="75"/>
        <v>2.7546253750067695E-2</v>
      </c>
      <c r="GX49" s="4">
        <f t="shared" si="76"/>
        <v>2.7546253750067695E-2</v>
      </c>
      <c r="GY49" s="4">
        <f t="shared" si="76"/>
        <v>2.7546253750067695E-2</v>
      </c>
      <c r="GZ49" s="4">
        <f t="shared" si="67"/>
        <v>2.7546253750067695E-2</v>
      </c>
      <c r="HA49" s="4">
        <f t="shared" si="67"/>
        <v>2.7546253750067695E-2</v>
      </c>
      <c r="HB49" s="4"/>
      <c r="HC49" s="4"/>
      <c r="HD49" s="4"/>
      <c r="HE49" s="4"/>
    </row>
    <row r="50" spans="2:213" x14ac:dyDescent="0.2">
      <c r="B50" t="str">
        <f t="shared" si="72"/>
        <v>45y</v>
      </c>
      <c r="C50">
        <f t="shared" si="55"/>
        <v>540</v>
      </c>
      <c r="D50" s="10">
        <f t="shared" si="1"/>
        <v>45</v>
      </c>
      <c r="E50" s="11">
        <f>'Curve construction'!F65</f>
        <v>2.6681088629106231E-2</v>
      </c>
      <c r="G50" s="11">
        <f t="shared" si="79"/>
        <v>2.6681088629106231E-2</v>
      </c>
      <c r="H50" s="11">
        <f t="shared" si="79"/>
        <v>2.6681088629106231E-2</v>
      </c>
      <c r="I50" s="11">
        <f t="shared" si="79"/>
        <v>2.6681088629106231E-2</v>
      </c>
      <c r="J50" s="11">
        <f t="shared" si="79"/>
        <v>2.6681088629106231E-2</v>
      </c>
      <c r="K50" s="11">
        <f t="shared" si="79"/>
        <v>2.6681088629106231E-2</v>
      </c>
      <c r="L50" s="11">
        <f t="shared" si="79"/>
        <v>2.6681088629106231E-2</v>
      </c>
      <c r="M50" s="11">
        <f t="shared" si="79"/>
        <v>2.6681088629106231E-2</v>
      </c>
      <c r="N50" s="11">
        <f t="shared" si="79"/>
        <v>2.6681088629106231E-2</v>
      </c>
      <c r="O50" s="11">
        <f t="shared" si="79"/>
        <v>2.6681088629106231E-2</v>
      </c>
      <c r="P50" s="11">
        <f t="shared" si="79"/>
        <v>2.6681088629106231E-2</v>
      </c>
      <c r="Q50" s="11">
        <f t="shared" si="79"/>
        <v>2.6681088629106231E-2</v>
      </c>
      <c r="R50" s="11">
        <f t="shared" si="79"/>
        <v>2.6681088629106231E-2</v>
      </c>
      <c r="S50" s="11">
        <f t="shared" si="79"/>
        <v>2.6681088629106231E-2</v>
      </c>
      <c r="T50" s="11">
        <f t="shared" si="79"/>
        <v>2.6681088629106231E-2</v>
      </c>
      <c r="U50" s="11">
        <f t="shared" si="79"/>
        <v>2.6681088629106231E-2</v>
      </c>
      <c r="V50" s="11">
        <f t="shared" si="79"/>
        <v>2.6681088629106231E-2</v>
      </c>
      <c r="W50" s="11">
        <f t="shared" si="78"/>
        <v>2.6681088629106231E-2</v>
      </c>
      <c r="X50" s="11">
        <f t="shared" si="78"/>
        <v>2.6681088629106231E-2</v>
      </c>
      <c r="Y50" s="11">
        <f t="shared" si="78"/>
        <v>2.6681088629106231E-2</v>
      </c>
      <c r="Z50" s="11">
        <f t="shared" si="78"/>
        <v>2.6681088629106231E-2</v>
      </c>
      <c r="AA50" s="11">
        <f t="shared" si="78"/>
        <v>2.6681088629106231E-2</v>
      </c>
      <c r="AB50" s="11">
        <f t="shared" si="78"/>
        <v>2.6681088629106231E-2</v>
      </c>
      <c r="AC50" s="11">
        <f t="shared" si="78"/>
        <v>2.6681088629106231E-2</v>
      </c>
      <c r="AD50" s="11">
        <f t="shared" si="78"/>
        <v>2.6681088629106231E-2</v>
      </c>
      <c r="AE50" s="11">
        <f t="shared" si="78"/>
        <v>2.6681088629106231E-2</v>
      </c>
      <c r="AF50" s="11">
        <f t="shared" si="78"/>
        <v>2.6681088629106231E-2</v>
      </c>
      <c r="AG50" s="11">
        <f t="shared" si="78"/>
        <v>2.6681088629106231E-2</v>
      </c>
      <c r="AH50" s="11">
        <f t="shared" si="78"/>
        <v>2.6681088629106231E-2</v>
      </c>
      <c r="AI50" s="11">
        <f t="shared" si="78"/>
        <v>2.6681088629106231E-2</v>
      </c>
      <c r="AJ50" s="11">
        <f t="shared" si="78"/>
        <v>2.6681088629106231E-2</v>
      </c>
      <c r="AK50" s="11">
        <f t="shared" si="78"/>
        <v>2.6681088629106231E-2</v>
      </c>
      <c r="AL50" s="11">
        <f t="shared" si="78"/>
        <v>2.6681088629106231E-2</v>
      </c>
      <c r="AM50" s="11">
        <f t="shared" si="78"/>
        <v>2.6681088629106231E-2</v>
      </c>
      <c r="AN50" s="11">
        <f t="shared" si="78"/>
        <v>2.6681088629106231E-2</v>
      </c>
      <c r="AO50" s="11">
        <f t="shared" si="71"/>
        <v>2.6681088629106231E-2</v>
      </c>
      <c r="AP50" s="11">
        <f t="shared" si="71"/>
        <v>2.6681088629106231E-2</v>
      </c>
      <c r="AQ50" s="11">
        <f t="shared" si="71"/>
        <v>2.6681088629106231E-2</v>
      </c>
      <c r="AR50" s="11">
        <f t="shared" si="71"/>
        <v>2.6681088629106231E-2</v>
      </c>
      <c r="AS50" s="11">
        <f t="shared" si="71"/>
        <v>2.6681088629106231E-2</v>
      </c>
      <c r="AT50" s="11">
        <f t="shared" si="71"/>
        <v>2.6681088629106231E-2</v>
      </c>
      <c r="AU50" s="11">
        <f t="shared" si="71"/>
        <v>2.6681088629106231E-2</v>
      </c>
      <c r="AV50" s="11">
        <f t="shared" si="71"/>
        <v>2.6681088629106231E-2</v>
      </c>
      <c r="AW50" s="11">
        <f t="shared" si="71"/>
        <v>2.6681088629106231E-2</v>
      </c>
      <c r="AX50" s="11">
        <f t="shared" si="71"/>
        <v>2.6681088629106231E-2</v>
      </c>
      <c r="AY50" s="11">
        <f t="shared" si="71"/>
        <v>2.7681088629106232E-2</v>
      </c>
      <c r="AZ50" s="11">
        <f t="shared" si="71"/>
        <v>2.6681088629106231E-2</v>
      </c>
      <c r="BA50" s="11">
        <f t="shared" si="71"/>
        <v>2.6681088629106231E-2</v>
      </c>
      <c r="BB50" s="11">
        <f t="shared" si="71"/>
        <v>2.6681088629106231E-2</v>
      </c>
      <c r="BC50" s="11">
        <f t="shared" si="71"/>
        <v>2.6681088629106231E-2</v>
      </c>
      <c r="BD50" s="11">
        <f t="shared" si="71"/>
        <v>2.6681088629106231E-2</v>
      </c>
      <c r="BF50" s="11">
        <f t="shared" si="57"/>
        <v>0.30577339171829726</v>
      </c>
      <c r="BG50" s="11">
        <f t="shared" si="4"/>
        <v>0.30577339171829726</v>
      </c>
      <c r="BH50" s="11">
        <f t="shared" si="5"/>
        <v>0.30577339171829726</v>
      </c>
      <c r="BI50" s="11">
        <f t="shared" si="6"/>
        <v>0.30577339171829726</v>
      </c>
      <c r="BJ50" s="11">
        <f t="shared" si="7"/>
        <v>0.30577339171829726</v>
      </c>
      <c r="BK50" s="11">
        <f t="shared" si="8"/>
        <v>0.30577339171829726</v>
      </c>
      <c r="BL50" s="11">
        <f t="shared" si="9"/>
        <v>0.30577339171829726</v>
      </c>
      <c r="BM50" s="11">
        <f t="shared" si="10"/>
        <v>0.30577339171829726</v>
      </c>
      <c r="BN50" s="11">
        <f t="shared" si="11"/>
        <v>0.30577339171829726</v>
      </c>
      <c r="BO50" s="11">
        <f t="shared" si="12"/>
        <v>0.30577339171829726</v>
      </c>
      <c r="BP50" s="11">
        <f t="shared" si="13"/>
        <v>0.30577339171829726</v>
      </c>
      <c r="BQ50" s="11">
        <f t="shared" si="14"/>
        <v>0.30577339171829726</v>
      </c>
      <c r="BR50" s="11">
        <f t="shared" si="15"/>
        <v>0.30577339171829726</v>
      </c>
      <c r="BS50" s="11">
        <f t="shared" si="16"/>
        <v>0.30577339171829726</v>
      </c>
      <c r="BT50" s="11">
        <f t="shared" si="17"/>
        <v>0.30577339171829726</v>
      </c>
      <c r="BU50" s="11">
        <f t="shared" si="18"/>
        <v>0.30577339171829726</v>
      </c>
      <c r="BV50" s="11">
        <f t="shared" si="19"/>
        <v>0.30577339171829726</v>
      </c>
      <c r="BW50" s="11">
        <f t="shared" si="20"/>
        <v>0.30577339171829726</v>
      </c>
      <c r="BX50" s="11">
        <f t="shared" si="21"/>
        <v>0.30577339171829726</v>
      </c>
      <c r="BY50" s="11">
        <f t="shared" si="22"/>
        <v>0.30577339171829726</v>
      </c>
      <c r="BZ50" s="11">
        <f t="shared" si="23"/>
        <v>0.30577339171829726</v>
      </c>
      <c r="CA50" s="11">
        <f t="shared" si="24"/>
        <v>0.30577339171829726</v>
      </c>
      <c r="CB50" s="11">
        <f t="shared" si="25"/>
        <v>0.30577339171829726</v>
      </c>
      <c r="CC50" s="11">
        <f t="shared" si="26"/>
        <v>0.30577339171829726</v>
      </c>
      <c r="CD50" s="11">
        <f t="shared" si="27"/>
        <v>0.30577339171829726</v>
      </c>
      <c r="CE50" s="11">
        <f t="shared" si="28"/>
        <v>0.30577339171829726</v>
      </c>
      <c r="CF50" s="11">
        <f t="shared" si="29"/>
        <v>0.30577339171829726</v>
      </c>
      <c r="CG50" s="11">
        <f t="shared" si="30"/>
        <v>0.30577339171829726</v>
      </c>
      <c r="CH50" s="11">
        <f t="shared" si="31"/>
        <v>0.30577339171829726</v>
      </c>
      <c r="CI50" s="11">
        <f t="shared" si="32"/>
        <v>0.30577339171829726</v>
      </c>
      <c r="CJ50" s="11">
        <f t="shared" si="33"/>
        <v>0.30577339171829726</v>
      </c>
      <c r="CK50" s="11">
        <f t="shared" si="34"/>
        <v>0.30577339171829726</v>
      </c>
      <c r="CL50" s="11">
        <f t="shared" si="35"/>
        <v>0.30577339171829726</v>
      </c>
      <c r="CM50" s="11">
        <f t="shared" si="36"/>
        <v>0.30577339171829726</v>
      </c>
      <c r="CN50" s="11">
        <f t="shared" si="37"/>
        <v>0.30577339171829726</v>
      </c>
      <c r="CO50" s="11">
        <f t="shared" si="38"/>
        <v>0.30577339171829726</v>
      </c>
      <c r="CP50" s="11">
        <f t="shared" si="39"/>
        <v>0.30577339171829726</v>
      </c>
      <c r="CQ50" s="11">
        <f t="shared" si="40"/>
        <v>0.30577339171829726</v>
      </c>
      <c r="CR50" s="11">
        <f t="shared" si="41"/>
        <v>0.30577339171829726</v>
      </c>
      <c r="CS50" s="11">
        <f t="shared" si="42"/>
        <v>0.30577339171829726</v>
      </c>
      <c r="CT50" s="11">
        <f t="shared" si="43"/>
        <v>0.30577339171829726</v>
      </c>
      <c r="CU50" s="11">
        <f t="shared" si="44"/>
        <v>0.30577339171829726</v>
      </c>
      <c r="CV50" s="11">
        <f t="shared" si="45"/>
        <v>0.30577339171829726</v>
      </c>
      <c r="CW50" s="11">
        <f t="shared" si="46"/>
        <v>0.30577339171829726</v>
      </c>
      <c r="CX50" s="11">
        <f t="shared" si="47"/>
        <v>0.29266688659798079</v>
      </c>
      <c r="CY50" s="11">
        <f t="shared" si="48"/>
        <v>0.30577339171829726</v>
      </c>
      <c r="CZ50" s="11">
        <f t="shared" si="49"/>
        <v>0.30577339171829726</v>
      </c>
      <c r="DA50" s="11">
        <f t="shared" si="50"/>
        <v>0.30577339171829726</v>
      </c>
      <c r="DB50" s="11">
        <f t="shared" si="51"/>
        <v>0.30577339171829726</v>
      </c>
      <c r="DC50" s="11">
        <f t="shared" si="52"/>
        <v>0.30577339171829726</v>
      </c>
      <c r="DE50" s="4">
        <f>(1-BF50)/(SUM(BF$6:BF50))</f>
        <v>2.5767436314855358E-2</v>
      </c>
      <c r="DF50" s="4">
        <f>(1-BG50)/(SUM(BG$6:BG50))</f>
        <v>2.5768357301874774E-2</v>
      </c>
      <c r="DG50" s="4">
        <f>(1-BH50)/(SUM(BH$6:BH50))</f>
        <v>2.5769242598738015E-2</v>
      </c>
      <c r="DH50" s="4">
        <f>(1-BI50)/(SUM(BI$6:BI50))</f>
        <v>2.5770084469807594E-2</v>
      </c>
      <c r="DI50" s="4">
        <f>(1-BJ50)/(SUM(BJ$6:BJ50))</f>
        <v>2.5770874809977463E-2</v>
      </c>
      <c r="DJ50" s="4">
        <f>(1-BK50)/(SUM(BK$6:BK50))</f>
        <v>2.5771616181836564E-2</v>
      </c>
      <c r="DK50" s="4">
        <f>(1-BL50)/(SUM(BL$6:BL50))</f>
        <v>2.5772305672289272E-2</v>
      </c>
      <c r="DL50" s="4">
        <f>(1-BM50)/(SUM(BM$6:BM50))</f>
        <v>2.5772948979941413E-2</v>
      </c>
      <c r="DM50" s="4">
        <f>(1-BN50)/(SUM(BN$6:BN50))</f>
        <v>2.5773546098857042E-2</v>
      </c>
      <c r="DN50" s="4">
        <f>(1-BO50)/(SUM(BO$6:BO50))</f>
        <v>2.5774097195024836E-2</v>
      </c>
      <c r="DO50" s="4">
        <f>(1-BP50)/(SUM(BP$6:BP50))</f>
        <v>2.5774610035786356E-2</v>
      </c>
      <c r="DP50" s="4">
        <f>(1-BQ50)/(SUM(BQ$6:BQ50))</f>
        <v>2.5775086224944354E-2</v>
      </c>
      <c r="DQ50" s="4">
        <f>(1-BR50)/(SUM(BR$6:BR50))</f>
        <v>2.5775527315160592E-2</v>
      </c>
      <c r="DR50" s="4">
        <f>(1-BS50)/(SUM(BS$6:BS50))</f>
        <v>2.5775934809047905E-2</v>
      </c>
      <c r="DS50" s="4">
        <f>(1-BT50)/(SUM(BT$6:BT50))</f>
        <v>2.5776310160316628E-2</v>
      </c>
      <c r="DT50" s="4">
        <f>(1-BU50)/(SUM(BU$6:BU50))</f>
        <v>2.5776654774942571E-2</v>
      </c>
      <c r="DU50" s="4">
        <f>(1-BV50)/(SUM(BV$6:BV50))</f>
        <v>2.5776970012339511E-2</v>
      </c>
      <c r="DV50" s="4">
        <f>(1-BW50)/(SUM(BW$6:BW50))</f>
        <v>2.5777257186526379E-2</v>
      </c>
      <c r="DW50" s="4">
        <f>(1-BX50)/(SUM(BX$6:BX50))</f>
        <v>2.5777517567283772E-2</v>
      </c>
      <c r="DX50" s="4">
        <f>(1-BY50)/(SUM(BY$6:BY50))</f>
        <v>2.5777752381296263E-2</v>
      </c>
      <c r="DY50" s="4">
        <f>(1-BZ50)/(SUM(BZ$6:BZ50))</f>
        <v>2.5777966495810385E-2</v>
      </c>
      <c r="DZ50" s="4">
        <f>(1-CA50)/(SUM(CA$6:CA50))</f>
        <v>2.5778161216004365E-2</v>
      </c>
      <c r="EA50" s="4">
        <f>(1-CB50)/(SUM(CB$6:CB50))</f>
        <v>2.5778337771234044E-2</v>
      </c>
      <c r="EB50" s="4">
        <f>(1-CC50)/(SUM(CC$6:CC50))</f>
        <v>2.5778497319433831E-2</v>
      </c>
      <c r="EC50" s="4">
        <f>(1-CD50)/(SUM(CD$6:CD50))</f>
        <v>2.5778640951260492E-2</v>
      </c>
      <c r="ED50" s="4">
        <f>(1-CE50)/(SUM(CE$6:CE50))</f>
        <v>2.5778769693994924E-2</v>
      </c>
      <c r="EE50" s="4">
        <f>(1-CF50)/(SUM(CF$6:CF50))</f>
        <v>2.5778884515215733E-2</v>
      </c>
      <c r="EF50" s="4">
        <f>(1-CG50)/(SUM(CG$6:CG50))</f>
        <v>2.5778986326258115E-2</v>
      </c>
      <c r="EG50" s="4">
        <f>(1-CH50)/(SUM(CH$6:CH50))</f>
        <v>2.5779075985470638E-2</v>
      </c>
      <c r="EH50" s="4">
        <f>(1-CI50)/(SUM(CI$6:CI50))</f>
        <v>2.5779154301281779E-2</v>
      </c>
      <c r="EI50" s="4">
        <f>(1-CJ50)/(SUM(CJ$6:CJ50))</f>
        <v>2.5779218975780262E-2</v>
      </c>
      <c r="EJ50" s="4">
        <f>(1-CK50)/(SUM(CK$6:CK50))</f>
        <v>2.5779270694811531E-2</v>
      </c>
      <c r="EK50" s="4">
        <f>(1-CL50)/(SUM(CL$6:CL50))</f>
        <v>2.5779310116990473E-2</v>
      </c>
      <c r="EL50" s="4">
        <f>(1-CM50)/(SUM(CM$6:CM50))</f>
        <v>2.5779337874672487E-2</v>
      </c>
      <c r="EM50" s="4">
        <f>(1-CN50)/(SUM(CN$6:CN50))</f>
        <v>2.5779354574892218E-2</v>
      </c>
      <c r="EN50" s="4">
        <f>(1-CO50)/(SUM(CO$6:CO50))</f>
        <v>2.5779360800270924E-2</v>
      </c>
      <c r="EO50" s="4">
        <f>(1-CP50)/(SUM(CP$6:CP50))</f>
        <v>2.5779357109893541E-2</v>
      </c>
      <c r="EP50" s="4">
        <f>(1-CQ50)/(SUM(CQ$6:CQ50))</f>
        <v>2.577934404015637E-2</v>
      </c>
      <c r="EQ50" s="4">
        <f>(1-CR50)/(SUM(CR$6:CR50))</f>
        <v>2.5779322105586235E-2</v>
      </c>
      <c r="ER50" s="4">
        <f>(1-CS50)/(SUM(CS$6:CS50))</f>
        <v>2.5779291799632158E-2</v>
      </c>
      <c r="ES50" s="4">
        <f>(1-CT50)/(SUM(CT$6:CT50))</f>
        <v>2.5779253595430297E-2</v>
      </c>
      <c r="ET50" s="4">
        <f>(1-CU50)/(SUM(CU$6:CU50))</f>
        <v>2.5779207946543044E-2</v>
      </c>
      <c r="EU50" s="4">
        <f>(1-CV50)/(SUM(CV$6:CV50))</f>
        <v>2.577915528767314E-2</v>
      </c>
      <c r="EV50" s="4">
        <f>(1-CW50)/(SUM(CW$6:CW50))</f>
        <v>2.5779096035353537E-2</v>
      </c>
      <c r="EW50" s="4">
        <f>(1-CX50)/(SUM(CX$6:CX50))</f>
        <v>2.626572037027276E-2</v>
      </c>
      <c r="EX50" s="4">
        <f>(1-CY50)/(SUM(CY$6:CY50))</f>
        <v>2.5766490301075057E-2</v>
      </c>
      <c r="EY50" s="4">
        <f>(1-CZ50)/(SUM(CZ$6:CZ50))</f>
        <v>2.5766490301075057E-2</v>
      </c>
      <c r="EZ50" s="4">
        <f>(1-DA50)/(SUM(DA$6:DA50))</f>
        <v>2.5766490301075057E-2</v>
      </c>
      <c r="FA50" s="4">
        <f>(1-DB50)/(SUM(DB$6:DB50))</f>
        <v>2.5766490301075057E-2</v>
      </c>
      <c r="FB50" s="4">
        <f>(1-DC50)/(SUM(DC$6:DC50))</f>
        <v>2.5766490301075057E-2</v>
      </c>
      <c r="FD50" s="4">
        <f t="shared" si="74"/>
        <v>2.7546253750071914E-2</v>
      </c>
      <c r="FE50" s="4">
        <f t="shared" si="74"/>
        <v>2.7546253750071914E-2</v>
      </c>
      <c r="FF50" s="4">
        <f t="shared" si="74"/>
        <v>2.7546253750071914E-2</v>
      </c>
      <c r="FG50" s="4">
        <f t="shared" si="74"/>
        <v>2.7546253750071914E-2</v>
      </c>
      <c r="FH50" s="4">
        <f t="shared" si="74"/>
        <v>2.7546253750071914E-2</v>
      </c>
      <c r="FI50" s="4">
        <f t="shared" si="74"/>
        <v>2.7546253750071914E-2</v>
      </c>
      <c r="FJ50" s="4">
        <f t="shared" si="74"/>
        <v>2.7546253750071914E-2</v>
      </c>
      <c r="FK50" s="4">
        <f t="shared" si="74"/>
        <v>2.7546253750071914E-2</v>
      </c>
      <c r="FL50" s="4">
        <f t="shared" si="74"/>
        <v>2.7546253750071914E-2</v>
      </c>
      <c r="FM50" s="4">
        <f t="shared" si="74"/>
        <v>2.7546253750071914E-2</v>
      </c>
      <c r="FN50" s="4">
        <f t="shared" si="74"/>
        <v>2.7546253750071914E-2</v>
      </c>
      <c r="FO50" s="4">
        <f t="shared" si="74"/>
        <v>2.7546253750071914E-2</v>
      </c>
      <c r="FP50" s="4">
        <f t="shared" si="74"/>
        <v>2.7546253750071914E-2</v>
      </c>
      <c r="FQ50" s="4">
        <f t="shared" si="74"/>
        <v>2.7546253750071914E-2</v>
      </c>
      <c r="FR50" s="4">
        <f t="shared" si="74"/>
        <v>2.7546253750071914E-2</v>
      </c>
      <c r="FS50" s="4">
        <f t="shared" si="74"/>
        <v>2.7546253750071914E-2</v>
      </c>
      <c r="FT50" s="4">
        <f t="shared" si="77"/>
        <v>2.7546253750071914E-2</v>
      </c>
      <c r="FU50" s="4">
        <f t="shared" si="77"/>
        <v>2.7546253750071914E-2</v>
      </c>
      <c r="FV50" s="4">
        <f t="shared" si="77"/>
        <v>2.7546253750071914E-2</v>
      </c>
      <c r="FW50" s="4">
        <f t="shared" si="77"/>
        <v>2.7546253750071914E-2</v>
      </c>
      <c r="FX50" s="4">
        <f t="shared" si="77"/>
        <v>2.7546253750071914E-2</v>
      </c>
      <c r="FY50" s="4">
        <f t="shared" si="77"/>
        <v>2.7546253750071914E-2</v>
      </c>
      <c r="FZ50" s="4">
        <f t="shared" si="77"/>
        <v>2.7546253750071914E-2</v>
      </c>
      <c r="GA50" s="4">
        <f t="shared" si="77"/>
        <v>2.7546253750071914E-2</v>
      </c>
      <c r="GB50" s="4">
        <f t="shared" si="77"/>
        <v>2.7546253750071914E-2</v>
      </c>
      <c r="GC50" s="4">
        <f t="shared" si="77"/>
        <v>2.7546253750071914E-2</v>
      </c>
      <c r="GD50" s="4">
        <f t="shared" si="77"/>
        <v>2.7546253750071914E-2</v>
      </c>
      <c r="GE50" s="4">
        <f t="shared" si="77"/>
        <v>2.7546253750071914E-2</v>
      </c>
      <c r="GF50" s="4">
        <f t="shared" si="77"/>
        <v>2.7546253750071914E-2</v>
      </c>
      <c r="GG50" s="4">
        <f t="shared" si="77"/>
        <v>2.7546253750071914E-2</v>
      </c>
      <c r="GH50" s="4">
        <f t="shared" si="75"/>
        <v>2.7546253750071914E-2</v>
      </c>
      <c r="GI50" s="4">
        <f t="shared" si="75"/>
        <v>2.7546253750071914E-2</v>
      </c>
      <c r="GJ50" s="4">
        <f t="shared" si="75"/>
        <v>2.7546253750071914E-2</v>
      </c>
      <c r="GK50" s="4">
        <f t="shared" si="75"/>
        <v>2.7546253750071914E-2</v>
      </c>
      <c r="GL50" s="4">
        <f t="shared" si="75"/>
        <v>2.7546253750071914E-2</v>
      </c>
      <c r="GM50" s="4">
        <f t="shared" si="75"/>
        <v>2.7546253750071914E-2</v>
      </c>
      <c r="GN50" s="4">
        <f t="shared" si="75"/>
        <v>2.7546253750071914E-2</v>
      </c>
      <c r="GO50" s="4">
        <f t="shared" si="75"/>
        <v>2.7546253750071914E-2</v>
      </c>
      <c r="GP50" s="4">
        <f t="shared" si="75"/>
        <v>2.7546253750071914E-2</v>
      </c>
      <c r="GQ50" s="4">
        <f t="shared" si="75"/>
        <v>2.7546253750071914E-2</v>
      </c>
      <c r="GR50" s="4">
        <f t="shared" si="75"/>
        <v>2.7546253750071914E-2</v>
      </c>
      <c r="GS50" s="4">
        <f t="shared" si="75"/>
        <v>2.7546253750071914E-2</v>
      </c>
      <c r="GT50" s="4">
        <f t="shared" si="75"/>
        <v>2.7546253750071914E-2</v>
      </c>
      <c r="GU50" s="4">
        <f t="shared" si="75"/>
        <v>-1.5540796374366672E-2</v>
      </c>
      <c r="GV50" s="4">
        <f t="shared" si="75"/>
        <v>7.3562871457277135E-2</v>
      </c>
      <c r="GW50" s="4">
        <f t="shared" si="75"/>
        <v>2.7546253750071914E-2</v>
      </c>
      <c r="GX50" s="4">
        <f t="shared" si="76"/>
        <v>2.7546253750071914E-2</v>
      </c>
      <c r="GY50" s="4">
        <f t="shared" si="76"/>
        <v>2.7546253750071914E-2</v>
      </c>
      <c r="GZ50" s="4">
        <f t="shared" si="67"/>
        <v>2.7546253750071914E-2</v>
      </c>
      <c r="HA50" s="4">
        <f t="shared" si="67"/>
        <v>2.7546253750071914E-2</v>
      </c>
      <c r="HB50" s="4"/>
      <c r="HC50" s="4"/>
      <c r="HD50" s="4"/>
      <c r="HE50" s="4"/>
    </row>
    <row r="51" spans="2:213" x14ac:dyDescent="0.2">
      <c r="B51" t="str">
        <f t="shared" si="72"/>
        <v>46y</v>
      </c>
      <c r="C51">
        <f t="shared" si="55"/>
        <v>552</v>
      </c>
      <c r="D51" s="10">
        <f t="shared" si="1"/>
        <v>46</v>
      </c>
      <c r="E51" s="11">
        <f>'Curve construction'!F66</f>
        <v>2.6699888818546347E-2</v>
      </c>
      <c r="G51" s="11">
        <f t="shared" si="79"/>
        <v>2.6699888818546347E-2</v>
      </c>
      <c r="H51" s="11">
        <f t="shared" si="79"/>
        <v>2.6699888818546347E-2</v>
      </c>
      <c r="I51" s="11">
        <f t="shared" si="79"/>
        <v>2.6699888818546347E-2</v>
      </c>
      <c r="J51" s="11">
        <f t="shared" si="79"/>
        <v>2.6699888818546347E-2</v>
      </c>
      <c r="K51" s="11">
        <f t="shared" si="79"/>
        <v>2.6699888818546347E-2</v>
      </c>
      <c r="L51" s="11">
        <f t="shared" si="79"/>
        <v>2.6699888818546347E-2</v>
      </c>
      <c r="M51" s="11">
        <f t="shared" si="79"/>
        <v>2.6699888818546347E-2</v>
      </c>
      <c r="N51" s="11">
        <f t="shared" si="79"/>
        <v>2.6699888818546347E-2</v>
      </c>
      <c r="O51" s="11">
        <f t="shared" si="79"/>
        <v>2.6699888818546347E-2</v>
      </c>
      <c r="P51" s="11">
        <f t="shared" si="79"/>
        <v>2.6699888818546347E-2</v>
      </c>
      <c r="Q51" s="11">
        <f t="shared" si="79"/>
        <v>2.6699888818546347E-2</v>
      </c>
      <c r="R51" s="11">
        <f t="shared" si="79"/>
        <v>2.6699888818546347E-2</v>
      </c>
      <c r="S51" s="11">
        <f t="shared" si="79"/>
        <v>2.6699888818546347E-2</v>
      </c>
      <c r="T51" s="11">
        <f t="shared" si="79"/>
        <v>2.6699888818546347E-2</v>
      </c>
      <c r="U51" s="11">
        <f t="shared" si="79"/>
        <v>2.6699888818546347E-2</v>
      </c>
      <c r="V51" s="11">
        <f t="shared" si="79"/>
        <v>2.6699888818546347E-2</v>
      </c>
      <c r="W51" s="11">
        <f t="shared" si="78"/>
        <v>2.6699888818546347E-2</v>
      </c>
      <c r="X51" s="11">
        <f t="shared" si="78"/>
        <v>2.6699888818546347E-2</v>
      </c>
      <c r="Y51" s="11">
        <f t="shared" si="78"/>
        <v>2.6699888818546347E-2</v>
      </c>
      <c r="Z51" s="11">
        <f t="shared" si="78"/>
        <v>2.6699888818546347E-2</v>
      </c>
      <c r="AA51" s="11">
        <f t="shared" si="78"/>
        <v>2.6699888818546347E-2</v>
      </c>
      <c r="AB51" s="11">
        <f t="shared" si="78"/>
        <v>2.6699888818546347E-2</v>
      </c>
      <c r="AC51" s="11">
        <f t="shared" si="78"/>
        <v>2.6699888818546347E-2</v>
      </c>
      <c r="AD51" s="11">
        <f t="shared" si="78"/>
        <v>2.6699888818546347E-2</v>
      </c>
      <c r="AE51" s="11">
        <f t="shared" si="78"/>
        <v>2.6699888818546347E-2</v>
      </c>
      <c r="AF51" s="11">
        <f t="shared" si="78"/>
        <v>2.6699888818546347E-2</v>
      </c>
      <c r="AG51" s="11">
        <f t="shared" si="78"/>
        <v>2.6699888818546347E-2</v>
      </c>
      <c r="AH51" s="11">
        <f t="shared" si="78"/>
        <v>2.6699888818546347E-2</v>
      </c>
      <c r="AI51" s="11">
        <f t="shared" si="78"/>
        <v>2.6699888818546347E-2</v>
      </c>
      <c r="AJ51" s="11">
        <f t="shared" si="78"/>
        <v>2.6699888818546347E-2</v>
      </c>
      <c r="AK51" s="11">
        <f t="shared" si="78"/>
        <v>2.6699888818546347E-2</v>
      </c>
      <c r="AL51" s="11">
        <f t="shared" si="78"/>
        <v>2.6699888818546347E-2</v>
      </c>
      <c r="AM51" s="11">
        <f t="shared" si="78"/>
        <v>2.6699888818546347E-2</v>
      </c>
      <c r="AN51" s="11">
        <f t="shared" si="78"/>
        <v>2.6699888818546347E-2</v>
      </c>
      <c r="AO51" s="11">
        <f t="shared" si="71"/>
        <v>2.6699888818546347E-2</v>
      </c>
      <c r="AP51" s="11">
        <f t="shared" si="71"/>
        <v>2.6699888818546347E-2</v>
      </c>
      <c r="AQ51" s="11">
        <f t="shared" si="71"/>
        <v>2.6699888818546347E-2</v>
      </c>
      <c r="AR51" s="11">
        <f t="shared" si="71"/>
        <v>2.6699888818546347E-2</v>
      </c>
      <c r="AS51" s="11">
        <f t="shared" si="71"/>
        <v>2.6699888818546347E-2</v>
      </c>
      <c r="AT51" s="11">
        <f t="shared" si="71"/>
        <v>2.6699888818546347E-2</v>
      </c>
      <c r="AU51" s="11">
        <f t="shared" si="71"/>
        <v>2.6699888818546347E-2</v>
      </c>
      <c r="AV51" s="11">
        <f t="shared" si="71"/>
        <v>2.6699888818546347E-2</v>
      </c>
      <c r="AW51" s="11">
        <f t="shared" si="71"/>
        <v>2.6699888818546347E-2</v>
      </c>
      <c r="AX51" s="11">
        <f t="shared" si="71"/>
        <v>2.6699888818546347E-2</v>
      </c>
      <c r="AY51" s="11">
        <f t="shared" si="71"/>
        <v>2.6699888818546347E-2</v>
      </c>
      <c r="AZ51" s="11">
        <f t="shared" si="71"/>
        <v>2.7699888818546348E-2</v>
      </c>
      <c r="BA51" s="11">
        <f t="shared" si="71"/>
        <v>2.6699888818546347E-2</v>
      </c>
      <c r="BB51" s="11">
        <f t="shared" si="71"/>
        <v>2.6699888818546347E-2</v>
      </c>
      <c r="BC51" s="11">
        <f t="shared" si="71"/>
        <v>2.6699888818546347E-2</v>
      </c>
      <c r="BD51" s="11">
        <f t="shared" si="71"/>
        <v>2.6699888818546347E-2</v>
      </c>
      <c r="BF51" s="11">
        <f t="shared" si="57"/>
        <v>0.2975762799994307</v>
      </c>
      <c r="BG51" s="11">
        <f t="shared" si="4"/>
        <v>0.2975762799994307</v>
      </c>
      <c r="BH51" s="11">
        <f t="shared" si="5"/>
        <v>0.2975762799994307</v>
      </c>
      <c r="BI51" s="11">
        <f t="shared" si="6"/>
        <v>0.2975762799994307</v>
      </c>
      <c r="BJ51" s="11">
        <f t="shared" si="7"/>
        <v>0.2975762799994307</v>
      </c>
      <c r="BK51" s="11">
        <f t="shared" si="8"/>
        <v>0.2975762799994307</v>
      </c>
      <c r="BL51" s="11">
        <f t="shared" si="9"/>
        <v>0.2975762799994307</v>
      </c>
      <c r="BM51" s="11">
        <f t="shared" si="10"/>
        <v>0.2975762799994307</v>
      </c>
      <c r="BN51" s="11">
        <f t="shared" si="11"/>
        <v>0.2975762799994307</v>
      </c>
      <c r="BO51" s="11">
        <f t="shared" si="12"/>
        <v>0.2975762799994307</v>
      </c>
      <c r="BP51" s="11">
        <f t="shared" si="13"/>
        <v>0.2975762799994307</v>
      </c>
      <c r="BQ51" s="11">
        <f t="shared" si="14"/>
        <v>0.2975762799994307</v>
      </c>
      <c r="BR51" s="11">
        <f t="shared" si="15"/>
        <v>0.2975762799994307</v>
      </c>
      <c r="BS51" s="11">
        <f t="shared" si="16"/>
        <v>0.2975762799994307</v>
      </c>
      <c r="BT51" s="11">
        <f t="shared" si="17"/>
        <v>0.2975762799994307</v>
      </c>
      <c r="BU51" s="11">
        <f t="shared" si="18"/>
        <v>0.2975762799994307</v>
      </c>
      <c r="BV51" s="11">
        <f t="shared" si="19"/>
        <v>0.2975762799994307</v>
      </c>
      <c r="BW51" s="11">
        <f t="shared" si="20"/>
        <v>0.2975762799994307</v>
      </c>
      <c r="BX51" s="11">
        <f t="shared" si="21"/>
        <v>0.2975762799994307</v>
      </c>
      <c r="BY51" s="11">
        <f t="shared" si="22"/>
        <v>0.2975762799994307</v>
      </c>
      <c r="BZ51" s="11">
        <f t="shared" si="23"/>
        <v>0.2975762799994307</v>
      </c>
      <c r="CA51" s="11">
        <f t="shared" si="24"/>
        <v>0.2975762799994307</v>
      </c>
      <c r="CB51" s="11">
        <f t="shared" si="25"/>
        <v>0.2975762799994307</v>
      </c>
      <c r="CC51" s="11">
        <f t="shared" si="26"/>
        <v>0.2975762799994307</v>
      </c>
      <c r="CD51" s="11">
        <f t="shared" si="27"/>
        <v>0.2975762799994307</v>
      </c>
      <c r="CE51" s="11">
        <f t="shared" si="28"/>
        <v>0.2975762799994307</v>
      </c>
      <c r="CF51" s="11">
        <f t="shared" si="29"/>
        <v>0.2975762799994307</v>
      </c>
      <c r="CG51" s="11">
        <f t="shared" si="30"/>
        <v>0.2975762799994307</v>
      </c>
      <c r="CH51" s="11">
        <f t="shared" si="31"/>
        <v>0.2975762799994307</v>
      </c>
      <c r="CI51" s="11">
        <f t="shared" si="32"/>
        <v>0.2975762799994307</v>
      </c>
      <c r="CJ51" s="11">
        <f t="shared" si="33"/>
        <v>0.2975762799994307</v>
      </c>
      <c r="CK51" s="11">
        <f t="shared" si="34"/>
        <v>0.2975762799994307</v>
      </c>
      <c r="CL51" s="11">
        <f t="shared" si="35"/>
        <v>0.2975762799994307</v>
      </c>
      <c r="CM51" s="11">
        <f t="shared" si="36"/>
        <v>0.2975762799994307</v>
      </c>
      <c r="CN51" s="11">
        <f t="shared" si="37"/>
        <v>0.2975762799994307</v>
      </c>
      <c r="CO51" s="11">
        <f t="shared" si="38"/>
        <v>0.2975762799994307</v>
      </c>
      <c r="CP51" s="11">
        <f t="shared" si="39"/>
        <v>0.2975762799994307</v>
      </c>
      <c r="CQ51" s="11">
        <f t="shared" si="40"/>
        <v>0.2975762799994307</v>
      </c>
      <c r="CR51" s="11">
        <f t="shared" si="41"/>
        <v>0.2975762799994307</v>
      </c>
      <c r="CS51" s="11">
        <f t="shared" si="42"/>
        <v>0.2975762799994307</v>
      </c>
      <c r="CT51" s="11">
        <f t="shared" si="43"/>
        <v>0.2975762799994307</v>
      </c>
      <c r="CU51" s="11">
        <f t="shared" si="44"/>
        <v>0.2975762799994307</v>
      </c>
      <c r="CV51" s="11">
        <f t="shared" si="45"/>
        <v>0.2975762799994307</v>
      </c>
      <c r="CW51" s="11">
        <f t="shared" si="46"/>
        <v>0.2975762799994307</v>
      </c>
      <c r="CX51" s="11">
        <f t="shared" si="47"/>
        <v>0.2975762799994307</v>
      </c>
      <c r="CY51" s="11">
        <f t="shared" si="48"/>
        <v>0.28454421532296142</v>
      </c>
      <c r="CZ51" s="11">
        <f t="shared" si="49"/>
        <v>0.2975762799994307</v>
      </c>
      <c r="DA51" s="11">
        <f t="shared" si="50"/>
        <v>0.2975762799994307</v>
      </c>
      <c r="DB51" s="11">
        <f t="shared" si="51"/>
        <v>0.2975762799994307</v>
      </c>
      <c r="DC51" s="11">
        <f t="shared" si="52"/>
        <v>0.2975762799994307</v>
      </c>
      <c r="DE51" s="4">
        <f>(1-BF51)/(SUM(BF$6:BF51))</f>
        <v>2.5786868835170874E-2</v>
      </c>
      <c r="DF51" s="4">
        <f>(1-BG51)/(SUM(BG$6:BG51))</f>
        <v>2.5787780447575029E-2</v>
      </c>
      <c r="DG51" s="4">
        <f>(1-BH51)/(SUM(BH$6:BH51))</f>
        <v>2.5788656732437725E-2</v>
      </c>
      <c r="DH51" s="4">
        <f>(1-BI51)/(SUM(BI$6:BI51))</f>
        <v>2.578949003295538E-2</v>
      </c>
      <c r="DI51" s="4">
        <f>(1-BJ51)/(SUM(BJ$6:BJ51))</f>
        <v>2.5790272326635177E-2</v>
      </c>
      <c r="DJ51" s="4">
        <f>(1-BK51)/(SUM(BK$6:BK51))</f>
        <v>2.5791006150076325E-2</v>
      </c>
      <c r="DK51" s="4">
        <f>(1-BL51)/(SUM(BL$6:BL51))</f>
        <v>2.5791688619937435E-2</v>
      </c>
      <c r="DL51" s="4">
        <f>(1-BM51)/(SUM(BM$6:BM51))</f>
        <v>2.579232537688483E-2</v>
      </c>
      <c r="DM51" s="4">
        <f>(1-BN51)/(SUM(BN$6:BN51))</f>
        <v>2.5792916415117828E-2</v>
      </c>
      <c r="DN51" s="4">
        <f>(1-BO51)/(SUM(BO$6:BO51))</f>
        <v>2.5793461899004104E-2</v>
      </c>
      <c r="DO51" s="4">
        <f>(1-BP51)/(SUM(BP$6:BP51))</f>
        <v>2.5793969516842513E-2</v>
      </c>
      <c r="DP51" s="4">
        <f>(1-BQ51)/(SUM(BQ$6:BQ51))</f>
        <v>2.5794440856150611E-2</v>
      </c>
      <c r="DQ51" s="4">
        <f>(1-BR51)/(SUM(BR$6:BR51))</f>
        <v>2.5794877453819805E-2</v>
      </c>
      <c r="DR51" s="4">
        <f>(1-BS51)/(SUM(BS$6:BS51))</f>
        <v>2.5795280797196871E-2</v>
      </c>
      <c r="DS51" s="4">
        <f>(1-BT51)/(SUM(BT$6:BT51))</f>
        <v>2.5795652325219201E-2</v>
      </c>
      <c r="DT51" s="4">
        <f>(1-BU51)/(SUM(BU$6:BU51))</f>
        <v>2.5795993429571389E-2</v>
      </c>
      <c r="DU51" s="4">
        <f>(1-BV51)/(SUM(BV$6:BV51))</f>
        <v>2.5796305455846227E-2</v>
      </c>
      <c r="DV51" s="4">
        <f>(1-BW51)/(SUM(BW$6:BW51))</f>
        <v>2.57965897047004E-2</v>
      </c>
      <c r="DW51" s="4">
        <f>(1-BX51)/(SUM(BX$6:BX51))</f>
        <v>2.5796847432999603E-2</v>
      </c>
      <c r="DX51" s="4">
        <f>(1-BY51)/(SUM(BY$6:BY51))</f>
        <v>2.5797079854949553E-2</v>
      </c>
      <c r="DY51" s="4">
        <f>(1-BZ51)/(SUM(BZ$6:BZ51))</f>
        <v>2.5797291788227664E-2</v>
      </c>
      <c r="DZ51" s="4">
        <f>(1-CA51)/(SUM(CA$6:CA51))</f>
        <v>2.5797484524726823E-2</v>
      </c>
      <c r="EA51" s="4">
        <f>(1-CB51)/(SUM(CB$6:CB51))</f>
        <v>2.5797659281288153E-2</v>
      </c>
      <c r="EB51" s="4">
        <f>(1-CC51)/(SUM(CC$6:CC51))</f>
        <v>2.5797817204057352E-2</v>
      </c>
      <c r="EC51" s="4">
        <f>(1-CD51)/(SUM(CD$6:CD51))</f>
        <v>2.5797959372586523E-2</v>
      </c>
      <c r="ED51" s="4">
        <f>(1-CE51)/(SUM(CE$6:CE51))</f>
        <v>2.5798086803696382E-2</v>
      </c>
      <c r="EE51" s="4">
        <f>(1-CF51)/(SUM(CF$6:CF51))</f>
        <v>2.5798200455112566E-2</v>
      </c>
      <c r="EF51" s="4">
        <f>(1-CG51)/(SUM(CG$6:CG51))</f>
        <v>2.5798301228889452E-2</v>
      </c>
      <c r="EG51" s="4">
        <f>(1-CH51)/(SUM(CH$6:CH51))</f>
        <v>2.5798389974633858E-2</v>
      </c>
      <c r="EH51" s="4">
        <f>(1-CI51)/(SUM(CI$6:CI51))</f>
        <v>2.5798467492540476E-2</v>
      </c>
      <c r="EI51" s="4">
        <f>(1-CJ51)/(SUM(CJ$6:CJ51))</f>
        <v>2.5798531508112257E-2</v>
      </c>
      <c r="EJ51" s="4">
        <f>(1-CK51)/(SUM(CK$6:CK51))</f>
        <v>2.579858270020919E-2</v>
      </c>
      <c r="EK51" s="4">
        <f>(1-CL51)/(SUM(CL$6:CL51))</f>
        <v>2.5798621720737575E-2</v>
      </c>
      <c r="EL51" s="4">
        <f>(1-CM51)/(SUM(CM$6:CM51))</f>
        <v>2.5798649195611294E-2</v>
      </c>
      <c r="EM51" s="4">
        <f>(1-CN51)/(SUM(CN$6:CN51))</f>
        <v>2.5798665725681034E-2</v>
      </c>
      <c r="EN51" s="4">
        <f>(1-CO51)/(SUM(CO$6:CO51))</f>
        <v>2.5798671887632484E-2</v>
      </c>
      <c r="EO51" s="4">
        <f>(1-CP51)/(SUM(CP$6:CP51))</f>
        <v>2.5798668234854508E-2</v>
      </c>
      <c r="EP51" s="4">
        <f>(1-CQ51)/(SUM(CQ$6:CQ51))</f>
        <v>2.5798655298278243E-2</v>
      </c>
      <c r="EQ51" s="4">
        <f>(1-CR51)/(SUM(CR$6:CR51))</f>
        <v>2.5798633587187973E-2</v>
      </c>
      <c r="ER51" s="4">
        <f>(1-CS51)/(SUM(CS$6:CS51))</f>
        <v>2.5798603590004753E-2</v>
      </c>
      <c r="ES51" s="4">
        <f>(1-CT51)/(SUM(CT$6:CT51))</f>
        <v>2.5798565775043591E-2</v>
      </c>
      <c r="ET51" s="4">
        <f>(1-CU51)/(SUM(CU$6:CU51))</f>
        <v>2.5798520591245065E-2</v>
      </c>
      <c r="EU51" s="4">
        <f>(1-CV51)/(SUM(CV$6:CV51))</f>
        <v>2.579846846888216E-2</v>
      </c>
      <c r="EV51" s="4">
        <f>(1-CW51)/(SUM(CW$6:CW51))</f>
        <v>2.5798409820243142E-2</v>
      </c>
      <c r="EW51" s="4">
        <f>(1-CX51)/(SUM(CX$6:CX51))</f>
        <v>2.5798345040291201E-2</v>
      </c>
      <c r="EX51" s="4">
        <f>(1-CY51)/(SUM(CY$6:CY51))</f>
        <v>2.627690979871837E-2</v>
      </c>
      <c r="EY51" s="4">
        <f>(1-CZ51)/(SUM(CZ$6:CZ51))</f>
        <v>2.5785932450009021E-2</v>
      </c>
      <c r="EZ51" s="4">
        <f>(1-DA51)/(SUM(DA$6:DA51))</f>
        <v>2.5785932450009021E-2</v>
      </c>
      <c r="FA51" s="4">
        <f>(1-DB51)/(SUM(DB$6:DB51))</f>
        <v>2.5785932450009021E-2</v>
      </c>
      <c r="FB51" s="4">
        <f>(1-DC51)/(SUM(DC$6:DC51))</f>
        <v>2.5785932450009021E-2</v>
      </c>
      <c r="FD51" s="4">
        <f t="shared" si="74"/>
        <v>2.7546253750071248E-2</v>
      </c>
      <c r="FE51" s="4">
        <f t="shared" si="74"/>
        <v>2.7546253750071248E-2</v>
      </c>
      <c r="FF51" s="4">
        <f t="shared" si="74"/>
        <v>2.7546253750071248E-2</v>
      </c>
      <c r="FG51" s="4">
        <f t="shared" si="74"/>
        <v>2.7546253750071248E-2</v>
      </c>
      <c r="FH51" s="4">
        <f t="shared" si="74"/>
        <v>2.7546253750071248E-2</v>
      </c>
      <c r="FI51" s="4">
        <f t="shared" si="74"/>
        <v>2.7546253750071248E-2</v>
      </c>
      <c r="FJ51" s="4">
        <f t="shared" si="74"/>
        <v>2.7546253750071248E-2</v>
      </c>
      <c r="FK51" s="4">
        <f t="shared" si="74"/>
        <v>2.7546253750071248E-2</v>
      </c>
      <c r="FL51" s="4">
        <f t="shared" si="74"/>
        <v>2.7546253750071248E-2</v>
      </c>
      <c r="FM51" s="4">
        <f t="shared" si="74"/>
        <v>2.7546253750071248E-2</v>
      </c>
      <c r="FN51" s="4">
        <f t="shared" si="74"/>
        <v>2.7546253750071248E-2</v>
      </c>
      <c r="FO51" s="4">
        <f t="shared" si="74"/>
        <v>2.7546253750071248E-2</v>
      </c>
      <c r="FP51" s="4">
        <f t="shared" si="74"/>
        <v>2.7546253750071248E-2</v>
      </c>
      <c r="FQ51" s="4">
        <f t="shared" si="74"/>
        <v>2.7546253750071248E-2</v>
      </c>
      <c r="FR51" s="4">
        <f t="shared" si="74"/>
        <v>2.7546253750071248E-2</v>
      </c>
      <c r="FS51" s="4">
        <f t="shared" si="74"/>
        <v>2.7546253750071248E-2</v>
      </c>
      <c r="FT51" s="4">
        <f t="shared" si="77"/>
        <v>2.7546253750071248E-2</v>
      </c>
      <c r="FU51" s="4">
        <f t="shared" si="77"/>
        <v>2.7546253750071248E-2</v>
      </c>
      <c r="FV51" s="4">
        <f t="shared" si="77"/>
        <v>2.7546253750071248E-2</v>
      </c>
      <c r="FW51" s="4">
        <f t="shared" si="77"/>
        <v>2.7546253750071248E-2</v>
      </c>
      <c r="FX51" s="4">
        <f t="shared" si="77"/>
        <v>2.7546253750071248E-2</v>
      </c>
      <c r="FY51" s="4">
        <f t="shared" si="77"/>
        <v>2.7546253750071248E-2</v>
      </c>
      <c r="FZ51" s="4">
        <f t="shared" si="77"/>
        <v>2.7546253750071248E-2</v>
      </c>
      <c r="GA51" s="4">
        <f t="shared" si="77"/>
        <v>2.7546253750071248E-2</v>
      </c>
      <c r="GB51" s="4">
        <f t="shared" si="77"/>
        <v>2.7546253750071248E-2</v>
      </c>
      <c r="GC51" s="4">
        <f t="shared" si="77"/>
        <v>2.7546253750071248E-2</v>
      </c>
      <c r="GD51" s="4">
        <f t="shared" si="77"/>
        <v>2.7546253750071248E-2</v>
      </c>
      <c r="GE51" s="4">
        <f t="shared" si="77"/>
        <v>2.7546253750071248E-2</v>
      </c>
      <c r="GF51" s="4">
        <f t="shared" si="77"/>
        <v>2.7546253750071248E-2</v>
      </c>
      <c r="GG51" s="4">
        <f t="shared" si="77"/>
        <v>2.7546253750071248E-2</v>
      </c>
      <c r="GH51" s="4">
        <f t="shared" si="75"/>
        <v>2.7546253750071248E-2</v>
      </c>
      <c r="GI51" s="4">
        <f t="shared" si="75"/>
        <v>2.7546253750071248E-2</v>
      </c>
      <c r="GJ51" s="4">
        <f t="shared" si="75"/>
        <v>2.7546253750071248E-2</v>
      </c>
      <c r="GK51" s="4">
        <f t="shared" si="75"/>
        <v>2.7546253750071248E-2</v>
      </c>
      <c r="GL51" s="4">
        <f t="shared" si="75"/>
        <v>2.7546253750071248E-2</v>
      </c>
      <c r="GM51" s="4">
        <f t="shared" si="75"/>
        <v>2.7546253750071248E-2</v>
      </c>
      <c r="GN51" s="4">
        <f t="shared" si="75"/>
        <v>2.7546253750071248E-2</v>
      </c>
      <c r="GO51" s="4">
        <f t="shared" si="75"/>
        <v>2.7546253750071248E-2</v>
      </c>
      <c r="GP51" s="4">
        <f t="shared" si="75"/>
        <v>2.7546253750071248E-2</v>
      </c>
      <c r="GQ51" s="4">
        <f t="shared" si="75"/>
        <v>2.7546253750071248E-2</v>
      </c>
      <c r="GR51" s="4">
        <f t="shared" si="75"/>
        <v>2.7546253750071248E-2</v>
      </c>
      <c r="GS51" s="4">
        <f t="shared" si="75"/>
        <v>2.7546253750071248E-2</v>
      </c>
      <c r="GT51" s="4">
        <f t="shared" si="75"/>
        <v>2.7546253750071248E-2</v>
      </c>
      <c r="GU51" s="4">
        <f t="shared" si="75"/>
        <v>2.7546253750071248E-2</v>
      </c>
      <c r="GV51" s="4">
        <f t="shared" si="75"/>
        <v>-1.6497932568614981E-2</v>
      </c>
      <c r="GW51" s="4">
        <f t="shared" si="75"/>
        <v>7.4607654108309385E-2</v>
      </c>
      <c r="GX51" s="4">
        <f t="shared" si="76"/>
        <v>2.7546253750071248E-2</v>
      </c>
      <c r="GY51" s="4">
        <f t="shared" si="76"/>
        <v>2.7546253750071248E-2</v>
      </c>
      <c r="GZ51" s="4">
        <f t="shared" si="67"/>
        <v>2.7546253750071248E-2</v>
      </c>
      <c r="HA51" s="4">
        <f t="shared" si="67"/>
        <v>2.7546253750071248E-2</v>
      </c>
      <c r="HB51" s="4"/>
      <c r="HC51" s="4"/>
      <c r="HD51" s="4"/>
      <c r="HE51" s="4"/>
    </row>
    <row r="52" spans="2:213" x14ac:dyDescent="0.2">
      <c r="B52" t="str">
        <f t="shared" si="72"/>
        <v>47y</v>
      </c>
      <c r="C52">
        <f t="shared" si="55"/>
        <v>564</v>
      </c>
      <c r="D52" s="10">
        <f t="shared" si="1"/>
        <v>47</v>
      </c>
      <c r="E52" s="11">
        <f>'Curve construction'!F67</f>
        <v>2.6717889322524391E-2</v>
      </c>
      <c r="G52" s="11">
        <f t="shared" si="79"/>
        <v>2.6717889322524391E-2</v>
      </c>
      <c r="H52" s="11">
        <f t="shared" si="79"/>
        <v>2.6717889322524391E-2</v>
      </c>
      <c r="I52" s="11">
        <f t="shared" si="79"/>
        <v>2.6717889322524391E-2</v>
      </c>
      <c r="J52" s="11">
        <f t="shared" si="79"/>
        <v>2.6717889322524391E-2</v>
      </c>
      <c r="K52" s="11">
        <f t="shared" si="79"/>
        <v>2.6717889322524391E-2</v>
      </c>
      <c r="L52" s="11">
        <f t="shared" si="79"/>
        <v>2.6717889322524391E-2</v>
      </c>
      <c r="M52" s="11">
        <f t="shared" si="79"/>
        <v>2.6717889322524391E-2</v>
      </c>
      <c r="N52" s="11">
        <f t="shared" si="79"/>
        <v>2.6717889322524391E-2</v>
      </c>
      <c r="O52" s="11">
        <f t="shared" si="79"/>
        <v>2.6717889322524391E-2</v>
      </c>
      <c r="P52" s="11">
        <f t="shared" si="79"/>
        <v>2.6717889322524391E-2</v>
      </c>
      <c r="Q52" s="11">
        <f t="shared" si="79"/>
        <v>2.6717889322524391E-2</v>
      </c>
      <c r="R52" s="11">
        <f t="shared" si="79"/>
        <v>2.6717889322524391E-2</v>
      </c>
      <c r="S52" s="11">
        <f t="shared" si="79"/>
        <v>2.6717889322524391E-2</v>
      </c>
      <c r="T52" s="11">
        <f t="shared" si="79"/>
        <v>2.6717889322524391E-2</v>
      </c>
      <c r="U52" s="11">
        <f t="shared" si="79"/>
        <v>2.6717889322524391E-2</v>
      </c>
      <c r="V52" s="11">
        <f t="shared" si="79"/>
        <v>2.6717889322524391E-2</v>
      </c>
      <c r="W52" s="11">
        <f t="shared" si="78"/>
        <v>2.6717889322524391E-2</v>
      </c>
      <c r="X52" s="11">
        <f t="shared" si="78"/>
        <v>2.6717889322524391E-2</v>
      </c>
      <c r="Y52" s="11">
        <f t="shared" si="78"/>
        <v>2.6717889322524391E-2</v>
      </c>
      <c r="Z52" s="11">
        <f t="shared" si="78"/>
        <v>2.6717889322524391E-2</v>
      </c>
      <c r="AA52" s="11">
        <f t="shared" si="78"/>
        <v>2.6717889322524391E-2</v>
      </c>
      <c r="AB52" s="11">
        <f t="shared" si="78"/>
        <v>2.6717889322524391E-2</v>
      </c>
      <c r="AC52" s="11">
        <f t="shared" si="78"/>
        <v>2.6717889322524391E-2</v>
      </c>
      <c r="AD52" s="11">
        <f t="shared" si="78"/>
        <v>2.6717889322524391E-2</v>
      </c>
      <c r="AE52" s="11">
        <f t="shared" si="78"/>
        <v>2.6717889322524391E-2</v>
      </c>
      <c r="AF52" s="11">
        <f t="shared" si="78"/>
        <v>2.6717889322524391E-2</v>
      </c>
      <c r="AG52" s="11">
        <f t="shared" si="78"/>
        <v>2.6717889322524391E-2</v>
      </c>
      <c r="AH52" s="11">
        <f t="shared" si="78"/>
        <v>2.6717889322524391E-2</v>
      </c>
      <c r="AI52" s="11">
        <f t="shared" si="78"/>
        <v>2.6717889322524391E-2</v>
      </c>
      <c r="AJ52" s="11">
        <f t="shared" si="78"/>
        <v>2.6717889322524391E-2</v>
      </c>
      <c r="AK52" s="11">
        <f t="shared" si="78"/>
        <v>2.6717889322524391E-2</v>
      </c>
      <c r="AL52" s="11">
        <f t="shared" si="78"/>
        <v>2.6717889322524391E-2</v>
      </c>
      <c r="AM52" s="11">
        <f t="shared" si="78"/>
        <v>2.6717889322524391E-2</v>
      </c>
      <c r="AN52" s="11">
        <f t="shared" si="78"/>
        <v>2.6717889322524391E-2</v>
      </c>
      <c r="AO52" s="11">
        <f t="shared" si="71"/>
        <v>2.6717889322524391E-2</v>
      </c>
      <c r="AP52" s="11">
        <f t="shared" si="71"/>
        <v>2.6717889322524391E-2</v>
      </c>
      <c r="AQ52" s="11">
        <f t="shared" si="71"/>
        <v>2.6717889322524391E-2</v>
      </c>
      <c r="AR52" s="11">
        <f t="shared" si="71"/>
        <v>2.6717889322524391E-2</v>
      </c>
      <c r="AS52" s="11">
        <f t="shared" si="71"/>
        <v>2.6717889322524391E-2</v>
      </c>
      <c r="AT52" s="11">
        <f t="shared" si="71"/>
        <v>2.6717889322524391E-2</v>
      </c>
      <c r="AU52" s="11">
        <f t="shared" si="71"/>
        <v>2.6717889322524391E-2</v>
      </c>
      <c r="AV52" s="11">
        <f t="shared" si="71"/>
        <v>2.6717889322524391E-2</v>
      </c>
      <c r="AW52" s="11">
        <f t="shared" si="71"/>
        <v>2.6717889322524391E-2</v>
      </c>
      <c r="AX52" s="11">
        <f t="shared" si="71"/>
        <v>2.6717889322524391E-2</v>
      </c>
      <c r="AY52" s="11">
        <f t="shared" si="71"/>
        <v>2.6717889322524391E-2</v>
      </c>
      <c r="AZ52" s="11">
        <f t="shared" si="71"/>
        <v>2.6717889322524391E-2</v>
      </c>
      <c r="BA52" s="11">
        <f t="shared" si="71"/>
        <v>2.7717889322524392E-2</v>
      </c>
      <c r="BB52" s="11">
        <f t="shared" si="71"/>
        <v>2.6717889322524391E-2</v>
      </c>
      <c r="BC52" s="11">
        <f t="shared" si="71"/>
        <v>2.6717889322524391E-2</v>
      </c>
      <c r="BD52" s="11">
        <f t="shared" si="71"/>
        <v>2.6717889322524391E-2</v>
      </c>
      <c r="BF52" s="11">
        <f t="shared" si="57"/>
        <v>0.28959891480642791</v>
      </c>
      <c r="BG52" s="11">
        <f t="shared" si="4"/>
        <v>0.28959891480642791</v>
      </c>
      <c r="BH52" s="11">
        <f t="shared" si="5"/>
        <v>0.28959891480642791</v>
      </c>
      <c r="BI52" s="11">
        <f t="shared" si="6"/>
        <v>0.28959891480642791</v>
      </c>
      <c r="BJ52" s="11">
        <f t="shared" si="7"/>
        <v>0.28959891480642791</v>
      </c>
      <c r="BK52" s="11">
        <f t="shared" si="8"/>
        <v>0.28959891480642791</v>
      </c>
      <c r="BL52" s="11">
        <f t="shared" si="9"/>
        <v>0.28959891480642791</v>
      </c>
      <c r="BM52" s="11">
        <f t="shared" si="10"/>
        <v>0.28959891480642791</v>
      </c>
      <c r="BN52" s="11">
        <f t="shared" si="11"/>
        <v>0.28959891480642791</v>
      </c>
      <c r="BO52" s="11">
        <f t="shared" si="12"/>
        <v>0.28959891480642791</v>
      </c>
      <c r="BP52" s="11">
        <f t="shared" si="13"/>
        <v>0.28959891480642791</v>
      </c>
      <c r="BQ52" s="11">
        <f t="shared" si="14"/>
        <v>0.28959891480642791</v>
      </c>
      <c r="BR52" s="11">
        <f t="shared" si="15"/>
        <v>0.28959891480642791</v>
      </c>
      <c r="BS52" s="11">
        <f t="shared" si="16"/>
        <v>0.28959891480642791</v>
      </c>
      <c r="BT52" s="11">
        <f t="shared" si="17"/>
        <v>0.28959891480642791</v>
      </c>
      <c r="BU52" s="11">
        <f t="shared" si="18"/>
        <v>0.28959891480642791</v>
      </c>
      <c r="BV52" s="11">
        <f t="shared" si="19"/>
        <v>0.28959891480642791</v>
      </c>
      <c r="BW52" s="11">
        <f t="shared" si="20"/>
        <v>0.28959891480642791</v>
      </c>
      <c r="BX52" s="11">
        <f t="shared" si="21"/>
        <v>0.28959891480642791</v>
      </c>
      <c r="BY52" s="11">
        <f t="shared" si="22"/>
        <v>0.28959891480642791</v>
      </c>
      <c r="BZ52" s="11">
        <f t="shared" si="23"/>
        <v>0.28959891480642791</v>
      </c>
      <c r="CA52" s="11">
        <f t="shared" si="24"/>
        <v>0.28959891480642791</v>
      </c>
      <c r="CB52" s="11">
        <f t="shared" si="25"/>
        <v>0.28959891480642791</v>
      </c>
      <c r="CC52" s="11">
        <f t="shared" si="26"/>
        <v>0.28959891480642791</v>
      </c>
      <c r="CD52" s="11">
        <f t="shared" si="27"/>
        <v>0.28959891480642791</v>
      </c>
      <c r="CE52" s="11">
        <f t="shared" si="28"/>
        <v>0.28959891480642791</v>
      </c>
      <c r="CF52" s="11">
        <f t="shared" si="29"/>
        <v>0.28959891480642791</v>
      </c>
      <c r="CG52" s="11">
        <f t="shared" si="30"/>
        <v>0.28959891480642791</v>
      </c>
      <c r="CH52" s="11">
        <f t="shared" si="31"/>
        <v>0.28959891480642791</v>
      </c>
      <c r="CI52" s="11">
        <f t="shared" si="32"/>
        <v>0.28959891480642791</v>
      </c>
      <c r="CJ52" s="11">
        <f t="shared" si="33"/>
        <v>0.28959891480642791</v>
      </c>
      <c r="CK52" s="11">
        <f t="shared" si="34"/>
        <v>0.28959891480642791</v>
      </c>
      <c r="CL52" s="11">
        <f t="shared" si="35"/>
        <v>0.28959891480642791</v>
      </c>
      <c r="CM52" s="11">
        <f t="shared" si="36"/>
        <v>0.28959891480642791</v>
      </c>
      <c r="CN52" s="11">
        <f t="shared" si="37"/>
        <v>0.28959891480642791</v>
      </c>
      <c r="CO52" s="11">
        <f t="shared" si="38"/>
        <v>0.28959891480642791</v>
      </c>
      <c r="CP52" s="11">
        <f t="shared" si="39"/>
        <v>0.28959891480642791</v>
      </c>
      <c r="CQ52" s="11">
        <f t="shared" si="40"/>
        <v>0.28959891480642791</v>
      </c>
      <c r="CR52" s="11">
        <f t="shared" si="41"/>
        <v>0.28959891480642791</v>
      </c>
      <c r="CS52" s="11">
        <f t="shared" si="42"/>
        <v>0.28959891480642791</v>
      </c>
      <c r="CT52" s="11">
        <f t="shared" si="43"/>
        <v>0.28959891480642791</v>
      </c>
      <c r="CU52" s="11">
        <f t="shared" si="44"/>
        <v>0.28959891480642791</v>
      </c>
      <c r="CV52" s="11">
        <f t="shared" si="45"/>
        <v>0.28959891480642791</v>
      </c>
      <c r="CW52" s="11">
        <f t="shared" si="46"/>
        <v>0.28959891480642791</v>
      </c>
      <c r="CX52" s="11">
        <f t="shared" si="47"/>
        <v>0.28959891480642791</v>
      </c>
      <c r="CY52" s="11">
        <f t="shared" si="48"/>
        <v>0.28959891480642791</v>
      </c>
      <c r="CZ52" s="11">
        <f t="shared" si="49"/>
        <v>0.27664698051001624</v>
      </c>
      <c r="DA52" s="11">
        <f t="shared" si="50"/>
        <v>0.28959891480642791</v>
      </c>
      <c r="DB52" s="11">
        <f t="shared" si="51"/>
        <v>0.28959891480642791</v>
      </c>
      <c r="DC52" s="11">
        <f t="shared" si="52"/>
        <v>0.28959891480642791</v>
      </c>
      <c r="DE52" s="4">
        <f>(1-BF52)/(SUM(BF$6:BF52))</f>
        <v>2.5805377043822859E-2</v>
      </c>
      <c r="DF52" s="4">
        <f>(1-BG52)/(SUM(BG$6:BG52))</f>
        <v>2.5806279713414187E-2</v>
      </c>
      <c r="DG52" s="4">
        <f>(1-BH52)/(SUM(BH$6:BH52))</f>
        <v>2.5807147401390312E-2</v>
      </c>
      <c r="DH52" s="4">
        <f>(1-BI52)/(SUM(BI$6:BI52))</f>
        <v>2.580797252614846E-2</v>
      </c>
      <c r="DI52" s="4">
        <f>(1-BJ52)/(SUM(BJ$6:BJ52))</f>
        <v>2.5808747144001488E-2</v>
      </c>
      <c r="DJ52" s="4">
        <f>(1-BK52)/(SUM(BK$6:BK52))</f>
        <v>2.5809473766754031E-2</v>
      </c>
      <c r="DK52" s="4">
        <f>(1-BL52)/(SUM(BL$6:BL52))</f>
        <v>2.5810149539446322E-2</v>
      </c>
      <c r="DL52" s="4">
        <f>(1-BM52)/(SUM(BM$6:BM52))</f>
        <v>2.5810780047472569E-2</v>
      </c>
      <c r="DM52" s="4">
        <f>(1-BN52)/(SUM(BN$6:BN52))</f>
        <v>2.5811365285159555E-2</v>
      </c>
      <c r="DN52" s="4">
        <f>(1-BO52)/(SUM(BO$6:BO52))</f>
        <v>2.5811905415327217E-2</v>
      </c>
      <c r="DO52" s="4">
        <f>(1-BP52)/(SUM(BP$6:BP52))</f>
        <v>2.5812408050872048E-2</v>
      </c>
      <c r="DP52" s="4">
        <f>(1-BQ52)/(SUM(BQ$6:BQ52))</f>
        <v>2.5812874763775709E-2</v>
      </c>
      <c r="DQ52" s="4">
        <f>(1-BR52)/(SUM(BR$6:BR52))</f>
        <v>2.5813307075884945E-2</v>
      </c>
      <c r="DR52" s="4">
        <f>(1-BS52)/(SUM(BS$6:BS52))</f>
        <v>2.5813706459983026E-2</v>
      </c>
      <c r="DS52" s="4">
        <f>(1-BT52)/(SUM(BT$6:BT52))</f>
        <v>2.5814074340914369E-2</v>
      </c>
      <c r="DT52" s="4">
        <f>(1-BU52)/(SUM(BU$6:BU52))</f>
        <v>2.5814412096730206E-2</v>
      </c>
      <c r="DU52" s="4">
        <f>(1-BV52)/(SUM(BV$6:BV52))</f>
        <v>2.5814721059838605E-2</v>
      </c>
      <c r="DV52" s="4">
        <f>(1-BW52)/(SUM(BW$6:BW52))</f>
        <v>2.5815002518149211E-2</v>
      </c>
      <c r="DW52" s="4">
        <f>(1-BX52)/(SUM(BX$6:BX52))</f>
        <v>2.5815257716207483E-2</v>
      </c>
      <c r="DX52" s="4">
        <f>(1-BY52)/(SUM(BY$6:BY52))</f>
        <v>2.5815487856314916E-2</v>
      </c>
      <c r="DY52" s="4">
        <f>(1-BZ52)/(SUM(BZ$6:BZ52))</f>
        <v>2.5815697708863532E-2</v>
      </c>
      <c r="DZ52" s="4">
        <f>(1-CA52)/(SUM(CA$6:CA52))</f>
        <v>2.5815888553072822E-2</v>
      </c>
      <c r="EA52" s="4">
        <f>(1-CB52)/(SUM(CB$6:CB52))</f>
        <v>2.5816061593845641E-2</v>
      </c>
      <c r="EB52" s="4">
        <f>(1-CC52)/(SUM(CC$6:CC52))</f>
        <v>2.5816217966082033E-2</v>
      </c>
      <c r="EC52" s="4">
        <f>(1-CD52)/(SUM(CD$6:CD52))</f>
        <v>2.5816358738740986E-2</v>
      </c>
      <c r="ED52" s="4">
        <f>(1-CE52)/(SUM(CE$6:CE52))</f>
        <v>2.5816484918664909E-2</v>
      </c>
      <c r="EE52" s="4">
        <f>(1-CF52)/(SUM(CF$6:CF52))</f>
        <v>2.5816597454180405E-2</v>
      </c>
      <c r="EF52" s="4">
        <f>(1-CG52)/(SUM(CG$6:CG52))</f>
        <v>2.5816697238488586E-2</v>
      </c>
      <c r="EG52" s="4">
        <f>(1-CH52)/(SUM(CH$6:CH52))</f>
        <v>2.5816785112857284E-2</v>
      </c>
      <c r="EH52" s="4">
        <f>(1-CI52)/(SUM(CI$6:CI52))</f>
        <v>2.5816861869626749E-2</v>
      </c>
      <c r="EI52" s="4">
        <f>(1-CJ52)/(SUM(CJ$6:CJ52))</f>
        <v>2.5816925256635204E-2</v>
      </c>
      <c r="EJ52" s="4">
        <f>(1-CK52)/(SUM(CK$6:CK52))</f>
        <v>2.5816975946079009E-2</v>
      </c>
      <c r="EK52" s="4">
        <f>(1-CL52)/(SUM(CL$6:CL52))</f>
        <v>2.5817014583464984E-2</v>
      </c>
      <c r="EL52" s="4">
        <f>(1-CM52)/(SUM(CM$6:CM52))</f>
        <v>2.5817041788562291E-2</v>
      </c>
      <c r="EM52" s="4">
        <f>(1-CN52)/(SUM(CN$6:CN52))</f>
        <v>2.5817058156322605E-2</v>
      </c>
      <c r="EN52" s="4">
        <f>(1-CO52)/(SUM(CO$6:CO52))</f>
        <v>2.5817064257769543E-2</v>
      </c>
      <c r="EO52" s="4">
        <f>(1-CP52)/(SUM(CP$6:CP52))</f>
        <v>2.581706064085838E-2</v>
      </c>
      <c r="EP52" s="4">
        <f>(1-CQ52)/(SUM(CQ$6:CQ52))</f>
        <v>2.5817047831306932E-2</v>
      </c>
      <c r="EQ52" s="4">
        <f>(1-CR52)/(SUM(CR$6:CR52))</f>
        <v>2.581702633339851E-2</v>
      </c>
      <c r="ER52" s="4">
        <f>(1-CS52)/(SUM(CS$6:CS52))</f>
        <v>2.5816996630757906E-2</v>
      </c>
      <c r="ES52" s="4">
        <f>(1-CT52)/(SUM(CT$6:CT52))</f>
        <v>2.5816959187101161E-2</v>
      </c>
      <c r="ET52" s="4">
        <f>(1-CU52)/(SUM(CU$6:CU52))</f>
        <v>2.5816914446960014E-2</v>
      </c>
      <c r="EU52" s="4">
        <f>(1-CV52)/(SUM(CV$6:CV52))</f>
        <v>2.5816862836381845E-2</v>
      </c>
      <c r="EV52" s="4">
        <f>(1-CW52)/(SUM(CW$6:CW52))</f>
        <v>2.5816804763605854E-2</v>
      </c>
      <c r="EW52" s="4">
        <f>(1-CX52)/(SUM(CX$6:CX52))</f>
        <v>2.5816740619716238E-2</v>
      </c>
      <c r="EX52" s="4">
        <f>(1-CY52)/(SUM(CY$6:CY52))</f>
        <v>2.5816670779273194E-2</v>
      </c>
      <c r="EY52" s="4">
        <f>(1-CZ52)/(SUM(CZ$6:CZ52))</f>
        <v>2.6287280200016153E-2</v>
      </c>
      <c r="EZ52" s="4">
        <f>(1-DA52)/(SUM(DA$6:DA52))</f>
        <v>2.5804449843792734E-2</v>
      </c>
      <c r="FA52" s="4">
        <f>(1-DB52)/(SUM(DB$6:DB52))</f>
        <v>2.5804449843792734E-2</v>
      </c>
      <c r="FB52" s="4">
        <f>(1-DC52)/(SUM(DC$6:DC52))</f>
        <v>2.5804449843792734E-2</v>
      </c>
      <c r="FD52" s="4">
        <f t="shared" si="74"/>
        <v>2.7546253750070138E-2</v>
      </c>
      <c r="FE52" s="4">
        <f t="shared" si="74"/>
        <v>2.7546253750070138E-2</v>
      </c>
      <c r="FF52" s="4">
        <f t="shared" si="74"/>
        <v>2.7546253750070138E-2</v>
      </c>
      <c r="FG52" s="4">
        <f t="shared" si="74"/>
        <v>2.7546253750070138E-2</v>
      </c>
      <c r="FH52" s="4">
        <f t="shared" si="74"/>
        <v>2.7546253750070138E-2</v>
      </c>
      <c r="FI52" s="4">
        <f t="shared" si="74"/>
        <v>2.7546253750070138E-2</v>
      </c>
      <c r="FJ52" s="4">
        <f t="shared" si="74"/>
        <v>2.7546253750070138E-2</v>
      </c>
      <c r="FK52" s="4">
        <f t="shared" si="74"/>
        <v>2.7546253750070138E-2</v>
      </c>
      <c r="FL52" s="4">
        <f t="shared" si="74"/>
        <v>2.7546253750070138E-2</v>
      </c>
      <c r="FM52" s="4">
        <f t="shared" si="74"/>
        <v>2.7546253750070138E-2</v>
      </c>
      <c r="FN52" s="4">
        <f t="shared" si="74"/>
        <v>2.7546253750070138E-2</v>
      </c>
      <c r="FO52" s="4">
        <f t="shared" si="74"/>
        <v>2.7546253750070138E-2</v>
      </c>
      <c r="FP52" s="4">
        <f t="shared" si="74"/>
        <v>2.7546253750070138E-2</v>
      </c>
      <c r="FQ52" s="4">
        <f t="shared" si="74"/>
        <v>2.7546253750070138E-2</v>
      </c>
      <c r="FR52" s="4">
        <f t="shared" si="74"/>
        <v>2.7546253750070138E-2</v>
      </c>
      <c r="FS52" s="4">
        <f t="shared" si="74"/>
        <v>2.7546253750070138E-2</v>
      </c>
      <c r="FT52" s="4">
        <f t="shared" si="77"/>
        <v>2.7546253750070138E-2</v>
      </c>
      <c r="FU52" s="4">
        <f t="shared" si="77"/>
        <v>2.7546253750070138E-2</v>
      </c>
      <c r="FV52" s="4">
        <f t="shared" si="77"/>
        <v>2.7546253750070138E-2</v>
      </c>
      <c r="FW52" s="4">
        <f t="shared" si="77"/>
        <v>2.7546253750070138E-2</v>
      </c>
      <c r="FX52" s="4">
        <f t="shared" si="77"/>
        <v>2.7546253750070138E-2</v>
      </c>
      <c r="FY52" s="4">
        <f t="shared" si="77"/>
        <v>2.7546253750070138E-2</v>
      </c>
      <c r="FZ52" s="4">
        <f t="shared" si="77"/>
        <v>2.7546253750070138E-2</v>
      </c>
      <c r="GA52" s="4">
        <f t="shared" si="77"/>
        <v>2.7546253750070138E-2</v>
      </c>
      <c r="GB52" s="4">
        <f t="shared" si="77"/>
        <v>2.7546253750070138E-2</v>
      </c>
      <c r="GC52" s="4">
        <f t="shared" si="77"/>
        <v>2.7546253750070138E-2</v>
      </c>
      <c r="GD52" s="4">
        <f t="shared" si="77"/>
        <v>2.7546253750070138E-2</v>
      </c>
      <c r="GE52" s="4">
        <f t="shared" si="77"/>
        <v>2.7546253750070138E-2</v>
      </c>
      <c r="GF52" s="4">
        <f t="shared" si="77"/>
        <v>2.7546253750070138E-2</v>
      </c>
      <c r="GG52" s="4">
        <f t="shared" si="77"/>
        <v>2.7546253750070138E-2</v>
      </c>
      <c r="GH52" s="4">
        <f t="shared" si="75"/>
        <v>2.7546253750070138E-2</v>
      </c>
      <c r="GI52" s="4">
        <f t="shared" si="75"/>
        <v>2.7546253750070138E-2</v>
      </c>
      <c r="GJ52" s="4">
        <f t="shared" si="75"/>
        <v>2.7546253750070138E-2</v>
      </c>
      <c r="GK52" s="4">
        <f t="shared" si="75"/>
        <v>2.7546253750070138E-2</v>
      </c>
      <c r="GL52" s="4">
        <f t="shared" si="75"/>
        <v>2.7546253750070138E-2</v>
      </c>
      <c r="GM52" s="4">
        <f t="shared" si="75"/>
        <v>2.7546253750070138E-2</v>
      </c>
      <c r="GN52" s="4">
        <f t="shared" si="75"/>
        <v>2.7546253750070138E-2</v>
      </c>
      <c r="GO52" s="4">
        <f t="shared" si="75"/>
        <v>2.7546253750070138E-2</v>
      </c>
      <c r="GP52" s="4">
        <f t="shared" si="75"/>
        <v>2.7546253750070138E-2</v>
      </c>
      <c r="GQ52" s="4">
        <f t="shared" si="75"/>
        <v>2.7546253750070138E-2</v>
      </c>
      <c r="GR52" s="4">
        <f t="shared" si="75"/>
        <v>2.7546253750070138E-2</v>
      </c>
      <c r="GS52" s="4">
        <f t="shared" si="75"/>
        <v>2.7546253750070138E-2</v>
      </c>
      <c r="GT52" s="4">
        <f t="shared" si="75"/>
        <v>2.7546253750070138E-2</v>
      </c>
      <c r="GU52" s="4">
        <f t="shared" si="75"/>
        <v>2.7546253750070138E-2</v>
      </c>
      <c r="GV52" s="4">
        <f t="shared" si="75"/>
        <v>2.7546253750070138E-2</v>
      </c>
      <c r="GW52" s="4">
        <f t="shared" si="75"/>
        <v>-1.7454138206440151E-2</v>
      </c>
      <c r="GX52" s="4">
        <f t="shared" si="76"/>
        <v>7.5653453548742755E-2</v>
      </c>
      <c r="GY52" s="4">
        <f t="shared" si="76"/>
        <v>2.7546253750070138E-2</v>
      </c>
      <c r="GZ52" s="4">
        <f t="shared" si="67"/>
        <v>2.7546253750070138E-2</v>
      </c>
      <c r="HA52" s="4">
        <f t="shared" si="67"/>
        <v>2.7546253750070138E-2</v>
      </c>
      <c r="HB52" s="4"/>
      <c r="HC52" s="4"/>
      <c r="HD52" s="4"/>
      <c r="HE52" s="4"/>
    </row>
    <row r="53" spans="2:213" x14ac:dyDescent="0.2">
      <c r="B53" t="str">
        <f t="shared" si="72"/>
        <v>48y</v>
      </c>
      <c r="C53">
        <f t="shared" si="55"/>
        <v>576</v>
      </c>
      <c r="D53" s="10">
        <f t="shared" si="1"/>
        <v>48</v>
      </c>
      <c r="E53" s="11">
        <f>'Curve construction'!F68</f>
        <v>2.6735140101644683E-2</v>
      </c>
      <c r="G53" s="11">
        <f t="shared" si="79"/>
        <v>2.6735140101644683E-2</v>
      </c>
      <c r="H53" s="11">
        <f t="shared" si="79"/>
        <v>2.6735140101644683E-2</v>
      </c>
      <c r="I53" s="11">
        <f t="shared" si="79"/>
        <v>2.6735140101644683E-2</v>
      </c>
      <c r="J53" s="11">
        <f t="shared" si="79"/>
        <v>2.6735140101644683E-2</v>
      </c>
      <c r="K53" s="11">
        <f t="shared" si="79"/>
        <v>2.6735140101644683E-2</v>
      </c>
      <c r="L53" s="11">
        <f t="shared" si="79"/>
        <v>2.6735140101644683E-2</v>
      </c>
      <c r="M53" s="11">
        <f t="shared" si="79"/>
        <v>2.6735140101644683E-2</v>
      </c>
      <c r="N53" s="11">
        <f t="shared" si="79"/>
        <v>2.6735140101644683E-2</v>
      </c>
      <c r="O53" s="11">
        <f t="shared" si="79"/>
        <v>2.6735140101644683E-2</v>
      </c>
      <c r="P53" s="11">
        <f t="shared" si="79"/>
        <v>2.6735140101644683E-2</v>
      </c>
      <c r="Q53" s="11">
        <f t="shared" si="79"/>
        <v>2.6735140101644683E-2</v>
      </c>
      <c r="R53" s="11">
        <f t="shared" si="79"/>
        <v>2.6735140101644683E-2</v>
      </c>
      <c r="S53" s="11">
        <f t="shared" si="79"/>
        <v>2.6735140101644683E-2</v>
      </c>
      <c r="T53" s="11">
        <f t="shared" si="79"/>
        <v>2.6735140101644683E-2</v>
      </c>
      <c r="U53" s="11">
        <f t="shared" si="79"/>
        <v>2.6735140101644683E-2</v>
      </c>
      <c r="V53" s="11">
        <f t="shared" si="79"/>
        <v>2.6735140101644683E-2</v>
      </c>
      <c r="W53" s="11">
        <f t="shared" si="78"/>
        <v>2.6735140101644683E-2</v>
      </c>
      <c r="X53" s="11">
        <f t="shared" si="78"/>
        <v>2.6735140101644683E-2</v>
      </c>
      <c r="Y53" s="11">
        <f t="shared" si="78"/>
        <v>2.6735140101644683E-2</v>
      </c>
      <c r="Z53" s="11">
        <f t="shared" si="78"/>
        <v>2.6735140101644683E-2</v>
      </c>
      <c r="AA53" s="11">
        <f t="shared" si="78"/>
        <v>2.6735140101644683E-2</v>
      </c>
      <c r="AB53" s="11">
        <f t="shared" si="78"/>
        <v>2.6735140101644683E-2</v>
      </c>
      <c r="AC53" s="11">
        <f t="shared" si="78"/>
        <v>2.6735140101644683E-2</v>
      </c>
      <c r="AD53" s="11">
        <f t="shared" si="78"/>
        <v>2.6735140101644683E-2</v>
      </c>
      <c r="AE53" s="11">
        <f t="shared" si="78"/>
        <v>2.6735140101644683E-2</v>
      </c>
      <c r="AF53" s="11">
        <f t="shared" si="78"/>
        <v>2.6735140101644683E-2</v>
      </c>
      <c r="AG53" s="11">
        <f t="shared" si="78"/>
        <v>2.6735140101644683E-2</v>
      </c>
      <c r="AH53" s="11">
        <f t="shared" si="78"/>
        <v>2.6735140101644683E-2</v>
      </c>
      <c r="AI53" s="11">
        <f t="shared" si="78"/>
        <v>2.6735140101644683E-2</v>
      </c>
      <c r="AJ53" s="11">
        <f t="shared" si="78"/>
        <v>2.6735140101644683E-2</v>
      </c>
      <c r="AK53" s="11">
        <f t="shared" si="78"/>
        <v>2.6735140101644683E-2</v>
      </c>
      <c r="AL53" s="11">
        <f t="shared" si="78"/>
        <v>2.6735140101644683E-2</v>
      </c>
      <c r="AM53" s="11">
        <f t="shared" si="78"/>
        <v>2.6735140101644683E-2</v>
      </c>
      <c r="AN53" s="11">
        <f t="shared" si="78"/>
        <v>2.6735140101644683E-2</v>
      </c>
      <c r="AO53" s="11">
        <f t="shared" si="78"/>
        <v>2.6735140101644683E-2</v>
      </c>
      <c r="AP53" s="11">
        <f t="shared" si="78"/>
        <v>2.6735140101644683E-2</v>
      </c>
      <c r="AQ53" s="11">
        <f t="shared" si="78"/>
        <v>2.6735140101644683E-2</v>
      </c>
      <c r="AR53" s="11">
        <f t="shared" si="78"/>
        <v>2.6735140101644683E-2</v>
      </c>
      <c r="AS53" s="11">
        <f t="shared" si="78"/>
        <v>2.6735140101644683E-2</v>
      </c>
      <c r="AT53" s="11">
        <f t="shared" si="78"/>
        <v>2.6735140101644683E-2</v>
      </c>
      <c r="AU53" s="11">
        <f t="shared" si="78"/>
        <v>2.6735140101644683E-2</v>
      </c>
      <c r="AV53" s="11">
        <f t="shared" si="78"/>
        <v>2.6735140101644683E-2</v>
      </c>
      <c r="AW53" s="11">
        <f t="shared" si="78"/>
        <v>2.6735140101644683E-2</v>
      </c>
      <c r="AX53" s="11">
        <f t="shared" si="78"/>
        <v>2.6735140101644683E-2</v>
      </c>
      <c r="AY53" s="11">
        <f t="shared" si="78"/>
        <v>2.6735140101644683E-2</v>
      </c>
      <c r="AZ53" s="11">
        <f t="shared" si="78"/>
        <v>2.6735140101644683E-2</v>
      </c>
      <c r="BA53" s="11">
        <f t="shared" si="78"/>
        <v>2.6735140101644683E-2</v>
      </c>
      <c r="BB53" s="11">
        <f t="shared" si="78"/>
        <v>2.7735140101644684E-2</v>
      </c>
      <c r="BC53" s="11">
        <f t="shared" si="78"/>
        <v>2.6735140101644683E-2</v>
      </c>
      <c r="BD53" s="11">
        <f t="shared" ref="BD53:BD55" si="80">$E53+IF(BD$2=$B53,1,0)*$D$2</f>
        <v>2.6735140101644683E-2</v>
      </c>
      <c r="BF53" s="11">
        <f t="shared" si="57"/>
        <v>0.28183540521852435</v>
      </c>
      <c r="BG53" s="11">
        <f t="shared" si="4"/>
        <v>0.28183540521852435</v>
      </c>
      <c r="BH53" s="11">
        <f t="shared" si="5"/>
        <v>0.28183540521852435</v>
      </c>
      <c r="BI53" s="11">
        <f t="shared" si="6"/>
        <v>0.28183540521852435</v>
      </c>
      <c r="BJ53" s="11">
        <f t="shared" si="7"/>
        <v>0.28183540521852435</v>
      </c>
      <c r="BK53" s="11">
        <f t="shared" si="8"/>
        <v>0.28183540521852435</v>
      </c>
      <c r="BL53" s="11">
        <f t="shared" si="9"/>
        <v>0.28183540521852435</v>
      </c>
      <c r="BM53" s="11">
        <f t="shared" si="10"/>
        <v>0.28183540521852435</v>
      </c>
      <c r="BN53" s="11">
        <f t="shared" si="11"/>
        <v>0.28183540521852435</v>
      </c>
      <c r="BO53" s="11">
        <f t="shared" si="12"/>
        <v>0.28183540521852435</v>
      </c>
      <c r="BP53" s="11">
        <f t="shared" si="13"/>
        <v>0.28183540521852435</v>
      </c>
      <c r="BQ53" s="11">
        <f t="shared" si="14"/>
        <v>0.28183540521852435</v>
      </c>
      <c r="BR53" s="11">
        <f t="shared" si="15"/>
        <v>0.28183540521852435</v>
      </c>
      <c r="BS53" s="11">
        <f t="shared" si="16"/>
        <v>0.28183540521852435</v>
      </c>
      <c r="BT53" s="11">
        <f t="shared" si="17"/>
        <v>0.28183540521852435</v>
      </c>
      <c r="BU53" s="11">
        <f t="shared" si="18"/>
        <v>0.28183540521852435</v>
      </c>
      <c r="BV53" s="11">
        <f t="shared" si="19"/>
        <v>0.28183540521852435</v>
      </c>
      <c r="BW53" s="11">
        <f t="shared" si="20"/>
        <v>0.28183540521852435</v>
      </c>
      <c r="BX53" s="11">
        <f t="shared" si="21"/>
        <v>0.28183540521852435</v>
      </c>
      <c r="BY53" s="11">
        <f t="shared" si="22"/>
        <v>0.28183540521852435</v>
      </c>
      <c r="BZ53" s="11">
        <f t="shared" si="23"/>
        <v>0.28183540521852435</v>
      </c>
      <c r="CA53" s="11">
        <f t="shared" si="24"/>
        <v>0.28183540521852435</v>
      </c>
      <c r="CB53" s="11">
        <f t="shared" si="25"/>
        <v>0.28183540521852435</v>
      </c>
      <c r="CC53" s="11">
        <f t="shared" si="26"/>
        <v>0.28183540521852435</v>
      </c>
      <c r="CD53" s="11">
        <f t="shared" si="27"/>
        <v>0.28183540521852435</v>
      </c>
      <c r="CE53" s="11">
        <f t="shared" si="28"/>
        <v>0.28183540521852435</v>
      </c>
      <c r="CF53" s="11">
        <f t="shared" si="29"/>
        <v>0.28183540521852435</v>
      </c>
      <c r="CG53" s="11">
        <f t="shared" si="30"/>
        <v>0.28183540521852435</v>
      </c>
      <c r="CH53" s="11">
        <f t="shared" si="31"/>
        <v>0.28183540521852435</v>
      </c>
      <c r="CI53" s="11">
        <f t="shared" si="32"/>
        <v>0.28183540521852435</v>
      </c>
      <c r="CJ53" s="11">
        <f t="shared" si="33"/>
        <v>0.28183540521852435</v>
      </c>
      <c r="CK53" s="11">
        <f t="shared" si="34"/>
        <v>0.28183540521852435</v>
      </c>
      <c r="CL53" s="11">
        <f t="shared" si="35"/>
        <v>0.28183540521852435</v>
      </c>
      <c r="CM53" s="11">
        <f t="shared" si="36"/>
        <v>0.28183540521852435</v>
      </c>
      <c r="CN53" s="11">
        <f t="shared" si="37"/>
        <v>0.28183540521852435</v>
      </c>
      <c r="CO53" s="11">
        <f t="shared" si="38"/>
        <v>0.28183540521852435</v>
      </c>
      <c r="CP53" s="11">
        <f t="shared" si="39"/>
        <v>0.28183540521852435</v>
      </c>
      <c r="CQ53" s="11">
        <f t="shared" si="40"/>
        <v>0.28183540521852435</v>
      </c>
      <c r="CR53" s="11">
        <f t="shared" si="41"/>
        <v>0.28183540521852435</v>
      </c>
      <c r="CS53" s="11">
        <f t="shared" si="42"/>
        <v>0.28183540521852435</v>
      </c>
      <c r="CT53" s="11">
        <f t="shared" si="43"/>
        <v>0.28183540521852435</v>
      </c>
      <c r="CU53" s="11">
        <f t="shared" si="44"/>
        <v>0.28183540521852435</v>
      </c>
      <c r="CV53" s="11">
        <f t="shared" si="45"/>
        <v>0.28183540521852435</v>
      </c>
      <c r="CW53" s="11">
        <f t="shared" si="46"/>
        <v>0.28183540521852435</v>
      </c>
      <c r="CX53" s="11">
        <f t="shared" si="47"/>
        <v>0.28183540521852435</v>
      </c>
      <c r="CY53" s="11">
        <f t="shared" si="48"/>
        <v>0.28183540521852435</v>
      </c>
      <c r="CZ53" s="11">
        <f t="shared" si="49"/>
        <v>0.28183540521852435</v>
      </c>
      <c r="DA53" s="11">
        <f t="shared" si="50"/>
        <v>0.26896892540026646</v>
      </c>
      <c r="DB53" s="11">
        <f t="shared" si="51"/>
        <v>0.28183540521852435</v>
      </c>
      <c r="DC53" s="11">
        <f t="shared" si="52"/>
        <v>0.28183540521852435</v>
      </c>
      <c r="DE53" s="4">
        <f>(1-BF53)/(SUM(BF$6:BF53))</f>
        <v>2.5823018993870558E-2</v>
      </c>
      <c r="DF53" s="4">
        <f>(1-BG53)/(SUM(BG$6:BG53))</f>
        <v>2.5823913126400196E-2</v>
      </c>
      <c r="DG53" s="4">
        <f>(1-BH53)/(SUM(BH$6:BH53))</f>
        <v>2.5824772607558198E-2</v>
      </c>
      <c r="DH53" s="4">
        <f>(1-BI53)/(SUM(BI$6:BI53))</f>
        <v>2.5825589927528852E-2</v>
      </c>
      <c r="DI53" s="4">
        <f>(1-BJ53)/(SUM(BJ$6:BJ53))</f>
        <v>2.5826357217853032E-2</v>
      </c>
      <c r="DJ53" s="4">
        <f>(1-BK53)/(SUM(BK$6:BK53))</f>
        <v>2.5827076966663989E-2</v>
      </c>
      <c r="DK53" s="4">
        <f>(1-BL53)/(SUM(BL$6:BL53))</f>
        <v>2.582774634609394E-2</v>
      </c>
      <c r="DL53" s="4">
        <f>(1-BM53)/(SUM(BM$6:BM53))</f>
        <v>2.5828370888771528E-2</v>
      </c>
      <c r="DM53" s="4">
        <f>(1-BN53)/(SUM(BN$6:BN53))</f>
        <v>2.5828950589143827E-2</v>
      </c>
      <c r="DN53" s="4">
        <f>(1-BO53)/(SUM(BO$6:BO53))</f>
        <v>2.5829485608551955E-2</v>
      </c>
      <c r="DO53" s="4">
        <f>(1-BP53)/(SUM(BP$6:BP53))</f>
        <v>2.582998348791082E-2</v>
      </c>
      <c r="DP53" s="4">
        <f>(1-BQ53)/(SUM(BQ$6:BQ53))</f>
        <v>2.5830445784370316E-2</v>
      </c>
      <c r="DQ53" s="4">
        <f>(1-BR53)/(SUM(BR$6:BR53))</f>
        <v>2.5830874005414495E-2</v>
      </c>
      <c r="DR53" s="4">
        <f>(1-BS53)/(SUM(BS$6:BS53))</f>
        <v>2.5831269609923359E-2</v>
      </c>
      <c r="DS53" s="4">
        <f>(1-BT53)/(SUM(BT$6:BT53))</f>
        <v>2.5831634009287313E-2</v>
      </c>
      <c r="DT53" s="4">
        <f>(1-BU53)/(SUM(BU$6:BU53))</f>
        <v>2.5831968568542415E-2</v>
      </c>
      <c r="DU53" s="4">
        <f>(1-BV53)/(SUM(BV$6:BV53))</f>
        <v>2.5832274607509916E-2</v>
      </c>
      <c r="DV53" s="4">
        <f>(1-BW53)/(SUM(BW$6:BW53))</f>
        <v>2.5832553401930549E-2</v>
      </c>
      <c r="DW53" s="4">
        <f>(1-BX53)/(SUM(BX$6:BX53))</f>
        <v>2.583280618458832E-2</v>
      </c>
      <c r="DX53" s="4">
        <f>(1-BY53)/(SUM(BY$6:BY53))</f>
        <v>2.5833034146420488E-2</v>
      </c>
      <c r="DY53" s="4">
        <f>(1-BZ53)/(SUM(BZ$6:BZ53))</f>
        <v>2.5833242012679593E-2</v>
      </c>
      <c r="DZ53" s="4">
        <f>(1-CA53)/(SUM(CA$6:CA53))</f>
        <v>2.5833431050486737E-2</v>
      </c>
      <c r="EA53" s="4">
        <f>(1-CB53)/(SUM(CB$6:CB53))</f>
        <v>2.58336024533482E-2</v>
      </c>
      <c r="EB53" s="4">
        <f>(1-CC53)/(SUM(CC$6:CC53))</f>
        <v>2.5833757345428643E-2</v>
      </c>
      <c r="EC53" s="4">
        <f>(1-CD53)/(SUM(CD$6:CD53))</f>
        <v>2.5833896785574632E-2</v>
      </c>
      <c r="ED53" s="4">
        <f>(1-CE53)/(SUM(CE$6:CE53))</f>
        <v>2.5834021771103062E-2</v>
      </c>
      <c r="EE53" s="4">
        <f>(1-CF53)/(SUM(CF$6:CF53))</f>
        <v>2.5834133241368028E-2</v>
      </c>
      <c r="EF53" s="4">
        <f>(1-CG53)/(SUM(CG$6:CG53))</f>
        <v>2.5834232081119159E-2</v>
      </c>
      <c r="EG53" s="4">
        <f>(1-CH53)/(SUM(CH$6:CH53))</f>
        <v>2.583431912366373E-2</v>
      </c>
      <c r="EH53" s="4">
        <f>(1-CI53)/(SUM(CI$6:CI53))</f>
        <v>2.5834395153844031E-2</v>
      </c>
      <c r="EI53" s="4">
        <f>(1-CJ53)/(SUM(CJ$6:CJ53))</f>
        <v>2.5834457940819688E-2</v>
      </c>
      <c r="EJ53" s="4">
        <f>(1-CK53)/(SUM(CK$6:CK53))</f>
        <v>2.5834508150425876E-2</v>
      </c>
      <c r="EK53" s="4">
        <f>(1-CL53)/(SUM(CL$6:CL53))</f>
        <v>2.5834546422060362E-2</v>
      </c>
      <c r="EL53" s="4">
        <f>(1-CM53)/(SUM(CM$6:CM53))</f>
        <v>2.5834573369626489E-2</v>
      </c>
      <c r="EM53" s="4">
        <f>(1-CN53)/(SUM(CN$6:CN53))</f>
        <v>2.5834589582444657E-2</v>
      </c>
      <c r="EN53" s="4">
        <f>(1-CO53)/(SUM(CO$6:CO53))</f>
        <v>2.5834595626133407E-2</v>
      </c>
      <c r="EO53" s="4">
        <f>(1-CP53)/(SUM(CP$6:CP53))</f>
        <v>2.5834592043461047E-2</v>
      </c>
      <c r="EP53" s="4">
        <f>(1-CQ53)/(SUM(CQ$6:CQ53))</f>
        <v>2.5834579355168714E-2</v>
      </c>
      <c r="EQ53" s="4">
        <f>(1-CR53)/(SUM(CR$6:CR53))</f>
        <v>2.5834558060765751E-2</v>
      </c>
      <c r="ER53" s="4">
        <f>(1-CS53)/(SUM(CS$6:CS53))</f>
        <v>2.5834528639298398E-2</v>
      </c>
      <c r="ES53" s="4">
        <f>(1-CT53)/(SUM(CT$6:CT53))</f>
        <v>2.5834491550092483E-2</v>
      </c>
      <c r="ET53" s="4">
        <f>(1-CU53)/(SUM(CU$6:CU53))</f>
        <v>2.5834447233471045E-2</v>
      </c>
      <c r="EU53" s="4">
        <f>(1-CV53)/(SUM(CV$6:CV53))</f>
        <v>2.5834396111447673E-2</v>
      </c>
      <c r="EV53" s="4">
        <f>(1-CW53)/(SUM(CW$6:CW53))</f>
        <v>2.5834338588396299E-2</v>
      </c>
      <c r="EW53" s="4">
        <f>(1-CX53)/(SUM(CX$6:CX53))</f>
        <v>2.5834275051698215E-2</v>
      </c>
      <c r="EX53" s="4">
        <f>(1-CY53)/(SUM(CY$6:CY53))</f>
        <v>2.5834205872367129E-2</v>
      </c>
      <c r="EY53" s="4">
        <f>(1-CZ53)/(SUM(CZ$6:CZ53))</f>
        <v>2.5834131405652765E-2</v>
      </c>
      <c r="EZ53" s="4">
        <f>(1-DA53)/(SUM(DA$6:DA53))</f>
        <v>2.6296889217225668E-2</v>
      </c>
      <c r="FA53" s="4">
        <f>(1-DB53)/(SUM(DB$6:DB53))</f>
        <v>2.5822100562240498E-2</v>
      </c>
      <c r="FB53" s="4">
        <f>(1-DC53)/(SUM(DC$6:DC53))</f>
        <v>2.5822100562240498E-2</v>
      </c>
      <c r="FD53" s="4">
        <f t="shared" si="74"/>
        <v>2.7546253750071026E-2</v>
      </c>
      <c r="FE53" s="4">
        <f t="shared" si="74"/>
        <v>2.7546253750071026E-2</v>
      </c>
      <c r="FF53" s="4">
        <f t="shared" si="74"/>
        <v>2.7546253750071026E-2</v>
      </c>
      <c r="FG53" s="4">
        <f t="shared" si="74"/>
        <v>2.7546253750071026E-2</v>
      </c>
      <c r="FH53" s="4">
        <f t="shared" si="74"/>
        <v>2.7546253750071026E-2</v>
      </c>
      <c r="FI53" s="4">
        <f t="shared" si="74"/>
        <v>2.7546253750071026E-2</v>
      </c>
      <c r="FJ53" s="4">
        <f t="shared" si="74"/>
        <v>2.7546253750071026E-2</v>
      </c>
      <c r="FK53" s="4">
        <f t="shared" si="74"/>
        <v>2.7546253750071026E-2</v>
      </c>
      <c r="FL53" s="4">
        <f t="shared" si="74"/>
        <v>2.7546253750071026E-2</v>
      </c>
      <c r="FM53" s="4">
        <f t="shared" si="74"/>
        <v>2.7546253750071026E-2</v>
      </c>
      <c r="FN53" s="4">
        <f t="shared" si="74"/>
        <v>2.7546253750071026E-2</v>
      </c>
      <c r="FO53" s="4">
        <f t="shared" si="74"/>
        <v>2.7546253750071026E-2</v>
      </c>
      <c r="FP53" s="4">
        <f t="shared" si="74"/>
        <v>2.7546253750071026E-2</v>
      </c>
      <c r="FQ53" s="4">
        <f t="shared" si="74"/>
        <v>2.7546253750071026E-2</v>
      </c>
      <c r="FR53" s="4">
        <f t="shared" si="74"/>
        <v>2.7546253750071026E-2</v>
      </c>
      <c r="FS53" s="4">
        <f t="shared" ref="FS53:FS55" si="81">BU52/BU53-1</f>
        <v>2.7546253750071026E-2</v>
      </c>
      <c r="FT53" s="4">
        <f t="shared" si="77"/>
        <v>2.7546253750071026E-2</v>
      </c>
      <c r="FU53" s="4">
        <f t="shared" si="77"/>
        <v>2.7546253750071026E-2</v>
      </c>
      <c r="FV53" s="4">
        <f t="shared" si="77"/>
        <v>2.7546253750071026E-2</v>
      </c>
      <c r="FW53" s="4">
        <f t="shared" si="77"/>
        <v>2.7546253750071026E-2</v>
      </c>
      <c r="FX53" s="4">
        <f t="shared" si="77"/>
        <v>2.7546253750071026E-2</v>
      </c>
      <c r="FY53" s="4">
        <f t="shared" si="77"/>
        <v>2.7546253750071026E-2</v>
      </c>
      <c r="FZ53" s="4">
        <f t="shared" si="77"/>
        <v>2.7546253750071026E-2</v>
      </c>
      <c r="GA53" s="4">
        <f t="shared" si="77"/>
        <v>2.7546253750071026E-2</v>
      </c>
      <c r="GB53" s="4">
        <f t="shared" si="77"/>
        <v>2.7546253750071026E-2</v>
      </c>
      <c r="GC53" s="4">
        <f t="shared" si="77"/>
        <v>2.7546253750071026E-2</v>
      </c>
      <c r="GD53" s="4">
        <f t="shared" si="77"/>
        <v>2.7546253750071026E-2</v>
      </c>
      <c r="GE53" s="4">
        <f t="shared" si="77"/>
        <v>2.7546253750071026E-2</v>
      </c>
      <c r="GF53" s="4">
        <f t="shared" si="77"/>
        <v>2.7546253750071026E-2</v>
      </c>
      <c r="GG53" s="4">
        <f t="shared" si="77"/>
        <v>2.7546253750071026E-2</v>
      </c>
      <c r="GH53" s="4">
        <f t="shared" si="75"/>
        <v>2.7546253750071026E-2</v>
      </c>
      <c r="GI53" s="4">
        <f t="shared" si="75"/>
        <v>2.7546253750071026E-2</v>
      </c>
      <c r="GJ53" s="4">
        <f t="shared" si="75"/>
        <v>2.7546253750071026E-2</v>
      </c>
      <c r="GK53" s="4">
        <f t="shared" si="75"/>
        <v>2.7546253750071026E-2</v>
      </c>
      <c r="GL53" s="4">
        <f t="shared" si="75"/>
        <v>2.7546253750071026E-2</v>
      </c>
      <c r="GM53" s="4">
        <f t="shared" si="75"/>
        <v>2.7546253750071026E-2</v>
      </c>
      <c r="GN53" s="4">
        <f t="shared" si="75"/>
        <v>2.7546253750071026E-2</v>
      </c>
      <c r="GO53" s="4">
        <f t="shared" si="75"/>
        <v>2.7546253750071026E-2</v>
      </c>
      <c r="GP53" s="4">
        <f t="shared" si="75"/>
        <v>2.7546253750071026E-2</v>
      </c>
      <c r="GQ53" s="4">
        <f t="shared" si="75"/>
        <v>2.7546253750071026E-2</v>
      </c>
      <c r="GR53" s="4">
        <f t="shared" si="75"/>
        <v>2.7546253750071026E-2</v>
      </c>
      <c r="GS53" s="4">
        <f t="shared" si="75"/>
        <v>2.7546253750071026E-2</v>
      </c>
      <c r="GT53" s="4">
        <f t="shared" si="75"/>
        <v>2.7546253750071026E-2</v>
      </c>
      <c r="GU53" s="4">
        <f t="shared" si="75"/>
        <v>2.7546253750071026E-2</v>
      </c>
      <c r="GV53" s="4">
        <f t="shared" si="75"/>
        <v>2.7546253750071026E-2</v>
      </c>
      <c r="GW53" s="4">
        <f t="shared" si="75"/>
        <v>2.7546253750071026E-2</v>
      </c>
      <c r="GX53" s="4">
        <f t="shared" si="76"/>
        <v>-1.8409414191539186E-2</v>
      </c>
      <c r="GY53" s="4">
        <f t="shared" si="76"/>
        <v>7.6700270767193324E-2</v>
      </c>
      <c r="GZ53" s="4">
        <f t="shared" si="67"/>
        <v>2.7546253750071026E-2</v>
      </c>
      <c r="HA53" s="4">
        <f t="shared" si="67"/>
        <v>2.7546253750071026E-2</v>
      </c>
      <c r="HB53" s="4"/>
      <c r="HC53" s="4"/>
      <c r="HD53" s="4"/>
      <c r="HE53" s="4"/>
    </row>
    <row r="54" spans="2:213" x14ac:dyDescent="0.2">
      <c r="B54" t="str">
        <f t="shared" si="72"/>
        <v>49y</v>
      </c>
      <c r="C54">
        <f t="shared" si="55"/>
        <v>588</v>
      </c>
      <c r="D54" s="10">
        <f t="shared" si="1"/>
        <v>49</v>
      </c>
      <c r="E54" s="11">
        <f>'Curve construction'!F69</f>
        <v>2.6751687039672456E-2</v>
      </c>
      <c r="G54" s="11">
        <f t="shared" si="79"/>
        <v>2.6751687039672456E-2</v>
      </c>
      <c r="H54" s="11">
        <f t="shared" si="79"/>
        <v>2.6751687039672456E-2</v>
      </c>
      <c r="I54" s="11">
        <f t="shared" si="79"/>
        <v>2.6751687039672456E-2</v>
      </c>
      <c r="J54" s="11">
        <f t="shared" si="79"/>
        <v>2.6751687039672456E-2</v>
      </c>
      <c r="K54" s="11">
        <f t="shared" si="79"/>
        <v>2.6751687039672456E-2</v>
      </c>
      <c r="L54" s="11">
        <f t="shared" si="79"/>
        <v>2.6751687039672456E-2</v>
      </c>
      <c r="M54" s="11">
        <f t="shared" si="79"/>
        <v>2.6751687039672456E-2</v>
      </c>
      <c r="N54" s="11">
        <f t="shared" si="79"/>
        <v>2.6751687039672456E-2</v>
      </c>
      <c r="O54" s="11">
        <f t="shared" si="79"/>
        <v>2.6751687039672456E-2</v>
      </c>
      <c r="P54" s="11">
        <f t="shared" si="79"/>
        <v>2.6751687039672456E-2</v>
      </c>
      <c r="Q54" s="11">
        <f t="shared" si="79"/>
        <v>2.6751687039672456E-2</v>
      </c>
      <c r="R54" s="11">
        <f t="shared" si="79"/>
        <v>2.6751687039672456E-2</v>
      </c>
      <c r="S54" s="11">
        <f t="shared" si="79"/>
        <v>2.6751687039672456E-2</v>
      </c>
      <c r="T54" s="11">
        <f t="shared" si="79"/>
        <v>2.6751687039672456E-2</v>
      </c>
      <c r="U54" s="11">
        <f t="shared" si="79"/>
        <v>2.6751687039672456E-2</v>
      </c>
      <c r="V54" s="11">
        <f t="shared" si="79"/>
        <v>2.6751687039672456E-2</v>
      </c>
      <c r="W54" s="11">
        <f t="shared" si="78"/>
        <v>2.6751687039672456E-2</v>
      </c>
      <c r="X54" s="11">
        <f t="shared" si="78"/>
        <v>2.6751687039672456E-2</v>
      </c>
      <c r="Y54" s="11">
        <f t="shared" si="78"/>
        <v>2.6751687039672456E-2</v>
      </c>
      <c r="Z54" s="11">
        <f t="shared" si="78"/>
        <v>2.6751687039672456E-2</v>
      </c>
      <c r="AA54" s="11">
        <f t="shared" si="78"/>
        <v>2.6751687039672456E-2</v>
      </c>
      <c r="AB54" s="11">
        <f t="shared" si="78"/>
        <v>2.6751687039672456E-2</v>
      </c>
      <c r="AC54" s="11">
        <f t="shared" si="78"/>
        <v>2.6751687039672456E-2</v>
      </c>
      <c r="AD54" s="11">
        <f t="shared" si="78"/>
        <v>2.6751687039672456E-2</v>
      </c>
      <c r="AE54" s="11">
        <f t="shared" si="78"/>
        <v>2.6751687039672456E-2</v>
      </c>
      <c r="AF54" s="11">
        <f t="shared" si="78"/>
        <v>2.6751687039672456E-2</v>
      </c>
      <c r="AG54" s="11">
        <f t="shared" si="78"/>
        <v>2.6751687039672456E-2</v>
      </c>
      <c r="AH54" s="11">
        <f t="shared" si="78"/>
        <v>2.6751687039672456E-2</v>
      </c>
      <c r="AI54" s="11">
        <f t="shared" si="78"/>
        <v>2.6751687039672456E-2</v>
      </c>
      <c r="AJ54" s="11">
        <f t="shared" si="78"/>
        <v>2.6751687039672456E-2</v>
      </c>
      <c r="AK54" s="11">
        <f t="shared" si="78"/>
        <v>2.6751687039672456E-2</v>
      </c>
      <c r="AL54" s="11">
        <f t="shared" si="78"/>
        <v>2.6751687039672456E-2</v>
      </c>
      <c r="AM54" s="11">
        <f t="shared" si="78"/>
        <v>2.6751687039672456E-2</v>
      </c>
      <c r="AN54" s="11">
        <f t="shared" si="78"/>
        <v>2.6751687039672456E-2</v>
      </c>
      <c r="AO54" s="11">
        <f t="shared" si="78"/>
        <v>2.6751687039672456E-2</v>
      </c>
      <c r="AP54" s="11">
        <f t="shared" si="78"/>
        <v>2.6751687039672456E-2</v>
      </c>
      <c r="AQ54" s="11">
        <f t="shared" si="78"/>
        <v>2.6751687039672456E-2</v>
      </c>
      <c r="AR54" s="11">
        <f t="shared" si="78"/>
        <v>2.6751687039672456E-2</v>
      </c>
      <c r="AS54" s="11">
        <f t="shared" si="78"/>
        <v>2.6751687039672456E-2</v>
      </c>
      <c r="AT54" s="11">
        <f t="shared" si="78"/>
        <v>2.6751687039672456E-2</v>
      </c>
      <c r="AU54" s="11">
        <f t="shared" si="78"/>
        <v>2.6751687039672456E-2</v>
      </c>
      <c r="AV54" s="11">
        <f t="shared" si="78"/>
        <v>2.6751687039672456E-2</v>
      </c>
      <c r="AW54" s="11">
        <f t="shared" si="78"/>
        <v>2.6751687039672456E-2</v>
      </c>
      <c r="AX54" s="11">
        <f t="shared" si="78"/>
        <v>2.6751687039672456E-2</v>
      </c>
      <c r="AY54" s="11">
        <f t="shared" si="78"/>
        <v>2.6751687039672456E-2</v>
      </c>
      <c r="AZ54" s="11">
        <f t="shared" si="78"/>
        <v>2.6751687039672456E-2</v>
      </c>
      <c r="BA54" s="11">
        <f t="shared" si="78"/>
        <v>2.6751687039672456E-2</v>
      </c>
      <c r="BB54" s="11">
        <f t="shared" si="78"/>
        <v>2.6751687039672456E-2</v>
      </c>
      <c r="BC54" s="11">
        <f t="shared" si="78"/>
        <v>2.7751687039672457E-2</v>
      </c>
      <c r="BD54" s="11">
        <f t="shared" si="80"/>
        <v>2.6751687039672456E-2</v>
      </c>
      <c r="BF54" s="11">
        <f t="shared" si="57"/>
        <v>0.27428001823758008</v>
      </c>
      <c r="BG54" s="11">
        <f t="shared" si="4"/>
        <v>0.27428001823758008</v>
      </c>
      <c r="BH54" s="11">
        <f t="shared" si="5"/>
        <v>0.27428001823758008</v>
      </c>
      <c r="BI54" s="11">
        <f t="shared" si="6"/>
        <v>0.27428001823758008</v>
      </c>
      <c r="BJ54" s="11">
        <f t="shared" si="7"/>
        <v>0.27428001823758008</v>
      </c>
      <c r="BK54" s="11">
        <f t="shared" si="8"/>
        <v>0.27428001823758008</v>
      </c>
      <c r="BL54" s="11">
        <f t="shared" si="9"/>
        <v>0.27428001823758008</v>
      </c>
      <c r="BM54" s="11">
        <f t="shared" si="10"/>
        <v>0.27428001823758008</v>
      </c>
      <c r="BN54" s="11">
        <f t="shared" si="11"/>
        <v>0.27428001823758008</v>
      </c>
      <c r="BO54" s="11">
        <f t="shared" si="12"/>
        <v>0.27428001823758008</v>
      </c>
      <c r="BP54" s="11">
        <f t="shared" si="13"/>
        <v>0.27428001823758008</v>
      </c>
      <c r="BQ54" s="11">
        <f t="shared" si="14"/>
        <v>0.27428001823758008</v>
      </c>
      <c r="BR54" s="11">
        <f t="shared" si="15"/>
        <v>0.27428001823758008</v>
      </c>
      <c r="BS54" s="11">
        <f t="shared" si="16"/>
        <v>0.27428001823758008</v>
      </c>
      <c r="BT54" s="11">
        <f t="shared" si="17"/>
        <v>0.27428001823758008</v>
      </c>
      <c r="BU54" s="11">
        <f t="shared" si="18"/>
        <v>0.27428001823758008</v>
      </c>
      <c r="BV54" s="11">
        <f t="shared" si="19"/>
        <v>0.27428001823758008</v>
      </c>
      <c r="BW54" s="11">
        <f t="shared" si="20"/>
        <v>0.27428001823758008</v>
      </c>
      <c r="BX54" s="11">
        <f t="shared" si="21"/>
        <v>0.27428001823758008</v>
      </c>
      <c r="BY54" s="11">
        <f t="shared" si="22"/>
        <v>0.27428001823758008</v>
      </c>
      <c r="BZ54" s="11">
        <f t="shared" si="23"/>
        <v>0.27428001823758008</v>
      </c>
      <c r="CA54" s="11">
        <f t="shared" si="24"/>
        <v>0.27428001823758008</v>
      </c>
      <c r="CB54" s="11">
        <f t="shared" si="25"/>
        <v>0.27428001823758008</v>
      </c>
      <c r="CC54" s="11">
        <f t="shared" si="26"/>
        <v>0.27428001823758008</v>
      </c>
      <c r="CD54" s="11">
        <f t="shared" si="27"/>
        <v>0.27428001823758008</v>
      </c>
      <c r="CE54" s="11">
        <f t="shared" si="28"/>
        <v>0.27428001823758008</v>
      </c>
      <c r="CF54" s="11">
        <f t="shared" si="29"/>
        <v>0.27428001823758008</v>
      </c>
      <c r="CG54" s="11">
        <f t="shared" si="30"/>
        <v>0.27428001823758008</v>
      </c>
      <c r="CH54" s="11">
        <f t="shared" si="31"/>
        <v>0.27428001823758008</v>
      </c>
      <c r="CI54" s="11">
        <f t="shared" si="32"/>
        <v>0.27428001823758008</v>
      </c>
      <c r="CJ54" s="11">
        <f t="shared" si="33"/>
        <v>0.27428001823758008</v>
      </c>
      <c r="CK54" s="11">
        <f t="shared" si="34"/>
        <v>0.27428001823758008</v>
      </c>
      <c r="CL54" s="11">
        <f t="shared" si="35"/>
        <v>0.27428001823758008</v>
      </c>
      <c r="CM54" s="11">
        <f t="shared" si="36"/>
        <v>0.27428001823758008</v>
      </c>
      <c r="CN54" s="11">
        <f t="shared" si="37"/>
        <v>0.27428001823758008</v>
      </c>
      <c r="CO54" s="11">
        <f t="shared" si="38"/>
        <v>0.27428001823758008</v>
      </c>
      <c r="CP54" s="11">
        <f t="shared" si="39"/>
        <v>0.27428001823758008</v>
      </c>
      <c r="CQ54" s="11">
        <f t="shared" si="40"/>
        <v>0.27428001823758008</v>
      </c>
      <c r="CR54" s="11">
        <f t="shared" si="41"/>
        <v>0.27428001823758008</v>
      </c>
      <c r="CS54" s="11">
        <f t="shared" si="42"/>
        <v>0.27428001823758008</v>
      </c>
      <c r="CT54" s="11">
        <f t="shared" si="43"/>
        <v>0.27428001823758008</v>
      </c>
      <c r="CU54" s="11">
        <f t="shared" si="44"/>
        <v>0.27428001823758008</v>
      </c>
      <c r="CV54" s="11">
        <f t="shared" si="45"/>
        <v>0.27428001823758008</v>
      </c>
      <c r="CW54" s="11">
        <f t="shared" si="46"/>
        <v>0.27428001823758008</v>
      </c>
      <c r="CX54" s="11">
        <f t="shared" si="47"/>
        <v>0.27428001823758008</v>
      </c>
      <c r="CY54" s="11">
        <f t="shared" si="48"/>
        <v>0.27428001823758008</v>
      </c>
      <c r="CZ54" s="11">
        <f t="shared" si="49"/>
        <v>0.27428001823758008</v>
      </c>
      <c r="DA54" s="11">
        <f t="shared" si="50"/>
        <v>0.27428001823758008</v>
      </c>
      <c r="DB54" s="11">
        <f t="shared" si="51"/>
        <v>0.26150396688476146</v>
      </c>
      <c r="DC54" s="11">
        <f t="shared" si="52"/>
        <v>0.27428001823758008</v>
      </c>
      <c r="DE54" s="4">
        <f>(1-BF54)/(SUM(BF$6:BF54))</f>
        <v>2.5839848039555659E-2</v>
      </c>
      <c r="DF54" s="4">
        <f>(1-BG54)/(SUM(BG$6:BG54))</f>
        <v>2.5840734016742913E-2</v>
      </c>
      <c r="DG54" s="4">
        <f>(1-BH54)/(SUM(BH$6:BH54))</f>
        <v>2.5841585658047325E-2</v>
      </c>
      <c r="DH54" s="4">
        <f>(1-BI54)/(SUM(BI$6:BI54))</f>
        <v>2.5842395522228803E-2</v>
      </c>
      <c r="DI54" s="4">
        <f>(1-BJ54)/(SUM(BJ$6:BJ54))</f>
        <v>2.5843155812690637E-2</v>
      </c>
      <c r="DJ54" s="4">
        <f>(1-BK54)/(SUM(BK$6:BK54))</f>
        <v>2.5843868994951509E-2</v>
      </c>
      <c r="DK54" s="4">
        <f>(1-BL54)/(SUM(BL$6:BL54))</f>
        <v>2.5844532267022501E-2</v>
      </c>
      <c r="DL54" s="4">
        <f>(1-BM54)/(SUM(BM$6:BM54))</f>
        <v>2.5845151111124877E-2</v>
      </c>
      <c r="DM54" s="4">
        <f>(1-BN54)/(SUM(BN$6:BN54))</f>
        <v>2.5845725521819352E-2</v>
      </c>
      <c r="DN54" s="4">
        <f>(1-BO54)/(SUM(BO$6:BO54))</f>
        <v>2.5846255659033167E-2</v>
      </c>
      <c r="DO54" s="4">
        <f>(1-BP54)/(SUM(BP$6:BP54))</f>
        <v>2.5846748994917835E-2</v>
      </c>
      <c r="DP54" s="4">
        <f>(1-BQ54)/(SUM(BQ$6:BQ54))</f>
        <v>2.5847207072453981E-2</v>
      </c>
      <c r="DQ54" s="4">
        <f>(1-BR54)/(SUM(BR$6:BR54))</f>
        <v>2.5847631385404579E-2</v>
      </c>
      <c r="DR54" s="4">
        <f>(1-BS54)/(SUM(BS$6:BS54))</f>
        <v>2.5848023379367535E-2</v>
      </c>
      <c r="DS54" s="4">
        <f>(1-BT54)/(SUM(BT$6:BT54))</f>
        <v>2.5848384452880388E-2</v>
      </c>
      <c r="DT54" s="4">
        <f>(1-BU54)/(SUM(BU$6:BU54))</f>
        <v>2.5848715958545647E-2</v>
      </c>
      <c r="DU54" s="4">
        <f>(1-BV54)/(SUM(BV$6:BV54))</f>
        <v>2.5849019204160259E-2</v>
      </c>
      <c r="DV54" s="4">
        <f>(1-BW54)/(SUM(BW$6:BW54))</f>
        <v>2.5849295453839918E-2</v>
      </c>
      <c r="DW54" s="4">
        <f>(1-BX54)/(SUM(BX$6:BX54))</f>
        <v>2.5849545929132918E-2</v>
      </c>
      <c r="DX54" s="4">
        <f>(1-BY54)/(SUM(BY$6:BY54))</f>
        <v>2.5849771810120274E-2</v>
      </c>
      <c r="DY54" s="4">
        <f>(1-BZ54)/(SUM(BZ$6:BZ54))</f>
        <v>2.584997777893382E-2</v>
      </c>
      <c r="DZ54" s="4">
        <f>(1-CA54)/(SUM(CA$6:CA54))</f>
        <v>2.5850165091137238E-2</v>
      </c>
      <c r="EA54" s="4">
        <f>(1-CB54)/(SUM(CB$6:CB54))</f>
        <v>2.5850334929349815E-2</v>
      </c>
      <c r="EB54" s="4">
        <f>(1-CC54)/(SUM(CC$6:CC54))</f>
        <v>2.5850488407480898E-2</v>
      </c>
      <c r="EC54" s="4">
        <f>(1-CD54)/(SUM(CD$6:CD54))</f>
        <v>2.5850626574716828E-2</v>
      </c>
      <c r="ED54" s="4">
        <f>(1-CE54)/(SUM(CE$6:CE54))</f>
        <v>2.5850750419274968E-2</v>
      </c>
      <c r="EE54" s="4">
        <f>(1-CF54)/(SUM(CF$6:CF54))</f>
        <v>2.585086087193816E-2</v>
      </c>
      <c r="EF54" s="4">
        <f>(1-CG54)/(SUM(CG$6:CG54))</f>
        <v>2.585095880938253E-2</v>
      </c>
      <c r="EG54" s="4">
        <f>(1-CH54)/(SUM(CH$6:CH54))</f>
        <v>2.5851045057310815E-2</v>
      </c>
      <c r="EH54" s="4">
        <f>(1-CI54)/(SUM(CI$6:CI54))</f>
        <v>2.5851120393402677E-2</v>
      </c>
      <c r="EI54" s="4">
        <f>(1-CJ54)/(SUM(CJ$6:CJ54))</f>
        <v>2.58511826071854E-2</v>
      </c>
      <c r="EJ54" s="4">
        <f>(1-CK54)/(SUM(CK$6:CK54))</f>
        <v>2.5851232358417461E-2</v>
      </c>
      <c r="EK54" s="4">
        <f>(1-CL54)/(SUM(CL$6:CL54))</f>
        <v>2.5851270280660824E-2</v>
      </c>
      <c r="EL54" s="4">
        <f>(1-CM54)/(SUM(CM$6:CM54))</f>
        <v>2.585129698221536E-2</v>
      </c>
      <c r="EM54" s="4">
        <f>(1-CN54)/(SUM(CN$6:CN54))</f>
        <v>2.5851313047022085E-2</v>
      </c>
      <c r="EN54" s="4">
        <f>(1-CO54)/(SUM(CO$6:CO54))</f>
        <v>2.5851319035536224E-2</v>
      </c>
      <c r="EO54" s="4">
        <f>(1-CP54)/(SUM(CP$6:CP54))</f>
        <v>2.5851315485571139E-2</v>
      </c>
      <c r="EP54" s="4">
        <f>(1-CQ54)/(SUM(CQ$6:CQ54))</f>
        <v>2.5851302913113886E-2</v>
      </c>
      <c r="EQ54" s="4">
        <f>(1-CR54)/(SUM(CR$6:CR54))</f>
        <v>2.5851281813113403E-2</v>
      </c>
      <c r="ER54" s="4">
        <f>(1-CS54)/(SUM(CS$6:CS54))</f>
        <v>2.5851252660242185E-2</v>
      </c>
      <c r="ES54" s="4">
        <f>(1-CT54)/(SUM(CT$6:CT54))</f>
        <v>2.5851215909632234E-2</v>
      </c>
      <c r="ET54" s="4">
        <f>(1-CU54)/(SUM(CU$6:CU54))</f>
        <v>2.5851171997586166E-2</v>
      </c>
      <c r="EU54" s="4">
        <f>(1-CV54)/(SUM(CV$6:CV54))</f>
        <v>2.5851121342264215E-2</v>
      </c>
      <c r="EV54" s="4">
        <f>(1-CW54)/(SUM(CW$6:CW54))</f>
        <v>2.5851064344347967E-2</v>
      </c>
      <c r="EW54" s="4">
        <f>(1-CX54)/(SUM(CX$6:CX54))</f>
        <v>2.5851001387681465E-2</v>
      </c>
      <c r="EX54" s="4">
        <f>(1-CY54)/(SUM(CY$6:CY54))</f>
        <v>2.585093283989056E-2</v>
      </c>
      <c r="EY54" s="4">
        <f>(1-CZ54)/(SUM(CZ$6:CZ54))</f>
        <v>2.585085905298105E-2</v>
      </c>
      <c r="EZ54" s="4">
        <f>(1-DA54)/(SUM(DA$6:DA54))</f>
        <v>2.5850780363916408E-2</v>
      </c>
      <c r="FA54" s="4">
        <f>(1-DB54)/(SUM(DB$6:DB54))</f>
        <v>2.630578975059919E-2</v>
      </c>
      <c r="FB54" s="4">
        <f>(1-DC54)/(SUM(DC$6:DC54))</f>
        <v>2.5838937984275143E-2</v>
      </c>
      <c r="FD54" s="4">
        <f t="shared" ref="FD54:FR55" si="82">BF53/BF54-1</f>
        <v>2.7546253750063032E-2</v>
      </c>
      <c r="FE54" s="4">
        <f t="shared" si="82"/>
        <v>2.7546253750063032E-2</v>
      </c>
      <c r="FF54" s="4">
        <f t="shared" si="82"/>
        <v>2.7546253750063032E-2</v>
      </c>
      <c r="FG54" s="4">
        <f t="shared" si="82"/>
        <v>2.7546253750063032E-2</v>
      </c>
      <c r="FH54" s="4">
        <f t="shared" si="82"/>
        <v>2.7546253750063032E-2</v>
      </c>
      <c r="FI54" s="4">
        <f t="shared" si="82"/>
        <v>2.7546253750063032E-2</v>
      </c>
      <c r="FJ54" s="4">
        <f t="shared" si="82"/>
        <v>2.7546253750063032E-2</v>
      </c>
      <c r="FK54" s="4">
        <f t="shared" si="82"/>
        <v>2.7546253750063032E-2</v>
      </c>
      <c r="FL54" s="4">
        <f t="shared" si="82"/>
        <v>2.7546253750063032E-2</v>
      </c>
      <c r="FM54" s="4">
        <f t="shared" si="82"/>
        <v>2.7546253750063032E-2</v>
      </c>
      <c r="FN54" s="4">
        <f t="shared" si="82"/>
        <v>2.7546253750063032E-2</v>
      </c>
      <c r="FO54" s="4">
        <f t="shared" si="82"/>
        <v>2.7546253750063032E-2</v>
      </c>
      <c r="FP54" s="4">
        <f t="shared" si="82"/>
        <v>2.7546253750063032E-2</v>
      </c>
      <c r="FQ54" s="4">
        <f t="shared" si="82"/>
        <v>2.7546253750063032E-2</v>
      </c>
      <c r="FR54" s="4">
        <f t="shared" si="82"/>
        <v>2.7546253750063032E-2</v>
      </c>
      <c r="FS54" s="4">
        <f t="shared" si="81"/>
        <v>2.7546253750063032E-2</v>
      </c>
      <c r="FT54" s="4">
        <f t="shared" si="77"/>
        <v>2.7546253750063032E-2</v>
      </c>
      <c r="FU54" s="4">
        <f t="shared" si="77"/>
        <v>2.7546253750063032E-2</v>
      </c>
      <c r="FV54" s="4">
        <f t="shared" si="77"/>
        <v>2.7546253750063032E-2</v>
      </c>
      <c r="FW54" s="4">
        <f t="shared" si="77"/>
        <v>2.7546253750063032E-2</v>
      </c>
      <c r="FX54" s="4">
        <f t="shared" si="77"/>
        <v>2.7546253750063032E-2</v>
      </c>
      <c r="FY54" s="4">
        <f t="shared" si="77"/>
        <v>2.7546253750063032E-2</v>
      </c>
      <c r="FZ54" s="4">
        <f t="shared" si="77"/>
        <v>2.7546253750063032E-2</v>
      </c>
      <c r="GA54" s="4">
        <f t="shared" si="77"/>
        <v>2.7546253750063032E-2</v>
      </c>
      <c r="GB54" s="4">
        <f t="shared" si="77"/>
        <v>2.7546253750063032E-2</v>
      </c>
      <c r="GC54" s="4">
        <f t="shared" si="77"/>
        <v>2.7546253750063032E-2</v>
      </c>
      <c r="GD54" s="4">
        <f t="shared" si="77"/>
        <v>2.7546253750063032E-2</v>
      </c>
      <c r="GE54" s="4">
        <f t="shared" si="77"/>
        <v>2.7546253750063032E-2</v>
      </c>
      <c r="GF54" s="4">
        <f t="shared" si="77"/>
        <v>2.7546253750063032E-2</v>
      </c>
      <c r="GG54" s="4">
        <f t="shared" si="77"/>
        <v>2.7546253750063032E-2</v>
      </c>
      <c r="GH54" s="4">
        <f t="shared" si="75"/>
        <v>2.7546253750063032E-2</v>
      </c>
      <c r="GI54" s="4">
        <f t="shared" si="75"/>
        <v>2.7546253750063032E-2</v>
      </c>
      <c r="GJ54" s="4">
        <f t="shared" si="75"/>
        <v>2.7546253750063032E-2</v>
      </c>
      <c r="GK54" s="4">
        <f t="shared" si="75"/>
        <v>2.7546253750063032E-2</v>
      </c>
      <c r="GL54" s="4">
        <f t="shared" si="75"/>
        <v>2.7546253750063032E-2</v>
      </c>
      <c r="GM54" s="4">
        <f t="shared" si="75"/>
        <v>2.7546253750063032E-2</v>
      </c>
      <c r="GN54" s="4">
        <f t="shared" si="75"/>
        <v>2.7546253750063032E-2</v>
      </c>
      <c r="GO54" s="4">
        <f t="shared" si="75"/>
        <v>2.7546253750063032E-2</v>
      </c>
      <c r="GP54" s="4">
        <f t="shared" si="75"/>
        <v>2.7546253750063032E-2</v>
      </c>
      <c r="GQ54" s="4">
        <f t="shared" si="75"/>
        <v>2.7546253750063032E-2</v>
      </c>
      <c r="GR54" s="4">
        <f t="shared" si="75"/>
        <v>2.7546253750063032E-2</v>
      </c>
      <c r="GS54" s="4">
        <f t="shared" si="75"/>
        <v>2.7546253750063032E-2</v>
      </c>
      <c r="GT54" s="4">
        <f t="shared" si="75"/>
        <v>2.7546253750063032E-2</v>
      </c>
      <c r="GU54" s="4">
        <f t="shared" ref="GU54:GW55" si="83">CW53/CW54-1</f>
        <v>2.7546253750063032E-2</v>
      </c>
      <c r="GV54" s="4">
        <f t="shared" si="83"/>
        <v>2.7546253750063032E-2</v>
      </c>
      <c r="GW54" s="4">
        <f t="shared" si="83"/>
        <v>2.7546253750063032E-2</v>
      </c>
      <c r="GX54" s="4">
        <f t="shared" si="76"/>
        <v>2.7546253750063032E-2</v>
      </c>
      <c r="GY54" s="4">
        <f t="shared" si="76"/>
        <v>-1.9363761426883008E-2</v>
      </c>
      <c r="GZ54" s="4">
        <f t="shared" si="67"/>
        <v>7.7748106753281032E-2</v>
      </c>
      <c r="HA54" s="4">
        <f t="shared" si="67"/>
        <v>2.7546253750063032E-2</v>
      </c>
      <c r="HB54" s="4"/>
      <c r="HC54" s="4"/>
      <c r="HD54" s="4"/>
      <c r="HE54" s="4"/>
    </row>
    <row r="55" spans="2:213" x14ac:dyDescent="0.2">
      <c r="B55" t="str">
        <f t="shared" si="72"/>
        <v>50y</v>
      </c>
      <c r="C55">
        <f t="shared" si="55"/>
        <v>600</v>
      </c>
      <c r="D55" s="10">
        <f t="shared" si="1"/>
        <v>50</v>
      </c>
      <c r="E55" s="11">
        <f>'Curve construction'!F70</f>
        <v>2.676757235106364E-2</v>
      </c>
      <c r="G55" s="11">
        <f t="shared" si="79"/>
        <v>2.676757235106364E-2</v>
      </c>
      <c r="H55" s="11">
        <f t="shared" si="79"/>
        <v>2.676757235106364E-2</v>
      </c>
      <c r="I55" s="11">
        <f t="shared" si="79"/>
        <v>2.676757235106364E-2</v>
      </c>
      <c r="J55" s="11">
        <f t="shared" si="79"/>
        <v>2.676757235106364E-2</v>
      </c>
      <c r="K55" s="11">
        <f t="shared" si="79"/>
        <v>2.676757235106364E-2</v>
      </c>
      <c r="L55" s="11">
        <f t="shared" si="79"/>
        <v>2.676757235106364E-2</v>
      </c>
      <c r="M55" s="11">
        <f t="shared" si="79"/>
        <v>2.676757235106364E-2</v>
      </c>
      <c r="N55" s="11">
        <f t="shared" si="79"/>
        <v>2.676757235106364E-2</v>
      </c>
      <c r="O55" s="11">
        <f t="shared" si="79"/>
        <v>2.676757235106364E-2</v>
      </c>
      <c r="P55" s="11">
        <f t="shared" si="79"/>
        <v>2.676757235106364E-2</v>
      </c>
      <c r="Q55" s="11">
        <f t="shared" si="79"/>
        <v>2.676757235106364E-2</v>
      </c>
      <c r="R55" s="11">
        <f t="shared" si="79"/>
        <v>2.676757235106364E-2</v>
      </c>
      <c r="S55" s="11">
        <f t="shared" si="79"/>
        <v>2.676757235106364E-2</v>
      </c>
      <c r="T55" s="11">
        <f t="shared" si="79"/>
        <v>2.676757235106364E-2</v>
      </c>
      <c r="U55" s="11">
        <f t="shared" si="79"/>
        <v>2.676757235106364E-2</v>
      </c>
      <c r="V55" s="11">
        <f t="shared" si="79"/>
        <v>2.676757235106364E-2</v>
      </c>
      <c r="W55" s="11">
        <f t="shared" si="78"/>
        <v>2.676757235106364E-2</v>
      </c>
      <c r="X55" s="11">
        <f t="shared" si="78"/>
        <v>2.676757235106364E-2</v>
      </c>
      <c r="Y55" s="11">
        <f t="shared" si="78"/>
        <v>2.676757235106364E-2</v>
      </c>
      <c r="Z55" s="11">
        <f t="shared" si="78"/>
        <v>2.676757235106364E-2</v>
      </c>
      <c r="AA55" s="11">
        <f t="shared" si="78"/>
        <v>2.676757235106364E-2</v>
      </c>
      <c r="AB55" s="11">
        <f t="shared" si="78"/>
        <v>2.676757235106364E-2</v>
      </c>
      <c r="AC55" s="11">
        <f t="shared" si="78"/>
        <v>2.676757235106364E-2</v>
      </c>
      <c r="AD55" s="11">
        <f t="shared" si="78"/>
        <v>2.676757235106364E-2</v>
      </c>
      <c r="AE55" s="11">
        <f t="shared" si="78"/>
        <v>2.676757235106364E-2</v>
      </c>
      <c r="AF55" s="11">
        <f t="shared" si="78"/>
        <v>2.676757235106364E-2</v>
      </c>
      <c r="AG55" s="11">
        <f t="shared" si="78"/>
        <v>2.676757235106364E-2</v>
      </c>
      <c r="AH55" s="11">
        <f t="shared" si="78"/>
        <v>2.676757235106364E-2</v>
      </c>
      <c r="AI55" s="11">
        <f t="shared" si="78"/>
        <v>2.676757235106364E-2</v>
      </c>
      <c r="AJ55" s="11">
        <f t="shared" si="78"/>
        <v>2.676757235106364E-2</v>
      </c>
      <c r="AK55" s="11">
        <f t="shared" si="78"/>
        <v>2.676757235106364E-2</v>
      </c>
      <c r="AL55" s="11">
        <f t="shared" si="78"/>
        <v>2.676757235106364E-2</v>
      </c>
      <c r="AM55" s="11">
        <f t="shared" si="78"/>
        <v>2.676757235106364E-2</v>
      </c>
      <c r="AN55" s="11">
        <f t="shared" si="78"/>
        <v>2.676757235106364E-2</v>
      </c>
      <c r="AO55" s="11">
        <f t="shared" si="78"/>
        <v>2.676757235106364E-2</v>
      </c>
      <c r="AP55" s="11">
        <f t="shared" si="78"/>
        <v>2.676757235106364E-2</v>
      </c>
      <c r="AQ55" s="11">
        <f t="shared" si="78"/>
        <v>2.676757235106364E-2</v>
      </c>
      <c r="AR55" s="11">
        <f t="shared" si="78"/>
        <v>2.676757235106364E-2</v>
      </c>
      <c r="AS55" s="11">
        <f t="shared" si="78"/>
        <v>2.676757235106364E-2</v>
      </c>
      <c r="AT55" s="11">
        <f t="shared" si="78"/>
        <v>2.676757235106364E-2</v>
      </c>
      <c r="AU55" s="11">
        <f t="shared" si="78"/>
        <v>2.676757235106364E-2</v>
      </c>
      <c r="AV55" s="11">
        <f t="shared" si="78"/>
        <v>2.676757235106364E-2</v>
      </c>
      <c r="AW55" s="11">
        <f t="shared" ref="AW55:BC55" si="84">$E55+IF(AW$2=$B55,1,0)*$D$2</f>
        <v>2.676757235106364E-2</v>
      </c>
      <c r="AX55" s="11">
        <f t="shared" si="84"/>
        <v>2.676757235106364E-2</v>
      </c>
      <c r="AY55" s="11">
        <f t="shared" si="84"/>
        <v>2.676757235106364E-2</v>
      </c>
      <c r="AZ55" s="11">
        <f t="shared" si="84"/>
        <v>2.676757235106364E-2</v>
      </c>
      <c r="BA55" s="11">
        <f t="shared" si="84"/>
        <v>2.676757235106364E-2</v>
      </c>
      <c r="BB55" s="11">
        <f t="shared" si="84"/>
        <v>2.676757235106364E-2</v>
      </c>
      <c r="BC55" s="11">
        <f t="shared" si="84"/>
        <v>2.676757235106364E-2</v>
      </c>
      <c r="BD55" s="11">
        <f t="shared" si="80"/>
        <v>2.7767572351063641E-2</v>
      </c>
      <c r="BF55" s="11">
        <f t="shared" si="57"/>
        <v>0.26692717455451398</v>
      </c>
      <c r="BG55" s="11">
        <f t="shared" si="4"/>
        <v>0.26692717455451398</v>
      </c>
      <c r="BH55" s="11">
        <f t="shared" si="5"/>
        <v>0.26692717455451398</v>
      </c>
      <c r="BI55" s="11">
        <f t="shared" si="6"/>
        <v>0.26692717455451398</v>
      </c>
      <c r="BJ55" s="11">
        <f t="shared" si="7"/>
        <v>0.26692717455451398</v>
      </c>
      <c r="BK55" s="11">
        <f t="shared" si="8"/>
        <v>0.26692717455451398</v>
      </c>
      <c r="BL55" s="11">
        <f t="shared" si="9"/>
        <v>0.26692717455451398</v>
      </c>
      <c r="BM55" s="11">
        <f t="shared" si="10"/>
        <v>0.26692717455451398</v>
      </c>
      <c r="BN55" s="11">
        <f t="shared" si="11"/>
        <v>0.26692717455451398</v>
      </c>
      <c r="BO55" s="11">
        <f t="shared" si="12"/>
        <v>0.26692717455451398</v>
      </c>
      <c r="BP55" s="11">
        <f t="shared" si="13"/>
        <v>0.26692717455451398</v>
      </c>
      <c r="BQ55" s="11">
        <f t="shared" si="14"/>
        <v>0.26692717455451398</v>
      </c>
      <c r="BR55" s="11">
        <f t="shared" si="15"/>
        <v>0.26692717455451398</v>
      </c>
      <c r="BS55" s="11">
        <f t="shared" si="16"/>
        <v>0.26692717455451398</v>
      </c>
      <c r="BT55" s="11">
        <f t="shared" si="17"/>
        <v>0.26692717455451398</v>
      </c>
      <c r="BU55" s="11">
        <f t="shared" si="18"/>
        <v>0.26692717455451398</v>
      </c>
      <c r="BV55" s="11">
        <f t="shared" si="19"/>
        <v>0.26692717455451398</v>
      </c>
      <c r="BW55" s="11">
        <f t="shared" si="20"/>
        <v>0.26692717455451398</v>
      </c>
      <c r="BX55" s="11">
        <f t="shared" si="21"/>
        <v>0.26692717455451398</v>
      </c>
      <c r="BY55" s="11">
        <f t="shared" si="22"/>
        <v>0.26692717455451398</v>
      </c>
      <c r="BZ55" s="11">
        <f t="shared" si="23"/>
        <v>0.26692717455451398</v>
      </c>
      <c r="CA55" s="11">
        <f t="shared" si="24"/>
        <v>0.26692717455451398</v>
      </c>
      <c r="CB55" s="11">
        <f t="shared" si="25"/>
        <v>0.26692717455451398</v>
      </c>
      <c r="CC55" s="11">
        <f t="shared" si="26"/>
        <v>0.26692717455451398</v>
      </c>
      <c r="CD55" s="11">
        <f t="shared" si="27"/>
        <v>0.26692717455451398</v>
      </c>
      <c r="CE55" s="11">
        <f t="shared" si="28"/>
        <v>0.26692717455451398</v>
      </c>
      <c r="CF55" s="11">
        <f t="shared" si="29"/>
        <v>0.26692717455451398</v>
      </c>
      <c r="CG55" s="11">
        <f t="shared" si="30"/>
        <v>0.26692717455451398</v>
      </c>
      <c r="CH55" s="11">
        <f t="shared" si="31"/>
        <v>0.26692717455451398</v>
      </c>
      <c r="CI55" s="11">
        <f t="shared" si="32"/>
        <v>0.26692717455451398</v>
      </c>
      <c r="CJ55" s="11">
        <f t="shared" si="33"/>
        <v>0.26692717455451398</v>
      </c>
      <c r="CK55" s="11">
        <f t="shared" si="34"/>
        <v>0.26692717455451398</v>
      </c>
      <c r="CL55" s="11">
        <f t="shared" si="35"/>
        <v>0.26692717455451398</v>
      </c>
      <c r="CM55" s="11">
        <f t="shared" si="36"/>
        <v>0.26692717455451398</v>
      </c>
      <c r="CN55" s="11">
        <f t="shared" si="37"/>
        <v>0.26692717455451398</v>
      </c>
      <c r="CO55" s="11">
        <f t="shared" si="38"/>
        <v>0.26692717455451398</v>
      </c>
      <c r="CP55" s="11">
        <f t="shared" si="39"/>
        <v>0.26692717455451398</v>
      </c>
      <c r="CQ55" s="11">
        <f t="shared" si="40"/>
        <v>0.26692717455451398</v>
      </c>
      <c r="CR55" s="11">
        <f t="shared" si="41"/>
        <v>0.26692717455451398</v>
      </c>
      <c r="CS55" s="11">
        <f t="shared" si="42"/>
        <v>0.26692717455451398</v>
      </c>
      <c r="CT55" s="11">
        <f t="shared" si="43"/>
        <v>0.26692717455451398</v>
      </c>
      <c r="CU55" s="11">
        <f t="shared" si="44"/>
        <v>0.26692717455451398</v>
      </c>
      <c r="CV55" s="11">
        <f t="shared" si="45"/>
        <v>0.26692717455451398</v>
      </c>
      <c r="CW55" s="11">
        <f t="shared" si="46"/>
        <v>0.26692717455451398</v>
      </c>
      <c r="CX55" s="11">
        <f t="shared" si="47"/>
        <v>0.26692717455451398</v>
      </c>
      <c r="CY55" s="11">
        <f t="shared" si="48"/>
        <v>0.26692717455451398</v>
      </c>
      <c r="CZ55" s="11">
        <f t="shared" si="49"/>
        <v>0.26692717455451398</v>
      </c>
      <c r="DA55" s="11">
        <f t="shared" si="50"/>
        <v>0.26692717455451398</v>
      </c>
      <c r="DB55" s="11">
        <f t="shared" si="51"/>
        <v>0.26692717455451398</v>
      </c>
      <c r="DC55" s="11">
        <f t="shared" si="52"/>
        <v>0.25424619068499654</v>
      </c>
      <c r="DE55" s="4">
        <f>(1-BF55)/(SUM(BF$6:BF55))</f>
        <v>2.5855913302840067E-2</v>
      </c>
      <c r="DF55" s="4">
        <f>(1-BG55)/(SUM(BG$6:BG55))</f>
        <v>2.5856791484200049E-2</v>
      </c>
      <c r="DG55" s="4">
        <f>(1-BH55)/(SUM(BH$6:BH55))</f>
        <v>2.5857635631268611E-2</v>
      </c>
      <c r="DH55" s="4">
        <f>(1-BI55)/(SUM(BI$6:BI55))</f>
        <v>2.5858438368356787E-2</v>
      </c>
      <c r="DI55" s="4">
        <f>(1-BJ55)/(SUM(BJ$6:BJ55))</f>
        <v>2.5859191967560594E-2</v>
      </c>
      <c r="DJ55" s="4">
        <f>(1-BK55)/(SUM(BK$6:BK55))</f>
        <v>2.5859898872779594E-2</v>
      </c>
      <c r="DK55" s="4">
        <f>(1-BL55)/(SUM(BL$6:BL55))</f>
        <v>2.5860556306761318E-2</v>
      </c>
      <c r="DL55" s="4">
        <f>(1-BM55)/(SUM(BM$6:BM55))</f>
        <v>2.5861169703540753E-2</v>
      </c>
      <c r="DM55" s="4">
        <f>(1-BN55)/(SUM(BN$6:BN55))</f>
        <v>2.586173905778608E-2</v>
      </c>
      <c r="DN55" s="4">
        <f>(1-BO55)/(SUM(BO$6:BO55))</f>
        <v>2.5862264528071929E-2</v>
      </c>
      <c r="DO55" s="4">
        <f>(1-BP55)/(SUM(BP$6:BP55))</f>
        <v>2.5862753520817416E-2</v>
      </c>
      <c r="DP55" s="4">
        <f>(1-BQ55)/(SUM(BQ$6:BQ55))</f>
        <v>2.5863207565457912E-2</v>
      </c>
      <c r="DQ55" s="4">
        <f>(1-BR55)/(SUM(BR$6:BR55))</f>
        <v>2.586362814263966E-2</v>
      </c>
      <c r="DR55" s="4">
        <f>(1-BS55)/(SUM(BS$6:BS55))</f>
        <v>2.5864016685263534E-2</v>
      </c>
      <c r="DS55" s="4">
        <f>(1-BT55)/(SUM(BT$6:BT55))</f>
        <v>2.5864374579580438E-2</v>
      </c>
      <c r="DT55" s="4">
        <f>(1-BU55)/(SUM(BU$6:BU55))</f>
        <v>2.5864703166307113E-2</v>
      </c>
      <c r="DU55" s="4">
        <f>(1-BV55)/(SUM(BV$6:BV55))</f>
        <v>2.5865003741746041E-2</v>
      </c>
      <c r="DV55" s="4">
        <f>(1-BW55)/(SUM(BW$6:BW55))</f>
        <v>2.5865277558900134E-2</v>
      </c>
      <c r="DW55" s="4">
        <f>(1-BX55)/(SUM(BX$6:BX55))</f>
        <v>2.5865525828577127E-2</v>
      </c>
      <c r="DX55" s="4">
        <f>(1-BY55)/(SUM(BY$6:BY55))</f>
        <v>2.5865749720480252E-2</v>
      </c>
      <c r="DY55" s="4">
        <f>(1-BZ55)/(SUM(BZ$6:BZ55))</f>
        <v>2.5865953875521958E-2</v>
      </c>
      <c r="DZ55" s="4">
        <f>(1-CA55)/(SUM(CA$6:CA55))</f>
        <v>2.5866139538217987E-2</v>
      </c>
      <c r="EA55" s="4">
        <f>(1-CB55)/(SUM(CB$6:CB55))</f>
        <v>2.5866307880780606E-2</v>
      </c>
      <c r="EB55" s="4">
        <f>(1-CC55)/(SUM(CC$6:CC55))</f>
        <v>2.5866460007315951E-2</v>
      </c>
      <c r="EC55" s="4">
        <f>(1-CD55)/(SUM(CD$6:CD55))</f>
        <v>2.5866596957776048E-2</v>
      </c>
      <c r="ED55" s="4">
        <f>(1-CE55)/(SUM(CE$6:CE55))</f>
        <v>2.586671971167993E-2</v>
      </c>
      <c r="EE55" s="4">
        <f>(1-CF55)/(SUM(CF$6:CF55))</f>
        <v>2.5866829191617098E-2</v>
      </c>
      <c r="EF55" s="4">
        <f>(1-CG55)/(SUM(CG$6:CG55))</f>
        <v>2.5866926266546134E-2</v>
      </c>
      <c r="EG55" s="4">
        <f>(1-CH55)/(SUM(CH$6:CH55))</f>
        <v>2.5867011754900568E-2</v>
      </c>
      <c r="EH55" s="4">
        <f>(1-CI55)/(SUM(CI$6:CI55))</f>
        <v>2.5867086427513244E-2</v>
      </c>
      <c r="EI55" s="4">
        <f>(1-CJ55)/(SUM(CJ$6:CJ55))</f>
        <v>2.5867148093380865E-2</v>
      </c>
      <c r="EJ55" s="4">
        <f>(1-CK55)/(SUM(CK$6:CK55))</f>
        <v>2.5867197406453161E-2</v>
      </c>
      <c r="EK55" s="4">
        <f>(1-CL55)/(SUM(CL$6:CL55))</f>
        <v>2.5867234994713616E-2</v>
      </c>
      <c r="EL55" s="4">
        <f>(1-CM55)/(SUM(CM$6:CM55))</f>
        <v>2.5867261461105736E-2</v>
      </c>
      <c r="EM55" s="4">
        <f>(1-CN55)/(SUM(CN$6:CN55))</f>
        <v>2.5867277384428358E-2</v>
      </c>
      <c r="EN55" s="4">
        <f>(1-CO55)/(SUM(CO$6:CO55))</f>
        <v>2.5867283320201107E-2</v>
      </c>
      <c r="EO55" s="4">
        <f>(1-CP55)/(SUM(CP$6:CP55))</f>
        <v>2.5867279801500893E-2</v>
      </c>
      <c r="EP55" s="4">
        <f>(1-CQ55)/(SUM(CQ$6:CQ55))</f>
        <v>2.5867267339770364E-2</v>
      </c>
      <c r="EQ55" s="4">
        <f>(1-CR55)/(SUM(CR$6:CR55))</f>
        <v>2.586724642559916E-2</v>
      </c>
      <c r="ER55" s="4">
        <f>(1-CS55)/(SUM(CS$6:CS55))</f>
        <v>2.5867217529478927E-2</v>
      </c>
      <c r="ES55" s="4">
        <f>(1-CT55)/(SUM(CT$6:CT55))</f>
        <v>2.5867181102532805E-2</v>
      </c>
      <c r="ET55" s="4">
        <f>(1-CU55)/(SUM(CU$6:CU55))</f>
        <v>2.586713757722028E-2</v>
      </c>
      <c r="EU55" s="4">
        <f>(1-CV55)/(SUM(CV$6:CV55))</f>
        <v>2.5867087368018207E-2</v>
      </c>
      <c r="EV55" s="4">
        <f>(1-CW55)/(SUM(CW$6:CW55))</f>
        <v>2.5867030872078652E-2</v>
      </c>
      <c r="EW55" s="4">
        <f>(1-CX55)/(SUM(CX$6:CX55))</f>
        <v>2.5866968469864412E-2</v>
      </c>
      <c r="EX55" s="4">
        <f>(1-CY55)/(SUM(CY$6:CY55))</f>
        <v>2.5866900525762921E-2</v>
      </c>
      <c r="EY55" s="4">
        <f>(1-CZ55)/(SUM(CZ$6:CZ55))</f>
        <v>2.5866827388679108E-2</v>
      </c>
      <c r="EZ55" s="4">
        <f>(1-DA55)/(SUM(DA$6:DA55))</f>
        <v>2.5866749392608072E-2</v>
      </c>
      <c r="FA55" s="4">
        <f>(1-DB55)/(SUM(DB$6:DB55))</f>
        <v>2.5866666857188116E-2</v>
      </c>
      <c r="FB55" s="4">
        <f>(1-DC55)/(SUM(DC$6:DC55))</f>
        <v>2.6314030428054868E-2</v>
      </c>
      <c r="FD55" s="4">
        <f t="shared" si="82"/>
        <v>2.7546253750063476E-2</v>
      </c>
      <c r="FE55" s="4">
        <f t="shared" si="82"/>
        <v>2.7546253750063476E-2</v>
      </c>
      <c r="FF55" s="4">
        <f t="shared" si="82"/>
        <v>2.7546253750063476E-2</v>
      </c>
      <c r="FG55" s="4">
        <f t="shared" si="82"/>
        <v>2.7546253750063476E-2</v>
      </c>
      <c r="FH55" s="4">
        <f t="shared" si="82"/>
        <v>2.7546253750063476E-2</v>
      </c>
      <c r="FI55" s="4">
        <f t="shared" si="82"/>
        <v>2.7546253750063476E-2</v>
      </c>
      <c r="FJ55" s="4">
        <f t="shared" si="82"/>
        <v>2.7546253750063476E-2</v>
      </c>
      <c r="FK55" s="4">
        <f t="shared" si="82"/>
        <v>2.7546253750063476E-2</v>
      </c>
      <c r="FL55" s="4">
        <f t="shared" si="82"/>
        <v>2.7546253750063476E-2</v>
      </c>
      <c r="FM55" s="4">
        <f t="shared" si="82"/>
        <v>2.7546253750063476E-2</v>
      </c>
      <c r="FN55" s="4">
        <f t="shared" si="82"/>
        <v>2.7546253750063476E-2</v>
      </c>
      <c r="FO55" s="4">
        <f t="shared" si="82"/>
        <v>2.7546253750063476E-2</v>
      </c>
      <c r="FP55" s="4">
        <f t="shared" si="82"/>
        <v>2.7546253750063476E-2</v>
      </c>
      <c r="FQ55" s="4">
        <f t="shared" si="82"/>
        <v>2.7546253750063476E-2</v>
      </c>
      <c r="FR55" s="4">
        <f t="shared" si="82"/>
        <v>2.7546253750063476E-2</v>
      </c>
      <c r="FS55" s="4">
        <f t="shared" si="81"/>
        <v>2.7546253750063476E-2</v>
      </c>
      <c r="FT55" s="4">
        <f t="shared" si="77"/>
        <v>2.7546253750063476E-2</v>
      </c>
      <c r="FU55" s="4">
        <f t="shared" si="77"/>
        <v>2.7546253750063476E-2</v>
      </c>
      <c r="FV55" s="4">
        <f t="shared" si="77"/>
        <v>2.7546253750063476E-2</v>
      </c>
      <c r="FW55" s="4">
        <f t="shared" si="77"/>
        <v>2.7546253750063476E-2</v>
      </c>
      <c r="FX55" s="4">
        <f t="shared" si="77"/>
        <v>2.7546253750063476E-2</v>
      </c>
      <c r="FY55" s="4">
        <f t="shared" si="77"/>
        <v>2.7546253750063476E-2</v>
      </c>
      <c r="FZ55" s="4">
        <f t="shared" si="77"/>
        <v>2.7546253750063476E-2</v>
      </c>
      <c r="GA55" s="4">
        <f t="shared" si="77"/>
        <v>2.7546253750063476E-2</v>
      </c>
      <c r="GB55" s="4">
        <f t="shared" si="77"/>
        <v>2.7546253750063476E-2</v>
      </c>
      <c r="GC55" s="4">
        <f t="shared" si="77"/>
        <v>2.7546253750063476E-2</v>
      </c>
      <c r="GD55" s="4">
        <f t="shared" si="77"/>
        <v>2.7546253750063476E-2</v>
      </c>
      <c r="GE55" s="4">
        <f t="shared" si="77"/>
        <v>2.7546253750063476E-2</v>
      </c>
      <c r="GF55" s="4">
        <f t="shared" si="77"/>
        <v>2.7546253750063476E-2</v>
      </c>
      <c r="GG55" s="4">
        <f t="shared" si="77"/>
        <v>2.7546253750063476E-2</v>
      </c>
      <c r="GH55" s="4">
        <f t="shared" si="77"/>
        <v>2.7546253750063476E-2</v>
      </c>
      <c r="GI55" s="4">
        <f t="shared" si="77"/>
        <v>2.7546253750063476E-2</v>
      </c>
      <c r="GJ55" s="4">
        <f t="shared" ref="GJ55:GT55" si="85">CL54/CL55-1</f>
        <v>2.7546253750063476E-2</v>
      </c>
      <c r="GK55" s="4">
        <f t="shared" si="85"/>
        <v>2.7546253750063476E-2</v>
      </c>
      <c r="GL55" s="4">
        <f t="shared" si="85"/>
        <v>2.7546253750063476E-2</v>
      </c>
      <c r="GM55" s="4">
        <f t="shared" si="85"/>
        <v>2.7546253750063476E-2</v>
      </c>
      <c r="GN55" s="4">
        <f t="shared" si="85"/>
        <v>2.7546253750063476E-2</v>
      </c>
      <c r="GO55" s="4">
        <f t="shared" si="85"/>
        <v>2.7546253750063476E-2</v>
      </c>
      <c r="GP55" s="4">
        <f t="shared" si="85"/>
        <v>2.7546253750063476E-2</v>
      </c>
      <c r="GQ55" s="4">
        <f t="shared" si="85"/>
        <v>2.7546253750063476E-2</v>
      </c>
      <c r="GR55" s="4">
        <f t="shared" si="85"/>
        <v>2.7546253750063476E-2</v>
      </c>
      <c r="GS55" s="4">
        <f t="shared" si="85"/>
        <v>2.7546253750063476E-2</v>
      </c>
      <c r="GT55" s="4">
        <f t="shared" si="85"/>
        <v>2.7546253750063476E-2</v>
      </c>
      <c r="GU55" s="4">
        <f t="shared" si="83"/>
        <v>2.7546253750063476E-2</v>
      </c>
      <c r="GV55" s="4">
        <f t="shared" si="83"/>
        <v>2.7546253750063476E-2</v>
      </c>
      <c r="GW55" s="4">
        <f t="shared" si="83"/>
        <v>2.7546253750063476E-2</v>
      </c>
      <c r="GX55" s="4">
        <f t="shared" si="76"/>
        <v>2.7546253750063476E-2</v>
      </c>
      <c r="GY55" s="4">
        <f t="shared" si="76"/>
        <v>2.7546253750063476E-2</v>
      </c>
      <c r="GZ55" s="4">
        <f t="shared" si="67"/>
        <v>-2.0317180814593105E-2</v>
      </c>
      <c r="HA55" s="4">
        <f t="shared" si="67"/>
        <v>7.8796962497679424E-2</v>
      </c>
      <c r="HB55" s="4"/>
      <c r="HC55" s="4"/>
      <c r="HD55" s="4"/>
      <c r="HE55" s="4"/>
    </row>
    <row r="56" spans="2:213" x14ac:dyDescent="0.2"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</row>
    <row r="57" spans="2:213" x14ac:dyDescent="0.2"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</row>
    <row r="58" spans="2:213" x14ac:dyDescent="0.2"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</row>
    <row r="59" spans="2:213" x14ac:dyDescent="0.2"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</row>
    <row r="60" spans="2:213" x14ac:dyDescent="0.2"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</row>
    <row r="61" spans="2:213" x14ac:dyDescent="0.2"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</row>
    <row r="62" spans="2:213" x14ac:dyDescent="0.2"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</row>
    <row r="63" spans="2:213" x14ac:dyDescent="0.2"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</row>
    <row r="64" spans="2:213" x14ac:dyDescent="0.2"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</row>
    <row r="65" spans="58:107" x14ac:dyDescent="0.2"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</row>
    <row r="66" spans="58:107" x14ac:dyDescent="0.2"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</row>
    <row r="67" spans="58:107" x14ac:dyDescent="0.2"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</row>
    <row r="68" spans="58:107" x14ac:dyDescent="0.2"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</row>
    <row r="69" spans="58:107" x14ac:dyDescent="0.2"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</row>
    <row r="70" spans="58:107" x14ac:dyDescent="0.2"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</row>
    <row r="71" spans="58:107" x14ac:dyDescent="0.2"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</row>
    <row r="72" spans="58:107" x14ac:dyDescent="0.2"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</row>
    <row r="73" spans="58:107" x14ac:dyDescent="0.2"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</row>
    <row r="74" spans="58:107" x14ac:dyDescent="0.2"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</row>
    <row r="75" spans="58:107" x14ac:dyDescent="0.2"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</row>
    <row r="76" spans="58:107" x14ac:dyDescent="0.2"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</row>
    <row r="77" spans="58:107" x14ac:dyDescent="0.2"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</row>
    <row r="78" spans="58:107" x14ac:dyDescent="0.2"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</row>
    <row r="79" spans="58:107" x14ac:dyDescent="0.2"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</row>
    <row r="80" spans="58:107" x14ac:dyDescent="0.2"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</row>
    <row r="81" spans="58:107" x14ac:dyDescent="0.2"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</row>
    <row r="82" spans="58:107" x14ac:dyDescent="0.2"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</row>
    <row r="83" spans="58:107" x14ac:dyDescent="0.2"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</row>
    <row r="84" spans="58:107" x14ac:dyDescent="0.2"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</row>
    <row r="85" spans="58:107" x14ac:dyDescent="0.2"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</row>
    <row r="86" spans="58:107" x14ac:dyDescent="0.2"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</row>
    <row r="87" spans="58:107" x14ac:dyDescent="0.2"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</row>
    <row r="88" spans="58:107" x14ac:dyDescent="0.2"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</row>
    <row r="89" spans="58:107" x14ac:dyDescent="0.2"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</row>
    <row r="90" spans="58:107" x14ac:dyDescent="0.2"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</row>
    <row r="91" spans="58:107" x14ac:dyDescent="0.2"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</row>
    <row r="92" spans="58:107" x14ac:dyDescent="0.2"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</row>
    <row r="93" spans="58:107" x14ac:dyDescent="0.2"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</row>
    <row r="94" spans="58:107" x14ac:dyDescent="0.2"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</row>
    <row r="95" spans="58:107" x14ac:dyDescent="0.2"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</row>
    <row r="96" spans="58:107" x14ac:dyDescent="0.2"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</row>
    <row r="97" spans="58:107" x14ac:dyDescent="0.2"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E97"/>
  <sheetViews>
    <sheetView workbookViewId="0"/>
  </sheetViews>
  <sheetFormatPr defaultRowHeight="12.75" x14ac:dyDescent="0.2"/>
  <sheetData>
    <row r="2" spans="2:213" x14ac:dyDescent="0.2">
      <c r="C2" t="s">
        <v>76</v>
      </c>
      <c r="D2" s="4">
        <v>1E-3</v>
      </c>
      <c r="F2" t="s">
        <v>33</v>
      </c>
      <c r="G2" t="s">
        <v>5</v>
      </c>
      <c r="H2" t="s">
        <v>6</v>
      </c>
      <c r="I2" t="s">
        <v>8</v>
      </c>
      <c r="J2" t="s">
        <v>34</v>
      </c>
      <c r="K2" t="s">
        <v>9</v>
      </c>
      <c r="L2" t="s">
        <v>35</v>
      </c>
      <c r="M2" t="s">
        <v>11</v>
      </c>
      <c r="N2" t="s">
        <v>36</v>
      </c>
      <c r="O2" t="s">
        <v>37</v>
      </c>
      <c r="P2" t="s">
        <v>12</v>
      </c>
      <c r="Q2" t="s">
        <v>38</v>
      </c>
      <c r="R2" t="s">
        <v>39</v>
      </c>
      <c r="S2" t="s">
        <v>40</v>
      </c>
      <c r="T2" t="s">
        <v>41</v>
      </c>
      <c r="U2" t="s">
        <v>42</v>
      </c>
      <c r="V2" t="s">
        <v>43</v>
      </c>
      <c r="W2" t="s">
        <v>44</v>
      </c>
      <c r="X2" t="s">
        <v>45</v>
      </c>
      <c r="Y2" t="s">
        <v>46</v>
      </c>
      <c r="Z2" t="s">
        <v>13</v>
      </c>
      <c r="AA2" t="s">
        <v>47</v>
      </c>
      <c r="AB2" t="s">
        <v>48</v>
      </c>
      <c r="AC2" t="s">
        <v>49</v>
      </c>
      <c r="AD2" t="s">
        <v>50</v>
      </c>
      <c r="AE2" t="s">
        <v>51</v>
      </c>
      <c r="AF2" t="s">
        <v>52</v>
      </c>
      <c r="AG2" t="s">
        <v>53</v>
      </c>
      <c r="AH2" t="s">
        <v>54</v>
      </c>
      <c r="AI2" t="s">
        <v>55</v>
      </c>
      <c r="AJ2" t="s">
        <v>14</v>
      </c>
      <c r="AK2" t="s">
        <v>56</v>
      </c>
      <c r="AL2" t="s">
        <v>57</v>
      </c>
      <c r="AM2" t="s">
        <v>58</v>
      </c>
      <c r="AN2" t="s">
        <v>59</v>
      </c>
      <c r="AO2" t="s">
        <v>60</v>
      </c>
      <c r="AP2" t="s">
        <v>61</v>
      </c>
      <c r="AQ2" t="s">
        <v>62</v>
      </c>
      <c r="AR2" t="s">
        <v>63</v>
      </c>
      <c r="AS2" t="s">
        <v>64</v>
      </c>
      <c r="AT2" t="s">
        <v>65</v>
      </c>
      <c r="AU2" t="s">
        <v>66</v>
      </c>
      <c r="AV2" t="s">
        <v>67</v>
      </c>
      <c r="AW2" t="s">
        <v>68</v>
      </c>
      <c r="AX2" t="s">
        <v>69</v>
      </c>
      <c r="AY2" t="s">
        <v>70</v>
      </c>
      <c r="AZ2" t="s">
        <v>71</v>
      </c>
      <c r="BA2" t="s">
        <v>72</v>
      </c>
      <c r="BB2" t="s">
        <v>73</v>
      </c>
      <c r="BC2" t="s">
        <v>74</v>
      </c>
      <c r="BD2" t="s">
        <v>75</v>
      </c>
      <c r="BF2" t="s">
        <v>5</v>
      </c>
      <c r="BG2" t="s">
        <v>6</v>
      </c>
      <c r="BH2" t="s">
        <v>8</v>
      </c>
      <c r="BI2" t="s">
        <v>34</v>
      </c>
      <c r="BJ2" t="s">
        <v>9</v>
      </c>
      <c r="BK2" t="s">
        <v>35</v>
      </c>
      <c r="BL2" t="s">
        <v>11</v>
      </c>
      <c r="BM2" t="s">
        <v>36</v>
      </c>
      <c r="BN2" t="s">
        <v>37</v>
      </c>
      <c r="BO2" t="s">
        <v>12</v>
      </c>
      <c r="BP2" t="s">
        <v>38</v>
      </c>
      <c r="BQ2" t="s">
        <v>39</v>
      </c>
      <c r="BR2" t="s">
        <v>40</v>
      </c>
      <c r="BS2" t="s">
        <v>41</v>
      </c>
      <c r="BT2" t="s">
        <v>42</v>
      </c>
      <c r="BU2" t="s">
        <v>43</v>
      </c>
      <c r="BV2" t="s">
        <v>44</v>
      </c>
      <c r="BW2" t="s">
        <v>45</v>
      </c>
      <c r="BX2" t="s">
        <v>46</v>
      </c>
      <c r="BY2" t="s">
        <v>13</v>
      </c>
      <c r="BZ2" t="s">
        <v>47</v>
      </c>
      <c r="CA2" t="s">
        <v>48</v>
      </c>
      <c r="CB2" t="s">
        <v>49</v>
      </c>
      <c r="CC2" t="s">
        <v>50</v>
      </c>
      <c r="CD2" t="s">
        <v>51</v>
      </c>
      <c r="CE2" t="s">
        <v>52</v>
      </c>
      <c r="CF2" t="s">
        <v>53</v>
      </c>
      <c r="CG2" t="s">
        <v>54</v>
      </c>
      <c r="CH2" t="s">
        <v>55</v>
      </c>
      <c r="CI2" t="s">
        <v>14</v>
      </c>
      <c r="CJ2" t="s">
        <v>56</v>
      </c>
      <c r="CK2" t="s">
        <v>57</v>
      </c>
      <c r="CL2" t="s">
        <v>58</v>
      </c>
      <c r="CM2" t="s">
        <v>59</v>
      </c>
      <c r="CN2" t="s">
        <v>60</v>
      </c>
      <c r="CO2" t="s">
        <v>61</v>
      </c>
      <c r="CP2" t="s">
        <v>62</v>
      </c>
      <c r="CQ2" t="s">
        <v>63</v>
      </c>
      <c r="CR2" t="s">
        <v>64</v>
      </c>
      <c r="CS2" t="s">
        <v>65</v>
      </c>
      <c r="CT2" t="s">
        <v>66</v>
      </c>
      <c r="CU2" t="s">
        <v>67</v>
      </c>
      <c r="CV2" t="s">
        <v>68</v>
      </c>
      <c r="CW2" t="s">
        <v>69</v>
      </c>
      <c r="CX2" t="s">
        <v>70</v>
      </c>
      <c r="CY2" t="s">
        <v>71</v>
      </c>
      <c r="CZ2" t="s">
        <v>72</v>
      </c>
      <c r="DA2" t="s">
        <v>73</v>
      </c>
      <c r="DB2" t="s">
        <v>74</v>
      </c>
      <c r="DC2" t="s">
        <v>75</v>
      </c>
      <c r="DE2" t="s">
        <v>5</v>
      </c>
      <c r="DF2" t="s">
        <v>6</v>
      </c>
      <c r="DG2" t="s">
        <v>8</v>
      </c>
      <c r="DH2" t="s">
        <v>34</v>
      </c>
      <c r="DI2" t="s">
        <v>9</v>
      </c>
      <c r="DJ2" t="s">
        <v>35</v>
      </c>
      <c r="DK2" t="s">
        <v>11</v>
      </c>
      <c r="DL2" t="s">
        <v>36</v>
      </c>
      <c r="DM2" t="s">
        <v>37</v>
      </c>
      <c r="DN2" t="s">
        <v>12</v>
      </c>
      <c r="DO2" t="s">
        <v>38</v>
      </c>
      <c r="DP2" t="s">
        <v>39</v>
      </c>
      <c r="DQ2" t="s">
        <v>40</v>
      </c>
      <c r="DR2" t="s">
        <v>41</v>
      </c>
      <c r="DS2" t="s">
        <v>42</v>
      </c>
      <c r="DT2" t="s">
        <v>43</v>
      </c>
      <c r="DU2" t="s">
        <v>44</v>
      </c>
      <c r="DV2" t="s">
        <v>45</v>
      </c>
      <c r="DW2" t="s">
        <v>46</v>
      </c>
      <c r="DX2" t="s">
        <v>13</v>
      </c>
      <c r="DY2" t="s">
        <v>47</v>
      </c>
      <c r="DZ2" t="s">
        <v>48</v>
      </c>
      <c r="EA2" t="s">
        <v>49</v>
      </c>
      <c r="EB2" t="s">
        <v>50</v>
      </c>
      <c r="EC2" t="s">
        <v>51</v>
      </c>
      <c r="ED2" t="s">
        <v>52</v>
      </c>
      <c r="EE2" t="s">
        <v>53</v>
      </c>
      <c r="EF2" t="s">
        <v>54</v>
      </c>
      <c r="EG2" t="s">
        <v>55</v>
      </c>
      <c r="EH2" t="s">
        <v>14</v>
      </c>
      <c r="EI2" t="s">
        <v>56</v>
      </c>
      <c r="EJ2" t="s">
        <v>57</v>
      </c>
      <c r="EK2" t="s">
        <v>58</v>
      </c>
      <c r="EL2" t="s">
        <v>59</v>
      </c>
      <c r="EM2" t="s">
        <v>60</v>
      </c>
      <c r="EN2" t="s">
        <v>61</v>
      </c>
      <c r="EO2" t="s">
        <v>62</v>
      </c>
      <c r="EP2" t="s">
        <v>63</v>
      </c>
      <c r="EQ2" t="s">
        <v>64</v>
      </c>
      <c r="ER2" t="s">
        <v>65</v>
      </c>
      <c r="ES2" t="s">
        <v>66</v>
      </c>
      <c r="ET2" t="s">
        <v>67</v>
      </c>
      <c r="EU2" t="s">
        <v>68</v>
      </c>
      <c r="EV2" t="s">
        <v>69</v>
      </c>
      <c r="EW2" t="s">
        <v>70</v>
      </c>
      <c r="EX2" t="s">
        <v>71</v>
      </c>
      <c r="EY2" t="s">
        <v>72</v>
      </c>
      <c r="EZ2" t="s">
        <v>73</v>
      </c>
      <c r="FA2" t="s">
        <v>74</v>
      </c>
      <c r="FB2" t="s">
        <v>75</v>
      </c>
      <c r="FD2" t="s">
        <v>5</v>
      </c>
      <c r="FE2" t="s">
        <v>6</v>
      </c>
      <c r="FF2" t="s">
        <v>8</v>
      </c>
      <c r="FG2" t="s">
        <v>34</v>
      </c>
      <c r="FH2" t="s">
        <v>9</v>
      </c>
      <c r="FI2" t="s">
        <v>35</v>
      </c>
      <c r="FJ2" t="s">
        <v>11</v>
      </c>
      <c r="FK2" t="s">
        <v>36</v>
      </c>
      <c r="FL2" t="s">
        <v>37</v>
      </c>
      <c r="FM2" t="s">
        <v>12</v>
      </c>
      <c r="FN2" t="s">
        <v>38</v>
      </c>
      <c r="FO2" t="s">
        <v>39</v>
      </c>
      <c r="FP2" t="s">
        <v>40</v>
      </c>
      <c r="FQ2" t="s">
        <v>41</v>
      </c>
      <c r="FR2" t="s">
        <v>42</v>
      </c>
      <c r="FS2" t="s">
        <v>43</v>
      </c>
      <c r="FT2" t="s">
        <v>44</v>
      </c>
      <c r="FU2" t="s">
        <v>45</v>
      </c>
      <c r="FV2" t="s">
        <v>46</v>
      </c>
      <c r="FW2" t="s">
        <v>13</v>
      </c>
      <c r="FX2" t="s">
        <v>47</v>
      </c>
      <c r="FY2" t="s">
        <v>48</v>
      </c>
      <c r="FZ2" t="s">
        <v>49</v>
      </c>
      <c r="GA2" t="s">
        <v>50</v>
      </c>
      <c r="GB2" t="s">
        <v>51</v>
      </c>
      <c r="GC2" t="s">
        <v>52</v>
      </c>
      <c r="GD2" t="s">
        <v>53</v>
      </c>
      <c r="GE2" t="s">
        <v>54</v>
      </c>
      <c r="GF2" t="s">
        <v>55</v>
      </c>
      <c r="GG2" t="s">
        <v>14</v>
      </c>
      <c r="GH2" t="s">
        <v>56</v>
      </c>
      <c r="GI2" t="s">
        <v>57</v>
      </c>
      <c r="GJ2" t="s">
        <v>58</v>
      </c>
      <c r="GK2" t="s">
        <v>59</v>
      </c>
      <c r="GL2" t="s">
        <v>60</v>
      </c>
      <c r="GM2" t="s">
        <v>61</v>
      </c>
      <c r="GN2" t="s">
        <v>62</v>
      </c>
      <c r="GO2" t="s">
        <v>63</v>
      </c>
      <c r="GP2" t="s">
        <v>64</v>
      </c>
      <c r="GQ2" t="s">
        <v>65</v>
      </c>
      <c r="GR2" t="s">
        <v>66</v>
      </c>
      <c r="GS2" t="s">
        <v>67</v>
      </c>
      <c r="GT2" t="s">
        <v>68</v>
      </c>
      <c r="GU2" t="s">
        <v>69</v>
      </c>
      <c r="GV2" t="s">
        <v>70</v>
      </c>
      <c r="GW2" t="s">
        <v>71</v>
      </c>
      <c r="GX2" t="s">
        <v>72</v>
      </c>
      <c r="GY2" t="s">
        <v>73</v>
      </c>
      <c r="GZ2" t="s">
        <v>74</v>
      </c>
      <c r="HA2" t="s">
        <v>75</v>
      </c>
    </row>
    <row r="4" spans="2:213" x14ac:dyDescent="0.2">
      <c r="G4" t="s">
        <v>79</v>
      </c>
      <c r="BF4" t="s">
        <v>77</v>
      </c>
      <c r="DE4" t="s">
        <v>80</v>
      </c>
      <c r="FD4" t="s">
        <v>78</v>
      </c>
    </row>
    <row r="5" spans="2:213" x14ac:dyDescent="0.2">
      <c r="B5" s="1" t="s">
        <v>23</v>
      </c>
      <c r="C5" t="s">
        <v>24</v>
      </c>
      <c r="D5" t="s">
        <v>25</v>
      </c>
      <c r="E5" t="s">
        <v>84</v>
      </c>
    </row>
    <row r="6" spans="2:213" x14ac:dyDescent="0.2">
      <c r="B6" t="str">
        <f t="shared" ref="B6:B37" si="0">IF(MOD(C6,12)=0,ROUND(D6,1)&amp;"y",C6&amp;"m")</f>
        <v>1y</v>
      </c>
      <c r="C6">
        <v>12</v>
      </c>
      <c r="D6" s="10">
        <f t="shared" ref="D6:D55" si="1">C6/12</f>
        <v>1</v>
      </c>
      <c r="E6" s="11">
        <f>'Curve construction'!E21</f>
        <v>4.9579993427422003E-3</v>
      </c>
      <c r="G6" s="11">
        <f>$E6+IF(G$2=$B6,1,0)*$D$2</f>
        <v>5.9579993427422004E-3</v>
      </c>
      <c r="H6" s="11">
        <f t="shared" ref="H6:AO13" si="2">$E6+IF(H$2=$B6,1,0)*$D$2</f>
        <v>4.9579993427422003E-3</v>
      </c>
      <c r="I6" s="11">
        <f t="shared" si="2"/>
        <v>4.9579993427422003E-3</v>
      </c>
      <c r="J6" s="11">
        <f t="shared" si="2"/>
        <v>4.9579993427422003E-3</v>
      </c>
      <c r="K6" s="11">
        <f t="shared" si="2"/>
        <v>4.9579993427422003E-3</v>
      </c>
      <c r="L6" s="11">
        <f t="shared" si="2"/>
        <v>4.9579993427422003E-3</v>
      </c>
      <c r="M6" s="11">
        <f t="shared" si="2"/>
        <v>4.9579993427422003E-3</v>
      </c>
      <c r="N6" s="11">
        <f t="shared" si="2"/>
        <v>4.9579993427422003E-3</v>
      </c>
      <c r="O6" s="11">
        <f t="shared" si="2"/>
        <v>4.9579993427422003E-3</v>
      </c>
      <c r="P6" s="11">
        <f t="shared" si="2"/>
        <v>4.9579993427422003E-3</v>
      </c>
      <c r="Q6" s="11">
        <f t="shared" si="2"/>
        <v>4.9579993427422003E-3</v>
      </c>
      <c r="R6" s="11">
        <f t="shared" si="2"/>
        <v>4.9579993427422003E-3</v>
      </c>
      <c r="S6" s="11">
        <f t="shared" si="2"/>
        <v>4.9579993427422003E-3</v>
      </c>
      <c r="T6" s="11">
        <f t="shared" si="2"/>
        <v>4.9579993427422003E-3</v>
      </c>
      <c r="U6" s="11">
        <f t="shared" si="2"/>
        <v>4.9579993427422003E-3</v>
      </c>
      <c r="V6" s="11">
        <f t="shared" si="2"/>
        <v>4.9579993427422003E-3</v>
      </c>
      <c r="W6" s="11">
        <f t="shared" si="2"/>
        <v>4.9579993427422003E-3</v>
      </c>
      <c r="X6" s="11">
        <f t="shared" si="2"/>
        <v>4.9579993427422003E-3</v>
      </c>
      <c r="Y6" s="11">
        <f t="shared" si="2"/>
        <v>4.9579993427422003E-3</v>
      </c>
      <c r="Z6" s="11">
        <f t="shared" si="2"/>
        <v>4.9579993427422003E-3</v>
      </c>
      <c r="AA6" s="11">
        <f t="shared" si="2"/>
        <v>4.9579993427422003E-3</v>
      </c>
      <c r="AB6" s="11">
        <f t="shared" si="2"/>
        <v>4.9579993427422003E-3</v>
      </c>
      <c r="AC6" s="11">
        <f t="shared" si="2"/>
        <v>4.9579993427422003E-3</v>
      </c>
      <c r="AD6" s="11">
        <f t="shared" si="2"/>
        <v>4.9579993427422003E-3</v>
      </c>
      <c r="AE6" s="11">
        <f t="shared" si="2"/>
        <v>4.9579993427422003E-3</v>
      </c>
      <c r="AF6" s="11">
        <f t="shared" si="2"/>
        <v>4.9579993427422003E-3</v>
      </c>
      <c r="AG6" s="11">
        <f t="shared" si="2"/>
        <v>4.9579993427422003E-3</v>
      </c>
      <c r="AH6" s="11">
        <f t="shared" si="2"/>
        <v>4.9579993427422003E-3</v>
      </c>
      <c r="AI6" s="11">
        <f t="shared" si="2"/>
        <v>4.9579993427422003E-3</v>
      </c>
      <c r="AJ6" s="11">
        <f t="shared" si="2"/>
        <v>4.9579993427422003E-3</v>
      </c>
      <c r="AK6" s="11">
        <f t="shared" si="2"/>
        <v>4.9579993427422003E-3</v>
      </c>
      <c r="AL6" s="11">
        <f t="shared" si="2"/>
        <v>4.9579993427422003E-3</v>
      </c>
      <c r="AM6" s="11">
        <f t="shared" si="2"/>
        <v>4.9579993427422003E-3</v>
      </c>
      <c r="AN6" s="11">
        <f t="shared" si="2"/>
        <v>4.9579993427422003E-3</v>
      </c>
      <c r="AO6" s="11">
        <f t="shared" si="2"/>
        <v>4.9579993427422003E-3</v>
      </c>
      <c r="AP6" s="11">
        <f t="shared" ref="AP6:BD21" si="3">$E6+IF(AP$2=$B6,1,0)*$D$2</f>
        <v>4.9579993427422003E-3</v>
      </c>
      <c r="AQ6" s="11">
        <f t="shared" si="3"/>
        <v>4.9579993427422003E-3</v>
      </c>
      <c r="AR6" s="11">
        <f t="shared" si="3"/>
        <v>4.9579993427422003E-3</v>
      </c>
      <c r="AS6" s="11">
        <f t="shared" si="3"/>
        <v>4.9579993427422003E-3</v>
      </c>
      <c r="AT6" s="11">
        <f t="shared" si="3"/>
        <v>4.9579993427422003E-3</v>
      </c>
      <c r="AU6" s="11">
        <f t="shared" si="3"/>
        <v>4.9579993427422003E-3</v>
      </c>
      <c r="AV6" s="11">
        <f t="shared" si="3"/>
        <v>4.9579993427422003E-3</v>
      </c>
      <c r="AW6" s="11">
        <f t="shared" si="3"/>
        <v>4.9579993427422003E-3</v>
      </c>
      <c r="AX6" s="11">
        <f t="shared" si="3"/>
        <v>4.9579993427422003E-3</v>
      </c>
      <c r="AY6" s="11">
        <f t="shared" si="3"/>
        <v>4.9579993427422003E-3</v>
      </c>
      <c r="AZ6" s="11">
        <f t="shared" si="3"/>
        <v>4.9579993427422003E-3</v>
      </c>
      <c r="BA6" s="11">
        <f t="shared" si="3"/>
        <v>4.9579993427422003E-3</v>
      </c>
      <c r="BB6" s="11">
        <f t="shared" si="3"/>
        <v>4.9579993427422003E-3</v>
      </c>
      <c r="BC6" s="11">
        <f t="shared" si="3"/>
        <v>4.9579993427422003E-3</v>
      </c>
      <c r="BD6" s="11">
        <f t="shared" si="3"/>
        <v>4.9579993427422003E-3</v>
      </c>
      <c r="BF6" s="11">
        <f>(1+G6)^(-$D6)</f>
        <v>0.99407728817044561</v>
      </c>
      <c r="BG6" s="11">
        <f t="shared" ref="BG6:BV6" si="4">(1+H6)^(-$D6)</f>
        <v>0.99506646113968467</v>
      </c>
      <c r="BH6" s="11">
        <f t="shared" si="4"/>
        <v>0.99506646113968467</v>
      </c>
      <c r="BI6" s="11">
        <f t="shared" si="4"/>
        <v>0.99506646113968467</v>
      </c>
      <c r="BJ6" s="11">
        <f t="shared" si="4"/>
        <v>0.99506646113968467</v>
      </c>
      <c r="BK6" s="11">
        <f t="shared" si="4"/>
        <v>0.99506646113968467</v>
      </c>
      <c r="BL6" s="11">
        <f t="shared" si="4"/>
        <v>0.99506646113968467</v>
      </c>
      <c r="BM6" s="11">
        <f t="shared" si="4"/>
        <v>0.99506646113968467</v>
      </c>
      <c r="BN6" s="11">
        <f t="shared" si="4"/>
        <v>0.99506646113968467</v>
      </c>
      <c r="BO6" s="11">
        <f t="shared" si="4"/>
        <v>0.99506646113968467</v>
      </c>
      <c r="BP6" s="11">
        <f t="shared" si="4"/>
        <v>0.99506646113968467</v>
      </c>
      <c r="BQ6" s="11">
        <f t="shared" si="4"/>
        <v>0.99506646113968467</v>
      </c>
      <c r="BR6" s="11">
        <f t="shared" si="4"/>
        <v>0.99506646113968467</v>
      </c>
      <c r="BS6" s="11">
        <f t="shared" si="4"/>
        <v>0.99506646113968467</v>
      </c>
      <c r="BT6" s="11">
        <f t="shared" si="4"/>
        <v>0.99506646113968467</v>
      </c>
      <c r="BU6" s="11">
        <f t="shared" si="4"/>
        <v>0.99506646113968467</v>
      </c>
      <c r="BV6" s="11">
        <f t="shared" si="4"/>
        <v>0.99506646113968467</v>
      </c>
      <c r="BW6" s="11">
        <f t="shared" ref="BW6:CL6" si="5">(1+X6)^(-$D6)</f>
        <v>0.99506646113968467</v>
      </c>
      <c r="BX6" s="11">
        <f t="shared" si="5"/>
        <v>0.99506646113968467</v>
      </c>
      <c r="BY6" s="11">
        <f t="shared" si="5"/>
        <v>0.99506646113968467</v>
      </c>
      <c r="BZ6" s="11">
        <f t="shared" si="5"/>
        <v>0.99506646113968467</v>
      </c>
      <c r="CA6" s="11">
        <f t="shared" si="5"/>
        <v>0.99506646113968467</v>
      </c>
      <c r="CB6" s="11">
        <f t="shared" si="5"/>
        <v>0.99506646113968467</v>
      </c>
      <c r="CC6" s="11">
        <f t="shared" si="5"/>
        <v>0.99506646113968467</v>
      </c>
      <c r="CD6" s="11">
        <f t="shared" si="5"/>
        <v>0.99506646113968467</v>
      </c>
      <c r="CE6" s="11">
        <f t="shared" si="5"/>
        <v>0.99506646113968467</v>
      </c>
      <c r="CF6" s="11">
        <f t="shared" si="5"/>
        <v>0.99506646113968467</v>
      </c>
      <c r="CG6" s="11">
        <f t="shared" si="5"/>
        <v>0.99506646113968467</v>
      </c>
      <c r="CH6" s="11">
        <f t="shared" si="5"/>
        <v>0.99506646113968467</v>
      </c>
      <c r="CI6" s="11">
        <f t="shared" si="5"/>
        <v>0.99506646113968467</v>
      </c>
      <c r="CJ6" s="11">
        <f t="shared" si="5"/>
        <v>0.99506646113968467</v>
      </c>
      <c r="CK6" s="11">
        <f t="shared" si="5"/>
        <v>0.99506646113968467</v>
      </c>
      <c r="CL6" s="11">
        <f t="shared" si="5"/>
        <v>0.99506646113968467</v>
      </c>
      <c r="CM6" s="11">
        <f t="shared" ref="CM6:DB6" si="6">(1+AN6)^(-$D6)</f>
        <v>0.99506646113968467</v>
      </c>
      <c r="CN6" s="11">
        <f t="shared" si="6"/>
        <v>0.99506646113968467</v>
      </c>
      <c r="CO6" s="11">
        <f t="shared" si="6"/>
        <v>0.99506646113968467</v>
      </c>
      <c r="CP6" s="11">
        <f t="shared" si="6"/>
        <v>0.99506646113968467</v>
      </c>
      <c r="CQ6" s="11">
        <f t="shared" si="6"/>
        <v>0.99506646113968467</v>
      </c>
      <c r="CR6" s="11">
        <f t="shared" si="6"/>
        <v>0.99506646113968467</v>
      </c>
      <c r="CS6" s="11">
        <f t="shared" si="6"/>
        <v>0.99506646113968467</v>
      </c>
      <c r="CT6" s="11">
        <f t="shared" si="6"/>
        <v>0.99506646113968467</v>
      </c>
      <c r="CU6" s="11">
        <f t="shared" si="6"/>
        <v>0.99506646113968467</v>
      </c>
      <c r="CV6" s="11">
        <f t="shared" si="6"/>
        <v>0.99506646113968467</v>
      </c>
      <c r="CW6" s="11">
        <f t="shared" si="6"/>
        <v>0.99506646113968467</v>
      </c>
      <c r="CX6" s="11">
        <f t="shared" si="6"/>
        <v>0.99506646113968467</v>
      </c>
      <c r="CY6" s="11">
        <f t="shared" si="6"/>
        <v>0.99506646113968467</v>
      </c>
      <c r="CZ6" s="11">
        <f t="shared" si="6"/>
        <v>0.99506646113968467</v>
      </c>
      <c r="DA6" s="11">
        <f t="shared" si="6"/>
        <v>0.99506646113968467</v>
      </c>
      <c r="DB6" s="11">
        <f t="shared" si="6"/>
        <v>0.99506646113968467</v>
      </c>
      <c r="DC6" s="11">
        <f t="shared" ref="DC6" si="7">(1+BD6)^(-$D6)</f>
        <v>0.99506646113968467</v>
      </c>
      <c r="DE6" s="4">
        <f>G6</f>
        <v>5.9579993427422004E-3</v>
      </c>
      <c r="DF6" s="4">
        <f t="shared" ref="DF6:FB6" si="8">H6</f>
        <v>4.9579993427422003E-3</v>
      </c>
      <c r="DG6" s="4">
        <f t="shared" si="8"/>
        <v>4.9579993427422003E-3</v>
      </c>
      <c r="DH6" s="4">
        <f t="shared" si="8"/>
        <v>4.9579993427422003E-3</v>
      </c>
      <c r="DI6" s="4">
        <f t="shared" si="8"/>
        <v>4.9579993427422003E-3</v>
      </c>
      <c r="DJ6" s="4">
        <f t="shared" si="8"/>
        <v>4.9579993427422003E-3</v>
      </c>
      <c r="DK6" s="4">
        <f t="shared" si="8"/>
        <v>4.9579993427422003E-3</v>
      </c>
      <c r="DL6" s="4">
        <f t="shared" si="8"/>
        <v>4.9579993427422003E-3</v>
      </c>
      <c r="DM6" s="4">
        <f t="shared" si="8"/>
        <v>4.9579993427422003E-3</v>
      </c>
      <c r="DN6" s="4">
        <f t="shared" si="8"/>
        <v>4.9579993427422003E-3</v>
      </c>
      <c r="DO6" s="4">
        <f t="shared" si="8"/>
        <v>4.9579993427422003E-3</v>
      </c>
      <c r="DP6" s="4">
        <f t="shared" si="8"/>
        <v>4.9579993427422003E-3</v>
      </c>
      <c r="DQ6" s="4">
        <f t="shared" si="8"/>
        <v>4.9579993427422003E-3</v>
      </c>
      <c r="DR6" s="4">
        <f t="shared" si="8"/>
        <v>4.9579993427422003E-3</v>
      </c>
      <c r="DS6" s="4">
        <f t="shared" si="8"/>
        <v>4.9579993427422003E-3</v>
      </c>
      <c r="DT6" s="4">
        <f t="shared" si="8"/>
        <v>4.9579993427422003E-3</v>
      </c>
      <c r="DU6" s="4">
        <f t="shared" si="8"/>
        <v>4.9579993427422003E-3</v>
      </c>
      <c r="DV6" s="4">
        <f t="shared" si="8"/>
        <v>4.9579993427422003E-3</v>
      </c>
      <c r="DW6" s="4">
        <f t="shared" si="8"/>
        <v>4.9579993427422003E-3</v>
      </c>
      <c r="DX6" s="4">
        <f t="shared" si="8"/>
        <v>4.9579993427422003E-3</v>
      </c>
      <c r="DY6" s="4">
        <f t="shared" si="8"/>
        <v>4.9579993427422003E-3</v>
      </c>
      <c r="DZ6" s="4">
        <f t="shared" si="8"/>
        <v>4.9579993427422003E-3</v>
      </c>
      <c r="EA6" s="4">
        <f t="shared" si="8"/>
        <v>4.9579993427422003E-3</v>
      </c>
      <c r="EB6" s="4">
        <f t="shared" si="8"/>
        <v>4.9579993427422003E-3</v>
      </c>
      <c r="EC6" s="4">
        <f t="shared" si="8"/>
        <v>4.9579993427422003E-3</v>
      </c>
      <c r="ED6" s="4">
        <f t="shared" si="8"/>
        <v>4.9579993427422003E-3</v>
      </c>
      <c r="EE6" s="4">
        <f t="shared" si="8"/>
        <v>4.9579993427422003E-3</v>
      </c>
      <c r="EF6" s="4">
        <f t="shared" si="8"/>
        <v>4.9579993427422003E-3</v>
      </c>
      <c r="EG6" s="4">
        <f t="shared" si="8"/>
        <v>4.9579993427422003E-3</v>
      </c>
      <c r="EH6" s="4">
        <f t="shared" si="8"/>
        <v>4.9579993427422003E-3</v>
      </c>
      <c r="EI6" s="4">
        <f t="shared" si="8"/>
        <v>4.9579993427422003E-3</v>
      </c>
      <c r="EJ6" s="4">
        <f t="shared" si="8"/>
        <v>4.9579993427422003E-3</v>
      </c>
      <c r="EK6" s="4">
        <f t="shared" si="8"/>
        <v>4.9579993427422003E-3</v>
      </c>
      <c r="EL6" s="4">
        <f t="shared" si="8"/>
        <v>4.9579993427422003E-3</v>
      </c>
      <c r="EM6" s="4">
        <f t="shared" si="8"/>
        <v>4.9579993427422003E-3</v>
      </c>
      <c r="EN6" s="4">
        <f t="shared" si="8"/>
        <v>4.9579993427422003E-3</v>
      </c>
      <c r="EO6" s="4">
        <f t="shared" si="8"/>
        <v>4.9579993427422003E-3</v>
      </c>
      <c r="EP6" s="4">
        <f t="shared" si="8"/>
        <v>4.9579993427422003E-3</v>
      </c>
      <c r="EQ6" s="4">
        <f t="shared" si="8"/>
        <v>4.9579993427422003E-3</v>
      </c>
      <c r="ER6" s="4">
        <f t="shared" si="8"/>
        <v>4.9579993427422003E-3</v>
      </c>
      <c r="ES6" s="4">
        <f t="shared" si="8"/>
        <v>4.9579993427422003E-3</v>
      </c>
      <c r="ET6" s="4">
        <f t="shared" si="8"/>
        <v>4.9579993427422003E-3</v>
      </c>
      <c r="EU6" s="4">
        <f t="shared" si="8"/>
        <v>4.9579993427422003E-3</v>
      </c>
      <c r="EV6" s="4">
        <f t="shared" si="8"/>
        <v>4.9579993427422003E-3</v>
      </c>
      <c r="EW6" s="4">
        <f t="shared" si="8"/>
        <v>4.9579993427422003E-3</v>
      </c>
      <c r="EX6" s="4">
        <f t="shared" si="8"/>
        <v>4.9579993427422003E-3</v>
      </c>
      <c r="EY6" s="4">
        <f t="shared" si="8"/>
        <v>4.9579993427422003E-3</v>
      </c>
      <c r="EZ6" s="4">
        <f t="shared" si="8"/>
        <v>4.9579993427422003E-3</v>
      </c>
      <c r="FA6" s="4">
        <f t="shared" si="8"/>
        <v>4.9579993427422003E-3</v>
      </c>
      <c r="FB6" s="4">
        <f t="shared" si="8"/>
        <v>4.9579993427422003E-3</v>
      </c>
      <c r="FD6" s="4">
        <f>BF6^(-1/$D6)-1</f>
        <v>5.9579993427421041E-3</v>
      </c>
      <c r="FE6" s="4">
        <f t="shared" ref="FE6:FE55" si="9">BG6^(-1/$D6)-1</f>
        <v>4.9579993427422142E-3</v>
      </c>
      <c r="FF6" s="4">
        <f t="shared" ref="FF6:FF55" si="10">BH6^(-1/$D6)-1</f>
        <v>4.9579993427422142E-3</v>
      </c>
      <c r="FG6" s="4">
        <f t="shared" ref="FG6:FG55" si="11">BI6^(-1/$D6)-1</f>
        <v>4.9579993427422142E-3</v>
      </c>
      <c r="FH6" s="4">
        <f t="shared" ref="FH6:FH55" si="12">BJ6^(-1/$D6)-1</f>
        <v>4.9579993427422142E-3</v>
      </c>
      <c r="FI6" s="4">
        <f t="shared" ref="FI6:FI55" si="13">BK6^(-1/$D6)-1</f>
        <v>4.9579993427422142E-3</v>
      </c>
      <c r="FJ6" s="4">
        <f t="shared" ref="FJ6:FJ55" si="14">BL6^(-1/$D6)-1</f>
        <v>4.9579993427422142E-3</v>
      </c>
      <c r="FK6" s="4">
        <f t="shared" ref="FK6:FK55" si="15">BM6^(-1/$D6)-1</f>
        <v>4.9579993427422142E-3</v>
      </c>
      <c r="FL6" s="4">
        <f t="shared" ref="FL6:FL55" si="16">BN6^(-1/$D6)-1</f>
        <v>4.9579993427422142E-3</v>
      </c>
      <c r="FM6" s="4">
        <f t="shared" ref="FM6:FM55" si="17">BO6^(-1/$D6)-1</f>
        <v>4.9579993427422142E-3</v>
      </c>
      <c r="FN6" s="4">
        <f t="shared" ref="FN6:FN55" si="18">BP6^(-1/$D6)-1</f>
        <v>4.9579993427422142E-3</v>
      </c>
      <c r="FO6" s="4">
        <f t="shared" ref="FO6:FO55" si="19">BQ6^(-1/$D6)-1</f>
        <v>4.9579993427422142E-3</v>
      </c>
      <c r="FP6" s="4">
        <f t="shared" ref="FP6:FP55" si="20">BR6^(-1/$D6)-1</f>
        <v>4.9579993427422142E-3</v>
      </c>
      <c r="FQ6" s="4">
        <f t="shared" ref="FQ6:FQ55" si="21">BS6^(-1/$D6)-1</f>
        <v>4.9579993427422142E-3</v>
      </c>
      <c r="FR6" s="4">
        <f t="shared" ref="FR6:FR55" si="22">BT6^(-1/$D6)-1</f>
        <v>4.9579993427422142E-3</v>
      </c>
      <c r="FS6" s="4">
        <f t="shared" ref="FS6:FS55" si="23">BU6^(-1/$D6)-1</f>
        <v>4.9579993427422142E-3</v>
      </c>
      <c r="FT6" s="4">
        <f t="shared" ref="FT6:FT55" si="24">BV6^(-1/$D6)-1</f>
        <v>4.9579993427422142E-3</v>
      </c>
      <c r="FU6" s="4">
        <f t="shared" ref="FU6:FU55" si="25">BW6^(-1/$D6)-1</f>
        <v>4.9579993427422142E-3</v>
      </c>
      <c r="FV6" s="4">
        <f t="shared" ref="FV6:FV55" si="26">BX6^(-1/$D6)-1</f>
        <v>4.9579993427422142E-3</v>
      </c>
      <c r="FW6" s="4">
        <f t="shared" ref="FW6:FW55" si="27">BY6^(-1/$D6)-1</f>
        <v>4.9579993427422142E-3</v>
      </c>
      <c r="FX6" s="4">
        <f t="shared" ref="FX6:FX55" si="28">BZ6^(-1/$D6)-1</f>
        <v>4.9579993427422142E-3</v>
      </c>
      <c r="FY6" s="4">
        <f t="shared" ref="FY6:FY55" si="29">CA6^(-1/$D6)-1</f>
        <v>4.9579993427422142E-3</v>
      </c>
      <c r="FZ6" s="4">
        <f t="shared" ref="FZ6:FZ55" si="30">CB6^(-1/$D6)-1</f>
        <v>4.9579993427422142E-3</v>
      </c>
      <c r="GA6" s="4">
        <f t="shared" ref="GA6:GA55" si="31">CC6^(-1/$D6)-1</f>
        <v>4.9579993427422142E-3</v>
      </c>
      <c r="GB6" s="4">
        <f t="shared" ref="GB6:GB55" si="32">CD6^(-1/$D6)-1</f>
        <v>4.9579993427422142E-3</v>
      </c>
      <c r="GC6" s="4">
        <f t="shared" ref="GC6:GC55" si="33">CE6^(-1/$D6)-1</f>
        <v>4.9579993427422142E-3</v>
      </c>
      <c r="GD6" s="4">
        <f t="shared" ref="GD6:GD55" si="34">CF6^(-1/$D6)-1</f>
        <v>4.9579993427422142E-3</v>
      </c>
      <c r="GE6" s="4">
        <f t="shared" ref="GE6:GE55" si="35">CG6^(-1/$D6)-1</f>
        <v>4.9579993427422142E-3</v>
      </c>
      <c r="GF6" s="4">
        <f t="shared" ref="GF6:GF55" si="36">CH6^(-1/$D6)-1</f>
        <v>4.9579993427422142E-3</v>
      </c>
      <c r="GG6" s="4">
        <f t="shared" ref="GG6:GG55" si="37">CI6^(-1/$D6)-1</f>
        <v>4.9579993427422142E-3</v>
      </c>
      <c r="GH6" s="4">
        <f t="shared" ref="GH6:GH55" si="38">CJ6^(-1/$D6)-1</f>
        <v>4.9579993427422142E-3</v>
      </c>
      <c r="GI6" s="4">
        <f t="shared" ref="GI6:GI55" si="39">CK6^(-1/$D6)-1</f>
        <v>4.9579993427422142E-3</v>
      </c>
      <c r="GJ6" s="4">
        <f t="shared" ref="GJ6:GJ55" si="40">CL6^(-1/$D6)-1</f>
        <v>4.9579993427422142E-3</v>
      </c>
      <c r="GK6" s="4">
        <f t="shared" ref="GK6:GK55" si="41">CM6^(-1/$D6)-1</f>
        <v>4.9579993427422142E-3</v>
      </c>
      <c r="GL6" s="4">
        <f t="shared" ref="GL6:GL55" si="42">CN6^(-1/$D6)-1</f>
        <v>4.9579993427422142E-3</v>
      </c>
      <c r="GM6" s="4">
        <f t="shared" ref="GM6:GM55" si="43">CO6^(-1/$D6)-1</f>
        <v>4.9579993427422142E-3</v>
      </c>
      <c r="GN6" s="4">
        <f t="shared" ref="GN6:GN55" si="44">CP6^(-1/$D6)-1</f>
        <v>4.9579993427422142E-3</v>
      </c>
      <c r="GO6" s="4">
        <f t="shared" ref="GO6:GO55" si="45">CQ6^(-1/$D6)-1</f>
        <v>4.9579993427422142E-3</v>
      </c>
      <c r="GP6" s="4">
        <f t="shared" ref="GP6:GP55" si="46">CR6^(-1/$D6)-1</f>
        <v>4.9579993427422142E-3</v>
      </c>
      <c r="GQ6" s="4">
        <f t="shared" ref="GQ6:GQ55" si="47">CS6^(-1/$D6)-1</f>
        <v>4.9579993427422142E-3</v>
      </c>
      <c r="GR6" s="4">
        <f t="shared" ref="GR6:GR55" si="48">CT6^(-1/$D6)-1</f>
        <v>4.9579993427422142E-3</v>
      </c>
      <c r="GS6" s="4">
        <f t="shared" ref="GS6:GS55" si="49">CU6^(-1/$D6)-1</f>
        <v>4.9579993427422142E-3</v>
      </c>
      <c r="GT6" s="4">
        <f t="shared" ref="GT6:GT55" si="50">CV6^(-1/$D6)-1</f>
        <v>4.9579993427422142E-3</v>
      </c>
      <c r="GU6" s="4">
        <f t="shared" ref="GU6:GU55" si="51">CW6^(-1/$D6)-1</f>
        <v>4.9579993427422142E-3</v>
      </c>
      <c r="GV6" s="4">
        <f t="shared" ref="GV6:GV55" si="52">CX6^(-1/$D6)-1</f>
        <v>4.9579993427422142E-3</v>
      </c>
      <c r="GW6" s="4">
        <f t="shared" ref="GW6:GW55" si="53">CY6^(-1/$D6)-1</f>
        <v>4.9579993427422142E-3</v>
      </c>
      <c r="GX6" s="4">
        <f t="shared" ref="GX6:GX55" si="54">CZ6^(-1/$D6)-1</f>
        <v>4.9579993427422142E-3</v>
      </c>
      <c r="GY6" s="4">
        <f t="shared" ref="GY6:GY55" si="55">DA6^(-1/$D6)-1</f>
        <v>4.9579993427422142E-3</v>
      </c>
      <c r="GZ6" s="4">
        <f t="shared" ref="GZ6:GZ55" si="56">DB6^(-1/$D6)-1</f>
        <v>4.9579993427422142E-3</v>
      </c>
      <c r="HA6" s="4">
        <f t="shared" ref="HA6:HA55" si="57">DC6^(-1/$D6)-1</f>
        <v>4.9579993427422142E-3</v>
      </c>
      <c r="HB6" s="4"/>
      <c r="HC6" s="4"/>
      <c r="HD6" s="4"/>
      <c r="HE6" s="4"/>
    </row>
    <row r="7" spans="2:213" x14ac:dyDescent="0.2">
      <c r="B7" t="str">
        <f t="shared" si="0"/>
        <v>2y</v>
      </c>
      <c r="C7">
        <f t="shared" ref="C7:C55" si="58">C6+12</f>
        <v>24</v>
      </c>
      <c r="D7" s="10">
        <f t="shared" si="1"/>
        <v>2</v>
      </c>
      <c r="E7" s="11">
        <f>'Curve construction'!E22</f>
        <v>1.0273160562722858E-2</v>
      </c>
      <c r="G7" s="11">
        <f t="shared" ref="G7:V28" si="59">$E7+IF(G$2=$B7,1,0)*$D$2</f>
        <v>1.0273160562722858E-2</v>
      </c>
      <c r="H7" s="11">
        <f t="shared" si="59"/>
        <v>1.1273160562722859E-2</v>
      </c>
      <c r="I7" s="11">
        <f t="shared" si="59"/>
        <v>1.0273160562722858E-2</v>
      </c>
      <c r="J7" s="11">
        <f t="shared" si="59"/>
        <v>1.0273160562722858E-2</v>
      </c>
      <c r="K7" s="11">
        <f t="shared" si="59"/>
        <v>1.0273160562722858E-2</v>
      </c>
      <c r="L7" s="11">
        <f t="shared" si="59"/>
        <v>1.0273160562722858E-2</v>
      </c>
      <c r="M7" s="11">
        <f t="shared" si="59"/>
        <v>1.0273160562722858E-2</v>
      </c>
      <c r="N7" s="11">
        <f t="shared" si="59"/>
        <v>1.0273160562722858E-2</v>
      </c>
      <c r="O7" s="11">
        <f t="shared" si="59"/>
        <v>1.0273160562722858E-2</v>
      </c>
      <c r="P7" s="11">
        <f t="shared" si="59"/>
        <v>1.0273160562722858E-2</v>
      </c>
      <c r="Q7" s="11">
        <f t="shared" si="59"/>
        <v>1.0273160562722858E-2</v>
      </c>
      <c r="R7" s="11">
        <f t="shared" si="59"/>
        <v>1.0273160562722858E-2</v>
      </c>
      <c r="S7" s="11">
        <f t="shared" si="59"/>
        <v>1.0273160562722858E-2</v>
      </c>
      <c r="T7" s="11">
        <f t="shared" si="59"/>
        <v>1.0273160562722858E-2</v>
      </c>
      <c r="U7" s="11">
        <f t="shared" si="59"/>
        <v>1.0273160562722858E-2</v>
      </c>
      <c r="V7" s="11">
        <f t="shared" si="59"/>
        <v>1.0273160562722858E-2</v>
      </c>
      <c r="W7" s="11">
        <f t="shared" si="2"/>
        <v>1.0273160562722858E-2</v>
      </c>
      <c r="X7" s="11">
        <f t="shared" si="2"/>
        <v>1.0273160562722858E-2</v>
      </c>
      <c r="Y7" s="11">
        <f t="shared" si="2"/>
        <v>1.0273160562722858E-2</v>
      </c>
      <c r="Z7" s="11">
        <f t="shared" si="2"/>
        <v>1.0273160562722858E-2</v>
      </c>
      <c r="AA7" s="11">
        <f t="shared" si="2"/>
        <v>1.0273160562722858E-2</v>
      </c>
      <c r="AB7" s="11">
        <f t="shared" si="2"/>
        <v>1.0273160562722858E-2</v>
      </c>
      <c r="AC7" s="11">
        <f t="shared" si="2"/>
        <v>1.0273160562722858E-2</v>
      </c>
      <c r="AD7" s="11">
        <f t="shared" si="2"/>
        <v>1.0273160562722858E-2</v>
      </c>
      <c r="AE7" s="11">
        <f t="shared" si="2"/>
        <v>1.0273160562722858E-2</v>
      </c>
      <c r="AF7" s="11">
        <f t="shared" si="2"/>
        <v>1.0273160562722858E-2</v>
      </c>
      <c r="AG7" s="11">
        <f t="shared" si="2"/>
        <v>1.0273160562722858E-2</v>
      </c>
      <c r="AH7" s="11">
        <f t="shared" si="2"/>
        <v>1.0273160562722858E-2</v>
      </c>
      <c r="AI7" s="11">
        <f t="shared" si="2"/>
        <v>1.0273160562722858E-2</v>
      </c>
      <c r="AJ7" s="11">
        <f t="shared" si="2"/>
        <v>1.0273160562722858E-2</v>
      </c>
      <c r="AK7" s="11">
        <f t="shared" si="2"/>
        <v>1.0273160562722858E-2</v>
      </c>
      <c r="AL7" s="11">
        <f t="shared" si="2"/>
        <v>1.0273160562722858E-2</v>
      </c>
      <c r="AM7" s="11">
        <f t="shared" si="2"/>
        <v>1.0273160562722858E-2</v>
      </c>
      <c r="AN7" s="11">
        <f t="shared" si="2"/>
        <v>1.0273160562722858E-2</v>
      </c>
      <c r="AO7" s="11">
        <f t="shared" si="2"/>
        <v>1.0273160562722858E-2</v>
      </c>
      <c r="AP7" s="11">
        <f t="shared" si="3"/>
        <v>1.0273160562722858E-2</v>
      </c>
      <c r="AQ7" s="11">
        <f t="shared" si="3"/>
        <v>1.0273160562722858E-2</v>
      </c>
      <c r="AR7" s="11">
        <f t="shared" si="3"/>
        <v>1.0273160562722858E-2</v>
      </c>
      <c r="AS7" s="11">
        <f t="shared" si="3"/>
        <v>1.0273160562722858E-2</v>
      </c>
      <c r="AT7" s="11">
        <f t="shared" si="3"/>
        <v>1.0273160562722858E-2</v>
      </c>
      <c r="AU7" s="11">
        <f t="shared" si="3"/>
        <v>1.0273160562722858E-2</v>
      </c>
      <c r="AV7" s="11">
        <f t="shared" si="3"/>
        <v>1.0273160562722858E-2</v>
      </c>
      <c r="AW7" s="11">
        <f t="shared" si="3"/>
        <v>1.0273160562722858E-2</v>
      </c>
      <c r="AX7" s="11">
        <f t="shared" si="3"/>
        <v>1.0273160562722858E-2</v>
      </c>
      <c r="AY7" s="11">
        <f t="shared" si="3"/>
        <v>1.0273160562722858E-2</v>
      </c>
      <c r="AZ7" s="11">
        <f t="shared" si="3"/>
        <v>1.0273160562722858E-2</v>
      </c>
      <c r="BA7" s="11">
        <f t="shared" si="3"/>
        <v>1.0273160562722858E-2</v>
      </c>
      <c r="BB7" s="11">
        <f t="shared" si="3"/>
        <v>1.0273160562722858E-2</v>
      </c>
      <c r="BC7" s="11">
        <f t="shared" si="3"/>
        <v>1.0273160562722858E-2</v>
      </c>
      <c r="BD7" s="11">
        <f t="shared" si="3"/>
        <v>1.0273160562722858E-2</v>
      </c>
      <c r="BF7" s="11">
        <f>BF6/(1+G7)</f>
        <v>0.98396881850918805</v>
      </c>
      <c r="BG7" s="11">
        <f t="shared" ref="BG7:BG55" si="60">BG6/(1+H7)</f>
        <v>0.98397396464668374</v>
      </c>
      <c r="BH7" s="11">
        <f t="shared" ref="BH7:BH55" si="61">BH6/(1+I7)</f>
        <v>0.98494793287929372</v>
      </c>
      <c r="BI7" s="11">
        <f t="shared" ref="BI7:BI55" si="62">BI6/(1+J7)</f>
        <v>0.98494793287929372</v>
      </c>
      <c r="BJ7" s="11">
        <f t="shared" ref="BJ7:BJ55" si="63">BJ6/(1+K7)</f>
        <v>0.98494793287929372</v>
      </c>
      <c r="BK7" s="11">
        <f t="shared" ref="BK7:BK55" si="64">BK6/(1+L7)</f>
        <v>0.98494793287929372</v>
      </c>
      <c r="BL7" s="11">
        <f t="shared" ref="BL7:BL55" si="65">BL6/(1+M7)</f>
        <v>0.98494793287929372</v>
      </c>
      <c r="BM7" s="11">
        <f t="shared" ref="BM7:BM55" si="66">BM6/(1+N7)</f>
        <v>0.98494793287929372</v>
      </c>
      <c r="BN7" s="11">
        <f t="shared" ref="BN7:BN55" si="67">BN6/(1+O7)</f>
        <v>0.98494793287929372</v>
      </c>
      <c r="BO7" s="11">
        <f t="shared" ref="BO7:BO55" si="68">BO6/(1+P7)</f>
        <v>0.98494793287929372</v>
      </c>
      <c r="BP7" s="11">
        <f t="shared" ref="BP7:BP55" si="69">BP6/(1+Q7)</f>
        <v>0.98494793287929372</v>
      </c>
      <c r="BQ7" s="11">
        <f t="shared" ref="BQ7:BQ55" si="70">BQ6/(1+R7)</f>
        <v>0.98494793287929372</v>
      </c>
      <c r="BR7" s="11">
        <f t="shared" ref="BR7:BR55" si="71">BR6/(1+S7)</f>
        <v>0.98494793287929372</v>
      </c>
      <c r="BS7" s="11">
        <f t="shared" ref="BS7:BS55" si="72">BS6/(1+T7)</f>
        <v>0.98494793287929372</v>
      </c>
      <c r="BT7" s="11">
        <f t="shared" ref="BT7:BT55" si="73">BT6/(1+U7)</f>
        <v>0.98494793287929372</v>
      </c>
      <c r="BU7" s="11">
        <f t="shared" ref="BU7:BU55" si="74">BU6/(1+V7)</f>
        <v>0.98494793287929372</v>
      </c>
      <c r="BV7" s="11">
        <f t="shared" ref="BV7:BV55" si="75">BV6/(1+W7)</f>
        <v>0.98494793287929372</v>
      </c>
      <c r="BW7" s="11">
        <f t="shared" ref="BW7:BW55" si="76">BW6/(1+X7)</f>
        <v>0.98494793287929372</v>
      </c>
      <c r="BX7" s="11">
        <f t="shared" ref="BX7:BX55" si="77">BX6/(1+Y7)</f>
        <v>0.98494793287929372</v>
      </c>
      <c r="BY7" s="11">
        <f t="shared" ref="BY7:BY55" si="78">BY6/(1+Z7)</f>
        <v>0.98494793287929372</v>
      </c>
      <c r="BZ7" s="11">
        <f t="shared" ref="BZ7:BZ55" si="79">BZ6/(1+AA7)</f>
        <v>0.98494793287929372</v>
      </c>
      <c r="CA7" s="11">
        <f t="shared" ref="CA7:CA55" si="80">CA6/(1+AB7)</f>
        <v>0.98494793287929372</v>
      </c>
      <c r="CB7" s="11">
        <f t="shared" ref="CB7:CB55" si="81">CB6/(1+AC7)</f>
        <v>0.98494793287929372</v>
      </c>
      <c r="CC7" s="11">
        <f t="shared" ref="CC7:CC55" si="82">CC6/(1+AD7)</f>
        <v>0.98494793287929372</v>
      </c>
      <c r="CD7" s="11">
        <f t="shared" ref="CD7:CD55" si="83">CD6/(1+AE7)</f>
        <v>0.98494793287929372</v>
      </c>
      <c r="CE7" s="11">
        <f t="shared" ref="CE7:CE55" si="84">CE6/(1+AF7)</f>
        <v>0.98494793287929372</v>
      </c>
      <c r="CF7" s="11">
        <f t="shared" ref="CF7:CF55" si="85">CF6/(1+AG7)</f>
        <v>0.98494793287929372</v>
      </c>
      <c r="CG7" s="11">
        <f t="shared" ref="CG7:CG55" si="86">CG6/(1+AH7)</f>
        <v>0.98494793287929372</v>
      </c>
      <c r="CH7" s="11">
        <f t="shared" ref="CH7:CH55" si="87">CH6/(1+AI7)</f>
        <v>0.98494793287929372</v>
      </c>
      <c r="CI7" s="11">
        <f t="shared" ref="CI7:CI55" si="88">CI6/(1+AJ7)</f>
        <v>0.98494793287929372</v>
      </c>
      <c r="CJ7" s="11">
        <f t="shared" ref="CJ7:CJ55" si="89">CJ6/(1+AK7)</f>
        <v>0.98494793287929372</v>
      </c>
      <c r="CK7" s="11">
        <f t="shared" ref="CK7:CK55" si="90">CK6/(1+AL7)</f>
        <v>0.98494793287929372</v>
      </c>
      <c r="CL7" s="11">
        <f t="shared" ref="CL7:CL55" si="91">CL6/(1+AM7)</f>
        <v>0.98494793287929372</v>
      </c>
      <c r="CM7" s="11">
        <f t="shared" ref="CM7:CM55" si="92">CM6/(1+AN7)</f>
        <v>0.98494793287929372</v>
      </c>
      <c r="CN7" s="11">
        <f t="shared" ref="CN7:CN55" si="93">CN6/(1+AO7)</f>
        <v>0.98494793287929372</v>
      </c>
      <c r="CO7" s="11">
        <f t="shared" ref="CO7:CO55" si="94">CO6/(1+AP7)</f>
        <v>0.98494793287929372</v>
      </c>
      <c r="CP7" s="11">
        <f t="shared" ref="CP7:CP55" si="95">CP6/(1+AQ7)</f>
        <v>0.98494793287929372</v>
      </c>
      <c r="CQ7" s="11">
        <f t="shared" ref="CQ7:CQ55" si="96">CQ6/(1+AR7)</f>
        <v>0.98494793287929372</v>
      </c>
      <c r="CR7" s="11">
        <f t="shared" ref="CR7:CR55" si="97">CR6/(1+AS7)</f>
        <v>0.98494793287929372</v>
      </c>
      <c r="CS7" s="11">
        <f t="shared" ref="CS7:CS55" si="98">CS6/(1+AT7)</f>
        <v>0.98494793287929372</v>
      </c>
      <c r="CT7" s="11">
        <f t="shared" ref="CT7:CT55" si="99">CT6/(1+AU7)</f>
        <v>0.98494793287929372</v>
      </c>
      <c r="CU7" s="11">
        <f t="shared" ref="CU7:CU55" si="100">CU6/(1+AV7)</f>
        <v>0.98494793287929372</v>
      </c>
      <c r="CV7" s="11">
        <f t="shared" ref="CV7:CV55" si="101">CV6/(1+AW7)</f>
        <v>0.98494793287929372</v>
      </c>
      <c r="CW7" s="11">
        <f t="shared" ref="CW7:CW55" si="102">CW6/(1+AX7)</f>
        <v>0.98494793287929372</v>
      </c>
      <c r="CX7" s="11">
        <f t="shared" ref="CX7:CX55" si="103">CX6/(1+AY7)</f>
        <v>0.98494793287929372</v>
      </c>
      <c r="CY7" s="11">
        <f t="shared" ref="CY7:CY55" si="104">CY6/(1+AZ7)</f>
        <v>0.98494793287929372</v>
      </c>
      <c r="CZ7" s="11">
        <f t="shared" ref="CZ7:CZ55" si="105">CZ6/(1+BA7)</f>
        <v>0.98494793287929372</v>
      </c>
      <c r="DA7" s="11">
        <f t="shared" ref="DA7:DA55" si="106">DA6/(1+BB7)</f>
        <v>0.98494793287929372</v>
      </c>
      <c r="DB7" s="11">
        <f t="shared" ref="DB7:DB55" si="107">DB6/(1+BC7)</f>
        <v>0.98494793287929372</v>
      </c>
      <c r="DC7" s="11">
        <f t="shared" ref="DC7:DC55" si="108">DC6/(1+BD7)</f>
        <v>0.98494793287929372</v>
      </c>
      <c r="DE7" s="4">
        <f>(1-BF7)/(SUM(BF$6:BF7))</f>
        <v>8.1045540023948395E-3</v>
      </c>
      <c r="DF7" s="4">
        <f>(1-BG7)/(SUM(BG$6:BG7))</f>
        <v>8.0978817534504595E-3</v>
      </c>
      <c r="DG7" s="4">
        <f>(1-BH7)/(SUM(BH$6:BH7))</f>
        <v>7.6019988370660332E-3</v>
      </c>
      <c r="DH7" s="4">
        <f>(1-BI7)/(SUM(BI$6:BI7))</f>
        <v>7.6019988370660332E-3</v>
      </c>
      <c r="DI7" s="4">
        <f>(1-BJ7)/(SUM(BJ$6:BJ7))</f>
        <v>7.6019988370660332E-3</v>
      </c>
      <c r="DJ7" s="4">
        <f>(1-BK7)/(SUM(BK$6:BK7))</f>
        <v>7.6019988370660332E-3</v>
      </c>
      <c r="DK7" s="4">
        <f>(1-BL7)/(SUM(BL$6:BL7))</f>
        <v>7.6019988370660332E-3</v>
      </c>
      <c r="DL7" s="4">
        <f>(1-BM7)/(SUM(BM$6:BM7))</f>
        <v>7.6019988370660332E-3</v>
      </c>
      <c r="DM7" s="4">
        <f>(1-BN7)/(SUM(BN$6:BN7))</f>
        <v>7.6019988370660332E-3</v>
      </c>
      <c r="DN7" s="4">
        <f>(1-BO7)/(SUM(BO$6:BO7))</f>
        <v>7.6019988370660332E-3</v>
      </c>
      <c r="DO7" s="4">
        <f>(1-BP7)/(SUM(BP$6:BP7))</f>
        <v>7.6019988370660332E-3</v>
      </c>
      <c r="DP7" s="4">
        <f>(1-BQ7)/(SUM(BQ$6:BQ7))</f>
        <v>7.6019988370660332E-3</v>
      </c>
      <c r="DQ7" s="4">
        <f>(1-BR7)/(SUM(BR$6:BR7))</f>
        <v>7.6019988370660332E-3</v>
      </c>
      <c r="DR7" s="4">
        <f>(1-BS7)/(SUM(BS$6:BS7))</f>
        <v>7.6019988370660332E-3</v>
      </c>
      <c r="DS7" s="4">
        <f>(1-BT7)/(SUM(BT$6:BT7))</f>
        <v>7.6019988370660332E-3</v>
      </c>
      <c r="DT7" s="4">
        <f>(1-BU7)/(SUM(BU$6:BU7))</f>
        <v>7.6019988370660332E-3</v>
      </c>
      <c r="DU7" s="4">
        <f>(1-BV7)/(SUM(BV$6:BV7))</f>
        <v>7.6019988370660332E-3</v>
      </c>
      <c r="DV7" s="4">
        <f>(1-BW7)/(SUM(BW$6:BW7))</f>
        <v>7.6019988370660332E-3</v>
      </c>
      <c r="DW7" s="4">
        <f>(1-BX7)/(SUM(BX$6:BX7))</f>
        <v>7.6019988370660332E-3</v>
      </c>
      <c r="DX7" s="4">
        <f>(1-BY7)/(SUM(BY$6:BY7))</f>
        <v>7.6019988370660332E-3</v>
      </c>
      <c r="DY7" s="4">
        <f>(1-BZ7)/(SUM(BZ$6:BZ7))</f>
        <v>7.6019988370660332E-3</v>
      </c>
      <c r="DZ7" s="4">
        <f>(1-CA7)/(SUM(CA$6:CA7))</f>
        <v>7.6019988370660332E-3</v>
      </c>
      <c r="EA7" s="4">
        <f>(1-CB7)/(SUM(CB$6:CB7))</f>
        <v>7.6019988370660332E-3</v>
      </c>
      <c r="EB7" s="4">
        <f>(1-CC7)/(SUM(CC$6:CC7))</f>
        <v>7.6019988370660332E-3</v>
      </c>
      <c r="EC7" s="4">
        <f>(1-CD7)/(SUM(CD$6:CD7))</f>
        <v>7.6019988370660332E-3</v>
      </c>
      <c r="ED7" s="4">
        <f>(1-CE7)/(SUM(CE$6:CE7))</f>
        <v>7.6019988370660332E-3</v>
      </c>
      <c r="EE7" s="4">
        <f>(1-CF7)/(SUM(CF$6:CF7))</f>
        <v>7.6019988370660332E-3</v>
      </c>
      <c r="EF7" s="4">
        <f>(1-CG7)/(SUM(CG$6:CG7))</f>
        <v>7.6019988370660332E-3</v>
      </c>
      <c r="EG7" s="4">
        <f>(1-CH7)/(SUM(CH$6:CH7))</f>
        <v>7.6019988370660332E-3</v>
      </c>
      <c r="EH7" s="4">
        <f>(1-CI7)/(SUM(CI$6:CI7))</f>
        <v>7.6019988370660332E-3</v>
      </c>
      <c r="EI7" s="4">
        <f>(1-CJ7)/(SUM(CJ$6:CJ7))</f>
        <v>7.6019988370660332E-3</v>
      </c>
      <c r="EJ7" s="4">
        <f>(1-CK7)/(SUM(CK$6:CK7))</f>
        <v>7.6019988370660332E-3</v>
      </c>
      <c r="EK7" s="4">
        <f>(1-CL7)/(SUM(CL$6:CL7))</f>
        <v>7.6019988370660332E-3</v>
      </c>
      <c r="EL7" s="4">
        <f>(1-CM7)/(SUM(CM$6:CM7))</f>
        <v>7.6019988370660332E-3</v>
      </c>
      <c r="EM7" s="4">
        <f>(1-CN7)/(SUM(CN$6:CN7))</f>
        <v>7.6019988370660332E-3</v>
      </c>
      <c r="EN7" s="4">
        <f>(1-CO7)/(SUM(CO$6:CO7))</f>
        <v>7.6019988370660332E-3</v>
      </c>
      <c r="EO7" s="4">
        <f>(1-CP7)/(SUM(CP$6:CP7))</f>
        <v>7.6019988370660332E-3</v>
      </c>
      <c r="EP7" s="4">
        <f>(1-CQ7)/(SUM(CQ$6:CQ7))</f>
        <v>7.6019988370660332E-3</v>
      </c>
      <c r="EQ7" s="4">
        <f>(1-CR7)/(SUM(CR$6:CR7))</f>
        <v>7.6019988370660332E-3</v>
      </c>
      <c r="ER7" s="4">
        <f>(1-CS7)/(SUM(CS$6:CS7))</f>
        <v>7.6019988370660332E-3</v>
      </c>
      <c r="ES7" s="4">
        <f>(1-CT7)/(SUM(CT$6:CT7))</f>
        <v>7.6019988370660332E-3</v>
      </c>
      <c r="ET7" s="4">
        <f>(1-CU7)/(SUM(CU$6:CU7))</f>
        <v>7.6019988370660332E-3</v>
      </c>
      <c r="EU7" s="4">
        <f>(1-CV7)/(SUM(CV$6:CV7))</f>
        <v>7.6019988370660332E-3</v>
      </c>
      <c r="EV7" s="4">
        <f>(1-CW7)/(SUM(CW$6:CW7))</f>
        <v>7.6019988370660332E-3</v>
      </c>
      <c r="EW7" s="4">
        <f>(1-CX7)/(SUM(CX$6:CX7))</f>
        <v>7.6019988370660332E-3</v>
      </c>
      <c r="EX7" s="4">
        <f>(1-CY7)/(SUM(CY$6:CY7))</f>
        <v>7.6019988370660332E-3</v>
      </c>
      <c r="EY7" s="4">
        <f>(1-CZ7)/(SUM(CZ$6:CZ7))</f>
        <v>7.6019988370660332E-3</v>
      </c>
      <c r="EZ7" s="4">
        <f>(1-DA7)/(SUM(DA$6:DA7))</f>
        <v>7.6019988370660332E-3</v>
      </c>
      <c r="FA7" s="4">
        <f>(1-DB7)/(SUM(DB$6:DB7))</f>
        <v>7.6019988370660332E-3</v>
      </c>
      <c r="FB7" s="4">
        <f>(1-DC7)/(SUM(DC$6:DC7))</f>
        <v>7.6019988370660332E-3</v>
      </c>
      <c r="FD7" s="4">
        <f t="shared" ref="FD7:FD55" si="109">BF7^(-1/$D7)-1</f>
        <v>8.1132711106155497E-3</v>
      </c>
      <c r="FE7" s="4">
        <f t="shared" si="9"/>
        <v>8.1106349147028745E-3</v>
      </c>
      <c r="FF7" s="4">
        <f t="shared" si="10"/>
        <v>7.6120752694377458E-3</v>
      </c>
      <c r="FG7" s="4">
        <f t="shared" si="11"/>
        <v>7.6120752694377458E-3</v>
      </c>
      <c r="FH7" s="4">
        <f t="shared" si="12"/>
        <v>7.6120752694377458E-3</v>
      </c>
      <c r="FI7" s="4">
        <f t="shared" si="13"/>
        <v>7.6120752694377458E-3</v>
      </c>
      <c r="FJ7" s="4">
        <f t="shared" si="14"/>
        <v>7.6120752694377458E-3</v>
      </c>
      <c r="FK7" s="4">
        <f t="shared" si="15"/>
        <v>7.6120752694377458E-3</v>
      </c>
      <c r="FL7" s="4">
        <f t="shared" si="16"/>
        <v>7.6120752694377458E-3</v>
      </c>
      <c r="FM7" s="4">
        <f t="shared" si="17"/>
        <v>7.6120752694377458E-3</v>
      </c>
      <c r="FN7" s="4">
        <f t="shared" si="18"/>
        <v>7.6120752694377458E-3</v>
      </c>
      <c r="FO7" s="4">
        <f t="shared" si="19"/>
        <v>7.6120752694377458E-3</v>
      </c>
      <c r="FP7" s="4">
        <f t="shared" si="20"/>
        <v>7.6120752694377458E-3</v>
      </c>
      <c r="FQ7" s="4">
        <f t="shared" si="21"/>
        <v>7.6120752694377458E-3</v>
      </c>
      <c r="FR7" s="4">
        <f t="shared" si="22"/>
        <v>7.6120752694377458E-3</v>
      </c>
      <c r="FS7" s="4">
        <f t="shared" si="23"/>
        <v>7.6120752694377458E-3</v>
      </c>
      <c r="FT7" s="4">
        <f t="shared" si="24"/>
        <v>7.6120752694377458E-3</v>
      </c>
      <c r="FU7" s="4">
        <f t="shared" si="25"/>
        <v>7.6120752694377458E-3</v>
      </c>
      <c r="FV7" s="4">
        <f t="shared" si="26"/>
        <v>7.6120752694377458E-3</v>
      </c>
      <c r="FW7" s="4">
        <f t="shared" si="27"/>
        <v>7.6120752694377458E-3</v>
      </c>
      <c r="FX7" s="4">
        <f t="shared" si="28"/>
        <v>7.6120752694377458E-3</v>
      </c>
      <c r="FY7" s="4">
        <f t="shared" si="29"/>
        <v>7.6120752694377458E-3</v>
      </c>
      <c r="FZ7" s="4">
        <f t="shared" si="30"/>
        <v>7.6120752694377458E-3</v>
      </c>
      <c r="GA7" s="4">
        <f t="shared" si="31"/>
        <v>7.6120752694377458E-3</v>
      </c>
      <c r="GB7" s="4">
        <f t="shared" si="32"/>
        <v>7.6120752694377458E-3</v>
      </c>
      <c r="GC7" s="4">
        <f t="shared" si="33"/>
        <v>7.6120752694377458E-3</v>
      </c>
      <c r="GD7" s="4">
        <f t="shared" si="34"/>
        <v>7.6120752694377458E-3</v>
      </c>
      <c r="GE7" s="4">
        <f t="shared" si="35"/>
        <v>7.6120752694377458E-3</v>
      </c>
      <c r="GF7" s="4">
        <f t="shared" si="36"/>
        <v>7.6120752694377458E-3</v>
      </c>
      <c r="GG7" s="4">
        <f t="shared" si="37"/>
        <v>7.6120752694377458E-3</v>
      </c>
      <c r="GH7" s="4">
        <f t="shared" si="38"/>
        <v>7.6120752694377458E-3</v>
      </c>
      <c r="GI7" s="4">
        <f t="shared" si="39"/>
        <v>7.6120752694377458E-3</v>
      </c>
      <c r="GJ7" s="4">
        <f t="shared" si="40"/>
        <v>7.6120752694377458E-3</v>
      </c>
      <c r="GK7" s="4">
        <f t="shared" si="41"/>
        <v>7.6120752694377458E-3</v>
      </c>
      <c r="GL7" s="4">
        <f t="shared" si="42"/>
        <v>7.6120752694377458E-3</v>
      </c>
      <c r="GM7" s="4">
        <f t="shared" si="43"/>
        <v>7.6120752694377458E-3</v>
      </c>
      <c r="GN7" s="4">
        <f t="shared" si="44"/>
        <v>7.6120752694377458E-3</v>
      </c>
      <c r="GO7" s="4">
        <f t="shared" si="45"/>
        <v>7.6120752694377458E-3</v>
      </c>
      <c r="GP7" s="4">
        <f t="shared" si="46"/>
        <v>7.6120752694377458E-3</v>
      </c>
      <c r="GQ7" s="4">
        <f t="shared" si="47"/>
        <v>7.6120752694377458E-3</v>
      </c>
      <c r="GR7" s="4">
        <f t="shared" si="48"/>
        <v>7.6120752694377458E-3</v>
      </c>
      <c r="GS7" s="4">
        <f t="shared" si="49"/>
        <v>7.6120752694377458E-3</v>
      </c>
      <c r="GT7" s="4">
        <f t="shared" si="50"/>
        <v>7.6120752694377458E-3</v>
      </c>
      <c r="GU7" s="4">
        <f t="shared" si="51"/>
        <v>7.6120752694377458E-3</v>
      </c>
      <c r="GV7" s="4">
        <f t="shared" si="52"/>
        <v>7.6120752694377458E-3</v>
      </c>
      <c r="GW7" s="4">
        <f t="shared" si="53"/>
        <v>7.6120752694377458E-3</v>
      </c>
      <c r="GX7" s="4">
        <f t="shared" si="54"/>
        <v>7.6120752694377458E-3</v>
      </c>
      <c r="GY7" s="4">
        <f t="shared" si="55"/>
        <v>7.6120752694377458E-3</v>
      </c>
      <c r="GZ7" s="4">
        <f t="shared" si="56"/>
        <v>7.6120752694377458E-3</v>
      </c>
      <c r="HA7" s="4">
        <f t="shared" si="57"/>
        <v>7.6120752694377458E-3</v>
      </c>
      <c r="HB7" s="4"/>
      <c r="HC7" s="4"/>
      <c r="HD7" s="4"/>
      <c r="HE7" s="4"/>
    </row>
    <row r="8" spans="2:213" x14ac:dyDescent="0.2">
      <c r="B8" t="str">
        <f t="shared" si="0"/>
        <v>3y</v>
      </c>
      <c r="C8">
        <f t="shared" si="58"/>
        <v>36</v>
      </c>
      <c r="D8" s="10">
        <f t="shared" si="1"/>
        <v>3</v>
      </c>
      <c r="E8" s="11">
        <f>'Curve construction'!E23</f>
        <v>1.4681686869266693E-2</v>
      </c>
      <c r="G8" s="11">
        <f t="shared" si="59"/>
        <v>1.4681686869266693E-2</v>
      </c>
      <c r="H8" s="11">
        <f t="shared" si="2"/>
        <v>1.4681686869266693E-2</v>
      </c>
      <c r="I8" s="11">
        <f t="shared" si="2"/>
        <v>1.5681686869266694E-2</v>
      </c>
      <c r="J8" s="11">
        <f t="shared" si="2"/>
        <v>1.4681686869266693E-2</v>
      </c>
      <c r="K8" s="11">
        <f t="shared" si="2"/>
        <v>1.4681686869266693E-2</v>
      </c>
      <c r="L8" s="11">
        <f t="shared" si="2"/>
        <v>1.4681686869266693E-2</v>
      </c>
      <c r="M8" s="11">
        <f t="shared" si="2"/>
        <v>1.4681686869266693E-2</v>
      </c>
      <c r="N8" s="11">
        <f t="shared" si="2"/>
        <v>1.4681686869266693E-2</v>
      </c>
      <c r="O8" s="11">
        <f t="shared" si="2"/>
        <v>1.4681686869266693E-2</v>
      </c>
      <c r="P8" s="11">
        <f t="shared" si="2"/>
        <v>1.4681686869266693E-2</v>
      </c>
      <c r="Q8" s="11">
        <f t="shared" si="2"/>
        <v>1.4681686869266693E-2</v>
      </c>
      <c r="R8" s="11">
        <f t="shared" si="2"/>
        <v>1.4681686869266693E-2</v>
      </c>
      <c r="S8" s="11">
        <f t="shared" si="2"/>
        <v>1.4681686869266693E-2</v>
      </c>
      <c r="T8" s="11">
        <f t="shared" si="2"/>
        <v>1.4681686869266693E-2</v>
      </c>
      <c r="U8" s="11">
        <f t="shared" si="2"/>
        <v>1.4681686869266693E-2</v>
      </c>
      <c r="V8" s="11">
        <f t="shared" si="2"/>
        <v>1.4681686869266693E-2</v>
      </c>
      <c r="W8" s="11">
        <f t="shared" si="2"/>
        <v>1.4681686869266693E-2</v>
      </c>
      <c r="X8" s="11">
        <f t="shared" si="2"/>
        <v>1.4681686869266693E-2</v>
      </c>
      <c r="Y8" s="11">
        <f t="shared" si="2"/>
        <v>1.4681686869266693E-2</v>
      </c>
      <c r="Z8" s="11">
        <f t="shared" si="2"/>
        <v>1.4681686869266693E-2</v>
      </c>
      <c r="AA8" s="11">
        <f t="shared" si="2"/>
        <v>1.4681686869266693E-2</v>
      </c>
      <c r="AB8" s="11">
        <f t="shared" si="2"/>
        <v>1.4681686869266693E-2</v>
      </c>
      <c r="AC8" s="11">
        <f t="shared" si="2"/>
        <v>1.4681686869266693E-2</v>
      </c>
      <c r="AD8" s="11">
        <f t="shared" si="2"/>
        <v>1.4681686869266693E-2</v>
      </c>
      <c r="AE8" s="11">
        <f t="shared" si="2"/>
        <v>1.4681686869266693E-2</v>
      </c>
      <c r="AF8" s="11">
        <f t="shared" si="2"/>
        <v>1.4681686869266693E-2</v>
      </c>
      <c r="AG8" s="11">
        <f t="shared" si="2"/>
        <v>1.4681686869266693E-2</v>
      </c>
      <c r="AH8" s="11">
        <f t="shared" si="2"/>
        <v>1.4681686869266693E-2</v>
      </c>
      <c r="AI8" s="11">
        <f t="shared" si="2"/>
        <v>1.4681686869266693E-2</v>
      </c>
      <c r="AJ8" s="11">
        <f t="shared" si="2"/>
        <v>1.4681686869266693E-2</v>
      </c>
      <c r="AK8" s="11">
        <f t="shared" si="2"/>
        <v>1.4681686869266693E-2</v>
      </c>
      <c r="AL8" s="11">
        <f t="shared" si="2"/>
        <v>1.4681686869266693E-2</v>
      </c>
      <c r="AM8" s="11">
        <f t="shared" si="2"/>
        <v>1.4681686869266693E-2</v>
      </c>
      <c r="AN8" s="11">
        <f t="shared" si="2"/>
        <v>1.4681686869266693E-2</v>
      </c>
      <c r="AO8" s="11">
        <f t="shared" si="2"/>
        <v>1.4681686869266693E-2</v>
      </c>
      <c r="AP8" s="11">
        <f t="shared" si="3"/>
        <v>1.4681686869266693E-2</v>
      </c>
      <c r="AQ8" s="11">
        <f t="shared" si="3"/>
        <v>1.4681686869266693E-2</v>
      </c>
      <c r="AR8" s="11">
        <f t="shared" si="3"/>
        <v>1.4681686869266693E-2</v>
      </c>
      <c r="AS8" s="11">
        <f t="shared" si="3"/>
        <v>1.4681686869266693E-2</v>
      </c>
      <c r="AT8" s="11">
        <f t="shared" si="3"/>
        <v>1.4681686869266693E-2</v>
      </c>
      <c r="AU8" s="11">
        <f t="shared" si="3"/>
        <v>1.4681686869266693E-2</v>
      </c>
      <c r="AV8" s="11">
        <f t="shared" si="3"/>
        <v>1.4681686869266693E-2</v>
      </c>
      <c r="AW8" s="11">
        <f t="shared" si="3"/>
        <v>1.4681686869266693E-2</v>
      </c>
      <c r="AX8" s="11">
        <f t="shared" si="3"/>
        <v>1.4681686869266693E-2</v>
      </c>
      <c r="AY8" s="11">
        <f t="shared" si="3"/>
        <v>1.4681686869266693E-2</v>
      </c>
      <c r="AZ8" s="11">
        <f t="shared" si="3"/>
        <v>1.4681686869266693E-2</v>
      </c>
      <c r="BA8" s="11">
        <f t="shared" si="3"/>
        <v>1.4681686869266693E-2</v>
      </c>
      <c r="BB8" s="11">
        <f t="shared" si="3"/>
        <v>1.4681686869266693E-2</v>
      </c>
      <c r="BC8" s="11">
        <f t="shared" si="3"/>
        <v>1.4681686869266693E-2</v>
      </c>
      <c r="BD8" s="11">
        <f t="shared" si="3"/>
        <v>1.4681686869266693E-2</v>
      </c>
      <c r="BF8" s="11">
        <f t="shared" ref="BF8:BF55" si="110">BF7/(1+G8)</f>
        <v>0.96973152392762585</v>
      </c>
      <c r="BG8" s="11">
        <f t="shared" si="60"/>
        <v>0.96973659560435188</v>
      </c>
      <c r="BH8" s="11">
        <f t="shared" si="61"/>
        <v>0.96974076190670866</v>
      </c>
      <c r="BI8" s="11">
        <f t="shared" si="62"/>
        <v>0.97069647124339598</v>
      </c>
      <c r="BJ8" s="11">
        <f t="shared" si="63"/>
        <v>0.97069647124339598</v>
      </c>
      <c r="BK8" s="11">
        <f t="shared" si="64"/>
        <v>0.97069647124339598</v>
      </c>
      <c r="BL8" s="11">
        <f t="shared" si="65"/>
        <v>0.97069647124339598</v>
      </c>
      <c r="BM8" s="11">
        <f t="shared" si="66"/>
        <v>0.97069647124339598</v>
      </c>
      <c r="BN8" s="11">
        <f t="shared" si="67"/>
        <v>0.97069647124339598</v>
      </c>
      <c r="BO8" s="11">
        <f t="shared" si="68"/>
        <v>0.97069647124339598</v>
      </c>
      <c r="BP8" s="11">
        <f t="shared" si="69"/>
        <v>0.97069647124339598</v>
      </c>
      <c r="BQ8" s="11">
        <f t="shared" si="70"/>
        <v>0.97069647124339598</v>
      </c>
      <c r="BR8" s="11">
        <f t="shared" si="71"/>
        <v>0.97069647124339598</v>
      </c>
      <c r="BS8" s="11">
        <f t="shared" si="72"/>
        <v>0.97069647124339598</v>
      </c>
      <c r="BT8" s="11">
        <f t="shared" si="73"/>
        <v>0.97069647124339598</v>
      </c>
      <c r="BU8" s="11">
        <f t="shared" si="74"/>
        <v>0.97069647124339598</v>
      </c>
      <c r="BV8" s="11">
        <f t="shared" si="75"/>
        <v>0.97069647124339598</v>
      </c>
      <c r="BW8" s="11">
        <f t="shared" si="76"/>
        <v>0.97069647124339598</v>
      </c>
      <c r="BX8" s="11">
        <f t="shared" si="77"/>
        <v>0.97069647124339598</v>
      </c>
      <c r="BY8" s="11">
        <f t="shared" si="78"/>
        <v>0.97069647124339598</v>
      </c>
      <c r="BZ8" s="11">
        <f t="shared" si="79"/>
        <v>0.97069647124339598</v>
      </c>
      <c r="CA8" s="11">
        <f t="shared" si="80"/>
        <v>0.97069647124339598</v>
      </c>
      <c r="CB8" s="11">
        <f t="shared" si="81"/>
        <v>0.97069647124339598</v>
      </c>
      <c r="CC8" s="11">
        <f t="shared" si="82"/>
        <v>0.97069647124339598</v>
      </c>
      <c r="CD8" s="11">
        <f t="shared" si="83"/>
        <v>0.97069647124339598</v>
      </c>
      <c r="CE8" s="11">
        <f t="shared" si="84"/>
        <v>0.97069647124339598</v>
      </c>
      <c r="CF8" s="11">
        <f t="shared" si="85"/>
        <v>0.97069647124339598</v>
      </c>
      <c r="CG8" s="11">
        <f t="shared" si="86"/>
        <v>0.97069647124339598</v>
      </c>
      <c r="CH8" s="11">
        <f t="shared" si="87"/>
        <v>0.97069647124339598</v>
      </c>
      <c r="CI8" s="11">
        <f t="shared" si="88"/>
        <v>0.97069647124339598</v>
      </c>
      <c r="CJ8" s="11">
        <f t="shared" si="89"/>
        <v>0.97069647124339598</v>
      </c>
      <c r="CK8" s="11">
        <f t="shared" si="90"/>
        <v>0.97069647124339598</v>
      </c>
      <c r="CL8" s="11">
        <f t="shared" si="91"/>
        <v>0.97069647124339598</v>
      </c>
      <c r="CM8" s="11">
        <f t="shared" si="92"/>
        <v>0.97069647124339598</v>
      </c>
      <c r="CN8" s="11">
        <f t="shared" si="93"/>
        <v>0.97069647124339598</v>
      </c>
      <c r="CO8" s="11">
        <f t="shared" si="94"/>
        <v>0.97069647124339598</v>
      </c>
      <c r="CP8" s="11">
        <f t="shared" si="95"/>
        <v>0.97069647124339598</v>
      </c>
      <c r="CQ8" s="11">
        <f t="shared" si="96"/>
        <v>0.97069647124339598</v>
      </c>
      <c r="CR8" s="11">
        <f t="shared" si="97"/>
        <v>0.97069647124339598</v>
      </c>
      <c r="CS8" s="11">
        <f t="shared" si="98"/>
        <v>0.97069647124339598</v>
      </c>
      <c r="CT8" s="11">
        <f t="shared" si="99"/>
        <v>0.97069647124339598</v>
      </c>
      <c r="CU8" s="11">
        <f t="shared" si="100"/>
        <v>0.97069647124339598</v>
      </c>
      <c r="CV8" s="11">
        <f t="shared" si="101"/>
        <v>0.97069647124339598</v>
      </c>
      <c r="CW8" s="11">
        <f t="shared" si="102"/>
        <v>0.97069647124339598</v>
      </c>
      <c r="CX8" s="11">
        <f t="shared" si="103"/>
        <v>0.97069647124339598</v>
      </c>
      <c r="CY8" s="11">
        <f t="shared" si="104"/>
        <v>0.97069647124339598</v>
      </c>
      <c r="CZ8" s="11">
        <f t="shared" si="105"/>
        <v>0.97069647124339598</v>
      </c>
      <c r="DA8" s="11">
        <f t="shared" si="106"/>
        <v>0.97069647124339598</v>
      </c>
      <c r="DB8" s="11">
        <f t="shared" si="107"/>
        <v>0.97069647124339598</v>
      </c>
      <c r="DC8" s="11">
        <f t="shared" si="108"/>
        <v>0.97069647124339598</v>
      </c>
      <c r="DE8" s="4">
        <f>(1-BF8)/(SUM(BF$6:BF8))</f>
        <v>1.0268235893403761E-2</v>
      </c>
      <c r="DF8" s="4">
        <f>(1-BG8)/(SUM(BG$6:BG8))</f>
        <v>1.0263035887798363E-2</v>
      </c>
      <c r="DG8" s="4">
        <f>(1-BH8)/(SUM(BH$6:BH8))</f>
        <v>1.025822025685906E-2</v>
      </c>
      <c r="DH8" s="4">
        <f>(1-BI8)/(SUM(BI$6:BI8))</f>
        <v>9.9310064912098324E-3</v>
      </c>
      <c r="DI8" s="4">
        <f>(1-BJ8)/(SUM(BJ$6:BJ8))</f>
        <v>9.9310064912098324E-3</v>
      </c>
      <c r="DJ8" s="4">
        <f>(1-BK8)/(SUM(BK$6:BK8))</f>
        <v>9.9310064912098324E-3</v>
      </c>
      <c r="DK8" s="4">
        <f>(1-BL8)/(SUM(BL$6:BL8))</f>
        <v>9.9310064912098324E-3</v>
      </c>
      <c r="DL8" s="4">
        <f>(1-BM8)/(SUM(BM$6:BM8))</f>
        <v>9.9310064912098324E-3</v>
      </c>
      <c r="DM8" s="4">
        <f>(1-BN8)/(SUM(BN$6:BN8))</f>
        <v>9.9310064912098324E-3</v>
      </c>
      <c r="DN8" s="4">
        <f>(1-BO8)/(SUM(BO$6:BO8))</f>
        <v>9.9310064912098324E-3</v>
      </c>
      <c r="DO8" s="4">
        <f>(1-BP8)/(SUM(BP$6:BP8))</f>
        <v>9.9310064912098324E-3</v>
      </c>
      <c r="DP8" s="4">
        <f>(1-BQ8)/(SUM(BQ$6:BQ8))</f>
        <v>9.9310064912098324E-3</v>
      </c>
      <c r="DQ8" s="4">
        <f>(1-BR8)/(SUM(BR$6:BR8))</f>
        <v>9.9310064912098324E-3</v>
      </c>
      <c r="DR8" s="4">
        <f>(1-BS8)/(SUM(BS$6:BS8))</f>
        <v>9.9310064912098324E-3</v>
      </c>
      <c r="DS8" s="4">
        <f>(1-BT8)/(SUM(BT$6:BT8))</f>
        <v>9.9310064912098324E-3</v>
      </c>
      <c r="DT8" s="4">
        <f>(1-BU8)/(SUM(BU$6:BU8))</f>
        <v>9.9310064912098324E-3</v>
      </c>
      <c r="DU8" s="4">
        <f>(1-BV8)/(SUM(BV$6:BV8))</f>
        <v>9.9310064912098324E-3</v>
      </c>
      <c r="DV8" s="4">
        <f>(1-BW8)/(SUM(BW$6:BW8))</f>
        <v>9.9310064912098324E-3</v>
      </c>
      <c r="DW8" s="4">
        <f>(1-BX8)/(SUM(BX$6:BX8))</f>
        <v>9.9310064912098324E-3</v>
      </c>
      <c r="DX8" s="4">
        <f>(1-BY8)/(SUM(BY$6:BY8))</f>
        <v>9.9310064912098324E-3</v>
      </c>
      <c r="DY8" s="4">
        <f>(1-BZ8)/(SUM(BZ$6:BZ8))</f>
        <v>9.9310064912098324E-3</v>
      </c>
      <c r="DZ8" s="4">
        <f>(1-CA8)/(SUM(CA$6:CA8))</f>
        <v>9.9310064912098324E-3</v>
      </c>
      <c r="EA8" s="4">
        <f>(1-CB8)/(SUM(CB$6:CB8))</f>
        <v>9.9310064912098324E-3</v>
      </c>
      <c r="EB8" s="4">
        <f>(1-CC8)/(SUM(CC$6:CC8))</f>
        <v>9.9310064912098324E-3</v>
      </c>
      <c r="EC8" s="4">
        <f>(1-CD8)/(SUM(CD$6:CD8))</f>
        <v>9.9310064912098324E-3</v>
      </c>
      <c r="ED8" s="4">
        <f>(1-CE8)/(SUM(CE$6:CE8))</f>
        <v>9.9310064912098324E-3</v>
      </c>
      <c r="EE8" s="4">
        <f>(1-CF8)/(SUM(CF$6:CF8))</f>
        <v>9.9310064912098324E-3</v>
      </c>
      <c r="EF8" s="4">
        <f>(1-CG8)/(SUM(CG$6:CG8))</f>
        <v>9.9310064912098324E-3</v>
      </c>
      <c r="EG8" s="4">
        <f>(1-CH8)/(SUM(CH$6:CH8))</f>
        <v>9.9310064912098324E-3</v>
      </c>
      <c r="EH8" s="4">
        <f>(1-CI8)/(SUM(CI$6:CI8))</f>
        <v>9.9310064912098324E-3</v>
      </c>
      <c r="EI8" s="4">
        <f>(1-CJ8)/(SUM(CJ$6:CJ8))</f>
        <v>9.9310064912098324E-3</v>
      </c>
      <c r="EJ8" s="4">
        <f>(1-CK8)/(SUM(CK$6:CK8))</f>
        <v>9.9310064912098324E-3</v>
      </c>
      <c r="EK8" s="4">
        <f>(1-CL8)/(SUM(CL$6:CL8))</f>
        <v>9.9310064912098324E-3</v>
      </c>
      <c r="EL8" s="4">
        <f>(1-CM8)/(SUM(CM$6:CM8))</f>
        <v>9.9310064912098324E-3</v>
      </c>
      <c r="EM8" s="4">
        <f>(1-CN8)/(SUM(CN$6:CN8))</f>
        <v>9.9310064912098324E-3</v>
      </c>
      <c r="EN8" s="4">
        <f>(1-CO8)/(SUM(CO$6:CO8))</f>
        <v>9.9310064912098324E-3</v>
      </c>
      <c r="EO8" s="4">
        <f>(1-CP8)/(SUM(CP$6:CP8))</f>
        <v>9.9310064912098324E-3</v>
      </c>
      <c r="EP8" s="4">
        <f>(1-CQ8)/(SUM(CQ$6:CQ8))</f>
        <v>9.9310064912098324E-3</v>
      </c>
      <c r="EQ8" s="4">
        <f>(1-CR8)/(SUM(CR$6:CR8))</f>
        <v>9.9310064912098324E-3</v>
      </c>
      <c r="ER8" s="4">
        <f>(1-CS8)/(SUM(CS$6:CS8))</f>
        <v>9.9310064912098324E-3</v>
      </c>
      <c r="ES8" s="4">
        <f>(1-CT8)/(SUM(CT$6:CT8))</f>
        <v>9.9310064912098324E-3</v>
      </c>
      <c r="ET8" s="4">
        <f>(1-CU8)/(SUM(CU$6:CU8))</f>
        <v>9.9310064912098324E-3</v>
      </c>
      <c r="EU8" s="4">
        <f>(1-CV8)/(SUM(CV$6:CV8))</f>
        <v>9.9310064912098324E-3</v>
      </c>
      <c r="EV8" s="4">
        <f>(1-CW8)/(SUM(CW$6:CW8))</f>
        <v>9.9310064912098324E-3</v>
      </c>
      <c r="EW8" s="4">
        <f>(1-CX8)/(SUM(CX$6:CX8))</f>
        <v>9.9310064912098324E-3</v>
      </c>
      <c r="EX8" s="4">
        <f>(1-CY8)/(SUM(CY$6:CY8))</f>
        <v>9.9310064912098324E-3</v>
      </c>
      <c r="EY8" s="4">
        <f>(1-CZ8)/(SUM(CZ$6:CZ8))</f>
        <v>9.9310064912098324E-3</v>
      </c>
      <c r="EZ8" s="4">
        <f>(1-DA8)/(SUM(DA$6:DA8))</f>
        <v>9.9310064912098324E-3</v>
      </c>
      <c r="FA8" s="4">
        <f>(1-DB8)/(SUM(DB$6:DB8))</f>
        <v>9.9310064912098324E-3</v>
      </c>
      <c r="FB8" s="4">
        <f>(1-DC8)/(SUM(DC$6:DC8))</f>
        <v>9.9310064912098324E-3</v>
      </c>
      <c r="FD8" s="4">
        <f t="shared" si="109"/>
        <v>1.0298004961421192E-2</v>
      </c>
      <c r="FE8" s="4">
        <f t="shared" si="9"/>
        <v>1.0296243688021622E-2</v>
      </c>
      <c r="FF8" s="4">
        <f t="shared" si="10"/>
        <v>1.0294796838920428E-2</v>
      </c>
      <c r="FG8" s="4">
        <f t="shared" si="11"/>
        <v>9.9631225368863596E-3</v>
      </c>
      <c r="FH8" s="4">
        <f t="shared" si="12"/>
        <v>9.9631225368863596E-3</v>
      </c>
      <c r="FI8" s="4">
        <f t="shared" si="13"/>
        <v>9.9631225368863596E-3</v>
      </c>
      <c r="FJ8" s="4">
        <f t="shared" si="14"/>
        <v>9.9631225368863596E-3</v>
      </c>
      <c r="FK8" s="4">
        <f t="shared" si="15"/>
        <v>9.9631225368863596E-3</v>
      </c>
      <c r="FL8" s="4">
        <f t="shared" si="16"/>
        <v>9.9631225368863596E-3</v>
      </c>
      <c r="FM8" s="4">
        <f t="shared" si="17"/>
        <v>9.9631225368863596E-3</v>
      </c>
      <c r="FN8" s="4">
        <f t="shared" si="18"/>
        <v>9.9631225368863596E-3</v>
      </c>
      <c r="FO8" s="4">
        <f t="shared" si="19"/>
        <v>9.9631225368863596E-3</v>
      </c>
      <c r="FP8" s="4">
        <f t="shared" si="20"/>
        <v>9.9631225368863596E-3</v>
      </c>
      <c r="FQ8" s="4">
        <f t="shared" si="21"/>
        <v>9.9631225368863596E-3</v>
      </c>
      <c r="FR8" s="4">
        <f t="shared" si="22"/>
        <v>9.9631225368863596E-3</v>
      </c>
      <c r="FS8" s="4">
        <f t="shared" si="23"/>
        <v>9.9631225368863596E-3</v>
      </c>
      <c r="FT8" s="4">
        <f t="shared" si="24"/>
        <v>9.9631225368863596E-3</v>
      </c>
      <c r="FU8" s="4">
        <f t="shared" si="25"/>
        <v>9.9631225368863596E-3</v>
      </c>
      <c r="FV8" s="4">
        <f t="shared" si="26"/>
        <v>9.9631225368863596E-3</v>
      </c>
      <c r="FW8" s="4">
        <f t="shared" si="27"/>
        <v>9.9631225368863596E-3</v>
      </c>
      <c r="FX8" s="4">
        <f t="shared" si="28"/>
        <v>9.9631225368863596E-3</v>
      </c>
      <c r="FY8" s="4">
        <f t="shared" si="29"/>
        <v>9.9631225368863596E-3</v>
      </c>
      <c r="FZ8" s="4">
        <f t="shared" si="30"/>
        <v>9.9631225368863596E-3</v>
      </c>
      <c r="GA8" s="4">
        <f t="shared" si="31"/>
        <v>9.9631225368863596E-3</v>
      </c>
      <c r="GB8" s="4">
        <f t="shared" si="32"/>
        <v>9.9631225368863596E-3</v>
      </c>
      <c r="GC8" s="4">
        <f t="shared" si="33"/>
        <v>9.9631225368863596E-3</v>
      </c>
      <c r="GD8" s="4">
        <f t="shared" si="34"/>
        <v>9.9631225368863596E-3</v>
      </c>
      <c r="GE8" s="4">
        <f t="shared" si="35"/>
        <v>9.9631225368863596E-3</v>
      </c>
      <c r="GF8" s="4">
        <f t="shared" si="36"/>
        <v>9.9631225368863596E-3</v>
      </c>
      <c r="GG8" s="4">
        <f t="shared" si="37"/>
        <v>9.9631225368863596E-3</v>
      </c>
      <c r="GH8" s="4">
        <f t="shared" si="38"/>
        <v>9.9631225368863596E-3</v>
      </c>
      <c r="GI8" s="4">
        <f t="shared" si="39"/>
        <v>9.9631225368863596E-3</v>
      </c>
      <c r="GJ8" s="4">
        <f t="shared" si="40"/>
        <v>9.9631225368863596E-3</v>
      </c>
      <c r="GK8" s="4">
        <f t="shared" si="41"/>
        <v>9.9631225368863596E-3</v>
      </c>
      <c r="GL8" s="4">
        <f t="shared" si="42"/>
        <v>9.9631225368863596E-3</v>
      </c>
      <c r="GM8" s="4">
        <f t="shared" si="43"/>
        <v>9.9631225368863596E-3</v>
      </c>
      <c r="GN8" s="4">
        <f t="shared" si="44"/>
        <v>9.9631225368863596E-3</v>
      </c>
      <c r="GO8" s="4">
        <f t="shared" si="45"/>
        <v>9.9631225368863596E-3</v>
      </c>
      <c r="GP8" s="4">
        <f t="shared" si="46"/>
        <v>9.9631225368863596E-3</v>
      </c>
      <c r="GQ8" s="4">
        <f t="shared" si="47"/>
        <v>9.9631225368863596E-3</v>
      </c>
      <c r="GR8" s="4">
        <f t="shared" si="48"/>
        <v>9.9631225368863596E-3</v>
      </c>
      <c r="GS8" s="4">
        <f t="shared" si="49"/>
        <v>9.9631225368863596E-3</v>
      </c>
      <c r="GT8" s="4">
        <f t="shared" si="50"/>
        <v>9.9631225368863596E-3</v>
      </c>
      <c r="GU8" s="4">
        <f t="shared" si="51"/>
        <v>9.9631225368863596E-3</v>
      </c>
      <c r="GV8" s="4">
        <f t="shared" si="52"/>
        <v>9.9631225368863596E-3</v>
      </c>
      <c r="GW8" s="4">
        <f t="shared" si="53"/>
        <v>9.9631225368863596E-3</v>
      </c>
      <c r="GX8" s="4">
        <f t="shared" si="54"/>
        <v>9.9631225368863596E-3</v>
      </c>
      <c r="GY8" s="4">
        <f t="shared" si="55"/>
        <v>9.9631225368863596E-3</v>
      </c>
      <c r="GZ8" s="4">
        <f t="shared" si="56"/>
        <v>9.9631225368863596E-3</v>
      </c>
      <c r="HA8" s="4">
        <f t="shared" si="57"/>
        <v>9.9631225368863596E-3</v>
      </c>
      <c r="HB8" s="4"/>
      <c r="HC8" s="4"/>
      <c r="HD8" s="4"/>
      <c r="HE8" s="4"/>
    </row>
    <row r="9" spans="2:213" x14ac:dyDescent="0.2">
      <c r="B9" t="str">
        <f t="shared" si="0"/>
        <v>4y</v>
      </c>
      <c r="C9">
        <f t="shared" si="58"/>
        <v>48</v>
      </c>
      <c r="D9" s="10">
        <f t="shared" si="1"/>
        <v>4</v>
      </c>
      <c r="E9" s="11">
        <f>'Curve construction'!E24</f>
        <v>1.8429487249160548E-2</v>
      </c>
      <c r="G9" s="11">
        <f t="shared" si="59"/>
        <v>1.8429487249160548E-2</v>
      </c>
      <c r="H9" s="11">
        <f t="shared" si="2"/>
        <v>1.8429487249160548E-2</v>
      </c>
      <c r="I9" s="11">
        <f t="shared" si="2"/>
        <v>1.8429487249160548E-2</v>
      </c>
      <c r="J9" s="11">
        <f t="shared" si="2"/>
        <v>1.9429487249160549E-2</v>
      </c>
      <c r="K9" s="11">
        <f t="shared" si="2"/>
        <v>1.8429487249160548E-2</v>
      </c>
      <c r="L9" s="11">
        <f t="shared" si="2"/>
        <v>1.8429487249160548E-2</v>
      </c>
      <c r="M9" s="11">
        <f t="shared" si="2"/>
        <v>1.8429487249160548E-2</v>
      </c>
      <c r="N9" s="11">
        <f t="shared" si="2"/>
        <v>1.8429487249160548E-2</v>
      </c>
      <c r="O9" s="11">
        <f t="shared" si="2"/>
        <v>1.8429487249160548E-2</v>
      </c>
      <c r="P9" s="11">
        <f t="shared" si="2"/>
        <v>1.8429487249160548E-2</v>
      </c>
      <c r="Q9" s="11">
        <f t="shared" si="2"/>
        <v>1.8429487249160548E-2</v>
      </c>
      <c r="R9" s="11">
        <f t="shared" si="2"/>
        <v>1.8429487249160548E-2</v>
      </c>
      <c r="S9" s="11">
        <f t="shared" si="2"/>
        <v>1.8429487249160548E-2</v>
      </c>
      <c r="T9" s="11">
        <f t="shared" si="2"/>
        <v>1.8429487249160548E-2</v>
      </c>
      <c r="U9" s="11">
        <f t="shared" si="2"/>
        <v>1.8429487249160548E-2</v>
      </c>
      <c r="V9" s="11">
        <f t="shared" si="2"/>
        <v>1.8429487249160548E-2</v>
      </c>
      <c r="W9" s="11">
        <f t="shared" si="2"/>
        <v>1.8429487249160548E-2</v>
      </c>
      <c r="X9" s="11">
        <f t="shared" si="2"/>
        <v>1.8429487249160548E-2</v>
      </c>
      <c r="Y9" s="11">
        <f t="shared" si="2"/>
        <v>1.8429487249160548E-2</v>
      </c>
      <c r="Z9" s="11">
        <f t="shared" si="2"/>
        <v>1.8429487249160548E-2</v>
      </c>
      <c r="AA9" s="11">
        <f t="shared" si="2"/>
        <v>1.8429487249160548E-2</v>
      </c>
      <c r="AB9" s="11">
        <f t="shared" si="2"/>
        <v>1.8429487249160548E-2</v>
      </c>
      <c r="AC9" s="11">
        <f t="shared" si="2"/>
        <v>1.8429487249160548E-2</v>
      </c>
      <c r="AD9" s="11">
        <f t="shared" si="2"/>
        <v>1.8429487249160548E-2</v>
      </c>
      <c r="AE9" s="11">
        <f t="shared" si="2"/>
        <v>1.8429487249160548E-2</v>
      </c>
      <c r="AF9" s="11">
        <f t="shared" si="2"/>
        <v>1.8429487249160548E-2</v>
      </c>
      <c r="AG9" s="11">
        <f t="shared" si="2"/>
        <v>1.8429487249160548E-2</v>
      </c>
      <c r="AH9" s="11">
        <f t="shared" si="2"/>
        <v>1.8429487249160548E-2</v>
      </c>
      <c r="AI9" s="11">
        <f t="shared" si="2"/>
        <v>1.8429487249160548E-2</v>
      </c>
      <c r="AJ9" s="11">
        <f t="shared" si="2"/>
        <v>1.8429487249160548E-2</v>
      </c>
      <c r="AK9" s="11">
        <f t="shared" si="2"/>
        <v>1.8429487249160548E-2</v>
      </c>
      <c r="AL9" s="11">
        <f t="shared" si="2"/>
        <v>1.8429487249160548E-2</v>
      </c>
      <c r="AM9" s="11">
        <f t="shared" si="2"/>
        <v>1.8429487249160548E-2</v>
      </c>
      <c r="AN9" s="11">
        <f t="shared" si="2"/>
        <v>1.8429487249160548E-2</v>
      </c>
      <c r="AO9" s="11">
        <f t="shared" si="2"/>
        <v>1.8429487249160548E-2</v>
      </c>
      <c r="AP9" s="11">
        <f t="shared" si="3"/>
        <v>1.8429487249160548E-2</v>
      </c>
      <c r="AQ9" s="11">
        <f t="shared" si="3"/>
        <v>1.8429487249160548E-2</v>
      </c>
      <c r="AR9" s="11">
        <f t="shared" si="3"/>
        <v>1.8429487249160548E-2</v>
      </c>
      <c r="AS9" s="11">
        <f t="shared" si="3"/>
        <v>1.8429487249160548E-2</v>
      </c>
      <c r="AT9" s="11">
        <f t="shared" si="3"/>
        <v>1.8429487249160548E-2</v>
      </c>
      <c r="AU9" s="11">
        <f t="shared" si="3"/>
        <v>1.8429487249160548E-2</v>
      </c>
      <c r="AV9" s="11">
        <f t="shared" si="3"/>
        <v>1.8429487249160548E-2</v>
      </c>
      <c r="AW9" s="11">
        <f t="shared" si="3"/>
        <v>1.8429487249160548E-2</v>
      </c>
      <c r="AX9" s="11">
        <f t="shared" si="3"/>
        <v>1.8429487249160548E-2</v>
      </c>
      <c r="AY9" s="11">
        <f t="shared" si="3"/>
        <v>1.8429487249160548E-2</v>
      </c>
      <c r="AZ9" s="11">
        <f t="shared" si="3"/>
        <v>1.8429487249160548E-2</v>
      </c>
      <c r="BA9" s="11">
        <f t="shared" si="3"/>
        <v>1.8429487249160548E-2</v>
      </c>
      <c r="BB9" s="11">
        <f t="shared" si="3"/>
        <v>1.8429487249160548E-2</v>
      </c>
      <c r="BC9" s="11">
        <f t="shared" si="3"/>
        <v>1.8429487249160548E-2</v>
      </c>
      <c r="BD9" s="11">
        <f t="shared" si="3"/>
        <v>1.8429487249160548E-2</v>
      </c>
      <c r="BF9" s="11">
        <f t="shared" si="110"/>
        <v>0.95218327441296802</v>
      </c>
      <c r="BG9" s="11">
        <f t="shared" si="60"/>
        <v>0.9521882543126956</v>
      </c>
      <c r="BH9" s="11">
        <f t="shared" si="61"/>
        <v>0.95219234522169705</v>
      </c>
      <c r="BI9" s="11">
        <f t="shared" si="62"/>
        <v>0.95219579518219921</v>
      </c>
      <c r="BJ9" s="11">
        <f t="shared" si="63"/>
        <v>0.95313076005419439</v>
      </c>
      <c r="BK9" s="11">
        <f t="shared" si="64"/>
        <v>0.95313076005419439</v>
      </c>
      <c r="BL9" s="11">
        <f t="shared" si="65"/>
        <v>0.95313076005419439</v>
      </c>
      <c r="BM9" s="11">
        <f t="shared" si="66"/>
        <v>0.95313076005419439</v>
      </c>
      <c r="BN9" s="11">
        <f t="shared" si="67"/>
        <v>0.95313076005419439</v>
      </c>
      <c r="BO9" s="11">
        <f t="shared" si="68"/>
        <v>0.95313076005419439</v>
      </c>
      <c r="BP9" s="11">
        <f t="shared" si="69"/>
        <v>0.95313076005419439</v>
      </c>
      <c r="BQ9" s="11">
        <f t="shared" si="70"/>
        <v>0.95313076005419439</v>
      </c>
      <c r="BR9" s="11">
        <f t="shared" si="71"/>
        <v>0.95313076005419439</v>
      </c>
      <c r="BS9" s="11">
        <f t="shared" si="72"/>
        <v>0.95313076005419439</v>
      </c>
      <c r="BT9" s="11">
        <f t="shared" si="73"/>
        <v>0.95313076005419439</v>
      </c>
      <c r="BU9" s="11">
        <f t="shared" si="74"/>
        <v>0.95313076005419439</v>
      </c>
      <c r="BV9" s="11">
        <f t="shared" si="75"/>
        <v>0.95313076005419439</v>
      </c>
      <c r="BW9" s="11">
        <f t="shared" si="76"/>
        <v>0.95313076005419439</v>
      </c>
      <c r="BX9" s="11">
        <f t="shared" si="77"/>
        <v>0.95313076005419439</v>
      </c>
      <c r="BY9" s="11">
        <f t="shared" si="78"/>
        <v>0.95313076005419439</v>
      </c>
      <c r="BZ9" s="11">
        <f t="shared" si="79"/>
        <v>0.95313076005419439</v>
      </c>
      <c r="CA9" s="11">
        <f t="shared" si="80"/>
        <v>0.95313076005419439</v>
      </c>
      <c r="CB9" s="11">
        <f t="shared" si="81"/>
        <v>0.95313076005419439</v>
      </c>
      <c r="CC9" s="11">
        <f t="shared" si="82"/>
        <v>0.95313076005419439</v>
      </c>
      <c r="CD9" s="11">
        <f t="shared" si="83"/>
        <v>0.95313076005419439</v>
      </c>
      <c r="CE9" s="11">
        <f t="shared" si="84"/>
        <v>0.95313076005419439</v>
      </c>
      <c r="CF9" s="11">
        <f t="shared" si="85"/>
        <v>0.95313076005419439</v>
      </c>
      <c r="CG9" s="11">
        <f t="shared" si="86"/>
        <v>0.95313076005419439</v>
      </c>
      <c r="CH9" s="11">
        <f t="shared" si="87"/>
        <v>0.95313076005419439</v>
      </c>
      <c r="CI9" s="11">
        <f t="shared" si="88"/>
        <v>0.95313076005419439</v>
      </c>
      <c r="CJ9" s="11">
        <f t="shared" si="89"/>
        <v>0.95313076005419439</v>
      </c>
      <c r="CK9" s="11">
        <f t="shared" si="90"/>
        <v>0.95313076005419439</v>
      </c>
      <c r="CL9" s="11">
        <f t="shared" si="91"/>
        <v>0.95313076005419439</v>
      </c>
      <c r="CM9" s="11">
        <f t="shared" si="92"/>
        <v>0.95313076005419439</v>
      </c>
      <c r="CN9" s="11">
        <f t="shared" si="93"/>
        <v>0.95313076005419439</v>
      </c>
      <c r="CO9" s="11">
        <f t="shared" si="94"/>
        <v>0.95313076005419439</v>
      </c>
      <c r="CP9" s="11">
        <f t="shared" si="95"/>
        <v>0.95313076005419439</v>
      </c>
      <c r="CQ9" s="11">
        <f t="shared" si="96"/>
        <v>0.95313076005419439</v>
      </c>
      <c r="CR9" s="11">
        <f t="shared" si="97"/>
        <v>0.95313076005419439</v>
      </c>
      <c r="CS9" s="11">
        <f t="shared" si="98"/>
        <v>0.95313076005419439</v>
      </c>
      <c r="CT9" s="11">
        <f t="shared" si="99"/>
        <v>0.95313076005419439</v>
      </c>
      <c r="CU9" s="11">
        <f t="shared" si="100"/>
        <v>0.95313076005419439</v>
      </c>
      <c r="CV9" s="11">
        <f t="shared" si="101"/>
        <v>0.95313076005419439</v>
      </c>
      <c r="CW9" s="11">
        <f t="shared" si="102"/>
        <v>0.95313076005419439</v>
      </c>
      <c r="CX9" s="11">
        <f t="shared" si="103"/>
        <v>0.95313076005419439</v>
      </c>
      <c r="CY9" s="11">
        <f t="shared" si="104"/>
        <v>0.95313076005419439</v>
      </c>
      <c r="CZ9" s="11">
        <f t="shared" si="105"/>
        <v>0.95313076005419439</v>
      </c>
      <c r="DA9" s="11">
        <f t="shared" si="106"/>
        <v>0.95313076005419439</v>
      </c>
      <c r="DB9" s="11">
        <f t="shared" si="107"/>
        <v>0.95313076005419439</v>
      </c>
      <c r="DC9" s="11">
        <f t="shared" si="108"/>
        <v>0.95313076005419439</v>
      </c>
      <c r="DE9" s="4">
        <f>(1-BF9)/(SUM(BF$6:BF9))</f>
        <v>1.2260821775284945E-2</v>
      </c>
      <c r="DF9" s="4">
        <f>(1-BG9)/(SUM(BG$6:BG9))</f>
        <v>1.2256388434189037E-2</v>
      </c>
      <c r="DG9" s="4">
        <f>(1-BH9)/(SUM(BH$6:BH9))</f>
        <v>1.2252254743110948E-2</v>
      </c>
      <c r="DH9" s="4">
        <f>(1-BI9)/(SUM(BI$6:BI9))</f>
        <v>1.2248359742314587E-2</v>
      </c>
      <c r="DI9" s="4">
        <f>(1-BJ9)/(SUM(BJ$6:BJ9))</f>
        <v>1.2005927607784269E-2</v>
      </c>
      <c r="DJ9" s="4">
        <f>(1-BK9)/(SUM(BK$6:BK9))</f>
        <v>1.2005927607784269E-2</v>
      </c>
      <c r="DK9" s="4">
        <f>(1-BL9)/(SUM(BL$6:BL9))</f>
        <v>1.2005927607784269E-2</v>
      </c>
      <c r="DL9" s="4">
        <f>(1-BM9)/(SUM(BM$6:BM9))</f>
        <v>1.2005927607784269E-2</v>
      </c>
      <c r="DM9" s="4">
        <f>(1-BN9)/(SUM(BN$6:BN9))</f>
        <v>1.2005927607784269E-2</v>
      </c>
      <c r="DN9" s="4">
        <f>(1-BO9)/(SUM(BO$6:BO9))</f>
        <v>1.2005927607784269E-2</v>
      </c>
      <c r="DO9" s="4">
        <f>(1-BP9)/(SUM(BP$6:BP9))</f>
        <v>1.2005927607784269E-2</v>
      </c>
      <c r="DP9" s="4">
        <f>(1-BQ9)/(SUM(BQ$6:BQ9))</f>
        <v>1.2005927607784269E-2</v>
      </c>
      <c r="DQ9" s="4">
        <f>(1-BR9)/(SUM(BR$6:BR9))</f>
        <v>1.2005927607784269E-2</v>
      </c>
      <c r="DR9" s="4">
        <f>(1-BS9)/(SUM(BS$6:BS9))</f>
        <v>1.2005927607784269E-2</v>
      </c>
      <c r="DS9" s="4">
        <f>(1-BT9)/(SUM(BT$6:BT9))</f>
        <v>1.2005927607784269E-2</v>
      </c>
      <c r="DT9" s="4">
        <f>(1-BU9)/(SUM(BU$6:BU9))</f>
        <v>1.2005927607784269E-2</v>
      </c>
      <c r="DU9" s="4">
        <f>(1-BV9)/(SUM(BV$6:BV9))</f>
        <v>1.2005927607784269E-2</v>
      </c>
      <c r="DV9" s="4">
        <f>(1-BW9)/(SUM(BW$6:BW9))</f>
        <v>1.2005927607784269E-2</v>
      </c>
      <c r="DW9" s="4">
        <f>(1-BX9)/(SUM(BX$6:BX9))</f>
        <v>1.2005927607784269E-2</v>
      </c>
      <c r="DX9" s="4">
        <f>(1-BY9)/(SUM(BY$6:BY9))</f>
        <v>1.2005927607784269E-2</v>
      </c>
      <c r="DY9" s="4">
        <f>(1-BZ9)/(SUM(BZ$6:BZ9))</f>
        <v>1.2005927607784269E-2</v>
      </c>
      <c r="DZ9" s="4">
        <f>(1-CA9)/(SUM(CA$6:CA9))</f>
        <v>1.2005927607784269E-2</v>
      </c>
      <c r="EA9" s="4">
        <f>(1-CB9)/(SUM(CB$6:CB9))</f>
        <v>1.2005927607784269E-2</v>
      </c>
      <c r="EB9" s="4">
        <f>(1-CC9)/(SUM(CC$6:CC9))</f>
        <v>1.2005927607784269E-2</v>
      </c>
      <c r="EC9" s="4">
        <f>(1-CD9)/(SUM(CD$6:CD9))</f>
        <v>1.2005927607784269E-2</v>
      </c>
      <c r="ED9" s="4">
        <f>(1-CE9)/(SUM(CE$6:CE9))</f>
        <v>1.2005927607784269E-2</v>
      </c>
      <c r="EE9" s="4">
        <f>(1-CF9)/(SUM(CF$6:CF9))</f>
        <v>1.2005927607784269E-2</v>
      </c>
      <c r="EF9" s="4">
        <f>(1-CG9)/(SUM(CG$6:CG9))</f>
        <v>1.2005927607784269E-2</v>
      </c>
      <c r="EG9" s="4">
        <f>(1-CH9)/(SUM(CH$6:CH9))</f>
        <v>1.2005927607784269E-2</v>
      </c>
      <c r="EH9" s="4">
        <f>(1-CI9)/(SUM(CI$6:CI9))</f>
        <v>1.2005927607784269E-2</v>
      </c>
      <c r="EI9" s="4">
        <f>(1-CJ9)/(SUM(CJ$6:CJ9))</f>
        <v>1.2005927607784269E-2</v>
      </c>
      <c r="EJ9" s="4">
        <f>(1-CK9)/(SUM(CK$6:CK9))</f>
        <v>1.2005927607784269E-2</v>
      </c>
      <c r="EK9" s="4">
        <f>(1-CL9)/(SUM(CL$6:CL9))</f>
        <v>1.2005927607784269E-2</v>
      </c>
      <c r="EL9" s="4">
        <f>(1-CM9)/(SUM(CM$6:CM9))</f>
        <v>1.2005927607784269E-2</v>
      </c>
      <c r="EM9" s="4">
        <f>(1-CN9)/(SUM(CN$6:CN9))</f>
        <v>1.2005927607784269E-2</v>
      </c>
      <c r="EN9" s="4">
        <f>(1-CO9)/(SUM(CO$6:CO9))</f>
        <v>1.2005927607784269E-2</v>
      </c>
      <c r="EO9" s="4">
        <f>(1-CP9)/(SUM(CP$6:CP9))</f>
        <v>1.2005927607784269E-2</v>
      </c>
      <c r="EP9" s="4">
        <f>(1-CQ9)/(SUM(CQ$6:CQ9))</f>
        <v>1.2005927607784269E-2</v>
      </c>
      <c r="EQ9" s="4">
        <f>(1-CR9)/(SUM(CR$6:CR9))</f>
        <v>1.2005927607784269E-2</v>
      </c>
      <c r="ER9" s="4">
        <f>(1-CS9)/(SUM(CS$6:CS9))</f>
        <v>1.2005927607784269E-2</v>
      </c>
      <c r="ES9" s="4">
        <f>(1-CT9)/(SUM(CT$6:CT9))</f>
        <v>1.2005927607784269E-2</v>
      </c>
      <c r="ET9" s="4">
        <f>(1-CU9)/(SUM(CU$6:CU9))</f>
        <v>1.2005927607784269E-2</v>
      </c>
      <c r="EU9" s="4">
        <f>(1-CV9)/(SUM(CV$6:CV9))</f>
        <v>1.2005927607784269E-2</v>
      </c>
      <c r="EV9" s="4">
        <f>(1-CW9)/(SUM(CW$6:CW9))</f>
        <v>1.2005927607784269E-2</v>
      </c>
      <c r="EW9" s="4">
        <f>(1-CX9)/(SUM(CX$6:CX9))</f>
        <v>1.2005927607784269E-2</v>
      </c>
      <c r="EX9" s="4">
        <f>(1-CY9)/(SUM(CY$6:CY9))</f>
        <v>1.2005927607784269E-2</v>
      </c>
      <c r="EY9" s="4">
        <f>(1-CZ9)/(SUM(CZ$6:CZ9))</f>
        <v>1.2005927607784269E-2</v>
      </c>
      <c r="EZ9" s="4">
        <f>(1-DA9)/(SUM(DA$6:DA9))</f>
        <v>1.2005927607784269E-2</v>
      </c>
      <c r="FA9" s="4">
        <f>(1-DB9)/(SUM(DB$6:DB9))</f>
        <v>1.2005927607784269E-2</v>
      </c>
      <c r="FB9" s="4">
        <f>(1-DC9)/(SUM(DC$6:DC9))</f>
        <v>1.2005927607784269E-2</v>
      </c>
      <c r="FD9" s="4">
        <f t="shared" si="109"/>
        <v>1.2324768522829377E-2</v>
      </c>
      <c r="FE9" s="4">
        <f t="shared" si="9"/>
        <v>1.2323444917517135E-2</v>
      </c>
      <c r="FF9" s="4">
        <f t="shared" si="10"/>
        <v>1.2322357603124834E-2</v>
      </c>
      <c r="FG9" s="4">
        <f t="shared" si="11"/>
        <v>1.2321440649670334E-2</v>
      </c>
      <c r="FH9" s="4">
        <f t="shared" si="12"/>
        <v>1.2073092418667164E-2</v>
      </c>
      <c r="FI9" s="4">
        <f t="shared" si="13"/>
        <v>1.2073092418667164E-2</v>
      </c>
      <c r="FJ9" s="4">
        <f t="shared" si="14"/>
        <v>1.2073092418667164E-2</v>
      </c>
      <c r="FK9" s="4">
        <f t="shared" si="15"/>
        <v>1.2073092418667164E-2</v>
      </c>
      <c r="FL9" s="4">
        <f t="shared" si="16"/>
        <v>1.2073092418667164E-2</v>
      </c>
      <c r="FM9" s="4">
        <f t="shared" si="17"/>
        <v>1.2073092418667164E-2</v>
      </c>
      <c r="FN9" s="4">
        <f t="shared" si="18"/>
        <v>1.2073092418667164E-2</v>
      </c>
      <c r="FO9" s="4">
        <f t="shared" si="19"/>
        <v>1.2073092418667164E-2</v>
      </c>
      <c r="FP9" s="4">
        <f t="shared" si="20"/>
        <v>1.2073092418667164E-2</v>
      </c>
      <c r="FQ9" s="4">
        <f t="shared" si="21"/>
        <v>1.2073092418667164E-2</v>
      </c>
      <c r="FR9" s="4">
        <f t="shared" si="22"/>
        <v>1.2073092418667164E-2</v>
      </c>
      <c r="FS9" s="4">
        <f t="shared" si="23"/>
        <v>1.2073092418667164E-2</v>
      </c>
      <c r="FT9" s="4">
        <f t="shared" si="24"/>
        <v>1.2073092418667164E-2</v>
      </c>
      <c r="FU9" s="4">
        <f t="shared" si="25"/>
        <v>1.2073092418667164E-2</v>
      </c>
      <c r="FV9" s="4">
        <f t="shared" si="26"/>
        <v>1.2073092418667164E-2</v>
      </c>
      <c r="FW9" s="4">
        <f t="shared" si="27"/>
        <v>1.2073092418667164E-2</v>
      </c>
      <c r="FX9" s="4">
        <f t="shared" si="28"/>
        <v>1.2073092418667164E-2</v>
      </c>
      <c r="FY9" s="4">
        <f t="shared" si="29"/>
        <v>1.2073092418667164E-2</v>
      </c>
      <c r="FZ9" s="4">
        <f t="shared" si="30"/>
        <v>1.2073092418667164E-2</v>
      </c>
      <c r="GA9" s="4">
        <f t="shared" si="31"/>
        <v>1.2073092418667164E-2</v>
      </c>
      <c r="GB9" s="4">
        <f t="shared" si="32"/>
        <v>1.2073092418667164E-2</v>
      </c>
      <c r="GC9" s="4">
        <f t="shared" si="33"/>
        <v>1.2073092418667164E-2</v>
      </c>
      <c r="GD9" s="4">
        <f t="shared" si="34"/>
        <v>1.2073092418667164E-2</v>
      </c>
      <c r="GE9" s="4">
        <f t="shared" si="35"/>
        <v>1.2073092418667164E-2</v>
      </c>
      <c r="GF9" s="4">
        <f t="shared" si="36"/>
        <v>1.2073092418667164E-2</v>
      </c>
      <c r="GG9" s="4">
        <f t="shared" si="37"/>
        <v>1.2073092418667164E-2</v>
      </c>
      <c r="GH9" s="4">
        <f t="shared" si="38"/>
        <v>1.2073092418667164E-2</v>
      </c>
      <c r="GI9" s="4">
        <f t="shared" si="39"/>
        <v>1.2073092418667164E-2</v>
      </c>
      <c r="GJ9" s="4">
        <f t="shared" si="40"/>
        <v>1.2073092418667164E-2</v>
      </c>
      <c r="GK9" s="4">
        <f t="shared" si="41"/>
        <v>1.2073092418667164E-2</v>
      </c>
      <c r="GL9" s="4">
        <f t="shared" si="42"/>
        <v>1.2073092418667164E-2</v>
      </c>
      <c r="GM9" s="4">
        <f t="shared" si="43"/>
        <v>1.2073092418667164E-2</v>
      </c>
      <c r="GN9" s="4">
        <f t="shared" si="44"/>
        <v>1.2073092418667164E-2</v>
      </c>
      <c r="GO9" s="4">
        <f t="shared" si="45"/>
        <v>1.2073092418667164E-2</v>
      </c>
      <c r="GP9" s="4">
        <f t="shared" si="46"/>
        <v>1.2073092418667164E-2</v>
      </c>
      <c r="GQ9" s="4">
        <f t="shared" si="47"/>
        <v>1.2073092418667164E-2</v>
      </c>
      <c r="GR9" s="4">
        <f t="shared" si="48"/>
        <v>1.2073092418667164E-2</v>
      </c>
      <c r="GS9" s="4">
        <f t="shared" si="49"/>
        <v>1.2073092418667164E-2</v>
      </c>
      <c r="GT9" s="4">
        <f t="shared" si="50"/>
        <v>1.2073092418667164E-2</v>
      </c>
      <c r="GU9" s="4">
        <f t="shared" si="51"/>
        <v>1.2073092418667164E-2</v>
      </c>
      <c r="GV9" s="4">
        <f t="shared" si="52"/>
        <v>1.2073092418667164E-2</v>
      </c>
      <c r="GW9" s="4">
        <f t="shared" si="53"/>
        <v>1.2073092418667164E-2</v>
      </c>
      <c r="GX9" s="4">
        <f t="shared" si="54"/>
        <v>1.2073092418667164E-2</v>
      </c>
      <c r="GY9" s="4">
        <f t="shared" si="55"/>
        <v>1.2073092418667164E-2</v>
      </c>
      <c r="GZ9" s="4">
        <f t="shared" si="56"/>
        <v>1.2073092418667164E-2</v>
      </c>
      <c r="HA9" s="4">
        <f t="shared" si="57"/>
        <v>1.2073092418667164E-2</v>
      </c>
      <c r="HB9" s="4"/>
      <c r="HC9" s="4"/>
      <c r="HD9" s="4"/>
      <c r="HE9" s="4"/>
    </row>
    <row r="10" spans="2:213" x14ac:dyDescent="0.2">
      <c r="B10" t="str">
        <f t="shared" si="0"/>
        <v>5y</v>
      </c>
      <c r="C10">
        <f t="shared" si="58"/>
        <v>60</v>
      </c>
      <c r="D10" s="10">
        <f t="shared" si="1"/>
        <v>5</v>
      </c>
      <c r="E10" s="11">
        <f>'Curve construction'!E25</f>
        <v>2.2177287629054403E-2</v>
      </c>
      <c r="G10" s="11">
        <f t="shared" si="59"/>
        <v>2.2177287629054403E-2</v>
      </c>
      <c r="H10" s="11">
        <f t="shared" si="2"/>
        <v>2.2177287629054403E-2</v>
      </c>
      <c r="I10" s="11">
        <f t="shared" si="2"/>
        <v>2.2177287629054403E-2</v>
      </c>
      <c r="J10" s="11">
        <f t="shared" si="2"/>
        <v>2.2177287629054403E-2</v>
      </c>
      <c r="K10" s="11">
        <f t="shared" si="2"/>
        <v>2.3177287629054404E-2</v>
      </c>
      <c r="L10" s="11">
        <f t="shared" si="2"/>
        <v>2.2177287629054403E-2</v>
      </c>
      <c r="M10" s="11">
        <f t="shared" si="2"/>
        <v>2.2177287629054403E-2</v>
      </c>
      <c r="N10" s="11">
        <f t="shared" si="2"/>
        <v>2.2177287629054403E-2</v>
      </c>
      <c r="O10" s="11">
        <f t="shared" si="2"/>
        <v>2.2177287629054403E-2</v>
      </c>
      <c r="P10" s="11">
        <f t="shared" si="2"/>
        <v>2.2177287629054403E-2</v>
      </c>
      <c r="Q10" s="11">
        <f t="shared" si="2"/>
        <v>2.2177287629054403E-2</v>
      </c>
      <c r="R10" s="11">
        <f t="shared" si="2"/>
        <v>2.2177287629054403E-2</v>
      </c>
      <c r="S10" s="11">
        <f t="shared" si="2"/>
        <v>2.2177287629054403E-2</v>
      </c>
      <c r="T10" s="11">
        <f t="shared" si="2"/>
        <v>2.2177287629054403E-2</v>
      </c>
      <c r="U10" s="11">
        <f t="shared" si="2"/>
        <v>2.2177287629054403E-2</v>
      </c>
      <c r="V10" s="11">
        <f t="shared" si="2"/>
        <v>2.2177287629054403E-2</v>
      </c>
      <c r="W10" s="11">
        <f t="shared" si="2"/>
        <v>2.2177287629054403E-2</v>
      </c>
      <c r="X10" s="11">
        <f t="shared" si="2"/>
        <v>2.2177287629054403E-2</v>
      </c>
      <c r="Y10" s="11">
        <f t="shared" si="2"/>
        <v>2.2177287629054403E-2</v>
      </c>
      <c r="Z10" s="11">
        <f t="shared" si="2"/>
        <v>2.2177287629054403E-2</v>
      </c>
      <c r="AA10" s="11">
        <f t="shared" si="2"/>
        <v>2.2177287629054403E-2</v>
      </c>
      <c r="AB10" s="11">
        <f t="shared" si="2"/>
        <v>2.2177287629054403E-2</v>
      </c>
      <c r="AC10" s="11">
        <f t="shared" si="2"/>
        <v>2.2177287629054403E-2</v>
      </c>
      <c r="AD10" s="11">
        <f t="shared" si="2"/>
        <v>2.2177287629054403E-2</v>
      </c>
      <c r="AE10" s="11">
        <f t="shared" si="2"/>
        <v>2.2177287629054403E-2</v>
      </c>
      <c r="AF10" s="11">
        <f t="shared" si="2"/>
        <v>2.2177287629054403E-2</v>
      </c>
      <c r="AG10" s="11">
        <f t="shared" si="2"/>
        <v>2.2177287629054403E-2</v>
      </c>
      <c r="AH10" s="11">
        <f t="shared" si="2"/>
        <v>2.2177287629054403E-2</v>
      </c>
      <c r="AI10" s="11">
        <f t="shared" si="2"/>
        <v>2.2177287629054403E-2</v>
      </c>
      <c r="AJ10" s="11">
        <f t="shared" si="2"/>
        <v>2.2177287629054403E-2</v>
      </c>
      <c r="AK10" s="11">
        <f t="shared" si="2"/>
        <v>2.2177287629054403E-2</v>
      </c>
      <c r="AL10" s="11">
        <f t="shared" si="2"/>
        <v>2.2177287629054403E-2</v>
      </c>
      <c r="AM10" s="11">
        <f t="shared" si="2"/>
        <v>2.2177287629054403E-2</v>
      </c>
      <c r="AN10" s="11">
        <f t="shared" si="2"/>
        <v>2.2177287629054403E-2</v>
      </c>
      <c r="AO10" s="11">
        <f t="shared" si="2"/>
        <v>2.2177287629054403E-2</v>
      </c>
      <c r="AP10" s="11">
        <f t="shared" si="3"/>
        <v>2.2177287629054403E-2</v>
      </c>
      <c r="AQ10" s="11">
        <f t="shared" si="3"/>
        <v>2.2177287629054403E-2</v>
      </c>
      <c r="AR10" s="11">
        <f t="shared" si="3"/>
        <v>2.2177287629054403E-2</v>
      </c>
      <c r="AS10" s="11">
        <f t="shared" si="3"/>
        <v>2.2177287629054403E-2</v>
      </c>
      <c r="AT10" s="11">
        <f t="shared" si="3"/>
        <v>2.2177287629054403E-2</v>
      </c>
      <c r="AU10" s="11">
        <f t="shared" si="3"/>
        <v>2.2177287629054403E-2</v>
      </c>
      <c r="AV10" s="11">
        <f t="shared" si="3"/>
        <v>2.2177287629054403E-2</v>
      </c>
      <c r="AW10" s="11">
        <f t="shared" si="3"/>
        <v>2.2177287629054403E-2</v>
      </c>
      <c r="AX10" s="11">
        <f t="shared" si="3"/>
        <v>2.2177287629054403E-2</v>
      </c>
      <c r="AY10" s="11">
        <f t="shared" si="3"/>
        <v>2.2177287629054403E-2</v>
      </c>
      <c r="AZ10" s="11">
        <f t="shared" si="3"/>
        <v>2.2177287629054403E-2</v>
      </c>
      <c r="BA10" s="11">
        <f t="shared" si="3"/>
        <v>2.2177287629054403E-2</v>
      </c>
      <c r="BB10" s="11">
        <f t="shared" si="3"/>
        <v>2.2177287629054403E-2</v>
      </c>
      <c r="BC10" s="11">
        <f t="shared" si="3"/>
        <v>2.2177287629054403E-2</v>
      </c>
      <c r="BD10" s="11">
        <f t="shared" si="3"/>
        <v>2.2177287629054403E-2</v>
      </c>
      <c r="BF10" s="11">
        <f t="shared" si="110"/>
        <v>0.93152458574144426</v>
      </c>
      <c r="BG10" s="11">
        <f t="shared" si="60"/>
        <v>0.93152945759663786</v>
      </c>
      <c r="BH10" s="11">
        <f t="shared" si="61"/>
        <v>0.93153345974876056</v>
      </c>
      <c r="BI10" s="11">
        <f t="shared" si="62"/>
        <v>0.9315368348584836</v>
      </c>
      <c r="BJ10" s="11">
        <f t="shared" si="63"/>
        <v>0.93154018524279947</v>
      </c>
      <c r="BK10" s="11">
        <f t="shared" si="64"/>
        <v>0.93245151461444242</v>
      </c>
      <c r="BL10" s="11">
        <f t="shared" si="65"/>
        <v>0.93245151461444242</v>
      </c>
      <c r="BM10" s="11">
        <f t="shared" si="66"/>
        <v>0.93245151461444242</v>
      </c>
      <c r="BN10" s="11">
        <f t="shared" si="67"/>
        <v>0.93245151461444242</v>
      </c>
      <c r="BO10" s="11">
        <f t="shared" si="68"/>
        <v>0.93245151461444242</v>
      </c>
      <c r="BP10" s="11">
        <f t="shared" si="69"/>
        <v>0.93245151461444242</v>
      </c>
      <c r="BQ10" s="11">
        <f t="shared" si="70"/>
        <v>0.93245151461444242</v>
      </c>
      <c r="BR10" s="11">
        <f t="shared" si="71"/>
        <v>0.93245151461444242</v>
      </c>
      <c r="BS10" s="11">
        <f t="shared" si="72"/>
        <v>0.93245151461444242</v>
      </c>
      <c r="BT10" s="11">
        <f t="shared" si="73"/>
        <v>0.93245151461444242</v>
      </c>
      <c r="BU10" s="11">
        <f t="shared" si="74"/>
        <v>0.93245151461444242</v>
      </c>
      <c r="BV10" s="11">
        <f t="shared" si="75"/>
        <v>0.93245151461444242</v>
      </c>
      <c r="BW10" s="11">
        <f t="shared" si="76"/>
        <v>0.93245151461444242</v>
      </c>
      <c r="BX10" s="11">
        <f t="shared" si="77"/>
        <v>0.93245151461444242</v>
      </c>
      <c r="BY10" s="11">
        <f t="shared" si="78"/>
        <v>0.93245151461444242</v>
      </c>
      <c r="BZ10" s="11">
        <f t="shared" si="79"/>
        <v>0.93245151461444242</v>
      </c>
      <c r="CA10" s="11">
        <f t="shared" si="80"/>
        <v>0.93245151461444242</v>
      </c>
      <c r="CB10" s="11">
        <f t="shared" si="81"/>
        <v>0.93245151461444242</v>
      </c>
      <c r="CC10" s="11">
        <f t="shared" si="82"/>
        <v>0.93245151461444242</v>
      </c>
      <c r="CD10" s="11">
        <f t="shared" si="83"/>
        <v>0.93245151461444242</v>
      </c>
      <c r="CE10" s="11">
        <f t="shared" si="84"/>
        <v>0.93245151461444242</v>
      </c>
      <c r="CF10" s="11">
        <f t="shared" si="85"/>
        <v>0.93245151461444242</v>
      </c>
      <c r="CG10" s="11">
        <f t="shared" si="86"/>
        <v>0.93245151461444242</v>
      </c>
      <c r="CH10" s="11">
        <f t="shared" si="87"/>
        <v>0.93245151461444242</v>
      </c>
      <c r="CI10" s="11">
        <f t="shared" si="88"/>
        <v>0.93245151461444242</v>
      </c>
      <c r="CJ10" s="11">
        <f t="shared" si="89"/>
        <v>0.93245151461444242</v>
      </c>
      <c r="CK10" s="11">
        <f t="shared" si="90"/>
        <v>0.93245151461444242</v>
      </c>
      <c r="CL10" s="11">
        <f t="shared" si="91"/>
        <v>0.93245151461444242</v>
      </c>
      <c r="CM10" s="11">
        <f t="shared" si="92"/>
        <v>0.93245151461444242</v>
      </c>
      <c r="CN10" s="11">
        <f t="shared" si="93"/>
        <v>0.93245151461444242</v>
      </c>
      <c r="CO10" s="11">
        <f t="shared" si="94"/>
        <v>0.93245151461444242</v>
      </c>
      <c r="CP10" s="11">
        <f t="shared" si="95"/>
        <v>0.93245151461444242</v>
      </c>
      <c r="CQ10" s="11">
        <f t="shared" si="96"/>
        <v>0.93245151461444242</v>
      </c>
      <c r="CR10" s="11">
        <f t="shared" si="97"/>
        <v>0.93245151461444242</v>
      </c>
      <c r="CS10" s="11">
        <f t="shared" si="98"/>
        <v>0.93245151461444242</v>
      </c>
      <c r="CT10" s="11">
        <f t="shared" si="99"/>
        <v>0.93245151461444242</v>
      </c>
      <c r="CU10" s="11">
        <f t="shared" si="100"/>
        <v>0.93245151461444242</v>
      </c>
      <c r="CV10" s="11">
        <f t="shared" si="101"/>
        <v>0.93245151461444242</v>
      </c>
      <c r="CW10" s="11">
        <f t="shared" si="102"/>
        <v>0.93245151461444242</v>
      </c>
      <c r="CX10" s="11">
        <f t="shared" si="103"/>
        <v>0.93245151461444242</v>
      </c>
      <c r="CY10" s="11">
        <f t="shared" si="104"/>
        <v>0.93245151461444242</v>
      </c>
      <c r="CZ10" s="11">
        <f t="shared" si="105"/>
        <v>0.93245151461444242</v>
      </c>
      <c r="DA10" s="11">
        <f t="shared" si="106"/>
        <v>0.93245151461444242</v>
      </c>
      <c r="DB10" s="11">
        <f t="shared" si="107"/>
        <v>0.93245151461444242</v>
      </c>
      <c r="DC10" s="11">
        <f t="shared" si="108"/>
        <v>0.93245151461444242</v>
      </c>
      <c r="DE10" s="4">
        <f>(1-BF10)/(SUM(BF$6:BF10))</f>
        <v>1.4172745502286661E-2</v>
      </c>
      <c r="DF10" s="4">
        <f>(1-BG10)/(SUM(BG$6:BG10))</f>
        <v>1.4168777449779943E-2</v>
      </c>
      <c r="DG10" s="4">
        <f>(1-BH10)/(SUM(BH$6:BH10))</f>
        <v>1.4165058434107392E-2</v>
      </c>
      <c r="DH10" s="4">
        <f>(1-BI10)/(SUM(BI$6:BI10))</f>
        <v>1.4161540042412811E-2</v>
      </c>
      <c r="DI10" s="4">
        <f>(1-BJ10)/(SUM(BJ$6:BJ10))</f>
        <v>1.4158099078691148E-2</v>
      </c>
      <c r="DJ10" s="4">
        <f>(1-BK10)/(SUM(BK$6:BK10))</f>
        <v>1.3966995678537621E-2</v>
      </c>
      <c r="DK10" s="4">
        <f>(1-BL10)/(SUM(BL$6:BL10))</f>
        <v>1.3966995678537621E-2</v>
      </c>
      <c r="DL10" s="4">
        <f>(1-BM10)/(SUM(BM$6:BM10))</f>
        <v>1.3966995678537621E-2</v>
      </c>
      <c r="DM10" s="4">
        <f>(1-BN10)/(SUM(BN$6:BN10))</f>
        <v>1.3966995678537621E-2</v>
      </c>
      <c r="DN10" s="4">
        <f>(1-BO10)/(SUM(BO$6:BO10))</f>
        <v>1.3966995678537621E-2</v>
      </c>
      <c r="DO10" s="4">
        <f>(1-BP10)/(SUM(BP$6:BP10))</f>
        <v>1.3966995678537621E-2</v>
      </c>
      <c r="DP10" s="4">
        <f>(1-BQ10)/(SUM(BQ$6:BQ10))</f>
        <v>1.3966995678537621E-2</v>
      </c>
      <c r="DQ10" s="4">
        <f>(1-BR10)/(SUM(BR$6:BR10))</f>
        <v>1.3966995678537621E-2</v>
      </c>
      <c r="DR10" s="4">
        <f>(1-BS10)/(SUM(BS$6:BS10))</f>
        <v>1.3966995678537621E-2</v>
      </c>
      <c r="DS10" s="4">
        <f>(1-BT10)/(SUM(BT$6:BT10))</f>
        <v>1.3966995678537621E-2</v>
      </c>
      <c r="DT10" s="4">
        <f>(1-BU10)/(SUM(BU$6:BU10))</f>
        <v>1.3966995678537621E-2</v>
      </c>
      <c r="DU10" s="4">
        <f>(1-BV10)/(SUM(BV$6:BV10))</f>
        <v>1.3966995678537621E-2</v>
      </c>
      <c r="DV10" s="4">
        <f>(1-BW10)/(SUM(BW$6:BW10))</f>
        <v>1.3966995678537621E-2</v>
      </c>
      <c r="DW10" s="4">
        <f>(1-BX10)/(SUM(BX$6:BX10))</f>
        <v>1.3966995678537621E-2</v>
      </c>
      <c r="DX10" s="4">
        <f>(1-BY10)/(SUM(BY$6:BY10))</f>
        <v>1.3966995678537621E-2</v>
      </c>
      <c r="DY10" s="4">
        <f>(1-BZ10)/(SUM(BZ$6:BZ10))</f>
        <v>1.3966995678537621E-2</v>
      </c>
      <c r="DZ10" s="4">
        <f>(1-CA10)/(SUM(CA$6:CA10))</f>
        <v>1.3966995678537621E-2</v>
      </c>
      <c r="EA10" s="4">
        <f>(1-CB10)/(SUM(CB$6:CB10))</f>
        <v>1.3966995678537621E-2</v>
      </c>
      <c r="EB10" s="4">
        <f>(1-CC10)/(SUM(CC$6:CC10))</f>
        <v>1.3966995678537621E-2</v>
      </c>
      <c r="EC10" s="4">
        <f>(1-CD10)/(SUM(CD$6:CD10))</f>
        <v>1.3966995678537621E-2</v>
      </c>
      <c r="ED10" s="4">
        <f>(1-CE10)/(SUM(CE$6:CE10))</f>
        <v>1.3966995678537621E-2</v>
      </c>
      <c r="EE10" s="4">
        <f>(1-CF10)/(SUM(CF$6:CF10))</f>
        <v>1.3966995678537621E-2</v>
      </c>
      <c r="EF10" s="4">
        <f>(1-CG10)/(SUM(CG$6:CG10))</f>
        <v>1.3966995678537621E-2</v>
      </c>
      <c r="EG10" s="4">
        <f>(1-CH10)/(SUM(CH$6:CH10))</f>
        <v>1.3966995678537621E-2</v>
      </c>
      <c r="EH10" s="4">
        <f>(1-CI10)/(SUM(CI$6:CI10))</f>
        <v>1.3966995678537621E-2</v>
      </c>
      <c r="EI10" s="4">
        <f>(1-CJ10)/(SUM(CJ$6:CJ10))</f>
        <v>1.3966995678537621E-2</v>
      </c>
      <c r="EJ10" s="4">
        <f>(1-CK10)/(SUM(CK$6:CK10))</f>
        <v>1.3966995678537621E-2</v>
      </c>
      <c r="EK10" s="4">
        <f>(1-CL10)/(SUM(CL$6:CL10))</f>
        <v>1.3966995678537621E-2</v>
      </c>
      <c r="EL10" s="4">
        <f>(1-CM10)/(SUM(CM$6:CM10))</f>
        <v>1.3966995678537621E-2</v>
      </c>
      <c r="EM10" s="4">
        <f>(1-CN10)/(SUM(CN$6:CN10))</f>
        <v>1.3966995678537621E-2</v>
      </c>
      <c r="EN10" s="4">
        <f>(1-CO10)/(SUM(CO$6:CO10))</f>
        <v>1.3966995678537621E-2</v>
      </c>
      <c r="EO10" s="4">
        <f>(1-CP10)/(SUM(CP$6:CP10))</f>
        <v>1.3966995678537621E-2</v>
      </c>
      <c r="EP10" s="4">
        <f>(1-CQ10)/(SUM(CQ$6:CQ10))</f>
        <v>1.3966995678537621E-2</v>
      </c>
      <c r="EQ10" s="4">
        <f>(1-CR10)/(SUM(CR$6:CR10))</f>
        <v>1.3966995678537621E-2</v>
      </c>
      <c r="ER10" s="4">
        <f>(1-CS10)/(SUM(CS$6:CS10))</f>
        <v>1.3966995678537621E-2</v>
      </c>
      <c r="ES10" s="4">
        <f>(1-CT10)/(SUM(CT$6:CT10))</f>
        <v>1.3966995678537621E-2</v>
      </c>
      <c r="ET10" s="4">
        <f>(1-CU10)/(SUM(CU$6:CU10))</f>
        <v>1.3966995678537621E-2</v>
      </c>
      <c r="EU10" s="4">
        <f>(1-CV10)/(SUM(CV$6:CV10))</f>
        <v>1.3966995678537621E-2</v>
      </c>
      <c r="EV10" s="4">
        <f>(1-CW10)/(SUM(CW$6:CW10))</f>
        <v>1.3966995678537621E-2</v>
      </c>
      <c r="EW10" s="4">
        <f>(1-CX10)/(SUM(CX$6:CX10))</f>
        <v>1.3966995678537621E-2</v>
      </c>
      <c r="EX10" s="4">
        <f>(1-CY10)/(SUM(CY$6:CY10))</f>
        <v>1.3966995678537621E-2</v>
      </c>
      <c r="EY10" s="4">
        <f>(1-CZ10)/(SUM(CZ$6:CZ10))</f>
        <v>1.3966995678537621E-2</v>
      </c>
      <c r="EZ10" s="4">
        <f>(1-DA10)/(SUM(DA$6:DA10))</f>
        <v>1.3966995678537621E-2</v>
      </c>
      <c r="FA10" s="4">
        <f>(1-DB10)/(SUM(DB$6:DB10))</f>
        <v>1.3966995678537621E-2</v>
      </c>
      <c r="FB10" s="4">
        <f>(1-DC10)/(SUM(DC$6:DC10))</f>
        <v>1.3966995678537621E-2</v>
      </c>
      <c r="FD10" s="4">
        <f t="shared" si="109"/>
        <v>1.4287645612999444E-2</v>
      </c>
      <c r="FE10" s="4">
        <f t="shared" si="9"/>
        <v>1.4286584675456071E-2</v>
      </c>
      <c r="FF10" s="4">
        <f t="shared" si="10"/>
        <v>1.4285713136996225E-2</v>
      </c>
      <c r="FG10" s="4">
        <f t="shared" si="11"/>
        <v>1.428497815145291E-2</v>
      </c>
      <c r="FH10" s="4">
        <f t="shared" si="12"/>
        <v>1.4284248553433354E-2</v>
      </c>
      <c r="FI10" s="4">
        <f t="shared" si="13"/>
        <v>1.4085909318020562E-2</v>
      </c>
      <c r="FJ10" s="4">
        <f t="shared" si="14"/>
        <v>1.4085909318020562E-2</v>
      </c>
      <c r="FK10" s="4">
        <f t="shared" si="15"/>
        <v>1.4085909318020562E-2</v>
      </c>
      <c r="FL10" s="4">
        <f t="shared" si="16"/>
        <v>1.4085909318020562E-2</v>
      </c>
      <c r="FM10" s="4">
        <f t="shared" si="17"/>
        <v>1.4085909318020562E-2</v>
      </c>
      <c r="FN10" s="4">
        <f t="shared" si="18"/>
        <v>1.4085909318020562E-2</v>
      </c>
      <c r="FO10" s="4">
        <f t="shared" si="19"/>
        <v>1.4085909318020562E-2</v>
      </c>
      <c r="FP10" s="4">
        <f t="shared" si="20"/>
        <v>1.4085909318020562E-2</v>
      </c>
      <c r="FQ10" s="4">
        <f t="shared" si="21"/>
        <v>1.4085909318020562E-2</v>
      </c>
      <c r="FR10" s="4">
        <f t="shared" si="22"/>
        <v>1.4085909318020562E-2</v>
      </c>
      <c r="FS10" s="4">
        <f t="shared" si="23"/>
        <v>1.4085909318020562E-2</v>
      </c>
      <c r="FT10" s="4">
        <f t="shared" si="24"/>
        <v>1.4085909318020562E-2</v>
      </c>
      <c r="FU10" s="4">
        <f t="shared" si="25"/>
        <v>1.4085909318020562E-2</v>
      </c>
      <c r="FV10" s="4">
        <f t="shared" si="26"/>
        <v>1.4085909318020562E-2</v>
      </c>
      <c r="FW10" s="4">
        <f t="shared" si="27"/>
        <v>1.4085909318020562E-2</v>
      </c>
      <c r="FX10" s="4">
        <f t="shared" si="28"/>
        <v>1.4085909318020562E-2</v>
      </c>
      <c r="FY10" s="4">
        <f t="shared" si="29"/>
        <v>1.4085909318020562E-2</v>
      </c>
      <c r="FZ10" s="4">
        <f t="shared" si="30"/>
        <v>1.4085909318020562E-2</v>
      </c>
      <c r="GA10" s="4">
        <f t="shared" si="31"/>
        <v>1.4085909318020562E-2</v>
      </c>
      <c r="GB10" s="4">
        <f t="shared" si="32"/>
        <v>1.4085909318020562E-2</v>
      </c>
      <c r="GC10" s="4">
        <f t="shared" si="33"/>
        <v>1.4085909318020562E-2</v>
      </c>
      <c r="GD10" s="4">
        <f t="shared" si="34"/>
        <v>1.4085909318020562E-2</v>
      </c>
      <c r="GE10" s="4">
        <f t="shared" si="35"/>
        <v>1.4085909318020562E-2</v>
      </c>
      <c r="GF10" s="4">
        <f t="shared" si="36"/>
        <v>1.4085909318020562E-2</v>
      </c>
      <c r="GG10" s="4">
        <f t="shared" si="37"/>
        <v>1.4085909318020562E-2</v>
      </c>
      <c r="GH10" s="4">
        <f t="shared" si="38"/>
        <v>1.4085909318020562E-2</v>
      </c>
      <c r="GI10" s="4">
        <f t="shared" si="39"/>
        <v>1.4085909318020562E-2</v>
      </c>
      <c r="GJ10" s="4">
        <f t="shared" si="40"/>
        <v>1.4085909318020562E-2</v>
      </c>
      <c r="GK10" s="4">
        <f t="shared" si="41"/>
        <v>1.4085909318020562E-2</v>
      </c>
      <c r="GL10" s="4">
        <f t="shared" si="42"/>
        <v>1.4085909318020562E-2</v>
      </c>
      <c r="GM10" s="4">
        <f t="shared" si="43"/>
        <v>1.4085909318020562E-2</v>
      </c>
      <c r="GN10" s="4">
        <f t="shared" si="44"/>
        <v>1.4085909318020562E-2</v>
      </c>
      <c r="GO10" s="4">
        <f t="shared" si="45"/>
        <v>1.4085909318020562E-2</v>
      </c>
      <c r="GP10" s="4">
        <f t="shared" si="46"/>
        <v>1.4085909318020562E-2</v>
      </c>
      <c r="GQ10" s="4">
        <f t="shared" si="47"/>
        <v>1.4085909318020562E-2</v>
      </c>
      <c r="GR10" s="4">
        <f t="shared" si="48"/>
        <v>1.4085909318020562E-2</v>
      </c>
      <c r="GS10" s="4">
        <f t="shared" si="49"/>
        <v>1.4085909318020562E-2</v>
      </c>
      <c r="GT10" s="4">
        <f t="shared" si="50"/>
        <v>1.4085909318020562E-2</v>
      </c>
      <c r="GU10" s="4">
        <f t="shared" si="51"/>
        <v>1.4085909318020562E-2</v>
      </c>
      <c r="GV10" s="4">
        <f t="shared" si="52"/>
        <v>1.4085909318020562E-2</v>
      </c>
      <c r="GW10" s="4">
        <f t="shared" si="53"/>
        <v>1.4085909318020562E-2</v>
      </c>
      <c r="GX10" s="4">
        <f t="shared" si="54"/>
        <v>1.4085909318020562E-2</v>
      </c>
      <c r="GY10" s="4">
        <f t="shared" si="55"/>
        <v>1.4085909318020562E-2</v>
      </c>
      <c r="GZ10" s="4">
        <f t="shared" si="56"/>
        <v>1.4085909318020562E-2</v>
      </c>
      <c r="HA10" s="4">
        <f t="shared" si="57"/>
        <v>1.4085909318020562E-2</v>
      </c>
      <c r="HB10" s="4"/>
      <c r="HC10" s="4"/>
      <c r="HD10" s="4"/>
      <c r="HE10" s="4"/>
    </row>
    <row r="11" spans="2:213" x14ac:dyDescent="0.2">
      <c r="B11" t="str">
        <f t="shared" si="0"/>
        <v>6y</v>
      </c>
      <c r="C11">
        <f t="shared" si="58"/>
        <v>72</v>
      </c>
      <c r="D11" s="10">
        <f t="shared" si="1"/>
        <v>6</v>
      </c>
      <c r="E11" s="11">
        <f>'Curve construction'!E26</f>
        <v>2.426416933885751E-2</v>
      </c>
      <c r="G11" s="11">
        <f t="shared" si="59"/>
        <v>2.426416933885751E-2</v>
      </c>
      <c r="H11" s="11">
        <f t="shared" si="2"/>
        <v>2.426416933885751E-2</v>
      </c>
      <c r="I11" s="11">
        <f t="shared" si="2"/>
        <v>2.426416933885751E-2</v>
      </c>
      <c r="J11" s="11">
        <f t="shared" si="2"/>
        <v>2.426416933885751E-2</v>
      </c>
      <c r="K11" s="11">
        <f t="shared" si="2"/>
        <v>2.426416933885751E-2</v>
      </c>
      <c r="L11" s="11">
        <f t="shared" si="2"/>
        <v>2.5264169338857511E-2</v>
      </c>
      <c r="M11" s="11">
        <f t="shared" si="2"/>
        <v>2.426416933885751E-2</v>
      </c>
      <c r="N11" s="11">
        <f t="shared" si="2"/>
        <v>2.426416933885751E-2</v>
      </c>
      <c r="O11" s="11">
        <f t="shared" si="2"/>
        <v>2.426416933885751E-2</v>
      </c>
      <c r="P11" s="11">
        <f t="shared" si="2"/>
        <v>2.426416933885751E-2</v>
      </c>
      <c r="Q11" s="11">
        <f t="shared" si="2"/>
        <v>2.426416933885751E-2</v>
      </c>
      <c r="R11" s="11">
        <f t="shared" si="2"/>
        <v>2.426416933885751E-2</v>
      </c>
      <c r="S11" s="11">
        <f t="shared" si="2"/>
        <v>2.426416933885751E-2</v>
      </c>
      <c r="T11" s="11">
        <f t="shared" si="2"/>
        <v>2.426416933885751E-2</v>
      </c>
      <c r="U11" s="11">
        <f t="shared" si="2"/>
        <v>2.426416933885751E-2</v>
      </c>
      <c r="V11" s="11">
        <f t="shared" si="2"/>
        <v>2.426416933885751E-2</v>
      </c>
      <c r="W11" s="11">
        <f t="shared" si="2"/>
        <v>2.426416933885751E-2</v>
      </c>
      <c r="X11" s="11">
        <f t="shared" si="2"/>
        <v>2.426416933885751E-2</v>
      </c>
      <c r="Y11" s="11">
        <f t="shared" si="2"/>
        <v>2.426416933885751E-2</v>
      </c>
      <c r="Z11" s="11">
        <f t="shared" si="2"/>
        <v>2.426416933885751E-2</v>
      </c>
      <c r="AA11" s="11">
        <f t="shared" si="2"/>
        <v>2.426416933885751E-2</v>
      </c>
      <c r="AB11" s="11">
        <f t="shared" si="2"/>
        <v>2.426416933885751E-2</v>
      </c>
      <c r="AC11" s="11">
        <f t="shared" si="2"/>
        <v>2.426416933885751E-2</v>
      </c>
      <c r="AD11" s="11">
        <f t="shared" si="2"/>
        <v>2.426416933885751E-2</v>
      </c>
      <c r="AE11" s="11">
        <f t="shared" si="2"/>
        <v>2.426416933885751E-2</v>
      </c>
      <c r="AF11" s="11">
        <f t="shared" si="2"/>
        <v>2.426416933885751E-2</v>
      </c>
      <c r="AG11" s="11">
        <f t="shared" si="2"/>
        <v>2.426416933885751E-2</v>
      </c>
      <c r="AH11" s="11">
        <f t="shared" si="2"/>
        <v>2.426416933885751E-2</v>
      </c>
      <c r="AI11" s="11">
        <f t="shared" si="2"/>
        <v>2.426416933885751E-2</v>
      </c>
      <c r="AJ11" s="11">
        <f t="shared" si="2"/>
        <v>2.426416933885751E-2</v>
      </c>
      <c r="AK11" s="11">
        <f t="shared" si="2"/>
        <v>2.426416933885751E-2</v>
      </c>
      <c r="AL11" s="11">
        <f t="shared" si="2"/>
        <v>2.426416933885751E-2</v>
      </c>
      <c r="AM11" s="11">
        <f t="shared" si="2"/>
        <v>2.426416933885751E-2</v>
      </c>
      <c r="AN11" s="11">
        <f t="shared" si="2"/>
        <v>2.426416933885751E-2</v>
      </c>
      <c r="AO11" s="11">
        <f t="shared" si="2"/>
        <v>2.426416933885751E-2</v>
      </c>
      <c r="AP11" s="11">
        <f t="shared" si="3"/>
        <v>2.426416933885751E-2</v>
      </c>
      <c r="AQ11" s="11">
        <f t="shared" si="3"/>
        <v>2.426416933885751E-2</v>
      </c>
      <c r="AR11" s="11">
        <f t="shared" si="3"/>
        <v>2.426416933885751E-2</v>
      </c>
      <c r="AS11" s="11">
        <f t="shared" si="3"/>
        <v>2.426416933885751E-2</v>
      </c>
      <c r="AT11" s="11">
        <f t="shared" si="3"/>
        <v>2.426416933885751E-2</v>
      </c>
      <c r="AU11" s="11">
        <f t="shared" si="3"/>
        <v>2.426416933885751E-2</v>
      </c>
      <c r="AV11" s="11">
        <f t="shared" si="3"/>
        <v>2.426416933885751E-2</v>
      </c>
      <c r="AW11" s="11">
        <f t="shared" si="3"/>
        <v>2.426416933885751E-2</v>
      </c>
      <c r="AX11" s="11">
        <f t="shared" si="3"/>
        <v>2.426416933885751E-2</v>
      </c>
      <c r="AY11" s="11">
        <f t="shared" si="3"/>
        <v>2.426416933885751E-2</v>
      </c>
      <c r="AZ11" s="11">
        <f t="shared" si="3"/>
        <v>2.426416933885751E-2</v>
      </c>
      <c r="BA11" s="11">
        <f t="shared" si="3"/>
        <v>2.426416933885751E-2</v>
      </c>
      <c r="BB11" s="11">
        <f t="shared" si="3"/>
        <v>2.426416933885751E-2</v>
      </c>
      <c r="BC11" s="11">
        <f t="shared" si="3"/>
        <v>2.426416933885751E-2</v>
      </c>
      <c r="BD11" s="11">
        <f t="shared" si="3"/>
        <v>2.426416933885751E-2</v>
      </c>
      <c r="BF11" s="11">
        <f t="shared" si="110"/>
        <v>0.90945735839097563</v>
      </c>
      <c r="BG11" s="11">
        <f t="shared" si="60"/>
        <v>0.90946211483500583</v>
      </c>
      <c r="BH11" s="11">
        <f t="shared" si="61"/>
        <v>0.90946602217868</v>
      </c>
      <c r="BI11" s="11">
        <f t="shared" si="62"/>
        <v>0.90946931733419167</v>
      </c>
      <c r="BJ11" s="11">
        <f t="shared" si="63"/>
        <v>0.90947258835002542</v>
      </c>
      <c r="BK11" s="11">
        <f t="shared" si="64"/>
        <v>0.90947439937917129</v>
      </c>
      <c r="BL11" s="11">
        <f t="shared" si="65"/>
        <v>0.91036232890614699</v>
      </c>
      <c r="BM11" s="11">
        <f t="shared" si="66"/>
        <v>0.91036232890614699</v>
      </c>
      <c r="BN11" s="11">
        <f t="shared" si="67"/>
        <v>0.91036232890614699</v>
      </c>
      <c r="BO11" s="11">
        <f t="shared" si="68"/>
        <v>0.91036232890614699</v>
      </c>
      <c r="BP11" s="11">
        <f t="shared" si="69"/>
        <v>0.91036232890614699</v>
      </c>
      <c r="BQ11" s="11">
        <f t="shared" si="70"/>
        <v>0.91036232890614699</v>
      </c>
      <c r="BR11" s="11">
        <f t="shared" si="71"/>
        <v>0.91036232890614699</v>
      </c>
      <c r="BS11" s="11">
        <f t="shared" si="72"/>
        <v>0.91036232890614699</v>
      </c>
      <c r="BT11" s="11">
        <f t="shared" si="73"/>
        <v>0.91036232890614699</v>
      </c>
      <c r="BU11" s="11">
        <f t="shared" si="74"/>
        <v>0.91036232890614699</v>
      </c>
      <c r="BV11" s="11">
        <f t="shared" si="75"/>
        <v>0.91036232890614699</v>
      </c>
      <c r="BW11" s="11">
        <f t="shared" si="76"/>
        <v>0.91036232890614699</v>
      </c>
      <c r="BX11" s="11">
        <f t="shared" si="77"/>
        <v>0.91036232890614699</v>
      </c>
      <c r="BY11" s="11">
        <f t="shared" si="78"/>
        <v>0.91036232890614699</v>
      </c>
      <c r="BZ11" s="11">
        <f t="shared" si="79"/>
        <v>0.91036232890614699</v>
      </c>
      <c r="CA11" s="11">
        <f t="shared" si="80"/>
        <v>0.91036232890614699</v>
      </c>
      <c r="CB11" s="11">
        <f t="shared" si="81"/>
        <v>0.91036232890614699</v>
      </c>
      <c r="CC11" s="11">
        <f t="shared" si="82"/>
        <v>0.91036232890614699</v>
      </c>
      <c r="CD11" s="11">
        <f t="shared" si="83"/>
        <v>0.91036232890614699</v>
      </c>
      <c r="CE11" s="11">
        <f t="shared" si="84"/>
        <v>0.91036232890614699</v>
      </c>
      <c r="CF11" s="11">
        <f t="shared" si="85"/>
        <v>0.91036232890614699</v>
      </c>
      <c r="CG11" s="11">
        <f t="shared" si="86"/>
        <v>0.91036232890614699</v>
      </c>
      <c r="CH11" s="11">
        <f t="shared" si="87"/>
        <v>0.91036232890614699</v>
      </c>
      <c r="CI11" s="11">
        <f t="shared" si="88"/>
        <v>0.91036232890614699</v>
      </c>
      <c r="CJ11" s="11">
        <f t="shared" si="89"/>
        <v>0.91036232890614699</v>
      </c>
      <c r="CK11" s="11">
        <f t="shared" si="90"/>
        <v>0.91036232890614699</v>
      </c>
      <c r="CL11" s="11">
        <f t="shared" si="91"/>
        <v>0.91036232890614699</v>
      </c>
      <c r="CM11" s="11">
        <f t="shared" si="92"/>
        <v>0.91036232890614699</v>
      </c>
      <c r="CN11" s="11">
        <f t="shared" si="93"/>
        <v>0.91036232890614699</v>
      </c>
      <c r="CO11" s="11">
        <f t="shared" si="94"/>
        <v>0.91036232890614699</v>
      </c>
      <c r="CP11" s="11">
        <f t="shared" si="95"/>
        <v>0.91036232890614699</v>
      </c>
      <c r="CQ11" s="11">
        <f t="shared" si="96"/>
        <v>0.91036232890614699</v>
      </c>
      <c r="CR11" s="11">
        <f t="shared" si="97"/>
        <v>0.91036232890614699</v>
      </c>
      <c r="CS11" s="11">
        <f t="shared" si="98"/>
        <v>0.91036232890614699</v>
      </c>
      <c r="CT11" s="11">
        <f t="shared" si="99"/>
        <v>0.91036232890614699</v>
      </c>
      <c r="CU11" s="11">
        <f t="shared" si="100"/>
        <v>0.91036232890614699</v>
      </c>
      <c r="CV11" s="11">
        <f t="shared" si="101"/>
        <v>0.91036232890614699</v>
      </c>
      <c r="CW11" s="11">
        <f t="shared" si="102"/>
        <v>0.91036232890614699</v>
      </c>
      <c r="CX11" s="11">
        <f t="shared" si="103"/>
        <v>0.91036232890614699</v>
      </c>
      <c r="CY11" s="11">
        <f t="shared" si="104"/>
        <v>0.91036232890614699</v>
      </c>
      <c r="CZ11" s="11">
        <f t="shared" si="105"/>
        <v>0.91036232890614699</v>
      </c>
      <c r="DA11" s="11">
        <f t="shared" si="106"/>
        <v>0.91036232890614699</v>
      </c>
      <c r="DB11" s="11">
        <f t="shared" si="107"/>
        <v>0.91036232890614699</v>
      </c>
      <c r="DC11" s="11">
        <f t="shared" si="108"/>
        <v>0.91036232890614699</v>
      </c>
      <c r="DE11" s="4">
        <f>(1-BF11)/(SUM(BF$6:BF11))</f>
        <v>1.5771388774996828E-2</v>
      </c>
      <c r="DF11" s="4">
        <f>(1-BG11)/(SUM(BG$6:BG11))</f>
        <v>1.5767775265395825E-2</v>
      </c>
      <c r="DG11" s="4">
        <f>(1-BH11)/(SUM(BH$6:BH11))</f>
        <v>1.5764376388661575E-2</v>
      </c>
      <c r="DH11" s="4">
        <f>(1-BI11)/(SUM(BI$6:BI11))</f>
        <v>1.5761151956664578E-2</v>
      </c>
      <c r="DI11" s="4">
        <f>(1-BJ11)/(SUM(BJ$6:BJ11))</f>
        <v>1.5757999309288038E-2</v>
      </c>
      <c r="DJ11" s="4">
        <f>(1-BK11)/(SUM(BK$6:BK11))</f>
        <v>1.5755179791296762E-2</v>
      </c>
      <c r="DK11" s="4">
        <f>(1-BL11)/(SUM(BL$6:BL11))</f>
        <v>1.5598233020917694E-2</v>
      </c>
      <c r="DL11" s="4">
        <f>(1-BM11)/(SUM(BM$6:BM11))</f>
        <v>1.5598233020917694E-2</v>
      </c>
      <c r="DM11" s="4">
        <f>(1-BN11)/(SUM(BN$6:BN11))</f>
        <v>1.5598233020917694E-2</v>
      </c>
      <c r="DN11" s="4">
        <f>(1-BO11)/(SUM(BO$6:BO11))</f>
        <v>1.5598233020917694E-2</v>
      </c>
      <c r="DO11" s="4">
        <f>(1-BP11)/(SUM(BP$6:BP11))</f>
        <v>1.5598233020917694E-2</v>
      </c>
      <c r="DP11" s="4">
        <f>(1-BQ11)/(SUM(BQ$6:BQ11))</f>
        <v>1.5598233020917694E-2</v>
      </c>
      <c r="DQ11" s="4">
        <f>(1-BR11)/(SUM(BR$6:BR11))</f>
        <v>1.5598233020917694E-2</v>
      </c>
      <c r="DR11" s="4">
        <f>(1-BS11)/(SUM(BS$6:BS11))</f>
        <v>1.5598233020917694E-2</v>
      </c>
      <c r="DS11" s="4">
        <f>(1-BT11)/(SUM(BT$6:BT11))</f>
        <v>1.5598233020917694E-2</v>
      </c>
      <c r="DT11" s="4">
        <f>(1-BU11)/(SUM(BU$6:BU11))</f>
        <v>1.5598233020917694E-2</v>
      </c>
      <c r="DU11" s="4">
        <f>(1-BV11)/(SUM(BV$6:BV11))</f>
        <v>1.5598233020917694E-2</v>
      </c>
      <c r="DV11" s="4">
        <f>(1-BW11)/(SUM(BW$6:BW11))</f>
        <v>1.5598233020917694E-2</v>
      </c>
      <c r="DW11" s="4">
        <f>(1-BX11)/(SUM(BX$6:BX11))</f>
        <v>1.5598233020917694E-2</v>
      </c>
      <c r="DX11" s="4">
        <f>(1-BY11)/(SUM(BY$6:BY11))</f>
        <v>1.5598233020917694E-2</v>
      </c>
      <c r="DY11" s="4">
        <f>(1-BZ11)/(SUM(BZ$6:BZ11))</f>
        <v>1.5598233020917694E-2</v>
      </c>
      <c r="DZ11" s="4">
        <f>(1-CA11)/(SUM(CA$6:CA11))</f>
        <v>1.5598233020917694E-2</v>
      </c>
      <c r="EA11" s="4">
        <f>(1-CB11)/(SUM(CB$6:CB11))</f>
        <v>1.5598233020917694E-2</v>
      </c>
      <c r="EB11" s="4">
        <f>(1-CC11)/(SUM(CC$6:CC11))</f>
        <v>1.5598233020917694E-2</v>
      </c>
      <c r="EC11" s="4">
        <f>(1-CD11)/(SUM(CD$6:CD11))</f>
        <v>1.5598233020917694E-2</v>
      </c>
      <c r="ED11" s="4">
        <f>(1-CE11)/(SUM(CE$6:CE11))</f>
        <v>1.5598233020917694E-2</v>
      </c>
      <c r="EE11" s="4">
        <f>(1-CF11)/(SUM(CF$6:CF11))</f>
        <v>1.5598233020917694E-2</v>
      </c>
      <c r="EF11" s="4">
        <f>(1-CG11)/(SUM(CG$6:CG11))</f>
        <v>1.5598233020917694E-2</v>
      </c>
      <c r="EG11" s="4">
        <f>(1-CH11)/(SUM(CH$6:CH11))</f>
        <v>1.5598233020917694E-2</v>
      </c>
      <c r="EH11" s="4">
        <f>(1-CI11)/(SUM(CI$6:CI11))</f>
        <v>1.5598233020917694E-2</v>
      </c>
      <c r="EI11" s="4">
        <f>(1-CJ11)/(SUM(CJ$6:CJ11))</f>
        <v>1.5598233020917694E-2</v>
      </c>
      <c r="EJ11" s="4">
        <f>(1-CK11)/(SUM(CK$6:CK11))</f>
        <v>1.5598233020917694E-2</v>
      </c>
      <c r="EK11" s="4">
        <f>(1-CL11)/(SUM(CL$6:CL11))</f>
        <v>1.5598233020917694E-2</v>
      </c>
      <c r="EL11" s="4">
        <f>(1-CM11)/(SUM(CM$6:CM11))</f>
        <v>1.5598233020917694E-2</v>
      </c>
      <c r="EM11" s="4">
        <f>(1-CN11)/(SUM(CN$6:CN11))</f>
        <v>1.5598233020917694E-2</v>
      </c>
      <c r="EN11" s="4">
        <f>(1-CO11)/(SUM(CO$6:CO11))</f>
        <v>1.5598233020917694E-2</v>
      </c>
      <c r="EO11" s="4">
        <f>(1-CP11)/(SUM(CP$6:CP11))</f>
        <v>1.5598233020917694E-2</v>
      </c>
      <c r="EP11" s="4">
        <f>(1-CQ11)/(SUM(CQ$6:CQ11))</f>
        <v>1.5598233020917694E-2</v>
      </c>
      <c r="EQ11" s="4">
        <f>(1-CR11)/(SUM(CR$6:CR11))</f>
        <v>1.5598233020917694E-2</v>
      </c>
      <c r="ER11" s="4">
        <f>(1-CS11)/(SUM(CS$6:CS11))</f>
        <v>1.5598233020917694E-2</v>
      </c>
      <c r="ES11" s="4">
        <f>(1-CT11)/(SUM(CT$6:CT11))</f>
        <v>1.5598233020917694E-2</v>
      </c>
      <c r="ET11" s="4">
        <f>(1-CU11)/(SUM(CU$6:CU11))</f>
        <v>1.5598233020917694E-2</v>
      </c>
      <c r="EU11" s="4">
        <f>(1-CV11)/(SUM(CV$6:CV11))</f>
        <v>1.5598233020917694E-2</v>
      </c>
      <c r="EV11" s="4">
        <f>(1-CW11)/(SUM(CW$6:CW11))</f>
        <v>1.5598233020917694E-2</v>
      </c>
      <c r="EW11" s="4">
        <f>(1-CX11)/(SUM(CX$6:CX11))</f>
        <v>1.5598233020917694E-2</v>
      </c>
      <c r="EX11" s="4">
        <f>(1-CY11)/(SUM(CY$6:CY11))</f>
        <v>1.5598233020917694E-2</v>
      </c>
      <c r="EY11" s="4">
        <f>(1-CZ11)/(SUM(CZ$6:CZ11))</f>
        <v>1.5598233020917694E-2</v>
      </c>
      <c r="EZ11" s="4">
        <f>(1-DA11)/(SUM(DA$6:DA11))</f>
        <v>1.5598233020917694E-2</v>
      </c>
      <c r="FA11" s="4">
        <f>(1-DB11)/(SUM(DB$6:DB11))</f>
        <v>1.5598233020917694E-2</v>
      </c>
      <c r="FB11" s="4">
        <f>(1-DC11)/(SUM(DC$6:DC11))</f>
        <v>1.5598233020917694E-2</v>
      </c>
      <c r="FD11" s="4">
        <f t="shared" si="109"/>
        <v>1.594362573187591E-2</v>
      </c>
      <c r="FE11" s="4">
        <f t="shared" si="9"/>
        <v>1.5942740173726655E-2</v>
      </c>
      <c r="FF11" s="4">
        <f t="shared" si="10"/>
        <v>1.5942012705731035E-2</v>
      </c>
      <c r="FG11" s="4">
        <f t="shared" si="11"/>
        <v>1.5941399217565877E-2</v>
      </c>
      <c r="FH11" s="4">
        <f t="shared" si="12"/>
        <v>1.5940790226262269E-2</v>
      </c>
      <c r="FI11" s="4">
        <f t="shared" si="13"/>
        <v>1.5940453053511883E-2</v>
      </c>
      <c r="FJ11" s="4">
        <f t="shared" si="14"/>
        <v>1.5775234890357925E-2</v>
      </c>
      <c r="FK11" s="4">
        <f t="shared" si="15"/>
        <v>1.5775234890357925E-2</v>
      </c>
      <c r="FL11" s="4">
        <f t="shared" si="16"/>
        <v>1.5775234890357925E-2</v>
      </c>
      <c r="FM11" s="4">
        <f t="shared" si="17"/>
        <v>1.5775234890357925E-2</v>
      </c>
      <c r="FN11" s="4">
        <f t="shared" si="18"/>
        <v>1.5775234890357925E-2</v>
      </c>
      <c r="FO11" s="4">
        <f t="shared" si="19"/>
        <v>1.5775234890357925E-2</v>
      </c>
      <c r="FP11" s="4">
        <f t="shared" si="20"/>
        <v>1.5775234890357925E-2</v>
      </c>
      <c r="FQ11" s="4">
        <f t="shared" si="21"/>
        <v>1.5775234890357925E-2</v>
      </c>
      <c r="FR11" s="4">
        <f t="shared" si="22"/>
        <v>1.5775234890357925E-2</v>
      </c>
      <c r="FS11" s="4">
        <f t="shared" si="23"/>
        <v>1.5775234890357925E-2</v>
      </c>
      <c r="FT11" s="4">
        <f t="shared" si="24"/>
        <v>1.5775234890357925E-2</v>
      </c>
      <c r="FU11" s="4">
        <f t="shared" si="25"/>
        <v>1.5775234890357925E-2</v>
      </c>
      <c r="FV11" s="4">
        <f t="shared" si="26"/>
        <v>1.5775234890357925E-2</v>
      </c>
      <c r="FW11" s="4">
        <f t="shared" si="27"/>
        <v>1.5775234890357925E-2</v>
      </c>
      <c r="FX11" s="4">
        <f t="shared" si="28"/>
        <v>1.5775234890357925E-2</v>
      </c>
      <c r="FY11" s="4">
        <f t="shared" si="29"/>
        <v>1.5775234890357925E-2</v>
      </c>
      <c r="FZ11" s="4">
        <f t="shared" si="30"/>
        <v>1.5775234890357925E-2</v>
      </c>
      <c r="GA11" s="4">
        <f t="shared" si="31"/>
        <v>1.5775234890357925E-2</v>
      </c>
      <c r="GB11" s="4">
        <f t="shared" si="32"/>
        <v>1.5775234890357925E-2</v>
      </c>
      <c r="GC11" s="4">
        <f t="shared" si="33"/>
        <v>1.5775234890357925E-2</v>
      </c>
      <c r="GD11" s="4">
        <f t="shared" si="34"/>
        <v>1.5775234890357925E-2</v>
      </c>
      <c r="GE11" s="4">
        <f t="shared" si="35"/>
        <v>1.5775234890357925E-2</v>
      </c>
      <c r="GF11" s="4">
        <f t="shared" si="36"/>
        <v>1.5775234890357925E-2</v>
      </c>
      <c r="GG11" s="4">
        <f t="shared" si="37"/>
        <v>1.5775234890357925E-2</v>
      </c>
      <c r="GH11" s="4">
        <f t="shared" si="38"/>
        <v>1.5775234890357925E-2</v>
      </c>
      <c r="GI11" s="4">
        <f t="shared" si="39"/>
        <v>1.5775234890357925E-2</v>
      </c>
      <c r="GJ11" s="4">
        <f t="shared" si="40"/>
        <v>1.5775234890357925E-2</v>
      </c>
      <c r="GK11" s="4">
        <f t="shared" si="41"/>
        <v>1.5775234890357925E-2</v>
      </c>
      <c r="GL11" s="4">
        <f t="shared" si="42"/>
        <v>1.5775234890357925E-2</v>
      </c>
      <c r="GM11" s="4">
        <f t="shared" si="43"/>
        <v>1.5775234890357925E-2</v>
      </c>
      <c r="GN11" s="4">
        <f t="shared" si="44"/>
        <v>1.5775234890357925E-2</v>
      </c>
      <c r="GO11" s="4">
        <f t="shared" si="45"/>
        <v>1.5775234890357925E-2</v>
      </c>
      <c r="GP11" s="4">
        <f t="shared" si="46"/>
        <v>1.5775234890357925E-2</v>
      </c>
      <c r="GQ11" s="4">
        <f t="shared" si="47"/>
        <v>1.5775234890357925E-2</v>
      </c>
      <c r="GR11" s="4">
        <f t="shared" si="48"/>
        <v>1.5775234890357925E-2</v>
      </c>
      <c r="GS11" s="4">
        <f t="shared" si="49"/>
        <v>1.5775234890357925E-2</v>
      </c>
      <c r="GT11" s="4">
        <f t="shared" si="50"/>
        <v>1.5775234890357925E-2</v>
      </c>
      <c r="GU11" s="4">
        <f t="shared" si="51"/>
        <v>1.5775234890357925E-2</v>
      </c>
      <c r="GV11" s="4">
        <f t="shared" si="52"/>
        <v>1.5775234890357925E-2</v>
      </c>
      <c r="GW11" s="4">
        <f t="shared" si="53"/>
        <v>1.5775234890357925E-2</v>
      </c>
      <c r="GX11" s="4">
        <f t="shared" si="54"/>
        <v>1.5775234890357925E-2</v>
      </c>
      <c r="GY11" s="4">
        <f t="shared" si="55"/>
        <v>1.5775234890357925E-2</v>
      </c>
      <c r="GZ11" s="4">
        <f t="shared" si="56"/>
        <v>1.5775234890357925E-2</v>
      </c>
      <c r="HA11" s="4">
        <f t="shared" si="57"/>
        <v>1.5775234890357925E-2</v>
      </c>
      <c r="HB11" s="4"/>
      <c r="HC11" s="4"/>
      <c r="HD11" s="4"/>
      <c r="HE11" s="4"/>
    </row>
    <row r="12" spans="2:213" x14ac:dyDescent="0.2">
      <c r="B12" t="str">
        <f t="shared" si="0"/>
        <v>7y</v>
      </c>
      <c r="C12">
        <f t="shared" si="58"/>
        <v>84</v>
      </c>
      <c r="D12" s="10">
        <f t="shared" si="1"/>
        <v>7</v>
      </c>
      <c r="E12" s="11">
        <f>'Curve construction'!E27</f>
        <v>2.6351051048660618E-2</v>
      </c>
      <c r="G12" s="11">
        <f t="shared" si="59"/>
        <v>2.6351051048660618E-2</v>
      </c>
      <c r="H12" s="11">
        <f t="shared" si="2"/>
        <v>2.6351051048660618E-2</v>
      </c>
      <c r="I12" s="11">
        <f t="shared" si="2"/>
        <v>2.6351051048660618E-2</v>
      </c>
      <c r="J12" s="11">
        <f t="shared" si="2"/>
        <v>2.6351051048660618E-2</v>
      </c>
      <c r="K12" s="11">
        <f t="shared" si="2"/>
        <v>2.6351051048660618E-2</v>
      </c>
      <c r="L12" s="11">
        <f t="shared" si="2"/>
        <v>2.6351051048660618E-2</v>
      </c>
      <c r="M12" s="11">
        <f t="shared" si="2"/>
        <v>2.7351051048660618E-2</v>
      </c>
      <c r="N12" s="11">
        <f t="shared" si="2"/>
        <v>2.6351051048660618E-2</v>
      </c>
      <c r="O12" s="11">
        <f t="shared" si="2"/>
        <v>2.6351051048660618E-2</v>
      </c>
      <c r="P12" s="11">
        <f t="shared" si="2"/>
        <v>2.6351051048660618E-2</v>
      </c>
      <c r="Q12" s="11">
        <f t="shared" si="2"/>
        <v>2.6351051048660618E-2</v>
      </c>
      <c r="R12" s="11">
        <f t="shared" si="2"/>
        <v>2.6351051048660618E-2</v>
      </c>
      <c r="S12" s="11">
        <f t="shared" si="2"/>
        <v>2.6351051048660618E-2</v>
      </c>
      <c r="T12" s="11">
        <f t="shared" si="2"/>
        <v>2.6351051048660618E-2</v>
      </c>
      <c r="U12" s="11">
        <f t="shared" si="2"/>
        <v>2.6351051048660618E-2</v>
      </c>
      <c r="V12" s="11">
        <f t="shared" si="2"/>
        <v>2.6351051048660618E-2</v>
      </c>
      <c r="W12" s="11">
        <f t="shared" si="2"/>
        <v>2.6351051048660618E-2</v>
      </c>
      <c r="X12" s="11">
        <f t="shared" si="2"/>
        <v>2.6351051048660618E-2</v>
      </c>
      <c r="Y12" s="11">
        <f t="shared" si="2"/>
        <v>2.6351051048660618E-2</v>
      </c>
      <c r="Z12" s="11">
        <f t="shared" si="2"/>
        <v>2.6351051048660618E-2</v>
      </c>
      <c r="AA12" s="11">
        <f t="shared" si="2"/>
        <v>2.6351051048660618E-2</v>
      </c>
      <c r="AB12" s="11">
        <f t="shared" si="2"/>
        <v>2.6351051048660618E-2</v>
      </c>
      <c r="AC12" s="11">
        <f t="shared" si="2"/>
        <v>2.6351051048660618E-2</v>
      </c>
      <c r="AD12" s="11">
        <f t="shared" si="2"/>
        <v>2.6351051048660618E-2</v>
      </c>
      <c r="AE12" s="11">
        <f t="shared" si="2"/>
        <v>2.6351051048660618E-2</v>
      </c>
      <c r="AF12" s="11">
        <f t="shared" si="2"/>
        <v>2.6351051048660618E-2</v>
      </c>
      <c r="AG12" s="11">
        <f t="shared" si="2"/>
        <v>2.6351051048660618E-2</v>
      </c>
      <c r="AH12" s="11">
        <f t="shared" si="2"/>
        <v>2.6351051048660618E-2</v>
      </c>
      <c r="AI12" s="11">
        <f t="shared" si="2"/>
        <v>2.6351051048660618E-2</v>
      </c>
      <c r="AJ12" s="11">
        <f t="shared" si="2"/>
        <v>2.6351051048660618E-2</v>
      </c>
      <c r="AK12" s="11">
        <f t="shared" si="2"/>
        <v>2.6351051048660618E-2</v>
      </c>
      <c r="AL12" s="11">
        <f t="shared" si="2"/>
        <v>2.6351051048660618E-2</v>
      </c>
      <c r="AM12" s="11">
        <f t="shared" si="2"/>
        <v>2.6351051048660618E-2</v>
      </c>
      <c r="AN12" s="11">
        <f t="shared" si="2"/>
        <v>2.6351051048660618E-2</v>
      </c>
      <c r="AO12" s="11">
        <f t="shared" si="2"/>
        <v>2.6351051048660618E-2</v>
      </c>
      <c r="AP12" s="11">
        <f t="shared" si="3"/>
        <v>2.6351051048660618E-2</v>
      </c>
      <c r="AQ12" s="11">
        <f t="shared" si="3"/>
        <v>2.6351051048660618E-2</v>
      </c>
      <c r="AR12" s="11">
        <f t="shared" si="3"/>
        <v>2.6351051048660618E-2</v>
      </c>
      <c r="AS12" s="11">
        <f t="shared" si="3"/>
        <v>2.6351051048660618E-2</v>
      </c>
      <c r="AT12" s="11">
        <f t="shared" si="3"/>
        <v>2.6351051048660618E-2</v>
      </c>
      <c r="AU12" s="11">
        <f t="shared" si="3"/>
        <v>2.6351051048660618E-2</v>
      </c>
      <c r="AV12" s="11">
        <f t="shared" si="3"/>
        <v>2.6351051048660618E-2</v>
      </c>
      <c r="AW12" s="11">
        <f t="shared" si="3"/>
        <v>2.6351051048660618E-2</v>
      </c>
      <c r="AX12" s="11">
        <f t="shared" si="3"/>
        <v>2.6351051048660618E-2</v>
      </c>
      <c r="AY12" s="11">
        <f t="shared" si="3"/>
        <v>2.6351051048660618E-2</v>
      </c>
      <c r="AZ12" s="11">
        <f t="shared" si="3"/>
        <v>2.6351051048660618E-2</v>
      </c>
      <c r="BA12" s="11">
        <f t="shared" si="3"/>
        <v>2.6351051048660618E-2</v>
      </c>
      <c r="BB12" s="11">
        <f t="shared" si="3"/>
        <v>2.6351051048660618E-2</v>
      </c>
      <c r="BC12" s="11">
        <f t="shared" si="3"/>
        <v>2.6351051048660618E-2</v>
      </c>
      <c r="BD12" s="11">
        <f t="shared" si="3"/>
        <v>2.6351051048660618E-2</v>
      </c>
      <c r="BF12" s="11">
        <f t="shared" si="110"/>
        <v>0.88610749456703886</v>
      </c>
      <c r="BG12" s="11">
        <f t="shared" si="60"/>
        <v>0.88611212889174218</v>
      </c>
      <c r="BH12" s="11">
        <f t="shared" si="61"/>
        <v>0.88611593591631743</v>
      </c>
      <c r="BI12" s="11">
        <f t="shared" si="62"/>
        <v>0.88611914647035572</v>
      </c>
      <c r="BJ12" s="11">
        <f t="shared" si="63"/>
        <v>0.88612233350449032</v>
      </c>
      <c r="BK12" s="11">
        <f t="shared" si="64"/>
        <v>0.8861240980363666</v>
      </c>
      <c r="BL12" s="11">
        <f t="shared" si="65"/>
        <v>0.88612585539957522</v>
      </c>
      <c r="BM12" s="11">
        <f t="shared" si="66"/>
        <v>0.88698923041584676</v>
      </c>
      <c r="BN12" s="11">
        <f t="shared" si="67"/>
        <v>0.88698923041584676</v>
      </c>
      <c r="BO12" s="11">
        <f t="shared" si="68"/>
        <v>0.88698923041584676</v>
      </c>
      <c r="BP12" s="11">
        <f t="shared" si="69"/>
        <v>0.88698923041584676</v>
      </c>
      <c r="BQ12" s="11">
        <f t="shared" si="70"/>
        <v>0.88698923041584676</v>
      </c>
      <c r="BR12" s="11">
        <f t="shared" si="71"/>
        <v>0.88698923041584676</v>
      </c>
      <c r="BS12" s="11">
        <f t="shared" si="72"/>
        <v>0.88698923041584676</v>
      </c>
      <c r="BT12" s="11">
        <f t="shared" si="73"/>
        <v>0.88698923041584676</v>
      </c>
      <c r="BU12" s="11">
        <f t="shared" si="74"/>
        <v>0.88698923041584676</v>
      </c>
      <c r="BV12" s="11">
        <f t="shared" si="75"/>
        <v>0.88698923041584676</v>
      </c>
      <c r="BW12" s="11">
        <f t="shared" si="76"/>
        <v>0.88698923041584676</v>
      </c>
      <c r="BX12" s="11">
        <f t="shared" si="77"/>
        <v>0.88698923041584676</v>
      </c>
      <c r="BY12" s="11">
        <f t="shared" si="78"/>
        <v>0.88698923041584676</v>
      </c>
      <c r="BZ12" s="11">
        <f t="shared" si="79"/>
        <v>0.88698923041584676</v>
      </c>
      <c r="CA12" s="11">
        <f t="shared" si="80"/>
        <v>0.88698923041584676</v>
      </c>
      <c r="CB12" s="11">
        <f t="shared" si="81"/>
        <v>0.88698923041584676</v>
      </c>
      <c r="CC12" s="11">
        <f t="shared" si="82"/>
        <v>0.88698923041584676</v>
      </c>
      <c r="CD12" s="11">
        <f t="shared" si="83"/>
        <v>0.88698923041584676</v>
      </c>
      <c r="CE12" s="11">
        <f t="shared" si="84"/>
        <v>0.88698923041584676</v>
      </c>
      <c r="CF12" s="11">
        <f t="shared" si="85"/>
        <v>0.88698923041584676</v>
      </c>
      <c r="CG12" s="11">
        <f t="shared" si="86"/>
        <v>0.88698923041584676</v>
      </c>
      <c r="CH12" s="11">
        <f t="shared" si="87"/>
        <v>0.88698923041584676</v>
      </c>
      <c r="CI12" s="11">
        <f t="shared" si="88"/>
        <v>0.88698923041584676</v>
      </c>
      <c r="CJ12" s="11">
        <f t="shared" si="89"/>
        <v>0.88698923041584676</v>
      </c>
      <c r="CK12" s="11">
        <f t="shared" si="90"/>
        <v>0.88698923041584676</v>
      </c>
      <c r="CL12" s="11">
        <f t="shared" si="91"/>
        <v>0.88698923041584676</v>
      </c>
      <c r="CM12" s="11">
        <f t="shared" si="92"/>
        <v>0.88698923041584676</v>
      </c>
      <c r="CN12" s="11">
        <f t="shared" si="93"/>
        <v>0.88698923041584676</v>
      </c>
      <c r="CO12" s="11">
        <f t="shared" si="94"/>
        <v>0.88698923041584676</v>
      </c>
      <c r="CP12" s="11">
        <f t="shared" si="95"/>
        <v>0.88698923041584676</v>
      </c>
      <c r="CQ12" s="11">
        <f t="shared" si="96"/>
        <v>0.88698923041584676</v>
      </c>
      <c r="CR12" s="11">
        <f t="shared" si="97"/>
        <v>0.88698923041584676</v>
      </c>
      <c r="CS12" s="11">
        <f t="shared" si="98"/>
        <v>0.88698923041584676</v>
      </c>
      <c r="CT12" s="11">
        <f t="shared" si="99"/>
        <v>0.88698923041584676</v>
      </c>
      <c r="CU12" s="11">
        <f t="shared" si="100"/>
        <v>0.88698923041584676</v>
      </c>
      <c r="CV12" s="11">
        <f t="shared" si="101"/>
        <v>0.88698923041584676</v>
      </c>
      <c r="CW12" s="11">
        <f t="shared" si="102"/>
        <v>0.88698923041584676</v>
      </c>
      <c r="CX12" s="11">
        <f t="shared" si="103"/>
        <v>0.88698923041584676</v>
      </c>
      <c r="CY12" s="11">
        <f t="shared" si="104"/>
        <v>0.88698923041584676</v>
      </c>
      <c r="CZ12" s="11">
        <f t="shared" si="105"/>
        <v>0.88698923041584676</v>
      </c>
      <c r="DA12" s="11">
        <f t="shared" si="106"/>
        <v>0.88698923041584676</v>
      </c>
      <c r="DB12" s="11">
        <f t="shared" si="107"/>
        <v>0.88698923041584676</v>
      </c>
      <c r="DC12" s="11">
        <f t="shared" si="108"/>
        <v>0.88698923041584676</v>
      </c>
      <c r="DE12" s="4">
        <f>(1-BF12)/(SUM(BF$6:BF12))</f>
        <v>1.7186002750212186E-2</v>
      </c>
      <c r="DF12" s="4">
        <f>(1-BG12)/(SUM(BG$6:BG12))</f>
        <v>1.7182662326387748E-2</v>
      </c>
      <c r="DG12" s="4">
        <f>(1-BH12)/(SUM(BH$6:BH12))</f>
        <v>1.7179511716116619E-2</v>
      </c>
      <c r="DH12" s="4">
        <f>(1-BI12)/(SUM(BI$6:BI12))</f>
        <v>1.7176516528432016E-2</v>
      </c>
      <c r="DI12" s="4">
        <f>(1-BJ12)/(SUM(BJ$6:BJ12))</f>
        <v>1.7173588611591253E-2</v>
      </c>
      <c r="DJ12" s="4">
        <f>(1-BK12)/(SUM(BK$6:BK12))</f>
        <v>1.7170953355503813E-2</v>
      </c>
      <c r="DK12" s="4">
        <f>(1-BL12)/(SUM(BL$6:BL12))</f>
        <v>1.7168385181691309E-2</v>
      </c>
      <c r="DL12" s="4">
        <f>(1-BM12)/(SUM(BM$6:BM12))</f>
        <v>1.7035999772022616E-2</v>
      </c>
      <c r="DM12" s="4">
        <f>(1-BN12)/(SUM(BN$6:BN12))</f>
        <v>1.7035999772022616E-2</v>
      </c>
      <c r="DN12" s="4">
        <f>(1-BO12)/(SUM(BO$6:BO12))</f>
        <v>1.7035999772022616E-2</v>
      </c>
      <c r="DO12" s="4">
        <f>(1-BP12)/(SUM(BP$6:BP12))</f>
        <v>1.7035999772022616E-2</v>
      </c>
      <c r="DP12" s="4">
        <f>(1-BQ12)/(SUM(BQ$6:BQ12))</f>
        <v>1.7035999772022616E-2</v>
      </c>
      <c r="DQ12" s="4">
        <f>(1-BR12)/(SUM(BR$6:BR12))</f>
        <v>1.7035999772022616E-2</v>
      </c>
      <c r="DR12" s="4">
        <f>(1-BS12)/(SUM(BS$6:BS12))</f>
        <v>1.7035999772022616E-2</v>
      </c>
      <c r="DS12" s="4">
        <f>(1-BT12)/(SUM(BT$6:BT12))</f>
        <v>1.7035999772022616E-2</v>
      </c>
      <c r="DT12" s="4">
        <f>(1-BU12)/(SUM(BU$6:BU12))</f>
        <v>1.7035999772022616E-2</v>
      </c>
      <c r="DU12" s="4">
        <f>(1-BV12)/(SUM(BV$6:BV12))</f>
        <v>1.7035999772022616E-2</v>
      </c>
      <c r="DV12" s="4">
        <f>(1-BW12)/(SUM(BW$6:BW12))</f>
        <v>1.7035999772022616E-2</v>
      </c>
      <c r="DW12" s="4">
        <f>(1-BX12)/(SUM(BX$6:BX12))</f>
        <v>1.7035999772022616E-2</v>
      </c>
      <c r="DX12" s="4">
        <f>(1-BY12)/(SUM(BY$6:BY12))</f>
        <v>1.7035999772022616E-2</v>
      </c>
      <c r="DY12" s="4">
        <f>(1-BZ12)/(SUM(BZ$6:BZ12))</f>
        <v>1.7035999772022616E-2</v>
      </c>
      <c r="DZ12" s="4">
        <f>(1-CA12)/(SUM(CA$6:CA12))</f>
        <v>1.7035999772022616E-2</v>
      </c>
      <c r="EA12" s="4">
        <f>(1-CB12)/(SUM(CB$6:CB12))</f>
        <v>1.7035999772022616E-2</v>
      </c>
      <c r="EB12" s="4">
        <f>(1-CC12)/(SUM(CC$6:CC12))</f>
        <v>1.7035999772022616E-2</v>
      </c>
      <c r="EC12" s="4">
        <f>(1-CD12)/(SUM(CD$6:CD12))</f>
        <v>1.7035999772022616E-2</v>
      </c>
      <c r="ED12" s="4">
        <f>(1-CE12)/(SUM(CE$6:CE12))</f>
        <v>1.7035999772022616E-2</v>
      </c>
      <c r="EE12" s="4">
        <f>(1-CF12)/(SUM(CF$6:CF12))</f>
        <v>1.7035999772022616E-2</v>
      </c>
      <c r="EF12" s="4">
        <f>(1-CG12)/(SUM(CG$6:CG12))</f>
        <v>1.7035999772022616E-2</v>
      </c>
      <c r="EG12" s="4">
        <f>(1-CH12)/(SUM(CH$6:CH12))</f>
        <v>1.7035999772022616E-2</v>
      </c>
      <c r="EH12" s="4">
        <f>(1-CI12)/(SUM(CI$6:CI12))</f>
        <v>1.7035999772022616E-2</v>
      </c>
      <c r="EI12" s="4">
        <f>(1-CJ12)/(SUM(CJ$6:CJ12))</f>
        <v>1.7035999772022616E-2</v>
      </c>
      <c r="EJ12" s="4">
        <f>(1-CK12)/(SUM(CK$6:CK12))</f>
        <v>1.7035999772022616E-2</v>
      </c>
      <c r="EK12" s="4">
        <f>(1-CL12)/(SUM(CL$6:CL12))</f>
        <v>1.7035999772022616E-2</v>
      </c>
      <c r="EL12" s="4">
        <f>(1-CM12)/(SUM(CM$6:CM12))</f>
        <v>1.7035999772022616E-2</v>
      </c>
      <c r="EM12" s="4">
        <f>(1-CN12)/(SUM(CN$6:CN12))</f>
        <v>1.7035999772022616E-2</v>
      </c>
      <c r="EN12" s="4">
        <f>(1-CO12)/(SUM(CO$6:CO12))</f>
        <v>1.7035999772022616E-2</v>
      </c>
      <c r="EO12" s="4">
        <f>(1-CP12)/(SUM(CP$6:CP12))</f>
        <v>1.7035999772022616E-2</v>
      </c>
      <c r="EP12" s="4">
        <f>(1-CQ12)/(SUM(CQ$6:CQ12))</f>
        <v>1.7035999772022616E-2</v>
      </c>
      <c r="EQ12" s="4">
        <f>(1-CR12)/(SUM(CR$6:CR12))</f>
        <v>1.7035999772022616E-2</v>
      </c>
      <c r="ER12" s="4">
        <f>(1-CS12)/(SUM(CS$6:CS12))</f>
        <v>1.7035999772022616E-2</v>
      </c>
      <c r="ES12" s="4">
        <f>(1-CT12)/(SUM(CT$6:CT12))</f>
        <v>1.7035999772022616E-2</v>
      </c>
      <c r="ET12" s="4">
        <f>(1-CU12)/(SUM(CU$6:CU12))</f>
        <v>1.7035999772022616E-2</v>
      </c>
      <c r="EU12" s="4">
        <f>(1-CV12)/(SUM(CV$6:CV12))</f>
        <v>1.7035999772022616E-2</v>
      </c>
      <c r="EV12" s="4">
        <f>(1-CW12)/(SUM(CW$6:CW12))</f>
        <v>1.7035999772022616E-2</v>
      </c>
      <c r="EW12" s="4">
        <f>(1-CX12)/(SUM(CX$6:CX12))</f>
        <v>1.7035999772022616E-2</v>
      </c>
      <c r="EX12" s="4">
        <f>(1-CY12)/(SUM(CY$6:CY12))</f>
        <v>1.7035999772022616E-2</v>
      </c>
      <c r="EY12" s="4">
        <f>(1-CZ12)/(SUM(CZ$6:CZ12))</f>
        <v>1.7035999772022616E-2</v>
      </c>
      <c r="EZ12" s="4">
        <f>(1-DA12)/(SUM(DA$6:DA12))</f>
        <v>1.7035999772022616E-2</v>
      </c>
      <c r="FA12" s="4">
        <f>(1-DB12)/(SUM(DB$6:DB12))</f>
        <v>1.7035999772022616E-2</v>
      </c>
      <c r="FB12" s="4">
        <f>(1-DC12)/(SUM(DC$6:DC12))</f>
        <v>1.7035999772022616E-2</v>
      </c>
      <c r="FD12" s="4">
        <f t="shared" si="109"/>
        <v>1.7423914441638155E-2</v>
      </c>
      <c r="FE12" s="4">
        <f t="shared" si="9"/>
        <v>1.7423154285768794E-2</v>
      </c>
      <c r="FF12" s="4">
        <f t="shared" si="10"/>
        <v>1.7422529833123201E-2</v>
      </c>
      <c r="FG12" s="4">
        <f t="shared" si="11"/>
        <v>1.7422003219792925E-2</v>
      </c>
      <c r="FH12" s="4">
        <f t="shared" si="12"/>
        <v>1.7421480466487393E-2</v>
      </c>
      <c r="FI12" s="4">
        <f t="shared" si="13"/>
        <v>1.7421191040053241E-2</v>
      </c>
      <c r="FJ12" s="4">
        <f t="shared" si="14"/>
        <v>1.7420902790110659E-2</v>
      </c>
      <c r="FK12" s="4">
        <f t="shared" si="15"/>
        <v>1.727936741875391E-2</v>
      </c>
      <c r="FL12" s="4">
        <f t="shared" si="16"/>
        <v>1.727936741875391E-2</v>
      </c>
      <c r="FM12" s="4">
        <f t="shared" si="17"/>
        <v>1.727936741875391E-2</v>
      </c>
      <c r="FN12" s="4">
        <f t="shared" si="18"/>
        <v>1.727936741875391E-2</v>
      </c>
      <c r="FO12" s="4">
        <f t="shared" si="19"/>
        <v>1.727936741875391E-2</v>
      </c>
      <c r="FP12" s="4">
        <f t="shared" si="20"/>
        <v>1.727936741875391E-2</v>
      </c>
      <c r="FQ12" s="4">
        <f t="shared" si="21"/>
        <v>1.727936741875391E-2</v>
      </c>
      <c r="FR12" s="4">
        <f t="shared" si="22"/>
        <v>1.727936741875391E-2</v>
      </c>
      <c r="FS12" s="4">
        <f t="shared" si="23"/>
        <v>1.727936741875391E-2</v>
      </c>
      <c r="FT12" s="4">
        <f t="shared" si="24"/>
        <v>1.727936741875391E-2</v>
      </c>
      <c r="FU12" s="4">
        <f t="shared" si="25"/>
        <v>1.727936741875391E-2</v>
      </c>
      <c r="FV12" s="4">
        <f t="shared" si="26"/>
        <v>1.727936741875391E-2</v>
      </c>
      <c r="FW12" s="4">
        <f t="shared" si="27"/>
        <v>1.727936741875391E-2</v>
      </c>
      <c r="FX12" s="4">
        <f t="shared" si="28"/>
        <v>1.727936741875391E-2</v>
      </c>
      <c r="FY12" s="4">
        <f t="shared" si="29"/>
        <v>1.727936741875391E-2</v>
      </c>
      <c r="FZ12" s="4">
        <f t="shared" si="30"/>
        <v>1.727936741875391E-2</v>
      </c>
      <c r="GA12" s="4">
        <f t="shared" si="31"/>
        <v>1.727936741875391E-2</v>
      </c>
      <c r="GB12" s="4">
        <f t="shared" si="32"/>
        <v>1.727936741875391E-2</v>
      </c>
      <c r="GC12" s="4">
        <f t="shared" si="33"/>
        <v>1.727936741875391E-2</v>
      </c>
      <c r="GD12" s="4">
        <f t="shared" si="34"/>
        <v>1.727936741875391E-2</v>
      </c>
      <c r="GE12" s="4">
        <f t="shared" si="35"/>
        <v>1.727936741875391E-2</v>
      </c>
      <c r="GF12" s="4">
        <f t="shared" si="36"/>
        <v>1.727936741875391E-2</v>
      </c>
      <c r="GG12" s="4">
        <f t="shared" si="37"/>
        <v>1.727936741875391E-2</v>
      </c>
      <c r="GH12" s="4">
        <f t="shared" si="38"/>
        <v>1.727936741875391E-2</v>
      </c>
      <c r="GI12" s="4">
        <f t="shared" si="39"/>
        <v>1.727936741875391E-2</v>
      </c>
      <c r="GJ12" s="4">
        <f t="shared" si="40"/>
        <v>1.727936741875391E-2</v>
      </c>
      <c r="GK12" s="4">
        <f t="shared" si="41"/>
        <v>1.727936741875391E-2</v>
      </c>
      <c r="GL12" s="4">
        <f t="shared" si="42"/>
        <v>1.727936741875391E-2</v>
      </c>
      <c r="GM12" s="4">
        <f t="shared" si="43"/>
        <v>1.727936741875391E-2</v>
      </c>
      <c r="GN12" s="4">
        <f t="shared" si="44"/>
        <v>1.727936741875391E-2</v>
      </c>
      <c r="GO12" s="4">
        <f t="shared" si="45"/>
        <v>1.727936741875391E-2</v>
      </c>
      <c r="GP12" s="4">
        <f t="shared" si="46"/>
        <v>1.727936741875391E-2</v>
      </c>
      <c r="GQ12" s="4">
        <f t="shared" si="47"/>
        <v>1.727936741875391E-2</v>
      </c>
      <c r="GR12" s="4">
        <f t="shared" si="48"/>
        <v>1.727936741875391E-2</v>
      </c>
      <c r="GS12" s="4">
        <f t="shared" si="49"/>
        <v>1.727936741875391E-2</v>
      </c>
      <c r="GT12" s="4">
        <f t="shared" si="50"/>
        <v>1.727936741875391E-2</v>
      </c>
      <c r="GU12" s="4">
        <f t="shared" si="51"/>
        <v>1.727936741875391E-2</v>
      </c>
      <c r="GV12" s="4">
        <f t="shared" si="52"/>
        <v>1.727936741875391E-2</v>
      </c>
      <c r="GW12" s="4">
        <f t="shared" si="53"/>
        <v>1.727936741875391E-2</v>
      </c>
      <c r="GX12" s="4">
        <f t="shared" si="54"/>
        <v>1.727936741875391E-2</v>
      </c>
      <c r="GY12" s="4">
        <f t="shared" si="55"/>
        <v>1.727936741875391E-2</v>
      </c>
      <c r="GZ12" s="4">
        <f t="shared" si="56"/>
        <v>1.727936741875391E-2</v>
      </c>
      <c r="HA12" s="4">
        <f t="shared" si="57"/>
        <v>1.727936741875391E-2</v>
      </c>
      <c r="HB12" s="4"/>
      <c r="HC12" s="4"/>
      <c r="HD12" s="4"/>
      <c r="HE12" s="4"/>
    </row>
    <row r="13" spans="2:213" x14ac:dyDescent="0.2">
      <c r="B13" t="str">
        <f t="shared" si="0"/>
        <v>8y</v>
      </c>
      <c r="C13">
        <f t="shared" si="58"/>
        <v>96</v>
      </c>
      <c r="D13" s="10">
        <f t="shared" si="1"/>
        <v>8</v>
      </c>
      <c r="E13" s="11">
        <f>'Curve construction'!E28</f>
        <v>2.7292372773700443E-2</v>
      </c>
      <c r="G13" s="11">
        <f t="shared" si="59"/>
        <v>2.7292372773700443E-2</v>
      </c>
      <c r="H13" s="11">
        <f t="shared" si="2"/>
        <v>2.7292372773700443E-2</v>
      </c>
      <c r="I13" s="11">
        <f t="shared" si="2"/>
        <v>2.7292372773700443E-2</v>
      </c>
      <c r="J13" s="11">
        <f t="shared" si="2"/>
        <v>2.7292372773700443E-2</v>
      </c>
      <c r="K13" s="11">
        <f t="shared" si="2"/>
        <v>2.7292372773700443E-2</v>
      </c>
      <c r="L13" s="11">
        <f t="shared" si="2"/>
        <v>2.7292372773700443E-2</v>
      </c>
      <c r="M13" s="11">
        <f t="shared" si="2"/>
        <v>2.7292372773700443E-2</v>
      </c>
      <c r="N13" s="11">
        <f t="shared" si="2"/>
        <v>2.8292372773700444E-2</v>
      </c>
      <c r="O13" s="11">
        <f t="shared" si="2"/>
        <v>2.7292372773700443E-2</v>
      </c>
      <c r="P13" s="11">
        <f t="shared" si="2"/>
        <v>2.7292372773700443E-2</v>
      </c>
      <c r="Q13" s="11">
        <f t="shared" si="2"/>
        <v>2.7292372773700443E-2</v>
      </c>
      <c r="R13" s="11">
        <f t="shared" si="2"/>
        <v>2.7292372773700443E-2</v>
      </c>
      <c r="S13" s="11">
        <f t="shared" si="2"/>
        <v>2.7292372773700443E-2</v>
      </c>
      <c r="T13" s="11">
        <f t="shared" si="2"/>
        <v>2.7292372773700443E-2</v>
      </c>
      <c r="U13" s="11">
        <f t="shared" si="2"/>
        <v>2.7292372773700443E-2</v>
      </c>
      <c r="V13" s="11">
        <f t="shared" si="2"/>
        <v>2.7292372773700443E-2</v>
      </c>
      <c r="W13" s="11">
        <f t="shared" si="2"/>
        <v>2.7292372773700443E-2</v>
      </c>
      <c r="X13" s="11">
        <f t="shared" si="2"/>
        <v>2.7292372773700443E-2</v>
      </c>
      <c r="Y13" s="11">
        <f t="shared" si="2"/>
        <v>2.7292372773700443E-2</v>
      </c>
      <c r="Z13" s="11">
        <f t="shared" si="2"/>
        <v>2.7292372773700443E-2</v>
      </c>
      <c r="AA13" s="11">
        <f t="shared" si="2"/>
        <v>2.7292372773700443E-2</v>
      </c>
      <c r="AB13" s="11">
        <f t="shared" si="2"/>
        <v>2.7292372773700443E-2</v>
      </c>
      <c r="AC13" s="11">
        <f t="shared" si="2"/>
        <v>2.7292372773700443E-2</v>
      </c>
      <c r="AD13" s="11">
        <f t="shared" si="2"/>
        <v>2.7292372773700443E-2</v>
      </c>
      <c r="AE13" s="11">
        <f t="shared" si="2"/>
        <v>2.7292372773700443E-2</v>
      </c>
      <c r="AF13" s="11">
        <f t="shared" si="2"/>
        <v>2.7292372773700443E-2</v>
      </c>
      <c r="AG13" s="11">
        <f t="shared" si="2"/>
        <v>2.7292372773700443E-2</v>
      </c>
      <c r="AH13" s="11">
        <f t="shared" si="2"/>
        <v>2.7292372773700443E-2</v>
      </c>
      <c r="AI13" s="11">
        <f t="shared" si="2"/>
        <v>2.7292372773700443E-2</v>
      </c>
      <c r="AJ13" s="11">
        <f t="shared" si="2"/>
        <v>2.7292372773700443E-2</v>
      </c>
      <c r="AK13" s="11">
        <f t="shared" si="2"/>
        <v>2.7292372773700443E-2</v>
      </c>
      <c r="AL13" s="11">
        <f t="shared" si="2"/>
        <v>2.7292372773700443E-2</v>
      </c>
      <c r="AM13" s="11">
        <f t="shared" si="2"/>
        <v>2.7292372773700443E-2</v>
      </c>
      <c r="AN13" s="11">
        <f t="shared" ref="AN13:BD28" si="111">$E13+IF(AN$2=$B13,1,0)*$D$2</f>
        <v>2.7292372773700443E-2</v>
      </c>
      <c r="AO13" s="11">
        <f t="shared" si="111"/>
        <v>2.7292372773700443E-2</v>
      </c>
      <c r="AP13" s="11">
        <f t="shared" si="111"/>
        <v>2.7292372773700443E-2</v>
      </c>
      <c r="AQ13" s="11">
        <f t="shared" si="111"/>
        <v>2.7292372773700443E-2</v>
      </c>
      <c r="AR13" s="11">
        <f t="shared" si="111"/>
        <v>2.7292372773700443E-2</v>
      </c>
      <c r="AS13" s="11">
        <f t="shared" si="111"/>
        <v>2.7292372773700443E-2</v>
      </c>
      <c r="AT13" s="11">
        <f t="shared" si="111"/>
        <v>2.7292372773700443E-2</v>
      </c>
      <c r="AU13" s="11">
        <f t="shared" si="111"/>
        <v>2.7292372773700443E-2</v>
      </c>
      <c r="AV13" s="11">
        <f t="shared" si="111"/>
        <v>2.7292372773700443E-2</v>
      </c>
      <c r="AW13" s="11">
        <f t="shared" si="111"/>
        <v>2.7292372773700443E-2</v>
      </c>
      <c r="AX13" s="11">
        <f t="shared" si="111"/>
        <v>2.7292372773700443E-2</v>
      </c>
      <c r="AY13" s="11">
        <f t="shared" si="111"/>
        <v>2.7292372773700443E-2</v>
      </c>
      <c r="AZ13" s="11">
        <f t="shared" si="111"/>
        <v>2.7292372773700443E-2</v>
      </c>
      <c r="BA13" s="11">
        <f t="shared" si="111"/>
        <v>2.7292372773700443E-2</v>
      </c>
      <c r="BB13" s="11">
        <f t="shared" si="111"/>
        <v>2.7292372773700443E-2</v>
      </c>
      <c r="BC13" s="11">
        <f t="shared" si="111"/>
        <v>2.7292372773700443E-2</v>
      </c>
      <c r="BD13" s="11">
        <f t="shared" si="3"/>
        <v>2.7292372773700443E-2</v>
      </c>
      <c r="BF13" s="11">
        <f t="shared" si="110"/>
        <v>0.86256602117519776</v>
      </c>
      <c r="BG13" s="11">
        <f t="shared" si="60"/>
        <v>0.86257053237846004</v>
      </c>
      <c r="BH13" s="11">
        <f t="shared" si="61"/>
        <v>0.86257423826071533</v>
      </c>
      <c r="BI13" s="11">
        <f t="shared" si="62"/>
        <v>0.86257736351903835</v>
      </c>
      <c r="BJ13" s="11">
        <f t="shared" si="63"/>
        <v>0.86258046588231785</v>
      </c>
      <c r="BK13" s="11">
        <f t="shared" si="64"/>
        <v>0.86258218353536686</v>
      </c>
      <c r="BL13" s="11">
        <f t="shared" si="65"/>
        <v>0.86258389421020021</v>
      </c>
      <c r="BM13" s="11">
        <f t="shared" si="66"/>
        <v>0.86258466356537822</v>
      </c>
      <c r="BN13" s="11">
        <f t="shared" si="67"/>
        <v>0.86342433169338761</v>
      </c>
      <c r="BO13" s="11">
        <f t="shared" si="68"/>
        <v>0.86342433169338761</v>
      </c>
      <c r="BP13" s="11">
        <f t="shared" si="69"/>
        <v>0.86342433169338761</v>
      </c>
      <c r="BQ13" s="11">
        <f t="shared" si="70"/>
        <v>0.86342433169338761</v>
      </c>
      <c r="BR13" s="11">
        <f t="shared" si="71"/>
        <v>0.86342433169338761</v>
      </c>
      <c r="BS13" s="11">
        <f t="shared" si="72"/>
        <v>0.86342433169338761</v>
      </c>
      <c r="BT13" s="11">
        <f t="shared" si="73"/>
        <v>0.86342433169338761</v>
      </c>
      <c r="BU13" s="11">
        <f t="shared" si="74"/>
        <v>0.86342433169338761</v>
      </c>
      <c r="BV13" s="11">
        <f t="shared" si="75"/>
        <v>0.86342433169338761</v>
      </c>
      <c r="BW13" s="11">
        <f t="shared" si="76"/>
        <v>0.86342433169338761</v>
      </c>
      <c r="BX13" s="11">
        <f t="shared" si="77"/>
        <v>0.86342433169338761</v>
      </c>
      <c r="BY13" s="11">
        <f t="shared" si="78"/>
        <v>0.86342433169338761</v>
      </c>
      <c r="BZ13" s="11">
        <f t="shared" si="79"/>
        <v>0.86342433169338761</v>
      </c>
      <c r="CA13" s="11">
        <f t="shared" si="80"/>
        <v>0.86342433169338761</v>
      </c>
      <c r="CB13" s="11">
        <f t="shared" si="81"/>
        <v>0.86342433169338761</v>
      </c>
      <c r="CC13" s="11">
        <f t="shared" si="82"/>
        <v>0.86342433169338761</v>
      </c>
      <c r="CD13" s="11">
        <f t="shared" si="83"/>
        <v>0.86342433169338761</v>
      </c>
      <c r="CE13" s="11">
        <f t="shared" si="84"/>
        <v>0.86342433169338761</v>
      </c>
      <c r="CF13" s="11">
        <f t="shared" si="85"/>
        <v>0.86342433169338761</v>
      </c>
      <c r="CG13" s="11">
        <f t="shared" si="86"/>
        <v>0.86342433169338761</v>
      </c>
      <c r="CH13" s="11">
        <f t="shared" si="87"/>
        <v>0.86342433169338761</v>
      </c>
      <c r="CI13" s="11">
        <f t="shared" si="88"/>
        <v>0.86342433169338761</v>
      </c>
      <c r="CJ13" s="11">
        <f t="shared" si="89"/>
        <v>0.86342433169338761</v>
      </c>
      <c r="CK13" s="11">
        <f t="shared" si="90"/>
        <v>0.86342433169338761</v>
      </c>
      <c r="CL13" s="11">
        <f t="shared" si="91"/>
        <v>0.86342433169338761</v>
      </c>
      <c r="CM13" s="11">
        <f t="shared" si="92"/>
        <v>0.86342433169338761</v>
      </c>
      <c r="CN13" s="11">
        <f t="shared" si="93"/>
        <v>0.86342433169338761</v>
      </c>
      <c r="CO13" s="11">
        <f t="shared" si="94"/>
        <v>0.86342433169338761</v>
      </c>
      <c r="CP13" s="11">
        <f t="shared" si="95"/>
        <v>0.86342433169338761</v>
      </c>
      <c r="CQ13" s="11">
        <f t="shared" si="96"/>
        <v>0.86342433169338761</v>
      </c>
      <c r="CR13" s="11">
        <f t="shared" si="97"/>
        <v>0.86342433169338761</v>
      </c>
      <c r="CS13" s="11">
        <f t="shared" si="98"/>
        <v>0.86342433169338761</v>
      </c>
      <c r="CT13" s="11">
        <f t="shared" si="99"/>
        <v>0.86342433169338761</v>
      </c>
      <c r="CU13" s="11">
        <f t="shared" si="100"/>
        <v>0.86342433169338761</v>
      </c>
      <c r="CV13" s="11">
        <f t="shared" si="101"/>
        <v>0.86342433169338761</v>
      </c>
      <c r="CW13" s="11">
        <f t="shared" si="102"/>
        <v>0.86342433169338761</v>
      </c>
      <c r="CX13" s="11">
        <f t="shared" si="103"/>
        <v>0.86342433169338761</v>
      </c>
      <c r="CY13" s="11">
        <f t="shared" si="104"/>
        <v>0.86342433169338761</v>
      </c>
      <c r="CZ13" s="11">
        <f t="shared" si="105"/>
        <v>0.86342433169338761</v>
      </c>
      <c r="DA13" s="11">
        <f t="shared" si="106"/>
        <v>0.86342433169338761</v>
      </c>
      <c r="DB13" s="11">
        <f t="shared" si="107"/>
        <v>0.86342433169338761</v>
      </c>
      <c r="DC13" s="11">
        <f t="shared" si="108"/>
        <v>0.86342433169338761</v>
      </c>
      <c r="DE13" s="4">
        <f>(1-BF13)/(SUM(BF$6:BF13))</f>
        <v>1.8349935714862362E-2</v>
      </c>
      <c r="DF13" s="4">
        <f>(1-BG13)/(SUM(BG$6:BG13))</f>
        <v>1.8346827056486062E-2</v>
      </c>
      <c r="DG13" s="4">
        <f>(1-BH13)/(SUM(BH$6:BH13))</f>
        <v>1.8343889173310722E-2</v>
      </c>
      <c r="DH13" s="4">
        <f>(1-BI13)/(SUM(BI$6:BI13))</f>
        <v>1.8341091943225214E-2</v>
      </c>
      <c r="DI13" s="4">
        <f>(1-BJ13)/(SUM(BJ$6:BJ13))</f>
        <v>1.8338357936191773E-2</v>
      </c>
      <c r="DJ13" s="4">
        <f>(1-BK13)/(SUM(BK$6:BK13))</f>
        <v>1.8335885847215145E-2</v>
      </c>
      <c r="DK13" s="4">
        <f>(1-BL13)/(SUM(BL$6:BL13))</f>
        <v>1.8333476993436341E-2</v>
      </c>
      <c r="DL13" s="4">
        <f>(1-BM13)/(SUM(BM$6:BM13))</f>
        <v>1.8331260929155622E-2</v>
      </c>
      <c r="DM13" s="4">
        <f>(1-BN13)/(SUM(BN$6:BN13))</f>
        <v>1.8217208317391171E-2</v>
      </c>
      <c r="DN13" s="4">
        <f>(1-BO13)/(SUM(BO$6:BO13))</f>
        <v>1.8217208317391171E-2</v>
      </c>
      <c r="DO13" s="4">
        <f>(1-BP13)/(SUM(BP$6:BP13))</f>
        <v>1.8217208317391171E-2</v>
      </c>
      <c r="DP13" s="4">
        <f>(1-BQ13)/(SUM(BQ$6:BQ13))</f>
        <v>1.8217208317391171E-2</v>
      </c>
      <c r="DQ13" s="4">
        <f>(1-BR13)/(SUM(BR$6:BR13))</f>
        <v>1.8217208317391171E-2</v>
      </c>
      <c r="DR13" s="4">
        <f>(1-BS13)/(SUM(BS$6:BS13))</f>
        <v>1.8217208317391171E-2</v>
      </c>
      <c r="DS13" s="4">
        <f>(1-BT13)/(SUM(BT$6:BT13))</f>
        <v>1.8217208317391171E-2</v>
      </c>
      <c r="DT13" s="4">
        <f>(1-BU13)/(SUM(BU$6:BU13))</f>
        <v>1.8217208317391171E-2</v>
      </c>
      <c r="DU13" s="4">
        <f>(1-BV13)/(SUM(BV$6:BV13))</f>
        <v>1.8217208317391171E-2</v>
      </c>
      <c r="DV13" s="4">
        <f>(1-BW13)/(SUM(BW$6:BW13))</f>
        <v>1.8217208317391171E-2</v>
      </c>
      <c r="DW13" s="4">
        <f>(1-BX13)/(SUM(BX$6:BX13))</f>
        <v>1.8217208317391171E-2</v>
      </c>
      <c r="DX13" s="4">
        <f>(1-BY13)/(SUM(BY$6:BY13))</f>
        <v>1.8217208317391171E-2</v>
      </c>
      <c r="DY13" s="4">
        <f>(1-BZ13)/(SUM(BZ$6:BZ13))</f>
        <v>1.8217208317391171E-2</v>
      </c>
      <c r="DZ13" s="4">
        <f>(1-CA13)/(SUM(CA$6:CA13))</f>
        <v>1.8217208317391171E-2</v>
      </c>
      <c r="EA13" s="4">
        <f>(1-CB13)/(SUM(CB$6:CB13))</f>
        <v>1.8217208317391171E-2</v>
      </c>
      <c r="EB13" s="4">
        <f>(1-CC13)/(SUM(CC$6:CC13))</f>
        <v>1.8217208317391171E-2</v>
      </c>
      <c r="EC13" s="4">
        <f>(1-CD13)/(SUM(CD$6:CD13))</f>
        <v>1.8217208317391171E-2</v>
      </c>
      <c r="ED13" s="4">
        <f>(1-CE13)/(SUM(CE$6:CE13))</f>
        <v>1.8217208317391171E-2</v>
      </c>
      <c r="EE13" s="4">
        <f>(1-CF13)/(SUM(CF$6:CF13))</f>
        <v>1.8217208317391171E-2</v>
      </c>
      <c r="EF13" s="4">
        <f>(1-CG13)/(SUM(CG$6:CG13))</f>
        <v>1.8217208317391171E-2</v>
      </c>
      <c r="EG13" s="4">
        <f>(1-CH13)/(SUM(CH$6:CH13))</f>
        <v>1.8217208317391171E-2</v>
      </c>
      <c r="EH13" s="4">
        <f>(1-CI13)/(SUM(CI$6:CI13))</f>
        <v>1.8217208317391171E-2</v>
      </c>
      <c r="EI13" s="4">
        <f>(1-CJ13)/(SUM(CJ$6:CJ13))</f>
        <v>1.8217208317391171E-2</v>
      </c>
      <c r="EJ13" s="4">
        <f>(1-CK13)/(SUM(CK$6:CK13))</f>
        <v>1.8217208317391171E-2</v>
      </c>
      <c r="EK13" s="4">
        <f>(1-CL13)/(SUM(CL$6:CL13))</f>
        <v>1.8217208317391171E-2</v>
      </c>
      <c r="EL13" s="4">
        <f>(1-CM13)/(SUM(CM$6:CM13))</f>
        <v>1.8217208317391171E-2</v>
      </c>
      <c r="EM13" s="4">
        <f>(1-CN13)/(SUM(CN$6:CN13))</f>
        <v>1.8217208317391171E-2</v>
      </c>
      <c r="EN13" s="4">
        <f>(1-CO13)/(SUM(CO$6:CO13))</f>
        <v>1.8217208317391171E-2</v>
      </c>
      <c r="EO13" s="4">
        <f>(1-CP13)/(SUM(CP$6:CP13))</f>
        <v>1.8217208317391171E-2</v>
      </c>
      <c r="EP13" s="4">
        <f>(1-CQ13)/(SUM(CQ$6:CQ13))</f>
        <v>1.8217208317391171E-2</v>
      </c>
      <c r="EQ13" s="4">
        <f>(1-CR13)/(SUM(CR$6:CR13))</f>
        <v>1.8217208317391171E-2</v>
      </c>
      <c r="ER13" s="4">
        <f>(1-CS13)/(SUM(CS$6:CS13))</f>
        <v>1.8217208317391171E-2</v>
      </c>
      <c r="ES13" s="4">
        <f>(1-CT13)/(SUM(CT$6:CT13))</f>
        <v>1.8217208317391171E-2</v>
      </c>
      <c r="ET13" s="4">
        <f>(1-CU13)/(SUM(CU$6:CU13))</f>
        <v>1.8217208317391171E-2</v>
      </c>
      <c r="EU13" s="4">
        <f>(1-CV13)/(SUM(CV$6:CV13))</f>
        <v>1.8217208317391171E-2</v>
      </c>
      <c r="EV13" s="4">
        <f>(1-CW13)/(SUM(CW$6:CW13))</f>
        <v>1.8217208317391171E-2</v>
      </c>
      <c r="EW13" s="4">
        <f>(1-CX13)/(SUM(CX$6:CX13))</f>
        <v>1.8217208317391171E-2</v>
      </c>
      <c r="EX13" s="4">
        <f>(1-CY13)/(SUM(CY$6:CY13))</f>
        <v>1.8217208317391171E-2</v>
      </c>
      <c r="EY13" s="4">
        <f>(1-CZ13)/(SUM(CZ$6:CZ13))</f>
        <v>1.8217208317391171E-2</v>
      </c>
      <c r="EZ13" s="4">
        <f>(1-DA13)/(SUM(DA$6:DA13))</f>
        <v>1.8217208317391171E-2</v>
      </c>
      <c r="FA13" s="4">
        <f>(1-DB13)/(SUM(DB$6:DB13))</f>
        <v>1.8217208317391171E-2</v>
      </c>
      <c r="FB13" s="4">
        <f>(1-DC13)/(SUM(DC$6:DC13))</f>
        <v>1.8217208317391171E-2</v>
      </c>
      <c r="FD13" s="4">
        <f t="shared" si="109"/>
        <v>1.8652268631558222E-2</v>
      </c>
      <c r="FE13" s="4">
        <f t="shared" si="9"/>
        <v>1.8651602692110414E-2</v>
      </c>
      <c r="FF13" s="4">
        <f t="shared" si="10"/>
        <v>1.8651055636299763E-2</v>
      </c>
      <c r="FG13" s="4">
        <f t="shared" si="11"/>
        <v>1.8650594293226241E-2</v>
      </c>
      <c r="FH13" s="4">
        <f t="shared" si="12"/>
        <v>1.8650136331723521E-2</v>
      </c>
      <c r="FI13" s="4">
        <f t="shared" si="13"/>
        <v>1.8649882777762139E-2</v>
      </c>
      <c r="FJ13" s="4">
        <f t="shared" si="14"/>
        <v>1.8649630254465199E-2</v>
      </c>
      <c r="FK13" s="4">
        <f t="shared" si="15"/>
        <v>1.8649516685370626E-2</v>
      </c>
      <c r="FL13" s="4">
        <f t="shared" si="16"/>
        <v>1.8525636162112225E-2</v>
      </c>
      <c r="FM13" s="4">
        <f t="shared" si="17"/>
        <v>1.8525636162112225E-2</v>
      </c>
      <c r="FN13" s="4">
        <f t="shared" si="18"/>
        <v>1.8525636162112225E-2</v>
      </c>
      <c r="FO13" s="4">
        <f t="shared" si="19"/>
        <v>1.8525636162112225E-2</v>
      </c>
      <c r="FP13" s="4">
        <f t="shared" si="20"/>
        <v>1.8525636162112225E-2</v>
      </c>
      <c r="FQ13" s="4">
        <f t="shared" si="21"/>
        <v>1.8525636162112225E-2</v>
      </c>
      <c r="FR13" s="4">
        <f t="shared" si="22"/>
        <v>1.8525636162112225E-2</v>
      </c>
      <c r="FS13" s="4">
        <f t="shared" si="23"/>
        <v>1.8525636162112225E-2</v>
      </c>
      <c r="FT13" s="4">
        <f t="shared" si="24"/>
        <v>1.8525636162112225E-2</v>
      </c>
      <c r="FU13" s="4">
        <f t="shared" si="25"/>
        <v>1.8525636162112225E-2</v>
      </c>
      <c r="FV13" s="4">
        <f t="shared" si="26"/>
        <v>1.8525636162112225E-2</v>
      </c>
      <c r="FW13" s="4">
        <f t="shared" si="27"/>
        <v>1.8525636162112225E-2</v>
      </c>
      <c r="FX13" s="4">
        <f t="shared" si="28"/>
        <v>1.8525636162112225E-2</v>
      </c>
      <c r="FY13" s="4">
        <f t="shared" si="29"/>
        <v>1.8525636162112225E-2</v>
      </c>
      <c r="FZ13" s="4">
        <f t="shared" si="30"/>
        <v>1.8525636162112225E-2</v>
      </c>
      <c r="GA13" s="4">
        <f t="shared" si="31"/>
        <v>1.8525636162112225E-2</v>
      </c>
      <c r="GB13" s="4">
        <f t="shared" si="32"/>
        <v>1.8525636162112225E-2</v>
      </c>
      <c r="GC13" s="4">
        <f t="shared" si="33"/>
        <v>1.8525636162112225E-2</v>
      </c>
      <c r="GD13" s="4">
        <f t="shared" si="34"/>
        <v>1.8525636162112225E-2</v>
      </c>
      <c r="GE13" s="4">
        <f t="shared" si="35"/>
        <v>1.8525636162112225E-2</v>
      </c>
      <c r="GF13" s="4">
        <f t="shared" si="36"/>
        <v>1.8525636162112225E-2</v>
      </c>
      <c r="GG13" s="4">
        <f t="shared" si="37"/>
        <v>1.8525636162112225E-2</v>
      </c>
      <c r="GH13" s="4">
        <f t="shared" si="38"/>
        <v>1.8525636162112225E-2</v>
      </c>
      <c r="GI13" s="4">
        <f t="shared" si="39"/>
        <v>1.8525636162112225E-2</v>
      </c>
      <c r="GJ13" s="4">
        <f t="shared" si="40"/>
        <v>1.8525636162112225E-2</v>
      </c>
      <c r="GK13" s="4">
        <f t="shared" si="41"/>
        <v>1.8525636162112225E-2</v>
      </c>
      <c r="GL13" s="4">
        <f t="shared" si="42"/>
        <v>1.8525636162112225E-2</v>
      </c>
      <c r="GM13" s="4">
        <f t="shared" si="43"/>
        <v>1.8525636162112225E-2</v>
      </c>
      <c r="GN13" s="4">
        <f t="shared" si="44"/>
        <v>1.8525636162112225E-2</v>
      </c>
      <c r="GO13" s="4">
        <f t="shared" si="45"/>
        <v>1.8525636162112225E-2</v>
      </c>
      <c r="GP13" s="4">
        <f t="shared" si="46"/>
        <v>1.8525636162112225E-2</v>
      </c>
      <c r="GQ13" s="4">
        <f t="shared" si="47"/>
        <v>1.8525636162112225E-2</v>
      </c>
      <c r="GR13" s="4">
        <f t="shared" si="48"/>
        <v>1.8525636162112225E-2</v>
      </c>
      <c r="GS13" s="4">
        <f t="shared" si="49"/>
        <v>1.8525636162112225E-2</v>
      </c>
      <c r="GT13" s="4">
        <f t="shared" si="50"/>
        <v>1.8525636162112225E-2</v>
      </c>
      <c r="GU13" s="4">
        <f t="shared" si="51"/>
        <v>1.8525636162112225E-2</v>
      </c>
      <c r="GV13" s="4">
        <f t="shared" si="52"/>
        <v>1.8525636162112225E-2</v>
      </c>
      <c r="GW13" s="4">
        <f t="shared" si="53"/>
        <v>1.8525636162112225E-2</v>
      </c>
      <c r="GX13" s="4">
        <f t="shared" si="54"/>
        <v>1.8525636162112225E-2</v>
      </c>
      <c r="GY13" s="4">
        <f t="shared" si="55"/>
        <v>1.8525636162112225E-2</v>
      </c>
      <c r="GZ13" s="4">
        <f t="shared" si="56"/>
        <v>1.8525636162112225E-2</v>
      </c>
      <c r="HA13" s="4">
        <f t="shared" si="57"/>
        <v>1.8525636162112225E-2</v>
      </c>
      <c r="HB13" s="4"/>
      <c r="HC13" s="4"/>
      <c r="HD13" s="4"/>
      <c r="HE13" s="4"/>
    </row>
    <row r="14" spans="2:213" x14ac:dyDescent="0.2">
      <c r="B14" t="str">
        <f t="shared" si="0"/>
        <v>9y</v>
      </c>
      <c r="C14">
        <f t="shared" si="58"/>
        <v>108</v>
      </c>
      <c r="D14" s="10">
        <f t="shared" si="1"/>
        <v>9</v>
      </c>
      <c r="E14" s="11">
        <f>'Curve construction'!E29</f>
        <v>2.8233694498740268E-2</v>
      </c>
      <c r="G14" s="11">
        <f t="shared" si="59"/>
        <v>2.8233694498740268E-2</v>
      </c>
      <c r="H14" s="11">
        <f t="shared" si="59"/>
        <v>2.8233694498740268E-2</v>
      </c>
      <c r="I14" s="11">
        <f t="shared" si="59"/>
        <v>2.8233694498740268E-2</v>
      </c>
      <c r="J14" s="11">
        <f t="shared" si="59"/>
        <v>2.8233694498740268E-2</v>
      </c>
      <c r="K14" s="11">
        <f t="shared" si="59"/>
        <v>2.8233694498740268E-2</v>
      </c>
      <c r="L14" s="11">
        <f t="shared" si="59"/>
        <v>2.8233694498740268E-2</v>
      </c>
      <c r="M14" s="11">
        <f t="shared" si="59"/>
        <v>2.8233694498740268E-2</v>
      </c>
      <c r="N14" s="11">
        <f t="shared" si="59"/>
        <v>2.8233694498740268E-2</v>
      </c>
      <c r="O14" s="11">
        <f t="shared" si="59"/>
        <v>2.9233694498740269E-2</v>
      </c>
      <c r="P14" s="11">
        <f t="shared" si="59"/>
        <v>2.8233694498740268E-2</v>
      </c>
      <c r="Q14" s="11">
        <f t="shared" si="59"/>
        <v>2.8233694498740268E-2</v>
      </c>
      <c r="R14" s="11">
        <f t="shared" si="59"/>
        <v>2.8233694498740268E-2</v>
      </c>
      <c r="S14" s="11">
        <f t="shared" si="59"/>
        <v>2.8233694498740268E-2</v>
      </c>
      <c r="T14" s="11">
        <f t="shared" si="59"/>
        <v>2.8233694498740268E-2</v>
      </c>
      <c r="U14" s="11">
        <f t="shared" si="59"/>
        <v>2.8233694498740268E-2</v>
      </c>
      <c r="V14" s="11">
        <f t="shared" si="59"/>
        <v>2.8233694498740268E-2</v>
      </c>
      <c r="W14" s="11">
        <f t="shared" ref="W14:AN28" si="112">$E14+IF(W$2=$B14,1,0)*$D$2</f>
        <v>2.8233694498740268E-2</v>
      </c>
      <c r="X14" s="11">
        <f t="shared" si="112"/>
        <v>2.8233694498740268E-2</v>
      </c>
      <c r="Y14" s="11">
        <f t="shared" si="112"/>
        <v>2.8233694498740268E-2</v>
      </c>
      <c r="Z14" s="11">
        <f t="shared" si="112"/>
        <v>2.8233694498740268E-2</v>
      </c>
      <c r="AA14" s="11">
        <f t="shared" si="112"/>
        <v>2.8233694498740268E-2</v>
      </c>
      <c r="AB14" s="11">
        <f t="shared" si="112"/>
        <v>2.8233694498740268E-2</v>
      </c>
      <c r="AC14" s="11">
        <f t="shared" si="112"/>
        <v>2.8233694498740268E-2</v>
      </c>
      <c r="AD14" s="11">
        <f t="shared" si="112"/>
        <v>2.8233694498740268E-2</v>
      </c>
      <c r="AE14" s="11">
        <f t="shared" si="112"/>
        <v>2.8233694498740268E-2</v>
      </c>
      <c r="AF14" s="11">
        <f t="shared" si="112"/>
        <v>2.8233694498740268E-2</v>
      </c>
      <c r="AG14" s="11">
        <f t="shared" si="112"/>
        <v>2.8233694498740268E-2</v>
      </c>
      <c r="AH14" s="11">
        <f t="shared" si="112"/>
        <v>2.8233694498740268E-2</v>
      </c>
      <c r="AI14" s="11">
        <f t="shared" si="112"/>
        <v>2.8233694498740268E-2</v>
      </c>
      <c r="AJ14" s="11">
        <f t="shared" si="112"/>
        <v>2.8233694498740268E-2</v>
      </c>
      <c r="AK14" s="11">
        <f t="shared" si="112"/>
        <v>2.8233694498740268E-2</v>
      </c>
      <c r="AL14" s="11">
        <f t="shared" si="112"/>
        <v>2.8233694498740268E-2</v>
      </c>
      <c r="AM14" s="11">
        <f t="shared" si="112"/>
        <v>2.8233694498740268E-2</v>
      </c>
      <c r="AN14" s="11">
        <f t="shared" si="112"/>
        <v>2.8233694498740268E-2</v>
      </c>
      <c r="AO14" s="11">
        <f t="shared" si="111"/>
        <v>2.8233694498740268E-2</v>
      </c>
      <c r="AP14" s="11">
        <f t="shared" si="111"/>
        <v>2.8233694498740268E-2</v>
      </c>
      <c r="AQ14" s="11">
        <f t="shared" si="111"/>
        <v>2.8233694498740268E-2</v>
      </c>
      <c r="AR14" s="11">
        <f t="shared" si="111"/>
        <v>2.8233694498740268E-2</v>
      </c>
      <c r="AS14" s="11">
        <f t="shared" si="111"/>
        <v>2.8233694498740268E-2</v>
      </c>
      <c r="AT14" s="11">
        <f t="shared" si="111"/>
        <v>2.8233694498740268E-2</v>
      </c>
      <c r="AU14" s="11">
        <f t="shared" si="111"/>
        <v>2.8233694498740268E-2</v>
      </c>
      <c r="AV14" s="11">
        <f t="shared" si="111"/>
        <v>2.8233694498740268E-2</v>
      </c>
      <c r="AW14" s="11">
        <f t="shared" si="111"/>
        <v>2.8233694498740268E-2</v>
      </c>
      <c r="AX14" s="11">
        <f t="shared" si="111"/>
        <v>2.8233694498740268E-2</v>
      </c>
      <c r="AY14" s="11">
        <f t="shared" si="111"/>
        <v>2.8233694498740268E-2</v>
      </c>
      <c r="AZ14" s="11">
        <f t="shared" si="111"/>
        <v>2.8233694498740268E-2</v>
      </c>
      <c r="BA14" s="11">
        <f t="shared" si="111"/>
        <v>2.8233694498740268E-2</v>
      </c>
      <c r="BB14" s="11">
        <f t="shared" si="111"/>
        <v>2.8233694498740268E-2</v>
      </c>
      <c r="BC14" s="11">
        <f t="shared" si="111"/>
        <v>2.8233694498740268E-2</v>
      </c>
      <c r="BD14" s="11">
        <f t="shared" si="3"/>
        <v>2.8233694498740268E-2</v>
      </c>
      <c r="BF14" s="11">
        <f t="shared" si="110"/>
        <v>0.83888130275257633</v>
      </c>
      <c r="BG14" s="11">
        <f t="shared" si="60"/>
        <v>0.83888569008522884</v>
      </c>
      <c r="BH14" s="11">
        <f t="shared" si="61"/>
        <v>0.8388892942097339</v>
      </c>
      <c r="BI14" s="11">
        <f t="shared" si="62"/>
        <v>0.83889233365333482</v>
      </c>
      <c r="BJ14" s="11">
        <f t="shared" si="63"/>
        <v>0.83889535083055444</v>
      </c>
      <c r="BK14" s="11">
        <f t="shared" si="64"/>
        <v>0.83889702131952815</v>
      </c>
      <c r="BL14" s="11">
        <f t="shared" si="65"/>
        <v>0.83889868502189702</v>
      </c>
      <c r="BM14" s="11">
        <f t="shared" si="66"/>
        <v>0.83889943325178107</v>
      </c>
      <c r="BN14" s="11">
        <f t="shared" si="67"/>
        <v>0.83890018011302514</v>
      </c>
      <c r="BO14" s="11">
        <f t="shared" si="68"/>
        <v>0.83971604540182232</v>
      </c>
      <c r="BP14" s="11">
        <f t="shared" si="69"/>
        <v>0.83971604540182232</v>
      </c>
      <c r="BQ14" s="11">
        <f t="shared" si="70"/>
        <v>0.83971604540182232</v>
      </c>
      <c r="BR14" s="11">
        <f t="shared" si="71"/>
        <v>0.83971604540182232</v>
      </c>
      <c r="BS14" s="11">
        <f t="shared" si="72"/>
        <v>0.83971604540182232</v>
      </c>
      <c r="BT14" s="11">
        <f t="shared" si="73"/>
        <v>0.83971604540182232</v>
      </c>
      <c r="BU14" s="11">
        <f t="shared" si="74"/>
        <v>0.83971604540182232</v>
      </c>
      <c r="BV14" s="11">
        <f t="shared" si="75"/>
        <v>0.83971604540182232</v>
      </c>
      <c r="BW14" s="11">
        <f t="shared" si="76"/>
        <v>0.83971604540182232</v>
      </c>
      <c r="BX14" s="11">
        <f t="shared" si="77"/>
        <v>0.83971604540182232</v>
      </c>
      <c r="BY14" s="11">
        <f t="shared" si="78"/>
        <v>0.83971604540182232</v>
      </c>
      <c r="BZ14" s="11">
        <f t="shared" si="79"/>
        <v>0.83971604540182232</v>
      </c>
      <c r="CA14" s="11">
        <f t="shared" si="80"/>
        <v>0.83971604540182232</v>
      </c>
      <c r="CB14" s="11">
        <f t="shared" si="81"/>
        <v>0.83971604540182232</v>
      </c>
      <c r="CC14" s="11">
        <f t="shared" si="82"/>
        <v>0.83971604540182232</v>
      </c>
      <c r="CD14" s="11">
        <f t="shared" si="83"/>
        <v>0.83971604540182232</v>
      </c>
      <c r="CE14" s="11">
        <f t="shared" si="84"/>
        <v>0.83971604540182232</v>
      </c>
      <c r="CF14" s="11">
        <f t="shared" si="85"/>
        <v>0.83971604540182232</v>
      </c>
      <c r="CG14" s="11">
        <f t="shared" si="86"/>
        <v>0.83971604540182232</v>
      </c>
      <c r="CH14" s="11">
        <f t="shared" si="87"/>
        <v>0.83971604540182232</v>
      </c>
      <c r="CI14" s="11">
        <f t="shared" si="88"/>
        <v>0.83971604540182232</v>
      </c>
      <c r="CJ14" s="11">
        <f t="shared" si="89"/>
        <v>0.83971604540182232</v>
      </c>
      <c r="CK14" s="11">
        <f t="shared" si="90"/>
        <v>0.83971604540182232</v>
      </c>
      <c r="CL14" s="11">
        <f t="shared" si="91"/>
        <v>0.83971604540182232</v>
      </c>
      <c r="CM14" s="11">
        <f t="shared" si="92"/>
        <v>0.83971604540182232</v>
      </c>
      <c r="CN14" s="11">
        <f t="shared" si="93"/>
        <v>0.83971604540182232</v>
      </c>
      <c r="CO14" s="11">
        <f t="shared" si="94"/>
        <v>0.83971604540182232</v>
      </c>
      <c r="CP14" s="11">
        <f t="shared" si="95"/>
        <v>0.83971604540182232</v>
      </c>
      <c r="CQ14" s="11">
        <f t="shared" si="96"/>
        <v>0.83971604540182232</v>
      </c>
      <c r="CR14" s="11">
        <f t="shared" si="97"/>
        <v>0.83971604540182232</v>
      </c>
      <c r="CS14" s="11">
        <f t="shared" si="98"/>
        <v>0.83971604540182232</v>
      </c>
      <c r="CT14" s="11">
        <f t="shared" si="99"/>
        <v>0.83971604540182232</v>
      </c>
      <c r="CU14" s="11">
        <f t="shared" si="100"/>
        <v>0.83971604540182232</v>
      </c>
      <c r="CV14" s="11">
        <f t="shared" si="101"/>
        <v>0.83971604540182232</v>
      </c>
      <c r="CW14" s="11">
        <f t="shared" si="102"/>
        <v>0.83971604540182232</v>
      </c>
      <c r="CX14" s="11">
        <f t="shared" si="103"/>
        <v>0.83971604540182232</v>
      </c>
      <c r="CY14" s="11">
        <f t="shared" si="104"/>
        <v>0.83971604540182232</v>
      </c>
      <c r="CZ14" s="11">
        <f t="shared" si="105"/>
        <v>0.83971604540182232</v>
      </c>
      <c r="DA14" s="11">
        <f t="shared" si="106"/>
        <v>0.83971604540182232</v>
      </c>
      <c r="DB14" s="11">
        <f t="shared" si="107"/>
        <v>0.83971604540182232</v>
      </c>
      <c r="DC14" s="11">
        <f t="shared" si="108"/>
        <v>0.83971604540182232</v>
      </c>
      <c r="DE14" s="4">
        <f>(1-BF14)/(SUM(BF$6:BF14))</f>
        <v>1.9345469456430151E-2</v>
      </c>
      <c r="DF14" s="4">
        <f>(1-BG14)/(SUM(BG$6:BG14))</f>
        <v>1.9342556274951465E-2</v>
      </c>
      <c r="DG14" s="4">
        <f>(1-BH14)/(SUM(BH$6:BH14))</f>
        <v>1.9339798838523492E-2</v>
      </c>
      <c r="DH14" s="4">
        <f>(1-BI14)/(SUM(BI$6:BI14))</f>
        <v>1.933717029573272E-2</v>
      </c>
      <c r="DI14" s="4">
        <f>(1-BJ14)/(SUM(BJ$6:BJ14))</f>
        <v>1.9334601453725574E-2</v>
      </c>
      <c r="DJ14" s="4">
        <f>(1-BK14)/(SUM(BK$6:BK14))</f>
        <v>1.9332270425866823E-2</v>
      </c>
      <c r="DK14" s="4">
        <f>(1-BL14)/(SUM(BL$6:BL14))</f>
        <v>1.932999924697015E-2</v>
      </c>
      <c r="DL14" s="4">
        <f>(1-BM14)/(SUM(BM$6:BM14))</f>
        <v>1.9327903706080035E-2</v>
      </c>
      <c r="DM14" s="4">
        <f>(1-BN14)/(SUM(BN$6:BN14))</f>
        <v>1.9325865512224066E-2</v>
      </c>
      <c r="DN14" s="4">
        <f>(1-BO14)/(SUM(BO$6:BO14))</f>
        <v>1.9226110920492541E-2</v>
      </c>
      <c r="DO14" s="4">
        <f>(1-BP14)/(SUM(BP$6:BP14))</f>
        <v>1.9226110920492541E-2</v>
      </c>
      <c r="DP14" s="4">
        <f>(1-BQ14)/(SUM(BQ$6:BQ14))</f>
        <v>1.9226110920492541E-2</v>
      </c>
      <c r="DQ14" s="4">
        <f>(1-BR14)/(SUM(BR$6:BR14))</f>
        <v>1.9226110920492541E-2</v>
      </c>
      <c r="DR14" s="4">
        <f>(1-BS14)/(SUM(BS$6:BS14))</f>
        <v>1.9226110920492541E-2</v>
      </c>
      <c r="DS14" s="4">
        <f>(1-BT14)/(SUM(BT$6:BT14))</f>
        <v>1.9226110920492541E-2</v>
      </c>
      <c r="DT14" s="4">
        <f>(1-BU14)/(SUM(BU$6:BU14))</f>
        <v>1.9226110920492541E-2</v>
      </c>
      <c r="DU14" s="4">
        <f>(1-BV14)/(SUM(BV$6:BV14))</f>
        <v>1.9226110920492541E-2</v>
      </c>
      <c r="DV14" s="4">
        <f>(1-BW14)/(SUM(BW$6:BW14))</f>
        <v>1.9226110920492541E-2</v>
      </c>
      <c r="DW14" s="4">
        <f>(1-BX14)/(SUM(BX$6:BX14))</f>
        <v>1.9226110920492541E-2</v>
      </c>
      <c r="DX14" s="4">
        <f>(1-BY14)/(SUM(BY$6:BY14))</f>
        <v>1.9226110920492541E-2</v>
      </c>
      <c r="DY14" s="4">
        <f>(1-BZ14)/(SUM(BZ$6:BZ14))</f>
        <v>1.9226110920492541E-2</v>
      </c>
      <c r="DZ14" s="4">
        <f>(1-CA14)/(SUM(CA$6:CA14))</f>
        <v>1.9226110920492541E-2</v>
      </c>
      <c r="EA14" s="4">
        <f>(1-CB14)/(SUM(CB$6:CB14))</f>
        <v>1.9226110920492541E-2</v>
      </c>
      <c r="EB14" s="4">
        <f>(1-CC14)/(SUM(CC$6:CC14))</f>
        <v>1.9226110920492541E-2</v>
      </c>
      <c r="EC14" s="4">
        <f>(1-CD14)/(SUM(CD$6:CD14))</f>
        <v>1.9226110920492541E-2</v>
      </c>
      <c r="ED14" s="4">
        <f>(1-CE14)/(SUM(CE$6:CE14))</f>
        <v>1.9226110920492541E-2</v>
      </c>
      <c r="EE14" s="4">
        <f>(1-CF14)/(SUM(CF$6:CF14))</f>
        <v>1.9226110920492541E-2</v>
      </c>
      <c r="EF14" s="4">
        <f>(1-CG14)/(SUM(CG$6:CG14))</f>
        <v>1.9226110920492541E-2</v>
      </c>
      <c r="EG14" s="4">
        <f>(1-CH14)/(SUM(CH$6:CH14))</f>
        <v>1.9226110920492541E-2</v>
      </c>
      <c r="EH14" s="4">
        <f>(1-CI14)/(SUM(CI$6:CI14))</f>
        <v>1.9226110920492541E-2</v>
      </c>
      <c r="EI14" s="4">
        <f>(1-CJ14)/(SUM(CJ$6:CJ14))</f>
        <v>1.9226110920492541E-2</v>
      </c>
      <c r="EJ14" s="4">
        <f>(1-CK14)/(SUM(CK$6:CK14))</f>
        <v>1.9226110920492541E-2</v>
      </c>
      <c r="EK14" s="4">
        <f>(1-CL14)/(SUM(CL$6:CL14))</f>
        <v>1.9226110920492541E-2</v>
      </c>
      <c r="EL14" s="4">
        <f>(1-CM14)/(SUM(CM$6:CM14))</f>
        <v>1.9226110920492541E-2</v>
      </c>
      <c r="EM14" s="4">
        <f>(1-CN14)/(SUM(CN$6:CN14))</f>
        <v>1.9226110920492541E-2</v>
      </c>
      <c r="EN14" s="4">
        <f>(1-CO14)/(SUM(CO$6:CO14))</f>
        <v>1.9226110920492541E-2</v>
      </c>
      <c r="EO14" s="4">
        <f>(1-CP14)/(SUM(CP$6:CP14))</f>
        <v>1.9226110920492541E-2</v>
      </c>
      <c r="EP14" s="4">
        <f>(1-CQ14)/(SUM(CQ$6:CQ14))</f>
        <v>1.9226110920492541E-2</v>
      </c>
      <c r="EQ14" s="4">
        <f>(1-CR14)/(SUM(CR$6:CR14))</f>
        <v>1.9226110920492541E-2</v>
      </c>
      <c r="ER14" s="4">
        <f>(1-CS14)/(SUM(CS$6:CS14))</f>
        <v>1.9226110920492541E-2</v>
      </c>
      <c r="ES14" s="4">
        <f>(1-CT14)/(SUM(CT$6:CT14))</f>
        <v>1.9226110920492541E-2</v>
      </c>
      <c r="ET14" s="4">
        <f>(1-CU14)/(SUM(CU$6:CU14))</f>
        <v>1.9226110920492541E-2</v>
      </c>
      <c r="EU14" s="4">
        <f>(1-CV14)/(SUM(CV$6:CV14))</f>
        <v>1.9226110920492541E-2</v>
      </c>
      <c r="EV14" s="4">
        <f>(1-CW14)/(SUM(CW$6:CW14))</f>
        <v>1.9226110920492541E-2</v>
      </c>
      <c r="EW14" s="4">
        <f>(1-CX14)/(SUM(CX$6:CX14))</f>
        <v>1.9226110920492541E-2</v>
      </c>
      <c r="EX14" s="4">
        <f>(1-CY14)/(SUM(CY$6:CY14))</f>
        <v>1.9226110920492541E-2</v>
      </c>
      <c r="EY14" s="4">
        <f>(1-CZ14)/(SUM(CZ$6:CZ14))</f>
        <v>1.9226110920492541E-2</v>
      </c>
      <c r="EZ14" s="4">
        <f>(1-DA14)/(SUM(DA$6:DA14))</f>
        <v>1.9226110920492541E-2</v>
      </c>
      <c r="FA14" s="4">
        <f>(1-DB14)/(SUM(DB$6:DB14))</f>
        <v>1.9226110920492541E-2</v>
      </c>
      <c r="FB14" s="4">
        <f>(1-DC14)/(SUM(DC$6:DC14))</f>
        <v>1.9226110920492541E-2</v>
      </c>
      <c r="FD14" s="4">
        <f t="shared" si="109"/>
        <v>1.9712447180000092E-2</v>
      </c>
      <c r="FE14" s="4">
        <f t="shared" si="9"/>
        <v>1.9711854617725511E-2</v>
      </c>
      <c r="FF14" s="4">
        <f t="shared" si="10"/>
        <v>1.9711367839748695E-2</v>
      </c>
      <c r="FG14" s="4">
        <f t="shared" si="11"/>
        <v>1.9710957330151935E-2</v>
      </c>
      <c r="FH14" s="4">
        <f t="shared" si="12"/>
        <v>1.9710549829504043E-2</v>
      </c>
      <c r="FI14" s="4">
        <f t="shared" si="13"/>
        <v>1.9710324213580321E-2</v>
      </c>
      <c r="FJ14" s="4">
        <f t="shared" si="14"/>
        <v>1.9710099514750334E-2</v>
      </c>
      <c r="FK14" s="4">
        <f t="shared" si="15"/>
        <v>1.9709998459348732E-2</v>
      </c>
      <c r="FL14" s="4">
        <f t="shared" si="16"/>
        <v>1.9709897588894743E-2</v>
      </c>
      <c r="FM14" s="4">
        <f t="shared" si="17"/>
        <v>1.9599767055807238E-2</v>
      </c>
      <c r="FN14" s="4">
        <f t="shared" si="18"/>
        <v>1.9599767055807238E-2</v>
      </c>
      <c r="FO14" s="4">
        <f t="shared" si="19"/>
        <v>1.9599767055807238E-2</v>
      </c>
      <c r="FP14" s="4">
        <f t="shared" si="20"/>
        <v>1.9599767055807238E-2</v>
      </c>
      <c r="FQ14" s="4">
        <f t="shared" si="21"/>
        <v>1.9599767055807238E-2</v>
      </c>
      <c r="FR14" s="4">
        <f t="shared" si="22"/>
        <v>1.9599767055807238E-2</v>
      </c>
      <c r="FS14" s="4">
        <f t="shared" si="23"/>
        <v>1.9599767055807238E-2</v>
      </c>
      <c r="FT14" s="4">
        <f t="shared" si="24"/>
        <v>1.9599767055807238E-2</v>
      </c>
      <c r="FU14" s="4">
        <f t="shared" si="25"/>
        <v>1.9599767055807238E-2</v>
      </c>
      <c r="FV14" s="4">
        <f t="shared" si="26"/>
        <v>1.9599767055807238E-2</v>
      </c>
      <c r="FW14" s="4">
        <f t="shared" si="27"/>
        <v>1.9599767055807238E-2</v>
      </c>
      <c r="FX14" s="4">
        <f t="shared" si="28"/>
        <v>1.9599767055807238E-2</v>
      </c>
      <c r="FY14" s="4">
        <f t="shared" si="29"/>
        <v>1.9599767055807238E-2</v>
      </c>
      <c r="FZ14" s="4">
        <f t="shared" si="30"/>
        <v>1.9599767055807238E-2</v>
      </c>
      <c r="GA14" s="4">
        <f t="shared" si="31"/>
        <v>1.9599767055807238E-2</v>
      </c>
      <c r="GB14" s="4">
        <f t="shared" si="32"/>
        <v>1.9599767055807238E-2</v>
      </c>
      <c r="GC14" s="4">
        <f t="shared" si="33"/>
        <v>1.9599767055807238E-2</v>
      </c>
      <c r="GD14" s="4">
        <f t="shared" si="34"/>
        <v>1.9599767055807238E-2</v>
      </c>
      <c r="GE14" s="4">
        <f t="shared" si="35"/>
        <v>1.9599767055807238E-2</v>
      </c>
      <c r="GF14" s="4">
        <f t="shared" si="36"/>
        <v>1.9599767055807238E-2</v>
      </c>
      <c r="GG14" s="4">
        <f t="shared" si="37"/>
        <v>1.9599767055807238E-2</v>
      </c>
      <c r="GH14" s="4">
        <f t="shared" si="38"/>
        <v>1.9599767055807238E-2</v>
      </c>
      <c r="GI14" s="4">
        <f t="shared" si="39"/>
        <v>1.9599767055807238E-2</v>
      </c>
      <c r="GJ14" s="4">
        <f t="shared" si="40"/>
        <v>1.9599767055807238E-2</v>
      </c>
      <c r="GK14" s="4">
        <f t="shared" si="41"/>
        <v>1.9599767055807238E-2</v>
      </c>
      <c r="GL14" s="4">
        <f t="shared" si="42"/>
        <v>1.9599767055807238E-2</v>
      </c>
      <c r="GM14" s="4">
        <f t="shared" si="43"/>
        <v>1.9599767055807238E-2</v>
      </c>
      <c r="GN14" s="4">
        <f t="shared" si="44"/>
        <v>1.9599767055807238E-2</v>
      </c>
      <c r="GO14" s="4">
        <f t="shared" si="45"/>
        <v>1.9599767055807238E-2</v>
      </c>
      <c r="GP14" s="4">
        <f t="shared" si="46"/>
        <v>1.9599767055807238E-2</v>
      </c>
      <c r="GQ14" s="4">
        <f t="shared" si="47"/>
        <v>1.9599767055807238E-2</v>
      </c>
      <c r="GR14" s="4">
        <f t="shared" si="48"/>
        <v>1.9599767055807238E-2</v>
      </c>
      <c r="GS14" s="4">
        <f t="shared" si="49"/>
        <v>1.9599767055807238E-2</v>
      </c>
      <c r="GT14" s="4">
        <f t="shared" si="50"/>
        <v>1.9599767055807238E-2</v>
      </c>
      <c r="GU14" s="4">
        <f t="shared" si="51"/>
        <v>1.9599767055807238E-2</v>
      </c>
      <c r="GV14" s="4">
        <f t="shared" si="52"/>
        <v>1.9599767055807238E-2</v>
      </c>
      <c r="GW14" s="4">
        <f t="shared" si="53"/>
        <v>1.9599767055807238E-2</v>
      </c>
      <c r="GX14" s="4">
        <f t="shared" si="54"/>
        <v>1.9599767055807238E-2</v>
      </c>
      <c r="GY14" s="4">
        <f t="shared" si="55"/>
        <v>1.9599767055807238E-2</v>
      </c>
      <c r="GZ14" s="4">
        <f t="shared" si="56"/>
        <v>1.9599767055807238E-2</v>
      </c>
      <c r="HA14" s="4">
        <f t="shared" si="57"/>
        <v>1.9599767055807238E-2</v>
      </c>
      <c r="HB14" s="4"/>
      <c r="HC14" s="4"/>
      <c r="HD14" s="4"/>
      <c r="HE14" s="4"/>
    </row>
    <row r="15" spans="2:213" x14ac:dyDescent="0.2">
      <c r="B15" t="str">
        <f t="shared" si="0"/>
        <v>10y</v>
      </c>
      <c r="C15">
        <f t="shared" si="58"/>
        <v>120</v>
      </c>
      <c r="D15" s="10">
        <f t="shared" si="1"/>
        <v>10</v>
      </c>
      <c r="E15" s="11">
        <f>'Curve construction'!E30</f>
        <v>2.9175016223780093E-2</v>
      </c>
      <c r="G15" s="11">
        <f t="shared" si="59"/>
        <v>2.9175016223780093E-2</v>
      </c>
      <c r="H15" s="11">
        <f t="shared" si="59"/>
        <v>2.9175016223780093E-2</v>
      </c>
      <c r="I15" s="11">
        <f t="shared" si="59"/>
        <v>2.9175016223780093E-2</v>
      </c>
      <c r="J15" s="11">
        <f t="shared" si="59"/>
        <v>2.9175016223780093E-2</v>
      </c>
      <c r="K15" s="11">
        <f t="shared" si="59"/>
        <v>2.9175016223780093E-2</v>
      </c>
      <c r="L15" s="11">
        <f t="shared" si="59"/>
        <v>2.9175016223780093E-2</v>
      </c>
      <c r="M15" s="11">
        <f t="shared" si="59"/>
        <v>2.9175016223780093E-2</v>
      </c>
      <c r="N15" s="11">
        <f t="shared" si="59"/>
        <v>2.9175016223780093E-2</v>
      </c>
      <c r="O15" s="11">
        <f t="shared" si="59"/>
        <v>2.9175016223780093E-2</v>
      </c>
      <c r="P15" s="11">
        <f t="shared" si="59"/>
        <v>3.0175016223780094E-2</v>
      </c>
      <c r="Q15" s="11">
        <f t="shared" si="59"/>
        <v>2.9175016223780093E-2</v>
      </c>
      <c r="R15" s="11">
        <f t="shared" si="59"/>
        <v>2.9175016223780093E-2</v>
      </c>
      <c r="S15" s="11">
        <f t="shared" si="59"/>
        <v>2.9175016223780093E-2</v>
      </c>
      <c r="T15" s="11">
        <f t="shared" si="59"/>
        <v>2.9175016223780093E-2</v>
      </c>
      <c r="U15" s="11">
        <f t="shared" si="59"/>
        <v>2.9175016223780093E-2</v>
      </c>
      <c r="V15" s="11">
        <f t="shared" si="59"/>
        <v>2.9175016223780093E-2</v>
      </c>
      <c r="W15" s="11">
        <f t="shared" si="112"/>
        <v>2.9175016223780093E-2</v>
      </c>
      <c r="X15" s="11">
        <f t="shared" si="112"/>
        <v>2.9175016223780093E-2</v>
      </c>
      <c r="Y15" s="11">
        <f t="shared" si="112"/>
        <v>2.9175016223780093E-2</v>
      </c>
      <c r="Z15" s="11">
        <f t="shared" si="112"/>
        <v>2.9175016223780093E-2</v>
      </c>
      <c r="AA15" s="11">
        <f t="shared" si="112"/>
        <v>2.9175016223780093E-2</v>
      </c>
      <c r="AB15" s="11">
        <f t="shared" si="112"/>
        <v>2.9175016223780093E-2</v>
      </c>
      <c r="AC15" s="11">
        <f t="shared" si="112"/>
        <v>2.9175016223780093E-2</v>
      </c>
      <c r="AD15" s="11">
        <f t="shared" si="112"/>
        <v>2.9175016223780093E-2</v>
      </c>
      <c r="AE15" s="11">
        <f t="shared" si="112"/>
        <v>2.9175016223780093E-2</v>
      </c>
      <c r="AF15" s="11">
        <f t="shared" si="112"/>
        <v>2.9175016223780093E-2</v>
      </c>
      <c r="AG15" s="11">
        <f t="shared" si="112"/>
        <v>2.9175016223780093E-2</v>
      </c>
      <c r="AH15" s="11">
        <f t="shared" si="112"/>
        <v>2.9175016223780093E-2</v>
      </c>
      <c r="AI15" s="11">
        <f t="shared" si="112"/>
        <v>2.9175016223780093E-2</v>
      </c>
      <c r="AJ15" s="11">
        <f t="shared" si="112"/>
        <v>2.9175016223780093E-2</v>
      </c>
      <c r="AK15" s="11">
        <f t="shared" si="112"/>
        <v>2.9175016223780093E-2</v>
      </c>
      <c r="AL15" s="11">
        <f t="shared" si="112"/>
        <v>2.9175016223780093E-2</v>
      </c>
      <c r="AM15" s="11">
        <f t="shared" si="112"/>
        <v>2.9175016223780093E-2</v>
      </c>
      <c r="AN15" s="11">
        <f t="shared" si="112"/>
        <v>2.9175016223780093E-2</v>
      </c>
      <c r="AO15" s="11">
        <f t="shared" si="111"/>
        <v>2.9175016223780093E-2</v>
      </c>
      <c r="AP15" s="11">
        <f t="shared" si="111"/>
        <v>2.9175016223780093E-2</v>
      </c>
      <c r="AQ15" s="11">
        <f t="shared" si="111"/>
        <v>2.9175016223780093E-2</v>
      </c>
      <c r="AR15" s="11">
        <f t="shared" si="111"/>
        <v>2.9175016223780093E-2</v>
      </c>
      <c r="AS15" s="11">
        <f t="shared" si="111"/>
        <v>2.9175016223780093E-2</v>
      </c>
      <c r="AT15" s="11">
        <f t="shared" si="111"/>
        <v>2.9175016223780093E-2</v>
      </c>
      <c r="AU15" s="11">
        <f t="shared" si="111"/>
        <v>2.9175016223780093E-2</v>
      </c>
      <c r="AV15" s="11">
        <f t="shared" si="111"/>
        <v>2.9175016223780093E-2</v>
      </c>
      <c r="AW15" s="11">
        <f t="shared" si="111"/>
        <v>2.9175016223780093E-2</v>
      </c>
      <c r="AX15" s="11">
        <f t="shared" si="111"/>
        <v>2.9175016223780093E-2</v>
      </c>
      <c r="AY15" s="11">
        <f t="shared" si="111"/>
        <v>2.9175016223780093E-2</v>
      </c>
      <c r="AZ15" s="11">
        <f t="shared" si="111"/>
        <v>2.9175016223780093E-2</v>
      </c>
      <c r="BA15" s="11">
        <f t="shared" si="111"/>
        <v>2.9175016223780093E-2</v>
      </c>
      <c r="BB15" s="11">
        <f t="shared" si="111"/>
        <v>2.9175016223780093E-2</v>
      </c>
      <c r="BC15" s="11">
        <f t="shared" si="111"/>
        <v>2.9175016223780093E-2</v>
      </c>
      <c r="BD15" s="11">
        <f t="shared" si="3"/>
        <v>2.9175016223780093E-2</v>
      </c>
      <c r="BF15" s="11">
        <f t="shared" si="110"/>
        <v>0.81510072585183413</v>
      </c>
      <c r="BG15" s="11">
        <f t="shared" si="60"/>
        <v>0.81510498881253901</v>
      </c>
      <c r="BH15" s="11">
        <f t="shared" si="61"/>
        <v>0.81510849076745262</v>
      </c>
      <c r="BI15" s="11">
        <f t="shared" si="62"/>
        <v>0.81511144404901603</v>
      </c>
      <c r="BJ15" s="11">
        <f t="shared" si="63"/>
        <v>0.81511437569540468</v>
      </c>
      <c r="BK15" s="11">
        <f t="shared" si="64"/>
        <v>0.81511599882941721</v>
      </c>
      <c r="BL15" s="11">
        <f t="shared" si="65"/>
        <v>0.81511761536921135</v>
      </c>
      <c r="BM15" s="11">
        <f t="shared" si="66"/>
        <v>0.81511834238830172</v>
      </c>
      <c r="BN15" s="11">
        <f t="shared" si="67"/>
        <v>0.81511906807755019</v>
      </c>
      <c r="BO15" s="11">
        <f t="shared" si="68"/>
        <v>0.81511979244060284</v>
      </c>
      <c r="BP15" s="11">
        <f t="shared" si="69"/>
        <v>0.81591180524657969</v>
      </c>
      <c r="BQ15" s="11">
        <f t="shared" si="70"/>
        <v>0.81591180524657969</v>
      </c>
      <c r="BR15" s="11">
        <f t="shared" si="71"/>
        <v>0.81591180524657969</v>
      </c>
      <c r="BS15" s="11">
        <f t="shared" si="72"/>
        <v>0.81591180524657969</v>
      </c>
      <c r="BT15" s="11">
        <f t="shared" si="73"/>
        <v>0.81591180524657969</v>
      </c>
      <c r="BU15" s="11">
        <f t="shared" si="74"/>
        <v>0.81591180524657969</v>
      </c>
      <c r="BV15" s="11">
        <f t="shared" si="75"/>
        <v>0.81591180524657969</v>
      </c>
      <c r="BW15" s="11">
        <f t="shared" si="76"/>
        <v>0.81591180524657969</v>
      </c>
      <c r="BX15" s="11">
        <f t="shared" si="77"/>
        <v>0.81591180524657969</v>
      </c>
      <c r="BY15" s="11">
        <f t="shared" si="78"/>
        <v>0.81591180524657969</v>
      </c>
      <c r="BZ15" s="11">
        <f t="shared" si="79"/>
        <v>0.81591180524657969</v>
      </c>
      <c r="CA15" s="11">
        <f t="shared" si="80"/>
        <v>0.81591180524657969</v>
      </c>
      <c r="CB15" s="11">
        <f t="shared" si="81"/>
        <v>0.81591180524657969</v>
      </c>
      <c r="CC15" s="11">
        <f t="shared" si="82"/>
        <v>0.81591180524657969</v>
      </c>
      <c r="CD15" s="11">
        <f t="shared" si="83"/>
        <v>0.81591180524657969</v>
      </c>
      <c r="CE15" s="11">
        <f t="shared" si="84"/>
        <v>0.81591180524657969</v>
      </c>
      <c r="CF15" s="11">
        <f t="shared" si="85"/>
        <v>0.81591180524657969</v>
      </c>
      <c r="CG15" s="11">
        <f t="shared" si="86"/>
        <v>0.81591180524657969</v>
      </c>
      <c r="CH15" s="11">
        <f t="shared" si="87"/>
        <v>0.81591180524657969</v>
      </c>
      <c r="CI15" s="11">
        <f t="shared" si="88"/>
        <v>0.81591180524657969</v>
      </c>
      <c r="CJ15" s="11">
        <f t="shared" si="89"/>
        <v>0.81591180524657969</v>
      </c>
      <c r="CK15" s="11">
        <f t="shared" si="90"/>
        <v>0.81591180524657969</v>
      </c>
      <c r="CL15" s="11">
        <f t="shared" si="91"/>
        <v>0.81591180524657969</v>
      </c>
      <c r="CM15" s="11">
        <f t="shared" si="92"/>
        <v>0.81591180524657969</v>
      </c>
      <c r="CN15" s="11">
        <f t="shared" si="93"/>
        <v>0.81591180524657969</v>
      </c>
      <c r="CO15" s="11">
        <f t="shared" si="94"/>
        <v>0.81591180524657969</v>
      </c>
      <c r="CP15" s="11">
        <f t="shared" si="95"/>
        <v>0.81591180524657969</v>
      </c>
      <c r="CQ15" s="11">
        <f t="shared" si="96"/>
        <v>0.81591180524657969</v>
      </c>
      <c r="CR15" s="11">
        <f t="shared" si="97"/>
        <v>0.81591180524657969</v>
      </c>
      <c r="CS15" s="11">
        <f t="shared" si="98"/>
        <v>0.81591180524657969</v>
      </c>
      <c r="CT15" s="11">
        <f t="shared" si="99"/>
        <v>0.81591180524657969</v>
      </c>
      <c r="CU15" s="11">
        <f t="shared" si="100"/>
        <v>0.81591180524657969</v>
      </c>
      <c r="CV15" s="11">
        <f t="shared" si="101"/>
        <v>0.81591180524657969</v>
      </c>
      <c r="CW15" s="11">
        <f t="shared" si="102"/>
        <v>0.81591180524657969</v>
      </c>
      <c r="CX15" s="11">
        <f t="shared" si="103"/>
        <v>0.81591180524657969</v>
      </c>
      <c r="CY15" s="11">
        <f t="shared" si="104"/>
        <v>0.81591180524657969</v>
      </c>
      <c r="CZ15" s="11">
        <f t="shared" si="105"/>
        <v>0.81591180524657969</v>
      </c>
      <c r="DA15" s="11">
        <f t="shared" si="106"/>
        <v>0.81591180524657969</v>
      </c>
      <c r="DB15" s="11">
        <f t="shared" si="107"/>
        <v>0.81591180524657969</v>
      </c>
      <c r="DC15" s="11">
        <f t="shared" si="108"/>
        <v>0.81591180524657969</v>
      </c>
      <c r="DE15" s="4">
        <f>(1-BF15)/(SUM(BF$6:BF15))</f>
        <v>2.0221718648494154E-2</v>
      </c>
      <c r="DF15" s="4">
        <f>(1-BG15)/(SUM(BG$6:BG15))</f>
        <v>2.0218970847389942E-2</v>
      </c>
      <c r="DG15" s="4">
        <f>(1-BH15)/(SUM(BH$6:BH15))</f>
        <v>2.0216366649277631E-2</v>
      </c>
      <c r="DH15" s="4">
        <f>(1-BI15)/(SUM(BI$6:BI15))</f>
        <v>2.0213881785852917E-2</v>
      </c>
      <c r="DI15" s="4">
        <f>(1-BJ15)/(SUM(BJ$6:BJ15))</f>
        <v>2.0211453583674075E-2</v>
      </c>
      <c r="DJ15" s="4">
        <f>(1-BK15)/(SUM(BK$6:BK15))</f>
        <v>2.0209243821762972E-2</v>
      </c>
      <c r="DK15" s="4">
        <f>(1-BL15)/(SUM(BL$6:BL15))</f>
        <v>2.0207090965670919E-2</v>
      </c>
      <c r="DL15" s="4">
        <f>(1-BM15)/(SUM(BM$6:BM15))</f>
        <v>2.0205099907590601E-2</v>
      </c>
      <c r="DM15" s="4">
        <f>(1-BN15)/(SUM(BN$6:BN15))</f>
        <v>2.0203163414339372E-2</v>
      </c>
      <c r="DN15" s="4">
        <f>(1-BO15)/(SUM(BO$6:BO15))</f>
        <v>2.0201281614049882E-2</v>
      </c>
      <c r="DO15" s="4">
        <f>(1-BP15)/(SUM(BP$6:BP15))</f>
        <v>2.0113000259366635E-2</v>
      </c>
      <c r="DP15" s="4">
        <f>(1-BQ15)/(SUM(BQ$6:BQ15))</f>
        <v>2.0113000259366635E-2</v>
      </c>
      <c r="DQ15" s="4">
        <f>(1-BR15)/(SUM(BR$6:BR15))</f>
        <v>2.0113000259366635E-2</v>
      </c>
      <c r="DR15" s="4">
        <f>(1-BS15)/(SUM(BS$6:BS15))</f>
        <v>2.0113000259366635E-2</v>
      </c>
      <c r="DS15" s="4">
        <f>(1-BT15)/(SUM(BT$6:BT15))</f>
        <v>2.0113000259366635E-2</v>
      </c>
      <c r="DT15" s="4">
        <f>(1-BU15)/(SUM(BU$6:BU15))</f>
        <v>2.0113000259366635E-2</v>
      </c>
      <c r="DU15" s="4">
        <f>(1-BV15)/(SUM(BV$6:BV15))</f>
        <v>2.0113000259366635E-2</v>
      </c>
      <c r="DV15" s="4">
        <f>(1-BW15)/(SUM(BW$6:BW15))</f>
        <v>2.0113000259366635E-2</v>
      </c>
      <c r="DW15" s="4">
        <f>(1-BX15)/(SUM(BX$6:BX15))</f>
        <v>2.0113000259366635E-2</v>
      </c>
      <c r="DX15" s="4">
        <f>(1-BY15)/(SUM(BY$6:BY15))</f>
        <v>2.0113000259366635E-2</v>
      </c>
      <c r="DY15" s="4">
        <f>(1-BZ15)/(SUM(BZ$6:BZ15))</f>
        <v>2.0113000259366635E-2</v>
      </c>
      <c r="DZ15" s="4">
        <f>(1-CA15)/(SUM(CA$6:CA15))</f>
        <v>2.0113000259366635E-2</v>
      </c>
      <c r="EA15" s="4">
        <f>(1-CB15)/(SUM(CB$6:CB15))</f>
        <v>2.0113000259366635E-2</v>
      </c>
      <c r="EB15" s="4">
        <f>(1-CC15)/(SUM(CC$6:CC15))</f>
        <v>2.0113000259366635E-2</v>
      </c>
      <c r="EC15" s="4">
        <f>(1-CD15)/(SUM(CD$6:CD15))</f>
        <v>2.0113000259366635E-2</v>
      </c>
      <c r="ED15" s="4">
        <f>(1-CE15)/(SUM(CE$6:CE15))</f>
        <v>2.0113000259366635E-2</v>
      </c>
      <c r="EE15" s="4">
        <f>(1-CF15)/(SUM(CF$6:CF15))</f>
        <v>2.0113000259366635E-2</v>
      </c>
      <c r="EF15" s="4">
        <f>(1-CG15)/(SUM(CG$6:CG15))</f>
        <v>2.0113000259366635E-2</v>
      </c>
      <c r="EG15" s="4">
        <f>(1-CH15)/(SUM(CH$6:CH15))</f>
        <v>2.0113000259366635E-2</v>
      </c>
      <c r="EH15" s="4">
        <f>(1-CI15)/(SUM(CI$6:CI15))</f>
        <v>2.0113000259366635E-2</v>
      </c>
      <c r="EI15" s="4">
        <f>(1-CJ15)/(SUM(CJ$6:CJ15))</f>
        <v>2.0113000259366635E-2</v>
      </c>
      <c r="EJ15" s="4">
        <f>(1-CK15)/(SUM(CK$6:CK15))</f>
        <v>2.0113000259366635E-2</v>
      </c>
      <c r="EK15" s="4">
        <f>(1-CL15)/(SUM(CL$6:CL15))</f>
        <v>2.0113000259366635E-2</v>
      </c>
      <c r="EL15" s="4">
        <f>(1-CM15)/(SUM(CM$6:CM15))</f>
        <v>2.0113000259366635E-2</v>
      </c>
      <c r="EM15" s="4">
        <f>(1-CN15)/(SUM(CN$6:CN15))</f>
        <v>2.0113000259366635E-2</v>
      </c>
      <c r="EN15" s="4">
        <f>(1-CO15)/(SUM(CO$6:CO15))</f>
        <v>2.0113000259366635E-2</v>
      </c>
      <c r="EO15" s="4">
        <f>(1-CP15)/(SUM(CP$6:CP15))</f>
        <v>2.0113000259366635E-2</v>
      </c>
      <c r="EP15" s="4">
        <f>(1-CQ15)/(SUM(CQ$6:CQ15))</f>
        <v>2.0113000259366635E-2</v>
      </c>
      <c r="EQ15" s="4">
        <f>(1-CR15)/(SUM(CR$6:CR15))</f>
        <v>2.0113000259366635E-2</v>
      </c>
      <c r="ER15" s="4">
        <f>(1-CS15)/(SUM(CS$6:CS15))</f>
        <v>2.0113000259366635E-2</v>
      </c>
      <c r="ES15" s="4">
        <f>(1-CT15)/(SUM(CT$6:CT15))</f>
        <v>2.0113000259366635E-2</v>
      </c>
      <c r="ET15" s="4">
        <f>(1-CU15)/(SUM(CU$6:CU15))</f>
        <v>2.0113000259366635E-2</v>
      </c>
      <c r="EU15" s="4">
        <f>(1-CV15)/(SUM(CV$6:CV15))</f>
        <v>2.0113000259366635E-2</v>
      </c>
      <c r="EV15" s="4">
        <f>(1-CW15)/(SUM(CW$6:CW15))</f>
        <v>2.0113000259366635E-2</v>
      </c>
      <c r="EW15" s="4">
        <f>(1-CX15)/(SUM(CX$6:CX15))</f>
        <v>2.0113000259366635E-2</v>
      </c>
      <c r="EX15" s="4">
        <f>(1-CY15)/(SUM(CY$6:CY15))</f>
        <v>2.0113000259366635E-2</v>
      </c>
      <c r="EY15" s="4">
        <f>(1-CZ15)/(SUM(CZ$6:CZ15))</f>
        <v>2.0113000259366635E-2</v>
      </c>
      <c r="EZ15" s="4">
        <f>(1-DA15)/(SUM(DA$6:DA15))</f>
        <v>2.0113000259366635E-2</v>
      </c>
      <c r="FA15" s="4">
        <f>(1-DB15)/(SUM(DB$6:DB15))</f>
        <v>2.0113000259366635E-2</v>
      </c>
      <c r="FB15" s="4">
        <f>(1-DC15)/(SUM(DC$6:DC15))</f>
        <v>2.0113000259366635E-2</v>
      </c>
      <c r="FD15" s="4">
        <f t="shared" si="109"/>
        <v>2.0654775734698205E-2</v>
      </c>
      <c r="FE15" s="4">
        <f t="shared" si="9"/>
        <v>2.0654241935800899E-2</v>
      </c>
      <c r="FF15" s="4">
        <f t="shared" si="10"/>
        <v>2.0653803430731976E-2</v>
      </c>
      <c r="FG15" s="4">
        <f t="shared" si="11"/>
        <v>2.0653433630627216E-2</v>
      </c>
      <c r="FH15" s="4">
        <f t="shared" si="12"/>
        <v>2.0653066541064691E-2</v>
      </c>
      <c r="FI15" s="4">
        <f t="shared" si="13"/>
        <v>2.0652863299048363E-2</v>
      </c>
      <c r="FJ15" s="4">
        <f t="shared" si="14"/>
        <v>2.0652660883174745E-2</v>
      </c>
      <c r="FK15" s="4">
        <f t="shared" si="15"/>
        <v>2.0652569849244129E-2</v>
      </c>
      <c r="FL15" s="4">
        <f t="shared" si="16"/>
        <v>2.0652478981919131E-2</v>
      </c>
      <c r="FM15" s="4">
        <f t="shared" si="17"/>
        <v>2.0652388280742562E-2</v>
      </c>
      <c r="FN15" s="4">
        <f t="shared" si="18"/>
        <v>2.0553269345918501E-2</v>
      </c>
      <c r="FO15" s="4">
        <f t="shared" si="19"/>
        <v>2.0553269345918501E-2</v>
      </c>
      <c r="FP15" s="4">
        <f t="shared" si="20"/>
        <v>2.0553269345918501E-2</v>
      </c>
      <c r="FQ15" s="4">
        <f t="shared" si="21"/>
        <v>2.0553269345918501E-2</v>
      </c>
      <c r="FR15" s="4">
        <f t="shared" si="22"/>
        <v>2.0553269345918501E-2</v>
      </c>
      <c r="FS15" s="4">
        <f t="shared" si="23"/>
        <v>2.0553269345918501E-2</v>
      </c>
      <c r="FT15" s="4">
        <f t="shared" si="24"/>
        <v>2.0553269345918501E-2</v>
      </c>
      <c r="FU15" s="4">
        <f t="shared" si="25"/>
        <v>2.0553269345918501E-2</v>
      </c>
      <c r="FV15" s="4">
        <f t="shared" si="26"/>
        <v>2.0553269345918501E-2</v>
      </c>
      <c r="FW15" s="4">
        <f t="shared" si="27"/>
        <v>2.0553269345918501E-2</v>
      </c>
      <c r="FX15" s="4">
        <f t="shared" si="28"/>
        <v>2.0553269345918501E-2</v>
      </c>
      <c r="FY15" s="4">
        <f t="shared" si="29"/>
        <v>2.0553269345918501E-2</v>
      </c>
      <c r="FZ15" s="4">
        <f t="shared" si="30"/>
        <v>2.0553269345918501E-2</v>
      </c>
      <c r="GA15" s="4">
        <f t="shared" si="31"/>
        <v>2.0553269345918501E-2</v>
      </c>
      <c r="GB15" s="4">
        <f t="shared" si="32"/>
        <v>2.0553269345918501E-2</v>
      </c>
      <c r="GC15" s="4">
        <f t="shared" si="33"/>
        <v>2.0553269345918501E-2</v>
      </c>
      <c r="GD15" s="4">
        <f t="shared" si="34"/>
        <v>2.0553269345918501E-2</v>
      </c>
      <c r="GE15" s="4">
        <f t="shared" si="35"/>
        <v>2.0553269345918501E-2</v>
      </c>
      <c r="GF15" s="4">
        <f t="shared" si="36"/>
        <v>2.0553269345918501E-2</v>
      </c>
      <c r="GG15" s="4">
        <f t="shared" si="37"/>
        <v>2.0553269345918501E-2</v>
      </c>
      <c r="GH15" s="4">
        <f t="shared" si="38"/>
        <v>2.0553269345918501E-2</v>
      </c>
      <c r="GI15" s="4">
        <f t="shared" si="39"/>
        <v>2.0553269345918501E-2</v>
      </c>
      <c r="GJ15" s="4">
        <f t="shared" si="40"/>
        <v>2.0553269345918501E-2</v>
      </c>
      <c r="GK15" s="4">
        <f t="shared" si="41"/>
        <v>2.0553269345918501E-2</v>
      </c>
      <c r="GL15" s="4">
        <f t="shared" si="42"/>
        <v>2.0553269345918501E-2</v>
      </c>
      <c r="GM15" s="4">
        <f t="shared" si="43"/>
        <v>2.0553269345918501E-2</v>
      </c>
      <c r="GN15" s="4">
        <f t="shared" si="44"/>
        <v>2.0553269345918501E-2</v>
      </c>
      <c r="GO15" s="4">
        <f t="shared" si="45"/>
        <v>2.0553269345918501E-2</v>
      </c>
      <c r="GP15" s="4">
        <f t="shared" si="46"/>
        <v>2.0553269345918501E-2</v>
      </c>
      <c r="GQ15" s="4">
        <f t="shared" si="47"/>
        <v>2.0553269345918501E-2</v>
      </c>
      <c r="GR15" s="4">
        <f t="shared" si="48"/>
        <v>2.0553269345918501E-2</v>
      </c>
      <c r="GS15" s="4">
        <f t="shared" si="49"/>
        <v>2.0553269345918501E-2</v>
      </c>
      <c r="GT15" s="4">
        <f t="shared" si="50"/>
        <v>2.0553269345918501E-2</v>
      </c>
      <c r="GU15" s="4">
        <f t="shared" si="51"/>
        <v>2.0553269345918501E-2</v>
      </c>
      <c r="GV15" s="4">
        <f t="shared" si="52"/>
        <v>2.0553269345918501E-2</v>
      </c>
      <c r="GW15" s="4">
        <f t="shared" si="53"/>
        <v>2.0553269345918501E-2</v>
      </c>
      <c r="GX15" s="4">
        <f t="shared" si="54"/>
        <v>2.0553269345918501E-2</v>
      </c>
      <c r="GY15" s="4">
        <f t="shared" si="55"/>
        <v>2.0553269345918501E-2</v>
      </c>
      <c r="GZ15" s="4">
        <f t="shared" si="56"/>
        <v>2.0553269345918501E-2</v>
      </c>
      <c r="HA15" s="4">
        <f t="shared" si="57"/>
        <v>2.0553269345918501E-2</v>
      </c>
      <c r="HB15" s="4"/>
      <c r="HC15" s="4"/>
      <c r="HD15" s="4"/>
      <c r="HE15" s="4"/>
    </row>
    <row r="16" spans="2:213" x14ac:dyDescent="0.2">
      <c r="B16" t="str">
        <f t="shared" si="0"/>
        <v>11y</v>
      </c>
      <c r="C16">
        <f t="shared" si="58"/>
        <v>132</v>
      </c>
      <c r="D16" s="10">
        <f t="shared" si="1"/>
        <v>11</v>
      </c>
      <c r="E16" s="11">
        <f>'Curve construction'!E31</f>
        <v>2.9251331709649935E-2</v>
      </c>
      <c r="G16" s="11">
        <f t="shared" si="59"/>
        <v>2.9251331709649935E-2</v>
      </c>
      <c r="H16" s="11">
        <f t="shared" si="59"/>
        <v>2.9251331709649935E-2</v>
      </c>
      <c r="I16" s="11">
        <f t="shared" si="59"/>
        <v>2.9251331709649935E-2</v>
      </c>
      <c r="J16" s="11">
        <f t="shared" si="59"/>
        <v>2.9251331709649935E-2</v>
      </c>
      <c r="K16" s="11">
        <f t="shared" si="59"/>
        <v>2.9251331709649935E-2</v>
      </c>
      <c r="L16" s="11">
        <f t="shared" si="59"/>
        <v>2.9251331709649935E-2</v>
      </c>
      <c r="M16" s="11">
        <f t="shared" si="59"/>
        <v>2.9251331709649935E-2</v>
      </c>
      <c r="N16" s="11">
        <f t="shared" si="59"/>
        <v>2.9251331709649935E-2</v>
      </c>
      <c r="O16" s="11">
        <f t="shared" si="59"/>
        <v>2.9251331709649935E-2</v>
      </c>
      <c r="P16" s="11">
        <f t="shared" si="59"/>
        <v>2.9251331709649935E-2</v>
      </c>
      <c r="Q16" s="11">
        <f t="shared" si="59"/>
        <v>3.0251331709649935E-2</v>
      </c>
      <c r="R16" s="11">
        <f t="shared" si="59"/>
        <v>2.9251331709649935E-2</v>
      </c>
      <c r="S16" s="11">
        <f t="shared" si="59"/>
        <v>2.9251331709649935E-2</v>
      </c>
      <c r="T16" s="11">
        <f t="shared" si="59"/>
        <v>2.9251331709649935E-2</v>
      </c>
      <c r="U16" s="11">
        <f t="shared" si="59"/>
        <v>2.9251331709649935E-2</v>
      </c>
      <c r="V16" s="11">
        <f t="shared" si="59"/>
        <v>2.9251331709649935E-2</v>
      </c>
      <c r="W16" s="11">
        <f t="shared" si="112"/>
        <v>2.9251331709649935E-2</v>
      </c>
      <c r="X16" s="11">
        <f t="shared" si="112"/>
        <v>2.9251331709649935E-2</v>
      </c>
      <c r="Y16" s="11">
        <f t="shared" si="112"/>
        <v>2.9251331709649935E-2</v>
      </c>
      <c r="Z16" s="11">
        <f t="shared" si="112"/>
        <v>2.9251331709649935E-2</v>
      </c>
      <c r="AA16" s="11">
        <f t="shared" si="112"/>
        <v>2.9251331709649935E-2</v>
      </c>
      <c r="AB16" s="11">
        <f t="shared" si="112"/>
        <v>2.9251331709649935E-2</v>
      </c>
      <c r="AC16" s="11">
        <f t="shared" si="112"/>
        <v>2.9251331709649935E-2</v>
      </c>
      <c r="AD16" s="11">
        <f t="shared" si="112"/>
        <v>2.9251331709649935E-2</v>
      </c>
      <c r="AE16" s="11">
        <f t="shared" si="112"/>
        <v>2.9251331709649935E-2</v>
      </c>
      <c r="AF16" s="11">
        <f t="shared" si="112"/>
        <v>2.9251331709649935E-2</v>
      </c>
      <c r="AG16" s="11">
        <f t="shared" si="112"/>
        <v>2.9251331709649935E-2</v>
      </c>
      <c r="AH16" s="11">
        <f t="shared" si="112"/>
        <v>2.9251331709649935E-2</v>
      </c>
      <c r="AI16" s="11">
        <f t="shared" si="112"/>
        <v>2.9251331709649935E-2</v>
      </c>
      <c r="AJ16" s="11">
        <f t="shared" si="112"/>
        <v>2.9251331709649935E-2</v>
      </c>
      <c r="AK16" s="11">
        <f t="shared" si="112"/>
        <v>2.9251331709649935E-2</v>
      </c>
      <c r="AL16" s="11">
        <f t="shared" si="112"/>
        <v>2.9251331709649935E-2</v>
      </c>
      <c r="AM16" s="11">
        <f t="shared" si="112"/>
        <v>2.9251331709649935E-2</v>
      </c>
      <c r="AN16" s="11">
        <f t="shared" si="112"/>
        <v>2.9251331709649935E-2</v>
      </c>
      <c r="AO16" s="11">
        <f t="shared" si="111"/>
        <v>2.9251331709649935E-2</v>
      </c>
      <c r="AP16" s="11">
        <f t="shared" si="111"/>
        <v>2.9251331709649935E-2</v>
      </c>
      <c r="AQ16" s="11">
        <f t="shared" si="111"/>
        <v>2.9251331709649935E-2</v>
      </c>
      <c r="AR16" s="11">
        <f t="shared" si="111"/>
        <v>2.9251331709649935E-2</v>
      </c>
      <c r="AS16" s="11">
        <f t="shared" si="111"/>
        <v>2.9251331709649935E-2</v>
      </c>
      <c r="AT16" s="11">
        <f t="shared" si="111"/>
        <v>2.9251331709649935E-2</v>
      </c>
      <c r="AU16" s="11">
        <f t="shared" si="111"/>
        <v>2.9251331709649935E-2</v>
      </c>
      <c r="AV16" s="11">
        <f t="shared" si="111"/>
        <v>2.9251331709649935E-2</v>
      </c>
      <c r="AW16" s="11">
        <f t="shared" si="111"/>
        <v>2.9251331709649935E-2</v>
      </c>
      <c r="AX16" s="11">
        <f t="shared" si="111"/>
        <v>2.9251331709649935E-2</v>
      </c>
      <c r="AY16" s="11">
        <f t="shared" si="111"/>
        <v>2.9251331709649935E-2</v>
      </c>
      <c r="AZ16" s="11">
        <f t="shared" si="111"/>
        <v>2.9251331709649935E-2</v>
      </c>
      <c r="BA16" s="11">
        <f t="shared" si="111"/>
        <v>2.9251331709649935E-2</v>
      </c>
      <c r="BB16" s="11">
        <f t="shared" si="111"/>
        <v>2.9251331709649935E-2</v>
      </c>
      <c r="BC16" s="11">
        <f t="shared" si="111"/>
        <v>2.9251331709649935E-2</v>
      </c>
      <c r="BD16" s="11">
        <f t="shared" si="3"/>
        <v>2.9251331709649935E-2</v>
      </c>
      <c r="BF16" s="11">
        <f t="shared" si="110"/>
        <v>0.79193555620462652</v>
      </c>
      <c r="BG16" s="11">
        <f t="shared" si="60"/>
        <v>0.79193969801195141</v>
      </c>
      <c r="BH16" s="11">
        <f t="shared" si="61"/>
        <v>0.79194310044127625</v>
      </c>
      <c r="BI16" s="11">
        <f t="shared" si="62"/>
        <v>0.79194596979055221</v>
      </c>
      <c r="BJ16" s="11">
        <f t="shared" si="63"/>
        <v>0.79194881811952522</v>
      </c>
      <c r="BK16" s="11">
        <f t="shared" si="64"/>
        <v>0.79195039512405518</v>
      </c>
      <c r="BL16" s="11">
        <f t="shared" si="65"/>
        <v>0.7919519657217744</v>
      </c>
      <c r="BM16" s="11">
        <f t="shared" si="66"/>
        <v>0.79195267207897602</v>
      </c>
      <c r="BN16" s="11">
        <f t="shared" si="67"/>
        <v>0.79195337714412983</v>
      </c>
      <c r="BO16" s="11">
        <f t="shared" si="68"/>
        <v>0.79195408092077824</v>
      </c>
      <c r="BP16" s="11">
        <f t="shared" si="69"/>
        <v>0.79195413792148683</v>
      </c>
      <c r="BQ16" s="11">
        <f t="shared" si="70"/>
        <v>0.79272358471598958</v>
      </c>
      <c r="BR16" s="11">
        <f t="shared" si="71"/>
        <v>0.79272358471598958</v>
      </c>
      <c r="BS16" s="11">
        <f t="shared" si="72"/>
        <v>0.79272358471598958</v>
      </c>
      <c r="BT16" s="11">
        <f t="shared" si="73"/>
        <v>0.79272358471598958</v>
      </c>
      <c r="BU16" s="11">
        <f t="shared" si="74"/>
        <v>0.79272358471598958</v>
      </c>
      <c r="BV16" s="11">
        <f t="shared" si="75"/>
        <v>0.79272358471598958</v>
      </c>
      <c r="BW16" s="11">
        <f t="shared" si="76"/>
        <v>0.79272358471598958</v>
      </c>
      <c r="BX16" s="11">
        <f t="shared" si="77"/>
        <v>0.79272358471598958</v>
      </c>
      <c r="BY16" s="11">
        <f t="shared" si="78"/>
        <v>0.79272358471598958</v>
      </c>
      <c r="BZ16" s="11">
        <f t="shared" si="79"/>
        <v>0.79272358471598958</v>
      </c>
      <c r="CA16" s="11">
        <f t="shared" si="80"/>
        <v>0.79272358471598958</v>
      </c>
      <c r="CB16" s="11">
        <f t="shared" si="81"/>
        <v>0.79272358471598958</v>
      </c>
      <c r="CC16" s="11">
        <f t="shared" si="82"/>
        <v>0.79272358471598958</v>
      </c>
      <c r="CD16" s="11">
        <f t="shared" si="83"/>
        <v>0.79272358471598958</v>
      </c>
      <c r="CE16" s="11">
        <f t="shared" si="84"/>
        <v>0.79272358471598958</v>
      </c>
      <c r="CF16" s="11">
        <f t="shared" si="85"/>
        <v>0.79272358471598958</v>
      </c>
      <c r="CG16" s="11">
        <f t="shared" si="86"/>
        <v>0.79272358471598958</v>
      </c>
      <c r="CH16" s="11">
        <f t="shared" si="87"/>
        <v>0.79272358471598958</v>
      </c>
      <c r="CI16" s="11">
        <f t="shared" si="88"/>
        <v>0.79272358471598958</v>
      </c>
      <c r="CJ16" s="11">
        <f t="shared" si="89"/>
        <v>0.79272358471598958</v>
      </c>
      <c r="CK16" s="11">
        <f t="shared" si="90"/>
        <v>0.79272358471598958</v>
      </c>
      <c r="CL16" s="11">
        <f t="shared" si="91"/>
        <v>0.79272358471598958</v>
      </c>
      <c r="CM16" s="11">
        <f t="shared" si="92"/>
        <v>0.79272358471598958</v>
      </c>
      <c r="CN16" s="11">
        <f t="shared" si="93"/>
        <v>0.79272358471598958</v>
      </c>
      <c r="CO16" s="11">
        <f t="shared" si="94"/>
        <v>0.79272358471598958</v>
      </c>
      <c r="CP16" s="11">
        <f t="shared" si="95"/>
        <v>0.79272358471598958</v>
      </c>
      <c r="CQ16" s="11">
        <f t="shared" si="96"/>
        <v>0.79272358471598958</v>
      </c>
      <c r="CR16" s="11">
        <f t="shared" si="97"/>
        <v>0.79272358471598958</v>
      </c>
      <c r="CS16" s="11">
        <f t="shared" si="98"/>
        <v>0.79272358471598958</v>
      </c>
      <c r="CT16" s="11">
        <f t="shared" si="99"/>
        <v>0.79272358471598958</v>
      </c>
      <c r="CU16" s="11">
        <f t="shared" si="100"/>
        <v>0.79272358471598958</v>
      </c>
      <c r="CV16" s="11">
        <f t="shared" si="101"/>
        <v>0.79272358471598958</v>
      </c>
      <c r="CW16" s="11">
        <f t="shared" si="102"/>
        <v>0.79272358471598958</v>
      </c>
      <c r="CX16" s="11">
        <f t="shared" si="103"/>
        <v>0.79272358471598958</v>
      </c>
      <c r="CY16" s="11">
        <f t="shared" si="104"/>
        <v>0.79272358471598958</v>
      </c>
      <c r="CZ16" s="11">
        <f t="shared" si="105"/>
        <v>0.79272358471598958</v>
      </c>
      <c r="DA16" s="11">
        <f t="shared" si="106"/>
        <v>0.79272358471598958</v>
      </c>
      <c r="DB16" s="11">
        <f t="shared" si="107"/>
        <v>0.79272358471598958</v>
      </c>
      <c r="DC16" s="11">
        <f t="shared" si="108"/>
        <v>0.79272358471598958</v>
      </c>
      <c r="DE16" s="4">
        <f>(1-BF16)/(SUM(BF$6:BF16))</f>
        <v>2.0941445608121927E-2</v>
      </c>
      <c r="DF16" s="4">
        <f>(1-BG16)/(SUM(BG$6:BG16))</f>
        <v>2.0938845534070771E-2</v>
      </c>
      <c r="DG16" s="4">
        <f>(1-BH16)/(SUM(BH$6:BH16))</f>
        <v>2.093637893109989E-2</v>
      </c>
      <c r="DH16" s="4">
        <f>(1-BI16)/(SUM(BI$6:BI16))</f>
        <v>2.0934023608610016E-2</v>
      </c>
      <c r="DI16" s="4">
        <f>(1-BJ16)/(SUM(BJ$6:BJ16))</f>
        <v>2.0931722154393428E-2</v>
      </c>
      <c r="DJ16" s="4">
        <f>(1-BK16)/(SUM(BK$6:BK16))</f>
        <v>2.0929623107446022E-2</v>
      </c>
      <c r="DK16" s="4">
        <f>(1-BL16)/(SUM(BL$6:BL16))</f>
        <v>2.0927578236999221E-2</v>
      </c>
      <c r="DL16" s="4">
        <f>(1-BM16)/(SUM(BM$6:BM16))</f>
        <v>2.0925683640004987E-2</v>
      </c>
      <c r="DM16" s="4">
        <f>(1-BN16)/(SUM(BN$6:BN16))</f>
        <v>2.0923841018451881E-2</v>
      </c>
      <c r="DN16" s="4">
        <f>(1-BO16)/(SUM(BO$6:BO16))</f>
        <v>2.092205049683429E-2</v>
      </c>
      <c r="DO16" s="4">
        <f>(1-BP16)/(SUM(BP$6:BP16))</f>
        <v>2.0920378369258523E-2</v>
      </c>
      <c r="DP16" s="4">
        <f>(1-BQ16)/(SUM(BQ$6:BQ16))</f>
        <v>2.0841392878877325E-2</v>
      </c>
      <c r="DQ16" s="4">
        <f>(1-BR16)/(SUM(BR$6:BR16))</f>
        <v>2.0841392878877325E-2</v>
      </c>
      <c r="DR16" s="4">
        <f>(1-BS16)/(SUM(BS$6:BS16))</f>
        <v>2.0841392878877325E-2</v>
      </c>
      <c r="DS16" s="4">
        <f>(1-BT16)/(SUM(BT$6:BT16))</f>
        <v>2.0841392878877325E-2</v>
      </c>
      <c r="DT16" s="4">
        <f>(1-BU16)/(SUM(BU$6:BU16))</f>
        <v>2.0841392878877325E-2</v>
      </c>
      <c r="DU16" s="4">
        <f>(1-BV16)/(SUM(BV$6:BV16))</f>
        <v>2.0841392878877325E-2</v>
      </c>
      <c r="DV16" s="4">
        <f>(1-BW16)/(SUM(BW$6:BW16))</f>
        <v>2.0841392878877325E-2</v>
      </c>
      <c r="DW16" s="4">
        <f>(1-BX16)/(SUM(BX$6:BX16))</f>
        <v>2.0841392878877325E-2</v>
      </c>
      <c r="DX16" s="4">
        <f>(1-BY16)/(SUM(BY$6:BY16))</f>
        <v>2.0841392878877325E-2</v>
      </c>
      <c r="DY16" s="4">
        <f>(1-BZ16)/(SUM(BZ$6:BZ16))</f>
        <v>2.0841392878877325E-2</v>
      </c>
      <c r="DZ16" s="4">
        <f>(1-CA16)/(SUM(CA$6:CA16))</f>
        <v>2.0841392878877325E-2</v>
      </c>
      <c r="EA16" s="4">
        <f>(1-CB16)/(SUM(CB$6:CB16))</f>
        <v>2.0841392878877325E-2</v>
      </c>
      <c r="EB16" s="4">
        <f>(1-CC16)/(SUM(CC$6:CC16))</f>
        <v>2.0841392878877325E-2</v>
      </c>
      <c r="EC16" s="4">
        <f>(1-CD16)/(SUM(CD$6:CD16))</f>
        <v>2.0841392878877325E-2</v>
      </c>
      <c r="ED16" s="4">
        <f>(1-CE16)/(SUM(CE$6:CE16))</f>
        <v>2.0841392878877325E-2</v>
      </c>
      <c r="EE16" s="4">
        <f>(1-CF16)/(SUM(CF$6:CF16))</f>
        <v>2.0841392878877325E-2</v>
      </c>
      <c r="EF16" s="4">
        <f>(1-CG16)/(SUM(CG$6:CG16))</f>
        <v>2.0841392878877325E-2</v>
      </c>
      <c r="EG16" s="4">
        <f>(1-CH16)/(SUM(CH$6:CH16))</f>
        <v>2.0841392878877325E-2</v>
      </c>
      <c r="EH16" s="4">
        <f>(1-CI16)/(SUM(CI$6:CI16))</f>
        <v>2.0841392878877325E-2</v>
      </c>
      <c r="EI16" s="4">
        <f>(1-CJ16)/(SUM(CJ$6:CJ16))</f>
        <v>2.0841392878877325E-2</v>
      </c>
      <c r="EJ16" s="4">
        <f>(1-CK16)/(SUM(CK$6:CK16))</f>
        <v>2.0841392878877325E-2</v>
      </c>
      <c r="EK16" s="4">
        <f>(1-CL16)/(SUM(CL$6:CL16))</f>
        <v>2.0841392878877325E-2</v>
      </c>
      <c r="EL16" s="4">
        <f>(1-CM16)/(SUM(CM$6:CM16))</f>
        <v>2.0841392878877325E-2</v>
      </c>
      <c r="EM16" s="4">
        <f>(1-CN16)/(SUM(CN$6:CN16))</f>
        <v>2.0841392878877325E-2</v>
      </c>
      <c r="EN16" s="4">
        <f>(1-CO16)/(SUM(CO$6:CO16))</f>
        <v>2.0841392878877325E-2</v>
      </c>
      <c r="EO16" s="4">
        <f>(1-CP16)/(SUM(CP$6:CP16))</f>
        <v>2.0841392878877325E-2</v>
      </c>
      <c r="EP16" s="4">
        <f>(1-CQ16)/(SUM(CQ$6:CQ16))</f>
        <v>2.0841392878877325E-2</v>
      </c>
      <c r="EQ16" s="4">
        <f>(1-CR16)/(SUM(CR$6:CR16))</f>
        <v>2.0841392878877325E-2</v>
      </c>
      <c r="ER16" s="4">
        <f>(1-CS16)/(SUM(CS$6:CS16))</f>
        <v>2.0841392878877325E-2</v>
      </c>
      <c r="ES16" s="4">
        <f>(1-CT16)/(SUM(CT$6:CT16))</f>
        <v>2.0841392878877325E-2</v>
      </c>
      <c r="ET16" s="4">
        <f>(1-CU16)/(SUM(CU$6:CU16))</f>
        <v>2.0841392878877325E-2</v>
      </c>
      <c r="EU16" s="4">
        <f>(1-CV16)/(SUM(CV$6:CV16))</f>
        <v>2.0841392878877325E-2</v>
      </c>
      <c r="EV16" s="4">
        <f>(1-CW16)/(SUM(CW$6:CW16))</f>
        <v>2.0841392878877325E-2</v>
      </c>
      <c r="EW16" s="4">
        <f>(1-CX16)/(SUM(CX$6:CX16))</f>
        <v>2.0841392878877325E-2</v>
      </c>
      <c r="EX16" s="4">
        <f>(1-CY16)/(SUM(CY$6:CY16))</f>
        <v>2.0841392878877325E-2</v>
      </c>
      <c r="EY16" s="4">
        <f>(1-CZ16)/(SUM(CZ$6:CZ16))</f>
        <v>2.0841392878877325E-2</v>
      </c>
      <c r="EZ16" s="4">
        <f>(1-DA16)/(SUM(DA$6:DA16))</f>
        <v>2.0841392878877325E-2</v>
      </c>
      <c r="FA16" s="4">
        <f>(1-DB16)/(SUM(DB$6:DB16))</f>
        <v>2.0841392878877325E-2</v>
      </c>
      <c r="FB16" s="4">
        <f>(1-DC16)/(SUM(DC$6:DC16))</f>
        <v>2.0841392878877325E-2</v>
      </c>
      <c r="FD16" s="4">
        <f t="shared" si="109"/>
        <v>2.1433304809197473E-2</v>
      </c>
      <c r="FE16" s="4">
        <f t="shared" si="9"/>
        <v>2.1432819167308548E-2</v>
      </c>
      <c r="FF16" s="4">
        <f t="shared" si="10"/>
        <v>2.1432420222236903E-2</v>
      </c>
      <c r="FG16" s="4">
        <f t="shared" si="11"/>
        <v>2.1432083783857969E-2</v>
      </c>
      <c r="FH16" s="4">
        <f t="shared" si="12"/>
        <v>2.1431749811477108E-2</v>
      </c>
      <c r="FI16" s="4">
        <f t="shared" si="13"/>
        <v>2.143156490504361E-2</v>
      </c>
      <c r="FJ16" s="4">
        <f t="shared" si="14"/>
        <v>2.1431380750218665E-2</v>
      </c>
      <c r="FK16" s="4">
        <f t="shared" si="15"/>
        <v>2.1431297928958148E-2</v>
      </c>
      <c r="FL16" s="4">
        <f t="shared" si="16"/>
        <v>2.1431215259272163E-2</v>
      </c>
      <c r="FM16" s="4">
        <f t="shared" si="17"/>
        <v>2.143113274074504E-2</v>
      </c>
      <c r="FN16" s="4">
        <f t="shared" si="18"/>
        <v>2.1431126057357419E-2</v>
      </c>
      <c r="FO16" s="4">
        <f t="shared" si="19"/>
        <v>2.1340955468778899E-2</v>
      </c>
      <c r="FP16" s="4">
        <f t="shared" si="20"/>
        <v>2.1340955468778899E-2</v>
      </c>
      <c r="FQ16" s="4">
        <f t="shared" si="21"/>
        <v>2.1340955468778899E-2</v>
      </c>
      <c r="FR16" s="4">
        <f t="shared" si="22"/>
        <v>2.1340955468778899E-2</v>
      </c>
      <c r="FS16" s="4">
        <f t="shared" si="23"/>
        <v>2.1340955468778899E-2</v>
      </c>
      <c r="FT16" s="4">
        <f t="shared" si="24"/>
        <v>2.1340955468778899E-2</v>
      </c>
      <c r="FU16" s="4">
        <f t="shared" si="25"/>
        <v>2.1340955468778899E-2</v>
      </c>
      <c r="FV16" s="4">
        <f t="shared" si="26"/>
        <v>2.1340955468778899E-2</v>
      </c>
      <c r="FW16" s="4">
        <f t="shared" si="27"/>
        <v>2.1340955468778899E-2</v>
      </c>
      <c r="FX16" s="4">
        <f t="shared" si="28"/>
        <v>2.1340955468778899E-2</v>
      </c>
      <c r="FY16" s="4">
        <f t="shared" si="29"/>
        <v>2.1340955468778899E-2</v>
      </c>
      <c r="FZ16" s="4">
        <f t="shared" si="30"/>
        <v>2.1340955468778899E-2</v>
      </c>
      <c r="GA16" s="4">
        <f t="shared" si="31"/>
        <v>2.1340955468778899E-2</v>
      </c>
      <c r="GB16" s="4">
        <f t="shared" si="32"/>
        <v>2.1340955468778899E-2</v>
      </c>
      <c r="GC16" s="4">
        <f t="shared" si="33"/>
        <v>2.1340955468778899E-2</v>
      </c>
      <c r="GD16" s="4">
        <f t="shared" si="34"/>
        <v>2.1340955468778899E-2</v>
      </c>
      <c r="GE16" s="4">
        <f t="shared" si="35"/>
        <v>2.1340955468778899E-2</v>
      </c>
      <c r="GF16" s="4">
        <f t="shared" si="36"/>
        <v>2.1340955468778899E-2</v>
      </c>
      <c r="GG16" s="4">
        <f t="shared" si="37"/>
        <v>2.1340955468778899E-2</v>
      </c>
      <c r="GH16" s="4">
        <f t="shared" si="38"/>
        <v>2.1340955468778899E-2</v>
      </c>
      <c r="GI16" s="4">
        <f t="shared" si="39"/>
        <v>2.1340955468778899E-2</v>
      </c>
      <c r="GJ16" s="4">
        <f t="shared" si="40"/>
        <v>2.1340955468778899E-2</v>
      </c>
      <c r="GK16" s="4">
        <f t="shared" si="41"/>
        <v>2.1340955468778899E-2</v>
      </c>
      <c r="GL16" s="4">
        <f t="shared" si="42"/>
        <v>2.1340955468778899E-2</v>
      </c>
      <c r="GM16" s="4">
        <f t="shared" si="43"/>
        <v>2.1340955468778899E-2</v>
      </c>
      <c r="GN16" s="4">
        <f t="shared" si="44"/>
        <v>2.1340955468778899E-2</v>
      </c>
      <c r="GO16" s="4">
        <f t="shared" si="45"/>
        <v>2.1340955468778899E-2</v>
      </c>
      <c r="GP16" s="4">
        <f t="shared" si="46"/>
        <v>2.1340955468778899E-2</v>
      </c>
      <c r="GQ16" s="4">
        <f t="shared" si="47"/>
        <v>2.1340955468778899E-2</v>
      </c>
      <c r="GR16" s="4">
        <f t="shared" si="48"/>
        <v>2.1340955468778899E-2</v>
      </c>
      <c r="GS16" s="4">
        <f t="shared" si="49"/>
        <v>2.1340955468778899E-2</v>
      </c>
      <c r="GT16" s="4">
        <f t="shared" si="50"/>
        <v>2.1340955468778899E-2</v>
      </c>
      <c r="GU16" s="4">
        <f t="shared" si="51"/>
        <v>2.1340955468778899E-2</v>
      </c>
      <c r="GV16" s="4">
        <f t="shared" si="52"/>
        <v>2.1340955468778899E-2</v>
      </c>
      <c r="GW16" s="4">
        <f t="shared" si="53"/>
        <v>2.1340955468778899E-2</v>
      </c>
      <c r="GX16" s="4">
        <f t="shared" si="54"/>
        <v>2.1340955468778899E-2</v>
      </c>
      <c r="GY16" s="4">
        <f t="shared" si="55"/>
        <v>2.1340955468778899E-2</v>
      </c>
      <c r="GZ16" s="4">
        <f t="shared" si="56"/>
        <v>2.1340955468778899E-2</v>
      </c>
      <c r="HA16" s="4">
        <f t="shared" si="57"/>
        <v>2.1340955468778899E-2</v>
      </c>
      <c r="HB16" s="4"/>
      <c r="HC16" s="4"/>
      <c r="HD16" s="4"/>
      <c r="HE16" s="4"/>
    </row>
    <row r="17" spans="2:213" x14ac:dyDescent="0.2">
      <c r="B17" t="str">
        <f t="shared" si="0"/>
        <v>12y</v>
      </c>
      <c r="C17">
        <f t="shared" si="58"/>
        <v>144</v>
      </c>
      <c r="D17" s="10">
        <f t="shared" si="1"/>
        <v>12</v>
      </c>
      <c r="E17" s="11">
        <f>'Curve construction'!E32</f>
        <v>2.9327647195519776E-2</v>
      </c>
      <c r="G17" s="11">
        <f t="shared" si="59"/>
        <v>2.9327647195519776E-2</v>
      </c>
      <c r="H17" s="11">
        <f t="shared" si="59"/>
        <v>2.9327647195519776E-2</v>
      </c>
      <c r="I17" s="11">
        <f t="shared" si="59"/>
        <v>2.9327647195519776E-2</v>
      </c>
      <c r="J17" s="11">
        <f t="shared" si="59"/>
        <v>2.9327647195519776E-2</v>
      </c>
      <c r="K17" s="11">
        <f t="shared" si="59"/>
        <v>2.9327647195519776E-2</v>
      </c>
      <c r="L17" s="11">
        <f t="shared" si="59"/>
        <v>2.9327647195519776E-2</v>
      </c>
      <c r="M17" s="11">
        <f t="shared" si="59"/>
        <v>2.9327647195519776E-2</v>
      </c>
      <c r="N17" s="11">
        <f t="shared" si="59"/>
        <v>2.9327647195519776E-2</v>
      </c>
      <c r="O17" s="11">
        <f t="shared" si="59"/>
        <v>2.9327647195519776E-2</v>
      </c>
      <c r="P17" s="11">
        <f t="shared" si="59"/>
        <v>2.9327647195519776E-2</v>
      </c>
      <c r="Q17" s="11">
        <f t="shared" si="59"/>
        <v>2.9327647195519776E-2</v>
      </c>
      <c r="R17" s="11">
        <f t="shared" si="59"/>
        <v>3.0327647195519777E-2</v>
      </c>
      <c r="S17" s="11">
        <f t="shared" si="59"/>
        <v>2.9327647195519776E-2</v>
      </c>
      <c r="T17" s="11">
        <f t="shared" si="59"/>
        <v>2.9327647195519776E-2</v>
      </c>
      <c r="U17" s="11">
        <f t="shared" si="59"/>
        <v>2.9327647195519776E-2</v>
      </c>
      <c r="V17" s="11">
        <f t="shared" si="59"/>
        <v>2.9327647195519776E-2</v>
      </c>
      <c r="W17" s="11">
        <f t="shared" si="112"/>
        <v>2.9327647195519776E-2</v>
      </c>
      <c r="X17" s="11">
        <f t="shared" si="112"/>
        <v>2.9327647195519776E-2</v>
      </c>
      <c r="Y17" s="11">
        <f t="shared" si="112"/>
        <v>2.9327647195519776E-2</v>
      </c>
      <c r="Z17" s="11">
        <f t="shared" si="112"/>
        <v>2.9327647195519776E-2</v>
      </c>
      <c r="AA17" s="11">
        <f t="shared" si="112"/>
        <v>2.9327647195519776E-2</v>
      </c>
      <c r="AB17" s="11">
        <f t="shared" si="112"/>
        <v>2.9327647195519776E-2</v>
      </c>
      <c r="AC17" s="11">
        <f t="shared" si="112"/>
        <v>2.9327647195519776E-2</v>
      </c>
      <c r="AD17" s="11">
        <f t="shared" si="112"/>
        <v>2.9327647195519776E-2</v>
      </c>
      <c r="AE17" s="11">
        <f t="shared" si="112"/>
        <v>2.9327647195519776E-2</v>
      </c>
      <c r="AF17" s="11">
        <f t="shared" si="112"/>
        <v>2.9327647195519776E-2</v>
      </c>
      <c r="AG17" s="11">
        <f t="shared" si="112"/>
        <v>2.9327647195519776E-2</v>
      </c>
      <c r="AH17" s="11">
        <f t="shared" si="112"/>
        <v>2.9327647195519776E-2</v>
      </c>
      <c r="AI17" s="11">
        <f t="shared" si="112"/>
        <v>2.9327647195519776E-2</v>
      </c>
      <c r="AJ17" s="11">
        <f t="shared" si="112"/>
        <v>2.9327647195519776E-2</v>
      </c>
      <c r="AK17" s="11">
        <f t="shared" si="112"/>
        <v>2.9327647195519776E-2</v>
      </c>
      <c r="AL17" s="11">
        <f t="shared" si="112"/>
        <v>2.9327647195519776E-2</v>
      </c>
      <c r="AM17" s="11">
        <f t="shared" si="112"/>
        <v>2.9327647195519776E-2</v>
      </c>
      <c r="AN17" s="11">
        <f t="shared" si="112"/>
        <v>2.9327647195519776E-2</v>
      </c>
      <c r="AO17" s="11">
        <f t="shared" si="111"/>
        <v>2.9327647195519776E-2</v>
      </c>
      <c r="AP17" s="11">
        <f t="shared" si="111"/>
        <v>2.9327647195519776E-2</v>
      </c>
      <c r="AQ17" s="11">
        <f t="shared" si="111"/>
        <v>2.9327647195519776E-2</v>
      </c>
      <c r="AR17" s="11">
        <f t="shared" si="111"/>
        <v>2.9327647195519776E-2</v>
      </c>
      <c r="AS17" s="11">
        <f t="shared" si="111"/>
        <v>2.9327647195519776E-2</v>
      </c>
      <c r="AT17" s="11">
        <f t="shared" si="111"/>
        <v>2.9327647195519776E-2</v>
      </c>
      <c r="AU17" s="11">
        <f t="shared" si="111"/>
        <v>2.9327647195519776E-2</v>
      </c>
      <c r="AV17" s="11">
        <f t="shared" si="111"/>
        <v>2.9327647195519776E-2</v>
      </c>
      <c r="AW17" s="11">
        <f t="shared" si="111"/>
        <v>2.9327647195519776E-2</v>
      </c>
      <c r="AX17" s="11">
        <f t="shared" si="111"/>
        <v>2.9327647195519776E-2</v>
      </c>
      <c r="AY17" s="11">
        <f t="shared" si="111"/>
        <v>2.9327647195519776E-2</v>
      </c>
      <c r="AZ17" s="11">
        <f t="shared" si="111"/>
        <v>2.9327647195519776E-2</v>
      </c>
      <c r="BA17" s="11">
        <f t="shared" si="111"/>
        <v>2.9327647195519776E-2</v>
      </c>
      <c r="BB17" s="11">
        <f t="shared" si="111"/>
        <v>2.9327647195519776E-2</v>
      </c>
      <c r="BC17" s="11">
        <f t="shared" si="111"/>
        <v>2.9327647195519776E-2</v>
      </c>
      <c r="BD17" s="11">
        <f t="shared" si="3"/>
        <v>2.9327647195519776E-2</v>
      </c>
      <c r="BF17" s="11">
        <f t="shared" si="110"/>
        <v>0.76937169458365784</v>
      </c>
      <c r="BG17" s="11">
        <f t="shared" si="60"/>
        <v>0.76937571838243191</v>
      </c>
      <c r="BH17" s="11">
        <f t="shared" si="61"/>
        <v>0.76937902386959545</v>
      </c>
      <c r="BI17" s="11">
        <f t="shared" si="62"/>
        <v>0.76938181146524953</v>
      </c>
      <c r="BJ17" s="11">
        <f t="shared" si="63"/>
        <v>0.76938457863951204</v>
      </c>
      <c r="BK17" s="11">
        <f t="shared" si="64"/>
        <v>0.76938611071196172</v>
      </c>
      <c r="BL17" s="11">
        <f t="shared" si="65"/>
        <v>0.76938763656014375</v>
      </c>
      <c r="BM17" s="11">
        <f t="shared" si="66"/>
        <v>0.76938832279178593</v>
      </c>
      <c r="BN17" s="11">
        <f t="shared" si="67"/>
        <v>0.7693890077681933</v>
      </c>
      <c r="BO17" s="11">
        <f t="shared" si="68"/>
        <v>0.76938969149280745</v>
      </c>
      <c r="BP17" s="11">
        <f t="shared" si="69"/>
        <v>0.76938974686944939</v>
      </c>
      <c r="BQ17" s="11">
        <f t="shared" si="70"/>
        <v>0.76938980223788811</v>
      </c>
      <c r="BR17" s="11">
        <f t="shared" si="71"/>
        <v>0.77013727055308812</v>
      </c>
      <c r="BS17" s="11">
        <f t="shared" si="72"/>
        <v>0.77013727055308812</v>
      </c>
      <c r="BT17" s="11">
        <f t="shared" si="73"/>
        <v>0.77013727055308812</v>
      </c>
      <c r="BU17" s="11">
        <f t="shared" si="74"/>
        <v>0.77013727055308812</v>
      </c>
      <c r="BV17" s="11">
        <f t="shared" si="75"/>
        <v>0.77013727055308812</v>
      </c>
      <c r="BW17" s="11">
        <f t="shared" si="76"/>
        <v>0.77013727055308812</v>
      </c>
      <c r="BX17" s="11">
        <f t="shared" si="77"/>
        <v>0.77013727055308812</v>
      </c>
      <c r="BY17" s="11">
        <f t="shared" si="78"/>
        <v>0.77013727055308812</v>
      </c>
      <c r="BZ17" s="11">
        <f t="shared" si="79"/>
        <v>0.77013727055308812</v>
      </c>
      <c r="CA17" s="11">
        <f t="shared" si="80"/>
        <v>0.77013727055308812</v>
      </c>
      <c r="CB17" s="11">
        <f t="shared" si="81"/>
        <v>0.77013727055308812</v>
      </c>
      <c r="CC17" s="11">
        <f t="shared" si="82"/>
        <v>0.77013727055308812</v>
      </c>
      <c r="CD17" s="11">
        <f t="shared" si="83"/>
        <v>0.77013727055308812</v>
      </c>
      <c r="CE17" s="11">
        <f t="shared" si="84"/>
        <v>0.77013727055308812</v>
      </c>
      <c r="CF17" s="11">
        <f t="shared" si="85"/>
        <v>0.77013727055308812</v>
      </c>
      <c r="CG17" s="11">
        <f t="shared" si="86"/>
        <v>0.77013727055308812</v>
      </c>
      <c r="CH17" s="11">
        <f t="shared" si="87"/>
        <v>0.77013727055308812</v>
      </c>
      <c r="CI17" s="11">
        <f t="shared" si="88"/>
        <v>0.77013727055308812</v>
      </c>
      <c r="CJ17" s="11">
        <f t="shared" si="89"/>
        <v>0.77013727055308812</v>
      </c>
      <c r="CK17" s="11">
        <f t="shared" si="90"/>
        <v>0.77013727055308812</v>
      </c>
      <c r="CL17" s="11">
        <f t="shared" si="91"/>
        <v>0.77013727055308812</v>
      </c>
      <c r="CM17" s="11">
        <f t="shared" si="92"/>
        <v>0.77013727055308812</v>
      </c>
      <c r="CN17" s="11">
        <f t="shared" si="93"/>
        <v>0.77013727055308812</v>
      </c>
      <c r="CO17" s="11">
        <f t="shared" si="94"/>
        <v>0.77013727055308812</v>
      </c>
      <c r="CP17" s="11">
        <f t="shared" si="95"/>
        <v>0.77013727055308812</v>
      </c>
      <c r="CQ17" s="11">
        <f t="shared" si="96"/>
        <v>0.77013727055308812</v>
      </c>
      <c r="CR17" s="11">
        <f t="shared" si="97"/>
        <v>0.77013727055308812</v>
      </c>
      <c r="CS17" s="11">
        <f t="shared" si="98"/>
        <v>0.77013727055308812</v>
      </c>
      <c r="CT17" s="11">
        <f t="shared" si="99"/>
        <v>0.77013727055308812</v>
      </c>
      <c r="CU17" s="11">
        <f t="shared" si="100"/>
        <v>0.77013727055308812</v>
      </c>
      <c r="CV17" s="11">
        <f t="shared" si="101"/>
        <v>0.77013727055308812</v>
      </c>
      <c r="CW17" s="11">
        <f t="shared" si="102"/>
        <v>0.77013727055308812</v>
      </c>
      <c r="CX17" s="11">
        <f t="shared" si="103"/>
        <v>0.77013727055308812</v>
      </c>
      <c r="CY17" s="11">
        <f t="shared" si="104"/>
        <v>0.77013727055308812</v>
      </c>
      <c r="CZ17" s="11">
        <f t="shared" si="105"/>
        <v>0.77013727055308812</v>
      </c>
      <c r="DA17" s="11">
        <f t="shared" si="106"/>
        <v>0.77013727055308812</v>
      </c>
      <c r="DB17" s="11">
        <f t="shared" si="107"/>
        <v>0.77013727055308812</v>
      </c>
      <c r="DC17" s="11">
        <f t="shared" si="108"/>
        <v>0.77013727055308812</v>
      </c>
      <c r="DE17" s="4">
        <f>(1-BF17)/(SUM(BF$6:BF17))</f>
        <v>2.1544169848840427E-2</v>
      </c>
      <c r="DF17" s="4">
        <f>(1-BG17)/(SUM(BG$6:BG17))</f>
        <v>2.1541701231545373E-2</v>
      </c>
      <c r="DG17" s="4">
        <f>(1-BH17)/(SUM(BH$6:BH17))</f>
        <v>2.1539357512800093E-2</v>
      </c>
      <c r="DH17" s="4">
        <f>(1-BI17)/(SUM(BI$6:BI17))</f>
        <v>2.1537118208353287E-2</v>
      </c>
      <c r="DI17" s="4">
        <f>(1-BJ17)/(SUM(BJ$6:BJ17))</f>
        <v>2.1534930238890949E-2</v>
      </c>
      <c r="DJ17" s="4">
        <f>(1-BK17)/(SUM(BK$6:BK17))</f>
        <v>2.1532931199607842E-2</v>
      </c>
      <c r="DK17" s="4">
        <f>(1-BL17)/(SUM(BL$6:BL17))</f>
        <v>2.1530983846187797E-2</v>
      </c>
      <c r="DL17" s="4">
        <f>(1-BM17)/(SUM(BM$6:BM17))</f>
        <v>2.1529177031243692E-2</v>
      </c>
      <c r="DM17" s="4">
        <f>(1-BN17)/(SUM(BN$6:BN17))</f>
        <v>2.1527419823190334E-2</v>
      </c>
      <c r="DN17" s="4">
        <f>(1-BO17)/(SUM(BO$6:BO17))</f>
        <v>2.1525712342779148E-2</v>
      </c>
      <c r="DO17" s="4">
        <f>(1-BP17)/(SUM(BP$6:BP17))</f>
        <v>2.1524115705632556E-2</v>
      </c>
      <c r="DP17" s="4">
        <f>(1-BQ17)/(SUM(BQ$6:BQ17))</f>
        <v>2.1522564747508882E-2</v>
      </c>
      <c r="DQ17" s="4">
        <f>(1-BR17)/(SUM(BR$6:BR17))</f>
        <v>2.1451308003887989E-2</v>
      </c>
      <c r="DR17" s="4">
        <f>(1-BS17)/(SUM(BS$6:BS17))</f>
        <v>2.1451308003887989E-2</v>
      </c>
      <c r="DS17" s="4">
        <f>(1-BT17)/(SUM(BT$6:BT17))</f>
        <v>2.1451308003887989E-2</v>
      </c>
      <c r="DT17" s="4">
        <f>(1-BU17)/(SUM(BU$6:BU17))</f>
        <v>2.1451308003887989E-2</v>
      </c>
      <c r="DU17" s="4">
        <f>(1-BV17)/(SUM(BV$6:BV17))</f>
        <v>2.1451308003887989E-2</v>
      </c>
      <c r="DV17" s="4">
        <f>(1-BW17)/(SUM(BW$6:BW17))</f>
        <v>2.1451308003887989E-2</v>
      </c>
      <c r="DW17" s="4">
        <f>(1-BX17)/(SUM(BX$6:BX17))</f>
        <v>2.1451308003887989E-2</v>
      </c>
      <c r="DX17" s="4">
        <f>(1-BY17)/(SUM(BY$6:BY17))</f>
        <v>2.1451308003887989E-2</v>
      </c>
      <c r="DY17" s="4">
        <f>(1-BZ17)/(SUM(BZ$6:BZ17))</f>
        <v>2.1451308003887989E-2</v>
      </c>
      <c r="DZ17" s="4">
        <f>(1-CA17)/(SUM(CA$6:CA17))</f>
        <v>2.1451308003887989E-2</v>
      </c>
      <c r="EA17" s="4">
        <f>(1-CB17)/(SUM(CB$6:CB17))</f>
        <v>2.1451308003887989E-2</v>
      </c>
      <c r="EB17" s="4">
        <f>(1-CC17)/(SUM(CC$6:CC17))</f>
        <v>2.1451308003887989E-2</v>
      </c>
      <c r="EC17" s="4">
        <f>(1-CD17)/(SUM(CD$6:CD17))</f>
        <v>2.1451308003887989E-2</v>
      </c>
      <c r="ED17" s="4">
        <f>(1-CE17)/(SUM(CE$6:CE17))</f>
        <v>2.1451308003887989E-2</v>
      </c>
      <c r="EE17" s="4">
        <f>(1-CF17)/(SUM(CF$6:CF17))</f>
        <v>2.1451308003887989E-2</v>
      </c>
      <c r="EF17" s="4">
        <f>(1-CG17)/(SUM(CG$6:CG17))</f>
        <v>2.1451308003887989E-2</v>
      </c>
      <c r="EG17" s="4">
        <f>(1-CH17)/(SUM(CH$6:CH17))</f>
        <v>2.1451308003887989E-2</v>
      </c>
      <c r="EH17" s="4">
        <f>(1-CI17)/(SUM(CI$6:CI17))</f>
        <v>2.1451308003887989E-2</v>
      </c>
      <c r="EI17" s="4">
        <f>(1-CJ17)/(SUM(CJ$6:CJ17))</f>
        <v>2.1451308003887989E-2</v>
      </c>
      <c r="EJ17" s="4">
        <f>(1-CK17)/(SUM(CK$6:CK17))</f>
        <v>2.1451308003887989E-2</v>
      </c>
      <c r="EK17" s="4">
        <f>(1-CL17)/(SUM(CL$6:CL17))</f>
        <v>2.1451308003887989E-2</v>
      </c>
      <c r="EL17" s="4">
        <f>(1-CM17)/(SUM(CM$6:CM17))</f>
        <v>2.1451308003887989E-2</v>
      </c>
      <c r="EM17" s="4">
        <f>(1-CN17)/(SUM(CN$6:CN17))</f>
        <v>2.1451308003887989E-2</v>
      </c>
      <c r="EN17" s="4">
        <f>(1-CO17)/(SUM(CO$6:CO17))</f>
        <v>2.1451308003887989E-2</v>
      </c>
      <c r="EO17" s="4">
        <f>(1-CP17)/(SUM(CP$6:CP17))</f>
        <v>2.1451308003887989E-2</v>
      </c>
      <c r="EP17" s="4">
        <f>(1-CQ17)/(SUM(CQ$6:CQ17))</f>
        <v>2.1451308003887989E-2</v>
      </c>
      <c r="EQ17" s="4">
        <f>(1-CR17)/(SUM(CR$6:CR17))</f>
        <v>2.1451308003887989E-2</v>
      </c>
      <c r="ER17" s="4">
        <f>(1-CS17)/(SUM(CS$6:CS17))</f>
        <v>2.1451308003887989E-2</v>
      </c>
      <c r="ES17" s="4">
        <f>(1-CT17)/(SUM(CT$6:CT17))</f>
        <v>2.1451308003887989E-2</v>
      </c>
      <c r="ET17" s="4">
        <f>(1-CU17)/(SUM(CU$6:CU17))</f>
        <v>2.1451308003887989E-2</v>
      </c>
      <c r="EU17" s="4">
        <f>(1-CV17)/(SUM(CV$6:CV17))</f>
        <v>2.1451308003887989E-2</v>
      </c>
      <c r="EV17" s="4">
        <f>(1-CW17)/(SUM(CW$6:CW17))</f>
        <v>2.1451308003887989E-2</v>
      </c>
      <c r="EW17" s="4">
        <f>(1-CX17)/(SUM(CX$6:CX17))</f>
        <v>2.1451308003887989E-2</v>
      </c>
      <c r="EX17" s="4">
        <f>(1-CY17)/(SUM(CY$6:CY17))</f>
        <v>2.1451308003887989E-2</v>
      </c>
      <c r="EY17" s="4">
        <f>(1-CZ17)/(SUM(CZ$6:CZ17))</f>
        <v>2.1451308003887989E-2</v>
      </c>
      <c r="EZ17" s="4">
        <f>(1-DA17)/(SUM(DA$6:DA17))</f>
        <v>2.1451308003887989E-2</v>
      </c>
      <c r="FA17" s="4">
        <f>(1-DB17)/(SUM(DB$6:DB17))</f>
        <v>2.1451308003887989E-2</v>
      </c>
      <c r="FB17" s="4">
        <f>(1-DC17)/(SUM(DC$6:DC17))</f>
        <v>2.1451308003887989E-2</v>
      </c>
      <c r="FD17" s="4">
        <f t="shared" si="109"/>
        <v>2.2088847761959629E-2</v>
      </c>
      <c r="FE17" s="4">
        <f t="shared" si="9"/>
        <v>2.2088402304513588E-2</v>
      </c>
      <c r="FF17" s="4">
        <f t="shared" si="10"/>
        <v>2.2088036370143005E-2</v>
      </c>
      <c r="FG17" s="4">
        <f t="shared" si="11"/>
        <v>2.2087727770340626E-2</v>
      </c>
      <c r="FH17" s="4">
        <f t="shared" si="12"/>
        <v>2.2087421432479104E-2</v>
      </c>
      <c r="FI17" s="4">
        <f t="shared" si="13"/>
        <v>2.2087251826111043E-2</v>
      </c>
      <c r="FJ17" s="4">
        <f t="shared" si="14"/>
        <v>2.2087082909156841E-2</v>
      </c>
      <c r="FK17" s="4">
        <f t="shared" si="15"/>
        <v>2.2087006940931797E-2</v>
      </c>
      <c r="FL17" s="4">
        <f t="shared" si="16"/>
        <v>2.208693111173865E-2</v>
      </c>
      <c r="FM17" s="4">
        <f t="shared" si="17"/>
        <v>2.208685542119615E-2</v>
      </c>
      <c r="FN17" s="4">
        <f t="shared" si="18"/>
        <v>2.2086849290824606E-2</v>
      </c>
      <c r="FO17" s="4">
        <f t="shared" si="19"/>
        <v>2.2086843161361891E-2</v>
      </c>
      <c r="FP17" s="4">
        <f t="shared" si="20"/>
        <v>2.2004139551208279E-2</v>
      </c>
      <c r="FQ17" s="4">
        <f t="shared" si="21"/>
        <v>2.2004139551208279E-2</v>
      </c>
      <c r="FR17" s="4">
        <f t="shared" si="22"/>
        <v>2.2004139551208279E-2</v>
      </c>
      <c r="FS17" s="4">
        <f t="shared" si="23"/>
        <v>2.2004139551208279E-2</v>
      </c>
      <c r="FT17" s="4">
        <f t="shared" si="24"/>
        <v>2.2004139551208279E-2</v>
      </c>
      <c r="FU17" s="4">
        <f t="shared" si="25"/>
        <v>2.2004139551208279E-2</v>
      </c>
      <c r="FV17" s="4">
        <f t="shared" si="26"/>
        <v>2.2004139551208279E-2</v>
      </c>
      <c r="FW17" s="4">
        <f t="shared" si="27"/>
        <v>2.2004139551208279E-2</v>
      </c>
      <c r="FX17" s="4">
        <f t="shared" si="28"/>
        <v>2.2004139551208279E-2</v>
      </c>
      <c r="FY17" s="4">
        <f t="shared" si="29"/>
        <v>2.2004139551208279E-2</v>
      </c>
      <c r="FZ17" s="4">
        <f t="shared" si="30"/>
        <v>2.2004139551208279E-2</v>
      </c>
      <c r="GA17" s="4">
        <f t="shared" si="31"/>
        <v>2.2004139551208279E-2</v>
      </c>
      <c r="GB17" s="4">
        <f t="shared" si="32"/>
        <v>2.2004139551208279E-2</v>
      </c>
      <c r="GC17" s="4">
        <f t="shared" si="33"/>
        <v>2.2004139551208279E-2</v>
      </c>
      <c r="GD17" s="4">
        <f t="shared" si="34"/>
        <v>2.2004139551208279E-2</v>
      </c>
      <c r="GE17" s="4">
        <f t="shared" si="35"/>
        <v>2.2004139551208279E-2</v>
      </c>
      <c r="GF17" s="4">
        <f t="shared" si="36"/>
        <v>2.2004139551208279E-2</v>
      </c>
      <c r="GG17" s="4">
        <f t="shared" si="37"/>
        <v>2.2004139551208279E-2</v>
      </c>
      <c r="GH17" s="4">
        <f t="shared" si="38"/>
        <v>2.2004139551208279E-2</v>
      </c>
      <c r="GI17" s="4">
        <f t="shared" si="39"/>
        <v>2.2004139551208279E-2</v>
      </c>
      <c r="GJ17" s="4">
        <f t="shared" si="40"/>
        <v>2.2004139551208279E-2</v>
      </c>
      <c r="GK17" s="4">
        <f t="shared" si="41"/>
        <v>2.2004139551208279E-2</v>
      </c>
      <c r="GL17" s="4">
        <f t="shared" si="42"/>
        <v>2.2004139551208279E-2</v>
      </c>
      <c r="GM17" s="4">
        <f t="shared" si="43"/>
        <v>2.2004139551208279E-2</v>
      </c>
      <c r="GN17" s="4">
        <f t="shared" si="44"/>
        <v>2.2004139551208279E-2</v>
      </c>
      <c r="GO17" s="4">
        <f t="shared" si="45"/>
        <v>2.2004139551208279E-2</v>
      </c>
      <c r="GP17" s="4">
        <f t="shared" si="46"/>
        <v>2.2004139551208279E-2</v>
      </c>
      <c r="GQ17" s="4">
        <f t="shared" si="47"/>
        <v>2.2004139551208279E-2</v>
      </c>
      <c r="GR17" s="4">
        <f t="shared" si="48"/>
        <v>2.2004139551208279E-2</v>
      </c>
      <c r="GS17" s="4">
        <f t="shared" si="49"/>
        <v>2.2004139551208279E-2</v>
      </c>
      <c r="GT17" s="4">
        <f t="shared" si="50"/>
        <v>2.2004139551208279E-2</v>
      </c>
      <c r="GU17" s="4">
        <f t="shared" si="51"/>
        <v>2.2004139551208279E-2</v>
      </c>
      <c r="GV17" s="4">
        <f t="shared" si="52"/>
        <v>2.2004139551208279E-2</v>
      </c>
      <c r="GW17" s="4">
        <f t="shared" si="53"/>
        <v>2.2004139551208279E-2</v>
      </c>
      <c r="GX17" s="4">
        <f t="shared" si="54"/>
        <v>2.2004139551208279E-2</v>
      </c>
      <c r="GY17" s="4">
        <f t="shared" si="55"/>
        <v>2.2004139551208279E-2</v>
      </c>
      <c r="GZ17" s="4">
        <f t="shared" si="56"/>
        <v>2.2004139551208279E-2</v>
      </c>
      <c r="HA17" s="4">
        <f t="shared" si="57"/>
        <v>2.2004139551208279E-2</v>
      </c>
      <c r="HB17" s="4"/>
      <c r="HC17" s="4"/>
      <c r="HD17" s="4"/>
      <c r="HE17" s="4"/>
    </row>
    <row r="18" spans="2:213" x14ac:dyDescent="0.2">
      <c r="B18" t="str">
        <f t="shared" si="0"/>
        <v>13y</v>
      </c>
      <c r="C18">
        <f t="shared" si="58"/>
        <v>156</v>
      </c>
      <c r="D18" s="10">
        <f t="shared" si="1"/>
        <v>13</v>
      </c>
      <c r="E18" s="11">
        <f>'Curve construction'!E33</f>
        <v>2.9403962681389617E-2</v>
      </c>
      <c r="G18" s="11">
        <f t="shared" si="59"/>
        <v>2.9403962681389617E-2</v>
      </c>
      <c r="H18" s="11">
        <f t="shared" si="59"/>
        <v>2.9403962681389617E-2</v>
      </c>
      <c r="I18" s="11">
        <f t="shared" si="59"/>
        <v>2.9403962681389617E-2</v>
      </c>
      <c r="J18" s="11">
        <f t="shared" si="59"/>
        <v>2.9403962681389617E-2</v>
      </c>
      <c r="K18" s="11">
        <f t="shared" si="59"/>
        <v>2.9403962681389617E-2</v>
      </c>
      <c r="L18" s="11">
        <f t="shared" si="59"/>
        <v>2.9403962681389617E-2</v>
      </c>
      <c r="M18" s="11">
        <f t="shared" si="59"/>
        <v>2.9403962681389617E-2</v>
      </c>
      <c r="N18" s="11">
        <f t="shared" si="59"/>
        <v>2.9403962681389617E-2</v>
      </c>
      <c r="O18" s="11">
        <f t="shared" si="59"/>
        <v>2.9403962681389617E-2</v>
      </c>
      <c r="P18" s="11">
        <f t="shared" si="59"/>
        <v>2.9403962681389617E-2</v>
      </c>
      <c r="Q18" s="11">
        <f t="shared" si="59"/>
        <v>2.9403962681389617E-2</v>
      </c>
      <c r="R18" s="11">
        <f t="shared" si="59"/>
        <v>2.9403962681389617E-2</v>
      </c>
      <c r="S18" s="11">
        <f t="shared" si="59"/>
        <v>3.0403962681389618E-2</v>
      </c>
      <c r="T18" s="11">
        <f t="shared" si="59"/>
        <v>2.9403962681389617E-2</v>
      </c>
      <c r="U18" s="11">
        <f t="shared" si="59"/>
        <v>2.9403962681389617E-2</v>
      </c>
      <c r="V18" s="11">
        <f t="shared" si="59"/>
        <v>2.9403962681389617E-2</v>
      </c>
      <c r="W18" s="11">
        <f t="shared" si="112"/>
        <v>2.9403962681389617E-2</v>
      </c>
      <c r="X18" s="11">
        <f t="shared" si="112"/>
        <v>2.9403962681389617E-2</v>
      </c>
      <c r="Y18" s="11">
        <f t="shared" si="112"/>
        <v>2.9403962681389617E-2</v>
      </c>
      <c r="Z18" s="11">
        <f t="shared" si="112"/>
        <v>2.9403962681389617E-2</v>
      </c>
      <c r="AA18" s="11">
        <f t="shared" si="112"/>
        <v>2.9403962681389617E-2</v>
      </c>
      <c r="AB18" s="11">
        <f t="shared" si="112"/>
        <v>2.9403962681389617E-2</v>
      </c>
      <c r="AC18" s="11">
        <f t="shared" si="112"/>
        <v>2.9403962681389617E-2</v>
      </c>
      <c r="AD18" s="11">
        <f t="shared" si="112"/>
        <v>2.9403962681389617E-2</v>
      </c>
      <c r="AE18" s="11">
        <f t="shared" si="112"/>
        <v>2.9403962681389617E-2</v>
      </c>
      <c r="AF18" s="11">
        <f t="shared" si="112"/>
        <v>2.9403962681389617E-2</v>
      </c>
      <c r="AG18" s="11">
        <f t="shared" si="112"/>
        <v>2.9403962681389617E-2</v>
      </c>
      <c r="AH18" s="11">
        <f t="shared" si="112"/>
        <v>2.9403962681389617E-2</v>
      </c>
      <c r="AI18" s="11">
        <f t="shared" si="112"/>
        <v>2.9403962681389617E-2</v>
      </c>
      <c r="AJ18" s="11">
        <f t="shared" si="112"/>
        <v>2.9403962681389617E-2</v>
      </c>
      <c r="AK18" s="11">
        <f t="shared" si="112"/>
        <v>2.9403962681389617E-2</v>
      </c>
      <c r="AL18" s="11">
        <f t="shared" si="112"/>
        <v>2.9403962681389617E-2</v>
      </c>
      <c r="AM18" s="11">
        <f t="shared" si="112"/>
        <v>2.9403962681389617E-2</v>
      </c>
      <c r="AN18" s="11">
        <f t="shared" si="112"/>
        <v>2.9403962681389617E-2</v>
      </c>
      <c r="AO18" s="11">
        <f t="shared" si="111"/>
        <v>2.9403962681389617E-2</v>
      </c>
      <c r="AP18" s="11">
        <f t="shared" si="111"/>
        <v>2.9403962681389617E-2</v>
      </c>
      <c r="AQ18" s="11">
        <f t="shared" si="111"/>
        <v>2.9403962681389617E-2</v>
      </c>
      <c r="AR18" s="11">
        <f t="shared" si="111"/>
        <v>2.9403962681389617E-2</v>
      </c>
      <c r="AS18" s="11">
        <f t="shared" si="111"/>
        <v>2.9403962681389617E-2</v>
      </c>
      <c r="AT18" s="11">
        <f t="shared" si="111"/>
        <v>2.9403962681389617E-2</v>
      </c>
      <c r="AU18" s="11">
        <f t="shared" si="111"/>
        <v>2.9403962681389617E-2</v>
      </c>
      <c r="AV18" s="11">
        <f t="shared" si="111"/>
        <v>2.9403962681389617E-2</v>
      </c>
      <c r="AW18" s="11">
        <f t="shared" si="111"/>
        <v>2.9403962681389617E-2</v>
      </c>
      <c r="AX18" s="11">
        <f t="shared" si="111"/>
        <v>2.9403962681389617E-2</v>
      </c>
      <c r="AY18" s="11">
        <f t="shared" si="111"/>
        <v>2.9403962681389617E-2</v>
      </c>
      <c r="AZ18" s="11">
        <f t="shared" si="111"/>
        <v>2.9403962681389617E-2</v>
      </c>
      <c r="BA18" s="11">
        <f t="shared" si="111"/>
        <v>2.9403962681389617E-2</v>
      </c>
      <c r="BB18" s="11">
        <f t="shared" si="111"/>
        <v>2.9403962681389617E-2</v>
      </c>
      <c r="BC18" s="11">
        <f t="shared" si="111"/>
        <v>2.9403962681389617E-2</v>
      </c>
      <c r="BD18" s="11">
        <f t="shared" si="3"/>
        <v>2.9403962681389617E-2</v>
      </c>
      <c r="BF18" s="11">
        <f t="shared" si="110"/>
        <v>0.74739531075788734</v>
      </c>
      <c r="BG18" s="11">
        <f t="shared" si="60"/>
        <v>0.74739921962060785</v>
      </c>
      <c r="BH18" s="11">
        <f t="shared" si="61"/>
        <v>0.74740243068961809</v>
      </c>
      <c r="BI18" s="11">
        <f t="shared" si="62"/>
        <v>0.74740513866020608</v>
      </c>
      <c r="BJ18" s="11">
        <f t="shared" si="63"/>
        <v>0.74740782679272044</v>
      </c>
      <c r="BK18" s="11">
        <f t="shared" si="64"/>
        <v>0.74740931510295161</v>
      </c>
      <c r="BL18" s="11">
        <f t="shared" si="65"/>
        <v>0.74741079736670557</v>
      </c>
      <c r="BM18" s="11">
        <f t="shared" si="66"/>
        <v>0.74741146399678182</v>
      </c>
      <c r="BN18" s="11">
        <f t="shared" si="67"/>
        <v>0.74741212940747792</v>
      </c>
      <c r="BO18" s="11">
        <f t="shared" si="68"/>
        <v>0.74741279360213708</v>
      </c>
      <c r="BP18" s="11">
        <f t="shared" si="69"/>
        <v>0.74741284739699698</v>
      </c>
      <c r="BQ18" s="11">
        <f t="shared" si="70"/>
        <v>0.74741290118388792</v>
      </c>
      <c r="BR18" s="11">
        <f t="shared" si="71"/>
        <v>0.74741295496281157</v>
      </c>
      <c r="BS18" s="11">
        <f t="shared" si="72"/>
        <v>0.74813901876483546</v>
      </c>
      <c r="BT18" s="11">
        <f t="shared" si="73"/>
        <v>0.74813901876483546</v>
      </c>
      <c r="BU18" s="11">
        <f t="shared" si="74"/>
        <v>0.74813901876483546</v>
      </c>
      <c r="BV18" s="11">
        <f t="shared" si="75"/>
        <v>0.74813901876483546</v>
      </c>
      <c r="BW18" s="11">
        <f t="shared" si="76"/>
        <v>0.74813901876483546</v>
      </c>
      <c r="BX18" s="11">
        <f t="shared" si="77"/>
        <v>0.74813901876483546</v>
      </c>
      <c r="BY18" s="11">
        <f t="shared" si="78"/>
        <v>0.74813901876483546</v>
      </c>
      <c r="BZ18" s="11">
        <f t="shared" si="79"/>
        <v>0.74813901876483546</v>
      </c>
      <c r="CA18" s="11">
        <f t="shared" si="80"/>
        <v>0.74813901876483546</v>
      </c>
      <c r="CB18" s="11">
        <f t="shared" si="81"/>
        <v>0.74813901876483546</v>
      </c>
      <c r="CC18" s="11">
        <f t="shared" si="82"/>
        <v>0.74813901876483546</v>
      </c>
      <c r="CD18" s="11">
        <f t="shared" si="83"/>
        <v>0.74813901876483546</v>
      </c>
      <c r="CE18" s="11">
        <f t="shared" si="84"/>
        <v>0.74813901876483546</v>
      </c>
      <c r="CF18" s="11">
        <f t="shared" si="85"/>
        <v>0.74813901876483546</v>
      </c>
      <c r="CG18" s="11">
        <f t="shared" si="86"/>
        <v>0.74813901876483546</v>
      </c>
      <c r="CH18" s="11">
        <f t="shared" si="87"/>
        <v>0.74813901876483546</v>
      </c>
      <c r="CI18" s="11">
        <f t="shared" si="88"/>
        <v>0.74813901876483546</v>
      </c>
      <c r="CJ18" s="11">
        <f t="shared" si="89"/>
        <v>0.74813901876483546</v>
      </c>
      <c r="CK18" s="11">
        <f t="shared" si="90"/>
        <v>0.74813901876483546</v>
      </c>
      <c r="CL18" s="11">
        <f t="shared" si="91"/>
        <v>0.74813901876483546</v>
      </c>
      <c r="CM18" s="11">
        <f t="shared" si="92"/>
        <v>0.74813901876483546</v>
      </c>
      <c r="CN18" s="11">
        <f t="shared" si="93"/>
        <v>0.74813901876483546</v>
      </c>
      <c r="CO18" s="11">
        <f t="shared" si="94"/>
        <v>0.74813901876483546</v>
      </c>
      <c r="CP18" s="11">
        <f t="shared" si="95"/>
        <v>0.74813901876483546</v>
      </c>
      <c r="CQ18" s="11">
        <f t="shared" si="96"/>
        <v>0.74813901876483546</v>
      </c>
      <c r="CR18" s="11">
        <f t="shared" si="97"/>
        <v>0.74813901876483546</v>
      </c>
      <c r="CS18" s="11">
        <f t="shared" si="98"/>
        <v>0.74813901876483546</v>
      </c>
      <c r="CT18" s="11">
        <f t="shared" si="99"/>
        <v>0.74813901876483546</v>
      </c>
      <c r="CU18" s="11">
        <f t="shared" si="100"/>
        <v>0.74813901876483546</v>
      </c>
      <c r="CV18" s="11">
        <f t="shared" si="101"/>
        <v>0.74813901876483546</v>
      </c>
      <c r="CW18" s="11">
        <f t="shared" si="102"/>
        <v>0.74813901876483546</v>
      </c>
      <c r="CX18" s="11">
        <f t="shared" si="103"/>
        <v>0.74813901876483546</v>
      </c>
      <c r="CY18" s="11">
        <f t="shared" si="104"/>
        <v>0.74813901876483546</v>
      </c>
      <c r="CZ18" s="11">
        <f t="shared" si="105"/>
        <v>0.74813901876483546</v>
      </c>
      <c r="DA18" s="11">
        <f t="shared" si="106"/>
        <v>0.74813901876483546</v>
      </c>
      <c r="DB18" s="11">
        <f t="shared" si="107"/>
        <v>0.74813901876483546</v>
      </c>
      <c r="DC18" s="11">
        <f t="shared" si="108"/>
        <v>0.74813901876483546</v>
      </c>
      <c r="DE18" s="4">
        <f>(1-BF18)/(SUM(BF$6:BF18))</f>
        <v>2.2057112385858516E-2</v>
      </c>
      <c r="DF18" s="4">
        <f>(1-BG18)/(SUM(BG$6:BG18))</f>
        <v>2.2054760792940064E-2</v>
      </c>
      <c r="DG18" s="4">
        <f>(1-BH18)/(SUM(BH$6:BH18))</f>
        <v>2.2052526758172531E-2</v>
      </c>
      <c r="DH18" s="4">
        <f>(1-BI18)/(SUM(BI$6:BI18))</f>
        <v>2.2050391222873906E-2</v>
      </c>
      <c r="DI18" s="4">
        <f>(1-BJ18)/(SUM(BJ$6:BJ18))</f>
        <v>2.2048304736210493E-2</v>
      </c>
      <c r="DJ18" s="4">
        <f>(1-BK18)/(SUM(BK$6:BK18))</f>
        <v>2.2046395700375063E-2</v>
      </c>
      <c r="DK18" s="4">
        <f>(1-BL18)/(SUM(BL$6:BL18))</f>
        <v>2.2044536092813219E-2</v>
      </c>
      <c r="DL18" s="4">
        <f>(1-BM18)/(SUM(BM$6:BM18))</f>
        <v>2.2042808698776853E-2</v>
      </c>
      <c r="DM18" s="4">
        <f>(1-BN18)/(SUM(BN$6:BN18))</f>
        <v>2.2041128761098039E-2</v>
      </c>
      <c r="DN18" s="4">
        <f>(1-BO18)/(SUM(BO$6:BO18))</f>
        <v>2.2039496396847422E-2</v>
      </c>
      <c r="DO18" s="4">
        <f>(1-BP18)/(SUM(BP$6:BP18))</f>
        <v>2.203796840387328E-2</v>
      </c>
      <c r="DP18" s="4">
        <f>(1-BQ18)/(SUM(BQ$6:BQ18))</f>
        <v>2.2036484116196586E-2</v>
      </c>
      <c r="DQ18" s="4">
        <f>(1-BR18)/(SUM(BR$6:BR18))</f>
        <v>2.203504238367178E-2</v>
      </c>
      <c r="DR18" s="4">
        <f>(1-BS18)/(SUM(BS$6:BS18))</f>
        <v>2.1970310852081818E-2</v>
      </c>
      <c r="DS18" s="4">
        <f>(1-BT18)/(SUM(BT$6:BT18))</f>
        <v>2.1970310852081818E-2</v>
      </c>
      <c r="DT18" s="4">
        <f>(1-BU18)/(SUM(BU$6:BU18))</f>
        <v>2.1970310852081818E-2</v>
      </c>
      <c r="DU18" s="4">
        <f>(1-BV18)/(SUM(BV$6:BV18))</f>
        <v>2.1970310852081818E-2</v>
      </c>
      <c r="DV18" s="4">
        <f>(1-BW18)/(SUM(BW$6:BW18))</f>
        <v>2.1970310852081818E-2</v>
      </c>
      <c r="DW18" s="4">
        <f>(1-BX18)/(SUM(BX$6:BX18))</f>
        <v>2.1970310852081818E-2</v>
      </c>
      <c r="DX18" s="4">
        <f>(1-BY18)/(SUM(BY$6:BY18))</f>
        <v>2.1970310852081818E-2</v>
      </c>
      <c r="DY18" s="4">
        <f>(1-BZ18)/(SUM(BZ$6:BZ18))</f>
        <v>2.1970310852081818E-2</v>
      </c>
      <c r="DZ18" s="4">
        <f>(1-CA18)/(SUM(CA$6:CA18))</f>
        <v>2.1970310852081818E-2</v>
      </c>
      <c r="EA18" s="4">
        <f>(1-CB18)/(SUM(CB$6:CB18))</f>
        <v>2.1970310852081818E-2</v>
      </c>
      <c r="EB18" s="4">
        <f>(1-CC18)/(SUM(CC$6:CC18))</f>
        <v>2.1970310852081818E-2</v>
      </c>
      <c r="EC18" s="4">
        <f>(1-CD18)/(SUM(CD$6:CD18))</f>
        <v>2.1970310852081818E-2</v>
      </c>
      <c r="ED18" s="4">
        <f>(1-CE18)/(SUM(CE$6:CE18))</f>
        <v>2.1970310852081818E-2</v>
      </c>
      <c r="EE18" s="4">
        <f>(1-CF18)/(SUM(CF$6:CF18))</f>
        <v>2.1970310852081818E-2</v>
      </c>
      <c r="EF18" s="4">
        <f>(1-CG18)/(SUM(CG$6:CG18))</f>
        <v>2.1970310852081818E-2</v>
      </c>
      <c r="EG18" s="4">
        <f>(1-CH18)/(SUM(CH$6:CH18))</f>
        <v>2.1970310852081818E-2</v>
      </c>
      <c r="EH18" s="4">
        <f>(1-CI18)/(SUM(CI$6:CI18))</f>
        <v>2.1970310852081818E-2</v>
      </c>
      <c r="EI18" s="4">
        <f>(1-CJ18)/(SUM(CJ$6:CJ18))</f>
        <v>2.1970310852081818E-2</v>
      </c>
      <c r="EJ18" s="4">
        <f>(1-CK18)/(SUM(CK$6:CK18))</f>
        <v>2.1970310852081818E-2</v>
      </c>
      <c r="EK18" s="4">
        <f>(1-CL18)/(SUM(CL$6:CL18))</f>
        <v>2.1970310852081818E-2</v>
      </c>
      <c r="EL18" s="4">
        <f>(1-CM18)/(SUM(CM$6:CM18))</f>
        <v>2.1970310852081818E-2</v>
      </c>
      <c r="EM18" s="4">
        <f>(1-CN18)/(SUM(CN$6:CN18))</f>
        <v>2.1970310852081818E-2</v>
      </c>
      <c r="EN18" s="4">
        <f>(1-CO18)/(SUM(CO$6:CO18))</f>
        <v>2.1970310852081818E-2</v>
      </c>
      <c r="EO18" s="4">
        <f>(1-CP18)/(SUM(CP$6:CP18))</f>
        <v>2.1970310852081818E-2</v>
      </c>
      <c r="EP18" s="4">
        <f>(1-CQ18)/(SUM(CQ$6:CQ18))</f>
        <v>2.1970310852081818E-2</v>
      </c>
      <c r="EQ18" s="4">
        <f>(1-CR18)/(SUM(CR$6:CR18))</f>
        <v>2.1970310852081818E-2</v>
      </c>
      <c r="ER18" s="4">
        <f>(1-CS18)/(SUM(CS$6:CS18))</f>
        <v>2.1970310852081818E-2</v>
      </c>
      <c r="ES18" s="4">
        <f>(1-CT18)/(SUM(CT$6:CT18))</f>
        <v>2.1970310852081818E-2</v>
      </c>
      <c r="ET18" s="4">
        <f>(1-CU18)/(SUM(CU$6:CU18))</f>
        <v>2.1970310852081818E-2</v>
      </c>
      <c r="EU18" s="4">
        <f>(1-CV18)/(SUM(CV$6:CV18))</f>
        <v>2.1970310852081818E-2</v>
      </c>
      <c r="EV18" s="4">
        <f>(1-CW18)/(SUM(CW$6:CW18))</f>
        <v>2.1970310852081818E-2</v>
      </c>
      <c r="EW18" s="4">
        <f>(1-CX18)/(SUM(CX$6:CX18))</f>
        <v>2.1970310852081818E-2</v>
      </c>
      <c r="EX18" s="4">
        <f>(1-CY18)/(SUM(CY$6:CY18))</f>
        <v>2.1970310852081818E-2</v>
      </c>
      <c r="EY18" s="4">
        <f>(1-CZ18)/(SUM(CZ$6:CZ18))</f>
        <v>2.1970310852081818E-2</v>
      </c>
      <c r="EZ18" s="4">
        <f>(1-DA18)/(SUM(DA$6:DA18))</f>
        <v>2.1970310852081818E-2</v>
      </c>
      <c r="FA18" s="4">
        <f>(1-DB18)/(SUM(DB$6:DB18))</f>
        <v>2.1970310852081818E-2</v>
      </c>
      <c r="FB18" s="4">
        <f>(1-DC18)/(SUM(DC$6:DC18))</f>
        <v>2.1970310852081818E-2</v>
      </c>
      <c r="FD18" s="4">
        <f t="shared" si="109"/>
        <v>2.2649698654736428E-2</v>
      </c>
      <c r="FE18" s="4">
        <f t="shared" si="9"/>
        <v>2.2649287237607618E-2</v>
      </c>
      <c r="FF18" s="4">
        <f t="shared" si="10"/>
        <v>2.2648949266665719E-2</v>
      </c>
      <c r="FG18" s="4">
        <f t="shared" si="11"/>
        <v>2.2648664248976935E-2</v>
      </c>
      <c r="FH18" s="4">
        <f t="shared" si="12"/>
        <v>2.2648381320373057E-2</v>
      </c>
      <c r="FI18" s="4">
        <f t="shared" si="13"/>
        <v>2.2648224674721718E-2</v>
      </c>
      <c r="FJ18" s="4">
        <f t="shared" si="14"/>
        <v>2.2648068665799936E-2</v>
      </c>
      <c r="FK18" s="4">
        <f t="shared" si="15"/>
        <v>2.2647998502795419E-2</v>
      </c>
      <c r="FL18" s="4">
        <f t="shared" si="16"/>
        <v>2.2647928468198186E-2</v>
      </c>
      <c r="FM18" s="4">
        <f t="shared" si="17"/>
        <v>2.2647858561656076E-2</v>
      </c>
      <c r="FN18" s="4">
        <f t="shared" si="18"/>
        <v>2.2647852899745802E-2</v>
      </c>
      <c r="FO18" s="4">
        <f t="shared" si="19"/>
        <v>2.2647847238674412E-2</v>
      </c>
      <c r="FP18" s="4">
        <f t="shared" si="20"/>
        <v>2.2647841578442129E-2</v>
      </c>
      <c r="FQ18" s="4">
        <f t="shared" si="21"/>
        <v>2.2571463304398298E-2</v>
      </c>
      <c r="FR18" s="4">
        <f t="shared" si="22"/>
        <v>2.2571463304398298E-2</v>
      </c>
      <c r="FS18" s="4">
        <f t="shared" si="23"/>
        <v>2.2571463304398298E-2</v>
      </c>
      <c r="FT18" s="4">
        <f t="shared" si="24"/>
        <v>2.2571463304398298E-2</v>
      </c>
      <c r="FU18" s="4">
        <f t="shared" si="25"/>
        <v>2.2571463304398298E-2</v>
      </c>
      <c r="FV18" s="4">
        <f t="shared" si="26"/>
        <v>2.2571463304398298E-2</v>
      </c>
      <c r="FW18" s="4">
        <f t="shared" si="27"/>
        <v>2.2571463304398298E-2</v>
      </c>
      <c r="FX18" s="4">
        <f t="shared" si="28"/>
        <v>2.2571463304398298E-2</v>
      </c>
      <c r="FY18" s="4">
        <f t="shared" si="29"/>
        <v>2.2571463304398298E-2</v>
      </c>
      <c r="FZ18" s="4">
        <f t="shared" si="30"/>
        <v>2.2571463304398298E-2</v>
      </c>
      <c r="GA18" s="4">
        <f t="shared" si="31"/>
        <v>2.2571463304398298E-2</v>
      </c>
      <c r="GB18" s="4">
        <f t="shared" si="32"/>
        <v>2.2571463304398298E-2</v>
      </c>
      <c r="GC18" s="4">
        <f t="shared" si="33"/>
        <v>2.2571463304398298E-2</v>
      </c>
      <c r="GD18" s="4">
        <f t="shared" si="34"/>
        <v>2.2571463304398298E-2</v>
      </c>
      <c r="GE18" s="4">
        <f t="shared" si="35"/>
        <v>2.2571463304398298E-2</v>
      </c>
      <c r="GF18" s="4">
        <f t="shared" si="36"/>
        <v>2.2571463304398298E-2</v>
      </c>
      <c r="GG18" s="4">
        <f t="shared" si="37"/>
        <v>2.2571463304398298E-2</v>
      </c>
      <c r="GH18" s="4">
        <f t="shared" si="38"/>
        <v>2.2571463304398298E-2</v>
      </c>
      <c r="GI18" s="4">
        <f t="shared" si="39"/>
        <v>2.2571463304398298E-2</v>
      </c>
      <c r="GJ18" s="4">
        <f t="shared" si="40"/>
        <v>2.2571463304398298E-2</v>
      </c>
      <c r="GK18" s="4">
        <f t="shared" si="41"/>
        <v>2.2571463304398298E-2</v>
      </c>
      <c r="GL18" s="4">
        <f t="shared" si="42"/>
        <v>2.2571463304398298E-2</v>
      </c>
      <c r="GM18" s="4">
        <f t="shared" si="43"/>
        <v>2.2571463304398298E-2</v>
      </c>
      <c r="GN18" s="4">
        <f t="shared" si="44"/>
        <v>2.2571463304398298E-2</v>
      </c>
      <c r="GO18" s="4">
        <f t="shared" si="45"/>
        <v>2.2571463304398298E-2</v>
      </c>
      <c r="GP18" s="4">
        <f t="shared" si="46"/>
        <v>2.2571463304398298E-2</v>
      </c>
      <c r="GQ18" s="4">
        <f t="shared" si="47"/>
        <v>2.2571463304398298E-2</v>
      </c>
      <c r="GR18" s="4">
        <f t="shared" si="48"/>
        <v>2.2571463304398298E-2</v>
      </c>
      <c r="GS18" s="4">
        <f t="shared" si="49"/>
        <v>2.2571463304398298E-2</v>
      </c>
      <c r="GT18" s="4">
        <f t="shared" si="50"/>
        <v>2.2571463304398298E-2</v>
      </c>
      <c r="GU18" s="4">
        <f t="shared" si="51"/>
        <v>2.2571463304398298E-2</v>
      </c>
      <c r="GV18" s="4">
        <f t="shared" si="52"/>
        <v>2.2571463304398298E-2</v>
      </c>
      <c r="GW18" s="4">
        <f t="shared" si="53"/>
        <v>2.2571463304398298E-2</v>
      </c>
      <c r="GX18" s="4">
        <f t="shared" si="54"/>
        <v>2.2571463304398298E-2</v>
      </c>
      <c r="GY18" s="4">
        <f t="shared" si="55"/>
        <v>2.2571463304398298E-2</v>
      </c>
      <c r="GZ18" s="4">
        <f t="shared" si="56"/>
        <v>2.2571463304398298E-2</v>
      </c>
      <c r="HA18" s="4">
        <f t="shared" si="57"/>
        <v>2.2571463304398298E-2</v>
      </c>
      <c r="HB18" s="4"/>
      <c r="HC18" s="4"/>
      <c r="HD18" s="4"/>
      <c r="HE18" s="4"/>
    </row>
    <row r="19" spans="2:213" x14ac:dyDescent="0.2">
      <c r="B19" t="str">
        <f t="shared" si="0"/>
        <v>14y</v>
      </c>
      <c r="C19">
        <f t="shared" si="58"/>
        <v>168</v>
      </c>
      <c r="D19" s="10">
        <f t="shared" si="1"/>
        <v>14</v>
      </c>
      <c r="E19" s="11">
        <f>'Curve construction'!E34</f>
        <v>2.9480278167259458E-2</v>
      </c>
      <c r="G19" s="11">
        <f t="shared" si="59"/>
        <v>2.9480278167259458E-2</v>
      </c>
      <c r="H19" s="11">
        <f t="shared" si="59"/>
        <v>2.9480278167259458E-2</v>
      </c>
      <c r="I19" s="11">
        <f t="shared" si="59"/>
        <v>2.9480278167259458E-2</v>
      </c>
      <c r="J19" s="11">
        <f t="shared" si="59"/>
        <v>2.9480278167259458E-2</v>
      </c>
      <c r="K19" s="11">
        <f t="shared" si="59"/>
        <v>2.9480278167259458E-2</v>
      </c>
      <c r="L19" s="11">
        <f t="shared" si="59"/>
        <v>2.9480278167259458E-2</v>
      </c>
      <c r="M19" s="11">
        <f t="shared" si="59"/>
        <v>2.9480278167259458E-2</v>
      </c>
      <c r="N19" s="11">
        <f t="shared" si="59"/>
        <v>2.9480278167259458E-2</v>
      </c>
      <c r="O19" s="11">
        <f t="shared" si="59"/>
        <v>2.9480278167259458E-2</v>
      </c>
      <c r="P19" s="11">
        <f t="shared" si="59"/>
        <v>2.9480278167259458E-2</v>
      </c>
      <c r="Q19" s="11">
        <f t="shared" si="59"/>
        <v>2.9480278167259458E-2</v>
      </c>
      <c r="R19" s="11">
        <f t="shared" si="59"/>
        <v>2.9480278167259458E-2</v>
      </c>
      <c r="S19" s="11">
        <f t="shared" si="59"/>
        <v>2.9480278167259458E-2</v>
      </c>
      <c r="T19" s="11">
        <f t="shared" si="59"/>
        <v>3.0480278167259459E-2</v>
      </c>
      <c r="U19" s="11">
        <f t="shared" si="59"/>
        <v>2.9480278167259458E-2</v>
      </c>
      <c r="V19" s="11">
        <f t="shared" si="59"/>
        <v>2.9480278167259458E-2</v>
      </c>
      <c r="W19" s="11">
        <f t="shared" si="112"/>
        <v>2.9480278167259458E-2</v>
      </c>
      <c r="X19" s="11">
        <f t="shared" si="112"/>
        <v>2.9480278167259458E-2</v>
      </c>
      <c r="Y19" s="11">
        <f t="shared" si="112"/>
        <v>2.9480278167259458E-2</v>
      </c>
      <c r="Z19" s="11">
        <f t="shared" si="112"/>
        <v>2.9480278167259458E-2</v>
      </c>
      <c r="AA19" s="11">
        <f t="shared" si="112"/>
        <v>2.9480278167259458E-2</v>
      </c>
      <c r="AB19" s="11">
        <f t="shared" si="112"/>
        <v>2.9480278167259458E-2</v>
      </c>
      <c r="AC19" s="11">
        <f t="shared" si="112"/>
        <v>2.9480278167259458E-2</v>
      </c>
      <c r="AD19" s="11">
        <f t="shared" si="112"/>
        <v>2.9480278167259458E-2</v>
      </c>
      <c r="AE19" s="11">
        <f t="shared" si="112"/>
        <v>2.9480278167259458E-2</v>
      </c>
      <c r="AF19" s="11">
        <f t="shared" si="112"/>
        <v>2.9480278167259458E-2</v>
      </c>
      <c r="AG19" s="11">
        <f t="shared" si="112"/>
        <v>2.9480278167259458E-2</v>
      </c>
      <c r="AH19" s="11">
        <f t="shared" si="112"/>
        <v>2.9480278167259458E-2</v>
      </c>
      <c r="AI19" s="11">
        <f t="shared" si="112"/>
        <v>2.9480278167259458E-2</v>
      </c>
      <c r="AJ19" s="11">
        <f t="shared" si="112"/>
        <v>2.9480278167259458E-2</v>
      </c>
      <c r="AK19" s="11">
        <f t="shared" si="112"/>
        <v>2.9480278167259458E-2</v>
      </c>
      <c r="AL19" s="11">
        <f t="shared" si="112"/>
        <v>2.9480278167259458E-2</v>
      </c>
      <c r="AM19" s="11">
        <f t="shared" si="112"/>
        <v>2.9480278167259458E-2</v>
      </c>
      <c r="AN19" s="11">
        <f t="shared" si="112"/>
        <v>2.9480278167259458E-2</v>
      </c>
      <c r="AO19" s="11">
        <f t="shared" si="111"/>
        <v>2.9480278167259458E-2</v>
      </c>
      <c r="AP19" s="11">
        <f t="shared" si="111"/>
        <v>2.9480278167259458E-2</v>
      </c>
      <c r="AQ19" s="11">
        <f t="shared" si="111"/>
        <v>2.9480278167259458E-2</v>
      </c>
      <c r="AR19" s="11">
        <f t="shared" si="111"/>
        <v>2.9480278167259458E-2</v>
      </c>
      <c r="AS19" s="11">
        <f t="shared" si="111"/>
        <v>2.9480278167259458E-2</v>
      </c>
      <c r="AT19" s="11">
        <f t="shared" si="111"/>
        <v>2.9480278167259458E-2</v>
      </c>
      <c r="AU19" s="11">
        <f t="shared" si="111"/>
        <v>2.9480278167259458E-2</v>
      </c>
      <c r="AV19" s="11">
        <f t="shared" si="111"/>
        <v>2.9480278167259458E-2</v>
      </c>
      <c r="AW19" s="11">
        <f t="shared" si="111"/>
        <v>2.9480278167259458E-2</v>
      </c>
      <c r="AX19" s="11">
        <f t="shared" si="111"/>
        <v>2.9480278167259458E-2</v>
      </c>
      <c r="AY19" s="11">
        <f t="shared" si="111"/>
        <v>2.9480278167259458E-2</v>
      </c>
      <c r="AZ19" s="11">
        <f t="shared" si="111"/>
        <v>2.9480278167259458E-2</v>
      </c>
      <c r="BA19" s="11">
        <f t="shared" si="111"/>
        <v>2.9480278167259458E-2</v>
      </c>
      <c r="BB19" s="11">
        <f t="shared" si="111"/>
        <v>2.9480278167259458E-2</v>
      </c>
      <c r="BC19" s="11">
        <f t="shared" si="111"/>
        <v>2.9480278167259458E-2</v>
      </c>
      <c r="BD19" s="11">
        <f t="shared" si="3"/>
        <v>2.9480278167259458E-2</v>
      </c>
      <c r="BF19" s="11">
        <f t="shared" si="110"/>
        <v>0.72599283989047747</v>
      </c>
      <c r="BG19" s="11">
        <f t="shared" si="60"/>
        <v>0.72599663681869786</v>
      </c>
      <c r="BH19" s="11">
        <f t="shared" si="61"/>
        <v>0.72599975593528354</v>
      </c>
      <c r="BI19" s="11">
        <f t="shared" si="62"/>
        <v>0.72600238636021286</v>
      </c>
      <c r="BJ19" s="11">
        <f t="shared" si="63"/>
        <v>0.72600499751515324</v>
      </c>
      <c r="BK19" s="11">
        <f t="shared" si="64"/>
        <v>0.72600644320601571</v>
      </c>
      <c r="BL19" s="11">
        <f t="shared" si="65"/>
        <v>0.72600788302354824</v>
      </c>
      <c r="BM19" s="11">
        <f t="shared" si="66"/>
        <v>0.7260085305639532</v>
      </c>
      <c r="BN19" s="11">
        <f t="shared" si="67"/>
        <v>0.7260091769198963</v>
      </c>
      <c r="BO19" s="11">
        <f t="shared" si="68"/>
        <v>0.72600982209462506</v>
      </c>
      <c r="BP19" s="11">
        <f t="shared" si="69"/>
        <v>0.7260098743490111</v>
      </c>
      <c r="BQ19" s="11">
        <f t="shared" si="70"/>
        <v>0.72600992659565644</v>
      </c>
      <c r="BR19" s="11">
        <f t="shared" si="71"/>
        <v>0.72600997883456253</v>
      </c>
      <c r="BS19" s="11">
        <f t="shared" si="72"/>
        <v>0.72601003106573125</v>
      </c>
      <c r="BT19" s="11">
        <f t="shared" si="73"/>
        <v>0.72671525101647994</v>
      </c>
      <c r="BU19" s="11">
        <f t="shared" si="74"/>
        <v>0.72671525101647994</v>
      </c>
      <c r="BV19" s="11">
        <f t="shared" si="75"/>
        <v>0.72671525101647994</v>
      </c>
      <c r="BW19" s="11">
        <f t="shared" si="76"/>
        <v>0.72671525101647994</v>
      </c>
      <c r="BX19" s="11">
        <f t="shared" si="77"/>
        <v>0.72671525101647994</v>
      </c>
      <c r="BY19" s="11">
        <f t="shared" si="78"/>
        <v>0.72671525101647994</v>
      </c>
      <c r="BZ19" s="11">
        <f t="shared" si="79"/>
        <v>0.72671525101647994</v>
      </c>
      <c r="CA19" s="11">
        <f t="shared" si="80"/>
        <v>0.72671525101647994</v>
      </c>
      <c r="CB19" s="11">
        <f t="shared" si="81"/>
        <v>0.72671525101647994</v>
      </c>
      <c r="CC19" s="11">
        <f t="shared" si="82"/>
        <v>0.72671525101647994</v>
      </c>
      <c r="CD19" s="11">
        <f t="shared" si="83"/>
        <v>0.72671525101647994</v>
      </c>
      <c r="CE19" s="11">
        <f t="shared" si="84"/>
        <v>0.72671525101647994</v>
      </c>
      <c r="CF19" s="11">
        <f t="shared" si="85"/>
        <v>0.72671525101647994</v>
      </c>
      <c r="CG19" s="11">
        <f t="shared" si="86"/>
        <v>0.72671525101647994</v>
      </c>
      <c r="CH19" s="11">
        <f t="shared" si="87"/>
        <v>0.72671525101647994</v>
      </c>
      <c r="CI19" s="11">
        <f t="shared" si="88"/>
        <v>0.72671525101647994</v>
      </c>
      <c r="CJ19" s="11">
        <f t="shared" si="89"/>
        <v>0.72671525101647994</v>
      </c>
      <c r="CK19" s="11">
        <f t="shared" si="90"/>
        <v>0.72671525101647994</v>
      </c>
      <c r="CL19" s="11">
        <f t="shared" si="91"/>
        <v>0.72671525101647994</v>
      </c>
      <c r="CM19" s="11">
        <f t="shared" si="92"/>
        <v>0.72671525101647994</v>
      </c>
      <c r="CN19" s="11">
        <f t="shared" si="93"/>
        <v>0.72671525101647994</v>
      </c>
      <c r="CO19" s="11">
        <f t="shared" si="94"/>
        <v>0.72671525101647994</v>
      </c>
      <c r="CP19" s="11">
        <f t="shared" si="95"/>
        <v>0.72671525101647994</v>
      </c>
      <c r="CQ19" s="11">
        <f t="shared" si="96"/>
        <v>0.72671525101647994</v>
      </c>
      <c r="CR19" s="11">
        <f t="shared" si="97"/>
        <v>0.72671525101647994</v>
      </c>
      <c r="CS19" s="11">
        <f t="shared" si="98"/>
        <v>0.72671525101647994</v>
      </c>
      <c r="CT19" s="11">
        <f t="shared" si="99"/>
        <v>0.72671525101647994</v>
      </c>
      <c r="CU19" s="11">
        <f t="shared" si="100"/>
        <v>0.72671525101647994</v>
      </c>
      <c r="CV19" s="11">
        <f t="shared" si="101"/>
        <v>0.72671525101647994</v>
      </c>
      <c r="CW19" s="11">
        <f t="shared" si="102"/>
        <v>0.72671525101647994</v>
      </c>
      <c r="CX19" s="11">
        <f t="shared" si="103"/>
        <v>0.72671525101647994</v>
      </c>
      <c r="CY19" s="11">
        <f t="shared" si="104"/>
        <v>0.72671525101647994</v>
      </c>
      <c r="CZ19" s="11">
        <f t="shared" si="105"/>
        <v>0.72671525101647994</v>
      </c>
      <c r="DA19" s="11">
        <f t="shared" si="106"/>
        <v>0.72671525101647994</v>
      </c>
      <c r="DB19" s="11">
        <f t="shared" si="107"/>
        <v>0.72671525101647994</v>
      </c>
      <c r="DC19" s="11">
        <f t="shared" si="108"/>
        <v>0.72671525101647994</v>
      </c>
      <c r="DE19" s="4">
        <f>(1-BF19)/(SUM(BF$6:BF19))</f>
        <v>2.2499634573068188E-2</v>
      </c>
      <c r="DF19" s="4">
        <f>(1-BG19)/(SUM(BG$6:BG19))</f>
        <v>2.2497387404370291E-2</v>
      </c>
      <c r="DG19" s="4">
        <f>(1-BH19)/(SUM(BH$6:BH19))</f>
        <v>2.2495251442893452E-2</v>
      </c>
      <c r="DH19" s="4">
        <f>(1-BI19)/(SUM(BI$6:BI19))</f>
        <v>2.24932088381295E-2</v>
      </c>
      <c r="DI19" s="4">
        <f>(1-BJ19)/(SUM(BJ$6:BJ19))</f>
        <v>2.2491213220644103E-2</v>
      </c>
      <c r="DJ19" s="4">
        <f>(1-BK19)/(SUM(BK$6:BK19))</f>
        <v>2.2489385165032402E-2</v>
      </c>
      <c r="DK19" s="4">
        <f>(1-BL19)/(SUM(BL$6:BL19))</f>
        <v>2.24876044956814E-2</v>
      </c>
      <c r="DL19" s="4">
        <f>(1-BM19)/(SUM(BM$6:BM19))</f>
        <v>2.2485948844704874E-2</v>
      </c>
      <c r="DM19" s="4">
        <f>(1-BN19)/(SUM(BN$6:BN19))</f>
        <v>2.2484338702469454E-2</v>
      </c>
      <c r="DN19" s="4">
        <f>(1-BO19)/(SUM(BO$6:BO19))</f>
        <v>2.2482774182512107E-2</v>
      </c>
      <c r="DO19" s="4">
        <f>(1-BP19)/(SUM(BP$6:BP19))</f>
        <v>2.2481308429584457E-2</v>
      </c>
      <c r="DP19" s="4">
        <f>(1-BQ19)/(SUM(BQ$6:BQ19))</f>
        <v>2.2479884593517067E-2</v>
      </c>
      <c r="DQ19" s="4">
        <f>(1-BR19)/(SUM(BR$6:BR19))</f>
        <v>2.2478501571909837E-2</v>
      </c>
      <c r="DR19" s="4">
        <f>(1-BS19)/(SUM(BS$6:BS19))</f>
        <v>2.2477158288445456E-2</v>
      </c>
      <c r="DS19" s="4">
        <f>(1-BT19)/(SUM(BT$6:BT19))</f>
        <v>2.2418007597655287E-2</v>
      </c>
      <c r="DT19" s="4">
        <f>(1-BU19)/(SUM(BU$6:BU19))</f>
        <v>2.2418007597655287E-2</v>
      </c>
      <c r="DU19" s="4">
        <f>(1-BV19)/(SUM(BV$6:BV19))</f>
        <v>2.2418007597655287E-2</v>
      </c>
      <c r="DV19" s="4">
        <f>(1-BW19)/(SUM(BW$6:BW19))</f>
        <v>2.2418007597655287E-2</v>
      </c>
      <c r="DW19" s="4">
        <f>(1-BX19)/(SUM(BX$6:BX19))</f>
        <v>2.2418007597655287E-2</v>
      </c>
      <c r="DX19" s="4">
        <f>(1-BY19)/(SUM(BY$6:BY19))</f>
        <v>2.2418007597655287E-2</v>
      </c>
      <c r="DY19" s="4">
        <f>(1-BZ19)/(SUM(BZ$6:BZ19))</f>
        <v>2.2418007597655287E-2</v>
      </c>
      <c r="DZ19" s="4">
        <f>(1-CA19)/(SUM(CA$6:CA19))</f>
        <v>2.2418007597655287E-2</v>
      </c>
      <c r="EA19" s="4">
        <f>(1-CB19)/(SUM(CB$6:CB19))</f>
        <v>2.2418007597655287E-2</v>
      </c>
      <c r="EB19" s="4">
        <f>(1-CC19)/(SUM(CC$6:CC19))</f>
        <v>2.2418007597655287E-2</v>
      </c>
      <c r="EC19" s="4">
        <f>(1-CD19)/(SUM(CD$6:CD19))</f>
        <v>2.2418007597655287E-2</v>
      </c>
      <c r="ED19" s="4">
        <f>(1-CE19)/(SUM(CE$6:CE19))</f>
        <v>2.2418007597655287E-2</v>
      </c>
      <c r="EE19" s="4">
        <f>(1-CF19)/(SUM(CF$6:CF19))</f>
        <v>2.2418007597655287E-2</v>
      </c>
      <c r="EF19" s="4">
        <f>(1-CG19)/(SUM(CG$6:CG19))</f>
        <v>2.2418007597655287E-2</v>
      </c>
      <c r="EG19" s="4">
        <f>(1-CH19)/(SUM(CH$6:CH19))</f>
        <v>2.2418007597655287E-2</v>
      </c>
      <c r="EH19" s="4">
        <f>(1-CI19)/(SUM(CI$6:CI19))</f>
        <v>2.2418007597655287E-2</v>
      </c>
      <c r="EI19" s="4">
        <f>(1-CJ19)/(SUM(CJ$6:CJ19))</f>
        <v>2.2418007597655287E-2</v>
      </c>
      <c r="EJ19" s="4">
        <f>(1-CK19)/(SUM(CK$6:CK19))</f>
        <v>2.2418007597655287E-2</v>
      </c>
      <c r="EK19" s="4">
        <f>(1-CL19)/(SUM(CL$6:CL19))</f>
        <v>2.2418007597655287E-2</v>
      </c>
      <c r="EL19" s="4">
        <f>(1-CM19)/(SUM(CM$6:CM19))</f>
        <v>2.2418007597655287E-2</v>
      </c>
      <c r="EM19" s="4">
        <f>(1-CN19)/(SUM(CN$6:CN19))</f>
        <v>2.2418007597655287E-2</v>
      </c>
      <c r="EN19" s="4">
        <f>(1-CO19)/(SUM(CO$6:CO19))</f>
        <v>2.2418007597655287E-2</v>
      </c>
      <c r="EO19" s="4">
        <f>(1-CP19)/(SUM(CP$6:CP19))</f>
        <v>2.2418007597655287E-2</v>
      </c>
      <c r="EP19" s="4">
        <f>(1-CQ19)/(SUM(CQ$6:CQ19))</f>
        <v>2.2418007597655287E-2</v>
      </c>
      <c r="EQ19" s="4">
        <f>(1-CR19)/(SUM(CR$6:CR19))</f>
        <v>2.2418007597655287E-2</v>
      </c>
      <c r="ER19" s="4">
        <f>(1-CS19)/(SUM(CS$6:CS19))</f>
        <v>2.2418007597655287E-2</v>
      </c>
      <c r="ES19" s="4">
        <f>(1-CT19)/(SUM(CT$6:CT19))</f>
        <v>2.2418007597655287E-2</v>
      </c>
      <c r="ET19" s="4">
        <f>(1-CU19)/(SUM(CU$6:CU19))</f>
        <v>2.2418007597655287E-2</v>
      </c>
      <c r="EU19" s="4">
        <f>(1-CV19)/(SUM(CV$6:CV19))</f>
        <v>2.2418007597655287E-2</v>
      </c>
      <c r="EV19" s="4">
        <f>(1-CW19)/(SUM(CW$6:CW19))</f>
        <v>2.2418007597655287E-2</v>
      </c>
      <c r="EW19" s="4">
        <f>(1-CX19)/(SUM(CX$6:CX19))</f>
        <v>2.2418007597655287E-2</v>
      </c>
      <c r="EX19" s="4">
        <f>(1-CY19)/(SUM(CY$6:CY19))</f>
        <v>2.2418007597655287E-2</v>
      </c>
      <c r="EY19" s="4">
        <f>(1-CZ19)/(SUM(CZ$6:CZ19))</f>
        <v>2.2418007597655287E-2</v>
      </c>
      <c r="EZ19" s="4">
        <f>(1-DA19)/(SUM(DA$6:DA19))</f>
        <v>2.2418007597655287E-2</v>
      </c>
      <c r="FA19" s="4">
        <f>(1-DB19)/(SUM(DB$6:DB19))</f>
        <v>2.2418007597655287E-2</v>
      </c>
      <c r="FB19" s="4">
        <f>(1-DC19)/(SUM(DC$6:DC19))</f>
        <v>2.2418007597655287E-2</v>
      </c>
      <c r="FD19" s="4">
        <f t="shared" si="109"/>
        <v>2.3136090633537165E-2</v>
      </c>
      <c r="FE19" s="4">
        <f t="shared" si="9"/>
        <v>2.31357084216397E-2</v>
      </c>
      <c r="FF19" s="4">
        <f t="shared" si="10"/>
        <v>2.3135394442202806E-2</v>
      </c>
      <c r="FG19" s="4">
        <f t="shared" si="11"/>
        <v>2.3135129657026798E-2</v>
      </c>
      <c r="FH19" s="4">
        <f t="shared" si="12"/>
        <v>2.3134866812632993E-2</v>
      </c>
      <c r="FI19" s="4">
        <f t="shared" si="13"/>
        <v>2.3134721286760529E-2</v>
      </c>
      <c r="FJ19" s="4">
        <f t="shared" si="14"/>
        <v>2.3134576352416669E-2</v>
      </c>
      <c r="FK19" s="4">
        <f t="shared" si="15"/>
        <v>2.313451117006049E-2</v>
      </c>
      <c r="FL19" s="4">
        <f t="shared" si="16"/>
        <v>2.313444610699622E-2</v>
      </c>
      <c r="FM19" s="4">
        <f t="shared" si="17"/>
        <v>2.3134381162896345E-2</v>
      </c>
      <c r="FN19" s="4">
        <f t="shared" si="18"/>
        <v>2.313437590290679E-2</v>
      </c>
      <c r="FO19" s="4">
        <f t="shared" si="19"/>
        <v>2.3134370643696833E-2</v>
      </c>
      <c r="FP19" s="4">
        <f t="shared" si="20"/>
        <v>2.3134365385266475E-2</v>
      </c>
      <c r="FQ19" s="4">
        <f t="shared" si="21"/>
        <v>2.3134360127615272E-2</v>
      </c>
      <c r="FR19" s="4">
        <f t="shared" si="22"/>
        <v>2.3063408771548666E-2</v>
      </c>
      <c r="FS19" s="4">
        <f t="shared" si="23"/>
        <v>2.3063408771548666E-2</v>
      </c>
      <c r="FT19" s="4">
        <f t="shared" si="24"/>
        <v>2.3063408771548666E-2</v>
      </c>
      <c r="FU19" s="4">
        <f t="shared" si="25"/>
        <v>2.3063408771548666E-2</v>
      </c>
      <c r="FV19" s="4">
        <f t="shared" si="26"/>
        <v>2.3063408771548666E-2</v>
      </c>
      <c r="FW19" s="4">
        <f t="shared" si="27"/>
        <v>2.3063408771548666E-2</v>
      </c>
      <c r="FX19" s="4">
        <f t="shared" si="28"/>
        <v>2.3063408771548666E-2</v>
      </c>
      <c r="FY19" s="4">
        <f t="shared" si="29"/>
        <v>2.3063408771548666E-2</v>
      </c>
      <c r="FZ19" s="4">
        <f t="shared" si="30"/>
        <v>2.3063408771548666E-2</v>
      </c>
      <c r="GA19" s="4">
        <f t="shared" si="31"/>
        <v>2.3063408771548666E-2</v>
      </c>
      <c r="GB19" s="4">
        <f t="shared" si="32"/>
        <v>2.3063408771548666E-2</v>
      </c>
      <c r="GC19" s="4">
        <f t="shared" si="33"/>
        <v>2.3063408771548666E-2</v>
      </c>
      <c r="GD19" s="4">
        <f t="shared" si="34"/>
        <v>2.3063408771548666E-2</v>
      </c>
      <c r="GE19" s="4">
        <f t="shared" si="35"/>
        <v>2.3063408771548666E-2</v>
      </c>
      <c r="GF19" s="4">
        <f t="shared" si="36"/>
        <v>2.3063408771548666E-2</v>
      </c>
      <c r="GG19" s="4">
        <f t="shared" si="37"/>
        <v>2.3063408771548666E-2</v>
      </c>
      <c r="GH19" s="4">
        <f t="shared" si="38"/>
        <v>2.3063408771548666E-2</v>
      </c>
      <c r="GI19" s="4">
        <f t="shared" si="39"/>
        <v>2.3063408771548666E-2</v>
      </c>
      <c r="GJ19" s="4">
        <f t="shared" si="40"/>
        <v>2.3063408771548666E-2</v>
      </c>
      <c r="GK19" s="4">
        <f t="shared" si="41"/>
        <v>2.3063408771548666E-2</v>
      </c>
      <c r="GL19" s="4">
        <f t="shared" si="42"/>
        <v>2.3063408771548666E-2</v>
      </c>
      <c r="GM19" s="4">
        <f t="shared" si="43"/>
        <v>2.3063408771548666E-2</v>
      </c>
      <c r="GN19" s="4">
        <f t="shared" si="44"/>
        <v>2.3063408771548666E-2</v>
      </c>
      <c r="GO19" s="4">
        <f t="shared" si="45"/>
        <v>2.3063408771548666E-2</v>
      </c>
      <c r="GP19" s="4">
        <f t="shared" si="46"/>
        <v>2.3063408771548666E-2</v>
      </c>
      <c r="GQ19" s="4">
        <f t="shared" si="47"/>
        <v>2.3063408771548666E-2</v>
      </c>
      <c r="GR19" s="4">
        <f t="shared" si="48"/>
        <v>2.3063408771548666E-2</v>
      </c>
      <c r="GS19" s="4">
        <f t="shared" si="49"/>
        <v>2.3063408771548666E-2</v>
      </c>
      <c r="GT19" s="4">
        <f t="shared" si="50"/>
        <v>2.3063408771548666E-2</v>
      </c>
      <c r="GU19" s="4">
        <f t="shared" si="51"/>
        <v>2.3063408771548666E-2</v>
      </c>
      <c r="GV19" s="4">
        <f t="shared" si="52"/>
        <v>2.3063408771548666E-2</v>
      </c>
      <c r="GW19" s="4">
        <f t="shared" si="53"/>
        <v>2.3063408771548666E-2</v>
      </c>
      <c r="GX19" s="4">
        <f t="shared" si="54"/>
        <v>2.3063408771548666E-2</v>
      </c>
      <c r="GY19" s="4">
        <f t="shared" si="55"/>
        <v>2.3063408771548666E-2</v>
      </c>
      <c r="GZ19" s="4">
        <f t="shared" si="56"/>
        <v>2.3063408771548666E-2</v>
      </c>
      <c r="HA19" s="4">
        <f t="shared" si="57"/>
        <v>2.3063408771548666E-2</v>
      </c>
      <c r="HB19" s="4"/>
      <c r="HC19" s="4"/>
      <c r="HD19" s="4"/>
      <c r="HE19" s="4"/>
    </row>
    <row r="20" spans="2:213" x14ac:dyDescent="0.2">
      <c r="B20" t="str">
        <f t="shared" si="0"/>
        <v>15y</v>
      </c>
      <c r="C20">
        <f t="shared" si="58"/>
        <v>180</v>
      </c>
      <c r="D20" s="10">
        <f t="shared" si="1"/>
        <v>15</v>
      </c>
      <c r="E20" s="11">
        <f>'Curve construction'!E35</f>
        <v>2.95565936531293E-2</v>
      </c>
      <c r="G20" s="11">
        <f t="shared" si="59"/>
        <v>2.95565936531293E-2</v>
      </c>
      <c r="H20" s="11">
        <f t="shared" si="59"/>
        <v>2.95565936531293E-2</v>
      </c>
      <c r="I20" s="11">
        <f t="shared" si="59"/>
        <v>2.95565936531293E-2</v>
      </c>
      <c r="J20" s="11">
        <f t="shared" si="59"/>
        <v>2.95565936531293E-2</v>
      </c>
      <c r="K20" s="11">
        <f t="shared" si="59"/>
        <v>2.95565936531293E-2</v>
      </c>
      <c r="L20" s="11">
        <f t="shared" si="59"/>
        <v>2.95565936531293E-2</v>
      </c>
      <c r="M20" s="11">
        <f t="shared" si="59"/>
        <v>2.95565936531293E-2</v>
      </c>
      <c r="N20" s="11">
        <f t="shared" si="59"/>
        <v>2.95565936531293E-2</v>
      </c>
      <c r="O20" s="11">
        <f t="shared" si="59"/>
        <v>2.95565936531293E-2</v>
      </c>
      <c r="P20" s="11">
        <f t="shared" si="59"/>
        <v>2.95565936531293E-2</v>
      </c>
      <c r="Q20" s="11">
        <f t="shared" si="59"/>
        <v>2.95565936531293E-2</v>
      </c>
      <c r="R20" s="11">
        <f t="shared" si="59"/>
        <v>2.95565936531293E-2</v>
      </c>
      <c r="S20" s="11">
        <f t="shared" si="59"/>
        <v>2.95565936531293E-2</v>
      </c>
      <c r="T20" s="11">
        <f t="shared" si="59"/>
        <v>2.95565936531293E-2</v>
      </c>
      <c r="U20" s="11">
        <f t="shared" si="59"/>
        <v>3.0556593653129301E-2</v>
      </c>
      <c r="V20" s="11">
        <f t="shared" si="59"/>
        <v>2.95565936531293E-2</v>
      </c>
      <c r="W20" s="11">
        <f t="shared" si="112"/>
        <v>2.95565936531293E-2</v>
      </c>
      <c r="X20" s="11">
        <f t="shared" si="112"/>
        <v>2.95565936531293E-2</v>
      </c>
      <c r="Y20" s="11">
        <f t="shared" si="112"/>
        <v>2.95565936531293E-2</v>
      </c>
      <c r="Z20" s="11">
        <f t="shared" si="112"/>
        <v>2.95565936531293E-2</v>
      </c>
      <c r="AA20" s="11">
        <f t="shared" si="112"/>
        <v>2.95565936531293E-2</v>
      </c>
      <c r="AB20" s="11">
        <f t="shared" si="112"/>
        <v>2.95565936531293E-2</v>
      </c>
      <c r="AC20" s="11">
        <f t="shared" si="112"/>
        <v>2.95565936531293E-2</v>
      </c>
      <c r="AD20" s="11">
        <f t="shared" si="112"/>
        <v>2.95565936531293E-2</v>
      </c>
      <c r="AE20" s="11">
        <f t="shared" si="112"/>
        <v>2.95565936531293E-2</v>
      </c>
      <c r="AF20" s="11">
        <f t="shared" si="112"/>
        <v>2.95565936531293E-2</v>
      </c>
      <c r="AG20" s="11">
        <f t="shared" si="112"/>
        <v>2.95565936531293E-2</v>
      </c>
      <c r="AH20" s="11">
        <f t="shared" si="112"/>
        <v>2.95565936531293E-2</v>
      </c>
      <c r="AI20" s="11">
        <f t="shared" si="112"/>
        <v>2.95565936531293E-2</v>
      </c>
      <c r="AJ20" s="11">
        <f t="shared" si="112"/>
        <v>2.95565936531293E-2</v>
      </c>
      <c r="AK20" s="11">
        <f t="shared" si="112"/>
        <v>2.95565936531293E-2</v>
      </c>
      <c r="AL20" s="11">
        <f t="shared" si="112"/>
        <v>2.95565936531293E-2</v>
      </c>
      <c r="AM20" s="11">
        <f t="shared" si="112"/>
        <v>2.95565936531293E-2</v>
      </c>
      <c r="AN20" s="11">
        <f t="shared" si="112"/>
        <v>2.95565936531293E-2</v>
      </c>
      <c r="AO20" s="11">
        <f t="shared" si="111"/>
        <v>2.95565936531293E-2</v>
      </c>
      <c r="AP20" s="11">
        <f t="shared" si="111"/>
        <v>2.95565936531293E-2</v>
      </c>
      <c r="AQ20" s="11">
        <f t="shared" si="111"/>
        <v>2.95565936531293E-2</v>
      </c>
      <c r="AR20" s="11">
        <f t="shared" si="111"/>
        <v>2.95565936531293E-2</v>
      </c>
      <c r="AS20" s="11">
        <f t="shared" si="111"/>
        <v>2.95565936531293E-2</v>
      </c>
      <c r="AT20" s="11">
        <f t="shared" si="111"/>
        <v>2.95565936531293E-2</v>
      </c>
      <c r="AU20" s="11">
        <f t="shared" si="111"/>
        <v>2.95565936531293E-2</v>
      </c>
      <c r="AV20" s="11">
        <f t="shared" si="111"/>
        <v>2.95565936531293E-2</v>
      </c>
      <c r="AW20" s="11">
        <f t="shared" si="111"/>
        <v>2.95565936531293E-2</v>
      </c>
      <c r="AX20" s="11">
        <f t="shared" si="111"/>
        <v>2.95565936531293E-2</v>
      </c>
      <c r="AY20" s="11">
        <f t="shared" si="111"/>
        <v>2.95565936531293E-2</v>
      </c>
      <c r="AZ20" s="11">
        <f t="shared" si="111"/>
        <v>2.95565936531293E-2</v>
      </c>
      <c r="BA20" s="11">
        <f t="shared" si="111"/>
        <v>2.95565936531293E-2</v>
      </c>
      <c r="BB20" s="11">
        <f t="shared" si="111"/>
        <v>2.95565936531293E-2</v>
      </c>
      <c r="BC20" s="11">
        <f t="shared" si="111"/>
        <v>2.95565936531293E-2</v>
      </c>
      <c r="BD20" s="11">
        <f t="shared" si="3"/>
        <v>2.95565936531293E-2</v>
      </c>
      <c r="BF20" s="11">
        <f t="shared" si="110"/>
        <v>0.70515097894178869</v>
      </c>
      <c r="BG20" s="11">
        <f t="shared" si="60"/>
        <v>0.70515466686748784</v>
      </c>
      <c r="BH20" s="11">
        <f t="shared" si="61"/>
        <v>0.70515769644022319</v>
      </c>
      <c r="BI20" s="11">
        <f t="shared" si="62"/>
        <v>0.70516025135070171</v>
      </c>
      <c r="BJ20" s="11">
        <f t="shared" si="63"/>
        <v>0.70516278754439565</v>
      </c>
      <c r="BK20" s="11">
        <f t="shared" si="64"/>
        <v>0.70516419173224831</v>
      </c>
      <c r="BL20" s="11">
        <f t="shared" si="65"/>
        <v>0.70516559021538316</v>
      </c>
      <c r="BM20" s="11">
        <f t="shared" si="66"/>
        <v>0.70516621916614597</v>
      </c>
      <c r="BN20" s="11">
        <f t="shared" si="67"/>
        <v>0.7051668469664506</v>
      </c>
      <c r="BO20" s="11">
        <f t="shared" si="68"/>
        <v>0.7051674736194512</v>
      </c>
      <c r="BP20" s="11">
        <f t="shared" si="69"/>
        <v>0.70516752437371411</v>
      </c>
      <c r="BQ20" s="11">
        <f t="shared" si="70"/>
        <v>0.70516757512045858</v>
      </c>
      <c r="BR20" s="11">
        <f t="shared" si="71"/>
        <v>0.70516762585968595</v>
      </c>
      <c r="BS20" s="11">
        <f t="shared" si="72"/>
        <v>0.70516767659139801</v>
      </c>
      <c r="BT20" s="11">
        <f t="shared" si="73"/>
        <v>0.70516772731559652</v>
      </c>
      <c r="BU20" s="11">
        <f t="shared" si="74"/>
        <v>0.70585265103097339</v>
      </c>
      <c r="BV20" s="11">
        <f t="shared" si="75"/>
        <v>0.70585265103097339</v>
      </c>
      <c r="BW20" s="11">
        <f t="shared" si="76"/>
        <v>0.70585265103097339</v>
      </c>
      <c r="BX20" s="11">
        <f t="shared" si="77"/>
        <v>0.70585265103097339</v>
      </c>
      <c r="BY20" s="11">
        <f t="shared" si="78"/>
        <v>0.70585265103097339</v>
      </c>
      <c r="BZ20" s="11">
        <f t="shared" si="79"/>
        <v>0.70585265103097339</v>
      </c>
      <c r="CA20" s="11">
        <f t="shared" si="80"/>
        <v>0.70585265103097339</v>
      </c>
      <c r="CB20" s="11">
        <f t="shared" si="81"/>
        <v>0.70585265103097339</v>
      </c>
      <c r="CC20" s="11">
        <f t="shared" si="82"/>
        <v>0.70585265103097339</v>
      </c>
      <c r="CD20" s="11">
        <f t="shared" si="83"/>
        <v>0.70585265103097339</v>
      </c>
      <c r="CE20" s="11">
        <f t="shared" si="84"/>
        <v>0.70585265103097339</v>
      </c>
      <c r="CF20" s="11">
        <f t="shared" si="85"/>
        <v>0.70585265103097339</v>
      </c>
      <c r="CG20" s="11">
        <f t="shared" si="86"/>
        <v>0.70585265103097339</v>
      </c>
      <c r="CH20" s="11">
        <f t="shared" si="87"/>
        <v>0.70585265103097339</v>
      </c>
      <c r="CI20" s="11">
        <f t="shared" si="88"/>
        <v>0.70585265103097339</v>
      </c>
      <c r="CJ20" s="11">
        <f t="shared" si="89"/>
        <v>0.70585265103097339</v>
      </c>
      <c r="CK20" s="11">
        <f t="shared" si="90"/>
        <v>0.70585265103097339</v>
      </c>
      <c r="CL20" s="11">
        <f t="shared" si="91"/>
        <v>0.70585265103097339</v>
      </c>
      <c r="CM20" s="11">
        <f t="shared" si="92"/>
        <v>0.70585265103097339</v>
      </c>
      <c r="CN20" s="11">
        <f t="shared" si="93"/>
        <v>0.70585265103097339</v>
      </c>
      <c r="CO20" s="11">
        <f t="shared" si="94"/>
        <v>0.70585265103097339</v>
      </c>
      <c r="CP20" s="11">
        <f t="shared" si="95"/>
        <v>0.70585265103097339</v>
      </c>
      <c r="CQ20" s="11">
        <f t="shared" si="96"/>
        <v>0.70585265103097339</v>
      </c>
      <c r="CR20" s="11">
        <f t="shared" si="97"/>
        <v>0.70585265103097339</v>
      </c>
      <c r="CS20" s="11">
        <f t="shared" si="98"/>
        <v>0.70585265103097339</v>
      </c>
      <c r="CT20" s="11">
        <f t="shared" si="99"/>
        <v>0.70585265103097339</v>
      </c>
      <c r="CU20" s="11">
        <f t="shared" si="100"/>
        <v>0.70585265103097339</v>
      </c>
      <c r="CV20" s="11">
        <f t="shared" si="101"/>
        <v>0.70585265103097339</v>
      </c>
      <c r="CW20" s="11">
        <f t="shared" si="102"/>
        <v>0.70585265103097339</v>
      </c>
      <c r="CX20" s="11">
        <f t="shared" si="103"/>
        <v>0.70585265103097339</v>
      </c>
      <c r="CY20" s="11">
        <f t="shared" si="104"/>
        <v>0.70585265103097339</v>
      </c>
      <c r="CZ20" s="11">
        <f t="shared" si="105"/>
        <v>0.70585265103097339</v>
      </c>
      <c r="DA20" s="11">
        <f t="shared" si="106"/>
        <v>0.70585265103097339</v>
      </c>
      <c r="DB20" s="11">
        <f t="shared" si="107"/>
        <v>0.70585265103097339</v>
      </c>
      <c r="DC20" s="11">
        <f t="shared" si="108"/>
        <v>0.70585265103097339</v>
      </c>
      <c r="DE20" s="4">
        <f>(1-BF20)/(SUM(BF$6:BF20))</f>
        <v>2.2885883879134757E-2</v>
      </c>
      <c r="DF20" s="4">
        <f>(1-BG20)/(SUM(BG$6:BG20))</f>
        <v>2.2883730198162068E-2</v>
      </c>
      <c r="DG20" s="4">
        <f>(1-BH20)/(SUM(BH$6:BH20))</f>
        <v>2.2881682179527473E-2</v>
      </c>
      <c r="DH20" s="4">
        <f>(1-BI20)/(SUM(BI$6:BI20))</f>
        <v>2.287972300916968E-2</v>
      </c>
      <c r="DI20" s="4">
        <f>(1-BJ20)/(SUM(BJ$6:BJ20))</f>
        <v>2.2877808965735474E-2</v>
      </c>
      <c r="DJ20" s="4">
        <f>(1-BK20)/(SUM(BK$6:BK20))</f>
        <v>2.2876053881591547E-2</v>
      </c>
      <c r="DK20" s="4">
        <f>(1-BL20)/(SUM(BL$6:BL20))</f>
        <v>2.2874344336188079E-2</v>
      </c>
      <c r="DL20" s="4">
        <f>(1-BM20)/(SUM(BM$6:BM20))</f>
        <v>2.2872753532708342E-2</v>
      </c>
      <c r="DM20" s="4">
        <f>(1-BN20)/(SUM(BN$6:BN20))</f>
        <v>2.2871206474145502E-2</v>
      </c>
      <c r="DN20" s="4">
        <f>(1-BO20)/(SUM(BO$6:BO20))</f>
        <v>2.2869703270689934E-2</v>
      </c>
      <c r="DO20" s="4">
        <f>(1-BP20)/(SUM(BP$6:BP20))</f>
        <v>2.2868293937855468E-2</v>
      </c>
      <c r="DP20" s="4">
        <f>(1-BQ20)/(SUM(BQ$6:BQ20))</f>
        <v>2.2866924901544582E-2</v>
      </c>
      <c r="DQ20" s="4">
        <f>(1-BR20)/(SUM(BR$6:BR20))</f>
        <v>2.2865595102536936E-2</v>
      </c>
      <c r="DR20" s="4">
        <f>(1-BS20)/(SUM(BS$6:BS20))</f>
        <v>2.2864303506641009E-2</v>
      </c>
      <c r="DS20" s="4">
        <f>(1-BT20)/(SUM(BT$6:BT20))</f>
        <v>2.2863049104179196E-2</v>
      </c>
      <c r="DT20" s="4">
        <f>(1-BU20)/(SUM(BU$6:BU20))</f>
        <v>2.2808724601812755E-2</v>
      </c>
      <c r="DU20" s="4">
        <f>(1-BV20)/(SUM(BV$6:BV20))</f>
        <v>2.2808724601812755E-2</v>
      </c>
      <c r="DV20" s="4">
        <f>(1-BW20)/(SUM(BW$6:BW20))</f>
        <v>2.2808724601812755E-2</v>
      </c>
      <c r="DW20" s="4">
        <f>(1-BX20)/(SUM(BX$6:BX20))</f>
        <v>2.2808724601812755E-2</v>
      </c>
      <c r="DX20" s="4">
        <f>(1-BY20)/(SUM(BY$6:BY20))</f>
        <v>2.2808724601812755E-2</v>
      </c>
      <c r="DY20" s="4">
        <f>(1-BZ20)/(SUM(BZ$6:BZ20))</f>
        <v>2.2808724601812755E-2</v>
      </c>
      <c r="DZ20" s="4">
        <f>(1-CA20)/(SUM(CA$6:CA20))</f>
        <v>2.2808724601812755E-2</v>
      </c>
      <c r="EA20" s="4">
        <f>(1-CB20)/(SUM(CB$6:CB20))</f>
        <v>2.2808724601812755E-2</v>
      </c>
      <c r="EB20" s="4">
        <f>(1-CC20)/(SUM(CC$6:CC20))</f>
        <v>2.2808724601812755E-2</v>
      </c>
      <c r="EC20" s="4">
        <f>(1-CD20)/(SUM(CD$6:CD20))</f>
        <v>2.2808724601812755E-2</v>
      </c>
      <c r="ED20" s="4">
        <f>(1-CE20)/(SUM(CE$6:CE20))</f>
        <v>2.2808724601812755E-2</v>
      </c>
      <c r="EE20" s="4">
        <f>(1-CF20)/(SUM(CF$6:CF20))</f>
        <v>2.2808724601812755E-2</v>
      </c>
      <c r="EF20" s="4">
        <f>(1-CG20)/(SUM(CG$6:CG20))</f>
        <v>2.2808724601812755E-2</v>
      </c>
      <c r="EG20" s="4">
        <f>(1-CH20)/(SUM(CH$6:CH20))</f>
        <v>2.2808724601812755E-2</v>
      </c>
      <c r="EH20" s="4">
        <f>(1-CI20)/(SUM(CI$6:CI20))</f>
        <v>2.2808724601812755E-2</v>
      </c>
      <c r="EI20" s="4">
        <f>(1-CJ20)/(SUM(CJ$6:CJ20))</f>
        <v>2.2808724601812755E-2</v>
      </c>
      <c r="EJ20" s="4">
        <f>(1-CK20)/(SUM(CK$6:CK20))</f>
        <v>2.2808724601812755E-2</v>
      </c>
      <c r="EK20" s="4">
        <f>(1-CL20)/(SUM(CL$6:CL20))</f>
        <v>2.2808724601812755E-2</v>
      </c>
      <c r="EL20" s="4">
        <f>(1-CM20)/(SUM(CM$6:CM20))</f>
        <v>2.2808724601812755E-2</v>
      </c>
      <c r="EM20" s="4">
        <f>(1-CN20)/(SUM(CN$6:CN20))</f>
        <v>2.2808724601812755E-2</v>
      </c>
      <c r="EN20" s="4">
        <f>(1-CO20)/(SUM(CO$6:CO20))</f>
        <v>2.2808724601812755E-2</v>
      </c>
      <c r="EO20" s="4">
        <f>(1-CP20)/(SUM(CP$6:CP20))</f>
        <v>2.2808724601812755E-2</v>
      </c>
      <c r="EP20" s="4">
        <f>(1-CQ20)/(SUM(CQ$6:CQ20))</f>
        <v>2.2808724601812755E-2</v>
      </c>
      <c r="EQ20" s="4">
        <f>(1-CR20)/(SUM(CR$6:CR20))</f>
        <v>2.2808724601812755E-2</v>
      </c>
      <c r="ER20" s="4">
        <f>(1-CS20)/(SUM(CS$6:CS20))</f>
        <v>2.2808724601812755E-2</v>
      </c>
      <c r="ES20" s="4">
        <f>(1-CT20)/(SUM(CT$6:CT20))</f>
        <v>2.2808724601812755E-2</v>
      </c>
      <c r="ET20" s="4">
        <f>(1-CU20)/(SUM(CU$6:CU20))</f>
        <v>2.2808724601812755E-2</v>
      </c>
      <c r="EU20" s="4">
        <f>(1-CV20)/(SUM(CV$6:CV20))</f>
        <v>2.2808724601812755E-2</v>
      </c>
      <c r="EV20" s="4">
        <f>(1-CW20)/(SUM(CW$6:CW20))</f>
        <v>2.2808724601812755E-2</v>
      </c>
      <c r="EW20" s="4">
        <f>(1-CX20)/(SUM(CX$6:CX20))</f>
        <v>2.2808724601812755E-2</v>
      </c>
      <c r="EX20" s="4">
        <f>(1-CY20)/(SUM(CY$6:CY20))</f>
        <v>2.2808724601812755E-2</v>
      </c>
      <c r="EY20" s="4">
        <f>(1-CZ20)/(SUM(CZ$6:CZ20))</f>
        <v>2.2808724601812755E-2</v>
      </c>
      <c r="EZ20" s="4">
        <f>(1-DA20)/(SUM(DA$6:DA20))</f>
        <v>2.2808724601812755E-2</v>
      </c>
      <c r="FA20" s="4">
        <f>(1-DB20)/(SUM(DB$6:DB20))</f>
        <v>2.2808724601812755E-2</v>
      </c>
      <c r="FB20" s="4">
        <f>(1-DC20)/(SUM(DC$6:DC20))</f>
        <v>2.2808724601812755E-2</v>
      </c>
      <c r="FD20" s="4">
        <f t="shared" si="109"/>
        <v>2.3562875726053312E-2</v>
      </c>
      <c r="FE20" s="4">
        <f t="shared" si="9"/>
        <v>2.3562518846139913E-2</v>
      </c>
      <c r="FF20" s="4">
        <f t="shared" si="10"/>
        <v>2.3562225676414972E-2</v>
      </c>
      <c r="FG20" s="4">
        <f t="shared" si="11"/>
        <v>2.3561978440483244E-2</v>
      </c>
      <c r="FH20" s="4">
        <f t="shared" si="12"/>
        <v>2.3561733016699504E-2</v>
      </c>
      <c r="FI20" s="4">
        <f t="shared" si="13"/>
        <v>2.356159713588335E-2</v>
      </c>
      <c r="FJ20" s="4">
        <f t="shared" si="14"/>
        <v>2.3561461807389827E-2</v>
      </c>
      <c r="FK20" s="4">
        <f t="shared" si="15"/>
        <v>2.3561400945140809E-2</v>
      </c>
      <c r="FL20" s="4">
        <f t="shared" si="16"/>
        <v>2.3561340194277136E-2</v>
      </c>
      <c r="FM20" s="4">
        <f t="shared" si="17"/>
        <v>2.3561279554492831E-2</v>
      </c>
      <c r="FN20" s="4">
        <f t="shared" si="18"/>
        <v>2.3561274643120855E-2</v>
      </c>
      <c r="FO20" s="4">
        <f t="shared" si="19"/>
        <v>2.3561269732476964E-2</v>
      </c>
      <c r="FP20" s="4">
        <f t="shared" si="20"/>
        <v>2.3561264822560712E-2</v>
      </c>
      <c r="FQ20" s="4">
        <f t="shared" si="21"/>
        <v>2.3561259913372101E-2</v>
      </c>
      <c r="FR20" s="4">
        <f t="shared" si="22"/>
        <v>2.3561255004910908E-2</v>
      </c>
      <c r="FS20" s="4">
        <f t="shared" si="23"/>
        <v>2.3495010863940236E-2</v>
      </c>
      <c r="FT20" s="4">
        <f t="shared" si="24"/>
        <v>2.3495010863940236E-2</v>
      </c>
      <c r="FU20" s="4">
        <f t="shared" si="25"/>
        <v>2.3495010863940236E-2</v>
      </c>
      <c r="FV20" s="4">
        <f t="shared" si="26"/>
        <v>2.3495010863940236E-2</v>
      </c>
      <c r="FW20" s="4">
        <f t="shared" si="27"/>
        <v>2.3495010863940236E-2</v>
      </c>
      <c r="FX20" s="4">
        <f t="shared" si="28"/>
        <v>2.3495010863940236E-2</v>
      </c>
      <c r="FY20" s="4">
        <f t="shared" si="29"/>
        <v>2.3495010863940236E-2</v>
      </c>
      <c r="FZ20" s="4">
        <f t="shared" si="30"/>
        <v>2.3495010863940236E-2</v>
      </c>
      <c r="GA20" s="4">
        <f t="shared" si="31"/>
        <v>2.3495010863940236E-2</v>
      </c>
      <c r="GB20" s="4">
        <f t="shared" si="32"/>
        <v>2.3495010863940236E-2</v>
      </c>
      <c r="GC20" s="4">
        <f t="shared" si="33"/>
        <v>2.3495010863940236E-2</v>
      </c>
      <c r="GD20" s="4">
        <f t="shared" si="34"/>
        <v>2.3495010863940236E-2</v>
      </c>
      <c r="GE20" s="4">
        <f t="shared" si="35"/>
        <v>2.3495010863940236E-2</v>
      </c>
      <c r="GF20" s="4">
        <f t="shared" si="36"/>
        <v>2.3495010863940236E-2</v>
      </c>
      <c r="GG20" s="4">
        <f t="shared" si="37"/>
        <v>2.3495010863940236E-2</v>
      </c>
      <c r="GH20" s="4">
        <f t="shared" si="38"/>
        <v>2.3495010863940236E-2</v>
      </c>
      <c r="GI20" s="4">
        <f t="shared" si="39"/>
        <v>2.3495010863940236E-2</v>
      </c>
      <c r="GJ20" s="4">
        <f t="shared" si="40"/>
        <v>2.3495010863940236E-2</v>
      </c>
      <c r="GK20" s="4">
        <f t="shared" si="41"/>
        <v>2.3495010863940236E-2</v>
      </c>
      <c r="GL20" s="4">
        <f t="shared" si="42"/>
        <v>2.3495010863940236E-2</v>
      </c>
      <c r="GM20" s="4">
        <f t="shared" si="43"/>
        <v>2.3495010863940236E-2</v>
      </c>
      <c r="GN20" s="4">
        <f t="shared" si="44"/>
        <v>2.3495010863940236E-2</v>
      </c>
      <c r="GO20" s="4">
        <f t="shared" si="45"/>
        <v>2.3495010863940236E-2</v>
      </c>
      <c r="GP20" s="4">
        <f t="shared" si="46"/>
        <v>2.3495010863940236E-2</v>
      </c>
      <c r="GQ20" s="4">
        <f t="shared" si="47"/>
        <v>2.3495010863940236E-2</v>
      </c>
      <c r="GR20" s="4">
        <f t="shared" si="48"/>
        <v>2.3495010863940236E-2</v>
      </c>
      <c r="GS20" s="4">
        <f t="shared" si="49"/>
        <v>2.3495010863940236E-2</v>
      </c>
      <c r="GT20" s="4">
        <f t="shared" si="50"/>
        <v>2.3495010863940236E-2</v>
      </c>
      <c r="GU20" s="4">
        <f t="shared" si="51"/>
        <v>2.3495010863940236E-2</v>
      </c>
      <c r="GV20" s="4">
        <f t="shared" si="52"/>
        <v>2.3495010863940236E-2</v>
      </c>
      <c r="GW20" s="4">
        <f t="shared" si="53"/>
        <v>2.3495010863940236E-2</v>
      </c>
      <c r="GX20" s="4">
        <f t="shared" si="54"/>
        <v>2.3495010863940236E-2</v>
      </c>
      <c r="GY20" s="4">
        <f t="shared" si="55"/>
        <v>2.3495010863940236E-2</v>
      </c>
      <c r="GZ20" s="4">
        <f t="shared" si="56"/>
        <v>2.3495010863940236E-2</v>
      </c>
      <c r="HA20" s="4">
        <f t="shared" si="57"/>
        <v>2.3495010863940236E-2</v>
      </c>
      <c r="HB20" s="4"/>
      <c r="HC20" s="4"/>
      <c r="HD20" s="4"/>
      <c r="HE20" s="4"/>
    </row>
    <row r="21" spans="2:213" x14ac:dyDescent="0.2">
      <c r="B21" t="str">
        <f t="shared" si="0"/>
        <v>16y</v>
      </c>
      <c r="C21">
        <f t="shared" si="58"/>
        <v>192</v>
      </c>
      <c r="D21" s="10">
        <f t="shared" si="1"/>
        <v>16</v>
      </c>
      <c r="E21" s="11">
        <f>'Curve construction'!E36</f>
        <v>2.9632909138999138E-2</v>
      </c>
      <c r="G21" s="11">
        <f t="shared" si="59"/>
        <v>2.9632909138999138E-2</v>
      </c>
      <c r="H21" s="11">
        <f t="shared" si="59"/>
        <v>2.9632909138999138E-2</v>
      </c>
      <c r="I21" s="11">
        <f t="shared" si="59"/>
        <v>2.9632909138999138E-2</v>
      </c>
      <c r="J21" s="11">
        <f t="shared" si="59"/>
        <v>2.9632909138999138E-2</v>
      </c>
      <c r="K21" s="11">
        <f t="shared" si="59"/>
        <v>2.9632909138999138E-2</v>
      </c>
      <c r="L21" s="11">
        <f t="shared" si="59"/>
        <v>2.9632909138999138E-2</v>
      </c>
      <c r="M21" s="11">
        <f t="shared" si="59"/>
        <v>2.9632909138999138E-2</v>
      </c>
      <c r="N21" s="11">
        <f t="shared" si="59"/>
        <v>2.9632909138999138E-2</v>
      </c>
      <c r="O21" s="11">
        <f t="shared" si="59"/>
        <v>2.9632909138999138E-2</v>
      </c>
      <c r="P21" s="11">
        <f t="shared" si="59"/>
        <v>2.9632909138999138E-2</v>
      </c>
      <c r="Q21" s="11">
        <f t="shared" si="59"/>
        <v>2.9632909138999138E-2</v>
      </c>
      <c r="R21" s="11">
        <f t="shared" si="59"/>
        <v>2.9632909138999138E-2</v>
      </c>
      <c r="S21" s="11">
        <f t="shared" si="59"/>
        <v>2.9632909138999138E-2</v>
      </c>
      <c r="T21" s="11">
        <f t="shared" si="59"/>
        <v>2.9632909138999138E-2</v>
      </c>
      <c r="U21" s="11">
        <f t="shared" si="59"/>
        <v>2.9632909138999138E-2</v>
      </c>
      <c r="V21" s="11">
        <f t="shared" si="59"/>
        <v>3.0632909138999138E-2</v>
      </c>
      <c r="W21" s="11">
        <f t="shared" si="112"/>
        <v>2.9632909138999138E-2</v>
      </c>
      <c r="X21" s="11">
        <f t="shared" si="112"/>
        <v>2.9632909138999138E-2</v>
      </c>
      <c r="Y21" s="11">
        <f t="shared" si="112"/>
        <v>2.9632909138999138E-2</v>
      </c>
      <c r="Z21" s="11">
        <f t="shared" si="112"/>
        <v>2.9632909138999138E-2</v>
      </c>
      <c r="AA21" s="11">
        <f t="shared" si="112"/>
        <v>2.9632909138999138E-2</v>
      </c>
      <c r="AB21" s="11">
        <f t="shared" si="112"/>
        <v>2.9632909138999138E-2</v>
      </c>
      <c r="AC21" s="11">
        <f t="shared" si="112"/>
        <v>2.9632909138999138E-2</v>
      </c>
      <c r="AD21" s="11">
        <f t="shared" si="112"/>
        <v>2.9632909138999138E-2</v>
      </c>
      <c r="AE21" s="11">
        <f t="shared" si="112"/>
        <v>2.9632909138999138E-2</v>
      </c>
      <c r="AF21" s="11">
        <f t="shared" si="112"/>
        <v>2.9632909138999138E-2</v>
      </c>
      <c r="AG21" s="11">
        <f t="shared" si="112"/>
        <v>2.9632909138999138E-2</v>
      </c>
      <c r="AH21" s="11">
        <f t="shared" si="112"/>
        <v>2.9632909138999138E-2</v>
      </c>
      <c r="AI21" s="11">
        <f t="shared" si="112"/>
        <v>2.9632909138999138E-2</v>
      </c>
      <c r="AJ21" s="11">
        <f t="shared" si="112"/>
        <v>2.9632909138999138E-2</v>
      </c>
      <c r="AK21" s="11">
        <f t="shared" si="112"/>
        <v>2.9632909138999138E-2</v>
      </c>
      <c r="AL21" s="11">
        <f t="shared" si="112"/>
        <v>2.9632909138999138E-2</v>
      </c>
      <c r="AM21" s="11">
        <f t="shared" si="112"/>
        <v>2.9632909138999138E-2</v>
      </c>
      <c r="AN21" s="11">
        <f t="shared" si="112"/>
        <v>2.9632909138999138E-2</v>
      </c>
      <c r="AO21" s="11">
        <f t="shared" si="111"/>
        <v>2.9632909138999138E-2</v>
      </c>
      <c r="AP21" s="11">
        <f t="shared" si="111"/>
        <v>2.9632909138999138E-2</v>
      </c>
      <c r="AQ21" s="11">
        <f t="shared" si="111"/>
        <v>2.9632909138999138E-2</v>
      </c>
      <c r="AR21" s="11">
        <f t="shared" si="111"/>
        <v>2.9632909138999138E-2</v>
      </c>
      <c r="AS21" s="11">
        <f t="shared" si="111"/>
        <v>2.9632909138999138E-2</v>
      </c>
      <c r="AT21" s="11">
        <f t="shared" si="111"/>
        <v>2.9632909138999138E-2</v>
      </c>
      <c r="AU21" s="11">
        <f t="shared" si="111"/>
        <v>2.9632909138999138E-2</v>
      </c>
      <c r="AV21" s="11">
        <f t="shared" si="111"/>
        <v>2.9632909138999138E-2</v>
      </c>
      <c r="AW21" s="11">
        <f t="shared" si="111"/>
        <v>2.9632909138999138E-2</v>
      </c>
      <c r="AX21" s="11">
        <f t="shared" si="111"/>
        <v>2.9632909138999138E-2</v>
      </c>
      <c r="AY21" s="11">
        <f t="shared" si="111"/>
        <v>2.9632909138999138E-2</v>
      </c>
      <c r="AZ21" s="11">
        <f t="shared" si="111"/>
        <v>2.9632909138999138E-2</v>
      </c>
      <c r="BA21" s="11">
        <f t="shared" si="111"/>
        <v>2.9632909138999138E-2</v>
      </c>
      <c r="BB21" s="11">
        <f t="shared" si="111"/>
        <v>2.9632909138999138E-2</v>
      </c>
      <c r="BC21" s="11">
        <f t="shared" si="111"/>
        <v>2.9632909138999138E-2</v>
      </c>
      <c r="BD21" s="11">
        <f t="shared" si="3"/>
        <v>2.9632909138999138E-2</v>
      </c>
      <c r="BF21" s="11">
        <f t="shared" si="110"/>
        <v>0.68485668307887604</v>
      </c>
      <c r="BG21" s="11">
        <f t="shared" si="60"/>
        <v>0.68486026486580853</v>
      </c>
      <c r="BH21" s="11">
        <f t="shared" si="61"/>
        <v>0.68486320724722272</v>
      </c>
      <c r="BI21" s="11">
        <f t="shared" si="62"/>
        <v>0.68486568862719399</v>
      </c>
      <c r="BJ21" s="11">
        <f t="shared" si="63"/>
        <v>0.68486815182905114</v>
      </c>
      <c r="BK21" s="11">
        <f t="shared" si="64"/>
        <v>0.68486951560427645</v>
      </c>
      <c r="BL21" s="11">
        <f t="shared" si="65"/>
        <v>0.68487087383896617</v>
      </c>
      <c r="BM21" s="11">
        <f t="shared" si="66"/>
        <v>0.6848714846884808</v>
      </c>
      <c r="BN21" s="11">
        <f t="shared" si="67"/>
        <v>0.68487209442064756</v>
      </c>
      <c r="BO21" s="11">
        <f t="shared" si="68"/>
        <v>0.68487270303852976</v>
      </c>
      <c r="BP21" s="11">
        <f t="shared" si="69"/>
        <v>0.68487275233208134</v>
      </c>
      <c r="BQ21" s="11">
        <f t="shared" si="70"/>
        <v>0.68487280161833086</v>
      </c>
      <c r="BR21" s="11">
        <f t="shared" si="71"/>
        <v>0.68487285089727956</v>
      </c>
      <c r="BS21" s="11">
        <f t="shared" si="72"/>
        <v>0.68487290016892932</v>
      </c>
      <c r="BT21" s="11">
        <f t="shared" si="73"/>
        <v>0.68487294943328181</v>
      </c>
      <c r="BU21" s="11">
        <f t="shared" si="74"/>
        <v>0.68487299869033835</v>
      </c>
      <c r="BV21" s="11">
        <f t="shared" si="75"/>
        <v>0.68553816099489517</v>
      </c>
      <c r="BW21" s="11">
        <f t="shared" si="76"/>
        <v>0.68553816099489517</v>
      </c>
      <c r="BX21" s="11">
        <f t="shared" si="77"/>
        <v>0.68553816099489517</v>
      </c>
      <c r="BY21" s="11">
        <f t="shared" si="78"/>
        <v>0.68553816099489517</v>
      </c>
      <c r="BZ21" s="11">
        <f t="shared" si="79"/>
        <v>0.68553816099489517</v>
      </c>
      <c r="CA21" s="11">
        <f t="shared" si="80"/>
        <v>0.68553816099489517</v>
      </c>
      <c r="CB21" s="11">
        <f t="shared" si="81"/>
        <v>0.68553816099489517</v>
      </c>
      <c r="CC21" s="11">
        <f t="shared" si="82"/>
        <v>0.68553816099489517</v>
      </c>
      <c r="CD21" s="11">
        <f t="shared" si="83"/>
        <v>0.68553816099489517</v>
      </c>
      <c r="CE21" s="11">
        <f t="shared" si="84"/>
        <v>0.68553816099489517</v>
      </c>
      <c r="CF21" s="11">
        <f t="shared" si="85"/>
        <v>0.68553816099489517</v>
      </c>
      <c r="CG21" s="11">
        <f t="shared" si="86"/>
        <v>0.68553816099489517</v>
      </c>
      <c r="CH21" s="11">
        <f t="shared" si="87"/>
        <v>0.68553816099489517</v>
      </c>
      <c r="CI21" s="11">
        <f t="shared" si="88"/>
        <v>0.68553816099489517</v>
      </c>
      <c r="CJ21" s="11">
        <f t="shared" si="89"/>
        <v>0.68553816099489517</v>
      </c>
      <c r="CK21" s="11">
        <f t="shared" si="90"/>
        <v>0.68553816099489517</v>
      </c>
      <c r="CL21" s="11">
        <f t="shared" si="91"/>
        <v>0.68553816099489517</v>
      </c>
      <c r="CM21" s="11">
        <f t="shared" si="92"/>
        <v>0.68553816099489517</v>
      </c>
      <c r="CN21" s="11">
        <f t="shared" si="93"/>
        <v>0.68553816099489517</v>
      </c>
      <c r="CO21" s="11">
        <f t="shared" si="94"/>
        <v>0.68553816099489517</v>
      </c>
      <c r="CP21" s="11">
        <f t="shared" si="95"/>
        <v>0.68553816099489517</v>
      </c>
      <c r="CQ21" s="11">
        <f t="shared" si="96"/>
        <v>0.68553816099489517</v>
      </c>
      <c r="CR21" s="11">
        <f t="shared" si="97"/>
        <v>0.68553816099489517</v>
      </c>
      <c r="CS21" s="11">
        <f t="shared" si="98"/>
        <v>0.68553816099489517</v>
      </c>
      <c r="CT21" s="11">
        <f t="shared" si="99"/>
        <v>0.68553816099489517</v>
      </c>
      <c r="CU21" s="11">
        <f t="shared" si="100"/>
        <v>0.68553816099489517</v>
      </c>
      <c r="CV21" s="11">
        <f t="shared" si="101"/>
        <v>0.68553816099489517</v>
      </c>
      <c r="CW21" s="11">
        <f t="shared" si="102"/>
        <v>0.68553816099489517</v>
      </c>
      <c r="CX21" s="11">
        <f t="shared" si="103"/>
        <v>0.68553816099489517</v>
      </c>
      <c r="CY21" s="11">
        <f t="shared" si="104"/>
        <v>0.68553816099489517</v>
      </c>
      <c r="CZ21" s="11">
        <f t="shared" si="105"/>
        <v>0.68553816099489517</v>
      </c>
      <c r="DA21" s="11">
        <f t="shared" si="106"/>
        <v>0.68553816099489517</v>
      </c>
      <c r="DB21" s="11">
        <f t="shared" si="107"/>
        <v>0.68553816099489517</v>
      </c>
      <c r="DC21" s="11">
        <f t="shared" si="108"/>
        <v>0.68553816099489517</v>
      </c>
      <c r="DE21" s="4">
        <f>(1-BF21)/(SUM(BF$6:BF21))</f>
        <v>2.3226438321765526E-2</v>
      </c>
      <c r="DF21" s="4">
        <f>(1-BG21)/(SUM(BG$6:BG21))</f>
        <v>2.3224368644321321E-2</v>
      </c>
      <c r="DG21" s="4">
        <f>(1-BH21)/(SUM(BH$6:BH21))</f>
        <v>2.3222399749328416E-2</v>
      </c>
      <c r="DH21" s="4">
        <f>(1-BI21)/(SUM(BI$6:BI21))</f>
        <v>2.3220515721176605E-2</v>
      </c>
      <c r="DI21" s="4">
        <f>(1-BJ21)/(SUM(BJ$6:BJ21))</f>
        <v>2.3218675137564017E-2</v>
      </c>
      <c r="DJ21" s="4">
        <f>(1-BK21)/(SUM(BK$6:BK21))</f>
        <v>2.3216985965626803E-2</v>
      </c>
      <c r="DK21" s="4">
        <f>(1-BL21)/(SUM(BL$6:BL21))</f>
        <v>2.3215340658310463E-2</v>
      </c>
      <c r="DL21" s="4">
        <f>(1-BM21)/(SUM(BM$6:BM21))</f>
        <v>2.3213808573272467E-2</v>
      </c>
      <c r="DM21" s="4">
        <f>(1-BN21)/(SUM(BN$6:BN21))</f>
        <v>2.3212318633636646E-2</v>
      </c>
      <c r="DN21" s="4">
        <f>(1-BO21)/(SUM(BO$6:BO21))</f>
        <v>2.3210870946448758E-2</v>
      </c>
      <c r="DO21" s="4">
        <f>(1-BP21)/(SUM(BP$6:BP21))</f>
        <v>2.3209512818108902E-2</v>
      </c>
      <c r="DP21" s="4">
        <f>(1-BQ21)/(SUM(BQ$6:BQ21))</f>
        <v>2.3208193516409521E-2</v>
      </c>
      <c r="DQ21" s="4">
        <f>(1-BR21)/(SUM(BR$6:BR21))</f>
        <v>2.3206912021242102E-2</v>
      </c>
      <c r="DR21" s="4">
        <f>(1-BS21)/(SUM(BS$6:BS21))</f>
        <v>2.3205667336575583E-2</v>
      </c>
      <c r="DS21" s="4">
        <f>(1-BT21)/(SUM(BT$6:BT21))</f>
        <v>2.3204458489962554E-2</v>
      </c>
      <c r="DT21" s="4">
        <f>(1-BU21)/(SUM(BU$6:BU21))</f>
        <v>2.320328453205376E-2</v>
      </c>
      <c r="DU21" s="4">
        <f>(1-BV21)/(SUM(BV$6:BV21))</f>
        <v>2.3153173640012695E-2</v>
      </c>
      <c r="DV21" s="4">
        <f>(1-BW21)/(SUM(BW$6:BW21))</f>
        <v>2.3153173640012695E-2</v>
      </c>
      <c r="DW21" s="4">
        <f>(1-BX21)/(SUM(BX$6:BX21))</f>
        <v>2.3153173640012695E-2</v>
      </c>
      <c r="DX21" s="4">
        <f>(1-BY21)/(SUM(BY$6:BY21))</f>
        <v>2.3153173640012695E-2</v>
      </c>
      <c r="DY21" s="4">
        <f>(1-BZ21)/(SUM(BZ$6:BZ21))</f>
        <v>2.3153173640012695E-2</v>
      </c>
      <c r="DZ21" s="4">
        <f>(1-CA21)/(SUM(CA$6:CA21))</f>
        <v>2.3153173640012695E-2</v>
      </c>
      <c r="EA21" s="4">
        <f>(1-CB21)/(SUM(CB$6:CB21))</f>
        <v>2.3153173640012695E-2</v>
      </c>
      <c r="EB21" s="4">
        <f>(1-CC21)/(SUM(CC$6:CC21))</f>
        <v>2.3153173640012695E-2</v>
      </c>
      <c r="EC21" s="4">
        <f>(1-CD21)/(SUM(CD$6:CD21))</f>
        <v>2.3153173640012695E-2</v>
      </c>
      <c r="ED21" s="4">
        <f>(1-CE21)/(SUM(CE$6:CE21))</f>
        <v>2.3153173640012695E-2</v>
      </c>
      <c r="EE21" s="4">
        <f>(1-CF21)/(SUM(CF$6:CF21))</f>
        <v>2.3153173640012695E-2</v>
      </c>
      <c r="EF21" s="4">
        <f>(1-CG21)/(SUM(CG$6:CG21))</f>
        <v>2.3153173640012695E-2</v>
      </c>
      <c r="EG21" s="4">
        <f>(1-CH21)/(SUM(CH$6:CH21))</f>
        <v>2.3153173640012695E-2</v>
      </c>
      <c r="EH21" s="4">
        <f>(1-CI21)/(SUM(CI$6:CI21))</f>
        <v>2.3153173640012695E-2</v>
      </c>
      <c r="EI21" s="4">
        <f>(1-CJ21)/(SUM(CJ$6:CJ21))</f>
        <v>2.3153173640012695E-2</v>
      </c>
      <c r="EJ21" s="4">
        <f>(1-CK21)/(SUM(CK$6:CK21))</f>
        <v>2.3153173640012695E-2</v>
      </c>
      <c r="EK21" s="4">
        <f>(1-CL21)/(SUM(CL$6:CL21))</f>
        <v>2.3153173640012695E-2</v>
      </c>
      <c r="EL21" s="4">
        <f>(1-CM21)/(SUM(CM$6:CM21))</f>
        <v>2.3153173640012695E-2</v>
      </c>
      <c r="EM21" s="4">
        <f>(1-CN21)/(SUM(CN$6:CN21))</f>
        <v>2.3153173640012695E-2</v>
      </c>
      <c r="EN21" s="4">
        <f>(1-CO21)/(SUM(CO$6:CO21))</f>
        <v>2.3153173640012695E-2</v>
      </c>
      <c r="EO21" s="4">
        <f>(1-CP21)/(SUM(CP$6:CP21))</f>
        <v>2.3153173640012695E-2</v>
      </c>
      <c r="EP21" s="4">
        <f>(1-CQ21)/(SUM(CQ$6:CQ21))</f>
        <v>2.3153173640012695E-2</v>
      </c>
      <c r="EQ21" s="4">
        <f>(1-CR21)/(SUM(CR$6:CR21))</f>
        <v>2.3153173640012695E-2</v>
      </c>
      <c r="ER21" s="4">
        <f>(1-CS21)/(SUM(CS$6:CS21))</f>
        <v>2.3153173640012695E-2</v>
      </c>
      <c r="ES21" s="4">
        <f>(1-CT21)/(SUM(CT$6:CT21))</f>
        <v>2.3153173640012695E-2</v>
      </c>
      <c r="ET21" s="4">
        <f>(1-CU21)/(SUM(CU$6:CU21))</f>
        <v>2.3153173640012695E-2</v>
      </c>
      <c r="EU21" s="4">
        <f>(1-CV21)/(SUM(CV$6:CV21))</f>
        <v>2.3153173640012695E-2</v>
      </c>
      <c r="EV21" s="4">
        <f>(1-CW21)/(SUM(CW$6:CW21))</f>
        <v>2.3153173640012695E-2</v>
      </c>
      <c r="EW21" s="4">
        <f>(1-CX21)/(SUM(CX$6:CX21))</f>
        <v>2.3153173640012695E-2</v>
      </c>
      <c r="EX21" s="4">
        <f>(1-CY21)/(SUM(CY$6:CY21))</f>
        <v>2.3153173640012695E-2</v>
      </c>
      <c r="EY21" s="4">
        <f>(1-CZ21)/(SUM(CZ$6:CZ21))</f>
        <v>2.3153173640012695E-2</v>
      </c>
      <c r="EZ21" s="4">
        <f>(1-DA21)/(SUM(DA$6:DA21))</f>
        <v>2.3153173640012695E-2</v>
      </c>
      <c r="FA21" s="4">
        <f>(1-DB21)/(SUM(DB$6:DB21))</f>
        <v>2.3153173640012695E-2</v>
      </c>
      <c r="FB21" s="4">
        <f>(1-DC21)/(SUM(DC$6:DC21))</f>
        <v>2.3153173640012695E-2</v>
      </c>
      <c r="FD21" s="4">
        <f t="shared" si="109"/>
        <v>2.3941202233128234E-2</v>
      </c>
      <c r="FE21" s="4">
        <f t="shared" si="9"/>
        <v>2.3940867534541166E-2</v>
      </c>
      <c r="FF21" s="4">
        <f t="shared" si="10"/>
        <v>2.3940592586327414E-2</v>
      </c>
      <c r="FG21" s="4">
        <f t="shared" si="11"/>
        <v>2.3940360716959264E-2</v>
      </c>
      <c r="FH21" s="4">
        <f t="shared" si="12"/>
        <v>2.394013054710431E-2</v>
      </c>
      <c r="FI21" s="4">
        <f t="shared" si="13"/>
        <v>2.3940003111744934E-2</v>
      </c>
      <c r="FJ21" s="4">
        <f t="shared" si="14"/>
        <v>2.3939876194378318E-2</v>
      </c>
      <c r="FK21" s="4">
        <f t="shared" si="15"/>
        <v>2.3939819114924932E-2</v>
      </c>
      <c r="FL21" s="4">
        <f t="shared" si="16"/>
        <v>2.3939762139933762E-2</v>
      </c>
      <c r="FM21" s="4">
        <f t="shared" si="17"/>
        <v>2.3939705269117928E-2</v>
      </c>
      <c r="FN21" s="4">
        <f t="shared" si="18"/>
        <v>2.3939700663004659E-2</v>
      </c>
      <c r="FO21" s="4">
        <f t="shared" si="19"/>
        <v>2.3939696057573734E-2</v>
      </c>
      <c r="FP21" s="4">
        <f t="shared" si="20"/>
        <v>2.3939691452825373E-2</v>
      </c>
      <c r="FQ21" s="4">
        <f t="shared" si="21"/>
        <v>2.3939686848759356E-2</v>
      </c>
      <c r="FR21" s="4">
        <f t="shared" si="22"/>
        <v>2.3939682245375904E-2</v>
      </c>
      <c r="FS21" s="4">
        <f t="shared" si="23"/>
        <v>2.3939677642674129E-2</v>
      </c>
      <c r="FT21" s="4">
        <f t="shared" si="24"/>
        <v>2.387755527674762E-2</v>
      </c>
      <c r="FU21" s="4">
        <f t="shared" si="25"/>
        <v>2.387755527674762E-2</v>
      </c>
      <c r="FV21" s="4">
        <f t="shared" si="26"/>
        <v>2.387755527674762E-2</v>
      </c>
      <c r="FW21" s="4">
        <f t="shared" si="27"/>
        <v>2.387755527674762E-2</v>
      </c>
      <c r="FX21" s="4">
        <f t="shared" si="28"/>
        <v>2.387755527674762E-2</v>
      </c>
      <c r="FY21" s="4">
        <f t="shared" si="29"/>
        <v>2.387755527674762E-2</v>
      </c>
      <c r="FZ21" s="4">
        <f t="shared" si="30"/>
        <v>2.387755527674762E-2</v>
      </c>
      <c r="GA21" s="4">
        <f t="shared" si="31"/>
        <v>2.387755527674762E-2</v>
      </c>
      <c r="GB21" s="4">
        <f t="shared" si="32"/>
        <v>2.387755527674762E-2</v>
      </c>
      <c r="GC21" s="4">
        <f t="shared" si="33"/>
        <v>2.387755527674762E-2</v>
      </c>
      <c r="GD21" s="4">
        <f t="shared" si="34"/>
        <v>2.387755527674762E-2</v>
      </c>
      <c r="GE21" s="4">
        <f t="shared" si="35"/>
        <v>2.387755527674762E-2</v>
      </c>
      <c r="GF21" s="4">
        <f t="shared" si="36"/>
        <v>2.387755527674762E-2</v>
      </c>
      <c r="GG21" s="4">
        <f t="shared" si="37"/>
        <v>2.387755527674762E-2</v>
      </c>
      <c r="GH21" s="4">
        <f t="shared" si="38"/>
        <v>2.387755527674762E-2</v>
      </c>
      <c r="GI21" s="4">
        <f t="shared" si="39"/>
        <v>2.387755527674762E-2</v>
      </c>
      <c r="GJ21" s="4">
        <f t="shared" si="40"/>
        <v>2.387755527674762E-2</v>
      </c>
      <c r="GK21" s="4">
        <f t="shared" si="41"/>
        <v>2.387755527674762E-2</v>
      </c>
      <c r="GL21" s="4">
        <f t="shared" si="42"/>
        <v>2.387755527674762E-2</v>
      </c>
      <c r="GM21" s="4">
        <f t="shared" si="43"/>
        <v>2.387755527674762E-2</v>
      </c>
      <c r="GN21" s="4">
        <f t="shared" si="44"/>
        <v>2.387755527674762E-2</v>
      </c>
      <c r="GO21" s="4">
        <f t="shared" si="45"/>
        <v>2.387755527674762E-2</v>
      </c>
      <c r="GP21" s="4">
        <f t="shared" si="46"/>
        <v>2.387755527674762E-2</v>
      </c>
      <c r="GQ21" s="4">
        <f t="shared" si="47"/>
        <v>2.387755527674762E-2</v>
      </c>
      <c r="GR21" s="4">
        <f t="shared" si="48"/>
        <v>2.387755527674762E-2</v>
      </c>
      <c r="GS21" s="4">
        <f t="shared" si="49"/>
        <v>2.387755527674762E-2</v>
      </c>
      <c r="GT21" s="4">
        <f t="shared" si="50"/>
        <v>2.387755527674762E-2</v>
      </c>
      <c r="GU21" s="4">
        <f t="shared" si="51"/>
        <v>2.387755527674762E-2</v>
      </c>
      <c r="GV21" s="4">
        <f t="shared" si="52"/>
        <v>2.387755527674762E-2</v>
      </c>
      <c r="GW21" s="4">
        <f t="shared" si="53"/>
        <v>2.387755527674762E-2</v>
      </c>
      <c r="GX21" s="4">
        <f t="shared" si="54"/>
        <v>2.387755527674762E-2</v>
      </c>
      <c r="GY21" s="4">
        <f t="shared" si="55"/>
        <v>2.387755527674762E-2</v>
      </c>
      <c r="GZ21" s="4">
        <f t="shared" si="56"/>
        <v>2.387755527674762E-2</v>
      </c>
      <c r="HA21" s="4">
        <f t="shared" si="57"/>
        <v>2.387755527674762E-2</v>
      </c>
      <c r="HB21" s="4"/>
      <c r="HC21" s="4"/>
      <c r="HD21" s="4"/>
      <c r="HE21" s="4"/>
    </row>
    <row r="22" spans="2:213" x14ac:dyDescent="0.2">
      <c r="B22" t="str">
        <f t="shared" si="0"/>
        <v>17y</v>
      </c>
      <c r="C22">
        <f t="shared" si="58"/>
        <v>204</v>
      </c>
      <c r="D22" s="10">
        <f t="shared" si="1"/>
        <v>17</v>
      </c>
      <c r="E22" s="11">
        <f>'Curve construction'!E37</f>
        <v>2.9709224624868979E-2</v>
      </c>
      <c r="G22" s="11">
        <f t="shared" si="59"/>
        <v>2.9709224624868979E-2</v>
      </c>
      <c r="H22" s="11">
        <f t="shared" si="59"/>
        <v>2.9709224624868979E-2</v>
      </c>
      <c r="I22" s="11">
        <f t="shared" si="59"/>
        <v>2.9709224624868979E-2</v>
      </c>
      <c r="J22" s="11">
        <f t="shared" si="59"/>
        <v>2.9709224624868979E-2</v>
      </c>
      <c r="K22" s="11">
        <f t="shared" si="59"/>
        <v>2.9709224624868979E-2</v>
      </c>
      <c r="L22" s="11">
        <f t="shared" si="59"/>
        <v>2.9709224624868979E-2</v>
      </c>
      <c r="M22" s="11">
        <f t="shared" si="59"/>
        <v>2.9709224624868979E-2</v>
      </c>
      <c r="N22" s="11">
        <f t="shared" si="59"/>
        <v>2.9709224624868979E-2</v>
      </c>
      <c r="O22" s="11">
        <f t="shared" si="59"/>
        <v>2.9709224624868979E-2</v>
      </c>
      <c r="P22" s="11">
        <f t="shared" si="59"/>
        <v>2.9709224624868979E-2</v>
      </c>
      <c r="Q22" s="11">
        <f t="shared" si="59"/>
        <v>2.9709224624868979E-2</v>
      </c>
      <c r="R22" s="11">
        <f t="shared" si="59"/>
        <v>2.9709224624868979E-2</v>
      </c>
      <c r="S22" s="11">
        <f t="shared" si="59"/>
        <v>2.9709224624868979E-2</v>
      </c>
      <c r="T22" s="11">
        <f t="shared" si="59"/>
        <v>2.9709224624868979E-2</v>
      </c>
      <c r="U22" s="11">
        <f t="shared" si="59"/>
        <v>2.9709224624868979E-2</v>
      </c>
      <c r="V22" s="11">
        <f t="shared" si="59"/>
        <v>2.9709224624868979E-2</v>
      </c>
      <c r="W22" s="11">
        <f t="shared" si="112"/>
        <v>3.070922462486898E-2</v>
      </c>
      <c r="X22" s="11">
        <f t="shared" si="112"/>
        <v>2.9709224624868979E-2</v>
      </c>
      <c r="Y22" s="11">
        <f t="shared" si="112"/>
        <v>2.9709224624868979E-2</v>
      </c>
      <c r="Z22" s="11">
        <f t="shared" si="112"/>
        <v>2.9709224624868979E-2</v>
      </c>
      <c r="AA22" s="11">
        <f t="shared" si="112"/>
        <v>2.9709224624868979E-2</v>
      </c>
      <c r="AB22" s="11">
        <f t="shared" si="112"/>
        <v>2.9709224624868979E-2</v>
      </c>
      <c r="AC22" s="11">
        <f t="shared" si="112"/>
        <v>2.9709224624868979E-2</v>
      </c>
      <c r="AD22" s="11">
        <f t="shared" si="112"/>
        <v>2.9709224624868979E-2</v>
      </c>
      <c r="AE22" s="11">
        <f t="shared" si="112"/>
        <v>2.9709224624868979E-2</v>
      </c>
      <c r="AF22" s="11">
        <f t="shared" si="112"/>
        <v>2.9709224624868979E-2</v>
      </c>
      <c r="AG22" s="11">
        <f t="shared" si="112"/>
        <v>2.9709224624868979E-2</v>
      </c>
      <c r="AH22" s="11">
        <f t="shared" si="112"/>
        <v>2.9709224624868979E-2</v>
      </c>
      <c r="AI22" s="11">
        <f t="shared" si="112"/>
        <v>2.9709224624868979E-2</v>
      </c>
      <c r="AJ22" s="11">
        <f t="shared" si="112"/>
        <v>2.9709224624868979E-2</v>
      </c>
      <c r="AK22" s="11">
        <f t="shared" si="112"/>
        <v>2.9709224624868979E-2</v>
      </c>
      <c r="AL22" s="11">
        <f t="shared" si="112"/>
        <v>2.9709224624868979E-2</v>
      </c>
      <c r="AM22" s="11">
        <f t="shared" si="112"/>
        <v>2.9709224624868979E-2</v>
      </c>
      <c r="AN22" s="11">
        <f t="shared" si="112"/>
        <v>2.9709224624868979E-2</v>
      </c>
      <c r="AO22" s="11">
        <f t="shared" si="111"/>
        <v>2.9709224624868979E-2</v>
      </c>
      <c r="AP22" s="11">
        <f t="shared" si="111"/>
        <v>2.9709224624868979E-2</v>
      </c>
      <c r="AQ22" s="11">
        <f t="shared" si="111"/>
        <v>2.9709224624868979E-2</v>
      </c>
      <c r="AR22" s="11">
        <f t="shared" si="111"/>
        <v>2.9709224624868979E-2</v>
      </c>
      <c r="AS22" s="11">
        <f t="shared" si="111"/>
        <v>2.9709224624868979E-2</v>
      </c>
      <c r="AT22" s="11">
        <f t="shared" si="111"/>
        <v>2.9709224624868979E-2</v>
      </c>
      <c r="AU22" s="11">
        <f t="shared" si="111"/>
        <v>2.9709224624868979E-2</v>
      </c>
      <c r="AV22" s="11">
        <f t="shared" si="111"/>
        <v>2.9709224624868979E-2</v>
      </c>
      <c r="AW22" s="11">
        <f t="shared" si="111"/>
        <v>2.9709224624868979E-2</v>
      </c>
      <c r="AX22" s="11">
        <f t="shared" si="111"/>
        <v>2.9709224624868979E-2</v>
      </c>
      <c r="AY22" s="11">
        <f t="shared" si="111"/>
        <v>2.9709224624868979E-2</v>
      </c>
      <c r="AZ22" s="11">
        <f t="shared" si="111"/>
        <v>2.9709224624868979E-2</v>
      </c>
      <c r="BA22" s="11">
        <f t="shared" si="111"/>
        <v>2.9709224624868979E-2</v>
      </c>
      <c r="BB22" s="11">
        <f t="shared" si="111"/>
        <v>2.9709224624868979E-2</v>
      </c>
      <c r="BC22" s="11">
        <f t="shared" si="111"/>
        <v>2.9709224624868979E-2</v>
      </c>
      <c r="BD22" s="11">
        <f t="shared" si="111"/>
        <v>2.9709224624868979E-2</v>
      </c>
      <c r="BF22" s="11">
        <f t="shared" si="110"/>
        <v>0.66509716209289538</v>
      </c>
      <c r="BG22" s="11">
        <f t="shared" si="60"/>
        <v>0.66510064053792317</v>
      </c>
      <c r="BH22" s="11">
        <f t="shared" si="61"/>
        <v>0.66510349802559432</v>
      </c>
      <c r="BI22" s="11">
        <f t="shared" si="62"/>
        <v>0.66510590781266032</v>
      </c>
      <c r="BJ22" s="11">
        <f t="shared" si="63"/>
        <v>0.66510829994608811</v>
      </c>
      <c r="BK22" s="11">
        <f t="shared" si="64"/>
        <v>0.665109624373599</v>
      </c>
      <c r="BL22" s="11">
        <f t="shared" si="65"/>
        <v>0.66511094342043009</v>
      </c>
      <c r="BM22" s="11">
        <f t="shared" si="66"/>
        <v>0.66511153664568246</v>
      </c>
      <c r="BN22" s="11">
        <f t="shared" si="67"/>
        <v>0.66511212878582471</v>
      </c>
      <c r="BO22" s="11">
        <f t="shared" si="68"/>
        <v>0.6651127198438318</v>
      </c>
      <c r="BP22" s="11">
        <f t="shared" si="69"/>
        <v>0.66511276771516326</v>
      </c>
      <c r="BQ22" s="11">
        <f t="shared" si="70"/>
        <v>0.66511281557940338</v>
      </c>
      <c r="BR22" s="11">
        <f t="shared" si="71"/>
        <v>0.66511286343655329</v>
      </c>
      <c r="BS22" s="11">
        <f t="shared" si="72"/>
        <v>0.66511291128661476</v>
      </c>
      <c r="BT22" s="11">
        <f t="shared" si="73"/>
        <v>0.66511295912958956</v>
      </c>
      <c r="BU22" s="11">
        <f t="shared" si="74"/>
        <v>0.66511300696547893</v>
      </c>
      <c r="BV22" s="11">
        <f t="shared" si="75"/>
        <v>0.66511305479428462</v>
      </c>
      <c r="BW22" s="11">
        <f t="shared" si="76"/>
        <v>0.66575897797229311</v>
      </c>
      <c r="BX22" s="11">
        <f t="shared" si="77"/>
        <v>0.66575897797229311</v>
      </c>
      <c r="BY22" s="11">
        <f t="shared" si="78"/>
        <v>0.66575897797229311</v>
      </c>
      <c r="BZ22" s="11">
        <f t="shared" si="79"/>
        <v>0.66575897797229311</v>
      </c>
      <c r="CA22" s="11">
        <f t="shared" si="80"/>
        <v>0.66575897797229311</v>
      </c>
      <c r="CB22" s="11">
        <f t="shared" si="81"/>
        <v>0.66575897797229311</v>
      </c>
      <c r="CC22" s="11">
        <f t="shared" si="82"/>
        <v>0.66575897797229311</v>
      </c>
      <c r="CD22" s="11">
        <f t="shared" si="83"/>
        <v>0.66575897797229311</v>
      </c>
      <c r="CE22" s="11">
        <f t="shared" si="84"/>
        <v>0.66575897797229311</v>
      </c>
      <c r="CF22" s="11">
        <f t="shared" si="85"/>
        <v>0.66575897797229311</v>
      </c>
      <c r="CG22" s="11">
        <f t="shared" si="86"/>
        <v>0.66575897797229311</v>
      </c>
      <c r="CH22" s="11">
        <f t="shared" si="87"/>
        <v>0.66575897797229311</v>
      </c>
      <c r="CI22" s="11">
        <f t="shared" si="88"/>
        <v>0.66575897797229311</v>
      </c>
      <c r="CJ22" s="11">
        <f t="shared" si="89"/>
        <v>0.66575897797229311</v>
      </c>
      <c r="CK22" s="11">
        <f t="shared" si="90"/>
        <v>0.66575897797229311</v>
      </c>
      <c r="CL22" s="11">
        <f t="shared" si="91"/>
        <v>0.66575897797229311</v>
      </c>
      <c r="CM22" s="11">
        <f t="shared" si="92"/>
        <v>0.66575897797229311</v>
      </c>
      <c r="CN22" s="11">
        <f t="shared" si="93"/>
        <v>0.66575897797229311</v>
      </c>
      <c r="CO22" s="11">
        <f t="shared" si="94"/>
        <v>0.66575897797229311</v>
      </c>
      <c r="CP22" s="11">
        <f t="shared" si="95"/>
        <v>0.66575897797229311</v>
      </c>
      <c r="CQ22" s="11">
        <f t="shared" si="96"/>
        <v>0.66575897797229311</v>
      </c>
      <c r="CR22" s="11">
        <f t="shared" si="97"/>
        <v>0.66575897797229311</v>
      </c>
      <c r="CS22" s="11">
        <f t="shared" si="98"/>
        <v>0.66575897797229311</v>
      </c>
      <c r="CT22" s="11">
        <f t="shared" si="99"/>
        <v>0.66575897797229311</v>
      </c>
      <c r="CU22" s="11">
        <f t="shared" si="100"/>
        <v>0.66575897797229311</v>
      </c>
      <c r="CV22" s="11">
        <f t="shared" si="101"/>
        <v>0.66575897797229311</v>
      </c>
      <c r="CW22" s="11">
        <f t="shared" si="102"/>
        <v>0.66575897797229311</v>
      </c>
      <c r="CX22" s="11">
        <f t="shared" si="103"/>
        <v>0.66575897797229311</v>
      </c>
      <c r="CY22" s="11">
        <f t="shared" si="104"/>
        <v>0.66575897797229311</v>
      </c>
      <c r="CZ22" s="11">
        <f t="shared" si="105"/>
        <v>0.66575897797229311</v>
      </c>
      <c r="DA22" s="11">
        <f t="shared" si="106"/>
        <v>0.66575897797229311</v>
      </c>
      <c r="DB22" s="11">
        <f t="shared" si="107"/>
        <v>0.66575897797229311</v>
      </c>
      <c r="DC22" s="11">
        <f t="shared" si="108"/>
        <v>0.66575897797229311</v>
      </c>
      <c r="DE22" s="4">
        <f>(1-BF22)/(SUM(BF$6:BF22))</f>
        <v>2.3529365464329925E-2</v>
      </c>
      <c r="DF22" s="4">
        <f>(1-BG22)/(SUM(BG$6:BG22))</f>
        <v>2.3527371551726618E-2</v>
      </c>
      <c r="DG22" s="4">
        <f>(1-BH22)/(SUM(BH$6:BH22))</f>
        <v>2.3525474096530035E-2</v>
      </c>
      <c r="DH22" s="4">
        <f>(1-BI22)/(SUM(BI$6:BI22))</f>
        <v>2.3523657969035924E-2</v>
      </c>
      <c r="DI22" s="4">
        <f>(1-BJ22)/(SUM(BJ$6:BJ22))</f>
        <v>2.3521883760737515E-2</v>
      </c>
      <c r="DJ22" s="4">
        <f>(1-BK22)/(SUM(BK$6:BK22))</f>
        <v>2.3520254292287698E-2</v>
      </c>
      <c r="DK22" s="4">
        <f>(1-BL22)/(SUM(BL$6:BL22))</f>
        <v>2.3518667168132886E-2</v>
      </c>
      <c r="DL22" s="4">
        <f>(1-BM22)/(SUM(BM$6:BM22))</f>
        <v>2.3517188377263968E-2</v>
      </c>
      <c r="DM22" s="4">
        <f>(1-BN22)/(SUM(BN$6:BN22))</f>
        <v>2.3515750278307032E-2</v>
      </c>
      <c r="DN22" s="4">
        <f>(1-BO22)/(SUM(BO$6:BO22))</f>
        <v>2.3514352975366318E-2</v>
      </c>
      <c r="DO22" s="4">
        <f>(1-BP22)/(SUM(BP$6:BP22))</f>
        <v>2.3513041407765476E-2</v>
      </c>
      <c r="DP22" s="4">
        <f>(1-BQ22)/(SUM(BQ$6:BQ22))</f>
        <v>2.3511767330746308E-2</v>
      </c>
      <c r="DQ22" s="4">
        <f>(1-BR22)/(SUM(BR$6:BR22))</f>
        <v>2.3510529759706373E-2</v>
      </c>
      <c r="DR22" s="4">
        <f>(1-BS22)/(SUM(BS$6:BS22))</f>
        <v>2.3509327733259578E-2</v>
      </c>
      <c r="DS22" s="4">
        <f>(1-BT22)/(SUM(BT$6:BT22))</f>
        <v>2.3508160312761296E-2</v>
      </c>
      <c r="DT22" s="4">
        <f>(1-BU22)/(SUM(BU$6:BU22))</f>
        <v>2.3507026581841443E-2</v>
      </c>
      <c r="DU22" s="4">
        <f>(1-BV22)/(SUM(BV$6:BV22))</f>
        <v>2.3505925645945388E-2</v>
      </c>
      <c r="DV22" s="4">
        <f>(1-BW22)/(SUM(BW$6:BW22))</f>
        <v>2.3459524289022725E-2</v>
      </c>
      <c r="DW22" s="4">
        <f>(1-BX22)/(SUM(BX$6:BX22))</f>
        <v>2.3459524289022725E-2</v>
      </c>
      <c r="DX22" s="4">
        <f>(1-BY22)/(SUM(BY$6:BY22))</f>
        <v>2.3459524289022725E-2</v>
      </c>
      <c r="DY22" s="4">
        <f>(1-BZ22)/(SUM(BZ$6:BZ22))</f>
        <v>2.3459524289022725E-2</v>
      </c>
      <c r="DZ22" s="4">
        <f>(1-CA22)/(SUM(CA$6:CA22))</f>
        <v>2.3459524289022725E-2</v>
      </c>
      <c r="EA22" s="4">
        <f>(1-CB22)/(SUM(CB$6:CB22))</f>
        <v>2.3459524289022725E-2</v>
      </c>
      <c r="EB22" s="4">
        <f>(1-CC22)/(SUM(CC$6:CC22))</f>
        <v>2.3459524289022725E-2</v>
      </c>
      <c r="EC22" s="4">
        <f>(1-CD22)/(SUM(CD$6:CD22))</f>
        <v>2.3459524289022725E-2</v>
      </c>
      <c r="ED22" s="4">
        <f>(1-CE22)/(SUM(CE$6:CE22))</f>
        <v>2.3459524289022725E-2</v>
      </c>
      <c r="EE22" s="4">
        <f>(1-CF22)/(SUM(CF$6:CF22))</f>
        <v>2.3459524289022725E-2</v>
      </c>
      <c r="EF22" s="4">
        <f>(1-CG22)/(SUM(CG$6:CG22))</f>
        <v>2.3459524289022725E-2</v>
      </c>
      <c r="EG22" s="4">
        <f>(1-CH22)/(SUM(CH$6:CH22))</f>
        <v>2.3459524289022725E-2</v>
      </c>
      <c r="EH22" s="4">
        <f>(1-CI22)/(SUM(CI$6:CI22))</f>
        <v>2.3459524289022725E-2</v>
      </c>
      <c r="EI22" s="4">
        <f>(1-CJ22)/(SUM(CJ$6:CJ22))</f>
        <v>2.3459524289022725E-2</v>
      </c>
      <c r="EJ22" s="4">
        <f>(1-CK22)/(SUM(CK$6:CK22))</f>
        <v>2.3459524289022725E-2</v>
      </c>
      <c r="EK22" s="4">
        <f>(1-CL22)/(SUM(CL$6:CL22))</f>
        <v>2.3459524289022725E-2</v>
      </c>
      <c r="EL22" s="4">
        <f>(1-CM22)/(SUM(CM$6:CM22))</f>
        <v>2.3459524289022725E-2</v>
      </c>
      <c r="EM22" s="4">
        <f>(1-CN22)/(SUM(CN$6:CN22))</f>
        <v>2.3459524289022725E-2</v>
      </c>
      <c r="EN22" s="4">
        <f>(1-CO22)/(SUM(CO$6:CO22))</f>
        <v>2.3459524289022725E-2</v>
      </c>
      <c r="EO22" s="4">
        <f>(1-CP22)/(SUM(CP$6:CP22))</f>
        <v>2.3459524289022725E-2</v>
      </c>
      <c r="EP22" s="4">
        <f>(1-CQ22)/(SUM(CQ$6:CQ22))</f>
        <v>2.3459524289022725E-2</v>
      </c>
      <c r="EQ22" s="4">
        <f>(1-CR22)/(SUM(CR$6:CR22))</f>
        <v>2.3459524289022725E-2</v>
      </c>
      <c r="ER22" s="4">
        <f>(1-CS22)/(SUM(CS$6:CS22))</f>
        <v>2.3459524289022725E-2</v>
      </c>
      <c r="ES22" s="4">
        <f>(1-CT22)/(SUM(CT$6:CT22))</f>
        <v>2.3459524289022725E-2</v>
      </c>
      <c r="ET22" s="4">
        <f>(1-CU22)/(SUM(CU$6:CU22))</f>
        <v>2.3459524289022725E-2</v>
      </c>
      <c r="EU22" s="4">
        <f>(1-CV22)/(SUM(CV$6:CV22))</f>
        <v>2.3459524289022725E-2</v>
      </c>
      <c r="EV22" s="4">
        <f>(1-CW22)/(SUM(CW$6:CW22))</f>
        <v>2.3459524289022725E-2</v>
      </c>
      <c r="EW22" s="4">
        <f>(1-CX22)/(SUM(CX$6:CX22))</f>
        <v>2.3459524289022725E-2</v>
      </c>
      <c r="EX22" s="4">
        <f>(1-CY22)/(SUM(CY$6:CY22))</f>
        <v>2.3459524289022725E-2</v>
      </c>
      <c r="EY22" s="4">
        <f>(1-CZ22)/(SUM(CZ$6:CZ22))</f>
        <v>2.3459524289022725E-2</v>
      </c>
      <c r="EZ22" s="4">
        <f>(1-DA22)/(SUM(DA$6:DA22))</f>
        <v>2.3459524289022725E-2</v>
      </c>
      <c r="FA22" s="4">
        <f>(1-DB22)/(SUM(DB$6:DB22))</f>
        <v>2.3459524289022725E-2</v>
      </c>
      <c r="FB22" s="4">
        <f>(1-DC22)/(SUM(DC$6:DC22))</f>
        <v>2.3459524289022725E-2</v>
      </c>
      <c r="FD22" s="4">
        <f t="shared" si="109"/>
        <v>2.4279601495331926E-2</v>
      </c>
      <c r="FE22" s="4">
        <f t="shared" si="9"/>
        <v>2.4279286380787024E-2</v>
      </c>
      <c r="FF22" s="4">
        <f t="shared" si="10"/>
        <v>2.4279027520469176E-2</v>
      </c>
      <c r="FG22" s="4">
        <f t="shared" si="11"/>
        <v>2.4278809218344133E-2</v>
      </c>
      <c r="FH22" s="4">
        <f t="shared" si="12"/>
        <v>2.4278592516286945E-2</v>
      </c>
      <c r="FI22" s="4">
        <f t="shared" si="13"/>
        <v>2.4278472537478946E-2</v>
      </c>
      <c r="FJ22" s="4">
        <f t="shared" si="14"/>
        <v>2.4278353046353951E-2</v>
      </c>
      <c r="FK22" s="4">
        <f t="shared" si="15"/>
        <v>2.4278299306756956E-2</v>
      </c>
      <c r="FL22" s="4">
        <f t="shared" si="16"/>
        <v>2.4278245665509735E-2</v>
      </c>
      <c r="FM22" s="4">
        <f t="shared" si="17"/>
        <v>2.4278192122342057E-2</v>
      </c>
      <c r="FN22" s="4">
        <f t="shared" si="18"/>
        <v>2.4278187785743199E-2</v>
      </c>
      <c r="FO22" s="4">
        <f t="shared" si="19"/>
        <v>2.4278183449787161E-2</v>
      </c>
      <c r="FP22" s="4">
        <f t="shared" si="20"/>
        <v>2.4278179114473719E-2</v>
      </c>
      <c r="FQ22" s="4">
        <f t="shared" si="21"/>
        <v>2.4278174779802875E-2</v>
      </c>
      <c r="FR22" s="4">
        <f t="shared" si="22"/>
        <v>2.4278170445774183E-2</v>
      </c>
      <c r="FS22" s="4">
        <f t="shared" si="23"/>
        <v>2.4278166112387867E-2</v>
      </c>
      <c r="FT22" s="4">
        <f t="shared" si="24"/>
        <v>2.4278161779643259E-2</v>
      </c>
      <c r="FU22" s="4">
        <f t="shared" si="25"/>
        <v>2.4219678570839509E-2</v>
      </c>
      <c r="FV22" s="4">
        <f t="shared" si="26"/>
        <v>2.4219678570839509E-2</v>
      </c>
      <c r="FW22" s="4">
        <f t="shared" si="27"/>
        <v>2.4219678570839509E-2</v>
      </c>
      <c r="FX22" s="4">
        <f t="shared" si="28"/>
        <v>2.4219678570839509E-2</v>
      </c>
      <c r="FY22" s="4">
        <f t="shared" si="29"/>
        <v>2.4219678570839509E-2</v>
      </c>
      <c r="FZ22" s="4">
        <f t="shared" si="30"/>
        <v>2.4219678570839509E-2</v>
      </c>
      <c r="GA22" s="4">
        <f t="shared" si="31"/>
        <v>2.4219678570839509E-2</v>
      </c>
      <c r="GB22" s="4">
        <f t="shared" si="32"/>
        <v>2.4219678570839509E-2</v>
      </c>
      <c r="GC22" s="4">
        <f t="shared" si="33"/>
        <v>2.4219678570839509E-2</v>
      </c>
      <c r="GD22" s="4">
        <f t="shared" si="34"/>
        <v>2.4219678570839509E-2</v>
      </c>
      <c r="GE22" s="4">
        <f t="shared" si="35"/>
        <v>2.4219678570839509E-2</v>
      </c>
      <c r="GF22" s="4">
        <f t="shared" si="36"/>
        <v>2.4219678570839509E-2</v>
      </c>
      <c r="GG22" s="4">
        <f t="shared" si="37"/>
        <v>2.4219678570839509E-2</v>
      </c>
      <c r="GH22" s="4">
        <f t="shared" si="38"/>
        <v>2.4219678570839509E-2</v>
      </c>
      <c r="GI22" s="4">
        <f t="shared" si="39"/>
        <v>2.4219678570839509E-2</v>
      </c>
      <c r="GJ22" s="4">
        <f t="shared" si="40"/>
        <v>2.4219678570839509E-2</v>
      </c>
      <c r="GK22" s="4">
        <f t="shared" si="41"/>
        <v>2.4219678570839509E-2</v>
      </c>
      <c r="GL22" s="4">
        <f t="shared" si="42"/>
        <v>2.4219678570839509E-2</v>
      </c>
      <c r="GM22" s="4">
        <f t="shared" si="43"/>
        <v>2.4219678570839509E-2</v>
      </c>
      <c r="GN22" s="4">
        <f t="shared" si="44"/>
        <v>2.4219678570839509E-2</v>
      </c>
      <c r="GO22" s="4">
        <f t="shared" si="45"/>
        <v>2.4219678570839509E-2</v>
      </c>
      <c r="GP22" s="4">
        <f t="shared" si="46"/>
        <v>2.4219678570839509E-2</v>
      </c>
      <c r="GQ22" s="4">
        <f t="shared" si="47"/>
        <v>2.4219678570839509E-2</v>
      </c>
      <c r="GR22" s="4">
        <f t="shared" si="48"/>
        <v>2.4219678570839509E-2</v>
      </c>
      <c r="GS22" s="4">
        <f t="shared" si="49"/>
        <v>2.4219678570839509E-2</v>
      </c>
      <c r="GT22" s="4">
        <f t="shared" si="50"/>
        <v>2.4219678570839509E-2</v>
      </c>
      <c r="GU22" s="4">
        <f t="shared" si="51"/>
        <v>2.4219678570839509E-2</v>
      </c>
      <c r="GV22" s="4">
        <f t="shared" si="52"/>
        <v>2.4219678570839509E-2</v>
      </c>
      <c r="GW22" s="4">
        <f t="shared" si="53"/>
        <v>2.4219678570839509E-2</v>
      </c>
      <c r="GX22" s="4">
        <f t="shared" si="54"/>
        <v>2.4219678570839509E-2</v>
      </c>
      <c r="GY22" s="4">
        <f t="shared" si="55"/>
        <v>2.4219678570839509E-2</v>
      </c>
      <c r="GZ22" s="4">
        <f t="shared" si="56"/>
        <v>2.4219678570839509E-2</v>
      </c>
      <c r="HA22" s="4">
        <f t="shared" si="57"/>
        <v>2.4219678570839509E-2</v>
      </c>
      <c r="HB22" s="4"/>
      <c r="HC22" s="4"/>
      <c r="HD22" s="4"/>
      <c r="HE22" s="4"/>
    </row>
    <row r="23" spans="2:213" x14ac:dyDescent="0.2">
      <c r="B23" t="str">
        <f t="shared" si="0"/>
        <v>18y</v>
      </c>
      <c r="C23">
        <f t="shared" si="58"/>
        <v>216</v>
      </c>
      <c r="D23" s="10">
        <f t="shared" si="1"/>
        <v>18</v>
      </c>
      <c r="E23" s="11">
        <f>'Curve construction'!E38</f>
        <v>2.978554011073882E-2</v>
      </c>
      <c r="G23" s="11">
        <f t="shared" si="59"/>
        <v>2.978554011073882E-2</v>
      </c>
      <c r="H23" s="11">
        <f t="shared" si="59"/>
        <v>2.978554011073882E-2</v>
      </c>
      <c r="I23" s="11">
        <f t="shared" si="59"/>
        <v>2.978554011073882E-2</v>
      </c>
      <c r="J23" s="11">
        <f t="shared" si="59"/>
        <v>2.978554011073882E-2</v>
      </c>
      <c r="K23" s="11">
        <f t="shared" si="59"/>
        <v>2.978554011073882E-2</v>
      </c>
      <c r="L23" s="11">
        <f t="shared" si="59"/>
        <v>2.978554011073882E-2</v>
      </c>
      <c r="M23" s="11">
        <f t="shared" si="59"/>
        <v>2.978554011073882E-2</v>
      </c>
      <c r="N23" s="11">
        <f t="shared" si="59"/>
        <v>2.978554011073882E-2</v>
      </c>
      <c r="O23" s="11">
        <f t="shared" si="59"/>
        <v>2.978554011073882E-2</v>
      </c>
      <c r="P23" s="11">
        <f t="shared" si="59"/>
        <v>2.978554011073882E-2</v>
      </c>
      <c r="Q23" s="11">
        <f t="shared" si="59"/>
        <v>2.978554011073882E-2</v>
      </c>
      <c r="R23" s="11">
        <f t="shared" si="59"/>
        <v>2.978554011073882E-2</v>
      </c>
      <c r="S23" s="11">
        <f t="shared" si="59"/>
        <v>2.978554011073882E-2</v>
      </c>
      <c r="T23" s="11">
        <f t="shared" si="59"/>
        <v>2.978554011073882E-2</v>
      </c>
      <c r="U23" s="11">
        <f t="shared" si="59"/>
        <v>2.978554011073882E-2</v>
      </c>
      <c r="V23" s="11">
        <f t="shared" si="59"/>
        <v>2.978554011073882E-2</v>
      </c>
      <c r="W23" s="11">
        <f t="shared" si="112"/>
        <v>2.978554011073882E-2</v>
      </c>
      <c r="X23" s="11">
        <f t="shared" si="112"/>
        <v>3.0785540110738821E-2</v>
      </c>
      <c r="Y23" s="11">
        <f t="shared" si="112"/>
        <v>2.978554011073882E-2</v>
      </c>
      <c r="Z23" s="11">
        <f t="shared" si="112"/>
        <v>2.978554011073882E-2</v>
      </c>
      <c r="AA23" s="11">
        <f t="shared" si="112"/>
        <v>2.978554011073882E-2</v>
      </c>
      <c r="AB23" s="11">
        <f t="shared" si="112"/>
        <v>2.978554011073882E-2</v>
      </c>
      <c r="AC23" s="11">
        <f t="shared" si="112"/>
        <v>2.978554011073882E-2</v>
      </c>
      <c r="AD23" s="11">
        <f t="shared" si="112"/>
        <v>2.978554011073882E-2</v>
      </c>
      <c r="AE23" s="11">
        <f t="shared" si="112"/>
        <v>2.978554011073882E-2</v>
      </c>
      <c r="AF23" s="11">
        <f t="shared" si="112"/>
        <v>2.978554011073882E-2</v>
      </c>
      <c r="AG23" s="11">
        <f t="shared" si="112"/>
        <v>2.978554011073882E-2</v>
      </c>
      <c r="AH23" s="11">
        <f t="shared" si="112"/>
        <v>2.978554011073882E-2</v>
      </c>
      <c r="AI23" s="11">
        <f t="shared" si="112"/>
        <v>2.978554011073882E-2</v>
      </c>
      <c r="AJ23" s="11">
        <f t="shared" si="112"/>
        <v>2.978554011073882E-2</v>
      </c>
      <c r="AK23" s="11">
        <f t="shared" si="112"/>
        <v>2.978554011073882E-2</v>
      </c>
      <c r="AL23" s="11">
        <f t="shared" si="112"/>
        <v>2.978554011073882E-2</v>
      </c>
      <c r="AM23" s="11">
        <f t="shared" si="112"/>
        <v>2.978554011073882E-2</v>
      </c>
      <c r="AN23" s="11">
        <f t="shared" si="112"/>
        <v>2.978554011073882E-2</v>
      </c>
      <c r="AO23" s="11">
        <f t="shared" si="111"/>
        <v>2.978554011073882E-2</v>
      </c>
      <c r="AP23" s="11">
        <f t="shared" si="111"/>
        <v>2.978554011073882E-2</v>
      </c>
      <c r="AQ23" s="11">
        <f t="shared" si="111"/>
        <v>2.978554011073882E-2</v>
      </c>
      <c r="AR23" s="11">
        <f t="shared" si="111"/>
        <v>2.978554011073882E-2</v>
      </c>
      <c r="AS23" s="11">
        <f t="shared" si="111"/>
        <v>2.978554011073882E-2</v>
      </c>
      <c r="AT23" s="11">
        <f t="shared" si="111"/>
        <v>2.978554011073882E-2</v>
      </c>
      <c r="AU23" s="11">
        <f t="shared" si="111"/>
        <v>2.978554011073882E-2</v>
      </c>
      <c r="AV23" s="11">
        <f t="shared" si="111"/>
        <v>2.978554011073882E-2</v>
      </c>
      <c r="AW23" s="11">
        <f t="shared" si="111"/>
        <v>2.978554011073882E-2</v>
      </c>
      <c r="AX23" s="11">
        <f t="shared" si="111"/>
        <v>2.978554011073882E-2</v>
      </c>
      <c r="AY23" s="11">
        <f t="shared" si="111"/>
        <v>2.978554011073882E-2</v>
      </c>
      <c r="AZ23" s="11">
        <f t="shared" si="111"/>
        <v>2.978554011073882E-2</v>
      </c>
      <c r="BA23" s="11">
        <f t="shared" si="111"/>
        <v>2.978554011073882E-2</v>
      </c>
      <c r="BB23" s="11">
        <f t="shared" si="111"/>
        <v>2.978554011073882E-2</v>
      </c>
      <c r="BC23" s="11">
        <f t="shared" si="111"/>
        <v>2.978554011073882E-2</v>
      </c>
      <c r="BD23" s="11">
        <f t="shared" si="111"/>
        <v>2.978554011073882E-2</v>
      </c>
      <c r="BF23" s="11">
        <f t="shared" si="110"/>
        <v>0.64585987682578416</v>
      </c>
      <c r="BG23" s="11">
        <f t="shared" si="60"/>
        <v>0.64586325466018979</v>
      </c>
      <c r="BH23" s="11">
        <f t="shared" si="61"/>
        <v>0.64586602949782335</v>
      </c>
      <c r="BI23" s="11">
        <f t="shared" si="62"/>
        <v>0.64586836958415406</v>
      </c>
      <c r="BJ23" s="11">
        <f t="shared" si="63"/>
        <v>0.64587069252746077</v>
      </c>
      <c r="BK23" s="11">
        <f t="shared" si="64"/>
        <v>0.64587197864720058</v>
      </c>
      <c r="BL23" s="11">
        <f t="shared" si="65"/>
        <v>0.64587325954189145</v>
      </c>
      <c r="BM23" s="11">
        <f t="shared" si="66"/>
        <v>0.64587383560868328</v>
      </c>
      <c r="BN23" s="11">
        <f t="shared" si="67"/>
        <v>0.64587441062175077</v>
      </c>
      <c r="BO23" s="11">
        <f t="shared" si="68"/>
        <v>0.64587498458398285</v>
      </c>
      <c r="BP23" s="11">
        <f t="shared" si="69"/>
        <v>0.64587503107068278</v>
      </c>
      <c r="BQ23" s="11">
        <f t="shared" si="70"/>
        <v>0.64587507755049656</v>
      </c>
      <c r="BR23" s="11">
        <f t="shared" si="71"/>
        <v>0.64587512402342517</v>
      </c>
      <c r="BS23" s="11">
        <f t="shared" si="72"/>
        <v>0.64587517048947041</v>
      </c>
      <c r="BT23" s="11">
        <f t="shared" si="73"/>
        <v>0.64587521694863392</v>
      </c>
      <c r="BU23" s="11">
        <f t="shared" si="74"/>
        <v>0.64587526340091694</v>
      </c>
      <c r="BV23" s="11">
        <f t="shared" si="75"/>
        <v>0.64587530984632124</v>
      </c>
      <c r="BW23" s="11">
        <f t="shared" si="76"/>
        <v>0.64587535628484816</v>
      </c>
      <c r="BX23" s="11">
        <f t="shared" si="77"/>
        <v>0.64650255032780923</v>
      </c>
      <c r="BY23" s="11">
        <f t="shared" si="78"/>
        <v>0.64650255032780923</v>
      </c>
      <c r="BZ23" s="11">
        <f t="shared" si="79"/>
        <v>0.64650255032780923</v>
      </c>
      <c r="CA23" s="11">
        <f t="shared" si="80"/>
        <v>0.64650255032780923</v>
      </c>
      <c r="CB23" s="11">
        <f t="shared" si="81"/>
        <v>0.64650255032780923</v>
      </c>
      <c r="CC23" s="11">
        <f t="shared" si="82"/>
        <v>0.64650255032780923</v>
      </c>
      <c r="CD23" s="11">
        <f t="shared" si="83"/>
        <v>0.64650255032780923</v>
      </c>
      <c r="CE23" s="11">
        <f t="shared" si="84"/>
        <v>0.64650255032780923</v>
      </c>
      <c r="CF23" s="11">
        <f t="shared" si="85"/>
        <v>0.64650255032780923</v>
      </c>
      <c r="CG23" s="11">
        <f t="shared" si="86"/>
        <v>0.64650255032780923</v>
      </c>
      <c r="CH23" s="11">
        <f t="shared" si="87"/>
        <v>0.64650255032780923</v>
      </c>
      <c r="CI23" s="11">
        <f t="shared" si="88"/>
        <v>0.64650255032780923</v>
      </c>
      <c r="CJ23" s="11">
        <f t="shared" si="89"/>
        <v>0.64650255032780923</v>
      </c>
      <c r="CK23" s="11">
        <f t="shared" si="90"/>
        <v>0.64650255032780923</v>
      </c>
      <c r="CL23" s="11">
        <f t="shared" si="91"/>
        <v>0.64650255032780923</v>
      </c>
      <c r="CM23" s="11">
        <f t="shared" si="92"/>
        <v>0.64650255032780923</v>
      </c>
      <c r="CN23" s="11">
        <f t="shared" si="93"/>
        <v>0.64650255032780923</v>
      </c>
      <c r="CO23" s="11">
        <f t="shared" si="94"/>
        <v>0.64650255032780923</v>
      </c>
      <c r="CP23" s="11">
        <f t="shared" si="95"/>
        <v>0.64650255032780923</v>
      </c>
      <c r="CQ23" s="11">
        <f t="shared" si="96"/>
        <v>0.64650255032780923</v>
      </c>
      <c r="CR23" s="11">
        <f t="shared" si="97"/>
        <v>0.64650255032780923</v>
      </c>
      <c r="CS23" s="11">
        <f t="shared" si="98"/>
        <v>0.64650255032780923</v>
      </c>
      <c r="CT23" s="11">
        <f t="shared" si="99"/>
        <v>0.64650255032780923</v>
      </c>
      <c r="CU23" s="11">
        <f t="shared" si="100"/>
        <v>0.64650255032780923</v>
      </c>
      <c r="CV23" s="11">
        <f t="shared" si="101"/>
        <v>0.64650255032780923</v>
      </c>
      <c r="CW23" s="11">
        <f t="shared" si="102"/>
        <v>0.64650255032780923</v>
      </c>
      <c r="CX23" s="11">
        <f t="shared" si="103"/>
        <v>0.64650255032780923</v>
      </c>
      <c r="CY23" s="11">
        <f t="shared" si="104"/>
        <v>0.64650255032780923</v>
      </c>
      <c r="CZ23" s="11">
        <f t="shared" si="105"/>
        <v>0.64650255032780923</v>
      </c>
      <c r="DA23" s="11">
        <f t="shared" si="106"/>
        <v>0.64650255032780923</v>
      </c>
      <c r="DB23" s="11">
        <f t="shared" si="107"/>
        <v>0.64650255032780923</v>
      </c>
      <c r="DC23" s="11">
        <f t="shared" si="108"/>
        <v>0.64650255032780923</v>
      </c>
      <c r="DE23" s="4">
        <f>(1-BF23)/(SUM(BF$6:BF23))</f>
        <v>2.3800925514694687E-2</v>
      </c>
      <c r="DF23" s="4">
        <f>(1-BG23)/(SUM(BG$6:BG23))</f>
        <v>2.3799000188441964E-2</v>
      </c>
      <c r="DG23" s="4">
        <f>(1-BH23)/(SUM(BH$6:BH23))</f>
        <v>2.379716746216852E-2</v>
      </c>
      <c r="DH23" s="4">
        <f>(1-BI23)/(SUM(BI$6:BI23))</f>
        <v>2.3795412899092667E-2</v>
      </c>
      <c r="DI23" s="4">
        <f>(1-BJ23)/(SUM(BJ$6:BJ23))</f>
        <v>2.3793698868385151E-2</v>
      </c>
      <c r="DJ23" s="4">
        <f>(1-BK23)/(SUM(BK$6:BK23))</f>
        <v>2.3792123640619334E-2</v>
      </c>
      <c r="DK23" s="4">
        <f>(1-BL23)/(SUM(BL$6:BL23))</f>
        <v>2.3790589373011633E-2</v>
      </c>
      <c r="DL23" s="4">
        <f>(1-BM23)/(SUM(BM$6:BM23))</f>
        <v>2.3789159080640981E-2</v>
      </c>
      <c r="DM23" s="4">
        <f>(1-BN23)/(SUM(BN$6:BN23))</f>
        <v>2.3787768156201598E-2</v>
      </c>
      <c r="DN23" s="4">
        <f>(1-BO23)/(SUM(BO$6:BO23))</f>
        <v>2.3786416701052953E-2</v>
      </c>
      <c r="DO23" s="4">
        <f>(1-BP23)/(SUM(BP$6:BP23))</f>
        <v>2.3785147569585927E-2</v>
      </c>
      <c r="DP23" s="4">
        <f>(1-BQ23)/(SUM(BQ$6:BQ23))</f>
        <v>2.3783914711408942E-2</v>
      </c>
      <c r="DQ23" s="4">
        <f>(1-BR23)/(SUM(BR$6:BR23))</f>
        <v>2.378271717423441E-2</v>
      </c>
      <c r="DR23" s="4">
        <f>(1-BS23)/(SUM(BS$6:BS23))</f>
        <v>2.3781554028209355E-2</v>
      </c>
      <c r="DS23" s="4">
        <f>(1-BT23)/(SUM(BT$6:BT23))</f>
        <v>2.3780424365457627E-2</v>
      </c>
      <c r="DT23" s="4">
        <f>(1-BU23)/(SUM(BU$6:BU23))</f>
        <v>2.377932729962972E-2</v>
      </c>
      <c r="DU23" s="4">
        <f>(1-BV23)/(SUM(BV$6:BV23))</f>
        <v>2.3778261965460071E-2</v>
      </c>
      <c r="DV23" s="4">
        <f>(1-BW23)/(SUM(BW$6:BW23))</f>
        <v>2.3777227518331952E-2</v>
      </c>
      <c r="DW23" s="4">
        <f>(1-BX23)/(SUM(BX$6:BX23))</f>
        <v>2.373411591605468E-2</v>
      </c>
      <c r="DX23" s="4">
        <f>(1-BY23)/(SUM(BY$6:BY23))</f>
        <v>2.373411591605468E-2</v>
      </c>
      <c r="DY23" s="4">
        <f>(1-BZ23)/(SUM(BZ$6:BZ23))</f>
        <v>2.373411591605468E-2</v>
      </c>
      <c r="DZ23" s="4">
        <f>(1-CA23)/(SUM(CA$6:CA23))</f>
        <v>2.373411591605468E-2</v>
      </c>
      <c r="EA23" s="4">
        <f>(1-CB23)/(SUM(CB$6:CB23))</f>
        <v>2.373411591605468E-2</v>
      </c>
      <c r="EB23" s="4">
        <f>(1-CC23)/(SUM(CC$6:CC23))</f>
        <v>2.373411591605468E-2</v>
      </c>
      <c r="EC23" s="4">
        <f>(1-CD23)/(SUM(CD$6:CD23))</f>
        <v>2.373411591605468E-2</v>
      </c>
      <c r="ED23" s="4">
        <f>(1-CE23)/(SUM(CE$6:CE23))</f>
        <v>2.373411591605468E-2</v>
      </c>
      <c r="EE23" s="4">
        <f>(1-CF23)/(SUM(CF$6:CF23))</f>
        <v>2.373411591605468E-2</v>
      </c>
      <c r="EF23" s="4">
        <f>(1-CG23)/(SUM(CG$6:CG23))</f>
        <v>2.373411591605468E-2</v>
      </c>
      <c r="EG23" s="4">
        <f>(1-CH23)/(SUM(CH$6:CH23))</f>
        <v>2.373411591605468E-2</v>
      </c>
      <c r="EH23" s="4">
        <f>(1-CI23)/(SUM(CI$6:CI23))</f>
        <v>2.373411591605468E-2</v>
      </c>
      <c r="EI23" s="4">
        <f>(1-CJ23)/(SUM(CJ$6:CJ23))</f>
        <v>2.373411591605468E-2</v>
      </c>
      <c r="EJ23" s="4">
        <f>(1-CK23)/(SUM(CK$6:CK23))</f>
        <v>2.373411591605468E-2</v>
      </c>
      <c r="EK23" s="4">
        <f>(1-CL23)/(SUM(CL$6:CL23))</f>
        <v>2.373411591605468E-2</v>
      </c>
      <c r="EL23" s="4">
        <f>(1-CM23)/(SUM(CM$6:CM23))</f>
        <v>2.373411591605468E-2</v>
      </c>
      <c r="EM23" s="4">
        <f>(1-CN23)/(SUM(CN$6:CN23))</f>
        <v>2.373411591605468E-2</v>
      </c>
      <c r="EN23" s="4">
        <f>(1-CO23)/(SUM(CO$6:CO23))</f>
        <v>2.373411591605468E-2</v>
      </c>
      <c r="EO23" s="4">
        <f>(1-CP23)/(SUM(CP$6:CP23))</f>
        <v>2.373411591605468E-2</v>
      </c>
      <c r="EP23" s="4">
        <f>(1-CQ23)/(SUM(CQ$6:CQ23))</f>
        <v>2.373411591605468E-2</v>
      </c>
      <c r="EQ23" s="4">
        <f>(1-CR23)/(SUM(CR$6:CR23))</f>
        <v>2.373411591605468E-2</v>
      </c>
      <c r="ER23" s="4">
        <f>(1-CS23)/(SUM(CS$6:CS23))</f>
        <v>2.373411591605468E-2</v>
      </c>
      <c r="ES23" s="4">
        <f>(1-CT23)/(SUM(CT$6:CT23))</f>
        <v>2.373411591605468E-2</v>
      </c>
      <c r="ET23" s="4">
        <f>(1-CU23)/(SUM(CU$6:CU23))</f>
        <v>2.373411591605468E-2</v>
      </c>
      <c r="EU23" s="4">
        <f>(1-CV23)/(SUM(CV$6:CV23))</f>
        <v>2.373411591605468E-2</v>
      </c>
      <c r="EV23" s="4">
        <f>(1-CW23)/(SUM(CW$6:CW23))</f>
        <v>2.373411591605468E-2</v>
      </c>
      <c r="EW23" s="4">
        <f>(1-CX23)/(SUM(CX$6:CX23))</f>
        <v>2.373411591605468E-2</v>
      </c>
      <c r="EX23" s="4">
        <f>(1-CY23)/(SUM(CY$6:CY23))</f>
        <v>2.373411591605468E-2</v>
      </c>
      <c r="EY23" s="4">
        <f>(1-CZ23)/(SUM(CZ$6:CZ23))</f>
        <v>2.373411591605468E-2</v>
      </c>
      <c r="EZ23" s="4">
        <f>(1-DA23)/(SUM(DA$6:DA23))</f>
        <v>2.373411591605468E-2</v>
      </c>
      <c r="FA23" s="4">
        <f>(1-DB23)/(SUM(DB$6:DB23))</f>
        <v>2.373411591605468E-2</v>
      </c>
      <c r="FB23" s="4">
        <f>(1-DC23)/(SUM(DC$6:DC23))</f>
        <v>2.373411591605468E-2</v>
      </c>
      <c r="FD23" s="4">
        <f t="shared" si="109"/>
        <v>2.4584713210269005E-2</v>
      </c>
      <c r="FE23" s="4">
        <f t="shared" si="9"/>
        <v>2.4584415513434044E-2</v>
      </c>
      <c r="FF23" s="4">
        <f t="shared" si="10"/>
        <v>2.4584170961413632E-2</v>
      </c>
      <c r="FG23" s="4">
        <f t="shared" si="11"/>
        <v>2.4583964725761742E-2</v>
      </c>
      <c r="FH23" s="4">
        <f t="shared" si="12"/>
        <v>2.4583760001732902E-2</v>
      </c>
      <c r="FI23" s="4">
        <f t="shared" si="13"/>
        <v>2.4583646654654068E-2</v>
      </c>
      <c r="FJ23" s="4">
        <f t="shared" si="14"/>
        <v>2.4583533768300914E-2</v>
      </c>
      <c r="FK23" s="4">
        <f t="shared" si="15"/>
        <v>2.4583482999115169E-2</v>
      </c>
      <c r="FL23" s="4">
        <f t="shared" si="16"/>
        <v>2.4583432322842436E-2</v>
      </c>
      <c r="FM23" s="4">
        <f t="shared" si="17"/>
        <v>2.4583381739228249E-2</v>
      </c>
      <c r="FN23" s="4">
        <f t="shared" si="18"/>
        <v>2.4583377642331206E-2</v>
      </c>
      <c r="FO23" s="4">
        <f t="shared" si="19"/>
        <v>2.4583373546041676E-2</v>
      </c>
      <c r="FP23" s="4">
        <f t="shared" si="20"/>
        <v>2.4583369450358772E-2</v>
      </c>
      <c r="FQ23" s="4">
        <f t="shared" si="21"/>
        <v>2.458336535528316E-2</v>
      </c>
      <c r="FR23" s="4">
        <f t="shared" si="22"/>
        <v>2.4583361260814396E-2</v>
      </c>
      <c r="FS23" s="4">
        <f t="shared" si="23"/>
        <v>2.4583357166952036E-2</v>
      </c>
      <c r="FT23" s="4">
        <f t="shared" si="24"/>
        <v>2.4583353073696301E-2</v>
      </c>
      <c r="FU23" s="4">
        <f t="shared" si="25"/>
        <v>2.4583348981047193E-2</v>
      </c>
      <c r="FV23" s="4">
        <f t="shared" si="26"/>
        <v>2.4528102386994544E-2</v>
      </c>
      <c r="FW23" s="4">
        <f t="shared" si="27"/>
        <v>2.4528102386994544E-2</v>
      </c>
      <c r="FX23" s="4">
        <f t="shared" si="28"/>
        <v>2.4528102386994544E-2</v>
      </c>
      <c r="FY23" s="4">
        <f t="shared" si="29"/>
        <v>2.4528102386994544E-2</v>
      </c>
      <c r="FZ23" s="4">
        <f t="shared" si="30"/>
        <v>2.4528102386994544E-2</v>
      </c>
      <c r="GA23" s="4">
        <f t="shared" si="31"/>
        <v>2.4528102386994544E-2</v>
      </c>
      <c r="GB23" s="4">
        <f t="shared" si="32"/>
        <v>2.4528102386994544E-2</v>
      </c>
      <c r="GC23" s="4">
        <f t="shared" si="33"/>
        <v>2.4528102386994544E-2</v>
      </c>
      <c r="GD23" s="4">
        <f t="shared" si="34"/>
        <v>2.4528102386994544E-2</v>
      </c>
      <c r="GE23" s="4">
        <f t="shared" si="35"/>
        <v>2.4528102386994544E-2</v>
      </c>
      <c r="GF23" s="4">
        <f t="shared" si="36"/>
        <v>2.4528102386994544E-2</v>
      </c>
      <c r="GG23" s="4">
        <f t="shared" si="37"/>
        <v>2.4528102386994544E-2</v>
      </c>
      <c r="GH23" s="4">
        <f t="shared" si="38"/>
        <v>2.4528102386994544E-2</v>
      </c>
      <c r="GI23" s="4">
        <f t="shared" si="39"/>
        <v>2.4528102386994544E-2</v>
      </c>
      <c r="GJ23" s="4">
        <f t="shared" si="40"/>
        <v>2.4528102386994544E-2</v>
      </c>
      <c r="GK23" s="4">
        <f t="shared" si="41"/>
        <v>2.4528102386994544E-2</v>
      </c>
      <c r="GL23" s="4">
        <f t="shared" si="42"/>
        <v>2.4528102386994544E-2</v>
      </c>
      <c r="GM23" s="4">
        <f t="shared" si="43"/>
        <v>2.4528102386994544E-2</v>
      </c>
      <c r="GN23" s="4">
        <f t="shared" si="44"/>
        <v>2.4528102386994544E-2</v>
      </c>
      <c r="GO23" s="4">
        <f t="shared" si="45"/>
        <v>2.4528102386994544E-2</v>
      </c>
      <c r="GP23" s="4">
        <f t="shared" si="46"/>
        <v>2.4528102386994544E-2</v>
      </c>
      <c r="GQ23" s="4">
        <f t="shared" si="47"/>
        <v>2.4528102386994544E-2</v>
      </c>
      <c r="GR23" s="4">
        <f t="shared" si="48"/>
        <v>2.4528102386994544E-2</v>
      </c>
      <c r="GS23" s="4">
        <f t="shared" si="49"/>
        <v>2.4528102386994544E-2</v>
      </c>
      <c r="GT23" s="4">
        <f t="shared" si="50"/>
        <v>2.4528102386994544E-2</v>
      </c>
      <c r="GU23" s="4">
        <f t="shared" si="51"/>
        <v>2.4528102386994544E-2</v>
      </c>
      <c r="GV23" s="4">
        <f t="shared" si="52"/>
        <v>2.4528102386994544E-2</v>
      </c>
      <c r="GW23" s="4">
        <f t="shared" si="53"/>
        <v>2.4528102386994544E-2</v>
      </c>
      <c r="GX23" s="4">
        <f t="shared" si="54"/>
        <v>2.4528102386994544E-2</v>
      </c>
      <c r="GY23" s="4">
        <f t="shared" si="55"/>
        <v>2.4528102386994544E-2</v>
      </c>
      <c r="GZ23" s="4">
        <f t="shared" si="56"/>
        <v>2.4528102386994544E-2</v>
      </c>
      <c r="HA23" s="4">
        <f t="shared" si="57"/>
        <v>2.4528102386994544E-2</v>
      </c>
      <c r="HB23" s="4"/>
      <c r="HC23" s="4"/>
      <c r="HD23" s="4"/>
      <c r="HE23" s="4"/>
    </row>
    <row r="24" spans="2:213" x14ac:dyDescent="0.2">
      <c r="B24" t="str">
        <f t="shared" si="0"/>
        <v>19y</v>
      </c>
      <c r="C24">
        <f t="shared" si="58"/>
        <v>228</v>
      </c>
      <c r="D24" s="10">
        <f t="shared" si="1"/>
        <v>19</v>
      </c>
      <c r="E24" s="11">
        <f>'Curve construction'!E39</f>
        <v>2.9861855596608661E-2</v>
      </c>
      <c r="G24" s="11">
        <f t="shared" si="59"/>
        <v>2.9861855596608661E-2</v>
      </c>
      <c r="H24" s="11">
        <f t="shared" si="59"/>
        <v>2.9861855596608661E-2</v>
      </c>
      <c r="I24" s="11">
        <f t="shared" si="59"/>
        <v>2.9861855596608661E-2</v>
      </c>
      <c r="J24" s="11">
        <f t="shared" si="59"/>
        <v>2.9861855596608661E-2</v>
      </c>
      <c r="K24" s="11">
        <f t="shared" si="59"/>
        <v>2.9861855596608661E-2</v>
      </c>
      <c r="L24" s="11">
        <f t="shared" si="59"/>
        <v>2.9861855596608661E-2</v>
      </c>
      <c r="M24" s="11">
        <f t="shared" si="59"/>
        <v>2.9861855596608661E-2</v>
      </c>
      <c r="N24" s="11">
        <f t="shared" si="59"/>
        <v>2.9861855596608661E-2</v>
      </c>
      <c r="O24" s="11">
        <f t="shared" si="59"/>
        <v>2.9861855596608661E-2</v>
      </c>
      <c r="P24" s="11">
        <f t="shared" si="59"/>
        <v>2.9861855596608661E-2</v>
      </c>
      <c r="Q24" s="11">
        <f t="shared" si="59"/>
        <v>2.9861855596608661E-2</v>
      </c>
      <c r="R24" s="11">
        <f t="shared" si="59"/>
        <v>2.9861855596608661E-2</v>
      </c>
      <c r="S24" s="11">
        <f t="shared" si="59"/>
        <v>2.9861855596608661E-2</v>
      </c>
      <c r="T24" s="11">
        <f t="shared" si="59"/>
        <v>2.9861855596608661E-2</v>
      </c>
      <c r="U24" s="11">
        <f t="shared" si="59"/>
        <v>2.9861855596608661E-2</v>
      </c>
      <c r="V24" s="11">
        <f t="shared" si="59"/>
        <v>2.9861855596608661E-2</v>
      </c>
      <c r="W24" s="11">
        <f t="shared" si="112"/>
        <v>2.9861855596608661E-2</v>
      </c>
      <c r="X24" s="11">
        <f t="shared" si="112"/>
        <v>2.9861855596608661E-2</v>
      </c>
      <c r="Y24" s="11">
        <f t="shared" si="112"/>
        <v>3.0861855596608662E-2</v>
      </c>
      <c r="Z24" s="11">
        <f t="shared" si="112"/>
        <v>2.9861855596608661E-2</v>
      </c>
      <c r="AA24" s="11">
        <f t="shared" si="112"/>
        <v>2.9861855596608661E-2</v>
      </c>
      <c r="AB24" s="11">
        <f t="shared" si="112"/>
        <v>2.9861855596608661E-2</v>
      </c>
      <c r="AC24" s="11">
        <f t="shared" si="112"/>
        <v>2.9861855596608661E-2</v>
      </c>
      <c r="AD24" s="11">
        <f t="shared" si="112"/>
        <v>2.9861855596608661E-2</v>
      </c>
      <c r="AE24" s="11">
        <f t="shared" si="112"/>
        <v>2.9861855596608661E-2</v>
      </c>
      <c r="AF24" s="11">
        <f t="shared" si="112"/>
        <v>2.9861855596608661E-2</v>
      </c>
      <c r="AG24" s="11">
        <f t="shared" si="112"/>
        <v>2.9861855596608661E-2</v>
      </c>
      <c r="AH24" s="11">
        <f t="shared" si="112"/>
        <v>2.9861855596608661E-2</v>
      </c>
      <c r="AI24" s="11">
        <f t="shared" si="112"/>
        <v>2.9861855596608661E-2</v>
      </c>
      <c r="AJ24" s="11">
        <f t="shared" si="112"/>
        <v>2.9861855596608661E-2</v>
      </c>
      <c r="AK24" s="11">
        <f t="shared" si="112"/>
        <v>2.9861855596608661E-2</v>
      </c>
      <c r="AL24" s="11">
        <f t="shared" si="112"/>
        <v>2.9861855596608661E-2</v>
      </c>
      <c r="AM24" s="11">
        <f t="shared" si="112"/>
        <v>2.9861855596608661E-2</v>
      </c>
      <c r="AN24" s="11">
        <f t="shared" si="112"/>
        <v>2.9861855596608661E-2</v>
      </c>
      <c r="AO24" s="11">
        <f t="shared" si="111"/>
        <v>2.9861855596608661E-2</v>
      </c>
      <c r="AP24" s="11">
        <f t="shared" si="111"/>
        <v>2.9861855596608661E-2</v>
      </c>
      <c r="AQ24" s="11">
        <f t="shared" si="111"/>
        <v>2.9861855596608661E-2</v>
      </c>
      <c r="AR24" s="11">
        <f t="shared" si="111"/>
        <v>2.9861855596608661E-2</v>
      </c>
      <c r="AS24" s="11">
        <f t="shared" si="111"/>
        <v>2.9861855596608661E-2</v>
      </c>
      <c r="AT24" s="11">
        <f t="shared" si="111"/>
        <v>2.9861855596608661E-2</v>
      </c>
      <c r="AU24" s="11">
        <f t="shared" si="111"/>
        <v>2.9861855596608661E-2</v>
      </c>
      <c r="AV24" s="11">
        <f t="shared" si="111"/>
        <v>2.9861855596608661E-2</v>
      </c>
      <c r="AW24" s="11">
        <f t="shared" si="111"/>
        <v>2.9861855596608661E-2</v>
      </c>
      <c r="AX24" s="11">
        <f t="shared" si="111"/>
        <v>2.9861855596608661E-2</v>
      </c>
      <c r="AY24" s="11">
        <f t="shared" si="111"/>
        <v>2.9861855596608661E-2</v>
      </c>
      <c r="AZ24" s="11">
        <f t="shared" si="111"/>
        <v>2.9861855596608661E-2</v>
      </c>
      <c r="BA24" s="11">
        <f t="shared" si="111"/>
        <v>2.9861855596608661E-2</v>
      </c>
      <c r="BB24" s="11">
        <f t="shared" si="111"/>
        <v>2.9861855596608661E-2</v>
      </c>
      <c r="BC24" s="11">
        <f t="shared" si="111"/>
        <v>2.9861855596608661E-2</v>
      </c>
      <c r="BD24" s="11">
        <f t="shared" si="111"/>
        <v>2.9861855596608661E-2</v>
      </c>
      <c r="BF24" s="11">
        <f t="shared" si="110"/>
        <v>0.6271325356075369</v>
      </c>
      <c r="BG24" s="11">
        <f t="shared" si="60"/>
        <v>0.62713581549831765</v>
      </c>
      <c r="BH24" s="11">
        <f t="shared" si="61"/>
        <v>0.62713850987680975</v>
      </c>
      <c r="BI24" s="11">
        <f t="shared" si="62"/>
        <v>0.62714078211003987</v>
      </c>
      <c r="BJ24" s="11">
        <f t="shared" si="63"/>
        <v>0.62714303769732482</v>
      </c>
      <c r="BK24" s="11">
        <f t="shared" si="64"/>
        <v>0.62714428652476006</v>
      </c>
      <c r="BL24" s="11">
        <f t="shared" si="65"/>
        <v>0.62714553027865183</v>
      </c>
      <c r="BM24" s="11">
        <f t="shared" si="66"/>
        <v>0.6271460896418215</v>
      </c>
      <c r="BN24" s="11">
        <f t="shared" si="67"/>
        <v>0.62714664798182052</v>
      </c>
      <c r="BO24" s="11">
        <f t="shared" si="68"/>
        <v>0.62714720530145418</v>
      </c>
      <c r="BP24" s="11">
        <f t="shared" si="69"/>
        <v>0.62714725044022657</v>
      </c>
      <c r="BQ24" s="11">
        <f t="shared" si="70"/>
        <v>0.62714729557231252</v>
      </c>
      <c r="BR24" s="11">
        <f t="shared" si="71"/>
        <v>0.62714734069771294</v>
      </c>
      <c r="BS24" s="11">
        <f t="shared" si="72"/>
        <v>0.62714738581642959</v>
      </c>
      <c r="BT24" s="11">
        <f t="shared" si="73"/>
        <v>0.62714743092846403</v>
      </c>
      <c r="BU24" s="11">
        <f t="shared" si="74"/>
        <v>0.62714747603381749</v>
      </c>
      <c r="BV24" s="11">
        <f t="shared" si="75"/>
        <v>0.62714752113249173</v>
      </c>
      <c r="BW24" s="11">
        <f t="shared" si="76"/>
        <v>0.62714756622448797</v>
      </c>
      <c r="BX24" s="11">
        <f t="shared" si="77"/>
        <v>0.6271476113098079</v>
      </c>
      <c r="BY24" s="11">
        <f t="shared" si="78"/>
        <v>0.62775657416040942</v>
      </c>
      <c r="BZ24" s="11">
        <f t="shared" si="79"/>
        <v>0.62775657416040942</v>
      </c>
      <c r="CA24" s="11">
        <f t="shared" si="80"/>
        <v>0.62775657416040942</v>
      </c>
      <c r="CB24" s="11">
        <f t="shared" si="81"/>
        <v>0.62775657416040942</v>
      </c>
      <c r="CC24" s="11">
        <f t="shared" si="82"/>
        <v>0.62775657416040942</v>
      </c>
      <c r="CD24" s="11">
        <f t="shared" si="83"/>
        <v>0.62775657416040942</v>
      </c>
      <c r="CE24" s="11">
        <f t="shared" si="84"/>
        <v>0.62775657416040942</v>
      </c>
      <c r="CF24" s="11">
        <f t="shared" si="85"/>
        <v>0.62775657416040942</v>
      </c>
      <c r="CG24" s="11">
        <f t="shared" si="86"/>
        <v>0.62775657416040942</v>
      </c>
      <c r="CH24" s="11">
        <f t="shared" si="87"/>
        <v>0.62775657416040942</v>
      </c>
      <c r="CI24" s="11">
        <f t="shared" si="88"/>
        <v>0.62775657416040942</v>
      </c>
      <c r="CJ24" s="11">
        <f t="shared" si="89"/>
        <v>0.62775657416040942</v>
      </c>
      <c r="CK24" s="11">
        <f t="shared" si="90"/>
        <v>0.62775657416040942</v>
      </c>
      <c r="CL24" s="11">
        <f t="shared" si="91"/>
        <v>0.62775657416040942</v>
      </c>
      <c r="CM24" s="11">
        <f t="shared" si="92"/>
        <v>0.62775657416040942</v>
      </c>
      <c r="CN24" s="11">
        <f t="shared" si="93"/>
        <v>0.62775657416040942</v>
      </c>
      <c r="CO24" s="11">
        <f t="shared" si="94"/>
        <v>0.62775657416040942</v>
      </c>
      <c r="CP24" s="11">
        <f t="shared" si="95"/>
        <v>0.62775657416040942</v>
      </c>
      <c r="CQ24" s="11">
        <f t="shared" si="96"/>
        <v>0.62775657416040942</v>
      </c>
      <c r="CR24" s="11">
        <f t="shared" si="97"/>
        <v>0.62775657416040942</v>
      </c>
      <c r="CS24" s="11">
        <f t="shared" si="98"/>
        <v>0.62775657416040942</v>
      </c>
      <c r="CT24" s="11">
        <f t="shared" si="99"/>
        <v>0.62775657416040942</v>
      </c>
      <c r="CU24" s="11">
        <f t="shared" si="100"/>
        <v>0.62775657416040942</v>
      </c>
      <c r="CV24" s="11">
        <f t="shared" si="101"/>
        <v>0.62775657416040942</v>
      </c>
      <c r="CW24" s="11">
        <f t="shared" si="102"/>
        <v>0.62775657416040942</v>
      </c>
      <c r="CX24" s="11">
        <f t="shared" si="103"/>
        <v>0.62775657416040942</v>
      </c>
      <c r="CY24" s="11">
        <f t="shared" si="104"/>
        <v>0.62775657416040942</v>
      </c>
      <c r="CZ24" s="11">
        <f t="shared" si="105"/>
        <v>0.62775657416040942</v>
      </c>
      <c r="DA24" s="11">
        <f t="shared" si="106"/>
        <v>0.62775657416040942</v>
      </c>
      <c r="DB24" s="11">
        <f t="shared" si="107"/>
        <v>0.62775657416040942</v>
      </c>
      <c r="DC24" s="11">
        <f t="shared" si="108"/>
        <v>0.62775657416040942</v>
      </c>
      <c r="DE24" s="4">
        <f>(1-BF24)/(SUM(BF$6:BF24))</f>
        <v>2.4046050666168904E-2</v>
      </c>
      <c r="DF24" s="4">
        <f>(1-BG24)/(SUM(BG$6:BG24))</f>
        <v>2.4044187648284237E-2</v>
      </c>
      <c r="DG24" s="4">
        <f>(1-BH24)/(SUM(BH$6:BH24))</f>
        <v>2.4042413770632674E-2</v>
      </c>
      <c r="DH24" s="4">
        <f>(1-BI24)/(SUM(BI$6:BI24))</f>
        <v>2.4040715211653133E-2</v>
      </c>
      <c r="DI24" s="4">
        <f>(1-BJ24)/(SUM(BJ$6:BJ24))</f>
        <v>2.403905592054845E-2</v>
      </c>
      <c r="DJ24" s="4">
        <f>(1-BK24)/(SUM(BK$6:BK24))</f>
        <v>2.4037530118142886E-2</v>
      </c>
      <c r="DK24" s="4">
        <f>(1-BL24)/(SUM(BL$6:BL24))</f>
        <v>2.4036044012415585E-2</v>
      </c>
      <c r="DL24" s="4">
        <f>(1-BM24)/(SUM(BM$6:BM24))</f>
        <v>2.4034657974999121E-2</v>
      </c>
      <c r="DM24" s="4">
        <f>(1-BN24)/(SUM(BN$6:BN24))</f>
        <v>2.4033310096413466E-2</v>
      </c>
      <c r="DN24" s="4">
        <f>(1-BO24)/(SUM(BO$6:BO24))</f>
        <v>2.403200047545986E-2</v>
      </c>
      <c r="DO24" s="4">
        <f>(1-BP24)/(SUM(BP$6:BP24))</f>
        <v>2.4030770117039212E-2</v>
      </c>
      <c r="DP24" s="4">
        <f>(1-BQ24)/(SUM(BQ$6:BQ24))</f>
        <v>2.4029574920023656E-2</v>
      </c>
      <c r="DQ24" s="4">
        <f>(1-BR24)/(SUM(BR$6:BR24))</f>
        <v>2.4028413961614641E-2</v>
      </c>
      <c r="DR24" s="4">
        <f>(1-BS24)/(SUM(BS$6:BS24))</f>
        <v>2.402728634073641E-2</v>
      </c>
      <c r="DS24" s="4">
        <f>(1-BT24)/(SUM(BT$6:BT24))</f>
        <v>2.4026191177593734E-2</v>
      </c>
      <c r="DT24" s="4">
        <f>(1-BU24)/(SUM(BU$6:BU24))</f>
        <v>2.4025127613236833E-2</v>
      </c>
      <c r="DU24" s="4">
        <f>(1-BV24)/(SUM(BV$6:BV24))</f>
        <v>2.4024094809133589E-2</v>
      </c>
      <c r="DV24" s="4">
        <f>(1-BW24)/(SUM(BW$6:BW24))</f>
        <v>2.4023091946748967E-2</v>
      </c>
      <c r="DW24" s="4">
        <f>(1-BX24)/(SUM(BX$6:BX24))</f>
        <v>2.4022118227131468E-2</v>
      </c>
      <c r="DX24" s="4">
        <f>(1-BY24)/(SUM(BY$6:BY24))</f>
        <v>2.3981943080712553E-2</v>
      </c>
      <c r="DY24" s="4">
        <f>(1-BZ24)/(SUM(BZ$6:BZ24))</f>
        <v>2.3981943080712553E-2</v>
      </c>
      <c r="DZ24" s="4">
        <f>(1-CA24)/(SUM(CA$6:CA24))</f>
        <v>2.3981943080712553E-2</v>
      </c>
      <c r="EA24" s="4">
        <f>(1-CB24)/(SUM(CB$6:CB24))</f>
        <v>2.3981943080712553E-2</v>
      </c>
      <c r="EB24" s="4">
        <f>(1-CC24)/(SUM(CC$6:CC24))</f>
        <v>2.3981943080712553E-2</v>
      </c>
      <c r="EC24" s="4">
        <f>(1-CD24)/(SUM(CD$6:CD24))</f>
        <v>2.3981943080712553E-2</v>
      </c>
      <c r="ED24" s="4">
        <f>(1-CE24)/(SUM(CE$6:CE24))</f>
        <v>2.3981943080712553E-2</v>
      </c>
      <c r="EE24" s="4">
        <f>(1-CF24)/(SUM(CF$6:CF24))</f>
        <v>2.3981943080712553E-2</v>
      </c>
      <c r="EF24" s="4">
        <f>(1-CG24)/(SUM(CG$6:CG24))</f>
        <v>2.3981943080712553E-2</v>
      </c>
      <c r="EG24" s="4">
        <f>(1-CH24)/(SUM(CH$6:CH24))</f>
        <v>2.3981943080712553E-2</v>
      </c>
      <c r="EH24" s="4">
        <f>(1-CI24)/(SUM(CI$6:CI24))</f>
        <v>2.3981943080712553E-2</v>
      </c>
      <c r="EI24" s="4">
        <f>(1-CJ24)/(SUM(CJ$6:CJ24))</f>
        <v>2.3981943080712553E-2</v>
      </c>
      <c r="EJ24" s="4">
        <f>(1-CK24)/(SUM(CK$6:CK24))</f>
        <v>2.3981943080712553E-2</v>
      </c>
      <c r="EK24" s="4">
        <f>(1-CL24)/(SUM(CL$6:CL24))</f>
        <v>2.3981943080712553E-2</v>
      </c>
      <c r="EL24" s="4">
        <f>(1-CM24)/(SUM(CM$6:CM24))</f>
        <v>2.3981943080712553E-2</v>
      </c>
      <c r="EM24" s="4">
        <f>(1-CN24)/(SUM(CN$6:CN24))</f>
        <v>2.3981943080712553E-2</v>
      </c>
      <c r="EN24" s="4">
        <f>(1-CO24)/(SUM(CO$6:CO24))</f>
        <v>2.3981943080712553E-2</v>
      </c>
      <c r="EO24" s="4">
        <f>(1-CP24)/(SUM(CP$6:CP24))</f>
        <v>2.3981943080712553E-2</v>
      </c>
      <c r="EP24" s="4">
        <f>(1-CQ24)/(SUM(CQ$6:CQ24))</f>
        <v>2.3981943080712553E-2</v>
      </c>
      <c r="EQ24" s="4">
        <f>(1-CR24)/(SUM(CR$6:CR24))</f>
        <v>2.3981943080712553E-2</v>
      </c>
      <c r="ER24" s="4">
        <f>(1-CS24)/(SUM(CS$6:CS24))</f>
        <v>2.3981943080712553E-2</v>
      </c>
      <c r="ES24" s="4">
        <f>(1-CT24)/(SUM(CT$6:CT24))</f>
        <v>2.3981943080712553E-2</v>
      </c>
      <c r="ET24" s="4">
        <f>(1-CU24)/(SUM(CU$6:CU24))</f>
        <v>2.3981943080712553E-2</v>
      </c>
      <c r="EU24" s="4">
        <f>(1-CV24)/(SUM(CV$6:CV24))</f>
        <v>2.3981943080712553E-2</v>
      </c>
      <c r="EV24" s="4">
        <f>(1-CW24)/(SUM(CW$6:CW24))</f>
        <v>2.3981943080712553E-2</v>
      </c>
      <c r="EW24" s="4">
        <f>(1-CX24)/(SUM(CX$6:CX24))</f>
        <v>2.3981943080712553E-2</v>
      </c>
      <c r="EX24" s="4">
        <f>(1-CY24)/(SUM(CY$6:CY24))</f>
        <v>2.3981943080712553E-2</v>
      </c>
      <c r="EY24" s="4">
        <f>(1-CZ24)/(SUM(CZ$6:CZ24))</f>
        <v>2.3981943080712553E-2</v>
      </c>
      <c r="EZ24" s="4">
        <f>(1-DA24)/(SUM(DA$6:DA24))</f>
        <v>2.3981943080712553E-2</v>
      </c>
      <c r="FA24" s="4">
        <f>(1-DB24)/(SUM(DB$6:DB24))</f>
        <v>2.3981943080712553E-2</v>
      </c>
      <c r="FB24" s="4">
        <f>(1-DC24)/(SUM(DC$6:DC24))</f>
        <v>2.3981943080712553E-2</v>
      </c>
      <c r="FD24" s="4">
        <f t="shared" si="109"/>
        <v>2.4861782185125803E-2</v>
      </c>
      <c r="FE24" s="4">
        <f t="shared" si="9"/>
        <v>2.4861500080276544E-2</v>
      </c>
      <c r="FF24" s="4">
        <f t="shared" si="10"/>
        <v>2.4861268336758835E-2</v>
      </c>
      <c r="FG24" s="4">
        <f t="shared" si="11"/>
        <v>2.4861072902773396E-2</v>
      </c>
      <c r="FH24" s="4">
        <f t="shared" si="12"/>
        <v>2.4860878901237227E-2</v>
      </c>
      <c r="FI24" s="4">
        <f t="shared" si="13"/>
        <v>2.4860771490750277E-2</v>
      </c>
      <c r="FJ24" s="4">
        <f t="shared" si="14"/>
        <v>2.4860664516857867E-2</v>
      </c>
      <c r="FK24" s="4">
        <f t="shared" si="15"/>
        <v>2.48606164067251E-2</v>
      </c>
      <c r="FL24" s="4">
        <f t="shared" si="16"/>
        <v>2.4860568384638793E-2</v>
      </c>
      <c r="FM24" s="4">
        <f t="shared" si="17"/>
        <v>2.4860520450357804E-2</v>
      </c>
      <c r="FN24" s="4">
        <f t="shared" si="18"/>
        <v>2.4860516568037339E-2</v>
      </c>
      <c r="FO24" s="4">
        <f t="shared" si="19"/>
        <v>2.4860512686292191E-2</v>
      </c>
      <c r="FP24" s="4">
        <f t="shared" si="20"/>
        <v>2.4860508805122139E-2</v>
      </c>
      <c r="FQ24" s="4">
        <f t="shared" si="21"/>
        <v>2.4860504924527405E-2</v>
      </c>
      <c r="FR24" s="4">
        <f t="shared" si="22"/>
        <v>2.4860501044507766E-2</v>
      </c>
      <c r="FS24" s="4">
        <f t="shared" si="23"/>
        <v>2.4860497165062778E-2</v>
      </c>
      <c r="FT24" s="4">
        <f t="shared" si="24"/>
        <v>2.4860493286192664E-2</v>
      </c>
      <c r="FU24" s="4">
        <f t="shared" si="25"/>
        <v>2.4860489407897202E-2</v>
      </c>
      <c r="FV24" s="4">
        <f t="shared" si="26"/>
        <v>2.4860485530176391E-2</v>
      </c>
      <c r="FW24" s="4">
        <f t="shared" si="27"/>
        <v>2.4808136297844063E-2</v>
      </c>
      <c r="FX24" s="4">
        <f t="shared" si="28"/>
        <v>2.4808136297844063E-2</v>
      </c>
      <c r="FY24" s="4">
        <f t="shared" si="29"/>
        <v>2.4808136297844063E-2</v>
      </c>
      <c r="FZ24" s="4">
        <f t="shared" si="30"/>
        <v>2.4808136297844063E-2</v>
      </c>
      <c r="GA24" s="4">
        <f t="shared" si="31"/>
        <v>2.4808136297844063E-2</v>
      </c>
      <c r="GB24" s="4">
        <f t="shared" si="32"/>
        <v>2.4808136297844063E-2</v>
      </c>
      <c r="GC24" s="4">
        <f t="shared" si="33"/>
        <v>2.4808136297844063E-2</v>
      </c>
      <c r="GD24" s="4">
        <f t="shared" si="34"/>
        <v>2.4808136297844063E-2</v>
      </c>
      <c r="GE24" s="4">
        <f t="shared" si="35"/>
        <v>2.4808136297844063E-2</v>
      </c>
      <c r="GF24" s="4">
        <f t="shared" si="36"/>
        <v>2.4808136297844063E-2</v>
      </c>
      <c r="GG24" s="4">
        <f t="shared" si="37"/>
        <v>2.4808136297844063E-2</v>
      </c>
      <c r="GH24" s="4">
        <f t="shared" si="38"/>
        <v>2.4808136297844063E-2</v>
      </c>
      <c r="GI24" s="4">
        <f t="shared" si="39"/>
        <v>2.4808136297844063E-2</v>
      </c>
      <c r="GJ24" s="4">
        <f t="shared" si="40"/>
        <v>2.4808136297844063E-2</v>
      </c>
      <c r="GK24" s="4">
        <f t="shared" si="41"/>
        <v>2.4808136297844063E-2</v>
      </c>
      <c r="GL24" s="4">
        <f t="shared" si="42"/>
        <v>2.4808136297844063E-2</v>
      </c>
      <c r="GM24" s="4">
        <f t="shared" si="43"/>
        <v>2.4808136297844063E-2</v>
      </c>
      <c r="GN24" s="4">
        <f t="shared" si="44"/>
        <v>2.4808136297844063E-2</v>
      </c>
      <c r="GO24" s="4">
        <f t="shared" si="45"/>
        <v>2.4808136297844063E-2</v>
      </c>
      <c r="GP24" s="4">
        <f t="shared" si="46"/>
        <v>2.4808136297844063E-2</v>
      </c>
      <c r="GQ24" s="4">
        <f t="shared" si="47"/>
        <v>2.4808136297844063E-2</v>
      </c>
      <c r="GR24" s="4">
        <f t="shared" si="48"/>
        <v>2.4808136297844063E-2</v>
      </c>
      <c r="GS24" s="4">
        <f t="shared" si="49"/>
        <v>2.4808136297844063E-2</v>
      </c>
      <c r="GT24" s="4">
        <f t="shared" si="50"/>
        <v>2.4808136297844063E-2</v>
      </c>
      <c r="GU24" s="4">
        <f t="shared" si="51"/>
        <v>2.4808136297844063E-2</v>
      </c>
      <c r="GV24" s="4">
        <f t="shared" si="52"/>
        <v>2.4808136297844063E-2</v>
      </c>
      <c r="GW24" s="4">
        <f t="shared" si="53"/>
        <v>2.4808136297844063E-2</v>
      </c>
      <c r="GX24" s="4">
        <f t="shared" si="54"/>
        <v>2.4808136297844063E-2</v>
      </c>
      <c r="GY24" s="4">
        <f t="shared" si="55"/>
        <v>2.4808136297844063E-2</v>
      </c>
      <c r="GZ24" s="4">
        <f t="shared" si="56"/>
        <v>2.4808136297844063E-2</v>
      </c>
      <c r="HA24" s="4">
        <f t="shared" si="57"/>
        <v>2.4808136297844063E-2</v>
      </c>
      <c r="HB24" s="4"/>
      <c r="HC24" s="4"/>
      <c r="HD24" s="4"/>
      <c r="HE24" s="4"/>
    </row>
    <row r="25" spans="2:213" x14ac:dyDescent="0.2">
      <c r="B25" t="str">
        <f t="shared" si="0"/>
        <v>20y</v>
      </c>
      <c r="C25">
        <f t="shared" si="58"/>
        <v>240</v>
      </c>
      <c r="D25" s="10">
        <f t="shared" si="1"/>
        <v>20</v>
      </c>
      <c r="E25" s="11">
        <f>'Curve construction'!E40</f>
        <v>2.9938171082478503E-2</v>
      </c>
      <c r="G25" s="11">
        <f t="shared" si="59"/>
        <v>2.9938171082478503E-2</v>
      </c>
      <c r="H25" s="11">
        <f t="shared" si="59"/>
        <v>2.9938171082478503E-2</v>
      </c>
      <c r="I25" s="11">
        <f t="shared" si="59"/>
        <v>2.9938171082478503E-2</v>
      </c>
      <c r="J25" s="11">
        <f t="shared" si="59"/>
        <v>2.9938171082478503E-2</v>
      </c>
      <c r="K25" s="11">
        <f t="shared" si="59"/>
        <v>2.9938171082478503E-2</v>
      </c>
      <c r="L25" s="11">
        <f t="shared" si="59"/>
        <v>2.9938171082478503E-2</v>
      </c>
      <c r="M25" s="11">
        <f t="shared" si="59"/>
        <v>2.9938171082478503E-2</v>
      </c>
      <c r="N25" s="11">
        <f t="shared" si="59"/>
        <v>2.9938171082478503E-2</v>
      </c>
      <c r="O25" s="11">
        <f t="shared" si="59"/>
        <v>2.9938171082478503E-2</v>
      </c>
      <c r="P25" s="11">
        <f t="shared" si="59"/>
        <v>2.9938171082478503E-2</v>
      </c>
      <c r="Q25" s="11">
        <f t="shared" si="59"/>
        <v>2.9938171082478503E-2</v>
      </c>
      <c r="R25" s="11">
        <f t="shared" si="59"/>
        <v>2.9938171082478503E-2</v>
      </c>
      <c r="S25" s="11">
        <f t="shared" si="59"/>
        <v>2.9938171082478503E-2</v>
      </c>
      <c r="T25" s="11">
        <f t="shared" si="59"/>
        <v>2.9938171082478503E-2</v>
      </c>
      <c r="U25" s="11">
        <f t="shared" si="59"/>
        <v>2.9938171082478503E-2</v>
      </c>
      <c r="V25" s="11">
        <f t="shared" si="59"/>
        <v>2.9938171082478503E-2</v>
      </c>
      <c r="W25" s="11">
        <f t="shared" si="112"/>
        <v>2.9938171082478503E-2</v>
      </c>
      <c r="X25" s="11">
        <f t="shared" si="112"/>
        <v>2.9938171082478503E-2</v>
      </c>
      <c r="Y25" s="11">
        <f t="shared" si="112"/>
        <v>2.9938171082478503E-2</v>
      </c>
      <c r="Z25" s="11">
        <f t="shared" si="112"/>
        <v>3.0938171082478504E-2</v>
      </c>
      <c r="AA25" s="11">
        <f t="shared" si="112"/>
        <v>2.9938171082478503E-2</v>
      </c>
      <c r="AB25" s="11">
        <f t="shared" si="112"/>
        <v>2.9938171082478503E-2</v>
      </c>
      <c r="AC25" s="11">
        <f t="shared" si="112"/>
        <v>2.9938171082478503E-2</v>
      </c>
      <c r="AD25" s="11">
        <f t="shared" si="112"/>
        <v>2.9938171082478503E-2</v>
      </c>
      <c r="AE25" s="11">
        <f t="shared" si="112"/>
        <v>2.9938171082478503E-2</v>
      </c>
      <c r="AF25" s="11">
        <f t="shared" si="112"/>
        <v>2.9938171082478503E-2</v>
      </c>
      <c r="AG25" s="11">
        <f t="shared" si="112"/>
        <v>2.9938171082478503E-2</v>
      </c>
      <c r="AH25" s="11">
        <f t="shared" si="112"/>
        <v>2.9938171082478503E-2</v>
      </c>
      <c r="AI25" s="11">
        <f t="shared" si="112"/>
        <v>2.9938171082478503E-2</v>
      </c>
      <c r="AJ25" s="11">
        <f t="shared" si="112"/>
        <v>2.9938171082478503E-2</v>
      </c>
      <c r="AK25" s="11">
        <f t="shared" si="112"/>
        <v>2.9938171082478503E-2</v>
      </c>
      <c r="AL25" s="11">
        <f t="shared" si="112"/>
        <v>2.9938171082478503E-2</v>
      </c>
      <c r="AM25" s="11">
        <f t="shared" si="112"/>
        <v>2.9938171082478503E-2</v>
      </c>
      <c r="AN25" s="11">
        <f t="shared" si="112"/>
        <v>2.9938171082478503E-2</v>
      </c>
      <c r="AO25" s="11">
        <f t="shared" si="111"/>
        <v>2.9938171082478503E-2</v>
      </c>
      <c r="AP25" s="11">
        <f t="shared" si="111"/>
        <v>2.9938171082478503E-2</v>
      </c>
      <c r="AQ25" s="11">
        <f t="shared" si="111"/>
        <v>2.9938171082478503E-2</v>
      </c>
      <c r="AR25" s="11">
        <f t="shared" si="111"/>
        <v>2.9938171082478503E-2</v>
      </c>
      <c r="AS25" s="11">
        <f t="shared" si="111"/>
        <v>2.9938171082478503E-2</v>
      </c>
      <c r="AT25" s="11">
        <f t="shared" si="111"/>
        <v>2.9938171082478503E-2</v>
      </c>
      <c r="AU25" s="11">
        <f t="shared" si="111"/>
        <v>2.9938171082478503E-2</v>
      </c>
      <c r="AV25" s="11">
        <f t="shared" si="111"/>
        <v>2.9938171082478503E-2</v>
      </c>
      <c r="AW25" s="11">
        <f t="shared" si="111"/>
        <v>2.9938171082478503E-2</v>
      </c>
      <c r="AX25" s="11">
        <f t="shared" si="111"/>
        <v>2.9938171082478503E-2</v>
      </c>
      <c r="AY25" s="11">
        <f t="shared" si="111"/>
        <v>2.9938171082478503E-2</v>
      </c>
      <c r="AZ25" s="11">
        <f t="shared" si="111"/>
        <v>2.9938171082478503E-2</v>
      </c>
      <c r="BA25" s="11">
        <f t="shared" si="111"/>
        <v>2.9938171082478503E-2</v>
      </c>
      <c r="BB25" s="11">
        <f t="shared" si="111"/>
        <v>2.9938171082478503E-2</v>
      </c>
      <c r="BC25" s="11">
        <f t="shared" si="111"/>
        <v>2.9938171082478503E-2</v>
      </c>
      <c r="BD25" s="11">
        <f t="shared" si="111"/>
        <v>2.9938171082478503E-2</v>
      </c>
      <c r="BF25" s="11">
        <f t="shared" si="110"/>
        <v>0.6089030907053502</v>
      </c>
      <c r="BG25" s="11">
        <f t="shared" si="60"/>
        <v>0.60890627525649399</v>
      </c>
      <c r="BH25" s="11">
        <f t="shared" si="61"/>
        <v>0.60890889131497961</v>
      </c>
      <c r="BI25" s="11">
        <f t="shared" si="62"/>
        <v>0.60891109749909234</v>
      </c>
      <c r="BJ25" s="11">
        <f t="shared" si="63"/>
        <v>0.60891328752112306</v>
      </c>
      <c r="BK25" s="11">
        <f t="shared" si="64"/>
        <v>0.60891450004772929</v>
      </c>
      <c r="BL25" s="11">
        <f t="shared" si="65"/>
        <v>0.60891570764826952</v>
      </c>
      <c r="BM25" s="11">
        <f t="shared" si="66"/>
        <v>0.60891625075190947</v>
      </c>
      <c r="BN25" s="11">
        <f t="shared" si="67"/>
        <v>0.6089167928621203</v>
      </c>
      <c r="BO25" s="11">
        <f t="shared" si="68"/>
        <v>0.60891733398162562</v>
      </c>
      <c r="BP25" s="11">
        <f t="shared" si="69"/>
        <v>0.60891737780830735</v>
      </c>
      <c r="BQ25" s="11">
        <f t="shared" si="70"/>
        <v>0.60891742162849694</v>
      </c>
      <c r="BR25" s="11">
        <f t="shared" si="71"/>
        <v>0.60891746544219538</v>
      </c>
      <c r="BS25" s="11">
        <f t="shared" si="72"/>
        <v>0.60891750924940424</v>
      </c>
      <c r="BT25" s="11">
        <f t="shared" si="73"/>
        <v>0.60891755305012529</v>
      </c>
      <c r="BU25" s="11">
        <f t="shared" si="74"/>
        <v>0.60891759684435942</v>
      </c>
      <c r="BV25" s="11">
        <f t="shared" si="75"/>
        <v>0.60891764063210851</v>
      </c>
      <c r="BW25" s="11">
        <f t="shared" si="76"/>
        <v>0.60891768441337379</v>
      </c>
      <c r="BX25" s="11">
        <f t="shared" si="77"/>
        <v>0.60891772818815681</v>
      </c>
      <c r="BY25" s="11">
        <f t="shared" si="78"/>
        <v>0.6089177719564588</v>
      </c>
      <c r="BZ25" s="11">
        <f t="shared" si="79"/>
        <v>0.60950898974899537</v>
      </c>
      <c r="CA25" s="11">
        <f t="shared" si="80"/>
        <v>0.60950898974899537</v>
      </c>
      <c r="CB25" s="11">
        <f t="shared" si="81"/>
        <v>0.60950898974899537</v>
      </c>
      <c r="CC25" s="11">
        <f t="shared" si="82"/>
        <v>0.60950898974899537</v>
      </c>
      <c r="CD25" s="11">
        <f t="shared" si="83"/>
        <v>0.60950898974899537</v>
      </c>
      <c r="CE25" s="11">
        <f t="shared" si="84"/>
        <v>0.60950898974899537</v>
      </c>
      <c r="CF25" s="11">
        <f t="shared" si="85"/>
        <v>0.60950898974899537</v>
      </c>
      <c r="CG25" s="11">
        <f t="shared" si="86"/>
        <v>0.60950898974899537</v>
      </c>
      <c r="CH25" s="11">
        <f t="shared" si="87"/>
        <v>0.60950898974899537</v>
      </c>
      <c r="CI25" s="11">
        <f t="shared" si="88"/>
        <v>0.60950898974899537</v>
      </c>
      <c r="CJ25" s="11">
        <f t="shared" si="89"/>
        <v>0.60950898974899537</v>
      </c>
      <c r="CK25" s="11">
        <f t="shared" si="90"/>
        <v>0.60950898974899537</v>
      </c>
      <c r="CL25" s="11">
        <f t="shared" si="91"/>
        <v>0.60950898974899537</v>
      </c>
      <c r="CM25" s="11">
        <f t="shared" si="92"/>
        <v>0.60950898974899537</v>
      </c>
      <c r="CN25" s="11">
        <f t="shared" si="93"/>
        <v>0.60950898974899537</v>
      </c>
      <c r="CO25" s="11">
        <f t="shared" si="94"/>
        <v>0.60950898974899537</v>
      </c>
      <c r="CP25" s="11">
        <f t="shared" si="95"/>
        <v>0.60950898974899537</v>
      </c>
      <c r="CQ25" s="11">
        <f t="shared" si="96"/>
        <v>0.60950898974899537</v>
      </c>
      <c r="CR25" s="11">
        <f t="shared" si="97"/>
        <v>0.60950898974899537</v>
      </c>
      <c r="CS25" s="11">
        <f t="shared" si="98"/>
        <v>0.60950898974899537</v>
      </c>
      <c r="CT25" s="11">
        <f t="shared" si="99"/>
        <v>0.60950898974899537</v>
      </c>
      <c r="CU25" s="11">
        <f t="shared" si="100"/>
        <v>0.60950898974899537</v>
      </c>
      <c r="CV25" s="11">
        <f t="shared" si="101"/>
        <v>0.60950898974899537</v>
      </c>
      <c r="CW25" s="11">
        <f t="shared" si="102"/>
        <v>0.60950898974899537</v>
      </c>
      <c r="CX25" s="11">
        <f t="shared" si="103"/>
        <v>0.60950898974899537</v>
      </c>
      <c r="CY25" s="11">
        <f t="shared" si="104"/>
        <v>0.60950898974899537</v>
      </c>
      <c r="CZ25" s="11">
        <f t="shared" si="105"/>
        <v>0.60950898974899537</v>
      </c>
      <c r="DA25" s="11">
        <f t="shared" si="106"/>
        <v>0.60950898974899537</v>
      </c>
      <c r="DB25" s="11">
        <f t="shared" si="107"/>
        <v>0.60950898974899537</v>
      </c>
      <c r="DC25" s="11">
        <f t="shared" si="108"/>
        <v>0.60950898974899537</v>
      </c>
      <c r="DE25" s="4">
        <f>(1-BF25)/(SUM(BF$6:BF25))</f>
        <v>2.4268679574155093E-2</v>
      </c>
      <c r="DF25" s="4">
        <f>(1-BG25)/(SUM(BG$6:BG25))</f>
        <v>2.4266873352103761E-2</v>
      </c>
      <c r="DG25" s="4">
        <f>(1-BH25)/(SUM(BH$6:BH25))</f>
        <v>2.4265153151511541E-2</v>
      </c>
      <c r="DH25" s="4">
        <f>(1-BI25)/(SUM(BI$6:BI25))</f>
        <v>2.4263505700446178E-2</v>
      </c>
      <c r="DI25" s="4">
        <f>(1-BJ25)/(SUM(BJ$6:BJ25))</f>
        <v>2.4261896361046927E-2</v>
      </c>
      <c r="DJ25" s="4">
        <f>(1-BK25)/(SUM(BK$6:BK25))</f>
        <v>2.4260415728224592E-2</v>
      </c>
      <c r="DK25" s="4">
        <f>(1-BL25)/(SUM(BL$6:BL25))</f>
        <v>2.4258973635674756E-2</v>
      </c>
      <c r="DL25" s="4">
        <f>(1-BM25)/(SUM(BM$6:BM25))</f>
        <v>2.4257628090993848E-2</v>
      </c>
      <c r="DM25" s="4">
        <f>(1-BN25)/(SUM(BN$6:BN25))</f>
        <v>2.425631959809265E-2</v>
      </c>
      <c r="DN25" s="4">
        <f>(1-BO25)/(SUM(BO$6:BO25))</f>
        <v>2.4255048253388825E-2</v>
      </c>
      <c r="DO25" s="4">
        <f>(1-BP25)/(SUM(BP$6:BP25))</f>
        <v>2.4253853410789072E-2</v>
      </c>
      <c r="DP25" s="4">
        <f>(1-BQ25)/(SUM(BQ$6:BQ25))</f>
        <v>2.4252692711383562E-2</v>
      </c>
      <c r="DQ25" s="4">
        <f>(1-BR25)/(SUM(BR$6:BR25))</f>
        <v>2.4251565259356248E-2</v>
      </c>
      <c r="DR25" s="4">
        <f>(1-BS25)/(SUM(BS$6:BS25))</f>
        <v>2.4250470179963856E-2</v>
      </c>
      <c r="DS25" s="4">
        <f>(1-BT25)/(SUM(BT$6:BT25))</f>
        <v>2.4249406619107634E-2</v>
      </c>
      <c r="DT25" s="4">
        <f>(1-BU25)/(SUM(BU$6:BU25))</f>
        <v>2.4248373742912114E-2</v>
      </c>
      <c r="DU25" s="4">
        <f>(1-BV25)/(SUM(BV$6:BV25))</f>
        <v>2.4247370737310783E-2</v>
      </c>
      <c r="DV25" s="4">
        <f>(1-BW25)/(SUM(BW$6:BW25))</f>
        <v>2.4246396807638782E-2</v>
      </c>
      <c r="DW25" s="4">
        <f>(1-BX25)/(SUM(BX$6:BX25))</f>
        <v>2.4245451178232333E-2</v>
      </c>
      <c r="DX25" s="4">
        <f>(1-BY25)/(SUM(BY$6:BY25))</f>
        <v>2.4244533092034944E-2</v>
      </c>
      <c r="DY25" s="4">
        <f>(1-BZ25)/(SUM(BZ$6:BZ25))</f>
        <v>2.4206994240916175E-2</v>
      </c>
      <c r="DZ25" s="4">
        <f>(1-CA25)/(SUM(CA$6:CA25))</f>
        <v>2.4206994240916175E-2</v>
      </c>
      <c r="EA25" s="4">
        <f>(1-CB25)/(SUM(CB$6:CB25))</f>
        <v>2.4206994240916175E-2</v>
      </c>
      <c r="EB25" s="4">
        <f>(1-CC25)/(SUM(CC$6:CC25))</f>
        <v>2.4206994240916175E-2</v>
      </c>
      <c r="EC25" s="4">
        <f>(1-CD25)/(SUM(CD$6:CD25))</f>
        <v>2.4206994240916175E-2</v>
      </c>
      <c r="ED25" s="4">
        <f>(1-CE25)/(SUM(CE$6:CE25))</f>
        <v>2.4206994240916175E-2</v>
      </c>
      <c r="EE25" s="4">
        <f>(1-CF25)/(SUM(CF$6:CF25))</f>
        <v>2.4206994240916175E-2</v>
      </c>
      <c r="EF25" s="4">
        <f>(1-CG25)/(SUM(CG$6:CG25))</f>
        <v>2.4206994240916175E-2</v>
      </c>
      <c r="EG25" s="4">
        <f>(1-CH25)/(SUM(CH$6:CH25))</f>
        <v>2.4206994240916175E-2</v>
      </c>
      <c r="EH25" s="4">
        <f>(1-CI25)/(SUM(CI$6:CI25))</f>
        <v>2.4206994240916175E-2</v>
      </c>
      <c r="EI25" s="4">
        <f>(1-CJ25)/(SUM(CJ$6:CJ25))</f>
        <v>2.4206994240916175E-2</v>
      </c>
      <c r="EJ25" s="4">
        <f>(1-CK25)/(SUM(CK$6:CK25))</f>
        <v>2.4206994240916175E-2</v>
      </c>
      <c r="EK25" s="4">
        <f>(1-CL25)/(SUM(CL$6:CL25))</f>
        <v>2.4206994240916175E-2</v>
      </c>
      <c r="EL25" s="4">
        <f>(1-CM25)/(SUM(CM$6:CM25))</f>
        <v>2.4206994240916175E-2</v>
      </c>
      <c r="EM25" s="4">
        <f>(1-CN25)/(SUM(CN$6:CN25))</f>
        <v>2.4206994240916175E-2</v>
      </c>
      <c r="EN25" s="4">
        <f>(1-CO25)/(SUM(CO$6:CO25))</f>
        <v>2.4206994240916175E-2</v>
      </c>
      <c r="EO25" s="4">
        <f>(1-CP25)/(SUM(CP$6:CP25))</f>
        <v>2.4206994240916175E-2</v>
      </c>
      <c r="EP25" s="4">
        <f>(1-CQ25)/(SUM(CQ$6:CQ25))</f>
        <v>2.4206994240916175E-2</v>
      </c>
      <c r="EQ25" s="4">
        <f>(1-CR25)/(SUM(CR$6:CR25))</f>
        <v>2.4206994240916175E-2</v>
      </c>
      <c r="ER25" s="4">
        <f>(1-CS25)/(SUM(CS$6:CS25))</f>
        <v>2.4206994240916175E-2</v>
      </c>
      <c r="ES25" s="4">
        <f>(1-CT25)/(SUM(CT$6:CT25))</f>
        <v>2.4206994240916175E-2</v>
      </c>
      <c r="ET25" s="4">
        <f>(1-CU25)/(SUM(CU$6:CU25))</f>
        <v>2.4206994240916175E-2</v>
      </c>
      <c r="EU25" s="4">
        <f>(1-CV25)/(SUM(CV$6:CV25))</f>
        <v>2.4206994240916175E-2</v>
      </c>
      <c r="EV25" s="4">
        <f>(1-CW25)/(SUM(CW$6:CW25))</f>
        <v>2.4206994240916175E-2</v>
      </c>
      <c r="EW25" s="4">
        <f>(1-CX25)/(SUM(CX$6:CX25))</f>
        <v>2.4206994240916175E-2</v>
      </c>
      <c r="EX25" s="4">
        <f>(1-CY25)/(SUM(CY$6:CY25))</f>
        <v>2.4206994240916175E-2</v>
      </c>
      <c r="EY25" s="4">
        <f>(1-CZ25)/(SUM(CZ$6:CZ25))</f>
        <v>2.4206994240916175E-2</v>
      </c>
      <c r="EZ25" s="4">
        <f>(1-DA25)/(SUM(DA$6:DA25))</f>
        <v>2.4206994240916175E-2</v>
      </c>
      <c r="FA25" s="4">
        <f>(1-DB25)/(SUM(DB$6:DB25))</f>
        <v>2.4206994240916175E-2</v>
      </c>
      <c r="FB25" s="4">
        <f>(1-DC25)/(SUM(DC$6:DC25))</f>
        <v>2.4206994240916175E-2</v>
      </c>
      <c r="FD25" s="4">
        <f t="shared" si="109"/>
        <v>2.5115006361800196E-2</v>
      </c>
      <c r="FE25" s="4">
        <f t="shared" si="9"/>
        <v>2.5114738295973993E-2</v>
      </c>
      <c r="FF25" s="4">
        <f t="shared" si="10"/>
        <v>2.5114518085231463E-2</v>
      </c>
      <c r="FG25" s="4">
        <f t="shared" si="11"/>
        <v>2.5114332377065951E-2</v>
      </c>
      <c r="FH25" s="4">
        <f t="shared" si="12"/>
        <v>2.5114148030061845E-2</v>
      </c>
      <c r="FI25" s="4">
        <f t="shared" si="13"/>
        <v>2.5114045964882203E-2</v>
      </c>
      <c r="FJ25" s="4">
        <f t="shared" si="14"/>
        <v>2.5113944314569592E-2</v>
      </c>
      <c r="FK25" s="4">
        <f t="shared" si="15"/>
        <v>2.5113898598648099E-2</v>
      </c>
      <c r="FL25" s="4">
        <f t="shared" si="16"/>
        <v>2.5113852966391459E-2</v>
      </c>
      <c r="FM25" s="4">
        <f t="shared" si="17"/>
        <v>2.51138074175703E-2</v>
      </c>
      <c r="FN25" s="4">
        <f t="shared" si="18"/>
        <v>2.5113803728454398E-2</v>
      </c>
      <c r="FO25" s="4">
        <f t="shared" si="19"/>
        <v>2.5113800039884948E-2</v>
      </c>
      <c r="FP25" s="4">
        <f t="shared" si="20"/>
        <v>2.5113796351862394E-2</v>
      </c>
      <c r="FQ25" s="4">
        <f t="shared" si="21"/>
        <v>2.511379266438607E-2</v>
      </c>
      <c r="FR25" s="4">
        <f t="shared" si="22"/>
        <v>2.5113788977456197E-2</v>
      </c>
      <c r="FS25" s="4">
        <f t="shared" si="23"/>
        <v>2.5113785291072777E-2</v>
      </c>
      <c r="FT25" s="4">
        <f t="shared" si="24"/>
        <v>2.5113781605235586E-2</v>
      </c>
      <c r="FU25" s="4">
        <f t="shared" si="25"/>
        <v>2.5113777919944402E-2</v>
      </c>
      <c r="FV25" s="4">
        <f t="shared" si="26"/>
        <v>2.5113774235199005E-2</v>
      </c>
      <c r="FW25" s="4">
        <f t="shared" si="27"/>
        <v>2.5113770550999615E-2</v>
      </c>
      <c r="FX25" s="4">
        <f t="shared" si="28"/>
        <v>2.5064030110022673E-2</v>
      </c>
      <c r="FY25" s="4">
        <f t="shared" si="29"/>
        <v>2.5064030110022673E-2</v>
      </c>
      <c r="FZ25" s="4">
        <f t="shared" si="30"/>
        <v>2.5064030110022673E-2</v>
      </c>
      <c r="GA25" s="4">
        <f t="shared" si="31"/>
        <v>2.5064030110022673E-2</v>
      </c>
      <c r="GB25" s="4">
        <f t="shared" si="32"/>
        <v>2.5064030110022673E-2</v>
      </c>
      <c r="GC25" s="4">
        <f t="shared" si="33"/>
        <v>2.5064030110022673E-2</v>
      </c>
      <c r="GD25" s="4">
        <f t="shared" si="34"/>
        <v>2.5064030110022673E-2</v>
      </c>
      <c r="GE25" s="4">
        <f t="shared" si="35"/>
        <v>2.5064030110022673E-2</v>
      </c>
      <c r="GF25" s="4">
        <f t="shared" si="36"/>
        <v>2.5064030110022673E-2</v>
      </c>
      <c r="GG25" s="4">
        <f t="shared" si="37"/>
        <v>2.5064030110022673E-2</v>
      </c>
      <c r="GH25" s="4">
        <f t="shared" si="38"/>
        <v>2.5064030110022673E-2</v>
      </c>
      <c r="GI25" s="4">
        <f t="shared" si="39"/>
        <v>2.5064030110022673E-2</v>
      </c>
      <c r="GJ25" s="4">
        <f t="shared" si="40"/>
        <v>2.5064030110022673E-2</v>
      </c>
      <c r="GK25" s="4">
        <f t="shared" si="41"/>
        <v>2.5064030110022673E-2</v>
      </c>
      <c r="GL25" s="4">
        <f t="shared" si="42"/>
        <v>2.5064030110022673E-2</v>
      </c>
      <c r="GM25" s="4">
        <f t="shared" si="43"/>
        <v>2.5064030110022673E-2</v>
      </c>
      <c r="GN25" s="4">
        <f t="shared" si="44"/>
        <v>2.5064030110022673E-2</v>
      </c>
      <c r="GO25" s="4">
        <f t="shared" si="45"/>
        <v>2.5064030110022673E-2</v>
      </c>
      <c r="GP25" s="4">
        <f t="shared" si="46"/>
        <v>2.5064030110022673E-2</v>
      </c>
      <c r="GQ25" s="4">
        <f t="shared" si="47"/>
        <v>2.5064030110022673E-2</v>
      </c>
      <c r="GR25" s="4">
        <f t="shared" si="48"/>
        <v>2.5064030110022673E-2</v>
      </c>
      <c r="GS25" s="4">
        <f t="shared" si="49"/>
        <v>2.5064030110022673E-2</v>
      </c>
      <c r="GT25" s="4">
        <f t="shared" si="50"/>
        <v>2.5064030110022673E-2</v>
      </c>
      <c r="GU25" s="4">
        <f t="shared" si="51"/>
        <v>2.5064030110022673E-2</v>
      </c>
      <c r="GV25" s="4">
        <f t="shared" si="52"/>
        <v>2.5064030110022673E-2</v>
      </c>
      <c r="GW25" s="4">
        <f t="shared" si="53"/>
        <v>2.5064030110022673E-2</v>
      </c>
      <c r="GX25" s="4">
        <f t="shared" si="54"/>
        <v>2.5064030110022673E-2</v>
      </c>
      <c r="GY25" s="4">
        <f t="shared" si="55"/>
        <v>2.5064030110022673E-2</v>
      </c>
      <c r="GZ25" s="4">
        <f t="shared" si="56"/>
        <v>2.5064030110022673E-2</v>
      </c>
      <c r="HA25" s="4">
        <f t="shared" si="57"/>
        <v>2.5064030110022673E-2</v>
      </c>
      <c r="HB25" s="4"/>
      <c r="HC25" s="4"/>
      <c r="HD25" s="4"/>
      <c r="HE25" s="4"/>
    </row>
    <row r="26" spans="2:213" x14ac:dyDescent="0.2">
      <c r="B26" t="str">
        <f t="shared" si="0"/>
        <v>21y</v>
      </c>
      <c r="C26">
        <f t="shared" si="58"/>
        <v>252</v>
      </c>
      <c r="D26" s="10">
        <f t="shared" si="1"/>
        <v>21</v>
      </c>
      <c r="E26" s="11">
        <f>'Curve construction'!E41</f>
        <v>2.9698979349237313E-2</v>
      </c>
      <c r="G26" s="11">
        <f t="shared" si="59"/>
        <v>2.9698979349237313E-2</v>
      </c>
      <c r="H26" s="11">
        <f t="shared" si="59"/>
        <v>2.9698979349237313E-2</v>
      </c>
      <c r="I26" s="11">
        <f t="shared" si="59"/>
        <v>2.9698979349237313E-2</v>
      </c>
      <c r="J26" s="11">
        <f t="shared" si="59"/>
        <v>2.9698979349237313E-2</v>
      </c>
      <c r="K26" s="11">
        <f t="shared" si="59"/>
        <v>2.9698979349237313E-2</v>
      </c>
      <c r="L26" s="11">
        <f t="shared" si="59"/>
        <v>2.9698979349237313E-2</v>
      </c>
      <c r="M26" s="11">
        <f t="shared" si="59"/>
        <v>2.9698979349237313E-2</v>
      </c>
      <c r="N26" s="11">
        <f t="shared" si="59"/>
        <v>2.9698979349237313E-2</v>
      </c>
      <c r="O26" s="11">
        <f t="shared" si="59"/>
        <v>2.9698979349237313E-2</v>
      </c>
      <c r="P26" s="11">
        <f t="shared" si="59"/>
        <v>2.9698979349237313E-2</v>
      </c>
      <c r="Q26" s="11">
        <f t="shared" si="59"/>
        <v>2.9698979349237313E-2</v>
      </c>
      <c r="R26" s="11">
        <f t="shared" si="59"/>
        <v>2.9698979349237313E-2</v>
      </c>
      <c r="S26" s="11">
        <f t="shared" si="59"/>
        <v>2.9698979349237313E-2</v>
      </c>
      <c r="T26" s="11">
        <f t="shared" si="59"/>
        <v>2.9698979349237313E-2</v>
      </c>
      <c r="U26" s="11">
        <f t="shared" si="59"/>
        <v>2.9698979349237313E-2</v>
      </c>
      <c r="V26" s="11">
        <f t="shared" si="59"/>
        <v>2.9698979349237313E-2</v>
      </c>
      <c r="W26" s="11">
        <f t="shared" si="112"/>
        <v>2.9698979349237313E-2</v>
      </c>
      <c r="X26" s="11">
        <f t="shared" si="112"/>
        <v>2.9698979349237313E-2</v>
      </c>
      <c r="Y26" s="11">
        <f t="shared" si="112"/>
        <v>2.9698979349237313E-2</v>
      </c>
      <c r="Z26" s="11">
        <f t="shared" si="112"/>
        <v>2.9698979349237313E-2</v>
      </c>
      <c r="AA26" s="11">
        <f t="shared" si="112"/>
        <v>3.0698979349237314E-2</v>
      </c>
      <c r="AB26" s="11">
        <f t="shared" si="112"/>
        <v>2.9698979349237313E-2</v>
      </c>
      <c r="AC26" s="11">
        <f t="shared" si="112"/>
        <v>2.9698979349237313E-2</v>
      </c>
      <c r="AD26" s="11">
        <f t="shared" si="112"/>
        <v>2.9698979349237313E-2</v>
      </c>
      <c r="AE26" s="11">
        <f t="shared" si="112"/>
        <v>2.9698979349237313E-2</v>
      </c>
      <c r="AF26" s="11">
        <f t="shared" si="112"/>
        <v>2.9698979349237313E-2</v>
      </c>
      <c r="AG26" s="11">
        <f t="shared" si="112"/>
        <v>2.9698979349237313E-2</v>
      </c>
      <c r="AH26" s="11">
        <f t="shared" si="112"/>
        <v>2.9698979349237313E-2</v>
      </c>
      <c r="AI26" s="11">
        <f t="shared" si="112"/>
        <v>2.9698979349237313E-2</v>
      </c>
      <c r="AJ26" s="11">
        <f t="shared" si="112"/>
        <v>2.9698979349237313E-2</v>
      </c>
      <c r="AK26" s="11">
        <f t="shared" si="112"/>
        <v>2.9698979349237313E-2</v>
      </c>
      <c r="AL26" s="11">
        <f t="shared" si="112"/>
        <v>2.9698979349237313E-2</v>
      </c>
      <c r="AM26" s="11">
        <f t="shared" si="112"/>
        <v>2.9698979349237313E-2</v>
      </c>
      <c r="AN26" s="11">
        <f t="shared" si="112"/>
        <v>2.9698979349237313E-2</v>
      </c>
      <c r="AO26" s="11">
        <f t="shared" si="111"/>
        <v>2.9698979349237313E-2</v>
      </c>
      <c r="AP26" s="11">
        <f t="shared" si="111"/>
        <v>2.9698979349237313E-2</v>
      </c>
      <c r="AQ26" s="11">
        <f t="shared" si="111"/>
        <v>2.9698979349237313E-2</v>
      </c>
      <c r="AR26" s="11">
        <f t="shared" si="111"/>
        <v>2.9698979349237313E-2</v>
      </c>
      <c r="AS26" s="11">
        <f t="shared" si="111"/>
        <v>2.9698979349237313E-2</v>
      </c>
      <c r="AT26" s="11">
        <f t="shared" si="111"/>
        <v>2.9698979349237313E-2</v>
      </c>
      <c r="AU26" s="11">
        <f t="shared" si="111"/>
        <v>2.9698979349237313E-2</v>
      </c>
      <c r="AV26" s="11">
        <f t="shared" si="111"/>
        <v>2.9698979349237313E-2</v>
      </c>
      <c r="AW26" s="11">
        <f t="shared" si="111"/>
        <v>2.9698979349237313E-2</v>
      </c>
      <c r="AX26" s="11">
        <f t="shared" si="111"/>
        <v>2.9698979349237313E-2</v>
      </c>
      <c r="AY26" s="11">
        <f t="shared" si="111"/>
        <v>2.9698979349237313E-2</v>
      </c>
      <c r="AZ26" s="11">
        <f t="shared" si="111"/>
        <v>2.9698979349237313E-2</v>
      </c>
      <c r="BA26" s="11">
        <f t="shared" si="111"/>
        <v>2.9698979349237313E-2</v>
      </c>
      <c r="BB26" s="11">
        <f t="shared" si="111"/>
        <v>2.9698979349237313E-2</v>
      </c>
      <c r="BC26" s="11">
        <f t="shared" si="111"/>
        <v>2.9698979349237313E-2</v>
      </c>
      <c r="BD26" s="11">
        <f t="shared" si="111"/>
        <v>2.9698979349237313E-2</v>
      </c>
      <c r="BF26" s="11">
        <f t="shared" si="110"/>
        <v>0.5913408704067793</v>
      </c>
      <c r="BG26" s="11">
        <f t="shared" si="60"/>
        <v>0.59134396310785764</v>
      </c>
      <c r="BH26" s="11">
        <f t="shared" si="61"/>
        <v>0.5913465037129646</v>
      </c>
      <c r="BI26" s="11">
        <f t="shared" si="62"/>
        <v>0.59134864626545514</v>
      </c>
      <c r="BJ26" s="11">
        <f t="shared" si="63"/>
        <v>0.59135077312201678</v>
      </c>
      <c r="BK26" s="11">
        <f t="shared" si="64"/>
        <v>0.59135195067645796</v>
      </c>
      <c r="BL26" s="11">
        <f t="shared" si="65"/>
        <v>0.59135312344691271</v>
      </c>
      <c r="BM26" s="11">
        <f t="shared" si="66"/>
        <v>0.59135365088614578</v>
      </c>
      <c r="BN26" s="11">
        <f t="shared" si="67"/>
        <v>0.59135417736060258</v>
      </c>
      <c r="BO26" s="11">
        <f t="shared" si="68"/>
        <v>0.59135470287292824</v>
      </c>
      <c r="BP26" s="11">
        <f t="shared" si="69"/>
        <v>0.59135474543554367</v>
      </c>
      <c r="BQ26" s="11">
        <f t="shared" si="70"/>
        <v>0.59135478799185426</v>
      </c>
      <c r="BR26" s="11">
        <f t="shared" si="71"/>
        <v>0.591354830541861</v>
      </c>
      <c r="BS26" s="11">
        <f t="shared" si="72"/>
        <v>0.59135487308556522</v>
      </c>
      <c r="BT26" s="11">
        <f t="shared" si="73"/>
        <v>0.59135491562296882</v>
      </c>
      <c r="BU26" s="11">
        <f t="shared" si="74"/>
        <v>0.59135495815407257</v>
      </c>
      <c r="BV26" s="11">
        <f t="shared" si="75"/>
        <v>0.59135500067887836</v>
      </c>
      <c r="BW26" s="11">
        <f t="shared" si="76"/>
        <v>0.5913550431973873</v>
      </c>
      <c r="BX26" s="11">
        <f t="shared" si="77"/>
        <v>0.59135508570960094</v>
      </c>
      <c r="BY26" s="11">
        <f t="shared" si="78"/>
        <v>0.5913551282155205</v>
      </c>
      <c r="BZ26" s="11">
        <f t="shared" si="79"/>
        <v>0.59135499497033273</v>
      </c>
      <c r="CA26" s="11">
        <f t="shared" si="80"/>
        <v>0.59192929387402216</v>
      </c>
      <c r="CB26" s="11">
        <f t="shared" si="81"/>
        <v>0.59192929387402216</v>
      </c>
      <c r="CC26" s="11">
        <f t="shared" si="82"/>
        <v>0.59192929387402216</v>
      </c>
      <c r="CD26" s="11">
        <f t="shared" si="83"/>
        <v>0.59192929387402216</v>
      </c>
      <c r="CE26" s="11">
        <f t="shared" si="84"/>
        <v>0.59192929387402216</v>
      </c>
      <c r="CF26" s="11">
        <f t="shared" si="85"/>
        <v>0.59192929387402216</v>
      </c>
      <c r="CG26" s="11">
        <f t="shared" si="86"/>
        <v>0.59192929387402216</v>
      </c>
      <c r="CH26" s="11">
        <f t="shared" si="87"/>
        <v>0.59192929387402216</v>
      </c>
      <c r="CI26" s="11">
        <f t="shared" si="88"/>
        <v>0.59192929387402216</v>
      </c>
      <c r="CJ26" s="11">
        <f t="shared" si="89"/>
        <v>0.59192929387402216</v>
      </c>
      <c r="CK26" s="11">
        <f t="shared" si="90"/>
        <v>0.59192929387402216</v>
      </c>
      <c r="CL26" s="11">
        <f t="shared" si="91"/>
        <v>0.59192929387402216</v>
      </c>
      <c r="CM26" s="11">
        <f t="shared" si="92"/>
        <v>0.59192929387402216</v>
      </c>
      <c r="CN26" s="11">
        <f t="shared" si="93"/>
        <v>0.59192929387402216</v>
      </c>
      <c r="CO26" s="11">
        <f t="shared" si="94"/>
        <v>0.59192929387402216</v>
      </c>
      <c r="CP26" s="11">
        <f t="shared" si="95"/>
        <v>0.59192929387402216</v>
      </c>
      <c r="CQ26" s="11">
        <f t="shared" si="96"/>
        <v>0.59192929387402216</v>
      </c>
      <c r="CR26" s="11">
        <f t="shared" si="97"/>
        <v>0.59192929387402216</v>
      </c>
      <c r="CS26" s="11">
        <f t="shared" si="98"/>
        <v>0.59192929387402216</v>
      </c>
      <c r="CT26" s="11">
        <f t="shared" si="99"/>
        <v>0.59192929387402216</v>
      </c>
      <c r="CU26" s="11">
        <f t="shared" si="100"/>
        <v>0.59192929387402216</v>
      </c>
      <c r="CV26" s="11">
        <f t="shared" si="101"/>
        <v>0.59192929387402216</v>
      </c>
      <c r="CW26" s="11">
        <f t="shared" si="102"/>
        <v>0.59192929387402216</v>
      </c>
      <c r="CX26" s="11">
        <f t="shared" si="103"/>
        <v>0.59192929387402216</v>
      </c>
      <c r="CY26" s="11">
        <f t="shared" si="104"/>
        <v>0.59192929387402216</v>
      </c>
      <c r="CZ26" s="11">
        <f t="shared" si="105"/>
        <v>0.59192929387402216</v>
      </c>
      <c r="DA26" s="11">
        <f t="shared" si="106"/>
        <v>0.59192929387402216</v>
      </c>
      <c r="DB26" s="11">
        <f t="shared" si="107"/>
        <v>0.59192929387402216</v>
      </c>
      <c r="DC26" s="11">
        <f t="shared" si="108"/>
        <v>0.59192929387402216</v>
      </c>
      <c r="DE26" s="4">
        <f>(1-BF26)/(SUM(BF$6:BF26))</f>
        <v>2.4460888130635208E-2</v>
      </c>
      <c r="DF26" s="4">
        <f>(1-BG26)/(SUM(BG$6:BG26))</f>
        <v>2.445913451725874E-2</v>
      </c>
      <c r="DG26" s="4">
        <f>(1-BH26)/(SUM(BH$6:BH26))</f>
        <v>2.4457464087797049E-2</v>
      </c>
      <c r="DH26" s="4">
        <f>(1-BI26)/(SUM(BI$6:BI26))</f>
        <v>2.4455864062932559E-2</v>
      </c>
      <c r="DI26" s="4">
        <f>(1-BJ26)/(SUM(BJ$6:BJ26))</f>
        <v>2.4454301073152083E-2</v>
      </c>
      <c r="DJ26" s="4">
        <f>(1-BK26)/(SUM(BK$6:BK26))</f>
        <v>2.4452862451920975E-2</v>
      </c>
      <c r="DK26" s="4">
        <f>(1-BL26)/(SUM(BL$6:BL26))</f>
        <v>2.4451461292605319E-2</v>
      </c>
      <c r="DL26" s="4">
        <f>(1-BM26)/(SUM(BM$6:BM26))</f>
        <v>2.4450153480563099E-2</v>
      </c>
      <c r="DM26" s="4">
        <f>(1-BN26)/(SUM(BN$6:BN26))</f>
        <v>2.4448881687396003E-2</v>
      </c>
      <c r="DN26" s="4">
        <f>(1-BO26)/(SUM(BO$6:BO26))</f>
        <v>2.4447646007256421E-2</v>
      </c>
      <c r="DO26" s="4">
        <f>(1-BP26)/(SUM(BP$6:BP26))</f>
        <v>2.4446484316473602E-2</v>
      </c>
      <c r="DP26" s="4">
        <f>(1-BQ26)/(SUM(BQ$6:BQ26))</f>
        <v>2.4445355818662418E-2</v>
      </c>
      <c r="DQ26" s="4">
        <f>(1-BR26)/(SUM(BR$6:BR26))</f>
        <v>2.4444259643165624E-2</v>
      </c>
      <c r="DR26" s="4">
        <f>(1-BS26)/(SUM(BS$6:BS26))</f>
        <v>2.4443194939793945E-2</v>
      </c>
      <c r="DS26" s="4">
        <f>(1-BT26)/(SUM(BT$6:BT26))</f>
        <v>2.4442160878410737E-2</v>
      </c>
      <c r="DT26" s="4">
        <f>(1-BU26)/(SUM(BU$6:BU26))</f>
        <v>2.4441156648523598E-2</v>
      </c>
      <c r="DU26" s="4">
        <f>(1-BV26)/(SUM(BV$6:BV26))</f>
        <v>2.4440181458882503E-2</v>
      </c>
      <c r="DV26" s="4">
        <f>(1-BW26)/(SUM(BW$6:BW26))</f>
        <v>2.443923453708479E-2</v>
      </c>
      <c r="DW26" s="4">
        <f>(1-BX26)/(SUM(BX$6:BX26))</f>
        <v>2.4438315129186622E-2</v>
      </c>
      <c r="DX26" s="4">
        <f>(1-BY26)/(SUM(BY$6:BY26))</f>
        <v>2.443742249932097E-2</v>
      </c>
      <c r="DY26" s="4">
        <f>(1-BZ26)/(SUM(BZ$6:BZ26))</f>
        <v>2.443656669550064E-2</v>
      </c>
      <c r="DZ26" s="4">
        <f>(1-CA26)/(SUM(CA$6:CA26))</f>
        <v>2.4401386184934537E-2</v>
      </c>
      <c r="EA26" s="4">
        <f>(1-CB26)/(SUM(CB$6:CB26))</f>
        <v>2.4401386184934537E-2</v>
      </c>
      <c r="EB26" s="4">
        <f>(1-CC26)/(SUM(CC$6:CC26))</f>
        <v>2.4401386184934537E-2</v>
      </c>
      <c r="EC26" s="4">
        <f>(1-CD26)/(SUM(CD$6:CD26))</f>
        <v>2.4401386184934537E-2</v>
      </c>
      <c r="ED26" s="4">
        <f>(1-CE26)/(SUM(CE$6:CE26))</f>
        <v>2.4401386184934537E-2</v>
      </c>
      <c r="EE26" s="4">
        <f>(1-CF26)/(SUM(CF$6:CF26))</f>
        <v>2.4401386184934537E-2</v>
      </c>
      <c r="EF26" s="4">
        <f>(1-CG26)/(SUM(CG$6:CG26))</f>
        <v>2.4401386184934537E-2</v>
      </c>
      <c r="EG26" s="4">
        <f>(1-CH26)/(SUM(CH$6:CH26))</f>
        <v>2.4401386184934537E-2</v>
      </c>
      <c r="EH26" s="4">
        <f>(1-CI26)/(SUM(CI$6:CI26))</f>
        <v>2.4401386184934537E-2</v>
      </c>
      <c r="EI26" s="4">
        <f>(1-CJ26)/(SUM(CJ$6:CJ26))</f>
        <v>2.4401386184934537E-2</v>
      </c>
      <c r="EJ26" s="4">
        <f>(1-CK26)/(SUM(CK$6:CK26))</f>
        <v>2.4401386184934537E-2</v>
      </c>
      <c r="EK26" s="4">
        <f>(1-CL26)/(SUM(CL$6:CL26))</f>
        <v>2.4401386184934537E-2</v>
      </c>
      <c r="EL26" s="4">
        <f>(1-CM26)/(SUM(CM$6:CM26))</f>
        <v>2.4401386184934537E-2</v>
      </c>
      <c r="EM26" s="4">
        <f>(1-CN26)/(SUM(CN$6:CN26))</f>
        <v>2.4401386184934537E-2</v>
      </c>
      <c r="EN26" s="4">
        <f>(1-CO26)/(SUM(CO$6:CO26))</f>
        <v>2.4401386184934537E-2</v>
      </c>
      <c r="EO26" s="4">
        <f>(1-CP26)/(SUM(CP$6:CP26))</f>
        <v>2.4401386184934537E-2</v>
      </c>
      <c r="EP26" s="4">
        <f>(1-CQ26)/(SUM(CQ$6:CQ26))</f>
        <v>2.4401386184934537E-2</v>
      </c>
      <c r="EQ26" s="4">
        <f>(1-CR26)/(SUM(CR$6:CR26))</f>
        <v>2.4401386184934537E-2</v>
      </c>
      <c r="ER26" s="4">
        <f>(1-CS26)/(SUM(CS$6:CS26))</f>
        <v>2.4401386184934537E-2</v>
      </c>
      <c r="ES26" s="4">
        <f>(1-CT26)/(SUM(CT$6:CT26))</f>
        <v>2.4401386184934537E-2</v>
      </c>
      <c r="ET26" s="4">
        <f>(1-CU26)/(SUM(CU$6:CU26))</f>
        <v>2.4401386184934537E-2</v>
      </c>
      <c r="EU26" s="4">
        <f>(1-CV26)/(SUM(CV$6:CV26))</f>
        <v>2.4401386184934537E-2</v>
      </c>
      <c r="EV26" s="4">
        <f>(1-CW26)/(SUM(CW$6:CW26))</f>
        <v>2.4401386184934537E-2</v>
      </c>
      <c r="EW26" s="4">
        <f>(1-CX26)/(SUM(CX$6:CX26))</f>
        <v>2.4401386184934537E-2</v>
      </c>
      <c r="EX26" s="4">
        <f>(1-CY26)/(SUM(CY$6:CY26))</f>
        <v>2.4401386184934537E-2</v>
      </c>
      <c r="EY26" s="4">
        <f>(1-CZ26)/(SUM(CZ$6:CZ26))</f>
        <v>2.4401386184934537E-2</v>
      </c>
      <c r="EZ26" s="4">
        <f>(1-DA26)/(SUM(DA$6:DA26))</f>
        <v>2.4401386184934537E-2</v>
      </c>
      <c r="FA26" s="4">
        <f>(1-DB26)/(SUM(DB$6:DB26))</f>
        <v>2.4401386184934537E-2</v>
      </c>
      <c r="FB26" s="4">
        <f>(1-DC26)/(SUM(DC$6:DC26))</f>
        <v>2.4401386184934537E-2</v>
      </c>
      <c r="FD26" s="4">
        <f t="shared" si="109"/>
        <v>2.5332827330698304E-2</v>
      </c>
      <c r="FE26" s="4">
        <f t="shared" si="9"/>
        <v>2.5332571975662299E-2</v>
      </c>
      <c r="FF26" s="4">
        <f t="shared" si="10"/>
        <v>2.533236220657864E-2</v>
      </c>
      <c r="FG26" s="4">
        <f t="shared" si="11"/>
        <v>2.5332185304073329E-2</v>
      </c>
      <c r="FH26" s="4">
        <f t="shared" si="12"/>
        <v>2.5332009698186164E-2</v>
      </c>
      <c r="FI26" s="4">
        <f t="shared" si="13"/>
        <v>2.5331912472594587E-2</v>
      </c>
      <c r="FJ26" s="4">
        <f t="shared" si="14"/>
        <v>2.5331815642197997E-2</v>
      </c>
      <c r="FK26" s="4">
        <f t="shared" si="15"/>
        <v>2.5331772093971416E-2</v>
      </c>
      <c r="FL26" s="4">
        <f t="shared" si="16"/>
        <v>2.5331728625442862E-2</v>
      </c>
      <c r="FM26" s="4">
        <f t="shared" si="17"/>
        <v>2.5331685236393175E-2</v>
      </c>
      <c r="FN26" s="4">
        <f t="shared" si="18"/>
        <v>2.5331681722202681E-2</v>
      </c>
      <c r="FO26" s="4">
        <f t="shared" si="19"/>
        <v>2.5331678208532882E-2</v>
      </c>
      <c r="FP26" s="4">
        <f t="shared" si="20"/>
        <v>2.5331674695383777E-2</v>
      </c>
      <c r="FQ26" s="4">
        <f t="shared" si="21"/>
        <v>2.5331671182755144E-2</v>
      </c>
      <c r="FR26" s="4">
        <f t="shared" si="22"/>
        <v>2.5331667670647207E-2</v>
      </c>
      <c r="FS26" s="4">
        <f t="shared" si="23"/>
        <v>2.5331664159059741E-2</v>
      </c>
      <c r="FT26" s="4">
        <f t="shared" si="24"/>
        <v>2.5331660647992305E-2</v>
      </c>
      <c r="FU26" s="4">
        <f t="shared" si="25"/>
        <v>2.533165713744534E-2</v>
      </c>
      <c r="FV26" s="4">
        <f t="shared" si="26"/>
        <v>2.5331653627418182E-2</v>
      </c>
      <c r="FW26" s="4">
        <f t="shared" si="27"/>
        <v>2.5331650117911053E-2</v>
      </c>
      <c r="FX26" s="4">
        <f t="shared" si="28"/>
        <v>2.5331661119319282E-2</v>
      </c>
      <c r="FY26" s="4">
        <f t="shared" si="29"/>
        <v>2.5284268146121169E-2</v>
      </c>
      <c r="FZ26" s="4">
        <f t="shared" si="30"/>
        <v>2.5284268146121169E-2</v>
      </c>
      <c r="GA26" s="4">
        <f t="shared" si="31"/>
        <v>2.5284268146121169E-2</v>
      </c>
      <c r="GB26" s="4">
        <f t="shared" si="32"/>
        <v>2.5284268146121169E-2</v>
      </c>
      <c r="GC26" s="4">
        <f t="shared" si="33"/>
        <v>2.5284268146121169E-2</v>
      </c>
      <c r="GD26" s="4">
        <f t="shared" si="34"/>
        <v>2.5284268146121169E-2</v>
      </c>
      <c r="GE26" s="4">
        <f t="shared" si="35"/>
        <v>2.5284268146121169E-2</v>
      </c>
      <c r="GF26" s="4">
        <f t="shared" si="36"/>
        <v>2.5284268146121169E-2</v>
      </c>
      <c r="GG26" s="4">
        <f t="shared" si="37"/>
        <v>2.5284268146121169E-2</v>
      </c>
      <c r="GH26" s="4">
        <f t="shared" si="38"/>
        <v>2.5284268146121169E-2</v>
      </c>
      <c r="GI26" s="4">
        <f t="shared" si="39"/>
        <v>2.5284268146121169E-2</v>
      </c>
      <c r="GJ26" s="4">
        <f t="shared" si="40"/>
        <v>2.5284268146121169E-2</v>
      </c>
      <c r="GK26" s="4">
        <f t="shared" si="41"/>
        <v>2.5284268146121169E-2</v>
      </c>
      <c r="GL26" s="4">
        <f t="shared" si="42"/>
        <v>2.5284268146121169E-2</v>
      </c>
      <c r="GM26" s="4">
        <f t="shared" si="43"/>
        <v>2.5284268146121169E-2</v>
      </c>
      <c r="GN26" s="4">
        <f t="shared" si="44"/>
        <v>2.5284268146121169E-2</v>
      </c>
      <c r="GO26" s="4">
        <f t="shared" si="45"/>
        <v>2.5284268146121169E-2</v>
      </c>
      <c r="GP26" s="4">
        <f t="shared" si="46"/>
        <v>2.5284268146121169E-2</v>
      </c>
      <c r="GQ26" s="4">
        <f t="shared" si="47"/>
        <v>2.5284268146121169E-2</v>
      </c>
      <c r="GR26" s="4">
        <f t="shared" si="48"/>
        <v>2.5284268146121169E-2</v>
      </c>
      <c r="GS26" s="4">
        <f t="shared" si="49"/>
        <v>2.5284268146121169E-2</v>
      </c>
      <c r="GT26" s="4">
        <f t="shared" si="50"/>
        <v>2.5284268146121169E-2</v>
      </c>
      <c r="GU26" s="4">
        <f t="shared" si="51"/>
        <v>2.5284268146121169E-2</v>
      </c>
      <c r="GV26" s="4">
        <f t="shared" si="52"/>
        <v>2.5284268146121169E-2</v>
      </c>
      <c r="GW26" s="4">
        <f t="shared" si="53"/>
        <v>2.5284268146121169E-2</v>
      </c>
      <c r="GX26" s="4">
        <f t="shared" si="54"/>
        <v>2.5284268146121169E-2</v>
      </c>
      <c r="GY26" s="4">
        <f t="shared" si="55"/>
        <v>2.5284268146121169E-2</v>
      </c>
      <c r="GZ26" s="4">
        <f t="shared" si="56"/>
        <v>2.5284268146121169E-2</v>
      </c>
      <c r="HA26" s="4">
        <f t="shared" si="57"/>
        <v>2.5284268146121169E-2</v>
      </c>
      <c r="HB26" s="4"/>
      <c r="HC26" s="4"/>
      <c r="HD26" s="4"/>
      <c r="HE26" s="4"/>
    </row>
    <row r="27" spans="2:213" x14ac:dyDescent="0.2">
      <c r="B27" t="str">
        <f t="shared" si="0"/>
        <v>22y</v>
      </c>
      <c r="C27">
        <f t="shared" si="58"/>
        <v>264</v>
      </c>
      <c r="D27" s="10">
        <f t="shared" si="1"/>
        <v>22</v>
      </c>
      <c r="E27" s="11">
        <f>'Curve construction'!E42</f>
        <v>2.9459787615996123E-2</v>
      </c>
      <c r="G27" s="11">
        <f t="shared" si="59"/>
        <v>2.9459787615996123E-2</v>
      </c>
      <c r="H27" s="11">
        <f t="shared" si="59"/>
        <v>2.9459787615996123E-2</v>
      </c>
      <c r="I27" s="11">
        <f t="shared" si="59"/>
        <v>2.9459787615996123E-2</v>
      </c>
      <c r="J27" s="11">
        <f t="shared" si="59"/>
        <v>2.9459787615996123E-2</v>
      </c>
      <c r="K27" s="11">
        <f t="shared" si="59"/>
        <v>2.9459787615996123E-2</v>
      </c>
      <c r="L27" s="11">
        <f t="shared" si="59"/>
        <v>2.9459787615996123E-2</v>
      </c>
      <c r="M27" s="11">
        <f t="shared" si="59"/>
        <v>2.9459787615996123E-2</v>
      </c>
      <c r="N27" s="11">
        <f t="shared" si="59"/>
        <v>2.9459787615996123E-2</v>
      </c>
      <c r="O27" s="11">
        <f t="shared" si="59"/>
        <v>2.9459787615996123E-2</v>
      </c>
      <c r="P27" s="11">
        <f t="shared" si="59"/>
        <v>2.9459787615996123E-2</v>
      </c>
      <c r="Q27" s="11">
        <f t="shared" si="59"/>
        <v>2.9459787615996123E-2</v>
      </c>
      <c r="R27" s="11">
        <f t="shared" si="59"/>
        <v>2.9459787615996123E-2</v>
      </c>
      <c r="S27" s="11">
        <f t="shared" si="59"/>
        <v>2.9459787615996123E-2</v>
      </c>
      <c r="T27" s="11">
        <f t="shared" si="59"/>
        <v>2.9459787615996123E-2</v>
      </c>
      <c r="U27" s="11">
        <f t="shared" si="59"/>
        <v>2.9459787615996123E-2</v>
      </c>
      <c r="V27" s="11">
        <f t="shared" si="59"/>
        <v>2.9459787615996123E-2</v>
      </c>
      <c r="W27" s="11">
        <f t="shared" si="112"/>
        <v>2.9459787615996123E-2</v>
      </c>
      <c r="X27" s="11">
        <f t="shared" si="112"/>
        <v>2.9459787615996123E-2</v>
      </c>
      <c r="Y27" s="11">
        <f t="shared" si="112"/>
        <v>2.9459787615996123E-2</v>
      </c>
      <c r="Z27" s="11">
        <f t="shared" si="112"/>
        <v>2.9459787615996123E-2</v>
      </c>
      <c r="AA27" s="11">
        <f t="shared" si="112"/>
        <v>2.9459787615996123E-2</v>
      </c>
      <c r="AB27" s="11">
        <f t="shared" si="112"/>
        <v>3.0459787615996124E-2</v>
      </c>
      <c r="AC27" s="11">
        <f t="shared" si="112"/>
        <v>2.9459787615996123E-2</v>
      </c>
      <c r="AD27" s="11">
        <f t="shared" si="112"/>
        <v>2.9459787615996123E-2</v>
      </c>
      <c r="AE27" s="11">
        <f t="shared" si="112"/>
        <v>2.9459787615996123E-2</v>
      </c>
      <c r="AF27" s="11">
        <f t="shared" si="112"/>
        <v>2.9459787615996123E-2</v>
      </c>
      <c r="AG27" s="11">
        <f t="shared" si="112"/>
        <v>2.9459787615996123E-2</v>
      </c>
      <c r="AH27" s="11">
        <f t="shared" si="112"/>
        <v>2.9459787615996123E-2</v>
      </c>
      <c r="AI27" s="11">
        <f t="shared" si="112"/>
        <v>2.9459787615996123E-2</v>
      </c>
      <c r="AJ27" s="11">
        <f t="shared" si="112"/>
        <v>2.9459787615996123E-2</v>
      </c>
      <c r="AK27" s="11">
        <f t="shared" si="112"/>
        <v>2.9459787615996123E-2</v>
      </c>
      <c r="AL27" s="11">
        <f t="shared" si="112"/>
        <v>2.9459787615996123E-2</v>
      </c>
      <c r="AM27" s="11">
        <f t="shared" si="112"/>
        <v>2.9459787615996123E-2</v>
      </c>
      <c r="AN27" s="11">
        <f t="shared" si="112"/>
        <v>2.9459787615996123E-2</v>
      </c>
      <c r="AO27" s="11">
        <f t="shared" si="111"/>
        <v>2.9459787615996123E-2</v>
      </c>
      <c r="AP27" s="11">
        <f t="shared" si="111"/>
        <v>2.9459787615996123E-2</v>
      </c>
      <c r="AQ27" s="11">
        <f t="shared" si="111"/>
        <v>2.9459787615996123E-2</v>
      </c>
      <c r="AR27" s="11">
        <f t="shared" si="111"/>
        <v>2.9459787615996123E-2</v>
      </c>
      <c r="AS27" s="11">
        <f t="shared" si="111"/>
        <v>2.9459787615996123E-2</v>
      </c>
      <c r="AT27" s="11">
        <f t="shared" si="111"/>
        <v>2.9459787615996123E-2</v>
      </c>
      <c r="AU27" s="11">
        <f t="shared" si="111"/>
        <v>2.9459787615996123E-2</v>
      </c>
      <c r="AV27" s="11">
        <f t="shared" si="111"/>
        <v>2.9459787615996123E-2</v>
      </c>
      <c r="AW27" s="11">
        <f t="shared" si="111"/>
        <v>2.9459787615996123E-2</v>
      </c>
      <c r="AX27" s="11">
        <f t="shared" si="111"/>
        <v>2.9459787615996123E-2</v>
      </c>
      <c r="AY27" s="11">
        <f t="shared" si="111"/>
        <v>2.9459787615996123E-2</v>
      </c>
      <c r="AZ27" s="11">
        <f t="shared" si="111"/>
        <v>2.9459787615996123E-2</v>
      </c>
      <c r="BA27" s="11">
        <f t="shared" si="111"/>
        <v>2.9459787615996123E-2</v>
      </c>
      <c r="BB27" s="11">
        <f t="shared" si="111"/>
        <v>2.9459787615996123E-2</v>
      </c>
      <c r="BC27" s="11">
        <f t="shared" si="111"/>
        <v>2.9459787615996123E-2</v>
      </c>
      <c r="BD27" s="11">
        <f t="shared" si="111"/>
        <v>2.9459787615996123E-2</v>
      </c>
      <c r="BF27" s="11">
        <f t="shared" si="110"/>
        <v>0.5744186198629434</v>
      </c>
      <c r="BG27" s="11">
        <f t="shared" si="60"/>
        <v>0.5744216240609854</v>
      </c>
      <c r="BH27" s="11">
        <f t="shared" si="61"/>
        <v>0.57442409196224542</v>
      </c>
      <c r="BI27" s="11">
        <f t="shared" si="62"/>
        <v>0.57442617320185896</v>
      </c>
      <c r="BJ27" s="11">
        <f t="shared" si="63"/>
        <v>0.57442823919470998</v>
      </c>
      <c r="BK27" s="11">
        <f t="shared" si="64"/>
        <v>0.5744293830513767</v>
      </c>
      <c r="BL27" s="11">
        <f t="shared" si="65"/>
        <v>0.57443052226095914</v>
      </c>
      <c r="BM27" s="11">
        <f t="shared" si="66"/>
        <v>0.5744310346065985</v>
      </c>
      <c r="BN27" s="11">
        <f t="shared" si="67"/>
        <v>0.57443154601507029</v>
      </c>
      <c r="BO27" s="11">
        <f t="shared" si="68"/>
        <v>0.57443205648894402</v>
      </c>
      <c r="BP27" s="11">
        <f t="shared" si="69"/>
        <v>0.57443209783355598</v>
      </c>
      <c r="BQ27" s="11">
        <f t="shared" si="70"/>
        <v>0.5744321391720435</v>
      </c>
      <c r="BR27" s="11">
        <f t="shared" si="71"/>
        <v>0.57443218050440759</v>
      </c>
      <c r="BS27" s="11">
        <f t="shared" si="72"/>
        <v>0.57443222183064957</v>
      </c>
      <c r="BT27" s="11">
        <f t="shared" si="73"/>
        <v>0.57443226315077112</v>
      </c>
      <c r="BU27" s="11">
        <f t="shared" si="74"/>
        <v>0.57443230446477311</v>
      </c>
      <c r="BV27" s="11">
        <f t="shared" si="75"/>
        <v>0.57443234577265745</v>
      </c>
      <c r="BW27" s="11">
        <f t="shared" si="76"/>
        <v>0.57443238707442512</v>
      </c>
      <c r="BX27" s="11">
        <f t="shared" si="77"/>
        <v>0.57443242837007757</v>
      </c>
      <c r="BY27" s="11">
        <f t="shared" si="78"/>
        <v>0.57443246965961603</v>
      </c>
      <c r="BZ27" s="11">
        <f t="shared" si="79"/>
        <v>0.5744323402274718</v>
      </c>
      <c r="CA27" s="11">
        <f t="shared" si="80"/>
        <v>0.57443221073523953</v>
      </c>
      <c r="CB27" s="11">
        <f t="shared" si="81"/>
        <v>0.57499020456622307</v>
      </c>
      <c r="CC27" s="11">
        <f t="shared" si="82"/>
        <v>0.57499020456622307</v>
      </c>
      <c r="CD27" s="11">
        <f t="shared" si="83"/>
        <v>0.57499020456622307</v>
      </c>
      <c r="CE27" s="11">
        <f t="shared" si="84"/>
        <v>0.57499020456622307</v>
      </c>
      <c r="CF27" s="11">
        <f t="shared" si="85"/>
        <v>0.57499020456622307</v>
      </c>
      <c r="CG27" s="11">
        <f t="shared" si="86"/>
        <v>0.57499020456622307</v>
      </c>
      <c r="CH27" s="11">
        <f t="shared" si="87"/>
        <v>0.57499020456622307</v>
      </c>
      <c r="CI27" s="11">
        <f t="shared" si="88"/>
        <v>0.57499020456622307</v>
      </c>
      <c r="CJ27" s="11">
        <f t="shared" si="89"/>
        <v>0.57499020456622307</v>
      </c>
      <c r="CK27" s="11">
        <f t="shared" si="90"/>
        <v>0.57499020456622307</v>
      </c>
      <c r="CL27" s="11">
        <f t="shared" si="91"/>
        <v>0.57499020456622307</v>
      </c>
      <c r="CM27" s="11">
        <f t="shared" si="92"/>
        <v>0.57499020456622307</v>
      </c>
      <c r="CN27" s="11">
        <f t="shared" si="93"/>
        <v>0.57499020456622307</v>
      </c>
      <c r="CO27" s="11">
        <f t="shared" si="94"/>
        <v>0.57499020456622307</v>
      </c>
      <c r="CP27" s="11">
        <f t="shared" si="95"/>
        <v>0.57499020456622307</v>
      </c>
      <c r="CQ27" s="11">
        <f t="shared" si="96"/>
        <v>0.57499020456622307</v>
      </c>
      <c r="CR27" s="11">
        <f t="shared" si="97"/>
        <v>0.57499020456622307</v>
      </c>
      <c r="CS27" s="11">
        <f t="shared" si="98"/>
        <v>0.57499020456622307</v>
      </c>
      <c r="CT27" s="11">
        <f t="shared" si="99"/>
        <v>0.57499020456622307</v>
      </c>
      <c r="CU27" s="11">
        <f t="shared" si="100"/>
        <v>0.57499020456622307</v>
      </c>
      <c r="CV27" s="11">
        <f t="shared" si="101"/>
        <v>0.57499020456622307</v>
      </c>
      <c r="CW27" s="11">
        <f t="shared" si="102"/>
        <v>0.57499020456622307</v>
      </c>
      <c r="CX27" s="11">
        <f t="shared" si="103"/>
        <v>0.57499020456622307</v>
      </c>
      <c r="CY27" s="11">
        <f t="shared" si="104"/>
        <v>0.57499020456622307</v>
      </c>
      <c r="CZ27" s="11">
        <f t="shared" si="105"/>
        <v>0.57499020456622307</v>
      </c>
      <c r="DA27" s="11">
        <f t="shared" si="106"/>
        <v>0.57499020456622307</v>
      </c>
      <c r="DB27" s="11">
        <f t="shared" si="107"/>
        <v>0.57499020456622307</v>
      </c>
      <c r="DC27" s="11">
        <f t="shared" si="108"/>
        <v>0.57499020456622307</v>
      </c>
      <c r="DE27" s="4">
        <f>(1-BF27)/(SUM(BF$6:BF27))</f>
        <v>2.4627050507513928E-2</v>
      </c>
      <c r="DF27" s="4">
        <f>(1-BG27)/(SUM(BG$6:BG27))</f>
        <v>2.462534571995293E-2</v>
      </c>
      <c r="DG27" s="4">
        <f>(1-BH27)/(SUM(BH$6:BH27))</f>
        <v>2.4623721524129491E-2</v>
      </c>
      <c r="DH27" s="4">
        <f>(1-BI27)/(SUM(BI$6:BI27))</f>
        <v>2.4622165584634124E-2</v>
      </c>
      <c r="DI27" s="4">
        <f>(1-BJ27)/(SUM(BJ$6:BJ27))</f>
        <v>2.462064567654192E-2</v>
      </c>
      <c r="DJ27" s="4">
        <f>(1-BK27)/(SUM(BK$6:BK27))</f>
        <v>2.4619246184638736E-2</v>
      </c>
      <c r="DK27" s="4">
        <f>(1-BL27)/(SUM(BL$6:BL27))</f>
        <v>2.4617883148038998E-2</v>
      </c>
      <c r="DL27" s="4">
        <f>(1-BM27)/(SUM(BM$6:BM27))</f>
        <v>2.461661053683983E-2</v>
      </c>
      <c r="DM27" s="4">
        <f>(1-BN27)/(SUM(BN$6:BN27))</f>
        <v>2.4615372979874386E-2</v>
      </c>
      <c r="DN27" s="4">
        <f>(1-BO27)/(SUM(BO$6:BO27))</f>
        <v>2.4614170569145687E-2</v>
      </c>
      <c r="DO27" s="4">
        <f>(1-BP27)/(SUM(BP$6:BP27))</f>
        <v>2.4613039851292529E-2</v>
      </c>
      <c r="DP27" s="4">
        <f>(1-BQ27)/(SUM(BQ$6:BQ27))</f>
        <v>2.4611941438819739E-2</v>
      </c>
      <c r="DQ27" s="4">
        <f>(1-BR27)/(SUM(BR$6:BR27))</f>
        <v>2.4610874484552608E-2</v>
      </c>
      <c r="DR27" s="4">
        <f>(1-BS27)/(SUM(BS$6:BS27))</f>
        <v>2.4609838161220844E-2</v>
      </c>
      <c r="DS27" s="4">
        <f>(1-BT27)/(SUM(BT$6:BT27))</f>
        <v>2.4608831661055361E-2</v>
      </c>
      <c r="DT27" s="4">
        <f>(1-BU27)/(SUM(BU$6:BU27))</f>
        <v>2.4607854195391674E-2</v>
      </c>
      <c r="DU27" s="4">
        <f>(1-BV27)/(SUM(BV$6:BV27))</f>
        <v>2.4606904994279661E-2</v>
      </c>
      <c r="DV27" s="4">
        <f>(1-BW27)/(SUM(BW$6:BW27))</f>
        <v>2.4605983306099949E-2</v>
      </c>
      <c r="DW27" s="4">
        <f>(1-BX27)/(SUM(BX$6:BX27))</f>
        <v>2.4605088397186538E-2</v>
      </c>
      <c r="DX27" s="4">
        <f>(1-BY27)/(SUM(BY$6:BY27))</f>
        <v>2.4604219551455732E-2</v>
      </c>
      <c r="DY27" s="4">
        <f>(1-BZ27)/(SUM(BZ$6:BZ27))</f>
        <v>2.4603386432442295E-2</v>
      </c>
      <c r="DZ27" s="4">
        <f>(1-CA27)/(SUM(CA$6:CA27))</f>
        <v>2.460257724817954E-2</v>
      </c>
      <c r="EA27" s="4">
        <f>(1-CB27)/(SUM(CB$6:CB27))</f>
        <v>2.4569526394085238E-2</v>
      </c>
      <c r="EB27" s="4">
        <f>(1-CC27)/(SUM(CC$6:CC27))</f>
        <v>2.4569526394085238E-2</v>
      </c>
      <c r="EC27" s="4">
        <f>(1-CD27)/(SUM(CD$6:CD27))</f>
        <v>2.4569526394085238E-2</v>
      </c>
      <c r="ED27" s="4">
        <f>(1-CE27)/(SUM(CE$6:CE27))</f>
        <v>2.4569526394085238E-2</v>
      </c>
      <c r="EE27" s="4">
        <f>(1-CF27)/(SUM(CF$6:CF27))</f>
        <v>2.4569526394085238E-2</v>
      </c>
      <c r="EF27" s="4">
        <f>(1-CG27)/(SUM(CG$6:CG27))</f>
        <v>2.4569526394085238E-2</v>
      </c>
      <c r="EG27" s="4">
        <f>(1-CH27)/(SUM(CH$6:CH27))</f>
        <v>2.4569526394085238E-2</v>
      </c>
      <c r="EH27" s="4">
        <f>(1-CI27)/(SUM(CI$6:CI27))</f>
        <v>2.4569526394085238E-2</v>
      </c>
      <c r="EI27" s="4">
        <f>(1-CJ27)/(SUM(CJ$6:CJ27))</f>
        <v>2.4569526394085238E-2</v>
      </c>
      <c r="EJ27" s="4">
        <f>(1-CK27)/(SUM(CK$6:CK27))</f>
        <v>2.4569526394085238E-2</v>
      </c>
      <c r="EK27" s="4">
        <f>(1-CL27)/(SUM(CL$6:CL27))</f>
        <v>2.4569526394085238E-2</v>
      </c>
      <c r="EL27" s="4">
        <f>(1-CM27)/(SUM(CM$6:CM27))</f>
        <v>2.4569526394085238E-2</v>
      </c>
      <c r="EM27" s="4">
        <f>(1-CN27)/(SUM(CN$6:CN27))</f>
        <v>2.4569526394085238E-2</v>
      </c>
      <c r="EN27" s="4">
        <f>(1-CO27)/(SUM(CO$6:CO27))</f>
        <v>2.4569526394085238E-2</v>
      </c>
      <c r="EO27" s="4">
        <f>(1-CP27)/(SUM(CP$6:CP27))</f>
        <v>2.4569526394085238E-2</v>
      </c>
      <c r="EP27" s="4">
        <f>(1-CQ27)/(SUM(CQ$6:CQ27))</f>
        <v>2.4569526394085238E-2</v>
      </c>
      <c r="EQ27" s="4">
        <f>(1-CR27)/(SUM(CR$6:CR27))</f>
        <v>2.4569526394085238E-2</v>
      </c>
      <c r="ER27" s="4">
        <f>(1-CS27)/(SUM(CS$6:CS27))</f>
        <v>2.4569526394085238E-2</v>
      </c>
      <c r="ES27" s="4">
        <f>(1-CT27)/(SUM(CT$6:CT27))</f>
        <v>2.4569526394085238E-2</v>
      </c>
      <c r="ET27" s="4">
        <f>(1-CU27)/(SUM(CU$6:CU27))</f>
        <v>2.4569526394085238E-2</v>
      </c>
      <c r="EU27" s="4">
        <f>(1-CV27)/(SUM(CV$6:CV27))</f>
        <v>2.4569526394085238E-2</v>
      </c>
      <c r="EV27" s="4">
        <f>(1-CW27)/(SUM(CW$6:CW27))</f>
        <v>2.4569526394085238E-2</v>
      </c>
      <c r="EW27" s="4">
        <f>(1-CX27)/(SUM(CX$6:CX27))</f>
        <v>2.4569526394085238E-2</v>
      </c>
      <c r="EX27" s="4">
        <f>(1-CY27)/(SUM(CY$6:CY27))</f>
        <v>2.4569526394085238E-2</v>
      </c>
      <c r="EY27" s="4">
        <f>(1-CZ27)/(SUM(CZ$6:CZ27))</f>
        <v>2.4569526394085238E-2</v>
      </c>
      <c r="EZ27" s="4">
        <f>(1-DA27)/(SUM(DA$6:DA27))</f>
        <v>2.4569526394085238E-2</v>
      </c>
      <c r="FA27" s="4">
        <f>(1-DB27)/(SUM(DB$6:DB27))</f>
        <v>2.4569526394085238E-2</v>
      </c>
      <c r="FB27" s="4">
        <f>(1-DC27)/(SUM(DC$6:DC27))</f>
        <v>2.4569526394085238E-2</v>
      </c>
      <c r="FD27" s="4">
        <f t="shared" si="109"/>
        <v>2.5520057014217556E-2</v>
      </c>
      <c r="FE27" s="4">
        <f t="shared" si="9"/>
        <v>2.5519813221718035E-2</v>
      </c>
      <c r="FF27" s="4">
        <f t="shared" si="10"/>
        <v>2.5519612951025783E-2</v>
      </c>
      <c r="FG27" s="4">
        <f t="shared" si="11"/>
        <v>2.5519444058704766E-2</v>
      </c>
      <c r="FH27" s="4">
        <f t="shared" si="12"/>
        <v>2.5519276404289304E-2</v>
      </c>
      <c r="FI27" s="4">
        <f t="shared" si="13"/>
        <v>2.5519183581092397E-2</v>
      </c>
      <c r="FJ27" s="4">
        <f t="shared" si="14"/>
        <v>2.551909113519546E-2</v>
      </c>
      <c r="FK27" s="4">
        <f t="shared" si="15"/>
        <v>2.5519049558841322E-2</v>
      </c>
      <c r="FL27" s="4">
        <f t="shared" si="16"/>
        <v>2.551900805857632E-2</v>
      </c>
      <c r="FM27" s="4">
        <f t="shared" si="17"/>
        <v>2.5518966634191287E-2</v>
      </c>
      <c r="FN27" s="4">
        <f t="shared" si="18"/>
        <v>2.551896327912373E-2</v>
      </c>
      <c r="FO27" s="4">
        <f t="shared" si="19"/>
        <v>2.5518959924553553E-2</v>
      </c>
      <c r="FP27" s="4">
        <f t="shared" si="20"/>
        <v>2.5518956570480533E-2</v>
      </c>
      <c r="FQ27" s="4">
        <f t="shared" si="21"/>
        <v>2.5518953216904672E-2</v>
      </c>
      <c r="FR27" s="4">
        <f t="shared" si="22"/>
        <v>2.5518949863825524E-2</v>
      </c>
      <c r="FS27" s="4">
        <f t="shared" si="23"/>
        <v>2.5518946511243312E-2</v>
      </c>
      <c r="FT27" s="4">
        <f t="shared" si="24"/>
        <v>2.5518943159157814E-2</v>
      </c>
      <c r="FU27" s="4">
        <f t="shared" si="25"/>
        <v>2.551893980756903E-2</v>
      </c>
      <c r="FV27" s="4">
        <f t="shared" si="26"/>
        <v>2.5518936456476515E-2</v>
      </c>
      <c r="FW27" s="4">
        <f t="shared" si="27"/>
        <v>2.5518933105880492E-2</v>
      </c>
      <c r="FX27" s="4">
        <f t="shared" si="28"/>
        <v>2.5518943609143196E-2</v>
      </c>
      <c r="FY27" s="4">
        <f t="shared" si="29"/>
        <v>2.551895411728422E-2</v>
      </c>
      <c r="FZ27" s="4">
        <f t="shared" si="30"/>
        <v>2.5473696551359559E-2</v>
      </c>
      <c r="GA27" s="4">
        <f t="shared" si="31"/>
        <v>2.5473696551359559E-2</v>
      </c>
      <c r="GB27" s="4">
        <f t="shared" si="32"/>
        <v>2.5473696551359559E-2</v>
      </c>
      <c r="GC27" s="4">
        <f t="shared" si="33"/>
        <v>2.5473696551359559E-2</v>
      </c>
      <c r="GD27" s="4">
        <f t="shared" si="34"/>
        <v>2.5473696551359559E-2</v>
      </c>
      <c r="GE27" s="4">
        <f t="shared" si="35"/>
        <v>2.5473696551359559E-2</v>
      </c>
      <c r="GF27" s="4">
        <f t="shared" si="36"/>
        <v>2.5473696551359559E-2</v>
      </c>
      <c r="GG27" s="4">
        <f t="shared" si="37"/>
        <v>2.5473696551359559E-2</v>
      </c>
      <c r="GH27" s="4">
        <f t="shared" si="38"/>
        <v>2.5473696551359559E-2</v>
      </c>
      <c r="GI27" s="4">
        <f t="shared" si="39"/>
        <v>2.5473696551359559E-2</v>
      </c>
      <c r="GJ27" s="4">
        <f t="shared" si="40"/>
        <v>2.5473696551359559E-2</v>
      </c>
      <c r="GK27" s="4">
        <f t="shared" si="41"/>
        <v>2.5473696551359559E-2</v>
      </c>
      <c r="GL27" s="4">
        <f t="shared" si="42"/>
        <v>2.5473696551359559E-2</v>
      </c>
      <c r="GM27" s="4">
        <f t="shared" si="43"/>
        <v>2.5473696551359559E-2</v>
      </c>
      <c r="GN27" s="4">
        <f t="shared" si="44"/>
        <v>2.5473696551359559E-2</v>
      </c>
      <c r="GO27" s="4">
        <f t="shared" si="45"/>
        <v>2.5473696551359559E-2</v>
      </c>
      <c r="GP27" s="4">
        <f t="shared" si="46"/>
        <v>2.5473696551359559E-2</v>
      </c>
      <c r="GQ27" s="4">
        <f t="shared" si="47"/>
        <v>2.5473696551359559E-2</v>
      </c>
      <c r="GR27" s="4">
        <f t="shared" si="48"/>
        <v>2.5473696551359559E-2</v>
      </c>
      <c r="GS27" s="4">
        <f t="shared" si="49"/>
        <v>2.5473696551359559E-2</v>
      </c>
      <c r="GT27" s="4">
        <f t="shared" si="50"/>
        <v>2.5473696551359559E-2</v>
      </c>
      <c r="GU27" s="4">
        <f t="shared" si="51"/>
        <v>2.5473696551359559E-2</v>
      </c>
      <c r="GV27" s="4">
        <f t="shared" si="52"/>
        <v>2.5473696551359559E-2</v>
      </c>
      <c r="GW27" s="4">
        <f t="shared" si="53"/>
        <v>2.5473696551359559E-2</v>
      </c>
      <c r="GX27" s="4">
        <f t="shared" si="54"/>
        <v>2.5473696551359559E-2</v>
      </c>
      <c r="GY27" s="4">
        <f t="shared" si="55"/>
        <v>2.5473696551359559E-2</v>
      </c>
      <c r="GZ27" s="4">
        <f t="shared" si="56"/>
        <v>2.5473696551359559E-2</v>
      </c>
      <c r="HA27" s="4">
        <f t="shared" si="57"/>
        <v>2.5473696551359559E-2</v>
      </c>
      <c r="HB27" s="4"/>
      <c r="HC27" s="4"/>
      <c r="HD27" s="4"/>
      <c r="HE27" s="4"/>
    </row>
    <row r="28" spans="2:213" x14ac:dyDescent="0.2">
      <c r="B28" t="str">
        <f t="shared" si="0"/>
        <v>23y</v>
      </c>
      <c r="C28">
        <f t="shared" si="58"/>
        <v>276</v>
      </c>
      <c r="D28" s="10">
        <f t="shared" si="1"/>
        <v>23</v>
      </c>
      <c r="E28" s="11">
        <f>'Curve construction'!E43</f>
        <v>2.9220595882754934E-2</v>
      </c>
      <c r="G28" s="11">
        <f t="shared" si="59"/>
        <v>2.9220595882754934E-2</v>
      </c>
      <c r="H28" s="11">
        <f t="shared" si="59"/>
        <v>2.9220595882754934E-2</v>
      </c>
      <c r="I28" s="11">
        <f t="shared" si="59"/>
        <v>2.9220595882754934E-2</v>
      </c>
      <c r="J28" s="11">
        <f t="shared" si="59"/>
        <v>2.9220595882754934E-2</v>
      </c>
      <c r="K28" s="11">
        <f t="shared" si="59"/>
        <v>2.9220595882754934E-2</v>
      </c>
      <c r="L28" s="11">
        <f t="shared" si="59"/>
        <v>2.9220595882754934E-2</v>
      </c>
      <c r="M28" s="11">
        <f t="shared" si="59"/>
        <v>2.9220595882754934E-2</v>
      </c>
      <c r="N28" s="11">
        <f t="shared" si="59"/>
        <v>2.9220595882754934E-2</v>
      </c>
      <c r="O28" s="11">
        <f t="shared" si="59"/>
        <v>2.9220595882754934E-2</v>
      </c>
      <c r="P28" s="11">
        <f t="shared" ref="P28:AW37" si="113">$E28+IF(P$2=$B28,1,0)*$D$2</f>
        <v>2.9220595882754934E-2</v>
      </c>
      <c r="Q28" s="11">
        <f t="shared" si="113"/>
        <v>2.9220595882754934E-2</v>
      </c>
      <c r="R28" s="11">
        <f t="shared" si="113"/>
        <v>2.9220595882754934E-2</v>
      </c>
      <c r="S28" s="11">
        <f t="shared" si="113"/>
        <v>2.9220595882754934E-2</v>
      </c>
      <c r="T28" s="11">
        <f t="shared" si="113"/>
        <v>2.9220595882754934E-2</v>
      </c>
      <c r="U28" s="11">
        <f t="shared" si="113"/>
        <v>2.9220595882754934E-2</v>
      </c>
      <c r="V28" s="11">
        <f t="shared" si="113"/>
        <v>2.9220595882754934E-2</v>
      </c>
      <c r="W28" s="11">
        <f t="shared" si="113"/>
        <v>2.9220595882754934E-2</v>
      </c>
      <c r="X28" s="11">
        <f t="shared" si="113"/>
        <v>2.9220595882754934E-2</v>
      </c>
      <c r="Y28" s="11">
        <f t="shared" si="113"/>
        <v>2.9220595882754934E-2</v>
      </c>
      <c r="Z28" s="11">
        <f t="shared" si="113"/>
        <v>2.9220595882754934E-2</v>
      </c>
      <c r="AA28" s="11">
        <f t="shared" si="113"/>
        <v>2.9220595882754934E-2</v>
      </c>
      <c r="AB28" s="11">
        <f t="shared" si="113"/>
        <v>2.9220595882754934E-2</v>
      </c>
      <c r="AC28" s="11">
        <f t="shared" si="113"/>
        <v>3.0220595882754935E-2</v>
      </c>
      <c r="AD28" s="11">
        <f t="shared" si="113"/>
        <v>2.9220595882754934E-2</v>
      </c>
      <c r="AE28" s="11">
        <f t="shared" si="113"/>
        <v>2.9220595882754934E-2</v>
      </c>
      <c r="AF28" s="11">
        <f t="shared" si="113"/>
        <v>2.9220595882754934E-2</v>
      </c>
      <c r="AG28" s="11">
        <f t="shared" si="113"/>
        <v>2.9220595882754934E-2</v>
      </c>
      <c r="AH28" s="11">
        <f t="shared" si="113"/>
        <v>2.9220595882754934E-2</v>
      </c>
      <c r="AI28" s="11">
        <f t="shared" si="113"/>
        <v>2.9220595882754934E-2</v>
      </c>
      <c r="AJ28" s="11">
        <f t="shared" si="113"/>
        <v>2.9220595882754934E-2</v>
      </c>
      <c r="AK28" s="11">
        <f t="shared" si="113"/>
        <v>2.9220595882754934E-2</v>
      </c>
      <c r="AL28" s="11">
        <f t="shared" si="113"/>
        <v>2.9220595882754934E-2</v>
      </c>
      <c r="AM28" s="11">
        <f t="shared" si="113"/>
        <v>2.9220595882754934E-2</v>
      </c>
      <c r="AN28" s="11">
        <f t="shared" si="112"/>
        <v>2.9220595882754934E-2</v>
      </c>
      <c r="AO28" s="11">
        <f t="shared" si="111"/>
        <v>2.9220595882754934E-2</v>
      </c>
      <c r="AP28" s="11">
        <f t="shared" si="111"/>
        <v>2.9220595882754934E-2</v>
      </c>
      <c r="AQ28" s="11">
        <f t="shared" si="111"/>
        <v>2.9220595882754934E-2</v>
      </c>
      <c r="AR28" s="11">
        <f t="shared" si="111"/>
        <v>2.9220595882754934E-2</v>
      </c>
      <c r="AS28" s="11">
        <f t="shared" si="111"/>
        <v>2.9220595882754934E-2</v>
      </c>
      <c r="AT28" s="11">
        <f t="shared" si="111"/>
        <v>2.9220595882754934E-2</v>
      </c>
      <c r="AU28" s="11">
        <f t="shared" si="111"/>
        <v>2.9220595882754934E-2</v>
      </c>
      <c r="AV28" s="11">
        <f t="shared" si="111"/>
        <v>2.9220595882754934E-2</v>
      </c>
      <c r="AW28" s="11">
        <f t="shared" si="111"/>
        <v>2.9220595882754934E-2</v>
      </c>
      <c r="AX28" s="11">
        <f t="shared" si="111"/>
        <v>2.9220595882754934E-2</v>
      </c>
      <c r="AY28" s="11">
        <f t="shared" si="111"/>
        <v>2.9220595882754934E-2</v>
      </c>
      <c r="AZ28" s="11">
        <f t="shared" si="111"/>
        <v>2.9220595882754934E-2</v>
      </c>
      <c r="BA28" s="11">
        <f t="shared" si="111"/>
        <v>2.9220595882754934E-2</v>
      </c>
      <c r="BB28" s="11">
        <f t="shared" si="111"/>
        <v>2.9220595882754934E-2</v>
      </c>
      <c r="BC28" s="11">
        <f t="shared" si="111"/>
        <v>2.9220595882754934E-2</v>
      </c>
      <c r="BD28" s="11">
        <f t="shared" si="111"/>
        <v>2.9220595882754934E-2</v>
      </c>
      <c r="BF28" s="11">
        <f t="shared" si="110"/>
        <v>0.55811030420574592</v>
      </c>
      <c r="BG28" s="11">
        <f t="shared" si="60"/>
        <v>0.55811322311161893</v>
      </c>
      <c r="BH28" s="11">
        <f t="shared" si="61"/>
        <v>0.55811562094670886</v>
      </c>
      <c r="BI28" s="11">
        <f t="shared" si="62"/>
        <v>0.55811764309786072</v>
      </c>
      <c r="BJ28" s="11">
        <f t="shared" si="63"/>
        <v>0.55811965043512091</v>
      </c>
      <c r="BK28" s="11">
        <f t="shared" si="64"/>
        <v>0.55812076181655967</v>
      </c>
      <c r="BL28" s="11">
        <f t="shared" si="65"/>
        <v>0.55812186868284952</v>
      </c>
      <c r="BM28" s="11">
        <f t="shared" si="66"/>
        <v>0.55812236648248692</v>
      </c>
      <c r="BN28" s="11">
        <f t="shared" si="67"/>
        <v>0.5581228633715638</v>
      </c>
      <c r="BO28" s="11">
        <f t="shared" si="68"/>
        <v>0.55812335935257673</v>
      </c>
      <c r="BP28" s="11">
        <f t="shared" si="69"/>
        <v>0.55812339952337409</v>
      </c>
      <c r="BQ28" s="11">
        <f t="shared" si="70"/>
        <v>0.55812343968822087</v>
      </c>
      <c r="BR28" s="11">
        <f t="shared" si="71"/>
        <v>0.55812347984711808</v>
      </c>
      <c r="BS28" s="11">
        <f t="shared" si="72"/>
        <v>0.55812352000006693</v>
      </c>
      <c r="BT28" s="11">
        <f t="shared" si="73"/>
        <v>0.5581235601470691</v>
      </c>
      <c r="BU28" s="11">
        <f t="shared" si="74"/>
        <v>0.55812360028812558</v>
      </c>
      <c r="BV28" s="11">
        <f t="shared" si="75"/>
        <v>0.55812364042323803</v>
      </c>
      <c r="BW28" s="11">
        <f t="shared" si="76"/>
        <v>0.55812368055240746</v>
      </c>
      <c r="BX28" s="11">
        <f t="shared" si="77"/>
        <v>0.5581237206756352</v>
      </c>
      <c r="BY28" s="11">
        <f t="shared" si="78"/>
        <v>0.5581237607929227</v>
      </c>
      <c r="BZ28" s="11">
        <f t="shared" si="79"/>
        <v>0.55812363503548568</v>
      </c>
      <c r="CA28" s="11">
        <f t="shared" si="80"/>
        <v>0.55812350921966658</v>
      </c>
      <c r="CB28" s="11">
        <f t="shared" si="81"/>
        <v>0.55812338334542511</v>
      </c>
      <c r="CC28" s="11">
        <f t="shared" si="82"/>
        <v>0.5586656610510774</v>
      </c>
      <c r="CD28" s="11">
        <f t="shared" si="83"/>
        <v>0.5586656610510774</v>
      </c>
      <c r="CE28" s="11">
        <f t="shared" si="84"/>
        <v>0.5586656610510774</v>
      </c>
      <c r="CF28" s="11">
        <f t="shared" si="85"/>
        <v>0.5586656610510774</v>
      </c>
      <c r="CG28" s="11">
        <f t="shared" si="86"/>
        <v>0.5586656610510774</v>
      </c>
      <c r="CH28" s="11">
        <f t="shared" si="87"/>
        <v>0.5586656610510774</v>
      </c>
      <c r="CI28" s="11">
        <f t="shared" si="88"/>
        <v>0.5586656610510774</v>
      </c>
      <c r="CJ28" s="11">
        <f t="shared" si="89"/>
        <v>0.5586656610510774</v>
      </c>
      <c r="CK28" s="11">
        <f t="shared" si="90"/>
        <v>0.5586656610510774</v>
      </c>
      <c r="CL28" s="11">
        <f t="shared" si="91"/>
        <v>0.5586656610510774</v>
      </c>
      <c r="CM28" s="11">
        <f t="shared" si="92"/>
        <v>0.5586656610510774</v>
      </c>
      <c r="CN28" s="11">
        <f t="shared" si="93"/>
        <v>0.5586656610510774</v>
      </c>
      <c r="CO28" s="11">
        <f t="shared" si="94"/>
        <v>0.5586656610510774</v>
      </c>
      <c r="CP28" s="11">
        <f t="shared" si="95"/>
        <v>0.5586656610510774</v>
      </c>
      <c r="CQ28" s="11">
        <f t="shared" si="96"/>
        <v>0.5586656610510774</v>
      </c>
      <c r="CR28" s="11">
        <f t="shared" si="97"/>
        <v>0.5586656610510774</v>
      </c>
      <c r="CS28" s="11">
        <f t="shared" si="98"/>
        <v>0.5586656610510774</v>
      </c>
      <c r="CT28" s="11">
        <f t="shared" si="99"/>
        <v>0.5586656610510774</v>
      </c>
      <c r="CU28" s="11">
        <f t="shared" si="100"/>
        <v>0.5586656610510774</v>
      </c>
      <c r="CV28" s="11">
        <f t="shared" si="101"/>
        <v>0.5586656610510774</v>
      </c>
      <c r="CW28" s="11">
        <f t="shared" si="102"/>
        <v>0.5586656610510774</v>
      </c>
      <c r="CX28" s="11">
        <f t="shared" si="103"/>
        <v>0.5586656610510774</v>
      </c>
      <c r="CY28" s="11">
        <f t="shared" si="104"/>
        <v>0.5586656610510774</v>
      </c>
      <c r="CZ28" s="11">
        <f t="shared" si="105"/>
        <v>0.5586656610510774</v>
      </c>
      <c r="DA28" s="11">
        <f t="shared" si="106"/>
        <v>0.5586656610510774</v>
      </c>
      <c r="DB28" s="11">
        <f t="shared" si="107"/>
        <v>0.5586656610510774</v>
      </c>
      <c r="DC28" s="11">
        <f t="shared" si="108"/>
        <v>0.5586656610510774</v>
      </c>
      <c r="DE28" s="4">
        <f>(1-BF28)/(SUM(BF$6:BF28))</f>
        <v>2.4770762680278027E-2</v>
      </c>
      <c r="DF28" s="4">
        <f>(1-BG28)/(SUM(BG$6:BG28))</f>
        <v>2.4769103298798452E-2</v>
      </c>
      <c r="DG28" s="4">
        <f>(1-BH28)/(SUM(BH$6:BH28))</f>
        <v>2.4767522132170022E-2</v>
      </c>
      <c r="DH28" s="4">
        <f>(1-BI28)/(SUM(BI$6:BI28))</f>
        <v>2.476600724695888E-2</v>
      </c>
      <c r="DI28" s="4">
        <f>(1-BJ28)/(SUM(BJ$6:BJ28))</f>
        <v>2.4764527456092547E-2</v>
      </c>
      <c r="DJ28" s="4">
        <f>(1-BK28)/(SUM(BK$6:BK28))</f>
        <v>2.4763164466057096E-2</v>
      </c>
      <c r="DK28" s="4">
        <f>(1-BL28)/(SUM(BL$6:BL28))</f>
        <v>2.4761836990492381E-2</v>
      </c>
      <c r="DL28" s="4">
        <f>(1-BM28)/(SUM(BM$6:BM28))</f>
        <v>2.4760597262752853E-2</v>
      </c>
      <c r="DM28" s="4">
        <f>(1-BN28)/(SUM(BN$6:BN28))</f>
        <v>2.475939168727025E-2</v>
      </c>
      <c r="DN28" s="4">
        <f>(1-BO28)/(SUM(BO$6:BO28))</f>
        <v>2.4758220354009923E-2</v>
      </c>
      <c r="DO28" s="4">
        <f>(1-BP28)/(SUM(BP$6:BP28))</f>
        <v>2.4757118607032565E-2</v>
      </c>
      <c r="DP28" s="4">
        <f>(1-BQ28)/(SUM(BQ$6:BQ28))</f>
        <v>2.4756048335366987E-2</v>
      </c>
      <c r="DQ28" s="4">
        <f>(1-BR28)/(SUM(BR$6:BR28))</f>
        <v>2.4755008713784245E-2</v>
      </c>
      <c r="DR28" s="4">
        <f>(1-BS28)/(SUM(BS$6:BS28))</f>
        <v>2.4753998936434034E-2</v>
      </c>
      <c r="DS28" s="4">
        <f>(1-BT28)/(SUM(BT$6:BT28))</f>
        <v>2.4753018216452628E-2</v>
      </c>
      <c r="DT28" s="4">
        <f>(1-BU28)/(SUM(BU$6:BU28))</f>
        <v>2.4752065785577343E-2</v>
      </c>
      <c r="DU28" s="4">
        <f>(1-BV28)/(SUM(BV$6:BV28))</f>
        <v>2.4751140893767069E-2</v>
      </c>
      <c r="DV28" s="4">
        <f>(1-BW28)/(SUM(BW$6:BW28))</f>
        <v>2.4750242808829221E-2</v>
      </c>
      <c r="DW28" s="4">
        <f>(1-BX28)/(SUM(BX$6:BX28))</f>
        <v>2.4749370816052812E-2</v>
      </c>
      <c r="DX28" s="4">
        <f>(1-BY28)/(SUM(BY$6:BY28))</f>
        <v>2.4748524217847481E-2</v>
      </c>
      <c r="DY28" s="4">
        <f>(1-BZ28)/(SUM(BZ$6:BZ28))</f>
        <v>2.4747712333128096E-2</v>
      </c>
      <c r="DZ28" s="4">
        <f>(1-CA28)/(SUM(CA$6:CA28))</f>
        <v>2.4746923769289834E-2</v>
      </c>
      <c r="EA28" s="4">
        <f>(1-CB28)/(SUM(CB$6:CB28))</f>
        <v>2.4746157676325927E-2</v>
      </c>
      <c r="EB28" s="4">
        <f>(1-CC28)/(SUM(CC$6:CC28))</f>
        <v>2.4715038247630054E-2</v>
      </c>
      <c r="EC28" s="4">
        <f>(1-CD28)/(SUM(CD$6:CD28))</f>
        <v>2.4715038247630054E-2</v>
      </c>
      <c r="ED28" s="4">
        <f>(1-CE28)/(SUM(CE$6:CE28))</f>
        <v>2.4715038247630054E-2</v>
      </c>
      <c r="EE28" s="4">
        <f>(1-CF28)/(SUM(CF$6:CF28))</f>
        <v>2.4715038247630054E-2</v>
      </c>
      <c r="EF28" s="4">
        <f>(1-CG28)/(SUM(CG$6:CG28))</f>
        <v>2.4715038247630054E-2</v>
      </c>
      <c r="EG28" s="4">
        <f>(1-CH28)/(SUM(CH$6:CH28))</f>
        <v>2.4715038247630054E-2</v>
      </c>
      <c r="EH28" s="4">
        <f>(1-CI28)/(SUM(CI$6:CI28))</f>
        <v>2.4715038247630054E-2</v>
      </c>
      <c r="EI28" s="4">
        <f>(1-CJ28)/(SUM(CJ$6:CJ28))</f>
        <v>2.4715038247630054E-2</v>
      </c>
      <c r="EJ28" s="4">
        <f>(1-CK28)/(SUM(CK$6:CK28))</f>
        <v>2.4715038247630054E-2</v>
      </c>
      <c r="EK28" s="4">
        <f>(1-CL28)/(SUM(CL$6:CL28))</f>
        <v>2.4715038247630054E-2</v>
      </c>
      <c r="EL28" s="4">
        <f>(1-CM28)/(SUM(CM$6:CM28))</f>
        <v>2.4715038247630054E-2</v>
      </c>
      <c r="EM28" s="4">
        <f>(1-CN28)/(SUM(CN$6:CN28))</f>
        <v>2.4715038247630054E-2</v>
      </c>
      <c r="EN28" s="4">
        <f>(1-CO28)/(SUM(CO$6:CO28))</f>
        <v>2.4715038247630054E-2</v>
      </c>
      <c r="EO28" s="4">
        <f>(1-CP28)/(SUM(CP$6:CP28))</f>
        <v>2.4715038247630054E-2</v>
      </c>
      <c r="EP28" s="4">
        <f>(1-CQ28)/(SUM(CQ$6:CQ28))</f>
        <v>2.4715038247630054E-2</v>
      </c>
      <c r="EQ28" s="4">
        <f>(1-CR28)/(SUM(CR$6:CR28))</f>
        <v>2.4715038247630054E-2</v>
      </c>
      <c r="ER28" s="4">
        <f>(1-CS28)/(SUM(CS$6:CS28))</f>
        <v>2.4715038247630054E-2</v>
      </c>
      <c r="ES28" s="4">
        <f>(1-CT28)/(SUM(CT$6:CT28))</f>
        <v>2.4715038247630054E-2</v>
      </c>
      <c r="ET28" s="4">
        <f>(1-CU28)/(SUM(CU$6:CU28))</f>
        <v>2.4715038247630054E-2</v>
      </c>
      <c r="EU28" s="4">
        <f>(1-CV28)/(SUM(CV$6:CV28))</f>
        <v>2.4715038247630054E-2</v>
      </c>
      <c r="EV28" s="4">
        <f>(1-CW28)/(SUM(CW$6:CW28))</f>
        <v>2.4715038247630054E-2</v>
      </c>
      <c r="EW28" s="4">
        <f>(1-CX28)/(SUM(CX$6:CX28))</f>
        <v>2.4715038247630054E-2</v>
      </c>
      <c r="EX28" s="4">
        <f>(1-CY28)/(SUM(CY$6:CY28))</f>
        <v>2.4715038247630054E-2</v>
      </c>
      <c r="EY28" s="4">
        <f>(1-CZ28)/(SUM(CZ$6:CZ28))</f>
        <v>2.4715038247630054E-2</v>
      </c>
      <c r="EZ28" s="4">
        <f>(1-DA28)/(SUM(DA$6:DA28))</f>
        <v>2.4715038247630054E-2</v>
      </c>
      <c r="FA28" s="4">
        <f>(1-DB28)/(SUM(DB$6:DB28))</f>
        <v>2.4715038247630054E-2</v>
      </c>
      <c r="FB28" s="4">
        <f>(1-DC28)/(SUM(DC$6:DC28))</f>
        <v>2.4715038247630054E-2</v>
      </c>
      <c r="FD28" s="4">
        <f t="shared" si="109"/>
        <v>2.5680672994147669E-2</v>
      </c>
      <c r="FE28" s="4">
        <f t="shared" si="9"/>
        <v>2.5680439764798502E-2</v>
      </c>
      <c r="FF28" s="4">
        <f t="shared" si="10"/>
        <v>2.5680248171522591E-2</v>
      </c>
      <c r="FG28" s="4">
        <f t="shared" si="11"/>
        <v>2.5680086597040575E-2</v>
      </c>
      <c r="FH28" s="4">
        <f t="shared" si="12"/>
        <v>2.5679926206826353E-2</v>
      </c>
      <c r="FI28" s="4">
        <f t="shared" si="13"/>
        <v>2.5679837405511829E-2</v>
      </c>
      <c r="FJ28" s="4">
        <f t="shared" si="14"/>
        <v>2.5679748965149019E-2</v>
      </c>
      <c r="FK28" s="4">
        <f t="shared" si="15"/>
        <v>2.5679709190232325E-2</v>
      </c>
      <c r="FL28" s="4">
        <f t="shared" si="16"/>
        <v>2.5679669488107626E-2</v>
      </c>
      <c r="FM28" s="4">
        <f t="shared" si="17"/>
        <v>2.5679629858575304E-2</v>
      </c>
      <c r="FN28" s="4">
        <f t="shared" si="18"/>
        <v>2.5679626648877685E-2</v>
      </c>
      <c r="FO28" s="4">
        <f t="shared" si="19"/>
        <v>2.5679623439655686E-2</v>
      </c>
      <c r="FP28" s="4">
        <f t="shared" si="20"/>
        <v>2.5679620230909306E-2</v>
      </c>
      <c r="FQ28" s="4">
        <f t="shared" si="21"/>
        <v>2.5679617022638324E-2</v>
      </c>
      <c r="FR28" s="4">
        <f t="shared" si="22"/>
        <v>2.5679613814842961E-2</v>
      </c>
      <c r="FS28" s="4">
        <f t="shared" si="23"/>
        <v>2.5679610607522774E-2</v>
      </c>
      <c r="FT28" s="4">
        <f t="shared" si="24"/>
        <v>2.5679607400677762E-2</v>
      </c>
      <c r="FU28" s="4">
        <f t="shared" si="25"/>
        <v>2.5679604194307926E-2</v>
      </c>
      <c r="FV28" s="4">
        <f t="shared" si="26"/>
        <v>2.5679600988413043E-2</v>
      </c>
      <c r="FW28" s="4">
        <f t="shared" si="27"/>
        <v>2.5679597782992891E-2</v>
      </c>
      <c r="FX28" s="4">
        <f t="shared" si="28"/>
        <v>2.5679607831165852E-2</v>
      </c>
      <c r="FY28" s="4">
        <f t="shared" si="29"/>
        <v>2.5679617884005745E-2</v>
      </c>
      <c r="FZ28" s="4">
        <f t="shared" si="30"/>
        <v>2.5679627941516348E-2</v>
      </c>
      <c r="GA28" s="4">
        <f t="shared" si="31"/>
        <v>2.5636321214761448E-2</v>
      </c>
      <c r="GB28" s="4">
        <f t="shared" si="32"/>
        <v>2.5636321214761448E-2</v>
      </c>
      <c r="GC28" s="4">
        <f t="shared" si="33"/>
        <v>2.5636321214761448E-2</v>
      </c>
      <c r="GD28" s="4">
        <f t="shared" si="34"/>
        <v>2.5636321214761448E-2</v>
      </c>
      <c r="GE28" s="4">
        <f t="shared" si="35"/>
        <v>2.5636321214761448E-2</v>
      </c>
      <c r="GF28" s="4">
        <f t="shared" si="36"/>
        <v>2.5636321214761448E-2</v>
      </c>
      <c r="GG28" s="4">
        <f t="shared" si="37"/>
        <v>2.5636321214761448E-2</v>
      </c>
      <c r="GH28" s="4">
        <f t="shared" si="38"/>
        <v>2.5636321214761448E-2</v>
      </c>
      <c r="GI28" s="4">
        <f t="shared" si="39"/>
        <v>2.5636321214761448E-2</v>
      </c>
      <c r="GJ28" s="4">
        <f t="shared" si="40"/>
        <v>2.5636321214761448E-2</v>
      </c>
      <c r="GK28" s="4">
        <f t="shared" si="41"/>
        <v>2.5636321214761448E-2</v>
      </c>
      <c r="GL28" s="4">
        <f t="shared" si="42"/>
        <v>2.5636321214761448E-2</v>
      </c>
      <c r="GM28" s="4">
        <f t="shared" si="43"/>
        <v>2.5636321214761448E-2</v>
      </c>
      <c r="GN28" s="4">
        <f t="shared" si="44"/>
        <v>2.5636321214761448E-2</v>
      </c>
      <c r="GO28" s="4">
        <f t="shared" si="45"/>
        <v>2.5636321214761448E-2</v>
      </c>
      <c r="GP28" s="4">
        <f t="shared" si="46"/>
        <v>2.5636321214761448E-2</v>
      </c>
      <c r="GQ28" s="4">
        <f t="shared" si="47"/>
        <v>2.5636321214761448E-2</v>
      </c>
      <c r="GR28" s="4">
        <f t="shared" si="48"/>
        <v>2.5636321214761448E-2</v>
      </c>
      <c r="GS28" s="4">
        <f t="shared" si="49"/>
        <v>2.5636321214761448E-2</v>
      </c>
      <c r="GT28" s="4">
        <f t="shared" si="50"/>
        <v>2.5636321214761448E-2</v>
      </c>
      <c r="GU28" s="4">
        <f t="shared" si="51"/>
        <v>2.5636321214761448E-2</v>
      </c>
      <c r="GV28" s="4">
        <f t="shared" si="52"/>
        <v>2.5636321214761448E-2</v>
      </c>
      <c r="GW28" s="4">
        <f t="shared" si="53"/>
        <v>2.5636321214761448E-2</v>
      </c>
      <c r="GX28" s="4">
        <f t="shared" si="54"/>
        <v>2.5636321214761448E-2</v>
      </c>
      <c r="GY28" s="4">
        <f t="shared" si="55"/>
        <v>2.5636321214761448E-2</v>
      </c>
      <c r="GZ28" s="4">
        <f t="shared" si="56"/>
        <v>2.5636321214761448E-2</v>
      </c>
      <c r="HA28" s="4">
        <f t="shared" si="57"/>
        <v>2.5636321214761448E-2</v>
      </c>
      <c r="HB28" s="4"/>
      <c r="HC28" s="4"/>
      <c r="HD28" s="4"/>
      <c r="HE28" s="4"/>
    </row>
    <row r="29" spans="2:213" x14ac:dyDescent="0.2">
      <c r="B29" t="str">
        <f t="shared" si="0"/>
        <v>24y</v>
      </c>
      <c r="C29">
        <f t="shared" si="58"/>
        <v>288</v>
      </c>
      <c r="D29" s="10">
        <f t="shared" si="1"/>
        <v>24</v>
      </c>
      <c r="E29" s="11">
        <f>'Curve construction'!E44</f>
        <v>2.8981404149513744E-2</v>
      </c>
      <c r="G29" s="11">
        <f t="shared" ref="G29:V44" si="114">$E29+IF(G$2=$B29,1,0)*$D$2</f>
        <v>2.8981404149513744E-2</v>
      </c>
      <c r="H29" s="11">
        <f t="shared" si="114"/>
        <v>2.8981404149513744E-2</v>
      </c>
      <c r="I29" s="11">
        <f t="shared" si="114"/>
        <v>2.8981404149513744E-2</v>
      </c>
      <c r="J29" s="11">
        <f t="shared" si="114"/>
        <v>2.8981404149513744E-2</v>
      </c>
      <c r="K29" s="11">
        <f t="shared" si="114"/>
        <v>2.8981404149513744E-2</v>
      </c>
      <c r="L29" s="11">
        <f t="shared" si="114"/>
        <v>2.8981404149513744E-2</v>
      </c>
      <c r="M29" s="11">
        <f t="shared" si="114"/>
        <v>2.8981404149513744E-2</v>
      </c>
      <c r="N29" s="11">
        <f t="shared" si="114"/>
        <v>2.8981404149513744E-2</v>
      </c>
      <c r="O29" s="11">
        <f t="shared" si="114"/>
        <v>2.8981404149513744E-2</v>
      </c>
      <c r="P29" s="11">
        <f t="shared" si="114"/>
        <v>2.8981404149513744E-2</v>
      </c>
      <c r="Q29" s="11">
        <f t="shared" si="114"/>
        <v>2.8981404149513744E-2</v>
      </c>
      <c r="R29" s="11">
        <f t="shared" si="114"/>
        <v>2.8981404149513744E-2</v>
      </c>
      <c r="S29" s="11">
        <f t="shared" si="114"/>
        <v>2.8981404149513744E-2</v>
      </c>
      <c r="T29" s="11">
        <f t="shared" si="114"/>
        <v>2.8981404149513744E-2</v>
      </c>
      <c r="U29" s="11">
        <f t="shared" si="114"/>
        <v>2.8981404149513744E-2</v>
      </c>
      <c r="V29" s="11">
        <f t="shared" si="114"/>
        <v>2.8981404149513744E-2</v>
      </c>
      <c r="W29" s="11">
        <f t="shared" si="113"/>
        <v>2.8981404149513744E-2</v>
      </c>
      <c r="X29" s="11">
        <f t="shared" si="113"/>
        <v>2.8981404149513744E-2</v>
      </c>
      <c r="Y29" s="11">
        <f t="shared" si="113"/>
        <v>2.8981404149513744E-2</v>
      </c>
      <c r="Z29" s="11">
        <f t="shared" si="113"/>
        <v>2.8981404149513744E-2</v>
      </c>
      <c r="AA29" s="11">
        <f t="shared" si="113"/>
        <v>2.8981404149513744E-2</v>
      </c>
      <c r="AB29" s="11">
        <f t="shared" si="113"/>
        <v>2.8981404149513744E-2</v>
      </c>
      <c r="AC29" s="11">
        <f t="shared" si="113"/>
        <v>2.8981404149513744E-2</v>
      </c>
      <c r="AD29" s="11">
        <f t="shared" si="113"/>
        <v>2.9981404149513745E-2</v>
      </c>
      <c r="AE29" s="11">
        <f t="shared" si="113"/>
        <v>2.8981404149513744E-2</v>
      </c>
      <c r="AF29" s="11">
        <f t="shared" si="113"/>
        <v>2.8981404149513744E-2</v>
      </c>
      <c r="AG29" s="11">
        <f t="shared" si="113"/>
        <v>2.8981404149513744E-2</v>
      </c>
      <c r="AH29" s="11">
        <f t="shared" si="113"/>
        <v>2.8981404149513744E-2</v>
      </c>
      <c r="AI29" s="11">
        <f t="shared" si="113"/>
        <v>2.8981404149513744E-2</v>
      </c>
      <c r="AJ29" s="11">
        <f t="shared" si="113"/>
        <v>2.8981404149513744E-2</v>
      </c>
      <c r="AK29" s="11">
        <f t="shared" si="113"/>
        <v>2.8981404149513744E-2</v>
      </c>
      <c r="AL29" s="11">
        <f t="shared" si="113"/>
        <v>2.8981404149513744E-2</v>
      </c>
      <c r="AM29" s="11">
        <f t="shared" si="113"/>
        <v>2.8981404149513744E-2</v>
      </c>
      <c r="AN29" s="11">
        <f t="shared" si="113"/>
        <v>2.8981404149513744E-2</v>
      </c>
      <c r="AO29" s="11">
        <f t="shared" si="113"/>
        <v>2.8981404149513744E-2</v>
      </c>
      <c r="AP29" s="11">
        <f t="shared" si="113"/>
        <v>2.8981404149513744E-2</v>
      </c>
      <c r="AQ29" s="11">
        <f t="shared" si="113"/>
        <v>2.8981404149513744E-2</v>
      </c>
      <c r="AR29" s="11">
        <f t="shared" si="113"/>
        <v>2.8981404149513744E-2</v>
      </c>
      <c r="AS29" s="11">
        <f t="shared" si="113"/>
        <v>2.8981404149513744E-2</v>
      </c>
      <c r="AT29" s="11">
        <f t="shared" si="113"/>
        <v>2.8981404149513744E-2</v>
      </c>
      <c r="AU29" s="11">
        <f t="shared" si="113"/>
        <v>2.8981404149513744E-2</v>
      </c>
      <c r="AV29" s="11">
        <f t="shared" si="113"/>
        <v>2.8981404149513744E-2</v>
      </c>
      <c r="AW29" s="11">
        <f t="shared" si="113"/>
        <v>2.8981404149513744E-2</v>
      </c>
      <c r="AX29" s="11">
        <f t="shared" ref="AX29:BD44" si="115">$E29+IF(AX$2=$B29,1,0)*$D$2</f>
        <v>2.8981404149513744E-2</v>
      </c>
      <c r="AY29" s="11">
        <f t="shared" si="115"/>
        <v>2.8981404149513744E-2</v>
      </c>
      <c r="AZ29" s="11">
        <f t="shared" si="115"/>
        <v>2.8981404149513744E-2</v>
      </c>
      <c r="BA29" s="11">
        <f t="shared" si="115"/>
        <v>2.8981404149513744E-2</v>
      </c>
      <c r="BB29" s="11">
        <f t="shared" si="115"/>
        <v>2.8981404149513744E-2</v>
      </c>
      <c r="BC29" s="11">
        <f t="shared" si="115"/>
        <v>2.8981404149513744E-2</v>
      </c>
      <c r="BD29" s="11">
        <f t="shared" si="115"/>
        <v>2.8981404149513744E-2</v>
      </c>
      <c r="BF29" s="11">
        <f t="shared" si="110"/>
        <v>0.54239104997921905</v>
      </c>
      <c r="BG29" s="11">
        <f t="shared" si="60"/>
        <v>0.54239388667370281</v>
      </c>
      <c r="BH29" s="11">
        <f t="shared" si="61"/>
        <v>0.54239621697343443</v>
      </c>
      <c r="BI29" s="11">
        <f t="shared" si="62"/>
        <v>0.54239818217041824</v>
      </c>
      <c r="BJ29" s="11">
        <f t="shared" si="63"/>
        <v>0.54240013297074574</v>
      </c>
      <c r="BK29" s="11">
        <f t="shared" si="64"/>
        <v>0.54240121304997191</v>
      </c>
      <c r="BL29" s="11">
        <f t="shared" si="65"/>
        <v>0.54240228874121899</v>
      </c>
      <c r="BM29" s="11">
        <f t="shared" si="66"/>
        <v>0.54240277252026048</v>
      </c>
      <c r="BN29" s="11">
        <f t="shared" si="67"/>
        <v>0.5424032554143875</v>
      </c>
      <c r="BO29" s="11">
        <f t="shared" si="68"/>
        <v>0.54240373742602632</v>
      </c>
      <c r="BP29" s="11">
        <f t="shared" si="69"/>
        <v>0.54240377646540761</v>
      </c>
      <c r="BQ29" s="11">
        <f t="shared" si="70"/>
        <v>0.54240381549900585</v>
      </c>
      <c r="BR29" s="11">
        <f t="shared" si="71"/>
        <v>0.54240385452682216</v>
      </c>
      <c r="BS29" s="11">
        <f t="shared" si="72"/>
        <v>0.54240389354885765</v>
      </c>
      <c r="BT29" s="11">
        <f t="shared" si="73"/>
        <v>0.54240393256511388</v>
      </c>
      <c r="BU29" s="11">
        <f t="shared" si="74"/>
        <v>0.54240397157559195</v>
      </c>
      <c r="BV29" s="11">
        <f t="shared" si="75"/>
        <v>0.54240401058029342</v>
      </c>
      <c r="BW29" s="11">
        <f t="shared" si="76"/>
        <v>0.54240404957921917</v>
      </c>
      <c r="BX29" s="11">
        <f t="shared" si="77"/>
        <v>0.54240408857237066</v>
      </c>
      <c r="BY29" s="11">
        <f t="shared" si="78"/>
        <v>0.54240412755974921</v>
      </c>
      <c r="BZ29" s="11">
        <f t="shared" si="79"/>
        <v>0.54240400534428779</v>
      </c>
      <c r="CA29" s="11">
        <f t="shared" si="80"/>
        <v>0.54240388307208875</v>
      </c>
      <c r="CB29" s="11">
        <f t="shared" si="81"/>
        <v>0.54240376074311281</v>
      </c>
      <c r="CC29" s="11">
        <f t="shared" si="82"/>
        <v>0.54240363835731997</v>
      </c>
      <c r="CD29" s="11">
        <f t="shared" si="83"/>
        <v>0.54293076512187555</v>
      </c>
      <c r="CE29" s="11">
        <f t="shared" si="84"/>
        <v>0.54293076512187555</v>
      </c>
      <c r="CF29" s="11">
        <f t="shared" si="85"/>
        <v>0.54293076512187555</v>
      </c>
      <c r="CG29" s="11">
        <f t="shared" si="86"/>
        <v>0.54293076512187555</v>
      </c>
      <c r="CH29" s="11">
        <f t="shared" si="87"/>
        <v>0.54293076512187555</v>
      </c>
      <c r="CI29" s="11">
        <f t="shared" si="88"/>
        <v>0.54293076512187555</v>
      </c>
      <c r="CJ29" s="11">
        <f t="shared" si="89"/>
        <v>0.54293076512187555</v>
      </c>
      <c r="CK29" s="11">
        <f t="shared" si="90"/>
        <v>0.54293076512187555</v>
      </c>
      <c r="CL29" s="11">
        <f t="shared" si="91"/>
        <v>0.54293076512187555</v>
      </c>
      <c r="CM29" s="11">
        <f t="shared" si="92"/>
        <v>0.54293076512187555</v>
      </c>
      <c r="CN29" s="11">
        <f t="shared" si="93"/>
        <v>0.54293076512187555</v>
      </c>
      <c r="CO29" s="11">
        <f t="shared" si="94"/>
        <v>0.54293076512187555</v>
      </c>
      <c r="CP29" s="11">
        <f t="shared" si="95"/>
        <v>0.54293076512187555</v>
      </c>
      <c r="CQ29" s="11">
        <f t="shared" si="96"/>
        <v>0.54293076512187555</v>
      </c>
      <c r="CR29" s="11">
        <f t="shared" si="97"/>
        <v>0.54293076512187555</v>
      </c>
      <c r="CS29" s="11">
        <f t="shared" si="98"/>
        <v>0.54293076512187555</v>
      </c>
      <c r="CT29" s="11">
        <f t="shared" si="99"/>
        <v>0.54293076512187555</v>
      </c>
      <c r="CU29" s="11">
        <f t="shared" si="100"/>
        <v>0.54293076512187555</v>
      </c>
      <c r="CV29" s="11">
        <f t="shared" si="101"/>
        <v>0.54293076512187555</v>
      </c>
      <c r="CW29" s="11">
        <f t="shared" si="102"/>
        <v>0.54293076512187555</v>
      </c>
      <c r="CX29" s="11">
        <f t="shared" si="103"/>
        <v>0.54293076512187555</v>
      </c>
      <c r="CY29" s="11">
        <f t="shared" si="104"/>
        <v>0.54293076512187555</v>
      </c>
      <c r="CZ29" s="11">
        <f t="shared" si="105"/>
        <v>0.54293076512187555</v>
      </c>
      <c r="DA29" s="11">
        <f t="shared" si="106"/>
        <v>0.54293076512187555</v>
      </c>
      <c r="DB29" s="11">
        <f t="shared" si="107"/>
        <v>0.54293076512187555</v>
      </c>
      <c r="DC29" s="11">
        <f t="shared" si="108"/>
        <v>0.54293076512187555</v>
      </c>
      <c r="DE29" s="4">
        <f>(1-BF29)/(SUM(BF$6:BF29))</f>
        <v>2.489500756879422E-2</v>
      </c>
      <c r="DF29" s="4">
        <f>(1-BG29)/(SUM(BG$6:BG29))</f>
        <v>2.4893390498149374E-2</v>
      </c>
      <c r="DG29" s="4">
        <f>(1-BH29)/(SUM(BH$6:BH29))</f>
        <v>2.4891849455358897E-2</v>
      </c>
      <c r="DH29" s="4">
        <f>(1-BI29)/(SUM(BI$6:BI29))</f>
        <v>2.4890372872610464E-2</v>
      </c>
      <c r="DI29" s="4">
        <f>(1-BJ29)/(SUM(BJ$6:BJ29))</f>
        <v>2.4888930507996149E-2</v>
      </c>
      <c r="DJ29" s="4">
        <f>(1-BK29)/(SUM(BK$6:BK29))</f>
        <v>2.4887601625004259E-2</v>
      </c>
      <c r="DK29" s="4">
        <f>(1-BL29)/(SUM(BL$6:BL29))</f>
        <v>2.4886307375889039E-2</v>
      </c>
      <c r="DL29" s="4">
        <f>(1-BM29)/(SUM(BM$6:BM29))</f>
        <v>2.4885098412293933E-2</v>
      </c>
      <c r="DM29" s="4">
        <f>(1-BN29)/(SUM(BN$6:BN29))</f>
        <v>2.4883922756423753E-2</v>
      </c>
      <c r="DN29" s="4">
        <f>(1-BO29)/(SUM(BO$6:BO29))</f>
        <v>2.4882780496312581E-2</v>
      </c>
      <c r="DO29" s="4">
        <f>(1-BP29)/(SUM(BP$6:BP29))</f>
        <v>2.4881705883480387E-2</v>
      </c>
      <c r="DP29" s="4">
        <f>(1-BQ29)/(SUM(BQ$6:BQ29))</f>
        <v>2.4880661968643747E-2</v>
      </c>
      <c r="DQ29" s="4">
        <f>(1-BR29)/(SUM(BR$6:BR29))</f>
        <v>2.4879647947112341E-2</v>
      </c>
      <c r="DR29" s="4">
        <f>(1-BS29)/(SUM(BS$6:BS29))</f>
        <v>2.4878663033083087E-2</v>
      </c>
      <c r="DS29" s="4">
        <f>(1-BT29)/(SUM(BT$6:BT29))</f>
        <v>2.4877706459258572E-2</v>
      </c>
      <c r="DT29" s="4">
        <f>(1-BU29)/(SUM(BU$6:BU29))</f>
        <v>2.4876777476471712E-2</v>
      </c>
      <c r="DU29" s="4">
        <f>(1-BV29)/(SUM(BV$6:BV29))</f>
        <v>2.4875875353316368E-2</v>
      </c>
      <c r="DV29" s="4">
        <f>(1-BW29)/(SUM(BW$6:BW29))</f>
        <v>2.4874999375784169E-2</v>
      </c>
      <c r="DW29" s="4">
        <f>(1-BX29)/(SUM(BX$6:BX29))</f>
        <v>2.4874148846907217E-2</v>
      </c>
      <c r="DX29" s="4">
        <f>(1-BY29)/(SUM(BY$6:BY29))</f>
        <v>2.4873323086406662E-2</v>
      </c>
      <c r="DY29" s="4">
        <f>(1-BZ29)/(SUM(BZ$6:BZ29))</f>
        <v>2.4872531102746336E-2</v>
      </c>
      <c r="DZ29" s="4">
        <f>(1-CA29)/(SUM(CA$6:CA29))</f>
        <v>2.4871761865032808E-2</v>
      </c>
      <c r="EA29" s="4">
        <f>(1-CB29)/(SUM(CB$6:CB29))</f>
        <v>2.4871014544284649E-2</v>
      </c>
      <c r="EB29" s="4">
        <f>(1-CC29)/(SUM(CC$6:CC29))</f>
        <v>2.487028834527347E-2</v>
      </c>
      <c r="EC29" s="4">
        <f>(1-CD29)/(SUM(CD$6:CD29))</f>
        <v>2.4840927416708378E-2</v>
      </c>
      <c r="ED29" s="4">
        <f>(1-CE29)/(SUM(CE$6:CE29))</f>
        <v>2.4840927416708378E-2</v>
      </c>
      <c r="EE29" s="4">
        <f>(1-CF29)/(SUM(CF$6:CF29))</f>
        <v>2.4840927416708378E-2</v>
      </c>
      <c r="EF29" s="4">
        <f>(1-CG29)/(SUM(CG$6:CG29))</f>
        <v>2.4840927416708378E-2</v>
      </c>
      <c r="EG29" s="4">
        <f>(1-CH29)/(SUM(CH$6:CH29))</f>
        <v>2.4840927416708378E-2</v>
      </c>
      <c r="EH29" s="4">
        <f>(1-CI29)/(SUM(CI$6:CI29))</f>
        <v>2.4840927416708378E-2</v>
      </c>
      <c r="EI29" s="4">
        <f>(1-CJ29)/(SUM(CJ$6:CJ29))</f>
        <v>2.4840927416708378E-2</v>
      </c>
      <c r="EJ29" s="4">
        <f>(1-CK29)/(SUM(CK$6:CK29))</f>
        <v>2.4840927416708378E-2</v>
      </c>
      <c r="EK29" s="4">
        <f>(1-CL29)/(SUM(CL$6:CL29))</f>
        <v>2.4840927416708378E-2</v>
      </c>
      <c r="EL29" s="4">
        <f>(1-CM29)/(SUM(CM$6:CM29))</f>
        <v>2.4840927416708378E-2</v>
      </c>
      <c r="EM29" s="4">
        <f>(1-CN29)/(SUM(CN$6:CN29))</f>
        <v>2.4840927416708378E-2</v>
      </c>
      <c r="EN29" s="4">
        <f>(1-CO29)/(SUM(CO$6:CO29))</f>
        <v>2.4840927416708378E-2</v>
      </c>
      <c r="EO29" s="4">
        <f>(1-CP29)/(SUM(CP$6:CP29))</f>
        <v>2.4840927416708378E-2</v>
      </c>
      <c r="EP29" s="4">
        <f>(1-CQ29)/(SUM(CQ$6:CQ29))</f>
        <v>2.4840927416708378E-2</v>
      </c>
      <c r="EQ29" s="4">
        <f>(1-CR29)/(SUM(CR$6:CR29))</f>
        <v>2.4840927416708378E-2</v>
      </c>
      <c r="ER29" s="4">
        <f>(1-CS29)/(SUM(CS$6:CS29))</f>
        <v>2.4840927416708378E-2</v>
      </c>
      <c r="ES29" s="4">
        <f>(1-CT29)/(SUM(CT$6:CT29))</f>
        <v>2.4840927416708378E-2</v>
      </c>
      <c r="ET29" s="4">
        <f>(1-CU29)/(SUM(CU$6:CU29))</f>
        <v>2.4840927416708378E-2</v>
      </c>
      <c r="EU29" s="4">
        <f>(1-CV29)/(SUM(CV$6:CV29))</f>
        <v>2.4840927416708378E-2</v>
      </c>
      <c r="EV29" s="4">
        <f>(1-CW29)/(SUM(CW$6:CW29))</f>
        <v>2.4840927416708378E-2</v>
      </c>
      <c r="EW29" s="4">
        <f>(1-CX29)/(SUM(CX$6:CX29))</f>
        <v>2.4840927416708378E-2</v>
      </c>
      <c r="EX29" s="4">
        <f>(1-CY29)/(SUM(CY$6:CY29))</f>
        <v>2.4840927416708378E-2</v>
      </c>
      <c r="EY29" s="4">
        <f>(1-CZ29)/(SUM(CZ$6:CZ29))</f>
        <v>2.4840927416708378E-2</v>
      </c>
      <c r="EZ29" s="4">
        <f>(1-DA29)/(SUM(DA$6:DA29))</f>
        <v>2.4840927416708378E-2</v>
      </c>
      <c r="FA29" s="4">
        <f>(1-DB29)/(SUM(DB$6:DB29))</f>
        <v>2.4840927416708378E-2</v>
      </c>
      <c r="FB29" s="4">
        <f>(1-DC29)/(SUM(DC$6:DC29))</f>
        <v>2.4840927416708378E-2</v>
      </c>
      <c r="FD29" s="4">
        <f t="shared" si="109"/>
        <v>2.5817991831319276E-2</v>
      </c>
      <c r="FE29" s="4">
        <f t="shared" si="9"/>
        <v>2.581776828993454E-2</v>
      </c>
      <c r="FF29" s="4">
        <f t="shared" si="10"/>
        <v>2.5817584655127623E-2</v>
      </c>
      <c r="FG29" s="4">
        <f t="shared" si="11"/>
        <v>2.5817429792182045E-2</v>
      </c>
      <c r="FH29" s="4">
        <f t="shared" si="12"/>
        <v>2.5817276064310724E-2</v>
      </c>
      <c r="FI29" s="4">
        <f t="shared" si="13"/>
        <v>2.5817190951654911E-2</v>
      </c>
      <c r="FJ29" s="4">
        <f t="shared" si="14"/>
        <v>2.5817106184957028E-2</v>
      </c>
      <c r="FK29" s="4">
        <f t="shared" si="15"/>
        <v>2.5817068062223836E-2</v>
      </c>
      <c r="FL29" s="4">
        <f t="shared" si="16"/>
        <v>2.5817030009259057E-2</v>
      </c>
      <c r="FM29" s="4">
        <f t="shared" si="17"/>
        <v>2.5816992025871066E-2</v>
      </c>
      <c r="FN29" s="4">
        <f t="shared" si="18"/>
        <v>2.5816988949498798E-2</v>
      </c>
      <c r="FO29" s="4">
        <f t="shared" si="19"/>
        <v>2.5816985873582388E-2</v>
      </c>
      <c r="FP29" s="4">
        <f t="shared" si="20"/>
        <v>2.5816982798122057E-2</v>
      </c>
      <c r="FQ29" s="4">
        <f t="shared" si="21"/>
        <v>2.5816979723117361E-2</v>
      </c>
      <c r="FR29" s="4">
        <f t="shared" si="22"/>
        <v>2.5816976648568302E-2</v>
      </c>
      <c r="FS29" s="4">
        <f t="shared" si="23"/>
        <v>2.5816973574474877E-2</v>
      </c>
      <c r="FT29" s="4">
        <f t="shared" si="24"/>
        <v>2.5816970500836867E-2</v>
      </c>
      <c r="FU29" s="4">
        <f t="shared" si="25"/>
        <v>2.5816967427654269E-2</v>
      </c>
      <c r="FV29" s="4">
        <f t="shared" si="26"/>
        <v>2.5816964354926863E-2</v>
      </c>
      <c r="FW29" s="4">
        <f t="shared" si="27"/>
        <v>2.5816961282654427E-2</v>
      </c>
      <c r="FX29" s="4">
        <f t="shared" si="28"/>
        <v>2.581697091344326E-2</v>
      </c>
      <c r="FY29" s="4">
        <f t="shared" si="29"/>
        <v>2.5816980548705182E-2</v>
      </c>
      <c r="FZ29" s="4">
        <f t="shared" si="30"/>
        <v>2.5816990188443301E-2</v>
      </c>
      <c r="GA29" s="4">
        <f t="shared" si="31"/>
        <v>2.5816999832661169E-2</v>
      </c>
      <c r="GB29" s="4">
        <f t="shared" si="32"/>
        <v>2.5775482314008391E-2</v>
      </c>
      <c r="GC29" s="4">
        <f t="shared" si="33"/>
        <v>2.5775482314008391E-2</v>
      </c>
      <c r="GD29" s="4">
        <f t="shared" si="34"/>
        <v>2.5775482314008391E-2</v>
      </c>
      <c r="GE29" s="4">
        <f t="shared" si="35"/>
        <v>2.5775482314008391E-2</v>
      </c>
      <c r="GF29" s="4">
        <f t="shared" si="36"/>
        <v>2.5775482314008391E-2</v>
      </c>
      <c r="GG29" s="4">
        <f t="shared" si="37"/>
        <v>2.5775482314008391E-2</v>
      </c>
      <c r="GH29" s="4">
        <f t="shared" si="38"/>
        <v>2.5775482314008391E-2</v>
      </c>
      <c r="GI29" s="4">
        <f t="shared" si="39"/>
        <v>2.5775482314008391E-2</v>
      </c>
      <c r="GJ29" s="4">
        <f t="shared" si="40"/>
        <v>2.5775482314008391E-2</v>
      </c>
      <c r="GK29" s="4">
        <f t="shared" si="41"/>
        <v>2.5775482314008391E-2</v>
      </c>
      <c r="GL29" s="4">
        <f t="shared" si="42"/>
        <v>2.5775482314008391E-2</v>
      </c>
      <c r="GM29" s="4">
        <f t="shared" si="43"/>
        <v>2.5775482314008391E-2</v>
      </c>
      <c r="GN29" s="4">
        <f t="shared" si="44"/>
        <v>2.5775482314008391E-2</v>
      </c>
      <c r="GO29" s="4">
        <f t="shared" si="45"/>
        <v>2.5775482314008391E-2</v>
      </c>
      <c r="GP29" s="4">
        <f t="shared" si="46"/>
        <v>2.5775482314008391E-2</v>
      </c>
      <c r="GQ29" s="4">
        <f t="shared" si="47"/>
        <v>2.5775482314008391E-2</v>
      </c>
      <c r="GR29" s="4">
        <f t="shared" si="48"/>
        <v>2.5775482314008391E-2</v>
      </c>
      <c r="GS29" s="4">
        <f t="shared" si="49"/>
        <v>2.5775482314008391E-2</v>
      </c>
      <c r="GT29" s="4">
        <f t="shared" si="50"/>
        <v>2.5775482314008391E-2</v>
      </c>
      <c r="GU29" s="4">
        <f t="shared" si="51"/>
        <v>2.5775482314008391E-2</v>
      </c>
      <c r="GV29" s="4">
        <f t="shared" si="52"/>
        <v>2.5775482314008391E-2</v>
      </c>
      <c r="GW29" s="4">
        <f t="shared" si="53"/>
        <v>2.5775482314008391E-2</v>
      </c>
      <c r="GX29" s="4">
        <f t="shared" si="54"/>
        <v>2.5775482314008391E-2</v>
      </c>
      <c r="GY29" s="4">
        <f t="shared" si="55"/>
        <v>2.5775482314008391E-2</v>
      </c>
      <c r="GZ29" s="4">
        <f t="shared" si="56"/>
        <v>2.5775482314008391E-2</v>
      </c>
      <c r="HA29" s="4">
        <f t="shared" si="57"/>
        <v>2.5775482314008391E-2</v>
      </c>
      <c r="HB29" s="4"/>
      <c r="HC29" s="4"/>
      <c r="HD29" s="4"/>
      <c r="HE29" s="4"/>
    </row>
    <row r="30" spans="2:213" x14ac:dyDescent="0.2">
      <c r="B30" t="str">
        <f t="shared" si="0"/>
        <v>25y</v>
      </c>
      <c r="C30">
        <f t="shared" si="58"/>
        <v>300</v>
      </c>
      <c r="D30" s="10">
        <f t="shared" si="1"/>
        <v>25</v>
      </c>
      <c r="E30" s="11">
        <f>'Curve construction'!E45</f>
        <v>2.8742212416272554E-2</v>
      </c>
      <c r="G30" s="11">
        <f t="shared" si="114"/>
        <v>2.8742212416272554E-2</v>
      </c>
      <c r="H30" s="11">
        <f t="shared" si="114"/>
        <v>2.8742212416272554E-2</v>
      </c>
      <c r="I30" s="11">
        <f t="shared" si="114"/>
        <v>2.8742212416272554E-2</v>
      </c>
      <c r="J30" s="11">
        <f t="shared" si="114"/>
        <v>2.8742212416272554E-2</v>
      </c>
      <c r="K30" s="11">
        <f t="shared" si="114"/>
        <v>2.8742212416272554E-2</v>
      </c>
      <c r="L30" s="11">
        <f t="shared" si="114"/>
        <v>2.8742212416272554E-2</v>
      </c>
      <c r="M30" s="11">
        <f t="shared" si="114"/>
        <v>2.8742212416272554E-2</v>
      </c>
      <c r="N30" s="11">
        <f t="shared" si="114"/>
        <v>2.8742212416272554E-2</v>
      </c>
      <c r="O30" s="11">
        <f t="shared" si="114"/>
        <v>2.8742212416272554E-2</v>
      </c>
      <c r="P30" s="11">
        <f t="shared" si="114"/>
        <v>2.8742212416272554E-2</v>
      </c>
      <c r="Q30" s="11">
        <f t="shared" si="114"/>
        <v>2.8742212416272554E-2</v>
      </c>
      <c r="R30" s="11">
        <f t="shared" si="114"/>
        <v>2.8742212416272554E-2</v>
      </c>
      <c r="S30" s="11">
        <f t="shared" si="114"/>
        <v>2.8742212416272554E-2</v>
      </c>
      <c r="T30" s="11">
        <f t="shared" si="114"/>
        <v>2.8742212416272554E-2</v>
      </c>
      <c r="U30" s="11">
        <f t="shared" si="114"/>
        <v>2.8742212416272554E-2</v>
      </c>
      <c r="V30" s="11">
        <f t="shared" si="114"/>
        <v>2.8742212416272554E-2</v>
      </c>
      <c r="W30" s="11">
        <f t="shared" si="113"/>
        <v>2.8742212416272554E-2</v>
      </c>
      <c r="X30" s="11">
        <f t="shared" si="113"/>
        <v>2.8742212416272554E-2</v>
      </c>
      <c r="Y30" s="11">
        <f t="shared" si="113"/>
        <v>2.8742212416272554E-2</v>
      </c>
      <c r="Z30" s="11">
        <f t="shared" si="113"/>
        <v>2.8742212416272554E-2</v>
      </c>
      <c r="AA30" s="11">
        <f t="shared" si="113"/>
        <v>2.8742212416272554E-2</v>
      </c>
      <c r="AB30" s="11">
        <f t="shared" si="113"/>
        <v>2.8742212416272554E-2</v>
      </c>
      <c r="AC30" s="11">
        <f t="shared" si="113"/>
        <v>2.8742212416272554E-2</v>
      </c>
      <c r="AD30" s="11">
        <f t="shared" si="113"/>
        <v>2.8742212416272554E-2</v>
      </c>
      <c r="AE30" s="11">
        <f t="shared" si="113"/>
        <v>2.9742212416272555E-2</v>
      </c>
      <c r="AF30" s="11">
        <f t="shared" si="113"/>
        <v>2.8742212416272554E-2</v>
      </c>
      <c r="AG30" s="11">
        <f t="shared" si="113"/>
        <v>2.8742212416272554E-2</v>
      </c>
      <c r="AH30" s="11">
        <f t="shared" si="113"/>
        <v>2.8742212416272554E-2</v>
      </c>
      <c r="AI30" s="11">
        <f t="shared" si="113"/>
        <v>2.8742212416272554E-2</v>
      </c>
      <c r="AJ30" s="11">
        <f t="shared" si="113"/>
        <v>2.8742212416272554E-2</v>
      </c>
      <c r="AK30" s="11">
        <f t="shared" si="113"/>
        <v>2.8742212416272554E-2</v>
      </c>
      <c r="AL30" s="11">
        <f t="shared" si="113"/>
        <v>2.8742212416272554E-2</v>
      </c>
      <c r="AM30" s="11">
        <f t="shared" si="113"/>
        <v>2.8742212416272554E-2</v>
      </c>
      <c r="AN30" s="11">
        <f t="shared" si="113"/>
        <v>2.8742212416272554E-2</v>
      </c>
      <c r="AO30" s="11">
        <f t="shared" si="113"/>
        <v>2.8742212416272554E-2</v>
      </c>
      <c r="AP30" s="11">
        <f t="shared" si="113"/>
        <v>2.8742212416272554E-2</v>
      </c>
      <c r="AQ30" s="11">
        <f t="shared" si="113"/>
        <v>2.8742212416272554E-2</v>
      </c>
      <c r="AR30" s="11">
        <f t="shared" si="113"/>
        <v>2.8742212416272554E-2</v>
      </c>
      <c r="AS30" s="11">
        <f t="shared" si="113"/>
        <v>2.8742212416272554E-2</v>
      </c>
      <c r="AT30" s="11">
        <f t="shared" si="113"/>
        <v>2.8742212416272554E-2</v>
      </c>
      <c r="AU30" s="11">
        <f t="shared" si="113"/>
        <v>2.8742212416272554E-2</v>
      </c>
      <c r="AV30" s="11">
        <f t="shared" si="113"/>
        <v>2.8742212416272554E-2</v>
      </c>
      <c r="AW30" s="11">
        <f t="shared" si="113"/>
        <v>2.8742212416272554E-2</v>
      </c>
      <c r="AX30" s="11">
        <f t="shared" si="115"/>
        <v>2.8742212416272554E-2</v>
      </c>
      <c r="AY30" s="11">
        <f t="shared" si="115"/>
        <v>2.8742212416272554E-2</v>
      </c>
      <c r="AZ30" s="11">
        <f t="shared" si="115"/>
        <v>2.8742212416272554E-2</v>
      </c>
      <c r="BA30" s="11">
        <f t="shared" si="115"/>
        <v>2.8742212416272554E-2</v>
      </c>
      <c r="BB30" s="11">
        <f t="shared" si="115"/>
        <v>2.8742212416272554E-2</v>
      </c>
      <c r="BC30" s="11">
        <f t="shared" si="115"/>
        <v>2.8742212416272554E-2</v>
      </c>
      <c r="BD30" s="11">
        <f t="shared" si="115"/>
        <v>2.8742212416272554E-2</v>
      </c>
      <c r="BF30" s="11">
        <f t="shared" si="110"/>
        <v>0.52723708955742232</v>
      </c>
      <c r="BG30" s="11">
        <f t="shared" si="60"/>
        <v>0.52723984699699222</v>
      </c>
      <c r="BH30" s="11">
        <f t="shared" si="61"/>
        <v>0.52724211219006334</v>
      </c>
      <c r="BI30" s="11">
        <f t="shared" si="62"/>
        <v>0.52724402248105762</v>
      </c>
      <c r="BJ30" s="11">
        <f t="shared" si="63"/>
        <v>0.52724591877762639</v>
      </c>
      <c r="BK30" s="11">
        <f t="shared" si="64"/>
        <v>0.52724696868032617</v>
      </c>
      <c r="BL30" s="11">
        <f t="shared" si="65"/>
        <v>0.52724801431764334</v>
      </c>
      <c r="BM30" s="11">
        <f t="shared" si="66"/>
        <v>0.52724848458029583</v>
      </c>
      <c r="BN30" s="11">
        <f t="shared" si="67"/>
        <v>0.52724895398275751</v>
      </c>
      <c r="BO30" s="11">
        <f t="shared" si="68"/>
        <v>0.52724942252738705</v>
      </c>
      <c r="BP30" s="11">
        <f t="shared" si="69"/>
        <v>0.52724946047604015</v>
      </c>
      <c r="BQ30" s="11">
        <f t="shared" si="70"/>
        <v>0.52724949841907165</v>
      </c>
      <c r="BR30" s="11">
        <f t="shared" si="71"/>
        <v>0.52724953635648286</v>
      </c>
      <c r="BS30" s="11">
        <f t="shared" si="72"/>
        <v>0.52724957428827479</v>
      </c>
      <c r="BT30" s="11">
        <f t="shared" si="73"/>
        <v>0.52724961221444877</v>
      </c>
      <c r="BU30" s="11">
        <f t="shared" si="74"/>
        <v>0.52724965013500613</v>
      </c>
      <c r="BV30" s="11">
        <f t="shared" si="75"/>
        <v>0.52724968804994832</v>
      </c>
      <c r="BW30" s="11">
        <f t="shared" si="76"/>
        <v>0.52724972595927611</v>
      </c>
      <c r="BX30" s="11">
        <f t="shared" si="77"/>
        <v>0.52724976386299094</v>
      </c>
      <c r="BY30" s="11">
        <f t="shared" si="78"/>
        <v>0.52724980176109426</v>
      </c>
      <c r="BZ30" s="11">
        <f t="shared" si="79"/>
        <v>0.52724968296023245</v>
      </c>
      <c r="CA30" s="11">
        <f t="shared" si="80"/>
        <v>0.52724956410421819</v>
      </c>
      <c r="CB30" s="11">
        <f t="shared" si="81"/>
        <v>0.52724944519301331</v>
      </c>
      <c r="CC30" s="11">
        <f t="shared" si="82"/>
        <v>0.52724932622657905</v>
      </c>
      <c r="CD30" s="11">
        <f t="shared" si="83"/>
        <v>0.52724920720487678</v>
      </c>
      <c r="CE30" s="11">
        <f t="shared" si="84"/>
        <v>0.5277617255023096</v>
      </c>
      <c r="CF30" s="11">
        <f t="shared" si="85"/>
        <v>0.5277617255023096</v>
      </c>
      <c r="CG30" s="11">
        <f t="shared" si="86"/>
        <v>0.5277617255023096</v>
      </c>
      <c r="CH30" s="11">
        <f t="shared" si="87"/>
        <v>0.5277617255023096</v>
      </c>
      <c r="CI30" s="11">
        <f t="shared" si="88"/>
        <v>0.5277617255023096</v>
      </c>
      <c r="CJ30" s="11">
        <f t="shared" si="89"/>
        <v>0.5277617255023096</v>
      </c>
      <c r="CK30" s="11">
        <f t="shared" si="90"/>
        <v>0.5277617255023096</v>
      </c>
      <c r="CL30" s="11">
        <f t="shared" si="91"/>
        <v>0.5277617255023096</v>
      </c>
      <c r="CM30" s="11">
        <f t="shared" si="92"/>
        <v>0.5277617255023096</v>
      </c>
      <c r="CN30" s="11">
        <f t="shared" si="93"/>
        <v>0.5277617255023096</v>
      </c>
      <c r="CO30" s="11">
        <f t="shared" si="94"/>
        <v>0.5277617255023096</v>
      </c>
      <c r="CP30" s="11">
        <f t="shared" si="95"/>
        <v>0.5277617255023096</v>
      </c>
      <c r="CQ30" s="11">
        <f t="shared" si="96"/>
        <v>0.5277617255023096</v>
      </c>
      <c r="CR30" s="11">
        <f t="shared" si="97"/>
        <v>0.5277617255023096</v>
      </c>
      <c r="CS30" s="11">
        <f t="shared" si="98"/>
        <v>0.5277617255023096</v>
      </c>
      <c r="CT30" s="11">
        <f t="shared" si="99"/>
        <v>0.5277617255023096</v>
      </c>
      <c r="CU30" s="11">
        <f t="shared" si="100"/>
        <v>0.5277617255023096</v>
      </c>
      <c r="CV30" s="11">
        <f t="shared" si="101"/>
        <v>0.5277617255023096</v>
      </c>
      <c r="CW30" s="11">
        <f t="shared" si="102"/>
        <v>0.5277617255023096</v>
      </c>
      <c r="CX30" s="11">
        <f t="shared" si="103"/>
        <v>0.5277617255023096</v>
      </c>
      <c r="CY30" s="11">
        <f t="shared" si="104"/>
        <v>0.5277617255023096</v>
      </c>
      <c r="CZ30" s="11">
        <f t="shared" si="105"/>
        <v>0.5277617255023096</v>
      </c>
      <c r="DA30" s="11">
        <f t="shared" si="106"/>
        <v>0.5277617255023096</v>
      </c>
      <c r="DB30" s="11">
        <f t="shared" si="107"/>
        <v>0.5277617255023096</v>
      </c>
      <c r="DC30" s="11">
        <f t="shared" si="108"/>
        <v>0.5277617255023096</v>
      </c>
      <c r="DE30" s="4">
        <f>(1-BF30)/(SUM(BF$6:BF30))</f>
        <v>2.5002279840903769E-2</v>
      </c>
      <c r="DF30" s="4">
        <f>(1-BG30)/(SUM(BG$6:BG30))</f>
        <v>2.5000702275065782E-2</v>
      </c>
      <c r="DG30" s="4">
        <f>(1-BH30)/(SUM(BH$6:BH30))</f>
        <v>2.4999198718381851E-2</v>
      </c>
      <c r="DH30" s="4">
        <f>(1-BI30)/(SUM(BI$6:BI30))</f>
        <v>2.4997757936942071E-2</v>
      </c>
      <c r="DI30" s="4">
        <f>(1-BJ30)/(SUM(BJ$6:BJ30))</f>
        <v>2.4996350553009885E-2</v>
      </c>
      <c r="DJ30" s="4">
        <f>(1-BK30)/(SUM(BK$6:BK30))</f>
        <v>2.4995053593099212E-2</v>
      </c>
      <c r="DK30" s="4">
        <f>(1-BL30)/(SUM(BL$6:BL30))</f>
        <v>2.4993790441622719E-2</v>
      </c>
      <c r="DL30" s="4">
        <f>(1-BM30)/(SUM(BM$6:BM30))</f>
        <v>2.4992610303991088E-2</v>
      </c>
      <c r="DM30" s="4">
        <f>(1-BN30)/(SUM(BN$6:BN30))</f>
        <v>2.4991462682190848E-2</v>
      </c>
      <c r="DN30" s="4">
        <f>(1-BO30)/(SUM(BO$6:BO30))</f>
        <v>2.4990347662425562E-2</v>
      </c>
      <c r="DO30" s="4">
        <f>(1-BP30)/(SUM(BP$6:BP30))</f>
        <v>2.4989298499549624E-2</v>
      </c>
      <c r="DP30" s="4">
        <f>(1-BQ30)/(SUM(BQ$6:BQ30))</f>
        <v>2.4988279305708024E-2</v>
      </c>
      <c r="DQ30" s="4">
        <f>(1-BR30)/(SUM(BR$6:BR30))</f>
        <v>2.4987289295460888E-2</v>
      </c>
      <c r="DR30" s="4">
        <f>(1-BS30)/(SUM(BS$6:BS30))</f>
        <v>2.4986327701795635E-2</v>
      </c>
      <c r="DS30" s="4">
        <f>(1-BT30)/(SUM(BT$6:BT30))</f>
        <v>2.4985393775755132E-2</v>
      </c>
      <c r="DT30" s="4">
        <f>(1-BU30)/(SUM(BU$6:BU30))</f>
        <v>2.4984486786071895E-2</v>
      </c>
      <c r="DU30" s="4">
        <f>(1-BV30)/(SUM(BV$6:BV30))</f>
        <v>2.4983606018808117E-2</v>
      </c>
      <c r="DV30" s="4">
        <f>(1-BW30)/(SUM(BW$6:BW30))</f>
        <v>2.4982750777001714E-2</v>
      </c>
      <c r="DW30" s="4">
        <f>(1-BX30)/(SUM(BX$6:BX30))</f>
        <v>2.4981920380318004E-2</v>
      </c>
      <c r="DX30" s="4">
        <f>(1-BY30)/(SUM(BY$6:BY30))</f>
        <v>2.4981114164707198E-2</v>
      </c>
      <c r="DY30" s="4">
        <f>(1-BZ30)/(SUM(BZ$6:BZ30))</f>
        <v>2.4980340857682082E-2</v>
      </c>
      <c r="DZ30" s="4">
        <f>(1-CA30)/(SUM(CA$6:CA30))</f>
        <v>2.4979589757369657E-2</v>
      </c>
      <c r="EA30" s="4">
        <f>(1-CB30)/(SUM(CB$6:CB30))</f>
        <v>2.4978860054503685E-2</v>
      </c>
      <c r="EB30" s="4">
        <f>(1-CC30)/(SUM(CC$6:CC30))</f>
        <v>2.4978150972764325E-2</v>
      </c>
      <c r="EC30" s="4">
        <f>(1-CD30)/(SUM(CD$6:CD30))</f>
        <v>2.4977461767303415E-2</v>
      </c>
      <c r="ED30" s="4">
        <f>(1-CE30)/(SUM(CE$6:CE30))</f>
        <v>2.4949707614966989E-2</v>
      </c>
      <c r="EE30" s="4">
        <f>(1-CF30)/(SUM(CF$6:CF30))</f>
        <v>2.4949707614966989E-2</v>
      </c>
      <c r="EF30" s="4">
        <f>(1-CG30)/(SUM(CG$6:CG30))</f>
        <v>2.4949707614966989E-2</v>
      </c>
      <c r="EG30" s="4">
        <f>(1-CH30)/(SUM(CH$6:CH30))</f>
        <v>2.4949707614966989E-2</v>
      </c>
      <c r="EH30" s="4">
        <f>(1-CI30)/(SUM(CI$6:CI30))</f>
        <v>2.4949707614966989E-2</v>
      </c>
      <c r="EI30" s="4">
        <f>(1-CJ30)/(SUM(CJ$6:CJ30))</f>
        <v>2.4949707614966989E-2</v>
      </c>
      <c r="EJ30" s="4">
        <f>(1-CK30)/(SUM(CK$6:CK30))</f>
        <v>2.4949707614966989E-2</v>
      </c>
      <c r="EK30" s="4">
        <f>(1-CL30)/(SUM(CL$6:CL30))</f>
        <v>2.4949707614966989E-2</v>
      </c>
      <c r="EL30" s="4">
        <f>(1-CM30)/(SUM(CM$6:CM30))</f>
        <v>2.4949707614966989E-2</v>
      </c>
      <c r="EM30" s="4">
        <f>(1-CN30)/(SUM(CN$6:CN30))</f>
        <v>2.4949707614966989E-2</v>
      </c>
      <c r="EN30" s="4">
        <f>(1-CO30)/(SUM(CO$6:CO30))</f>
        <v>2.4949707614966989E-2</v>
      </c>
      <c r="EO30" s="4">
        <f>(1-CP30)/(SUM(CP$6:CP30))</f>
        <v>2.4949707614966989E-2</v>
      </c>
      <c r="EP30" s="4">
        <f>(1-CQ30)/(SUM(CQ$6:CQ30))</f>
        <v>2.4949707614966989E-2</v>
      </c>
      <c r="EQ30" s="4">
        <f>(1-CR30)/(SUM(CR$6:CR30))</f>
        <v>2.4949707614966989E-2</v>
      </c>
      <c r="ER30" s="4">
        <f>(1-CS30)/(SUM(CS$6:CS30))</f>
        <v>2.4949707614966989E-2</v>
      </c>
      <c r="ES30" s="4">
        <f>(1-CT30)/(SUM(CT$6:CT30))</f>
        <v>2.4949707614966989E-2</v>
      </c>
      <c r="ET30" s="4">
        <f>(1-CU30)/(SUM(CU$6:CU30))</f>
        <v>2.4949707614966989E-2</v>
      </c>
      <c r="EU30" s="4">
        <f>(1-CV30)/(SUM(CV$6:CV30))</f>
        <v>2.4949707614966989E-2</v>
      </c>
      <c r="EV30" s="4">
        <f>(1-CW30)/(SUM(CW$6:CW30))</f>
        <v>2.4949707614966989E-2</v>
      </c>
      <c r="EW30" s="4">
        <f>(1-CX30)/(SUM(CX$6:CX30))</f>
        <v>2.4949707614966989E-2</v>
      </c>
      <c r="EX30" s="4">
        <f>(1-CY30)/(SUM(CY$6:CY30))</f>
        <v>2.4949707614966989E-2</v>
      </c>
      <c r="EY30" s="4">
        <f>(1-CZ30)/(SUM(CZ$6:CZ30))</f>
        <v>2.4949707614966989E-2</v>
      </c>
      <c r="EZ30" s="4">
        <f>(1-DA30)/(SUM(DA$6:DA30))</f>
        <v>2.4949707614966989E-2</v>
      </c>
      <c r="FA30" s="4">
        <f>(1-DB30)/(SUM(DB$6:DB30))</f>
        <v>2.4949707614966989E-2</v>
      </c>
      <c r="FB30" s="4">
        <f>(1-DC30)/(SUM(DC$6:DC30))</f>
        <v>2.4949707614966989E-2</v>
      </c>
      <c r="FD30" s="4">
        <f t="shared" si="109"/>
        <v>2.5934800903824051E-2</v>
      </c>
      <c r="FE30" s="4">
        <f t="shared" si="9"/>
        <v>2.5934586279657612E-2</v>
      </c>
      <c r="FF30" s="4">
        <f t="shared" si="10"/>
        <v>2.5934409970166827E-2</v>
      </c>
      <c r="FG30" s="4">
        <f t="shared" si="11"/>
        <v>2.5934261284807469E-2</v>
      </c>
      <c r="FH30" s="4">
        <f t="shared" si="12"/>
        <v>2.593411368924281E-2</v>
      </c>
      <c r="FI30" s="4">
        <f t="shared" si="13"/>
        <v>2.5934031971786675E-2</v>
      </c>
      <c r="FJ30" s="4">
        <f t="shared" si="14"/>
        <v>2.5933950586487953E-2</v>
      </c>
      <c r="FK30" s="4">
        <f t="shared" si="15"/>
        <v>2.5933913984495405E-2</v>
      </c>
      <c r="FL30" s="4">
        <f t="shared" si="16"/>
        <v>2.5933877449487941E-2</v>
      </c>
      <c r="FM30" s="4">
        <f t="shared" si="17"/>
        <v>2.593384098128193E-2</v>
      </c>
      <c r="FN30" s="4">
        <f t="shared" si="18"/>
        <v>2.5933838027628386E-2</v>
      </c>
      <c r="FO30" s="4">
        <f t="shared" si="19"/>
        <v>2.593383507441227E-2</v>
      </c>
      <c r="FP30" s="4">
        <f t="shared" si="20"/>
        <v>2.5933832121633804E-2</v>
      </c>
      <c r="FQ30" s="4">
        <f t="shared" si="21"/>
        <v>2.593382916929321E-2</v>
      </c>
      <c r="FR30" s="4">
        <f t="shared" si="22"/>
        <v>2.5933826217389822E-2</v>
      </c>
      <c r="FS30" s="4">
        <f t="shared" si="23"/>
        <v>2.5933823265924083E-2</v>
      </c>
      <c r="FT30" s="4">
        <f t="shared" si="24"/>
        <v>2.5933820314895328E-2</v>
      </c>
      <c r="FU30" s="4">
        <f t="shared" si="25"/>
        <v>2.5933817364304002E-2</v>
      </c>
      <c r="FV30" s="4">
        <f t="shared" si="26"/>
        <v>2.5933814414149658E-2</v>
      </c>
      <c r="FW30" s="4">
        <f t="shared" si="27"/>
        <v>2.5933811464432521E-2</v>
      </c>
      <c r="FX30" s="4">
        <f t="shared" si="28"/>
        <v>2.5933820711042666E-2</v>
      </c>
      <c r="FY30" s="4">
        <f t="shared" si="29"/>
        <v>2.5933829961947596E-2</v>
      </c>
      <c r="FZ30" s="4">
        <f t="shared" si="30"/>
        <v>2.5933839217150645E-2</v>
      </c>
      <c r="GA30" s="4">
        <f t="shared" si="31"/>
        <v>2.5933848476654253E-2</v>
      </c>
      <c r="GB30" s="4">
        <f t="shared" si="32"/>
        <v>2.5933857740461752E-2</v>
      </c>
      <c r="GC30" s="4">
        <f t="shared" si="33"/>
        <v>2.589398708647539E-2</v>
      </c>
      <c r="GD30" s="4">
        <f t="shared" si="34"/>
        <v>2.589398708647539E-2</v>
      </c>
      <c r="GE30" s="4">
        <f t="shared" si="35"/>
        <v>2.589398708647539E-2</v>
      </c>
      <c r="GF30" s="4">
        <f t="shared" si="36"/>
        <v>2.589398708647539E-2</v>
      </c>
      <c r="GG30" s="4">
        <f t="shared" si="37"/>
        <v>2.589398708647539E-2</v>
      </c>
      <c r="GH30" s="4">
        <f t="shared" si="38"/>
        <v>2.589398708647539E-2</v>
      </c>
      <c r="GI30" s="4">
        <f t="shared" si="39"/>
        <v>2.589398708647539E-2</v>
      </c>
      <c r="GJ30" s="4">
        <f t="shared" si="40"/>
        <v>2.589398708647539E-2</v>
      </c>
      <c r="GK30" s="4">
        <f t="shared" si="41"/>
        <v>2.589398708647539E-2</v>
      </c>
      <c r="GL30" s="4">
        <f t="shared" si="42"/>
        <v>2.589398708647539E-2</v>
      </c>
      <c r="GM30" s="4">
        <f t="shared" si="43"/>
        <v>2.589398708647539E-2</v>
      </c>
      <c r="GN30" s="4">
        <f t="shared" si="44"/>
        <v>2.589398708647539E-2</v>
      </c>
      <c r="GO30" s="4">
        <f t="shared" si="45"/>
        <v>2.589398708647539E-2</v>
      </c>
      <c r="GP30" s="4">
        <f t="shared" si="46"/>
        <v>2.589398708647539E-2</v>
      </c>
      <c r="GQ30" s="4">
        <f t="shared" si="47"/>
        <v>2.589398708647539E-2</v>
      </c>
      <c r="GR30" s="4">
        <f t="shared" si="48"/>
        <v>2.589398708647539E-2</v>
      </c>
      <c r="GS30" s="4">
        <f t="shared" si="49"/>
        <v>2.589398708647539E-2</v>
      </c>
      <c r="GT30" s="4">
        <f t="shared" si="50"/>
        <v>2.589398708647539E-2</v>
      </c>
      <c r="GU30" s="4">
        <f t="shared" si="51"/>
        <v>2.589398708647539E-2</v>
      </c>
      <c r="GV30" s="4">
        <f t="shared" si="52"/>
        <v>2.589398708647539E-2</v>
      </c>
      <c r="GW30" s="4">
        <f t="shared" si="53"/>
        <v>2.589398708647539E-2</v>
      </c>
      <c r="GX30" s="4">
        <f t="shared" si="54"/>
        <v>2.589398708647539E-2</v>
      </c>
      <c r="GY30" s="4">
        <f t="shared" si="55"/>
        <v>2.589398708647539E-2</v>
      </c>
      <c r="GZ30" s="4">
        <f t="shared" si="56"/>
        <v>2.589398708647539E-2</v>
      </c>
      <c r="HA30" s="4">
        <f t="shared" si="57"/>
        <v>2.589398708647539E-2</v>
      </c>
      <c r="HB30" s="4"/>
      <c r="HC30" s="4"/>
      <c r="HD30" s="4"/>
      <c r="HE30" s="4"/>
    </row>
    <row r="31" spans="2:213" x14ac:dyDescent="0.2">
      <c r="B31" t="str">
        <f t="shared" si="0"/>
        <v>26y</v>
      </c>
      <c r="C31">
        <f t="shared" si="58"/>
        <v>312</v>
      </c>
      <c r="D31" s="10">
        <f t="shared" si="1"/>
        <v>26</v>
      </c>
      <c r="E31" s="11">
        <f>'Curve construction'!E46</f>
        <v>2.8503020683031361E-2</v>
      </c>
      <c r="G31" s="11">
        <f t="shared" si="114"/>
        <v>2.8503020683031361E-2</v>
      </c>
      <c r="H31" s="11">
        <f t="shared" si="114"/>
        <v>2.8503020683031361E-2</v>
      </c>
      <c r="I31" s="11">
        <f t="shared" si="114"/>
        <v>2.8503020683031361E-2</v>
      </c>
      <c r="J31" s="11">
        <f t="shared" si="114"/>
        <v>2.8503020683031361E-2</v>
      </c>
      <c r="K31" s="11">
        <f t="shared" si="114"/>
        <v>2.8503020683031361E-2</v>
      </c>
      <c r="L31" s="11">
        <f t="shared" si="114"/>
        <v>2.8503020683031361E-2</v>
      </c>
      <c r="M31" s="11">
        <f t="shared" si="114"/>
        <v>2.8503020683031361E-2</v>
      </c>
      <c r="N31" s="11">
        <f t="shared" si="114"/>
        <v>2.8503020683031361E-2</v>
      </c>
      <c r="O31" s="11">
        <f t="shared" si="114"/>
        <v>2.8503020683031361E-2</v>
      </c>
      <c r="P31" s="11">
        <f t="shared" si="114"/>
        <v>2.8503020683031361E-2</v>
      </c>
      <c r="Q31" s="11">
        <f t="shared" si="114"/>
        <v>2.8503020683031361E-2</v>
      </c>
      <c r="R31" s="11">
        <f t="shared" si="114"/>
        <v>2.8503020683031361E-2</v>
      </c>
      <c r="S31" s="11">
        <f t="shared" si="114"/>
        <v>2.8503020683031361E-2</v>
      </c>
      <c r="T31" s="11">
        <f t="shared" si="114"/>
        <v>2.8503020683031361E-2</v>
      </c>
      <c r="U31" s="11">
        <f t="shared" si="114"/>
        <v>2.8503020683031361E-2</v>
      </c>
      <c r="V31" s="11">
        <f t="shared" si="114"/>
        <v>2.8503020683031361E-2</v>
      </c>
      <c r="W31" s="11">
        <f t="shared" si="113"/>
        <v>2.8503020683031361E-2</v>
      </c>
      <c r="X31" s="11">
        <f t="shared" si="113"/>
        <v>2.8503020683031361E-2</v>
      </c>
      <c r="Y31" s="11">
        <f t="shared" si="113"/>
        <v>2.8503020683031361E-2</v>
      </c>
      <c r="Z31" s="11">
        <f t="shared" si="113"/>
        <v>2.8503020683031361E-2</v>
      </c>
      <c r="AA31" s="11">
        <f t="shared" si="113"/>
        <v>2.8503020683031361E-2</v>
      </c>
      <c r="AB31" s="11">
        <f t="shared" si="113"/>
        <v>2.8503020683031361E-2</v>
      </c>
      <c r="AC31" s="11">
        <f t="shared" si="113"/>
        <v>2.8503020683031361E-2</v>
      </c>
      <c r="AD31" s="11">
        <f t="shared" si="113"/>
        <v>2.8503020683031361E-2</v>
      </c>
      <c r="AE31" s="11">
        <f t="shared" si="113"/>
        <v>2.8503020683031361E-2</v>
      </c>
      <c r="AF31" s="11">
        <f t="shared" si="113"/>
        <v>2.9503020683031362E-2</v>
      </c>
      <c r="AG31" s="11">
        <f t="shared" si="113"/>
        <v>2.8503020683031361E-2</v>
      </c>
      <c r="AH31" s="11">
        <f t="shared" si="113"/>
        <v>2.8503020683031361E-2</v>
      </c>
      <c r="AI31" s="11">
        <f t="shared" si="113"/>
        <v>2.8503020683031361E-2</v>
      </c>
      <c r="AJ31" s="11">
        <f t="shared" si="113"/>
        <v>2.8503020683031361E-2</v>
      </c>
      <c r="AK31" s="11">
        <f t="shared" si="113"/>
        <v>2.8503020683031361E-2</v>
      </c>
      <c r="AL31" s="11">
        <f t="shared" si="113"/>
        <v>2.8503020683031361E-2</v>
      </c>
      <c r="AM31" s="11">
        <f t="shared" si="113"/>
        <v>2.8503020683031361E-2</v>
      </c>
      <c r="AN31" s="11">
        <f t="shared" si="113"/>
        <v>2.8503020683031361E-2</v>
      </c>
      <c r="AO31" s="11">
        <f t="shared" si="113"/>
        <v>2.8503020683031361E-2</v>
      </c>
      <c r="AP31" s="11">
        <f t="shared" si="113"/>
        <v>2.8503020683031361E-2</v>
      </c>
      <c r="AQ31" s="11">
        <f t="shared" si="113"/>
        <v>2.8503020683031361E-2</v>
      </c>
      <c r="AR31" s="11">
        <f t="shared" si="113"/>
        <v>2.8503020683031361E-2</v>
      </c>
      <c r="AS31" s="11">
        <f t="shared" si="113"/>
        <v>2.8503020683031361E-2</v>
      </c>
      <c r="AT31" s="11">
        <f t="shared" si="113"/>
        <v>2.8503020683031361E-2</v>
      </c>
      <c r="AU31" s="11">
        <f t="shared" si="113"/>
        <v>2.8503020683031361E-2</v>
      </c>
      <c r="AV31" s="11">
        <f t="shared" si="113"/>
        <v>2.8503020683031361E-2</v>
      </c>
      <c r="AW31" s="11">
        <f t="shared" si="113"/>
        <v>2.8503020683031361E-2</v>
      </c>
      <c r="AX31" s="11">
        <f t="shared" si="115"/>
        <v>2.8503020683031361E-2</v>
      </c>
      <c r="AY31" s="11">
        <f t="shared" si="115"/>
        <v>2.8503020683031361E-2</v>
      </c>
      <c r="AZ31" s="11">
        <f t="shared" si="115"/>
        <v>2.8503020683031361E-2</v>
      </c>
      <c r="BA31" s="11">
        <f t="shared" si="115"/>
        <v>2.8503020683031361E-2</v>
      </c>
      <c r="BB31" s="11">
        <f t="shared" si="115"/>
        <v>2.8503020683031361E-2</v>
      </c>
      <c r="BC31" s="11">
        <f t="shared" si="115"/>
        <v>2.8503020683031361E-2</v>
      </c>
      <c r="BD31" s="11">
        <f t="shared" si="115"/>
        <v>2.8503020683031361E-2</v>
      </c>
      <c r="BF31" s="11">
        <f t="shared" si="110"/>
        <v>0.51262570838856925</v>
      </c>
      <c r="BG31" s="11">
        <f t="shared" si="60"/>
        <v>0.51262838941090416</v>
      </c>
      <c r="BH31" s="11">
        <f t="shared" si="61"/>
        <v>0.51263059182842319</v>
      </c>
      <c r="BI31" s="11">
        <f t="shared" si="62"/>
        <v>0.51263244917930673</v>
      </c>
      <c r="BJ31" s="11">
        <f t="shared" si="63"/>
        <v>0.51263429292359397</v>
      </c>
      <c r="BK31" s="11">
        <f t="shared" si="64"/>
        <v>0.51263531373022131</v>
      </c>
      <c r="BL31" s="11">
        <f t="shared" si="65"/>
        <v>0.51263633038967316</v>
      </c>
      <c r="BM31" s="11">
        <f t="shared" si="66"/>
        <v>0.51263678761988352</v>
      </c>
      <c r="BN31" s="11">
        <f t="shared" si="67"/>
        <v>0.51263724401374156</v>
      </c>
      <c r="BO31" s="11">
        <f t="shared" si="68"/>
        <v>0.51263769957354077</v>
      </c>
      <c r="BP31" s="11">
        <f t="shared" si="69"/>
        <v>0.51263773647051858</v>
      </c>
      <c r="BQ31" s="11">
        <f t="shared" si="70"/>
        <v>0.51263777336203054</v>
      </c>
      <c r="BR31" s="11">
        <f t="shared" si="71"/>
        <v>0.51263781024807797</v>
      </c>
      <c r="BS31" s="11">
        <f t="shared" si="72"/>
        <v>0.51263784712866178</v>
      </c>
      <c r="BT31" s="11">
        <f t="shared" si="73"/>
        <v>0.51263788400378341</v>
      </c>
      <c r="BU31" s="11">
        <f t="shared" si="74"/>
        <v>0.51263792087344406</v>
      </c>
      <c r="BV31" s="11">
        <f t="shared" si="75"/>
        <v>0.5126379577376452</v>
      </c>
      <c r="BW31" s="11">
        <f t="shared" si="76"/>
        <v>0.51263799459638748</v>
      </c>
      <c r="BX31" s="11">
        <f t="shared" si="77"/>
        <v>0.51263803144967235</v>
      </c>
      <c r="BY31" s="11">
        <f t="shared" si="78"/>
        <v>0.51263806829750125</v>
      </c>
      <c r="BZ31" s="11">
        <f t="shared" si="79"/>
        <v>0.51263795278898117</v>
      </c>
      <c r="CA31" s="11">
        <f t="shared" si="80"/>
        <v>0.51263783722683709</v>
      </c>
      <c r="CB31" s="11">
        <f t="shared" si="81"/>
        <v>0.51263772161103194</v>
      </c>
      <c r="CC31" s="11">
        <f t="shared" si="82"/>
        <v>0.51263760594152796</v>
      </c>
      <c r="CD31" s="11">
        <f t="shared" si="83"/>
        <v>0.51263749021828764</v>
      </c>
      <c r="CE31" s="11">
        <f t="shared" si="84"/>
        <v>0.51263737444127377</v>
      </c>
      <c r="CF31" s="11">
        <f t="shared" si="85"/>
        <v>0.51313580503810452</v>
      </c>
      <c r="CG31" s="11">
        <f t="shared" si="86"/>
        <v>0.51313580503810452</v>
      </c>
      <c r="CH31" s="11">
        <f t="shared" si="87"/>
        <v>0.51313580503810452</v>
      </c>
      <c r="CI31" s="11">
        <f t="shared" si="88"/>
        <v>0.51313580503810452</v>
      </c>
      <c r="CJ31" s="11">
        <f t="shared" si="89"/>
        <v>0.51313580503810452</v>
      </c>
      <c r="CK31" s="11">
        <f t="shared" si="90"/>
        <v>0.51313580503810452</v>
      </c>
      <c r="CL31" s="11">
        <f t="shared" si="91"/>
        <v>0.51313580503810452</v>
      </c>
      <c r="CM31" s="11">
        <f t="shared" si="92"/>
        <v>0.51313580503810452</v>
      </c>
      <c r="CN31" s="11">
        <f t="shared" si="93"/>
        <v>0.51313580503810452</v>
      </c>
      <c r="CO31" s="11">
        <f t="shared" si="94"/>
        <v>0.51313580503810452</v>
      </c>
      <c r="CP31" s="11">
        <f t="shared" si="95"/>
        <v>0.51313580503810452</v>
      </c>
      <c r="CQ31" s="11">
        <f t="shared" si="96"/>
        <v>0.51313580503810452</v>
      </c>
      <c r="CR31" s="11">
        <f t="shared" si="97"/>
        <v>0.51313580503810452</v>
      </c>
      <c r="CS31" s="11">
        <f t="shared" si="98"/>
        <v>0.51313580503810452</v>
      </c>
      <c r="CT31" s="11">
        <f t="shared" si="99"/>
        <v>0.51313580503810452</v>
      </c>
      <c r="CU31" s="11">
        <f t="shared" si="100"/>
        <v>0.51313580503810452</v>
      </c>
      <c r="CV31" s="11">
        <f t="shared" si="101"/>
        <v>0.51313580503810452</v>
      </c>
      <c r="CW31" s="11">
        <f t="shared" si="102"/>
        <v>0.51313580503810452</v>
      </c>
      <c r="CX31" s="11">
        <f t="shared" si="103"/>
        <v>0.51313580503810452</v>
      </c>
      <c r="CY31" s="11">
        <f t="shared" si="104"/>
        <v>0.51313580503810452</v>
      </c>
      <c r="CZ31" s="11">
        <f t="shared" si="105"/>
        <v>0.51313580503810452</v>
      </c>
      <c r="DA31" s="11">
        <f t="shared" si="106"/>
        <v>0.51313580503810452</v>
      </c>
      <c r="DB31" s="11">
        <f t="shared" si="107"/>
        <v>0.51313580503810452</v>
      </c>
      <c r="DC31" s="11">
        <f t="shared" si="108"/>
        <v>0.51313580503810452</v>
      </c>
      <c r="DE31" s="4">
        <f>(1-BF31)/(SUM(BF$6:BF31))</f>
        <v>2.5094681424342884E-2</v>
      </c>
      <c r="DF31" s="4">
        <f>(1-BG31)/(SUM(BG$6:BG31))</f>
        <v>2.5093140814826682E-2</v>
      </c>
      <c r="DG31" s="4">
        <f>(1-BH31)/(SUM(BH$6:BH31))</f>
        <v>2.5091672345592845E-2</v>
      </c>
      <c r="DH31" s="4">
        <f>(1-BI31)/(SUM(BI$6:BI31))</f>
        <v>2.5090265088797335E-2</v>
      </c>
      <c r="DI31" s="4">
        <f>(1-BJ31)/(SUM(BJ$6:BJ31))</f>
        <v>2.5088890459695888E-2</v>
      </c>
      <c r="DJ31" s="4">
        <f>(1-BK31)/(SUM(BK$6:BK31))</f>
        <v>2.5087623429221224E-2</v>
      </c>
      <c r="DK31" s="4">
        <f>(1-BL31)/(SUM(BL$6:BL31))</f>
        <v>2.5086389432252176E-2</v>
      </c>
      <c r="DL31" s="4">
        <f>(1-BM31)/(SUM(BM$6:BM31))</f>
        <v>2.5085236347034988E-2</v>
      </c>
      <c r="DM31" s="4">
        <f>(1-BN31)/(SUM(BN$6:BN31))</f>
        <v>2.5084115034002714E-2</v>
      </c>
      <c r="DN31" s="4">
        <f>(1-BO31)/(SUM(BO$6:BO31))</f>
        <v>2.5083025577623253E-2</v>
      </c>
      <c r="DO31" s="4">
        <f>(1-BP31)/(SUM(BP$6:BP31))</f>
        <v>2.5082000320116721E-2</v>
      </c>
      <c r="DP31" s="4">
        <f>(1-BQ31)/(SUM(BQ$6:BQ31))</f>
        <v>2.5081004347017023E-2</v>
      </c>
      <c r="DQ31" s="4">
        <f>(1-BR31)/(SUM(BR$6:BR31))</f>
        <v>2.5080036890955056E-2</v>
      </c>
      <c r="DR31" s="4">
        <f>(1-BS31)/(SUM(BS$6:BS31))</f>
        <v>2.5079097202557736E-2</v>
      </c>
      <c r="DS31" s="4">
        <f>(1-BT31)/(SUM(BT$6:BT31))</f>
        <v>2.5078184550085276E-2</v>
      </c>
      <c r="DT31" s="4">
        <f>(1-BU31)/(SUM(BU$6:BU31))</f>
        <v>2.5077298219074305E-2</v>
      </c>
      <c r="DU31" s="4">
        <f>(1-BV31)/(SUM(BV$6:BV31))</f>
        <v>2.5076437511986696E-2</v>
      </c>
      <c r="DV31" s="4">
        <f>(1-BW31)/(SUM(BW$6:BW31))</f>
        <v>2.507560174786419E-2</v>
      </c>
      <c r="DW31" s="4">
        <f>(1-BX31)/(SUM(BX$6:BX31))</f>
        <v>2.5074790261988552E-2</v>
      </c>
      <c r="DX31" s="4">
        <f>(1-BY31)/(SUM(BY$6:BY31))</f>
        <v>2.5074002405547337E-2</v>
      </c>
      <c r="DY31" s="4">
        <f>(1-BZ31)/(SUM(BZ$6:BZ31))</f>
        <v>2.5073246650736576E-2</v>
      </c>
      <c r="DZ31" s="4">
        <f>(1-CA31)/(SUM(CA$6:CA31))</f>
        <v>2.507251259614408E-2</v>
      </c>
      <c r="EA31" s="4">
        <f>(1-CB31)/(SUM(CB$6:CB31))</f>
        <v>2.507179945101792E-2</v>
      </c>
      <c r="EB31" s="4">
        <f>(1-CC31)/(SUM(CC$6:CC31))</f>
        <v>2.5071106456795295E-2</v>
      </c>
      <c r="EC31" s="4">
        <f>(1-CD31)/(SUM(CD$6:CD31))</f>
        <v>2.5070432885661915E-2</v>
      </c>
      <c r="ED31" s="4">
        <f>(1-CE31)/(SUM(CE$6:CE31))</f>
        <v>2.5069778039180975E-2</v>
      </c>
      <c r="EE31" s="4">
        <f>(1-CF31)/(SUM(CF$6:CF31))</f>
        <v>2.5043496835235147E-2</v>
      </c>
      <c r="EF31" s="4">
        <f>(1-CG31)/(SUM(CG$6:CG31))</f>
        <v>2.5043496835235147E-2</v>
      </c>
      <c r="EG31" s="4">
        <f>(1-CH31)/(SUM(CH$6:CH31))</f>
        <v>2.5043496835235147E-2</v>
      </c>
      <c r="EH31" s="4">
        <f>(1-CI31)/(SUM(CI$6:CI31))</f>
        <v>2.5043496835235147E-2</v>
      </c>
      <c r="EI31" s="4">
        <f>(1-CJ31)/(SUM(CJ$6:CJ31))</f>
        <v>2.5043496835235147E-2</v>
      </c>
      <c r="EJ31" s="4">
        <f>(1-CK31)/(SUM(CK$6:CK31))</f>
        <v>2.5043496835235147E-2</v>
      </c>
      <c r="EK31" s="4">
        <f>(1-CL31)/(SUM(CL$6:CL31))</f>
        <v>2.5043496835235147E-2</v>
      </c>
      <c r="EL31" s="4">
        <f>(1-CM31)/(SUM(CM$6:CM31))</f>
        <v>2.5043496835235147E-2</v>
      </c>
      <c r="EM31" s="4">
        <f>(1-CN31)/(SUM(CN$6:CN31))</f>
        <v>2.5043496835235147E-2</v>
      </c>
      <c r="EN31" s="4">
        <f>(1-CO31)/(SUM(CO$6:CO31))</f>
        <v>2.5043496835235147E-2</v>
      </c>
      <c r="EO31" s="4">
        <f>(1-CP31)/(SUM(CP$6:CP31))</f>
        <v>2.5043496835235147E-2</v>
      </c>
      <c r="EP31" s="4">
        <f>(1-CQ31)/(SUM(CQ$6:CQ31))</f>
        <v>2.5043496835235147E-2</v>
      </c>
      <c r="EQ31" s="4">
        <f>(1-CR31)/(SUM(CR$6:CR31))</f>
        <v>2.5043496835235147E-2</v>
      </c>
      <c r="ER31" s="4">
        <f>(1-CS31)/(SUM(CS$6:CS31))</f>
        <v>2.5043496835235147E-2</v>
      </c>
      <c r="ES31" s="4">
        <f>(1-CT31)/(SUM(CT$6:CT31))</f>
        <v>2.5043496835235147E-2</v>
      </c>
      <c r="ET31" s="4">
        <f>(1-CU31)/(SUM(CU$6:CU31))</f>
        <v>2.5043496835235147E-2</v>
      </c>
      <c r="EU31" s="4">
        <f>(1-CV31)/(SUM(CV$6:CV31))</f>
        <v>2.5043496835235147E-2</v>
      </c>
      <c r="EV31" s="4">
        <f>(1-CW31)/(SUM(CW$6:CW31))</f>
        <v>2.5043496835235147E-2</v>
      </c>
      <c r="EW31" s="4">
        <f>(1-CX31)/(SUM(CX$6:CX31))</f>
        <v>2.5043496835235147E-2</v>
      </c>
      <c r="EX31" s="4">
        <f>(1-CY31)/(SUM(CY$6:CY31))</f>
        <v>2.5043496835235147E-2</v>
      </c>
      <c r="EY31" s="4">
        <f>(1-CZ31)/(SUM(CZ$6:CZ31))</f>
        <v>2.5043496835235147E-2</v>
      </c>
      <c r="EZ31" s="4">
        <f>(1-DA31)/(SUM(DA$6:DA31))</f>
        <v>2.5043496835235147E-2</v>
      </c>
      <c r="FA31" s="4">
        <f>(1-DB31)/(SUM(DB$6:DB31))</f>
        <v>2.5043496835235147E-2</v>
      </c>
      <c r="FB31" s="4">
        <f>(1-DC31)/(SUM(DC$6:DC31))</f>
        <v>2.5043496835235147E-2</v>
      </c>
      <c r="FD31" s="4">
        <f t="shared" si="109"/>
        <v>2.6033459902096601E-2</v>
      </c>
      <c r="FE31" s="4">
        <f t="shared" si="9"/>
        <v>2.6033253512859345E-2</v>
      </c>
      <c r="FF31" s="4">
        <f t="shared" si="10"/>
        <v>2.6033083968198145E-2</v>
      </c>
      <c r="FG31" s="4">
        <f t="shared" si="11"/>
        <v>2.603294098775577E-2</v>
      </c>
      <c r="FH31" s="4">
        <f t="shared" si="12"/>
        <v>2.6032799055292655E-2</v>
      </c>
      <c r="FI31" s="4">
        <f t="shared" si="13"/>
        <v>2.6032720473257331E-2</v>
      </c>
      <c r="FJ31" s="4">
        <f t="shared" si="14"/>
        <v>2.6032642210634505E-2</v>
      </c>
      <c r="FK31" s="4">
        <f t="shared" si="15"/>
        <v>2.6032607013025455E-2</v>
      </c>
      <c r="FL31" s="4">
        <f t="shared" si="16"/>
        <v>2.6032571879831101E-2</v>
      </c>
      <c r="FM31" s="4">
        <f t="shared" si="17"/>
        <v>2.603253681087514E-2</v>
      </c>
      <c r="FN31" s="4">
        <f t="shared" si="18"/>
        <v>2.6032533970550276E-2</v>
      </c>
      <c r="FO31" s="4">
        <f t="shared" si="19"/>
        <v>2.6032531130646186E-2</v>
      </c>
      <c r="FP31" s="4">
        <f t="shared" si="20"/>
        <v>2.6032528291163315E-2</v>
      </c>
      <c r="FQ31" s="4">
        <f t="shared" si="21"/>
        <v>2.6032525452100996E-2</v>
      </c>
      <c r="FR31" s="4">
        <f t="shared" si="22"/>
        <v>2.6032522613459452E-2</v>
      </c>
      <c r="FS31" s="4">
        <f t="shared" si="23"/>
        <v>2.6032519775238461E-2</v>
      </c>
      <c r="FT31" s="4">
        <f t="shared" si="24"/>
        <v>2.60325169374378E-2</v>
      </c>
      <c r="FU31" s="4">
        <f t="shared" si="25"/>
        <v>2.6032514100057913E-2</v>
      </c>
      <c r="FV31" s="4">
        <f t="shared" si="26"/>
        <v>2.6032511263098135E-2</v>
      </c>
      <c r="FW31" s="4">
        <f t="shared" si="27"/>
        <v>2.6032508426558687E-2</v>
      </c>
      <c r="FX31" s="4">
        <f t="shared" si="28"/>
        <v>2.6032517318385295E-2</v>
      </c>
      <c r="FY31" s="4">
        <f t="shared" si="29"/>
        <v>2.6032526214341933E-2</v>
      </c>
      <c r="FZ31" s="4">
        <f t="shared" si="30"/>
        <v>2.603253511443171E-2</v>
      </c>
      <c r="GA31" s="4">
        <f t="shared" si="31"/>
        <v>2.6032544018657067E-2</v>
      </c>
      <c r="GB31" s="4">
        <f t="shared" si="32"/>
        <v>2.6032552927021335E-2</v>
      </c>
      <c r="GC31" s="4">
        <f t="shared" si="33"/>
        <v>2.603256183952718E-2</v>
      </c>
      <c r="GD31" s="4">
        <f t="shared" si="34"/>
        <v>2.5994212043023213E-2</v>
      </c>
      <c r="GE31" s="4">
        <f t="shared" si="35"/>
        <v>2.5994212043023213E-2</v>
      </c>
      <c r="GF31" s="4">
        <f t="shared" si="36"/>
        <v>2.5994212043023213E-2</v>
      </c>
      <c r="GG31" s="4">
        <f t="shared" si="37"/>
        <v>2.5994212043023213E-2</v>
      </c>
      <c r="GH31" s="4">
        <f t="shared" si="38"/>
        <v>2.5994212043023213E-2</v>
      </c>
      <c r="GI31" s="4">
        <f t="shared" si="39"/>
        <v>2.5994212043023213E-2</v>
      </c>
      <c r="GJ31" s="4">
        <f t="shared" si="40"/>
        <v>2.5994212043023213E-2</v>
      </c>
      <c r="GK31" s="4">
        <f t="shared" si="41"/>
        <v>2.5994212043023213E-2</v>
      </c>
      <c r="GL31" s="4">
        <f t="shared" si="42"/>
        <v>2.5994212043023213E-2</v>
      </c>
      <c r="GM31" s="4">
        <f t="shared" si="43"/>
        <v>2.5994212043023213E-2</v>
      </c>
      <c r="GN31" s="4">
        <f t="shared" si="44"/>
        <v>2.5994212043023213E-2</v>
      </c>
      <c r="GO31" s="4">
        <f t="shared" si="45"/>
        <v>2.5994212043023213E-2</v>
      </c>
      <c r="GP31" s="4">
        <f t="shared" si="46"/>
        <v>2.5994212043023213E-2</v>
      </c>
      <c r="GQ31" s="4">
        <f t="shared" si="47"/>
        <v>2.5994212043023213E-2</v>
      </c>
      <c r="GR31" s="4">
        <f t="shared" si="48"/>
        <v>2.5994212043023213E-2</v>
      </c>
      <c r="GS31" s="4">
        <f t="shared" si="49"/>
        <v>2.5994212043023213E-2</v>
      </c>
      <c r="GT31" s="4">
        <f t="shared" si="50"/>
        <v>2.5994212043023213E-2</v>
      </c>
      <c r="GU31" s="4">
        <f t="shared" si="51"/>
        <v>2.5994212043023213E-2</v>
      </c>
      <c r="GV31" s="4">
        <f t="shared" si="52"/>
        <v>2.5994212043023213E-2</v>
      </c>
      <c r="GW31" s="4">
        <f t="shared" si="53"/>
        <v>2.5994212043023213E-2</v>
      </c>
      <c r="GX31" s="4">
        <f t="shared" si="54"/>
        <v>2.5994212043023213E-2</v>
      </c>
      <c r="GY31" s="4">
        <f t="shared" si="55"/>
        <v>2.5994212043023213E-2</v>
      </c>
      <c r="GZ31" s="4">
        <f t="shared" si="56"/>
        <v>2.5994212043023213E-2</v>
      </c>
      <c r="HA31" s="4">
        <f t="shared" si="57"/>
        <v>2.5994212043023213E-2</v>
      </c>
      <c r="HB31" s="4"/>
      <c r="HC31" s="4"/>
      <c r="HD31" s="4"/>
      <c r="HE31" s="4"/>
    </row>
    <row r="32" spans="2:213" x14ac:dyDescent="0.2">
      <c r="B32" t="str">
        <f t="shared" si="0"/>
        <v>27y</v>
      </c>
      <c r="C32">
        <f t="shared" si="58"/>
        <v>324</v>
      </c>
      <c r="D32" s="10">
        <f t="shared" si="1"/>
        <v>27</v>
      </c>
      <c r="E32" s="11">
        <f>'Curve construction'!E47</f>
        <v>2.8263828949790171E-2</v>
      </c>
      <c r="G32" s="11">
        <f t="shared" si="114"/>
        <v>2.8263828949790171E-2</v>
      </c>
      <c r="H32" s="11">
        <f t="shared" si="114"/>
        <v>2.8263828949790171E-2</v>
      </c>
      <c r="I32" s="11">
        <f t="shared" si="114"/>
        <v>2.8263828949790171E-2</v>
      </c>
      <c r="J32" s="11">
        <f t="shared" si="114"/>
        <v>2.8263828949790171E-2</v>
      </c>
      <c r="K32" s="11">
        <f t="shared" si="114"/>
        <v>2.8263828949790171E-2</v>
      </c>
      <c r="L32" s="11">
        <f t="shared" si="114"/>
        <v>2.8263828949790171E-2</v>
      </c>
      <c r="M32" s="11">
        <f t="shared" si="114"/>
        <v>2.8263828949790171E-2</v>
      </c>
      <c r="N32" s="11">
        <f t="shared" si="114"/>
        <v>2.8263828949790171E-2</v>
      </c>
      <c r="O32" s="11">
        <f t="shared" si="114"/>
        <v>2.8263828949790171E-2</v>
      </c>
      <c r="P32" s="11">
        <f t="shared" si="114"/>
        <v>2.8263828949790171E-2</v>
      </c>
      <c r="Q32" s="11">
        <f t="shared" si="114"/>
        <v>2.8263828949790171E-2</v>
      </c>
      <c r="R32" s="11">
        <f t="shared" si="114"/>
        <v>2.8263828949790171E-2</v>
      </c>
      <c r="S32" s="11">
        <f t="shared" si="114"/>
        <v>2.8263828949790171E-2</v>
      </c>
      <c r="T32" s="11">
        <f t="shared" si="114"/>
        <v>2.8263828949790171E-2</v>
      </c>
      <c r="U32" s="11">
        <f t="shared" si="114"/>
        <v>2.8263828949790171E-2</v>
      </c>
      <c r="V32" s="11">
        <f t="shared" si="114"/>
        <v>2.8263828949790171E-2</v>
      </c>
      <c r="W32" s="11">
        <f t="shared" si="113"/>
        <v>2.8263828949790171E-2</v>
      </c>
      <c r="X32" s="11">
        <f t="shared" si="113"/>
        <v>2.8263828949790171E-2</v>
      </c>
      <c r="Y32" s="11">
        <f t="shared" si="113"/>
        <v>2.8263828949790171E-2</v>
      </c>
      <c r="Z32" s="11">
        <f t="shared" si="113"/>
        <v>2.8263828949790171E-2</v>
      </c>
      <c r="AA32" s="11">
        <f t="shared" si="113"/>
        <v>2.8263828949790171E-2</v>
      </c>
      <c r="AB32" s="11">
        <f t="shared" si="113"/>
        <v>2.8263828949790171E-2</v>
      </c>
      <c r="AC32" s="11">
        <f t="shared" si="113"/>
        <v>2.8263828949790171E-2</v>
      </c>
      <c r="AD32" s="11">
        <f t="shared" si="113"/>
        <v>2.8263828949790171E-2</v>
      </c>
      <c r="AE32" s="11">
        <f t="shared" si="113"/>
        <v>2.8263828949790171E-2</v>
      </c>
      <c r="AF32" s="11">
        <f t="shared" si="113"/>
        <v>2.8263828949790171E-2</v>
      </c>
      <c r="AG32" s="11">
        <f t="shared" si="113"/>
        <v>2.9263828949790172E-2</v>
      </c>
      <c r="AH32" s="11">
        <f t="shared" si="113"/>
        <v>2.8263828949790171E-2</v>
      </c>
      <c r="AI32" s="11">
        <f t="shared" si="113"/>
        <v>2.8263828949790171E-2</v>
      </c>
      <c r="AJ32" s="11">
        <f t="shared" si="113"/>
        <v>2.8263828949790171E-2</v>
      </c>
      <c r="AK32" s="11">
        <f t="shared" si="113"/>
        <v>2.8263828949790171E-2</v>
      </c>
      <c r="AL32" s="11">
        <f t="shared" si="113"/>
        <v>2.8263828949790171E-2</v>
      </c>
      <c r="AM32" s="11">
        <f t="shared" si="113"/>
        <v>2.8263828949790171E-2</v>
      </c>
      <c r="AN32" s="11">
        <f t="shared" si="113"/>
        <v>2.8263828949790171E-2</v>
      </c>
      <c r="AO32" s="11">
        <f t="shared" si="113"/>
        <v>2.8263828949790171E-2</v>
      </c>
      <c r="AP32" s="11">
        <f t="shared" si="113"/>
        <v>2.8263828949790171E-2</v>
      </c>
      <c r="AQ32" s="11">
        <f t="shared" si="113"/>
        <v>2.8263828949790171E-2</v>
      </c>
      <c r="AR32" s="11">
        <f t="shared" si="113"/>
        <v>2.8263828949790171E-2</v>
      </c>
      <c r="AS32" s="11">
        <f t="shared" si="113"/>
        <v>2.8263828949790171E-2</v>
      </c>
      <c r="AT32" s="11">
        <f t="shared" si="113"/>
        <v>2.8263828949790171E-2</v>
      </c>
      <c r="AU32" s="11">
        <f t="shared" si="113"/>
        <v>2.8263828949790171E-2</v>
      </c>
      <c r="AV32" s="11">
        <f t="shared" si="113"/>
        <v>2.8263828949790171E-2</v>
      </c>
      <c r="AW32" s="11">
        <f t="shared" si="113"/>
        <v>2.8263828949790171E-2</v>
      </c>
      <c r="AX32" s="11">
        <f t="shared" si="115"/>
        <v>2.8263828949790171E-2</v>
      </c>
      <c r="AY32" s="11">
        <f t="shared" si="115"/>
        <v>2.8263828949790171E-2</v>
      </c>
      <c r="AZ32" s="11">
        <f t="shared" si="115"/>
        <v>2.8263828949790171E-2</v>
      </c>
      <c r="BA32" s="11">
        <f t="shared" si="115"/>
        <v>2.8263828949790171E-2</v>
      </c>
      <c r="BB32" s="11">
        <f t="shared" si="115"/>
        <v>2.8263828949790171E-2</v>
      </c>
      <c r="BC32" s="11">
        <f t="shared" si="115"/>
        <v>2.8263828949790171E-2</v>
      </c>
      <c r="BD32" s="11">
        <f t="shared" si="115"/>
        <v>2.8263828949790171E-2</v>
      </c>
      <c r="BF32" s="11">
        <f t="shared" si="110"/>
        <v>0.49853519491406778</v>
      </c>
      <c r="BG32" s="11">
        <f t="shared" si="60"/>
        <v>0.49853780224329541</v>
      </c>
      <c r="BH32" s="11">
        <f t="shared" si="61"/>
        <v>0.49853994412309027</v>
      </c>
      <c r="BI32" s="11">
        <f t="shared" si="62"/>
        <v>0.49854175042107651</v>
      </c>
      <c r="BJ32" s="11">
        <f t="shared" si="63"/>
        <v>0.49854354348647018</v>
      </c>
      <c r="BK32" s="11">
        <f t="shared" si="64"/>
        <v>0.49854453623424422</v>
      </c>
      <c r="BL32" s="11">
        <f t="shared" si="65"/>
        <v>0.49854552494883597</v>
      </c>
      <c r="BM32" s="11">
        <f t="shared" si="66"/>
        <v>0.49854596961118575</v>
      </c>
      <c r="BN32" s="11">
        <f t="shared" si="67"/>
        <v>0.49854641346017192</v>
      </c>
      <c r="BO32" s="11">
        <f t="shared" si="68"/>
        <v>0.49854685649802505</v>
      </c>
      <c r="BP32" s="11">
        <f t="shared" si="69"/>
        <v>0.49854689238081773</v>
      </c>
      <c r="BQ32" s="11">
        <f t="shared" si="70"/>
        <v>0.49854692825829483</v>
      </c>
      <c r="BR32" s="11">
        <f t="shared" si="71"/>
        <v>0.49854696413045757</v>
      </c>
      <c r="BS32" s="11">
        <f t="shared" si="72"/>
        <v>0.49854699999730689</v>
      </c>
      <c r="BT32" s="11">
        <f t="shared" si="73"/>
        <v>0.49854703585884419</v>
      </c>
      <c r="BU32" s="11">
        <f t="shared" si="74"/>
        <v>0.49854707171507057</v>
      </c>
      <c r="BV32" s="11">
        <f t="shared" si="75"/>
        <v>0.49854710756598752</v>
      </c>
      <c r="BW32" s="11">
        <f t="shared" si="76"/>
        <v>0.49854714341159567</v>
      </c>
      <c r="BX32" s="11">
        <f t="shared" si="77"/>
        <v>0.4985471792518964</v>
      </c>
      <c r="BY32" s="11">
        <f t="shared" si="78"/>
        <v>0.49854721508689115</v>
      </c>
      <c r="BZ32" s="11">
        <f t="shared" si="79"/>
        <v>0.49854710275334713</v>
      </c>
      <c r="CA32" s="11">
        <f t="shared" si="80"/>
        <v>0.4985469903676531</v>
      </c>
      <c r="CB32" s="11">
        <f t="shared" si="81"/>
        <v>0.49854687792977298</v>
      </c>
      <c r="CC32" s="11">
        <f t="shared" si="82"/>
        <v>0.49854676543967003</v>
      </c>
      <c r="CD32" s="11">
        <f t="shared" si="83"/>
        <v>0.49854665289730776</v>
      </c>
      <c r="CE32" s="11">
        <f t="shared" si="84"/>
        <v>0.49854654030265005</v>
      </c>
      <c r="CF32" s="11">
        <f t="shared" si="85"/>
        <v>0.49854642765566032</v>
      </c>
      <c r="CG32" s="11">
        <f t="shared" si="86"/>
        <v>0.49903127056622437</v>
      </c>
      <c r="CH32" s="11">
        <f t="shared" si="87"/>
        <v>0.49903127056622437</v>
      </c>
      <c r="CI32" s="11">
        <f t="shared" si="88"/>
        <v>0.49903127056622437</v>
      </c>
      <c r="CJ32" s="11">
        <f t="shared" si="89"/>
        <v>0.49903127056622437</v>
      </c>
      <c r="CK32" s="11">
        <f t="shared" si="90"/>
        <v>0.49903127056622437</v>
      </c>
      <c r="CL32" s="11">
        <f t="shared" si="91"/>
        <v>0.49903127056622437</v>
      </c>
      <c r="CM32" s="11">
        <f t="shared" si="92"/>
        <v>0.49903127056622437</v>
      </c>
      <c r="CN32" s="11">
        <f t="shared" si="93"/>
        <v>0.49903127056622437</v>
      </c>
      <c r="CO32" s="11">
        <f t="shared" si="94"/>
        <v>0.49903127056622437</v>
      </c>
      <c r="CP32" s="11">
        <f t="shared" si="95"/>
        <v>0.49903127056622437</v>
      </c>
      <c r="CQ32" s="11">
        <f t="shared" si="96"/>
        <v>0.49903127056622437</v>
      </c>
      <c r="CR32" s="11">
        <f t="shared" si="97"/>
        <v>0.49903127056622437</v>
      </c>
      <c r="CS32" s="11">
        <f t="shared" si="98"/>
        <v>0.49903127056622437</v>
      </c>
      <c r="CT32" s="11">
        <f t="shared" si="99"/>
        <v>0.49903127056622437</v>
      </c>
      <c r="CU32" s="11">
        <f t="shared" si="100"/>
        <v>0.49903127056622437</v>
      </c>
      <c r="CV32" s="11">
        <f t="shared" si="101"/>
        <v>0.49903127056622437</v>
      </c>
      <c r="CW32" s="11">
        <f t="shared" si="102"/>
        <v>0.49903127056622437</v>
      </c>
      <c r="CX32" s="11">
        <f t="shared" si="103"/>
        <v>0.49903127056622437</v>
      </c>
      <c r="CY32" s="11">
        <f t="shared" si="104"/>
        <v>0.49903127056622437</v>
      </c>
      <c r="CZ32" s="11">
        <f t="shared" si="105"/>
        <v>0.49903127056622437</v>
      </c>
      <c r="DA32" s="11">
        <f t="shared" si="106"/>
        <v>0.49903127056622437</v>
      </c>
      <c r="DB32" s="11">
        <f t="shared" si="107"/>
        <v>0.49903127056622437</v>
      </c>
      <c r="DC32" s="11">
        <f t="shared" si="108"/>
        <v>0.49903127056622437</v>
      </c>
      <c r="DE32" s="4">
        <f>(1-BF32)/(SUM(BF$6:BF32))</f>
        <v>2.5173995445943349E-2</v>
      </c>
      <c r="DF32" s="4">
        <f>(1-BG32)/(SUM(BG$6:BG32))</f>
        <v>2.5172489473630398E-2</v>
      </c>
      <c r="DG32" s="4">
        <f>(1-BH32)/(SUM(BH$6:BH32))</f>
        <v>2.5171053906672139E-2</v>
      </c>
      <c r="DH32" s="4">
        <f>(1-BI32)/(SUM(BI$6:BI32))</f>
        <v>2.5169678098730539E-2</v>
      </c>
      <c r="DI32" s="4">
        <f>(1-BJ32)/(SUM(BJ$6:BJ32))</f>
        <v>2.5168334195171057E-2</v>
      </c>
      <c r="DJ32" s="4">
        <f>(1-BK32)/(SUM(BK$6:BK32))</f>
        <v>2.5167095271869843E-2</v>
      </c>
      <c r="DK32" s="4">
        <f>(1-BL32)/(SUM(BL$6:BL32))</f>
        <v>2.5165888653449743E-2</v>
      </c>
      <c r="DL32" s="4">
        <f>(1-BM32)/(SUM(BM$6:BM32))</f>
        <v>2.5164760996187668E-2</v>
      </c>
      <c r="DM32" s="4">
        <f>(1-BN32)/(SUM(BN$6:BN32))</f>
        <v>2.51636644117177E-2</v>
      </c>
      <c r="DN32" s="4">
        <f>(1-BO32)/(SUM(BO$6:BO32))</f>
        <v>2.5162598982861099E-2</v>
      </c>
      <c r="DO32" s="4">
        <f>(1-BP32)/(SUM(BP$6:BP32))</f>
        <v>2.5161596213254624E-2</v>
      </c>
      <c r="DP32" s="4">
        <f>(1-BQ32)/(SUM(BQ$6:BQ32))</f>
        <v>2.5160622084101813E-2</v>
      </c>
      <c r="DQ32" s="4">
        <f>(1-BR32)/(SUM(BR$6:BR32))</f>
        <v>2.515967584502311E-2</v>
      </c>
      <c r="DR32" s="4">
        <f>(1-BS32)/(SUM(BS$6:BS32))</f>
        <v>2.5158756763229956E-2</v>
      </c>
      <c r="DS32" s="4">
        <f>(1-BT32)/(SUM(BT$6:BT32))</f>
        <v>2.5157864123170563E-2</v>
      </c>
      <c r="DT32" s="4">
        <f>(1-BU32)/(SUM(BU$6:BU32))</f>
        <v>2.5156997226181463E-2</v>
      </c>
      <c r="DU32" s="4">
        <f>(1-BV32)/(SUM(BV$6:BV32))</f>
        <v>2.5156155390144503E-2</v>
      </c>
      <c r="DV32" s="4">
        <f>(1-BW32)/(SUM(BW$6:BW32))</f>
        <v>2.5155337949149557E-2</v>
      </c>
      <c r="DW32" s="4">
        <f>(1-BX32)/(SUM(BX$6:BX32))</f>
        <v>2.515454425316261E-2</v>
      </c>
      <c r="DX32" s="4">
        <f>(1-BY32)/(SUM(BY$6:BY32))</f>
        <v>2.5153773667699275E-2</v>
      </c>
      <c r="DY32" s="4">
        <f>(1-BZ32)/(SUM(BZ$6:BZ32))</f>
        <v>2.5153034432046282E-2</v>
      </c>
      <c r="DZ32" s="4">
        <f>(1-CA32)/(SUM(CA$6:CA32))</f>
        <v>2.5152316420161174E-2</v>
      </c>
      <c r="EA32" s="4">
        <f>(1-CB32)/(SUM(CB$6:CB32))</f>
        <v>2.5151618858704809E-2</v>
      </c>
      <c r="EB32" s="4">
        <f>(1-CC32)/(SUM(CC$6:CC32))</f>
        <v>2.5150941005815126E-2</v>
      </c>
      <c r="EC32" s="4">
        <f>(1-CD32)/(SUM(CD$6:CD32))</f>
        <v>2.515028214969867E-2</v>
      </c>
      <c r="ED32" s="4">
        <f>(1-CE32)/(SUM(CE$6:CE32))</f>
        <v>2.514964160729001E-2</v>
      </c>
      <c r="EE32" s="4">
        <f>(1-CF32)/(SUM(CF$6:CF32))</f>
        <v>2.5149018722975484E-2</v>
      </c>
      <c r="EF32" s="4">
        <f>(1-CG32)/(SUM(CG$6:CG32))</f>
        <v>2.5124091849775671E-2</v>
      </c>
      <c r="EG32" s="4">
        <f>(1-CH32)/(SUM(CH$6:CH32))</f>
        <v>2.5124091849775671E-2</v>
      </c>
      <c r="EH32" s="4">
        <f>(1-CI32)/(SUM(CI$6:CI32))</f>
        <v>2.5124091849775671E-2</v>
      </c>
      <c r="EI32" s="4">
        <f>(1-CJ32)/(SUM(CJ$6:CJ32))</f>
        <v>2.5124091849775671E-2</v>
      </c>
      <c r="EJ32" s="4">
        <f>(1-CK32)/(SUM(CK$6:CK32))</f>
        <v>2.5124091849775671E-2</v>
      </c>
      <c r="EK32" s="4">
        <f>(1-CL32)/(SUM(CL$6:CL32))</f>
        <v>2.5124091849775671E-2</v>
      </c>
      <c r="EL32" s="4">
        <f>(1-CM32)/(SUM(CM$6:CM32))</f>
        <v>2.5124091849775671E-2</v>
      </c>
      <c r="EM32" s="4">
        <f>(1-CN32)/(SUM(CN$6:CN32))</f>
        <v>2.5124091849775671E-2</v>
      </c>
      <c r="EN32" s="4">
        <f>(1-CO32)/(SUM(CO$6:CO32))</f>
        <v>2.5124091849775671E-2</v>
      </c>
      <c r="EO32" s="4">
        <f>(1-CP32)/(SUM(CP$6:CP32))</f>
        <v>2.5124091849775671E-2</v>
      </c>
      <c r="EP32" s="4">
        <f>(1-CQ32)/(SUM(CQ$6:CQ32))</f>
        <v>2.5124091849775671E-2</v>
      </c>
      <c r="EQ32" s="4">
        <f>(1-CR32)/(SUM(CR$6:CR32))</f>
        <v>2.5124091849775671E-2</v>
      </c>
      <c r="ER32" s="4">
        <f>(1-CS32)/(SUM(CS$6:CS32))</f>
        <v>2.5124091849775671E-2</v>
      </c>
      <c r="ES32" s="4">
        <f>(1-CT32)/(SUM(CT$6:CT32))</f>
        <v>2.5124091849775671E-2</v>
      </c>
      <c r="ET32" s="4">
        <f>(1-CU32)/(SUM(CU$6:CU32))</f>
        <v>2.5124091849775671E-2</v>
      </c>
      <c r="EU32" s="4">
        <f>(1-CV32)/(SUM(CV$6:CV32))</f>
        <v>2.5124091849775671E-2</v>
      </c>
      <c r="EV32" s="4">
        <f>(1-CW32)/(SUM(CW$6:CW32))</f>
        <v>2.5124091849775671E-2</v>
      </c>
      <c r="EW32" s="4">
        <f>(1-CX32)/(SUM(CX$6:CX32))</f>
        <v>2.5124091849775671E-2</v>
      </c>
      <c r="EX32" s="4">
        <f>(1-CY32)/(SUM(CY$6:CY32))</f>
        <v>2.5124091849775671E-2</v>
      </c>
      <c r="EY32" s="4">
        <f>(1-CZ32)/(SUM(CZ$6:CZ32))</f>
        <v>2.5124091849775671E-2</v>
      </c>
      <c r="EZ32" s="4">
        <f>(1-DA32)/(SUM(DA$6:DA32))</f>
        <v>2.5124091849775671E-2</v>
      </c>
      <c r="FA32" s="4">
        <f>(1-DB32)/(SUM(DB$6:DB32))</f>
        <v>2.5124091849775671E-2</v>
      </c>
      <c r="FB32" s="4">
        <f>(1-DC32)/(SUM(DC$6:DC32))</f>
        <v>2.5124091849775671E-2</v>
      </c>
      <c r="FD32" s="4">
        <f t="shared" si="109"/>
        <v>2.6115979827386226E-2</v>
      </c>
      <c r="FE32" s="4">
        <f t="shared" si="9"/>
        <v>2.611578106620982E-2</v>
      </c>
      <c r="FF32" s="4">
        <f t="shared" si="10"/>
        <v>2.6115617787847878E-2</v>
      </c>
      <c r="FG32" s="4">
        <f t="shared" si="11"/>
        <v>2.6115480091901677E-2</v>
      </c>
      <c r="FH32" s="4">
        <f t="shared" si="12"/>
        <v>2.6115343405201275E-2</v>
      </c>
      <c r="FI32" s="4">
        <f t="shared" si="13"/>
        <v>2.6115267727524039E-2</v>
      </c>
      <c r="FJ32" s="4">
        <f t="shared" si="14"/>
        <v>2.6115192357453409E-2</v>
      </c>
      <c r="FK32" s="4">
        <f t="shared" si="15"/>
        <v>2.6115158460732424E-2</v>
      </c>
      <c r="FL32" s="4">
        <f t="shared" si="16"/>
        <v>2.6115124626045594E-2</v>
      </c>
      <c r="FM32" s="4">
        <f t="shared" si="17"/>
        <v>2.6115090853222611E-2</v>
      </c>
      <c r="FN32" s="4">
        <f t="shared" si="18"/>
        <v>2.6115088117875107E-2</v>
      </c>
      <c r="FO32" s="4">
        <f t="shared" si="19"/>
        <v>2.6115085382932612E-2</v>
      </c>
      <c r="FP32" s="4">
        <f t="shared" si="20"/>
        <v>2.6115082648395571E-2</v>
      </c>
      <c r="FQ32" s="4">
        <f t="shared" si="21"/>
        <v>2.6115079914263761E-2</v>
      </c>
      <c r="FR32" s="4">
        <f t="shared" si="22"/>
        <v>2.6115077180537183E-2</v>
      </c>
      <c r="FS32" s="4">
        <f t="shared" si="23"/>
        <v>2.6115074447215614E-2</v>
      </c>
      <c r="FT32" s="4">
        <f t="shared" si="24"/>
        <v>2.6115071714298832E-2</v>
      </c>
      <c r="FU32" s="4">
        <f t="shared" si="25"/>
        <v>2.6115068981787282E-2</v>
      </c>
      <c r="FV32" s="4">
        <f t="shared" si="26"/>
        <v>2.6115066249680297E-2</v>
      </c>
      <c r="FW32" s="4">
        <f t="shared" si="27"/>
        <v>2.6115063517977877E-2</v>
      </c>
      <c r="FX32" s="4">
        <f t="shared" si="28"/>
        <v>2.6115072081166701E-2</v>
      </c>
      <c r="FY32" s="4">
        <f t="shared" si="29"/>
        <v>2.6115080648332789E-2</v>
      </c>
      <c r="FZ32" s="4">
        <f t="shared" si="30"/>
        <v>2.6115089219479026E-2</v>
      </c>
      <c r="GA32" s="4">
        <f t="shared" si="31"/>
        <v>2.61150977946083E-2</v>
      </c>
      <c r="GB32" s="4">
        <f t="shared" si="32"/>
        <v>2.6115106373723274E-2</v>
      </c>
      <c r="GC32" s="4">
        <f t="shared" si="33"/>
        <v>2.6115114956826835E-2</v>
      </c>
      <c r="GD32" s="4">
        <f t="shared" si="34"/>
        <v>2.6115123543921426E-2</v>
      </c>
      <c r="GE32" s="4">
        <f t="shared" si="35"/>
        <v>2.6078182526303229E-2</v>
      </c>
      <c r="GF32" s="4">
        <f t="shared" si="36"/>
        <v>2.6078182526303229E-2</v>
      </c>
      <c r="GG32" s="4">
        <f t="shared" si="37"/>
        <v>2.6078182526303229E-2</v>
      </c>
      <c r="GH32" s="4">
        <f t="shared" si="38"/>
        <v>2.6078182526303229E-2</v>
      </c>
      <c r="GI32" s="4">
        <f t="shared" si="39"/>
        <v>2.6078182526303229E-2</v>
      </c>
      <c r="GJ32" s="4">
        <f t="shared" si="40"/>
        <v>2.6078182526303229E-2</v>
      </c>
      <c r="GK32" s="4">
        <f t="shared" si="41"/>
        <v>2.6078182526303229E-2</v>
      </c>
      <c r="GL32" s="4">
        <f t="shared" si="42"/>
        <v>2.6078182526303229E-2</v>
      </c>
      <c r="GM32" s="4">
        <f t="shared" si="43"/>
        <v>2.6078182526303229E-2</v>
      </c>
      <c r="GN32" s="4">
        <f t="shared" si="44"/>
        <v>2.6078182526303229E-2</v>
      </c>
      <c r="GO32" s="4">
        <f t="shared" si="45"/>
        <v>2.6078182526303229E-2</v>
      </c>
      <c r="GP32" s="4">
        <f t="shared" si="46"/>
        <v>2.6078182526303229E-2</v>
      </c>
      <c r="GQ32" s="4">
        <f t="shared" si="47"/>
        <v>2.6078182526303229E-2</v>
      </c>
      <c r="GR32" s="4">
        <f t="shared" si="48"/>
        <v>2.6078182526303229E-2</v>
      </c>
      <c r="GS32" s="4">
        <f t="shared" si="49"/>
        <v>2.6078182526303229E-2</v>
      </c>
      <c r="GT32" s="4">
        <f t="shared" si="50"/>
        <v>2.6078182526303229E-2</v>
      </c>
      <c r="GU32" s="4">
        <f t="shared" si="51"/>
        <v>2.6078182526303229E-2</v>
      </c>
      <c r="GV32" s="4">
        <f t="shared" si="52"/>
        <v>2.6078182526303229E-2</v>
      </c>
      <c r="GW32" s="4">
        <f t="shared" si="53"/>
        <v>2.6078182526303229E-2</v>
      </c>
      <c r="GX32" s="4">
        <f t="shared" si="54"/>
        <v>2.6078182526303229E-2</v>
      </c>
      <c r="GY32" s="4">
        <f t="shared" si="55"/>
        <v>2.6078182526303229E-2</v>
      </c>
      <c r="GZ32" s="4">
        <f t="shared" si="56"/>
        <v>2.6078182526303229E-2</v>
      </c>
      <c r="HA32" s="4">
        <f t="shared" si="57"/>
        <v>2.6078182526303229E-2</v>
      </c>
      <c r="HB32" s="4"/>
      <c r="HC32" s="4"/>
      <c r="HD32" s="4"/>
      <c r="HE32" s="4"/>
    </row>
    <row r="33" spans="2:213" x14ac:dyDescent="0.2">
      <c r="B33" t="str">
        <f t="shared" si="0"/>
        <v>28y</v>
      </c>
      <c r="C33">
        <f t="shared" si="58"/>
        <v>336</v>
      </c>
      <c r="D33" s="10">
        <f t="shared" si="1"/>
        <v>28</v>
      </c>
      <c r="E33" s="11">
        <f>'Curve construction'!E48</f>
        <v>2.8024637216548982E-2</v>
      </c>
      <c r="G33" s="11">
        <f t="shared" si="114"/>
        <v>2.8024637216548982E-2</v>
      </c>
      <c r="H33" s="11">
        <f t="shared" si="114"/>
        <v>2.8024637216548982E-2</v>
      </c>
      <c r="I33" s="11">
        <f t="shared" si="114"/>
        <v>2.8024637216548982E-2</v>
      </c>
      <c r="J33" s="11">
        <f t="shared" si="114"/>
        <v>2.8024637216548982E-2</v>
      </c>
      <c r="K33" s="11">
        <f t="shared" si="114"/>
        <v>2.8024637216548982E-2</v>
      </c>
      <c r="L33" s="11">
        <f t="shared" si="114"/>
        <v>2.8024637216548982E-2</v>
      </c>
      <c r="M33" s="11">
        <f t="shared" si="114"/>
        <v>2.8024637216548982E-2</v>
      </c>
      <c r="N33" s="11">
        <f t="shared" si="114"/>
        <v>2.8024637216548982E-2</v>
      </c>
      <c r="O33" s="11">
        <f t="shared" si="114"/>
        <v>2.8024637216548982E-2</v>
      </c>
      <c r="P33" s="11">
        <f t="shared" si="114"/>
        <v>2.8024637216548982E-2</v>
      </c>
      <c r="Q33" s="11">
        <f t="shared" si="114"/>
        <v>2.8024637216548982E-2</v>
      </c>
      <c r="R33" s="11">
        <f t="shared" si="114"/>
        <v>2.8024637216548982E-2</v>
      </c>
      <c r="S33" s="11">
        <f t="shared" si="114"/>
        <v>2.8024637216548982E-2</v>
      </c>
      <c r="T33" s="11">
        <f t="shared" si="114"/>
        <v>2.8024637216548982E-2</v>
      </c>
      <c r="U33" s="11">
        <f t="shared" si="114"/>
        <v>2.8024637216548982E-2</v>
      </c>
      <c r="V33" s="11">
        <f t="shared" si="114"/>
        <v>2.8024637216548982E-2</v>
      </c>
      <c r="W33" s="11">
        <f t="shared" si="113"/>
        <v>2.8024637216548982E-2</v>
      </c>
      <c r="X33" s="11">
        <f t="shared" si="113"/>
        <v>2.8024637216548982E-2</v>
      </c>
      <c r="Y33" s="11">
        <f t="shared" si="113"/>
        <v>2.8024637216548982E-2</v>
      </c>
      <c r="Z33" s="11">
        <f t="shared" si="113"/>
        <v>2.8024637216548982E-2</v>
      </c>
      <c r="AA33" s="11">
        <f t="shared" si="113"/>
        <v>2.8024637216548982E-2</v>
      </c>
      <c r="AB33" s="11">
        <f t="shared" si="113"/>
        <v>2.8024637216548982E-2</v>
      </c>
      <c r="AC33" s="11">
        <f t="shared" si="113"/>
        <v>2.8024637216548982E-2</v>
      </c>
      <c r="AD33" s="11">
        <f t="shared" si="113"/>
        <v>2.8024637216548982E-2</v>
      </c>
      <c r="AE33" s="11">
        <f t="shared" si="113"/>
        <v>2.8024637216548982E-2</v>
      </c>
      <c r="AF33" s="11">
        <f t="shared" si="113"/>
        <v>2.8024637216548982E-2</v>
      </c>
      <c r="AG33" s="11">
        <f t="shared" si="113"/>
        <v>2.8024637216548982E-2</v>
      </c>
      <c r="AH33" s="11">
        <f t="shared" si="113"/>
        <v>2.9024637216548983E-2</v>
      </c>
      <c r="AI33" s="11">
        <f t="shared" si="113"/>
        <v>2.8024637216548982E-2</v>
      </c>
      <c r="AJ33" s="11">
        <f t="shared" si="113"/>
        <v>2.8024637216548982E-2</v>
      </c>
      <c r="AK33" s="11">
        <f t="shared" si="113"/>
        <v>2.8024637216548982E-2</v>
      </c>
      <c r="AL33" s="11">
        <f t="shared" si="113"/>
        <v>2.8024637216548982E-2</v>
      </c>
      <c r="AM33" s="11">
        <f t="shared" si="113"/>
        <v>2.8024637216548982E-2</v>
      </c>
      <c r="AN33" s="11">
        <f t="shared" si="113"/>
        <v>2.8024637216548982E-2</v>
      </c>
      <c r="AO33" s="11">
        <f t="shared" si="113"/>
        <v>2.8024637216548982E-2</v>
      </c>
      <c r="AP33" s="11">
        <f t="shared" si="113"/>
        <v>2.8024637216548982E-2</v>
      </c>
      <c r="AQ33" s="11">
        <f t="shared" si="113"/>
        <v>2.8024637216548982E-2</v>
      </c>
      <c r="AR33" s="11">
        <f t="shared" si="113"/>
        <v>2.8024637216548982E-2</v>
      </c>
      <c r="AS33" s="11">
        <f t="shared" si="113"/>
        <v>2.8024637216548982E-2</v>
      </c>
      <c r="AT33" s="11">
        <f t="shared" si="113"/>
        <v>2.8024637216548982E-2</v>
      </c>
      <c r="AU33" s="11">
        <f t="shared" si="113"/>
        <v>2.8024637216548982E-2</v>
      </c>
      <c r="AV33" s="11">
        <f t="shared" si="113"/>
        <v>2.8024637216548982E-2</v>
      </c>
      <c r="AW33" s="11">
        <f t="shared" si="113"/>
        <v>2.8024637216548982E-2</v>
      </c>
      <c r="AX33" s="11">
        <f t="shared" si="115"/>
        <v>2.8024637216548982E-2</v>
      </c>
      <c r="AY33" s="11">
        <f t="shared" si="115"/>
        <v>2.8024637216548982E-2</v>
      </c>
      <c r="AZ33" s="11">
        <f t="shared" si="115"/>
        <v>2.8024637216548982E-2</v>
      </c>
      <c r="BA33" s="11">
        <f t="shared" si="115"/>
        <v>2.8024637216548982E-2</v>
      </c>
      <c r="BB33" s="11">
        <f t="shared" si="115"/>
        <v>2.8024637216548982E-2</v>
      </c>
      <c r="BC33" s="11">
        <f t="shared" si="115"/>
        <v>2.8024637216548982E-2</v>
      </c>
      <c r="BD33" s="11">
        <f t="shared" si="115"/>
        <v>2.8024637216548982E-2</v>
      </c>
      <c r="BF33" s="11">
        <f t="shared" si="110"/>
        <v>0.484944793019638</v>
      </c>
      <c r="BG33" s="11">
        <f t="shared" si="60"/>
        <v>0.48494732927133205</v>
      </c>
      <c r="BH33" s="11">
        <f t="shared" si="61"/>
        <v>0.48494941276205522</v>
      </c>
      <c r="BI33" s="11">
        <f t="shared" si="62"/>
        <v>0.4849511698191537</v>
      </c>
      <c r="BJ33" s="11">
        <f t="shared" si="63"/>
        <v>0.48495291400438895</v>
      </c>
      <c r="BK33" s="11">
        <f t="shared" si="64"/>
        <v>0.48495387968919657</v>
      </c>
      <c r="BL33" s="11">
        <f t="shared" si="65"/>
        <v>0.48495484145076917</v>
      </c>
      <c r="BM33" s="11">
        <f t="shared" si="66"/>
        <v>0.48495527399132676</v>
      </c>
      <c r="BN33" s="11">
        <f t="shared" si="67"/>
        <v>0.48495570574069352</v>
      </c>
      <c r="BO33" s="11">
        <f t="shared" si="68"/>
        <v>0.48495613670103932</v>
      </c>
      <c r="BP33" s="11">
        <f t="shared" si="69"/>
        <v>0.48495617160564314</v>
      </c>
      <c r="BQ33" s="11">
        <f t="shared" si="70"/>
        <v>0.48495620650507631</v>
      </c>
      <c r="BR33" s="11">
        <f t="shared" si="71"/>
        <v>0.48495624139933996</v>
      </c>
      <c r="BS33" s="11">
        <f t="shared" si="72"/>
        <v>0.48495627628843502</v>
      </c>
      <c r="BT33" s="11">
        <f t="shared" si="73"/>
        <v>0.48495631117236293</v>
      </c>
      <c r="BU33" s="11">
        <f t="shared" si="74"/>
        <v>0.48495634605112464</v>
      </c>
      <c r="BV33" s="11">
        <f t="shared" si="75"/>
        <v>0.48495638092472171</v>
      </c>
      <c r="BW33" s="11">
        <f t="shared" si="76"/>
        <v>0.48495641579315468</v>
      </c>
      <c r="BX33" s="11">
        <f t="shared" si="77"/>
        <v>0.4849564506564249</v>
      </c>
      <c r="BY33" s="11">
        <f t="shared" si="78"/>
        <v>0.4849564855145338</v>
      </c>
      <c r="BZ33" s="11">
        <f t="shared" si="79"/>
        <v>0.48495637624327709</v>
      </c>
      <c r="CA33" s="11">
        <f t="shared" si="80"/>
        <v>0.48495626692129201</v>
      </c>
      <c r="CB33" s="11">
        <f t="shared" si="81"/>
        <v>0.48495615754854349</v>
      </c>
      <c r="CC33" s="11">
        <f t="shared" si="82"/>
        <v>0.48495604812499576</v>
      </c>
      <c r="CD33" s="11">
        <f t="shared" si="83"/>
        <v>0.48495593865061337</v>
      </c>
      <c r="CE33" s="11">
        <f t="shared" si="84"/>
        <v>0.48495582912536112</v>
      </c>
      <c r="CF33" s="11">
        <f t="shared" si="85"/>
        <v>0.48495571954920347</v>
      </c>
      <c r="CG33" s="11">
        <f t="shared" si="86"/>
        <v>0.48495560992210501</v>
      </c>
      <c r="CH33" s="11">
        <f t="shared" si="87"/>
        <v>0.48542734531867604</v>
      </c>
      <c r="CI33" s="11">
        <f t="shared" si="88"/>
        <v>0.48542734531867604</v>
      </c>
      <c r="CJ33" s="11">
        <f t="shared" si="89"/>
        <v>0.48542734531867604</v>
      </c>
      <c r="CK33" s="11">
        <f t="shared" si="90"/>
        <v>0.48542734531867604</v>
      </c>
      <c r="CL33" s="11">
        <f t="shared" si="91"/>
        <v>0.48542734531867604</v>
      </c>
      <c r="CM33" s="11">
        <f t="shared" si="92"/>
        <v>0.48542734531867604</v>
      </c>
      <c r="CN33" s="11">
        <f t="shared" si="93"/>
        <v>0.48542734531867604</v>
      </c>
      <c r="CO33" s="11">
        <f t="shared" si="94"/>
        <v>0.48542734531867604</v>
      </c>
      <c r="CP33" s="11">
        <f t="shared" si="95"/>
        <v>0.48542734531867604</v>
      </c>
      <c r="CQ33" s="11">
        <f t="shared" si="96"/>
        <v>0.48542734531867604</v>
      </c>
      <c r="CR33" s="11">
        <f t="shared" si="97"/>
        <v>0.48542734531867604</v>
      </c>
      <c r="CS33" s="11">
        <f t="shared" si="98"/>
        <v>0.48542734531867604</v>
      </c>
      <c r="CT33" s="11">
        <f t="shared" si="99"/>
        <v>0.48542734531867604</v>
      </c>
      <c r="CU33" s="11">
        <f t="shared" si="100"/>
        <v>0.48542734531867604</v>
      </c>
      <c r="CV33" s="11">
        <f t="shared" si="101"/>
        <v>0.48542734531867604</v>
      </c>
      <c r="CW33" s="11">
        <f t="shared" si="102"/>
        <v>0.48542734531867604</v>
      </c>
      <c r="CX33" s="11">
        <f t="shared" si="103"/>
        <v>0.48542734531867604</v>
      </c>
      <c r="CY33" s="11">
        <f t="shared" si="104"/>
        <v>0.48542734531867604</v>
      </c>
      <c r="CZ33" s="11">
        <f t="shared" si="105"/>
        <v>0.48542734531867604</v>
      </c>
      <c r="DA33" s="11">
        <f t="shared" si="106"/>
        <v>0.48542734531867604</v>
      </c>
      <c r="DB33" s="11">
        <f t="shared" si="107"/>
        <v>0.48542734531867604</v>
      </c>
      <c r="DC33" s="11">
        <f t="shared" si="108"/>
        <v>0.48542734531867604</v>
      </c>
      <c r="DE33" s="4">
        <f>(1-BF33)/(SUM(BF$6:BF33))</f>
        <v>2.524174407669787E-2</v>
      </c>
      <c r="DF33" s="4">
        <f>(1-BG33)/(SUM(BG$6:BG33))</f>
        <v>2.5240270626914481E-2</v>
      </c>
      <c r="DG33" s="4">
        <f>(1-BH33)/(SUM(BH$6:BH33))</f>
        <v>2.523886596776697E-2</v>
      </c>
      <c r="DH33" s="4">
        <f>(1-BI33)/(SUM(BI$6:BI33))</f>
        <v>2.5237519712647889E-2</v>
      </c>
      <c r="DI33" s="4">
        <f>(1-BJ33)/(SUM(BJ$6:BJ33))</f>
        <v>2.5236204681210933E-2</v>
      </c>
      <c r="DJ33" s="4">
        <f>(1-BK33)/(SUM(BK$6:BK33))</f>
        <v>2.5234992197001874E-2</v>
      </c>
      <c r="DK33" s="4">
        <f>(1-BL33)/(SUM(BL$6:BL33))</f>
        <v>2.5233811331541248E-2</v>
      </c>
      <c r="DL33" s="4">
        <f>(1-BM33)/(SUM(BM$6:BM33))</f>
        <v>2.5232707612523695E-2</v>
      </c>
      <c r="DM33" s="4">
        <f>(1-BN33)/(SUM(BN$6:BN33))</f>
        <v>2.5231634307537651E-2</v>
      </c>
      <c r="DN33" s="4">
        <f>(1-BO33)/(SUM(BO$6:BO33))</f>
        <v>2.5230591497841168E-2</v>
      </c>
      <c r="DO33" s="4">
        <f>(1-BP33)/(SUM(BP$6:BP33))</f>
        <v>2.5229609914069681E-2</v>
      </c>
      <c r="DP33" s="4">
        <f>(1-BQ33)/(SUM(BQ$6:BQ33))</f>
        <v>2.5228656364152623E-2</v>
      </c>
      <c r="DQ33" s="4">
        <f>(1-BR33)/(SUM(BR$6:BR33))</f>
        <v>2.5227730113707901E-2</v>
      </c>
      <c r="DR33" s="4">
        <f>(1-BS33)/(SUM(BS$6:BS33))</f>
        <v>2.5226830445563418E-2</v>
      </c>
      <c r="DS33" s="4">
        <f>(1-BT33)/(SUM(BT$6:BT33))</f>
        <v>2.522595665941085E-2</v>
      </c>
      <c r="DT33" s="4">
        <f>(1-BU33)/(SUM(BU$6:BU33))</f>
        <v>2.5225108071465059E-2</v>
      </c>
      <c r="DU33" s="4">
        <f>(1-BV33)/(SUM(BV$6:BV33))</f>
        <v>2.522428401412875E-2</v>
      </c>
      <c r="DV33" s="4">
        <f>(1-BW33)/(SUM(BW$6:BW33))</f>
        <v>2.5223483835662842E-2</v>
      </c>
      <c r="DW33" s="4">
        <f>(1-BX33)/(SUM(BX$6:BX33))</f>
        <v>2.5222706899861915E-2</v>
      </c>
      <c r="DX33" s="4">
        <f>(1-BY33)/(SUM(BY$6:BY33))</f>
        <v>2.522195258573506E-2</v>
      </c>
      <c r="DY33" s="4">
        <f>(1-BZ33)/(SUM(BZ$6:BZ33))</f>
        <v>2.5221228919353408E-2</v>
      </c>
      <c r="DZ33" s="4">
        <f>(1-CA33)/(SUM(CA$6:CA33))</f>
        <v>2.522052602788619E-2</v>
      </c>
      <c r="EA33" s="4">
        <f>(1-CB33)/(SUM(CB$6:CB33))</f>
        <v>2.5219843154395582E-2</v>
      </c>
      <c r="EB33" s="4">
        <f>(1-CC33)/(SUM(CC$6:CC33))</f>
        <v>2.5219179572750397E-2</v>
      </c>
      <c r="EC33" s="4">
        <f>(1-CD33)/(SUM(CD$6:CD33))</f>
        <v>2.5218534586247749E-2</v>
      </c>
      <c r="ED33" s="4">
        <f>(1-CE33)/(SUM(CE$6:CE33))</f>
        <v>2.521790752630125E-2</v>
      </c>
      <c r="EE33" s="4">
        <f>(1-CF33)/(SUM(CF$6:CF33))</f>
        <v>2.5217297751192025E-2</v>
      </c>
      <c r="EF33" s="4">
        <f>(1-CG33)/(SUM(CG$6:CG33))</f>
        <v>2.521670464487951E-2</v>
      </c>
      <c r="EG33" s="4">
        <f>(1-CH33)/(SUM(CH$6:CH33))</f>
        <v>2.519302649427101E-2</v>
      </c>
      <c r="EH33" s="4">
        <f>(1-CI33)/(SUM(CI$6:CI33))</f>
        <v>2.519302649427101E-2</v>
      </c>
      <c r="EI33" s="4">
        <f>(1-CJ33)/(SUM(CJ$6:CJ33))</f>
        <v>2.519302649427101E-2</v>
      </c>
      <c r="EJ33" s="4">
        <f>(1-CK33)/(SUM(CK$6:CK33))</f>
        <v>2.519302649427101E-2</v>
      </c>
      <c r="EK33" s="4">
        <f>(1-CL33)/(SUM(CL$6:CL33))</f>
        <v>2.519302649427101E-2</v>
      </c>
      <c r="EL33" s="4">
        <f>(1-CM33)/(SUM(CM$6:CM33))</f>
        <v>2.519302649427101E-2</v>
      </c>
      <c r="EM33" s="4">
        <f>(1-CN33)/(SUM(CN$6:CN33))</f>
        <v>2.519302649427101E-2</v>
      </c>
      <c r="EN33" s="4">
        <f>(1-CO33)/(SUM(CO$6:CO33))</f>
        <v>2.519302649427101E-2</v>
      </c>
      <c r="EO33" s="4">
        <f>(1-CP33)/(SUM(CP$6:CP33))</f>
        <v>2.519302649427101E-2</v>
      </c>
      <c r="EP33" s="4">
        <f>(1-CQ33)/(SUM(CQ$6:CQ33))</f>
        <v>2.519302649427101E-2</v>
      </c>
      <c r="EQ33" s="4">
        <f>(1-CR33)/(SUM(CR$6:CR33))</f>
        <v>2.519302649427101E-2</v>
      </c>
      <c r="ER33" s="4">
        <f>(1-CS33)/(SUM(CS$6:CS33))</f>
        <v>2.519302649427101E-2</v>
      </c>
      <c r="ES33" s="4">
        <f>(1-CT33)/(SUM(CT$6:CT33))</f>
        <v>2.519302649427101E-2</v>
      </c>
      <c r="ET33" s="4">
        <f>(1-CU33)/(SUM(CU$6:CU33))</f>
        <v>2.519302649427101E-2</v>
      </c>
      <c r="EU33" s="4">
        <f>(1-CV33)/(SUM(CV$6:CV33))</f>
        <v>2.519302649427101E-2</v>
      </c>
      <c r="EV33" s="4">
        <f>(1-CW33)/(SUM(CW$6:CW33))</f>
        <v>2.519302649427101E-2</v>
      </c>
      <c r="EW33" s="4">
        <f>(1-CX33)/(SUM(CX$6:CX33))</f>
        <v>2.519302649427101E-2</v>
      </c>
      <c r="EX33" s="4">
        <f>(1-CY33)/(SUM(CY$6:CY33))</f>
        <v>2.519302649427101E-2</v>
      </c>
      <c r="EY33" s="4">
        <f>(1-CZ33)/(SUM(CZ$6:CZ33))</f>
        <v>2.519302649427101E-2</v>
      </c>
      <c r="EZ33" s="4">
        <f>(1-DA33)/(SUM(DA$6:DA33))</f>
        <v>2.519302649427101E-2</v>
      </c>
      <c r="FA33" s="4">
        <f>(1-DB33)/(SUM(DB$6:DB33))</f>
        <v>2.519302649427101E-2</v>
      </c>
      <c r="FB33" s="4">
        <f>(1-DC33)/(SUM(DC$6:DC33))</f>
        <v>2.519302649427101E-2</v>
      </c>
      <c r="FD33" s="4">
        <f t="shared" si="109"/>
        <v>2.6184085103854393E-2</v>
      </c>
      <c r="FE33" s="4">
        <f t="shared" si="9"/>
        <v>2.6183893428569638E-2</v>
      </c>
      <c r="FF33" s="4">
        <f t="shared" si="10"/>
        <v>2.618373597112611E-2</v>
      </c>
      <c r="FG33" s="4">
        <f t="shared" si="11"/>
        <v>2.6183603184077642E-2</v>
      </c>
      <c r="FH33" s="4">
        <f t="shared" si="12"/>
        <v>2.618347137029442E-2</v>
      </c>
      <c r="FI33" s="4">
        <f t="shared" si="13"/>
        <v>2.6183398390545953E-2</v>
      </c>
      <c r="FJ33" s="4">
        <f t="shared" si="14"/>
        <v>2.6183325707437977E-2</v>
      </c>
      <c r="FK33" s="4">
        <f t="shared" si="15"/>
        <v>2.6183293019143905E-2</v>
      </c>
      <c r="FL33" s="4">
        <f t="shared" si="16"/>
        <v>2.6183260390672203E-2</v>
      </c>
      <c r="FM33" s="4">
        <f t="shared" si="17"/>
        <v>2.6183227821859001E-2</v>
      </c>
      <c r="FN33" s="4">
        <f t="shared" si="18"/>
        <v>2.618322518402727E-2</v>
      </c>
      <c r="FO33" s="4">
        <f t="shared" si="19"/>
        <v>2.6183222546586338E-2</v>
      </c>
      <c r="FP33" s="4">
        <f t="shared" si="20"/>
        <v>2.6183219909536204E-2</v>
      </c>
      <c r="FQ33" s="4">
        <f t="shared" si="21"/>
        <v>2.6183217272876869E-2</v>
      </c>
      <c r="FR33" s="4">
        <f t="shared" si="22"/>
        <v>2.6183214636608332E-2</v>
      </c>
      <c r="FS33" s="4">
        <f t="shared" si="23"/>
        <v>2.6183212000730371E-2</v>
      </c>
      <c r="FT33" s="4">
        <f t="shared" si="24"/>
        <v>2.6183209365242766E-2</v>
      </c>
      <c r="FU33" s="4">
        <f t="shared" si="25"/>
        <v>2.6183206730145736E-2</v>
      </c>
      <c r="FV33" s="4">
        <f t="shared" si="26"/>
        <v>2.6183204095439061E-2</v>
      </c>
      <c r="FW33" s="4">
        <f t="shared" si="27"/>
        <v>2.618320146112274E-2</v>
      </c>
      <c r="FX33" s="4">
        <f t="shared" si="28"/>
        <v>2.6183209719031542E-2</v>
      </c>
      <c r="FY33" s="4">
        <f t="shared" si="29"/>
        <v>2.6183217980776163E-2</v>
      </c>
      <c r="FZ33" s="4">
        <f t="shared" si="30"/>
        <v>2.6183226246358826E-2</v>
      </c>
      <c r="GA33" s="4">
        <f t="shared" si="31"/>
        <v>2.6183234515782638E-2</v>
      </c>
      <c r="GB33" s="4">
        <f t="shared" si="32"/>
        <v>2.6183242789049821E-2</v>
      </c>
      <c r="GC33" s="4">
        <f t="shared" si="33"/>
        <v>2.6183251066163482E-2</v>
      </c>
      <c r="GD33" s="4">
        <f t="shared" si="34"/>
        <v>2.6183259347126064E-2</v>
      </c>
      <c r="GE33" s="4">
        <f t="shared" si="35"/>
        <v>2.6183267631940454E-2</v>
      </c>
      <c r="GF33" s="4">
        <f t="shared" si="36"/>
        <v>2.6147635263322089E-2</v>
      </c>
      <c r="GG33" s="4">
        <f t="shared" si="37"/>
        <v>2.6147635263322089E-2</v>
      </c>
      <c r="GH33" s="4">
        <f t="shared" si="38"/>
        <v>2.6147635263322089E-2</v>
      </c>
      <c r="GI33" s="4">
        <f t="shared" si="39"/>
        <v>2.6147635263322089E-2</v>
      </c>
      <c r="GJ33" s="4">
        <f t="shared" si="40"/>
        <v>2.6147635263322089E-2</v>
      </c>
      <c r="GK33" s="4">
        <f t="shared" si="41"/>
        <v>2.6147635263322089E-2</v>
      </c>
      <c r="GL33" s="4">
        <f t="shared" si="42"/>
        <v>2.6147635263322089E-2</v>
      </c>
      <c r="GM33" s="4">
        <f t="shared" si="43"/>
        <v>2.6147635263322089E-2</v>
      </c>
      <c r="GN33" s="4">
        <f t="shared" si="44"/>
        <v>2.6147635263322089E-2</v>
      </c>
      <c r="GO33" s="4">
        <f t="shared" si="45"/>
        <v>2.6147635263322089E-2</v>
      </c>
      <c r="GP33" s="4">
        <f t="shared" si="46"/>
        <v>2.6147635263322089E-2</v>
      </c>
      <c r="GQ33" s="4">
        <f t="shared" si="47"/>
        <v>2.6147635263322089E-2</v>
      </c>
      <c r="GR33" s="4">
        <f t="shared" si="48"/>
        <v>2.6147635263322089E-2</v>
      </c>
      <c r="GS33" s="4">
        <f t="shared" si="49"/>
        <v>2.6147635263322089E-2</v>
      </c>
      <c r="GT33" s="4">
        <f t="shared" si="50"/>
        <v>2.6147635263322089E-2</v>
      </c>
      <c r="GU33" s="4">
        <f t="shared" si="51"/>
        <v>2.6147635263322089E-2</v>
      </c>
      <c r="GV33" s="4">
        <f t="shared" si="52"/>
        <v>2.6147635263322089E-2</v>
      </c>
      <c r="GW33" s="4">
        <f t="shared" si="53"/>
        <v>2.6147635263322089E-2</v>
      </c>
      <c r="GX33" s="4">
        <f t="shared" si="54"/>
        <v>2.6147635263322089E-2</v>
      </c>
      <c r="GY33" s="4">
        <f t="shared" si="55"/>
        <v>2.6147635263322089E-2</v>
      </c>
      <c r="GZ33" s="4">
        <f t="shared" si="56"/>
        <v>2.6147635263322089E-2</v>
      </c>
      <c r="HA33" s="4">
        <f t="shared" si="57"/>
        <v>2.6147635263322089E-2</v>
      </c>
      <c r="HB33" s="4"/>
      <c r="HC33" s="4"/>
      <c r="HD33" s="4"/>
      <c r="HE33" s="4"/>
    </row>
    <row r="34" spans="2:213" x14ac:dyDescent="0.2">
      <c r="B34" t="str">
        <f t="shared" si="0"/>
        <v>29y</v>
      </c>
      <c r="C34">
        <f t="shared" si="58"/>
        <v>348</v>
      </c>
      <c r="D34" s="10">
        <f t="shared" si="1"/>
        <v>29</v>
      </c>
      <c r="E34" s="11">
        <f>'Curve construction'!E49</f>
        <v>2.7785445483307792E-2</v>
      </c>
      <c r="G34" s="11">
        <f t="shared" si="114"/>
        <v>2.7785445483307792E-2</v>
      </c>
      <c r="H34" s="11">
        <f t="shared" si="114"/>
        <v>2.7785445483307792E-2</v>
      </c>
      <c r="I34" s="11">
        <f t="shared" si="114"/>
        <v>2.7785445483307792E-2</v>
      </c>
      <c r="J34" s="11">
        <f t="shared" si="114"/>
        <v>2.7785445483307792E-2</v>
      </c>
      <c r="K34" s="11">
        <f t="shared" si="114"/>
        <v>2.7785445483307792E-2</v>
      </c>
      <c r="L34" s="11">
        <f t="shared" si="114"/>
        <v>2.7785445483307792E-2</v>
      </c>
      <c r="M34" s="11">
        <f t="shared" si="114"/>
        <v>2.7785445483307792E-2</v>
      </c>
      <c r="N34" s="11">
        <f t="shared" si="114"/>
        <v>2.7785445483307792E-2</v>
      </c>
      <c r="O34" s="11">
        <f t="shared" si="114"/>
        <v>2.7785445483307792E-2</v>
      </c>
      <c r="P34" s="11">
        <f t="shared" si="114"/>
        <v>2.7785445483307792E-2</v>
      </c>
      <c r="Q34" s="11">
        <f t="shared" si="114"/>
        <v>2.7785445483307792E-2</v>
      </c>
      <c r="R34" s="11">
        <f t="shared" si="114"/>
        <v>2.7785445483307792E-2</v>
      </c>
      <c r="S34" s="11">
        <f t="shared" si="114"/>
        <v>2.7785445483307792E-2</v>
      </c>
      <c r="T34" s="11">
        <f t="shared" si="114"/>
        <v>2.7785445483307792E-2</v>
      </c>
      <c r="U34" s="11">
        <f t="shared" si="114"/>
        <v>2.7785445483307792E-2</v>
      </c>
      <c r="V34" s="11">
        <f t="shared" si="114"/>
        <v>2.7785445483307792E-2</v>
      </c>
      <c r="W34" s="11">
        <f t="shared" si="113"/>
        <v>2.7785445483307792E-2</v>
      </c>
      <c r="X34" s="11">
        <f t="shared" si="113"/>
        <v>2.7785445483307792E-2</v>
      </c>
      <c r="Y34" s="11">
        <f t="shared" si="113"/>
        <v>2.7785445483307792E-2</v>
      </c>
      <c r="Z34" s="11">
        <f t="shared" si="113"/>
        <v>2.7785445483307792E-2</v>
      </c>
      <c r="AA34" s="11">
        <f t="shared" si="113"/>
        <v>2.7785445483307792E-2</v>
      </c>
      <c r="AB34" s="11">
        <f t="shared" si="113"/>
        <v>2.7785445483307792E-2</v>
      </c>
      <c r="AC34" s="11">
        <f t="shared" si="113"/>
        <v>2.7785445483307792E-2</v>
      </c>
      <c r="AD34" s="11">
        <f t="shared" si="113"/>
        <v>2.7785445483307792E-2</v>
      </c>
      <c r="AE34" s="11">
        <f t="shared" si="113"/>
        <v>2.7785445483307792E-2</v>
      </c>
      <c r="AF34" s="11">
        <f t="shared" si="113"/>
        <v>2.7785445483307792E-2</v>
      </c>
      <c r="AG34" s="11">
        <f t="shared" si="113"/>
        <v>2.7785445483307792E-2</v>
      </c>
      <c r="AH34" s="11">
        <f t="shared" si="113"/>
        <v>2.7785445483307792E-2</v>
      </c>
      <c r="AI34" s="11">
        <f t="shared" si="113"/>
        <v>2.8785445483307793E-2</v>
      </c>
      <c r="AJ34" s="11">
        <f t="shared" si="113"/>
        <v>2.7785445483307792E-2</v>
      </c>
      <c r="AK34" s="11">
        <f t="shared" si="113"/>
        <v>2.7785445483307792E-2</v>
      </c>
      <c r="AL34" s="11">
        <f t="shared" si="113"/>
        <v>2.7785445483307792E-2</v>
      </c>
      <c r="AM34" s="11">
        <f t="shared" si="113"/>
        <v>2.7785445483307792E-2</v>
      </c>
      <c r="AN34" s="11">
        <f t="shared" si="113"/>
        <v>2.7785445483307792E-2</v>
      </c>
      <c r="AO34" s="11">
        <f t="shared" si="113"/>
        <v>2.7785445483307792E-2</v>
      </c>
      <c r="AP34" s="11">
        <f t="shared" si="113"/>
        <v>2.7785445483307792E-2</v>
      </c>
      <c r="AQ34" s="11">
        <f t="shared" si="113"/>
        <v>2.7785445483307792E-2</v>
      </c>
      <c r="AR34" s="11">
        <f t="shared" si="113"/>
        <v>2.7785445483307792E-2</v>
      </c>
      <c r="AS34" s="11">
        <f t="shared" si="113"/>
        <v>2.7785445483307792E-2</v>
      </c>
      <c r="AT34" s="11">
        <f t="shared" si="113"/>
        <v>2.7785445483307792E-2</v>
      </c>
      <c r="AU34" s="11">
        <f t="shared" si="113"/>
        <v>2.7785445483307792E-2</v>
      </c>
      <c r="AV34" s="11">
        <f t="shared" si="113"/>
        <v>2.7785445483307792E-2</v>
      </c>
      <c r="AW34" s="11">
        <f t="shared" si="113"/>
        <v>2.7785445483307792E-2</v>
      </c>
      <c r="AX34" s="11">
        <f t="shared" si="115"/>
        <v>2.7785445483307792E-2</v>
      </c>
      <c r="AY34" s="11">
        <f t="shared" si="115"/>
        <v>2.7785445483307792E-2</v>
      </c>
      <c r="AZ34" s="11">
        <f t="shared" si="115"/>
        <v>2.7785445483307792E-2</v>
      </c>
      <c r="BA34" s="11">
        <f t="shared" si="115"/>
        <v>2.7785445483307792E-2</v>
      </c>
      <c r="BB34" s="11">
        <f t="shared" si="115"/>
        <v>2.7785445483307792E-2</v>
      </c>
      <c r="BC34" s="11">
        <f t="shared" si="115"/>
        <v>2.7785445483307792E-2</v>
      </c>
      <c r="BD34" s="11">
        <f t="shared" si="115"/>
        <v>2.7785445483307792E-2</v>
      </c>
      <c r="BF34" s="11">
        <f t="shared" si="110"/>
        <v>0.47183465688366177</v>
      </c>
      <c r="BG34" s="11">
        <f t="shared" si="60"/>
        <v>0.47183712456960269</v>
      </c>
      <c r="BH34" s="11">
        <f t="shared" si="61"/>
        <v>0.47183915173464214</v>
      </c>
      <c r="BI34" s="11">
        <f t="shared" si="62"/>
        <v>0.47184086129095687</v>
      </c>
      <c r="BJ34" s="11">
        <f t="shared" si="63"/>
        <v>0.47184255832338995</v>
      </c>
      <c r="BK34" s="11">
        <f t="shared" si="64"/>
        <v>0.47184349790159846</v>
      </c>
      <c r="BL34" s="11">
        <f t="shared" si="65"/>
        <v>0.47184443366263384</v>
      </c>
      <c r="BM34" s="11">
        <f t="shared" si="66"/>
        <v>0.47184485450976638</v>
      </c>
      <c r="BN34" s="11">
        <f t="shared" si="67"/>
        <v>0.47184527458709735</v>
      </c>
      <c r="BO34" s="11">
        <f t="shared" si="68"/>
        <v>0.47184569389673797</v>
      </c>
      <c r="BP34" s="11">
        <f t="shared" si="69"/>
        <v>0.47184572785772078</v>
      </c>
      <c r="BQ34" s="11">
        <f t="shared" si="70"/>
        <v>0.47184576181367271</v>
      </c>
      <c r="BR34" s="11">
        <f t="shared" si="71"/>
        <v>0.47184579576459484</v>
      </c>
      <c r="BS34" s="11">
        <f t="shared" si="72"/>
        <v>0.47184582971048816</v>
      </c>
      <c r="BT34" s="11">
        <f t="shared" si="73"/>
        <v>0.47184586365135395</v>
      </c>
      <c r="BU34" s="11">
        <f t="shared" si="74"/>
        <v>0.47184589758719325</v>
      </c>
      <c r="BV34" s="11">
        <f t="shared" si="75"/>
        <v>0.47184593151800752</v>
      </c>
      <c r="BW34" s="11">
        <f t="shared" si="76"/>
        <v>0.47184596544379737</v>
      </c>
      <c r="BX34" s="11">
        <f t="shared" si="77"/>
        <v>0.47184599936456395</v>
      </c>
      <c r="BY34" s="11">
        <f t="shared" si="78"/>
        <v>0.47184603328030877</v>
      </c>
      <c r="BZ34" s="11">
        <f t="shared" si="79"/>
        <v>0.47184592696312244</v>
      </c>
      <c r="CA34" s="11">
        <f t="shared" si="80"/>
        <v>0.47184582059657915</v>
      </c>
      <c r="CB34" s="11">
        <f t="shared" si="81"/>
        <v>0.47184571418064475</v>
      </c>
      <c r="CC34" s="11">
        <f t="shared" si="82"/>
        <v>0.4718456077152845</v>
      </c>
      <c r="CD34" s="11">
        <f t="shared" si="83"/>
        <v>0.47184550120046387</v>
      </c>
      <c r="CE34" s="11">
        <f t="shared" si="84"/>
        <v>0.47184539463614855</v>
      </c>
      <c r="CF34" s="11">
        <f t="shared" si="85"/>
        <v>0.47184528802230408</v>
      </c>
      <c r="CG34" s="11">
        <f t="shared" si="86"/>
        <v>0.47184518135889597</v>
      </c>
      <c r="CH34" s="11">
        <f t="shared" si="87"/>
        <v>0.47184507464588948</v>
      </c>
      <c r="CI34" s="11">
        <f t="shared" si="88"/>
        <v>0.47230416372592998</v>
      </c>
      <c r="CJ34" s="11">
        <f t="shared" si="89"/>
        <v>0.47230416372592998</v>
      </c>
      <c r="CK34" s="11">
        <f t="shared" si="90"/>
        <v>0.47230416372592998</v>
      </c>
      <c r="CL34" s="11">
        <f t="shared" si="91"/>
        <v>0.47230416372592998</v>
      </c>
      <c r="CM34" s="11">
        <f t="shared" si="92"/>
        <v>0.47230416372592998</v>
      </c>
      <c r="CN34" s="11">
        <f t="shared" si="93"/>
        <v>0.47230416372592998</v>
      </c>
      <c r="CO34" s="11">
        <f t="shared" si="94"/>
        <v>0.47230416372592998</v>
      </c>
      <c r="CP34" s="11">
        <f t="shared" si="95"/>
        <v>0.47230416372592998</v>
      </c>
      <c r="CQ34" s="11">
        <f t="shared" si="96"/>
        <v>0.47230416372592998</v>
      </c>
      <c r="CR34" s="11">
        <f t="shared" si="97"/>
        <v>0.47230416372592998</v>
      </c>
      <c r="CS34" s="11">
        <f t="shared" si="98"/>
        <v>0.47230416372592998</v>
      </c>
      <c r="CT34" s="11">
        <f t="shared" si="99"/>
        <v>0.47230416372592998</v>
      </c>
      <c r="CU34" s="11">
        <f t="shared" si="100"/>
        <v>0.47230416372592998</v>
      </c>
      <c r="CV34" s="11">
        <f t="shared" si="101"/>
        <v>0.47230416372592998</v>
      </c>
      <c r="CW34" s="11">
        <f t="shared" si="102"/>
        <v>0.47230416372592998</v>
      </c>
      <c r="CX34" s="11">
        <f t="shared" si="103"/>
        <v>0.47230416372592998</v>
      </c>
      <c r="CY34" s="11">
        <f t="shared" si="104"/>
        <v>0.47230416372592998</v>
      </c>
      <c r="CZ34" s="11">
        <f t="shared" si="105"/>
        <v>0.47230416372592998</v>
      </c>
      <c r="DA34" s="11">
        <f t="shared" si="106"/>
        <v>0.47230416372592998</v>
      </c>
      <c r="DB34" s="11">
        <f t="shared" si="107"/>
        <v>0.47230416372592998</v>
      </c>
      <c r="DC34" s="11">
        <f t="shared" si="108"/>
        <v>0.47230416372592998</v>
      </c>
      <c r="DE34" s="4">
        <f>(1-BF34)/(SUM(BF$6:BF34))</f>
        <v>2.5299234226826037E-2</v>
      </c>
      <c r="DF34" s="4">
        <f>(1-BG34)/(SUM(BG$6:BG34))</f>
        <v>2.529779136736901E-2</v>
      </c>
      <c r="DG34" s="4">
        <f>(1-BH34)/(SUM(BH$6:BH34))</f>
        <v>2.5296415792102504E-2</v>
      </c>
      <c r="DH34" s="4">
        <f>(1-BI34)/(SUM(BI$6:BI34))</f>
        <v>2.5295097354755255E-2</v>
      </c>
      <c r="DI34" s="4">
        <f>(1-BJ34)/(SUM(BJ$6:BJ34))</f>
        <v>2.5293809499494981E-2</v>
      </c>
      <c r="DJ34" s="4">
        <f>(1-BK34)/(SUM(BK$6:BK34))</f>
        <v>2.529262192499063E-2</v>
      </c>
      <c r="DK34" s="4">
        <f>(1-BL34)/(SUM(BL$6:BL34))</f>
        <v>2.5291465322145757E-2</v>
      </c>
      <c r="DL34" s="4">
        <f>(1-BM34)/(SUM(BM$6:BM34))</f>
        <v>2.5290384173346732E-2</v>
      </c>
      <c r="DM34" s="4">
        <f>(1-BN34)/(SUM(BN$6:BN34))</f>
        <v>2.5289332817171422E-2</v>
      </c>
      <c r="DN34" s="4">
        <f>(1-BO34)/(SUM(BO$6:BO34))</f>
        <v>2.5288311333392696E-2</v>
      </c>
      <c r="DO34" s="4">
        <f>(1-BP34)/(SUM(BP$6:BP34))</f>
        <v>2.5287349737994184E-2</v>
      </c>
      <c r="DP34" s="4">
        <f>(1-BQ34)/(SUM(BQ$6:BQ34))</f>
        <v>2.5286415604196515E-2</v>
      </c>
      <c r="DQ34" s="4">
        <f>(1-BR34)/(SUM(BR$6:BR34))</f>
        <v>2.5285508212703624E-2</v>
      </c>
      <c r="DR34" s="4">
        <f>(1-BS34)/(SUM(BS$6:BS34))</f>
        <v>2.5284626861070442E-2</v>
      </c>
      <c r="DS34" s="4">
        <f>(1-BT34)/(SUM(BT$6:BT34))</f>
        <v>2.5283770863364252E-2</v>
      </c>
      <c r="DT34" s="4">
        <f>(1-BU34)/(SUM(BU$6:BU34))</f>
        <v>2.5282939549831421E-2</v>
      </c>
      <c r="DU34" s="4">
        <f>(1-BV34)/(SUM(BV$6:BV34))</f>
        <v>2.5282132266569383E-2</v>
      </c>
      <c r="DV34" s="4">
        <f>(1-BW34)/(SUM(BW$6:BW34))</f>
        <v>2.5281348375204047E-2</v>
      </c>
      <c r="DW34" s="4">
        <f>(1-BX34)/(SUM(BX$6:BX34))</f>
        <v>2.5280587252572335E-2</v>
      </c>
      <c r="DX34" s="4">
        <f>(1-BY34)/(SUM(BY$6:BY34))</f>
        <v>2.5279848290409808E-2</v>
      </c>
      <c r="DY34" s="4">
        <f>(1-BZ34)/(SUM(BZ$6:BZ34))</f>
        <v>2.5279139318967643E-2</v>
      </c>
      <c r="DZ34" s="4">
        <f>(1-CA34)/(SUM(CA$6:CA34))</f>
        <v>2.5278450698965397E-2</v>
      </c>
      <c r="EA34" s="4">
        <f>(1-CB34)/(SUM(CB$6:CB34))</f>
        <v>2.5277781688936744E-2</v>
      </c>
      <c r="EB34" s="4">
        <f>(1-CC34)/(SUM(CC$6:CC34))</f>
        <v>2.5277131577589679E-2</v>
      </c>
      <c r="EC34" s="4">
        <f>(1-CD34)/(SUM(CD$6:CD34))</f>
        <v>2.5276499682456686E-2</v>
      </c>
      <c r="ED34" s="4">
        <f>(1-CE34)/(SUM(CE$6:CE34))</f>
        <v>2.5275885348609972E-2</v>
      </c>
      <c r="EE34" s="4">
        <f>(1-CF34)/(SUM(CF$6:CF34))</f>
        <v>2.5275287947438243E-2</v>
      </c>
      <c r="EF34" s="4">
        <f>(1-CG34)/(SUM(CG$6:CG34))</f>
        <v>2.5274706875482091E-2</v>
      </c>
      <c r="EG34" s="4">
        <f>(1-CH34)/(SUM(CH$6:CH34))</f>
        <v>2.5274141553324716E-2</v>
      </c>
      <c r="EH34" s="4">
        <f>(1-CI34)/(SUM(CI$6:CI34))</f>
        <v>2.5251617709610805E-2</v>
      </c>
      <c r="EI34" s="4">
        <f>(1-CJ34)/(SUM(CJ$6:CJ34))</f>
        <v>2.5251617709610805E-2</v>
      </c>
      <c r="EJ34" s="4">
        <f>(1-CK34)/(SUM(CK$6:CK34))</f>
        <v>2.5251617709610805E-2</v>
      </c>
      <c r="EK34" s="4">
        <f>(1-CL34)/(SUM(CL$6:CL34))</f>
        <v>2.5251617709610805E-2</v>
      </c>
      <c r="EL34" s="4">
        <f>(1-CM34)/(SUM(CM$6:CM34))</f>
        <v>2.5251617709610805E-2</v>
      </c>
      <c r="EM34" s="4">
        <f>(1-CN34)/(SUM(CN$6:CN34))</f>
        <v>2.5251617709610805E-2</v>
      </c>
      <c r="EN34" s="4">
        <f>(1-CO34)/(SUM(CO$6:CO34))</f>
        <v>2.5251617709610805E-2</v>
      </c>
      <c r="EO34" s="4">
        <f>(1-CP34)/(SUM(CP$6:CP34))</f>
        <v>2.5251617709610805E-2</v>
      </c>
      <c r="EP34" s="4">
        <f>(1-CQ34)/(SUM(CQ$6:CQ34))</f>
        <v>2.5251617709610805E-2</v>
      </c>
      <c r="EQ34" s="4">
        <f>(1-CR34)/(SUM(CR$6:CR34))</f>
        <v>2.5251617709610805E-2</v>
      </c>
      <c r="ER34" s="4">
        <f>(1-CS34)/(SUM(CS$6:CS34))</f>
        <v>2.5251617709610805E-2</v>
      </c>
      <c r="ES34" s="4">
        <f>(1-CT34)/(SUM(CT$6:CT34))</f>
        <v>2.5251617709610805E-2</v>
      </c>
      <c r="ET34" s="4">
        <f>(1-CU34)/(SUM(CU$6:CU34))</f>
        <v>2.5251617709610805E-2</v>
      </c>
      <c r="EU34" s="4">
        <f>(1-CV34)/(SUM(CV$6:CV34))</f>
        <v>2.5251617709610805E-2</v>
      </c>
      <c r="EV34" s="4">
        <f>(1-CW34)/(SUM(CW$6:CW34))</f>
        <v>2.5251617709610805E-2</v>
      </c>
      <c r="EW34" s="4">
        <f>(1-CX34)/(SUM(CX$6:CX34))</f>
        <v>2.5251617709610805E-2</v>
      </c>
      <c r="EX34" s="4">
        <f>(1-CY34)/(SUM(CY$6:CY34))</f>
        <v>2.5251617709610805E-2</v>
      </c>
      <c r="EY34" s="4">
        <f>(1-CZ34)/(SUM(CZ$6:CZ34))</f>
        <v>2.5251617709610805E-2</v>
      </c>
      <c r="EZ34" s="4">
        <f>(1-DA34)/(SUM(DA$6:DA34))</f>
        <v>2.5251617709610805E-2</v>
      </c>
      <c r="FA34" s="4">
        <f>(1-DB34)/(SUM(DB$6:DB34))</f>
        <v>2.5251617709610805E-2</v>
      </c>
      <c r="FB34" s="4">
        <f>(1-DC34)/(SUM(DC$6:DC34))</f>
        <v>2.5251617709610805E-2</v>
      </c>
      <c r="FD34" s="4">
        <f t="shared" si="109"/>
        <v>2.6239262870570768E-2</v>
      </c>
      <c r="FE34" s="4">
        <f t="shared" si="9"/>
        <v>2.6239077794827148E-2</v>
      </c>
      <c r="FF34" s="4">
        <f t="shared" si="10"/>
        <v>2.6238925758774734E-2</v>
      </c>
      <c r="FG34" s="4">
        <f t="shared" si="11"/>
        <v>2.6238797543694403E-2</v>
      </c>
      <c r="FH34" s="4">
        <f t="shared" si="12"/>
        <v>2.6238670268368569E-2</v>
      </c>
      <c r="FI34" s="4">
        <f t="shared" si="13"/>
        <v>2.6238599801372775E-2</v>
      </c>
      <c r="FJ34" s="4">
        <f t="shared" si="14"/>
        <v>2.6238529620803863E-2</v>
      </c>
      <c r="FK34" s="4">
        <f t="shared" si="15"/>
        <v>2.6238498057994386E-2</v>
      </c>
      <c r="FL34" s="4">
        <f t="shared" si="16"/>
        <v>2.6238466552947592E-2</v>
      </c>
      <c r="FM34" s="4">
        <f t="shared" si="17"/>
        <v>2.6238435105505387E-2</v>
      </c>
      <c r="FN34" s="4">
        <f t="shared" si="18"/>
        <v>2.6238432558496116E-2</v>
      </c>
      <c r="FO34" s="4">
        <f t="shared" si="19"/>
        <v>2.6238430011864544E-2</v>
      </c>
      <c r="FP34" s="4">
        <f t="shared" si="20"/>
        <v>2.6238427465610226E-2</v>
      </c>
      <c r="FQ34" s="4">
        <f t="shared" si="21"/>
        <v>2.6238424919733161E-2</v>
      </c>
      <c r="FR34" s="4">
        <f t="shared" si="22"/>
        <v>2.623842237423335E-2</v>
      </c>
      <c r="FS34" s="4">
        <f t="shared" si="23"/>
        <v>2.6238419829110793E-2</v>
      </c>
      <c r="FT34" s="4">
        <f t="shared" si="24"/>
        <v>2.6238417284365489E-2</v>
      </c>
      <c r="FU34" s="4">
        <f t="shared" si="25"/>
        <v>2.6238414739996996E-2</v>
      </c>
      <c r="FV34" s="4">
        <f t="shared" si="26"/>
        <v>2.6238412196005312E-2</v>
      </c>
      <c r="FW34" s="4">
        <f t="shared" si="27"/>
        <v>2.623840965239066E-2</v>
      </c>
      <c r="FX34" s="4">
        <f t="shared" si="28"/>
        <v>2.6238417625972899E-2</v>
      </c>
      <c r="FY34" s="4">
        <f t="shared" si="29"/>
        <v>2.6238425603258841E-2</v>
      </c>
      <c r="FZ34" s="4">
        <f t="shared" si="30"/>
        <v>2.6238433584250931E-2</v>
      </c>
      <c r="GA34" s="4">
        <f t="shared" si="31"/>
        <v>2.6238441568951609E-2</v>
      </c>
      <c r="GB34" s="4">
        <f t="shared" si="32"/>
        <v>2.6238449557363541E-2</v>
      </c>
      <c r="GC34" s="4">
        <f t="shared" si="33"/>
        <v>2.6238457549489391E-2</v>
      </c>
      <c r="GD34" s="4">
        <f t="shared" si="34"/>
        <v>2.6238465545331824E-2</v>
      </c>
      <c r="GE34" s="4">
        <f t="shared" si="35"/>
        <v>2.6238473544893059E-2</v>
      </c>
      <c r="GF34" s="4">
        <f t="shared" si="36"/>
        <v>2.6238481548176207E-2</v>
      </c>
      <c r="GG34" s="4">
        <f t="shared" si="37"/>
        <v>2.6204068007217751E-2</v>
      </c>
      <c r="GH34" s="4">
        <f t="shared" si="38"/>
        <v>2.6204068007217751E-2</v>
      </c>
      <c r="GI34" s="4">
        <f t="shared" si="39"/>
        <v>2.6204068007217751E-2</v>
      </c>
      <c r="GJ34" s="4">
        <f t="shared" si="40"/>
        <v>2.6204068007217751E-2</v>
      </c>
      <c r="GK34" s="4">
        <f t="shared" si="41"/>
        <v>2.6204068007217751E-2</v>
      </c>
      <c r="GL34" s="4">
        <f t="shared" si="42"/>
        <v>2.6204068007217751E-2</v>
      </c>
      <c r="GM34" s="4">
        <f t="shared" si="43"/>
        <v>2.6204068007217751E-2</v>
      </c>
      <c r="GN34" s="4">
        <f t="shared" si="44"/>
        <v>2.6204068007217751E-2</v>
      </c>
      <c r="GO34" s="4">
        <f t="shared" si="45"/>
        <v>2.6204068007217751E-2</v>
      </c>
      <c r="GP34" s="4">
        <f t="shared" si="46"/>
        <v>2.6204068007217751E-2</v>
      </c>
      <c r="GQ34" s="4">
        <f t="shared" si="47"/>
        <v>2.6204068007217751E-2</v>
      </c>
      <c r="GR34" s="4">
        <f t="shared" si="48"/>
        <v>2.6204068007217751E-2</v>
      </c>
      <c r="GS34" s="4">
        <f t="shared" si="49"/>
        <v>2.6204068007217751E-2</v>
      </c>
      <c r="GT34" s="4">
        <f t="shared" si="50"/>
        <v>2.6204068007217751E-2</v>
      </c>
      <c r="GU34" s="4">
        <f t="shared" si="51"/>
        <v>2.6204068007217751E-2</v>
      </c>
      <c r="GV34" s="4">
        <f t="shared" si="52"/>
        <v>2.6204068007217751E-2</v>
      </c>
      <c r="GW34" s="4">
        <f t="shared" si="53"/>
        <v>2.6204068007217751E-2</v>
      </c>
      <c r="GX34" s="4">
        <f t="shared" si="54"/>
        <v>2.6204068007217751E-2</v>
      </c>
      <c r="GY34" s="4">
        <f t="shared" si="55"/>
        <v>2.6204068007217751E-2</v>
      </c>
      <c r="GZ34" s="4">
        <f t="shared" si="56"/>
        <v>2.6204068007217751E-2</v>
      </c>
      <c r="HA34" s="4">
        <f t="shared" si="57"/>
        <v>2.6204068007217751E-2</v>
      </c>
      <c r="HB34" s="4"/>
      <c r="HC34" s="4"/>
      <c r="HD34" s="4"/>
      <c r="HE34" s="4"/>
    </row>
    <row r="35" spans="2:213" x14ac:dyDescent="0.2">
      <c r="B35" t="str">
        <f t="shared" si="0"/>
        <v>30y</v>
      </c>
      <c r="C35">
        <f t="shared" si="58"/>
        <v>360</v>
      </c>
      <c r="D35" s="10">
        <f t="shared" si="1"/>
        <v>30</v>
      </c>
      <c r="E35" s="11">
        <f>'Curve construction'!E50</f>
        <v>2.7546253750066602E-2</v>
      </c>
      <c r="G35" s="11">
        <f t="shared" si="114"/>
        <v>2.7546253750066602E-2</v>
      </c>
      <c r="H35" s="11">
        <f t="shared" si="114"/>
        <v>2.7546253750066602E-2</v>
      </c>
      <c r="I35" s="11">
        <f t="shared" si="114"/>
        <v>2.7546253750066602E-2</v>
      </c>
      <c r="J35" s="11">
        <f t="shared" si="114"/>
        <v>2.7546253750066602E-2</v>
      </c>
      <c r="K35" s="11">
        <f t="shared" si="114"/>
        <v>2.7546253750066602E-2</v>
      </c>
      <c r="L35" s="11">
        <f t="shared" si="114"/>
        <v>2.7546253750066602E-2</v>
      </c>
      <c r="M35" s="11">
        <f t="shared" si="114"/>
        <v>2.7546253750066602E-2</v>
      </c>
      <c r="N35" s="11">
        <f t="shared" si="114"/>
        <v>2.7546253750066602E-2</v>
      </c>
      <c r="O35" s="11">
        <f t="shared" si="114"/>
        <v>2.7546253750066602E-2</v>
      </c>
      <c r="P35" s="11">
        <f t="shared" si="114"/>
        <v>2.7546253750066602E-2</v>
      </c>
      <c r="Q35" s="11">
        <f t="shared" si="114"/>
        <v>2.7546253750066602E-2</v>
      </c>
      <c r="R35" s="11">
        <f t="shared" si="114"/>
        <v>2.7546253750066602E-2</v>
      </c>
      <c r="S35" s="11">
        <f t="shared" si="114"/>
        <v>2.7546253750066602E-2</v>
      </c>
      <c r="T35" s="11">
        <f t="shared" si="114"/>
        <v>2.7546253750066602E-2</v>
      </c>
      <c r="U35" s="11">
        <f t="shared" si="114"/>
        <v>2.7546253750066602E-2</v>
      </c>
      <c r="V35" s="11">
        <f t="shared" si="114"/>
        <v>2.7546253750066602E-2</v>
      </c>
      <c r="W35" s="11">
        <f t="shared" si="113"/>
        <v>2.7546253750066602E-2</v>
      </c>
      <c r="X35" s="11">
        <f t="shared" si="113"/>
        <v>2.7546253750066602E-2</v>
      </c>
      <c r="Y35" s="11">
        <f t="shared" si="113"/>
        <v>2.7546253750066602E-2</v>
      </c>
      <c r="Z35" s="11">
        <f t="shared" si="113"/>
        <v>2.7546253750066602E-2</v>
      </c>
      <c r="AA35" s="11">
        <f t="shared" si="113"/>
        <v>2.7546253750066602E-2</v>
      </c>
      <c r="AB35" s="11">
        <f t="shared" si="113"/>
        <v>2.7546253750066602E-2</v>
      </c>
      <c r="AC35" s="11">
        <f t="shared" si="113"/>
        <v>2.7546253750066602E-2</v>
      </c>
      <c r="AD35" s="11">
        <f t="shared" si="113"/>
        <v>2.7546253750066602E-2</v>
      </c>
      <c r="AE35" s="11">
        <f t="shared" si="113"/>
        <v>2.7546253750066602E-2</v>
      </c>
      <c r="AF35" s="11">
        <f t="shared" si="113"/>
        <v>2.7546253750066602E-2</v>
      </c>
      <c r="AG35" s="11">
        <f t="shared" si="113"/>
        <v>2.7546253750066602E-2</v>
      </c>
      <c r="AH35" s="11">
        <f t="shared" si="113"/>
        <v>2.7546253750066602E-2</v>
      </c>
      <c r="AI35" s="11">
        <f t="shared" si="113"/>
        <v>2.7546253750066602E-2</v>
      </c>
      <c r="AJ35" s="11">
        <f t="shared" si="113"/>
        <v>2.8546253750066603E-2</v>
      </c>
      <c r="AK35" s="11">
        <f t="shared" si="113"/>
        <v>2.7546253750066602E-2</v>
      </c>
      <c r="AL35" s="11">
        <f t="shared" si="113"/>
        <v>2.7546253750066602E-2</v>
      </c>
      <c r="AM35" s="11">
        <f t="shared" si="113"/>
        <v>2.7546253750066602E-2</v>
      </c>
      <c r="AN35" s="11">
        <f t="shared" si="113"/>
        <v>2.7546253750066602E-2</v>
      </c>
      <c r="AO35" s="11">
        <f t="shared" si="113"/>
        <v>2.7546253750066602E-2</v>
      </c>
      <c r="AP35" s="11">
        <f t="shared" si="113"/>
        <v>2.7546253750066602E-2</v>
      </c>
      <c r="AQ35" s="11">
        <f t="shared" si="113"/>
        <v>2.7546253750066602E-2</v>
      </c>
      <c r="AR35" s="11">
        <f t="shared" si="113"/>
        <v>2.7546253750066602E-2</v>
      </c>
      <c r="AS35" s="11">
        <f t="shared" si="113"/>
        <v>2.7546253750066602E-2</v>
      </c>
      <c r="AT35" s="11">
        <f t="shared" si="113"/>
        <v>2.7546253750066602E-2</v>
      </c>
      <c r="AU35" s="11">
        <f t="shared" si="113"/>
        <v>2.7546253750066602E-2</v>
      </c>
      <c r="AV35" s="11">
        <f t="shared" si="113"/>
        <v>2.7546253750066602E-2</v>
      </c>
      <c r="AW35" s="11">
        <f t="shared" si="113"/>
        <v>2.7546253750066602E-2</v>
      </c>
      <c r="AX35" s="11">
        <f t="shared" si="115"/>
        <v>2.7546253750066602E-2</v>
      </c>
      <c r="AY35" s="11">
        <f t="shared" si="115"/>
        <v>2.7546253750066602E-2</v>
      </c>
      <c r="AZ35" s="11">
        <f t="shared" si="115"/>
        <v>2.7546253750066602E-2</v>
      </c>
      <c r="BA35" s="11">
        <f t="shared" si="115"/>
        <v>2.7546253750066602E-2</v>
      </c>
      <c r="BB35" s="11">
        <f t="shared" si="115"/>
        <v>2.7546253750066602E-2</v>
      </c>
      <c r="BC35" s="11">
        <f t="shared" si="115"/>
        <v>2.7546253750066602E-2</v>
      </c>
      <c r="BD35" s="11">
        <f t="shared" si="115"/>
        <v>2.7546253750066602E-2</v>
      </c>
      <c r="BF35" s="11">
        <f t="shared" si="110"/>
        <v>0.45918580809543552</v>
      </c>
      <c r="BG35" s="11">
        <f t="shared" si="60"/>
        <v>0.45918820962814699</v>
      </c>
      <c r="BH35" s="11">
        <f t="shared" si="61"/>
        <v>0.45919018244935289</v>
      </c>
      <c r="BI35" s="11">
        <f t="shared" si="62"/>
        <v>0.45919184617622505</v>
      </c>
      <c r="BJ35" s="11">
        <f t="shared" si="63"/>
        <v>0.45919349771495321</v>
      </c>
      <c r="BK35" s="11">
        <f t="shared" si="64"/>
        <v>0.45919441210513767</v>
      </c>
      <c r="BL35" s="11">
        <f t="shared" si="65"/>
        <v>0.45919532278047903</v>
      </c>
      <c r="BM35" s="11">
        <f t="shared" si="66"/>
        <v>0.45919573234562611</v>
      </c>
      <c r="BN35" s="11">
        <f t="shared" si="67"/>
        <v>0.45919614116160828</v>
      </c>
      <c r="BO35" s="11">
        <f t="shared" si="68"/>
        <v>0.4591965492304802</v>
      </c>
      <c r="BP35" s="11">
        <f t="shared" si="69"/>
        <v>0.45919658228104382</v>
      </c>
      <c r="BQ35" s="11">
        <f t="shared" si="70"/>
        <v>0.45919661532671141</v>
      </c>
      <c r="BR35" s="11">
        <f t="shared" si="71"/>
        <v>0.45919664836748403</v>
      </c>
      <c r="BS35" s="11">
        <f t="shared" si="72"/>
        <v>0.45919668140336267</v>
      </c>
      <c r="BT35" s="11">
        <f t="shared" si="73"/>
        <v>0.45919671443434851</v>
      </c>
      <c r="BU35" s="11">
        <f t="shared" si="74"/>
        <v>0.45919674746044264</v>
      </c>
      <c r="BV35" s="11">
        <f t="shared" si="75"/>
        <v>0.45919678048164647</v>
      </c>
      <c r="BW35" s="11">
        <f t="shared" si="76"/>
        <v>0.45919681349796054</v>
      </c>
      <c r="BX35" s="11">
        <f t="shared" si="77"/>
        <v>0.45919684650938603</v>
      </c>
      <c r="BY35" s="11">
        <f t="shared" si="78"/>
        <v>0.45919687951592436</v>
      </c>
      <c r="BZ35" s="11">
        <f t="shared" si="79"/>
        <v>0.45919677604886783</v>
      </c>
      <c r="CA35" s="11">
        <f t="shared" si="80"/>
        <v>0.45919667253377749</v>
      </c>
      <c r="CB35" s="11">
        <f t="shared" si="81"/>
        <v>0.45919656897062011</v>
      </c>
      <c r="CC35" s="11">
        <f t="shared" si="82"/>
        <v>0.45919646535936187</v>
      </c>
      <c r="CD35" s="11">
        <f t="shared" si="83"/>
        <v>0.45919636169996914</v>
      </c>
      <c r="CE35" s="11">
        <f t="shared" si="84"/>
        <v>0.4591962579924086</v>
      </c>
      <c r="CF35" s="11">
        <f t="shared" si="85"/>
        <v>0.45919615423664667</v>
      </c>
      <c r="CG35" s="11">
        <f t="shared" si="86"/>
        <v>0.45919605043264983</v>
      </c>
      <c r="CH35" s="11">
        <f t="shared" si="87"/>
        <v>0.45919594658038421</v>
      </c>
      <c r="CI35" s="11">
        <f t="shared" si="88"/>
        <v>0.45919584267981622</v>
      </c>
      <c r="CJ35" s="11">
        <f t="shared" si="89"/>
        <v>0.45964272849250254</v>
      </c>
      <c r="CK35" s="11">
        <f t="shared" si="90"/>
        <v>0.45964272849250254</v>
      </c>
      <c r="CL35" s="11">
        <f t="shared" si="91"/>
        <v>0.45964272849250254</v>
      </c>
      <c r="CM35" s="11">
        <f t="shared" si="92"/>
        <v>0.45964272849250254</v>
      </c>
      <c r="CN35" s="11">
        <f t="shared" si="93"/>
        <v>0.45964272849250254</v>
      </c>
      <c r="CO35" s="11">
        <f t="shared" si="94"/>
        <v>0.45964272849250254</v>
      </c>
      <c r="CP35" s="11">
        <f t="shared" si="95"/>
        <v>0.45964272849250254</v>
      </c>
      <c r="CQ35" s="11">
        <f t="shared" si="96"/>
        <v>0.45964272849250254</v>
      </c>
      <c r="CR35" s="11">
        <f t="shared" si="97"/>
        <v>0.45964272849250254</v>
      </c>
      <c r="CS35" s="11">
        <f t="shared" si="98"/>
        <v>0.45964272849250254</v>
      </c>
      <c r="CT35" s="11">
        <f t="shared" si="99"/>
        <v>0.45964272849250254</v>
      </c>
      <c r="CU35" s="11">
        <f t="shared" si="100"/>
        <v>0.45964272849250254</v>
      </c>
      <c r="CV35" s="11">
        <f t="shared" si="101"/>
        <v>0.45964272849250254</v>
      </c>
      <c r="CW35" s="11">
        <f t="shared" si="102"/>
        <v>0.45964272849250254</v>
      </c>
      <c r="CX35" s="11">
        <f t="shared" si="103"/>
        <v>0.45964272849250254</v>
      </c>
      <c r="CY35" s="11">
        <f t="shared" si="104"/>
        <v>0.45964272849250254</v>
      </c>
      <c r="CZ35" s="11">
        <f t="shared" si="105"/>
        <v>0.45964272849250254</v>
      </c>
      <c r="DA35" s="11">
        <f t="shared" si="106"/>
        <v>0.45964272849250254</v>
      </c>
      <c r="DB35" s="11">
        <f t="shared" si="107"/>
        <v>0.45964272849250254</v>
      </c>
      <c r="DC35" s="11">
        <f t="shared" si="108"/>
        <v>0.45964272849250254</v>
      </c>
      <c r="DE35" s="4">
        <f>(1-BF35)/(SUM(BF$6:BF35))</f>
        <v>2.5347593967666209E-2</v>
      </c>
      <c r="DF35" s="4">
        <f>(1-BG35)/(SUM(BG$6:BG35))</f>
        <v>2.534617992945527E-2</v>
      </c>
      <c r="DG35" s="4">
        <f>(1-BH35)/(SUM(BH$6:BH35))</f>
        <v>2.5344831766843171E-2</v>
      </c>
      <c r="DH35" s="4">
        <f>(1-BI35)/(SUM(BI$6:BI35))</f>
        <v>2.5343539556548729E-2</v>
      </c>
      <c r="DI35" s="4">
        <f>(1-BJ35)/(SUM(BJ$6:BJ35))</f>
        <v>2.5342277322688234E-2</v>
      </c>
      <c r="DJ35" s="4">
        <f>(1-BK35)/(SUM(BK$6:BK35))</f>
        <v>2.5341113253328017E-2</v>
      </c>
      <c r="DK35" s="4">
        <f>(1-BL35)/(SUM(BL$6:BL35))</f>
        <v>2.5339979544464392E-2</v>
      </c>
      <c r="DL35" s="4">
        <f>(1-BM35)/(SUM(BM$6:BM35))</f>
        <v>2.533891970773797E-2</v>
      </c>
      <c r="DM35" s="4">
        <f>(1-BN35)/(SUM(BN$6:BN35))</f>
        <v>2.5337889076612059E-2</v>
      </c>
      <c r="DN35" s="4">
        <f>(1-BO35)/(SUM(BO$6:BO35))</f>
        <v>2.5336887729447328E-2</v>
      </c>
      <c r="DO35" s="4">
        <f>(1-BP35)/(SUM(BP$6:BP35))</f>
        <v>2.5335945019711599E-2</v>
      </c>
      <c r="DP35" s="4">
        <f>(1-BQ35)/(SUM(BQ$6:BQ35))</f>
        <v>2.5335029230944935E-2</v>
      </c>
      <c r="DQ35" s="4">
        <f>(1-BR35)/(SUM(BR$6:BR35))</f>
        <v>2.533413965809872E-2</v>
      </c>
      <c r="DR35" s="4">
        <f>(1-BS35)/(SUM(BS$6:BS35))</f>
        <v>2.5333275612636593E-2</v>
      </c>
      <c r="DS35" s="4">
        <f>(1-BT35)/(SUM(BT$6:BT35))</f>
        <v>2.5332436422202884E-2</v>
      </c>
      <c r="DT35" s="4">
        <f>(1-BU35)/(SUM(BU$6:BU35))</f>
        <v>2.5331621430296304E-2</v>
      </c>
      <c r="DU35" s="4">
        <f>(1-BV35)/(SUM(BV$6:BV35))</f>
        <v>2.533082999594876E-2</v>
      </c>
      <c r="DV35" s="4">
        <f>(1-BW35)/(SUM(BW$6:BW35))</f>
        <v>2.5330061493409502E-2</v>
      </c>
      <c r="DW35" s="4">
        <f>(1-BX35)/(SUM(BX$6:BX35))</f>
        <v>2.5329315311834154E-2</v>
      </c>
      <c r="DX35" s="4">
        <f>(1-BY35)/(SUM(BY$6:BY35))</f>
        <v>2.5328590854978936E-2</v>
      </c>
      <c r="DY35" s="4">
        <f>(1-BZ35)/(SUM(BZ$6:BZ35))</f>
        <v>2.532789577271231E-2</v>
      </c>
      <c r="DZ35" s="4">
        <f>(1-CA35)/(SUM(CA$6:CA35))</f>
        <v>2.532722064178099E-2</v>
      </c>
      <c r="EA35" s="4">
        <f>(1-CB35)/(SUM(CB$6:CB35))</f>
        <v>2.5326564735334203E-2</v>
      </c>
      <c r="EB35" s="4">
        <f>(1-CC35)/(SUM(CC$6:CC35))</f>
        <v>2.5325927356098295E-2</v>
      </c>
      <c r="EC35" s="4">
        <f>(1-CD35)/(SUM(CD$6:CD35))</f>
        <v>2.5325307835053792E-2</v>
      </c>
      <c r="ED35" s="4">
        <f>(1-CE35)/(SUM(CE$6:CE35))</f>
        <v>2.5324705530176184E-2</v>
      </c>
      <c r="EE35" s="4">
        <f>(1-CF35)/(SUM(CF$6:CF35))</f>
        <v>2.5324119825237076E-2</v>
      </c>
      <c r="EF35" s="4">
        <f>(1-CG35)/(SUM(CG$6:CG35))</f>
        <v>2.5323550128662671E-2</v>
      </c>
      <c r="EG35" s="4">
        <f>(1-CH35)/(SUM(CH$6:CH35))</f>
        <v>2.5322995872446585E-2</v>
      </c>
      <c r="EH35" s="4">
        <f>(1-CI35)/(SUM(CI$6:CI35))</f>
        <v>2.5322456511114314E-2</v>
      </c>
      <c r="EI35" s="4">
        <f>(1-CJ35)/(SUM(CJ$6:CJ35))</f>
        <v>2.5301002240137233E-2</v>
      </c>
      <c r="EJ35" s="4">
        <f>(1-CK35)/(SUM(CK$6:CK35))</f>
        <v>2.5301002240137233E-2</v>
      </c>
      <c r="EK35" s="4">
        <f>(1-CL35)/(SUM(CL$6:CL35))</f>
        <v>2.5301002240137233E-2</v>
      </c>
      <c r="EL35" s="4">
        <f>(1-CM35)/(SUM(CM$6:CM35))</f>
        <v>2.5301002240137233E-2</v>
      </c>
      <c r="EM35" s="4">
        <f>(1-CN35)/(SUM(CN$6:CN35))</f>
        <v>2.5301002240137233E-2</v>
      </c>
      <c r="EN35" s="4">
        <f>(1-CO35)/(SUM(CO$6:CO35))</f>
        <v>2.5301002240137233E-2</v>
      </c>
      <c r="EO35" s="4">
        <f>(1-CP35)/(SUM(CP$6:CP35))</f>
        <v>2.5301002240137233E-2</v>
      </c>
      <c r="EP35" s="4">
        <f>(1-CQ35)/(SUM(CQ$6:CQ35))</f>
        <v>2.5301002240137233E-2</v>
      </c>
      <c r="EQ35" s="4">
        <f>(1-CR35)/(SUM(CR$6:CR35))</f>
        <v>2.5301002240137233E-2</v>
      </c>
      <c r="ER35" s="4">
        <f>(1-CS35)/(SUM(CS$6:CS35))</f>
        <v>2.5301002240137233E-2</v>
      </c>
      <c r="ES35" s="4">
        <f>(1-CT35)/(SUM(CT$6:CT35))</f>
        <v>2.5301002240137233E-2</v>
      </c>
      <c r="ET35" s="4">
        <f>(1-CU35)/(SUM(CU$6:CU35))</f>
        <v>2.5301002240137233E-2</v>
      </c>
      <c r="EU35" s="4">
        <f>(1-CV35)/(SUM(CV$6:CV35))</f>
        <v>2.5301002240137233E-2</v>
      </c>
      <c r="EV35" s="4">
        <f>(1-CW35)/(SUM(CW$6:CW35))</f>
        <v>2.5301002240137233E-2</v>
      </c>
      <c r="EW35" s="4">
        <f>(1-CX35)/(SUM(CX$6:CX35))</f>
        <v>2.5301002240137233E-2</v>
      </c>
      <c r="EX35" s="4">
        <f>(1-CY35)/(SUM(CY$6:CY35))</f>
        <v>2.5301002240137233E-2</v>
      </c>
      <c r="EY35" s="4">
        <f>(1-CZ35)/(SUM(CZ$6:CZ35))</f>
        <v>2.5301002240137233E-2</v>
      </c>
      <c r="EZ35" s="4">
        <f>(1-DA35)/(SUM(DA$6:DA35))</f>
        <v>2.5301002240137233E-2</v>
      </c>
      <c r="FA35" s="4">
        <f>(1-DB35)/(SUM(DB$6:DB35))</f>
        <v>2.5301002240137233E-2</v>
      </c>
      <c r="FB35" s="4">
        <f>(1-DC35)/(SUM(DC$6:DC35))</f>
        <v>2.5301002240137233E-2</v>
      </c>
      <c r="FD35" s="4">
        <f t="shared" si="109"/>
        <v>2.628280243786163E-2</v>
      </c>
      <c r="FE35" s="4">
        <f t="shared" si="9"/>
        <v>2.6282623523718573E-2</v>
      </c>
      <c r="FF35" s="4">
        <f t="shared" si="10"/>
        <v>2.6282476549298162E-2</v>
      </c>
      <c r="FG35" s="4">
        <f t="shared" si="11"/>
        <v>2.6282352602793768E-2</v>
      </c>
      <c r="FH35" s="4">
        <f t="shared" si="12"/>
        <v>2.6282229564756898E-2</v>
      </c>
      <c r="FI35" s="4">
        <f t="shared" si="13"/>
        <v>2.6282161443769603E-2</v>
      </c>
      <c r="FJ35" s="4">
        <f t="shared" si="14"/>
        <v>2.628209359967304E-2</v>
      </c>
      <c r="FK35" s="4">
        <f t="shared" si="15"/>
        <v>2.6282063087662122E-2</v>
      </c>
      <c r="FL35" s="4">
        <f t="shared" si="16"/>
        <v>2.6282032631490759E-2</v>
      </c>
      <c r="FM35" s="4">
        <f t="shared" si="17"/>
        <v>2.6282002231005963E-2</v>
      </c>
      <c r="FN35" s="4">
        <f t="shared" si="18"/>
        <v>2.6281999768792419E-2</v>
      </c>
      <c r="FO35" s="4">
        <f t="shared" si="19"/>
        <v>2.6281997306943916E-2</v>
      </c>
      <c r="FP35" s="4">
        <f t="shared" si="20"/>
        <v>2.6281994845460233E-2</v>
      </c>
      <c r="FQ35" s="4">
        <f t="shared" si="21"/>
        <v>2.6281992384341368E-2</v>
      </c>
      <c r="FR35" s="4">
        <f t="shared" si="22"/>
        <v>2.6281989923587323E-2</v>
      </c>
      <c r="FS35" s="4">
        <f t="shared" si="23"/>
        <v>2.6281987463197654E-2</v>
      </c>
      <c r="FT35" s="4">
        <f t="shared" si="24"/>
        <v>2.6281985003172581E-2</v>
      </c>
      <c r="FU35" s="4">
        <f t="shared" si="25"/>
        <v>2.6281982543512106E-2</v>
      </c>
      <c r="FV35" s="4">
        <f t="shared" si="26"/>
        <v>2.6281980084215784E-2</v>
      </c>
      <c r="FW35" s="4">
        <f t="shared" si="27"/>
        <v>2.6281977625283837E-2</v>
      </c>
      <c r="FX35" s="4">
        <f t="shared" si="28"/>
        <v>2.6281985333407309E-2</v>
      </c>
      <c r="FY35" s="4">
        <f t="shared" si="29"/>
        <v>2.628199304511103E-2</v>
      </c>
      <c r="FZ35" s="4">
        <f t="shared" si="30"/>
        <v>2.6282000760397439E-2</v>
      </c>
      <c r="GA35" s="4">
        <f t="shared" si="31"/>
        <v>2.6282008479269203E-2</v>
      </c>
      <c r="GB35" s="4">
        <f t="shared" si="32"/>
        <v>2.6282016201728542E-2</v>
      </c>
      <c r="GC35" s="4">
        <f t="shared" si="33"/>
        <v>2.6282023927778342E-2</v>
      </c>
      <c r="GD35" s="4">
        <f t="shared" si="34"/>
        <v>2.6282031657420601E-2</v>
      </c>
      <c r="GE35" s="4">
        <f t="shared" si="35"/>
        <v>2.6282039390658207E-2</v>
      </c>
      <c r="GF35" s="4">
        <f t="shared" si="36"/>
        <v>2.6282047127493602E-2</v>
      </c>
      <c r="GG35" s="4">
        <f t="shared" si="37"/>
        <v>2.6282054867929228E-2</v>
      </c>
      <c r="GH35" s="4">
        <f t="shared" si="38"/>
        <v>2.6248779273757128E-2</v>
      </c>
      <c r="GI35" s="4">
        <f t="shared" si="39"/>
        <v>2.6248779273757128E-2</v>
      </c>
      <c r="GJ35" s="4">
        <f t="shared" si="40"/>
        <v>2.6248779273757128E-2</v>
      </c>
      <c r="GK35" s="4">
        <f t="shared" si="41"/>
        <v>2.6248779273757128E-2</v>
      </c>
      <c r="GL35" s="4">
        <f t="shared" si="42"/>
        <v>2.6248779273757128E-2</v>
      </c>
      <c r="GM35" s="4">
        <f t="shared" si="43"/>
        <v>2.6248779273757128E-2</v>
      </c>
      <c r="GN35" s="4">
        <f t="shared" si="44"/>
        <v>2.6248779273757128E-2</v>
      </c>
      <c r="GO35" s="4">
        <f t="shared" si="45"/>
        <v>2.6248779273757128E-2</v>
      </c>
      <c r="GP35" s="4">
        <f t="shared" si="46"/>
        <v>2.6248779273757128E-2</v>
      </c>
      <c r="GQ35" s="4">
        <f t="shared" si="47"/>
        <v>2.6248779273757128E-2</v>
      </c>
      <c r="GR35" s="4">
        <f t="shared" si="48"/>
        <v>2.6248779273757128E-2</v>
      </c>
      <c r="GS35" s="4">
        <f t="shared" si="49"/>
        <v>2.6248779273757128E-2</v>
      </c>
      <c r="GT35" s="4">
        <f t="shared" si="50"/>
        <v>2.6248779273757128E-2</v>
      </c>
      <c r="GU35" s="4">
        <f t="shared" si="51"/>
        <v>2.6248779273757128E-2</v>
      </c>
      <c r="GV35" s="4">
        <f t="shared" si="52"/>
        <v>2.6248779273757128E-2</v>
      </c>
      <c r="GW35" s="4">
        <f t="shared" si="53"/>
        <v>2.6248779273757128E-2</v>
      </c>
      <c r="GX35" s="4">
        <f t="shared" si="54"/>
        <v>2.6248779273757128E-2</v>
      </c>
      <c r="GY35" s="4">
        <f t="shared" si="55"/>
        <v>2.6248779273757128E-2</v>
      </c>
      <c r="GZ35" s="4">
        <f t="shared" si="56"/>
        <v>2.6248779273757128E-2</v>
      </c>
      <c r="HA35" s="4">
        <f t="shared" si="57"/>
        <v>2.6248779273757128E-2</v>
      </c>
      <c r="HB35" s="4"/>
      <c r="HC35" s="4"/>
      <c r="HD35" s="4"/>
      <c r="HE35" s="4"/>
    </row>
    <row r="36" spans="2:213" x14ac:dyDescent="0.2">
      <c r="B36" t="str">
        <f t="shared" si="0"/>
        <v>31y</v>
      </c>
      <c r="C36">
        <f t="shared" si="58"/>
        <v>372</v>
      </c>
      <c r="D36" s="10">
        <f t="shared" si="1"/>
        <v>31</v>
      </c>
      <c r="E36" s="11">
        <f>'Curve construction'!E51</f>
        <v>2.7546253750066602E-2</v>
      </c>
      <c r="G36" s="11">
        <f t="shared" si="114"/>
        <v>2.7546253750066602E-2</v>
      </c>
      <c r="H36" s="11">
        <f t="shared" si="114"/>
        <v>2.7546253750066602E-2</v>
      </c>
      <c r="I36" s="11">
        <f t="shared" si="114"/>
        <v>2.7546253750066602E-2</v>
      </c>
      <c r="J36" s="11">
        <f t="shared" si="114"/>
        <v>2.7546253750066602E-2</v>
      </c>
      <c r="K36" s="11">
        <f t="shared" si="114"/>
        <v>2.7546253750066602E-2</v>
      </c>
      <c r="L36" s="11">
        <f t="shared" si="114"/>
        <v>2.7546253750066602E-2</v>
      </c>
      <c r="M36" s="11">
        <f t="shared" si="114"/>
        <v>2.7546253750066602E-2</v>
      </c>
      <c r="N36" s="11">
        <f t="shared" si="114"/>
        <v>2.7546253750066602E-2</v>
      </c>
      <c r="O36" s="11">
        <f t="shared" si="114"/>
        <v>2.7546253750066602E-2</v>
      </c>
      <c r="P36" s="11">
        <f t="shared" si="114"/>
        <v>2.7546253750066602E-2</v>
      </c>
      <c r="Q36" s="11">
        <f t="shared" si="114"/>
        <v>2.7546253750066602E-2</v>
      </c>
      <c r="R36" s="11">
        <f t="shared" si="114"/>
        <v>2.7546253750066602E-2</v>
      </c>
      <c r="S36" s="11">
        <f t="shared" si="114"/>
        <v>2.7546253750066602E-2</v>
      </c>
      <c r="T36" s="11">
        <f t="shared" si="114"/>
        <v>2.7546253750066602E-2</v>
      </c>
      <c r="U36" s="11">
        <f t="shared" si="114"/>
        <v>2.7546253750066602E-2</v>
      </c>
      <c r="V36" s="11">
        <f t="shared" si="114"/>
        <v>2.7546253750066602E-2</v>
      </c>
      <c r="W36" s="11">
        <f t="shared" si="113"/>
        <v>2.7546253750066602E-2</v>
      </c>
      <c r="X36" s="11">
        <f t="shared" si="113"/>
        <v>2.7546253750066602E-2</v>
      </c>
      <c r="Y36" s="11">
        <f t="shared" si="113"/>
        <v>2.7546253750066602E-2</v>
      </c>
      <c r="Z36" s="11">
        <f t="shared" si="113"/>
        <v>2.7546253750066602E-2</v>
      </c>
      <c r="AA36" s="11">
        <f t="shared" si="113"/>
        <v>2.7546253750066602E-2</v>
      </c>
      <c r="AB36" s="11">
        <f t="shared" si="113"/>
        <v>2.7546253750066602E-2</v>
      </c>
      <c r="AC36" s="11">
        <f t="shared" si="113"/>
        <v>2.7546253750066602E-2</v>
      </c>
      <c r="AD36" s="11">
        <f t="shared" si="113"/>
        <v>2.7546253750066602E-2</v>
      </c>
      <c r="AE36" s="11">
        <f t="shared" si="113"/>
        <v>2.7546253750066602E-2</v>
      </c>
      <c r="AF36" s="11">
        <f t="shared" si="113"/>
        <v>2.7546253750066602E-2</v>
      </c>
      <c r="AG36" s="11">
        <f t="shared" si="113"/>
        <v>2.7546253750066602E-2</v>
      </c>
      <c r="AH36" s="11">
        <f t="shared" si="113"/>
        <v>2.7546253750066602E-2</v>
      </c>
      <c r="AI36" s="11">
        <f t="shared" si="113"/>
        <v>2.7546253750066602E-2</v>
      </c>
      <c r="AJ36" s="11">
        <f t="shared" si="113"/>
        <v>2.7546253750066602E-2</v>
      </c>
      <c r="AK36" s="11">
        <f t="shared" si="113"/>
        <v>2.8546253750066603E-2</v>
      </c>
      <c r="AL36" s="11">
        <f t="shared" si="113"/>
        <v>2.7546253750066602E-2</v>
      </c>
      <c r="AM36" s="11">
        <f t="shared" si="113"/>
        <v>2.7546253750066602E-2</v>
      </c>
      <c r="AN36" s="11">
        <f t="shared" si="113"/>
        <v>2.7546253750066602E-2</v>
      </c>
      <c r="AO36" s="11">
        <f t="shared" si="113"/>
        <v>2.7546253750066602E-2</v>
      </c>
      <c r="AP36" s="11">
        <f t="shared" si="113"/>
        <v>2.7546253750066602E-2</v>
      </c>
      <c r="AQ36" s="11">
        <f t="shared" si="113"/>
        <v>2.7546253750066602E-2</v>
      </c>
      <c r="AR36" s="11">
        <f t="shared" si="113"/>
        <v>2.7546253750066602E-2</v>
      </c>
      <c r="AS36" s="11">
        <f t="shared" si="113"/>
        <v>2.7546253750066602E-2</v>
      </c>
      <c r="AT36" s="11">
        <f t="shared" si="113"/>
        <v>2.7546253750066602E-2</v>
      </c>
      <c r="AU36" s="11">
        <f t="shared" si="113"/>
        <v>2.7546253750066602E-2</v>
      </c>
      <c r="AV36" s="11">
        <f t="shared" si="113"/>
        <v>2.7546253750066602E-2</v>
      </c>
      <c r="AW36" s="11">
        <f t="shared" si="113"/>
        <v>2.7546253750066602E-2</v>
      </c>
      <c r="AX36" s="11">
        <f t="shared" si="115"/>
        <v>2.7546253750066602E-2</v>
      </c>
      <c r="AY36" s="11">
        <f t="shared" si="115"/>
        <v>2.7546253750066602E-2</v>
      </c>
      <c r="AZ36" s="11">
        <f t="shared" si="115"/>
        <v>2.7546253750066602E-2</v>
      </c>
      <c r="BA36" s="11">
        <f t="shared" si="115"/>
        <v>2.7546253750066602E-2</v>
      </c>
      <c r="BB36" s="11">
        <f t="shared" si="115"/>
        <v>2.7546253750066602E-2</v>
      </c>
      <c r="BC36" s="11">
        <f t="shared" si="115"/>
        <v>2.7546253750066602E-2</v>
      </c>
      <c r="BD36" s="11">
        <f t="shared" si="115"/>
        <v>2.7546253750066602E-2</v>
      </c>
      <c r="BF36" s="11">
        <f t="shared" si="110"/>
        <v>0.44687604710699941</v>
      </c>
      <c r="BG36" s="11">
        <f t="shared" si="60"/>
        <v>0.44687838425990389</v>
      </c>
      <c r="BH36" s="11">
        <f t="shared" si="61"/>
        <v>0.44688030419411484</v>
      </c>
      <c r="BI36" s="11">
        <f t="shared" si="62"/>
        <v>0.44688192332013094</v>
      </c>
      <c r="BJ36" s="11">
        <f t="shared" si="63"/>
        <v>0.44688353058474034</v>
      </c>
      <c r="BK36" s="11">
        <f t="shared" si="64"/>
        <v>0.44688442046213622</v>
      </c>
      <c r="BL36" s="11">
        <f t="shared" si="65"/>
        <v>0.44688530672427579</v>
      </c>
      <c r="BM36" s="11">
        <f t="shared" si="66"/>
        <v>0.44688570530988259</v>
      </c>
      <c r="BN36" s="11">
        <f t="shared" si="67"/>
        <v>0.44688610316640798</v>
      </c>
      <c r="BO36" s="11">
        <f t="shared" si="68"/>
        <v>0.44688650029585147</v>
      </c>
      <c r="BP36" s="11">
        <f t="shared" si="69"/>
        <v>0.44688653246040222</v>
      </c>
      <c r="BQ36" s="11">
        <f t="shared" si="70"/>
        <v>0.44688656462018816</v>
      </c>
      <c r="BR36" s="11">
        <f t="shared" si="71"/>
        <v>0.44688659677521042</v>
      </c>
      <c r="BS36" s="11">
        <f t="shared" si="72"/>
        <v>0.44688662892546982</v>
      </c>
      <c r="BT36" s="11">
        <f t="shared" si="73"/>
        <v>0.44688666107096764</v>
      </c>
      <c r="BU36" s="11">
        <f t="shared" si="74"/>
        <v>0.44688669321170488</v>
      </c>
      <c r="BV36" s="11">
        <f t="shared" si="75"/>
        <v>0.44688672534768287</v>
      </c>
      <c r="BW36" s="11">
        <f t="shared" si="76"/>
        <v>0.44688675747890222</v>
      </c>
      <c r="BX36" s="11">
        <f t="shared" si="77"/>
        <v>0.44688678960536404</v>
      </c>
      <c r="BY36" s="11">
        <f t="shared" si="78"/>
        <v>0.44688682172706973</v>
      </c>
      <c r="BZ36" s="11">
        <f t="shared" si="79"/>
        <v>0.44688672103373728</v>
      </c>
      <c r="CA36" s="11">
        <f t="shared" si="80"/>
        <v>0.44688662029365872</v>
      </c>
      <c r="CB36" s="11">
        <f t="shared" si="81"/>
        <v>0.44688651950680169</v>
      </c>
      <c r="CC36" s="11">
        <f t="shared" si="82"/>
        <v>0.44688641867313322</v>
      </c>
      <c r="CD36" s="11">
        <f t="shared" si="83"/>
        <v>0.44688631779262072</v>
      </c>
      <c r="CE36" s="11">
        <f t="shared" si="84"/>
        <v>0.44688621686523167</v>
      </c>
      <c r="CF36" s="11">
        <f t="shared" si="85"/>
        <v>0.44688611589093336</v>
      </c>
      <c r="CG36" s="11">
        <f t="shared" si="86"/>
        <v>0.4468860148696932</v>
      </c>
      <c r="CH36" s="11">
        <f t="shared" si="87"/>
        <v>0.4468859138014783</v>
      </c>
      <c r="CI36" s="11">
        <f t="shared" si="88"/>
        <v>0.44688581268625588</v>
      </c>
      <c r="CJ36" s="11">
        <f t="shared" si="89"/>
        <v>0.44688581268625588</v>
      </c>
      <c r="CK36" s="11">
        <f t="shared" si="90"/>
        <v>0.4473207184737622</v>
      </c>
      <c r="CL36" s="11">
        <f t="shared" si="91"/>
        <v>0.4473207184737622</v>
      </c>
      <c r="CM36" s="11">
        <f t="shared" si="92"/>
        <v>0.4473207184737622</v>
      </c>
      <c r="CN36" s="11">
        <f t="shared" si="93"/>
        <v>0.4473207184737622</v>
      </c>
      <c r="CO36" s="11">
        <f t="shared" si="94"/>
        <v>0.4473207184737622</v>
      </c>
      <c r="CP36" s="11">
        <f t="shared" si="95"/>
        <v>0.4473207184737622</v>
      </c>
      <c r="CQ36" s="11">
        <f t="shared" si="96"/>
        <v>0.4473207184737622</v>
      </c>
      <c r="CR36" s="11">
        <f t="shared" si="97"/>
        <v>0.4473207184737622</v>
      </c>
      <c r="CS36" s="11">
        <f t="shared" si="98"/>
        <v>0.4473207184737622</v>
      </c>
      <c r="CT36" s="11">
        <f t="shared" si="99"/>
        <v>0.4473207184737622</v>
      </c>
      <c r="CU36" s="11">
        <f t="shared" si="100"/>
        <v>0.4473207184737622</v>
      </c>
      <c r="CV36" s="11">
        <f t="shared" si="101"/>
        <v>0.4473207184737622</v>
      </c>
      <c r="CW36" s="11">
        <f t="shared" si="102"/>
        <v>0.4473207184737622</v>
      </c>
      <c r="CX36" s="11">
        <f t="shared" si="103"/>
        <v>0.4473207184737622</v>
      </c>
      <c r="CY36" s="11">
        <f t="shared" si="104"/>
        <v>0.4473207184737622</v>
      </c>
      <c r="CZ36" s="11">
        <f t="shared" si="105"/>
        <v>0.4473207184737622</v>
      </c>
      <c r="DA36" s="11">
        <f t="shared" si="106"/>
        <v>0.4473207184737622</v>
      </c>
      <c r="DB36" s="11">
        <f t="shared" si="107"/>
        <v>0.4473207184737622</v>
      </c>
      <c r="DC36" s="11">
        <f t="shared" si="108"/>
        <v>0.4473207184737622</v>
      </c>
      <c r="DE36" s="4">
        <f>(1-BF36)/(SUM(BF$6:BF36))</f>
        <v>2.5392699677271542E-2</v>
      </c>
      <c r="DF36" s="4">
        <f>(1-BG36)/(SUM(BG$6:BG36))</f>
        <v>2.5391312609459777E-2</v>
      </c>
      <c r="DG36" s="4">
        <f>(1-BH36)/(SUM(BH$6:BH36))</f>
        <v>2.5389990101863432E-2</v>
      </c>
      <c r="DH36" s="4">
        <f>(1-BI36)/(SUM(BI$6:BI36))</f>
        <v>2.5388722439003929E-2</v>
      </c>
      <c r="DI36" s="4">
        <f>(1-BJ36)/(SUM(BJ$6:BJ36))</f>
        <v>2.5387484185589261E-2</v>
      </c>
      <c r="DJ36" s="4">
        <f>(1-BK36)/(SUM(BK$6:BK36))</f>
        <v>2.5386342121147907E-2</v>
      </c>
      <c r="DK36" s="4">
        <f>(1-BL36)/(SUM(BL$6:BL36))</f>
        <v>2.5385229844961985E-2</v>
      </c>
      <c r="DL36" s="4">
        <f>(1-BM36)/(SUM(BM$6:BM36))</f>
        <v>2.538418996377776E-2</v>
      </c>
      <c r="DM36" s="4">
        <f>(1-BN36)/(SUM(BN$6:BN36))</f>
        <v>2.5383178738518176E-2</v>
      </c>
      <c r="DN36" s="4">
        <f>(1-BO36)/(SUM(BO$6:BO36))</f>
        <v>2.5382196246215145E-2</v>
      </c>
      <c r="DO36" s="4">
        <f>(1-BP36)/(SUM(BP$6:BP36))</f>
        <v>2.5381271223055044E-2</v>
      </c>
      <c r="DP36" s="4">
        <f>(1-BQ36)/(SUM(BQ$6:BQ36))</f>
        <v>2.5380372614608938E-2</v>
      </c>
      <c r="DQ36" s="4">
        <f>(1-BR36)/(SUM(BR$6:BR36))</f>
        <v>2.5379499729166241E-2</v>
      </c>
      <c r="DR36" s="4">
        <f>(1-BS36)/(SUM(BS$6:BS36))</f>
        <v>2.5378651891211707E-2</v>
      </c>
      <c r="DS36" s="4">
        <f>(1-BT36)/(SUM(BT$6:BT36))</f>
        <v>2.5377828441100467E-2</v>
      </c>
      <c r="DT36" s="4">
        <f>(1-BU36)/(SUM(BU$6:BU36))</f>
        <v>2.5377028734738242E-2</v>
      </c>
      <c r="DU36" s="4">
        <f>(1-BV36)/(SUM(BV$6:BV36))</f>
        <v>2.5376252143266519E-2</v>
      </c>
      <c r="DV36" s="4">
        <f>(1-BW36)/(SUM(BW$6:BW36))</f>
        <v>2.5375498052752962E-2</v>
      </c>
      <c r="DW36" s="4">
        <f>(1-BX36)/(SUM(BX$6:BX36))</f>
        <v>2.5374765863886612E-2</v>
      </c>
      <c r="DX36" s="4">
        <f>(1-BY36)/(SUM(BY$6:BY36))</f>
        <v>2.5374054991678139E-2</v>
      </c>
      <c r="DY36" s="4">
        <f>(1-BZ36)/(SUM(BZ$6:BZ36))</f>
        <v>2.537337291822081E-2</v>
      </c>
      <c r="DZ36" s="4">
        <f>(1-CA36)/(SUM(CA$6:CA36))</f>
        <v>2.5372710421413262E-2</v>
      </c>
      <c r="EA36" s="4">
        <f>(1-CB36)/(SUM(CB$6:CB36))</f>
        <v>2.5372066788090172E-2</v>
      </c>
      <c r="EB36" s="4">
        <f>(1-CC36)/(SUM(CC$6:CC36))</f>
        <v>2.5371441334104267E-2</v>
      </c>
      <c r="EC36" s="4">
        <f>(1-CD36)/(SUM(CD$6:CD36))</f>
        <v>2.5370833403028495E-2</v>
      </c>
      <c r="ED36" s="4">
        <f>(1-CE36)/(SUM(CE$6:CE36))</f>
        <v>2.5370242364920796E-2</v>
      </c>
      <c r="EE36" s="4">
        <f>(1-CF36)/(SUM(CF$6:CF36))</f>
        <v>2.5369667615147966E-2</v>
      </c>
      <c r="EF36" s="4">
        <f>(1-CG36)/(SUM(CG$6:CG36))</f>
        <v>2.5369108573265867E-2</v>
      </c>
      <c r="EG36" s="4">
        <f>(1-CH36)/(SUM(CH$6:CH36))</f>
        <v>2.5368564681952838E-2</v>
      </c>
      <c r="EH36" s="4">
        <f>(1-CI36)/(SUM(CI$6:CI36))</f>
        <v>2.5368035405993836E-2</v>
      </c>
      <c r="EI36" s="4">
        <f>(1-CJ36)/(SUM(CJ$6:CJ36))</f>
        <v>2.536751547400503E-2</v>
      </c>
      <c r="EJ36" s="4">
        <f>(1-CK36)/(SUM(CK$6:CK36))</f>
        <v>2.5347063783359373E-2</v>
      </c>
      <c r="EK36" s="4">
        <f>(1-CL36)/(SUM(CL$6:CL36))</f>
        <v>2.5347063783359373E-2</v>
      </c>
      <c r="EL36" s="4">
        <f>(1-CM36)/(SUM(CM$6:CM36))</f>
        <v>2.5347063783359373E-2</v>
      </c>
      <c r="EM36" s="4">
        <f>(1-CN36)/(SUM(CN$6:CN36))</f>
        <v>2.5347063783359373E-2</v>
      </c>
      <c r="EN36" s="4">
        <f>(1-CO36)/(SUM(CO$6:CO36))</f>
        <v>2.5347063783359373E-2</v>
      </c>
      <c r="EO36" s="4">
        <f>(1-CP36)/(SUM(CP$6:CP36))</f>
        <v>2.5347063783359373E-2</v>
      </c>
      <c r="EP36" s="4">
        <f>(1-CQ36)/(SUM(CQ$6:CQ36))</f>
        <v>2.5347063783359373E-2</v>
      </c>
      <c r="EQ36" s="4">
        <f>(1-CR36)/(SUM(CR$6:CR36))</f>
        <v>2.5347063783359373E-2</v>
      </c>
      <c r="ER36" s="4">
        <f>(1-CS36)/(SUM(CS$6:CS36))</f>
        <v>2.5347063783359373E-2</v>
      </c>
      <c r="ES36" s="4">
        <f>(1-CT36)/(SUM(CT$6:CT36))</f>
        <v>2.5347063783359373E-2</v>
      </c>
      <c r="ET36" s="4">
        <f>(1-CU36)/(SUM(CU$6:CU36))</f>
        <v>2.5347063783359373E-2</v>
      </c>
      <c r="EU36" s="4">
        <f>(1-CV36)/(SUM(CV$6:CV36))</f>
        <v>2.5347063783359373E-2</v>
      </c>
      <c r="EV36" s="4">
        <f>(1-CW36)/(SUM(CW$6:CW36))</f>
        <v>2.5347063783359373E-2</v>
      </c>
      <c r="EW36" s="4">
        <f>(1-CX36)/(SUM(CX$6:CX36))</f>
        <v>2.5347063783359373E-2</v>
      </c>
      <c r="EX36" s="4">
        <f>(1-CY36)/(SUM(CY$6:CY36))</f>
        <v>2.5347063783359373E-2</v>
      </c>
      <c r="EY36" s="4">
        <f>(1-CZ36)/(SUM(CZ$6:CZ36))</f>
        <v>2.5347063783359373E-2</v>
      </c>
      <c r="EZ36" s="4">
        <f>(1-DA36)/(SUM(DA$6:DA36))</f>
        <v>2.5347063783359373E-2</v>
      </c>
      <c r="FA36" s="4">
        <f>(1-DB36)/(SUM(DB$6:DB36))</f>
        <v>2.5347063783359373E-2</v>
      </c>
      <c r="FB36" s="4">
        <f>(1-DC36)/(SUM(DC$6:DC36))</f>
        <v>2.5347063783359373E-2</v>
      </c>
      <c r="FD36" s="4">
        <f t="shared" si="109"/>
        <v>2.6323534673114546E-2</v>
      </c>
      <c r="FE36" s="4">
        <f t="shared" si="9"/>
        <v>2.6323361523522992E-2</v>
      </c>
      <c r="FF36" s="4">
        <f t="shared" si="10"/>
        <v>2.6323219284566823E-2</v>
      </c>
      <c r="FG36" s="4">
        <f t="shared" si="11"/>
        <v>2.6323099331574618E-2</v>
      </c>
      <c r="FH36" s="4">
        <f t="shared" si="12"/>
        <v>2.6322980257778905E-2</v>
      </c>
      <c r="FI36" s="4">
        <f t="shared" si="13"/>
        <v>2.6322914331625258E-2</v>
      </c>
      <c r="FJ36" s="4">
        <f t="shared" si="14"/>
        <v>2.6322848673440591E-2</v>
      </c>
      <c r="FK36" s="4">
        <f t="shared" si="15"/>
        <v>2.6322819144515508E-2</v>
      </c>
      <c r="FL36" s="4">
        <f t="shared" si="16"/>
        <v>2.6322789669630753E-2</v>
      </c>
      <c r="FM36" s="4">
        <f t="shared" si="17"/>
        <v>2.6322760248638444E-2</v>
      </c>
      <c r="FN36" s="4">
        <f t="shared" si="18"/>
        <v>2.6322757865756552E-2</v>
      </c>
      <c r="FO36" s="4">
        <f t="shared" si="19"/>
        <v>2.6322755483227933E-2</v>
      </c>
      <c r="FP36" s="4">
        <f t="shared" si="20"/>
        <v>2.6322753101052365E-2</v>
      </c>
      <c r="FQ36" s="4">
        <f t="shared" si="21"/>
        <v>2.6322750719229848E-2</v>
      </c>
      <c r="FR36" s="4">
        <f t="shared" si="22"/>
        <v>2.6322748337760382E-2</v>
      </c>
      <c r="FS36" s="4">
        <f t="shared" si="23"/>
        <v>2.6322745956643523E-2</v>
      </c>
      <c r="FT36" s="4">
        <f t="shared" si="24"/>
        <v>2.6322743575879493E-2</v>
      </c>
      <c r="FU36" s="4">
        <f t="shared" si="25"/>
        <v>2.6322741195468291E-2</v>
      </c>
      <c r="FV36" s="4">
        <f t="shared" si="26"/>
        <v>2.6322738815409696E-2</v>
      </c>
      <c r="FW36" s="4">
        <f t="shared" si="27"/>
        <v>2.6322736435703487E-2</v>
      </c>
      <c r="FX36" s="4">
        <f t="shared" si="28"/>
        <v>2.6322743895474066E-2</v>
      </c>
      <c r="FY36" s="4">
        <f t="shared" si="29"/>
        <v>2.6322751358709651E-2</v>
      </c>
      <c r="FZ36" s="4">
        <f t="shared" si="30"/>
        <v>2.6322758825412462E-2</v>
      </c>
      <c r="GA36" s="4">
        <f t="shared" si="31"/>
        <v>2.6322766295584943E-2</v>
      </c>
      <c r="GB36" s="4">
        <f t="shared" si="32"/>
        <v>2.6322773769229535E-2</v>
      </c>
      <c r="GC36" s="4">
        <f t="shared" si="33"/>
        <v>2.6322781246348681E-2</v>
      </c>
      <c r="GD36" s="4">
        <f t="shared" si="34"/>
        <v>2.6322788726944824E-2</v>
      </c>
      <c r="GE36" s="4">
        <f t="shared" si="35"/>
        <v>2.6322796211020405E-2</v>
      </c>
      <c r="GF36" s="4">
        <f t="shared" si="36"/>
        <v>2.6322803698577868E-2</v>
      </c>
      <c r="GG36" s="4">
        <f t="shared" si="37"/>
        <v>2.6322811189619433E-2</v>
      </c>
      <c r="GH36" s="4">
        <f t="shared" si="38"/>
        <v>2.6322811189619433E-2</v>
      </c>
      <c r="GI36" s="4">
        <f t="shared" si="39"/>
        <v>2.6290607706037195E-2</v>
      </c>
      <c r="GJ36" s="4">
        <f t="shared" si="40"/>
        <v>2.6290607706037195E-2</v>
      </c>
      <c r="GK36" s="4">
        <f t="shared" si="41"/>
        <v>2.6290607706037195E-2</v>
      </c>
      <c r="GL36" s="4">
        <f t="shared" si="42"/>
        <v>2.6290607706037195E-2</v>
      </c>
      <c r="GM36" s="4">
        <f t="shared" si="43"/>
        <v>2.6290607706037195E-2</v>
      </c>
      <c r="GN36" s="4">
        <f t="shared" si="44"/>
        <v>2.6290607706037195E-2</v>
      </c>
      <c r="GO36" s="4">
        <f t="shared" si="45"/>
        <v>2.6290607706037195E-2</v>
      </c>
      <c r="GP36" s="4">
        <f t="shared" si="46"/>
        <v>2.6290607706037195E-2</v>
      </c>
      <c r="GQ36" s="4">
        <f t="shared" si="47"/>
        <v>2.6290607706037195E-2</v>
      </c>
      <c r="GR36" s="4">
        <f t="shared" si="48"/>
        <v>2.6290607706037195E-2</v>
      </c>
      <c r="GS36" s="4">
        <f t="shared" si="49"/>
        <v>2.6290607706037195E-2</v>
      </c>
      <c r="GT36" s="4">
        <f t="shared" si="50"/>
        <v>2.6290607706037195E-2</v>
      </c>
      <c r="GU36" s="4">
        <f t="shared" si="51"/>
        <v>2.6290607706037195E-2</v>
      </c>
      <c r="GV36" s="4">
        <f t="shared" si="52"/>
        <v>2.6290607706037195E-2</v>
      </c>
      <c r="GW36" s="4">
        <f t="shared" si="53"/>
        <v>2.6290607706037195E-2</v>
      </c>
      <c r="GX36" s="4">
        <f t="shared" si="54"/>
        <v>2.6290607706037195E-2</v>
      </c>
      <c r="GY36" s="4">
        <f t="shared" si="55"/>
        <v>2.6290607706037195E-2</v>
      </c>
      <c r="GZ36" s="4">
        <f t="shared" si="56"/>
        <v>2.6290607706037195E-2</v>
      </c>
      <c r="HA36" s="4">
        <f t="shared" si="57"/>
        <v>2.6290607706037195E-2</v>
      </c>
      <c r="HB36" s="4"/>
      <c r="HC36" s="4"/>
      <c r="HD36" s="4"/>
      <c r="HE36" s="4"/>
    </row>
    <row r="37" spans="2:213" x14ac:dyDescent="0.2">
      <c r="B37" t="str">
        <f t="shared" si="0"/>
        <v>32y</v>
      </c>
      <c r="C37">
        <f t="shared" si="58"/>
        <v>384</v>
      </c>
      <c r="D37" s="10">
        <f t="shared" si="1"/>
        <v>32</v>
      </c>
      <c r="E37" s="11">
        <f>'Curve construction'!E52</f>
        <v>2.7546253750066602E-2</v>
      </c>
      <c r="G37" s="11">
        <f t="shared" si="114"/>
        <v>2.7546253750066602E-2</v>
      </c>
      <c r="H37" s="11">
        <f t="shared" si="114"/>
        <v>2.7546253750066602E-2</v>
      </c>
      <c r="I37" s="11">
        <f t="shared" si="114"/>
        <v>2.7546253750066602E-2</v>
      </c>
      <c r="J37" s="11">
        <f t="shared" si="114"/>
        <v>2.7546253750066602E-2</v>
      </c>
      <c r="K37" s="11">
        <f t="shared" si="114"/>
        <v>2.7546253750066602E-2</v>
      </c>
      <c r="L37" s="11">
        <f t="shared" si="114"/>
        <v>2.7546253750066602E-2</v>
      </c>
      <c r="M37" s="11">
        <f t="shared" si="114"/>
        <v>2.7546253750066602E-2</v>
      </c>
      <c r="N37" s="11">
        <f t="shared" si="114"/>
        <v>2.7546253750066602E-2</v>
      </c>
      <c r="O37" s="11">
        <f t="shared" si="114"/>
        <v>2.7546253750066602E-2</v>
      </c>
      <c r="P37" s="11">
        <f t="shared" si="114"/>
        <v>2.7546253750066602E-2</v>
      </c>
      <c r="Q37" s="11">
        <f t="shared" si="114"/>
        <v>2.7546253750066602E-2</v>
      </c>
      <c r="R37" s="11">
        <f t="shared" si="114"/>
        <v>2.7546253750066602E-2</v>
      </c>
      <c r="S37" s="11">
        <f t="shared" si="114"/>
        <v>2.7546253750066602E-2</v>
      </c>
      <c r="T37" s="11">
        <f t="shared" si="114"/>
        <v>2.7546253750066602E-2</v>
      </c>
      <c r="U37" s="11">
        <f t="shared" si="114"/>
        <v>2.7546253750066602E-2</v>
      </c>
      <c r="V37" s="11">
        <f t="shared" si="114"/>
        <v>2.7546253750066602E-2</v>
      </c>
      <c r="W37" s="11">
        <f t="shared" si="113"/>
        <v>2.7546253750066602E-2</v>
      </c>
      <c r="X37" s="11">
        <f t="shared" si="113"/>
        <v>2.7546253750066602E-2</v>
      </c>
      <c r="Y37" s="11">
        <f t="shared" si="113"/>
        <v>2.7546253750066602E-2</v>
      </c>
      <c r="Z37" s="11">
        <f t="shared" si="113"/>
        <v>2.7546253750066602E-2</v>
      </c>
      <c r="AA37" s="11">
        <f t="shared" si="113"/>
        <v>2.7546253750066602E-2</v>
      </c>
      <c r="AB37" s="11">
        <f t="shared" si="113"/>
        <v>2.7546253750066602E-2</v>
      </c>
      <c r="AC37" s="11">
        <f t="shared" si="113"/>
        <v>2.7546253750066602E-2</v>
      </c>
      <c r="AD37" s="11">
        <f t="shared" si="113"/>
        <v>2.7546253750066602E-2</v>
      </c>
      <c r="AE37" s="11">
        <f t="shared" si="113"/>
        <v>2.7546253750066602E-2</v>
      </c>
      <c r="AF37" s="11">
        <f t="shared" si="113"/>
        <v>2.7546253750066602E-2</v>
      </c>
      <c r="AG37" s="11">
        <f t="shared" si="113"/>
        <v>2.7546253750066602E-2</v>
      </c>
      <c r="AH37" s="11">
        <f t="shared" si="113"/>
        <v>2.7546253750066602E-2</v>
      </c>
      <c r="AI37" s="11">
        <f t="shared" si="113"/>
        <v>2.7546253750066602E-2</v>
      </c>
      <c r="AJ37" s="11">
        <f t="shared" si="113"/>
        <v>2.7546253750066602E-2</v>
      </c>
      <c r="AK37" s="11">
        <f t="shared" si="113"/>
        <v>2.7546253750066602E-2</v>
      </c>
      <c r="AL37" s="11">
        <f t="shared" ref="AL37:BD52" si="116">$E37+IF(AL$2=$B37,1,0)*$D$2</f>
        <v>2.8546253750066603E-2</v>
      </c>
      <c r="AM37" s="11">
        <f t="shared" si="116"/>
        <v>2.7546253750066602E-2</v>
      </c>
      <c r="AN37" s="11">
        <f t="shared" si="116"/>
        <v>2.7546253750066602E-2</v>
      </c>
      <c r="AO37" s="11">
        <f t="shared" si="116"/>
        <v>2.7546253750066602E-2</v>
      </c>
      <c r="AP37" s="11">
        <f t="shared" si="116"/>
        <v>2.7546253750066602E-2</v>
      </c>
      <c r="AQ37" s="11">
        <f t="shared" si="116"/>
        <v>2.7546253750066602E-2</v>
      </c>
      <c r="AR37" s="11">
        <f t="shared" si="116"/>
        <v>2.7546253750066602E-2</v>
      </c>
      <c r="AS37" s="11">
        <f t="shared" si="116"/>
        <v>2.7546253750066602E-2</v>
      </c>
      <c r="AT37" s="11">
        <f t="shared" si="116"/>
        <v>2.7546253750066602E-2</v>
      </c>
      <c r="AU37" s="11">
        <f t="shared" si="116"/>
        <v>2.7546253750066602E-2</v>
      </c>
      <c r="AV37" s="11">
        <f t="shared" si="116"/>
        <v>2.7546253750066602E-2</v>
      </c>
      <c r="AW37" s="11">
        <f t="shared" si="116"/>
        <v>2.7546253750066602E-2</v>
      </c>
      <c r="AX37" s="11">
        <f t="shared" si="116"/>
        <v>2.7546253750066602E-2</v>
      </c>
      <c r="AY37" s="11">
        <f t="shared" si="116"/>
        <v>2.7546253750066602E-2</v>
      </c>
      <c r="AZ37" s="11">
        <f t="shared" si="116"/>
        <v>2.7546253750066602E-2</v>
      </c>
      <c r="BA37" s="11">
        <f t="shared" si="116"/>
        <v>2.7546253750066602E-2</v>
      </c>
      <c r="BB37" s="11">
        <f t="shared" si="116"/>
        <v>2.7546253750066602E-2</v>
      </c>
      <c r="BC37" s="11">
        <f t="shared" si="116"/>
        <v>2.7546253750066602E-2</v>
      </c>
      <c r="BD37" s="11">
        <f t="shared" si="115"/>
        <v>2.7546253750066602E-2</v>
      </c>
      <c r="BF37" s="11">
        <f t="shared" si="110"/>
        <v>0.43489628372066891</v>
      </c>
      <c r="BG37" s="11">
        <f t="shared" si="60"/>
        <v>0.4348985582196474</v>
      </c>
      <c r="BH37" s="11">
        <f t="shared" si="61"/>
        <v>0.43490042668464729</v>
      </c>
      <c r="BI37" s="11">
        <f t="shared" si="62"/>
        <v>0.43490200240545812</v>
      </c>
      <c r="BJ37" s="11">
        <f t="shared" si="63"/>
        <v>0.43490356658284046</v>
      </c>
      <c r="BK37" s="11">
        <f t="shared" si="64"/>
        <v>0.43490443260458167</v>
      </c>
      <c r="BL37" s="11">
        <f t="shared" si="65"/>
        <v>0.4349052951079837</v>
      </c>
      <c r="BM37" s="11">
        <f t="shared" si="66"/>
        <v>0.4349056830083875</v>
      </c>
      <c r="BN37" s="11">
        <f t="shared" si="67"/>
        <v>0.43490607019925503</v>
      </c>
      <c r="BO37" s="11">
        <f t="shared" si="68"/>
        <v>0.43490645668253208</v>
      </c>
      <c r="BP37" s="11">
        <f t="shared" si="69"/>
        <v>0.43490648798482201</v>
      </c>
      <c r="BQ37" s="11">
        <f t="shared" si="70"/>
        <v>0.43490651928247487</v>
      </c>
      <c r="BR37" s="11">
        <f t="shared" si="71"/>
        <v>0.43490655057549177</v>
      </c>
      <c r="BS37" s="11">
        <f t="shared" si="72"/>
        <v>0.43490658186387343</v>
      </c>
      <c r="BT37" s="11">
        <f t="shared" si="73"/>
        <v>0.43490661314762125</v>
      </c>
      <c r="BU37" s="11">
        <f t="shared" si="74"/>
        <v>0.43490664442673604</v>
      </c>
      <c r="BV37" s="11">
        <f t="shared" si="75"/>
        <v>0.43490667570121916</v>
      </c>
      <c r="BW37" s="11">
        <f t="shared" si="76"/>
        <v>0.43490670697107126</v>
      </c>
      <c r="BX37" s="11">
        <f t="shared" si="77"/>
        <v>0.43490673823629333</v>
      </c>
      <c r="BY37" s="11">
        <f t="shared" si="78"/>
        <v>0.43490676949688678</v>
      </c>
      <c r="BZ37" s="11">
        <f t="shared" si="79"/>
        <v>0.43490667150292095</v>
      </c>
      <c r="CA37" s="11">
        <f t="shared" si="80"/>
        <v>0.43490657346346223</v>
      </c>
      <c r="CB37" s="11">
        <f t="shared" si="81"/>
        <v>0.43490647537847904</v>
      </c>
      <c r="CC37" s="11">
        <f t="shared" si="82"/>
        <v>0.43490637724793929</v>
      </c>
      <c r="CD37" s="11">
        <f t="shared" si="83"/>
        <v>0.43490627907181134</v>
      </c>
      <c r="CE37" s="11">
        <f t="shared" si="84"/>
        <v>0.4349061808500635</v>
      </c>
      <c r="CF37" s="11">
        <f t="shared" si="85"/>
        <v>0.43490608258266389</v>
      </c>
      <c r="CG37" s="11">
        <f t="shared" si="86"/>
        <v>0.43490598426958088</v>
      </c>
      <c r="CH37" s="11">
        <f t="shared" si="87"/>
        <v>0.43490588591078239</v>
      </c>
      <c r="CI37" s="11">
        <f t="shared" si="88"/>
        <v>0.43490578750623654</v>
      </c>
      <c r="CJ37" s="11">
        <f t="shared" si="89"/>
        <v>0.43490578750623654</v>
      </c>
      <c r="CK37" s="11">
        <f t="shared" si="90"/>
        <v>0.4349057875062366</v>
      </c>
      <c r="CL37" s="11">
        <f t="shared" si="91"/>
        <v>0.43532903442667359</v>
      </c>
      <c r="CM37" s="11">
        <f t="shared" si="92"/>
        <v>0.43532903442667359</v>
      </c>
      <c r="CN37" s="11">
        <f t="shared" si="93"/>
        <v>0.43532903442667359</v>
      </c>
      <c r="CO37" s="11">
        <f t="shared" si="94"/>
        <v>0.43532903442667359</v>
      </c>
      <c r="CP37" s="11">
        <f t="shared" si="95"/>
        <v>0.43532903442667359</v>
      </c>
      <c r="CQ37" s="11">
        <f t="shared" si="96"/>
        <v>0.43532903442667359</v>
      </c>
      <c r="CR37" s="11">
        <f t="shared" si="97"/>
        <v>0.43532903442667359</v>
      </c>
      <c r="CS37" s="11">
        <f t="shared" si="98"/>
        <v>0.43532903442667359</v>
      </c>
      <c r="CT37" s="11">
        <f t="shared" si="99"/>
        <v>0.43532903442667359</v>
      </c>
      <c r="CU37" s="11">
        <f t="shared" si="100"/>
        <v>0.43532903442667359</v>
      </c>
      <c r="CV37" s="11">
        <f t="shared" si="101"/>
        <v>0.43532903442667359</v>
      </c>
      <c r="CW37" s="11">
        <f t="shared" si="102"/>
        <v>0.43532903442667359</v>
      </c>
      <c r="CX37" s="11">
        <f t="shared" si="103"/>
        <v>0.43532903442667359</v>
      </c>
      <c r="CY37" s="11">
        <f t="shared" si="104"/>
        <v>0.43532903442667359</v>
      </c>
      <c r="CZ37" s="11">
        <f t="shared" si="105"/>
        <v>0.43532903442667359</v>
      </c>
      <c r="DA37" s="11">
        <f t="shared" si="106"/>
        <v>0.43532903442667359</v>
      </c>
      <c r="DB37" s="11">
        <f t="shared" si="107"/>
        <v>0.43532903442667359</v>
      </c>
      <c r="DC37" s="11">
        <f t="shared" si="108"/>
        <v>0.43532903442667359</v>
      </c>
      <c r="DE37" s="4">
        <f>(1-BF37)/(SUM(BF$6:BF37))</f>
        <v>2.5434854043451628E-2</v>
      </c>
      <c r="DF37" s="4">
        <f>(1-BG37)/(SUM(BG$6:BG37))</f>
        <v>2.5433492258518649E-2</v>
      </c>
      <c r="DG37" s="4">
        <f>(1-BH37)/(SUM(BH$6:BH37))</f>
        <v>2.5432193803113338E-2</v>
      </c>
      <c r="DH37" s="4">
        <f>(1-BI37)/(SUM(BI$6:BI37))</f>
        <v>2.5430949155803208E-2</v>
      </c>
      <c r="DI37" s="4">
        <f>(1-BJ37)/(SUM(BJ$6:BJ37))</f>
        <v>2.5429733386225284E-2</v>
      </c>
      <c r="DJ37" s="4">
        <f>(1-BK37)/(SUM(BK$6:BK37))</f>
        <v>2.5428611957899076E-2</v>
      </c>
      <c r="DK37" s="4">
        <f>(1-BL37)/(SUM(BL$6:BL37))</f>
        <v>2.542751978110867E-2</v>
      </c>
      <c r="DL37" s="4">
        <f>(1-BM37)/(SUM(BM$6:BM37))</f>
        <v>2.5426498617378824E-2</v>
      </c>
      <c r="DM37" s="4">
        <f>(1-BN37)/(SUM(BN$6:BN37))</f>
        <v>2.5425505593986313E-2</v>
      </c>
      <c r="DN37" s="4">
        <f>(1-BO37)/(SUM(BO$6:BO37))</f>
        <v>2.5424540786711119E-2</v>
      </c>
      <c r="DO37" s="4">
        <f>(1-BP37)/(SUM(BP$6:BP37))</f>
        <v>2.5423632355419397E-2</v>
      </c>
      <c r="DP37" s="4">
        <f>(1-BQ37)/(SUM(BQ$6:BQ37))</f>
        <v>2.542274986396572E-2</v>
      </c>
      <c r="DQ37" s="4">
        <f>(1-BR37)/(SUM(BR$6:BR37))</f>
        <v>2.5421892633147751E-2</v>
      </c>
      <c r="DR37" s="4">
        <f>(1-BS37)/(SUM(BS$6:BS37))</f>
        <v>2.5421059999661499E-2</v>
      </c>
      <c r="DS37" s="4">
        <f>(1-BT37)/(SUM(BT$6:BT37))</f>
        <v>2.5420251315782488E-2</v>
      </c>
      <c r="DT37" s="4">
        <f>(1-BU37)/(SUM(BU$6:BU37))</f>
        <v>2.5419465949052082E-2</v>
      </c>
      <c r="DU37" s="4">
        <f>(1-BV37)/(SUM(BV$6:BV37))</f>
        <v>2.5418703281968619E-2</v>
      </c>
      <c r="DV37" s="4">
        <f>(1-BW37)/(SUM(BW$6:BW37))</f>
        <v>2.5417962711683697E-2</v>
      </c>
      <c r="DW37" s="4">
        <f>(1-BX37)/(SUM(BX$6:BX37))</f>
        <v>2.5417243649703134E-2</v>
      </c>
      <c r="DX37" s="4">
        <f>(1-BY37)/(SUM(BY$6:BY37))</f>
        <v>2.5416545521592858E-2</v>
      </c>
      <c r="DY37" s="4">
        <f>(1-BZ37)/(SUM(BZ$6:BZ37))</f>
        <v>2.541587565305882E-2</v>
      </c>
      <c r="DZ37" s="4">
        <f>(1-CA37)/(SUM(CA$6:CA37))</f>
        <v>2.5415225009693832E-2</v>
      </c>
      <c r="EA37" s="4">
        <f>(1-CB37)/(SUM(CB$6:CB37))</f>
        <v>2.5414592891169121E-2</v>
      </c>
      <c r="EB37" s="4">
        <f>(1-CC37)/(SUM(CC$6:CC37))</f>
        <v>2.541397862564965E-2</v>
      </c>
      <c r="EC37" s="4">
        <f>(1-CD37)/(SUM(CD$6:CD37))</f>
        <v>2.5413381568519869E-2</v>
      </c>
      <c r="ED37" s="4">
        <f>(1-CE37)/(SUM(CE$6:CE37))</f>
        <v>2.5412801101170886E-2</v>
      </c>
      <c r="EE37" s="4">
        <f>(1-CF37)/(SUM(CF$6:CF37))</f>
        <v>2.5412236629845753E-2</v>
      </c>
      <c r="EF37" s="4">
        <f>(1-CG37)/(SUM(CG$6:CG37))</f>
        <v>2.5411687584539936E-2</v>
      </c>
      <c r="EG37" s="4">
        <f>(1-CH37)/(SUM(CH$6:CH37))</f>
        <v>2.5411153417954115E-2</v>
      </c>
      <c r="EH37" s="4">
        <f>(1-CI37)/(SUM(CI$6:CI37))</f>
        <v>2.5410633604496753E-2</v>
      </c>
      <c r="EI37" s="4">
        <f>(1-CJ37)/(SUM(CJ$6:CJ37))</f>
        <v>2.5410122984322988E-2</v>
      </c>
      <c r="EJ37" s="4">
        <f>(1-CK37)/(SUM(CK$6:CK37))</f>
        <v>2.5409626072455716E-2</v>
      </c>
      <c r="EK37" s="4">
        <f>(1-CL37)/(SUM(CL$6:CL37))</f>
        <v>2.5390111441334278E-2</v>
      </c>
      <c r="EL37" s="4">
        <f>(1-CM37)/(SUM(CM$6:CM37))</f>
        <v>2.5390111441334278E-2</v>
      </c>
      <c r="EM37" s="4">
        <f>(1-CN37)/(SUM(CN$6:CN37))</f>
        <v>2.5390111441334278E-2</v>
      </c>
      <c r="EN37" s="4">
        <f>(1-CO37)/(SUM(CO$6:CO37))</f>
        <v>2.5390111441334278E-2</v>
      </c>
      <c r="EO37" s="4">
        <f>(1-CP37)/(SUM(CP$6:CP37))</f>
        <v>2.5390111441334278E-2</v>
      </c>
      <c r="EP37" s="4">
        <f>(1-CQ37)/(SUM(CQ$6:CQ37))</f>
        <v>2.5390111441334278E-2</v>
      </c>
      <c r="EQ37" s="4">
        <f>(1-CR37)/(SUM(CR$6:CR37))</f>
        <v>2.5390111441334278E-2</v>
      </c>
      <c r="ER37" s="4">
        <f>(1-CS37)/(SUM(CS$6:CS37))</f>
        <v>2.5390111441334278E-2</v>
      </c>
      <c r="ES37" s="4">
        <f>(1-CT37)/(SUM(CT$6:CT37))</f>
        <v>2.5390111441334278E-2</v>
      </c>
      <c r="ET37" s="4">
        <f>(1-CU37)/(SUM(CU$6:CU37))</f>
        <v>2.5390111441334278E-2</v>
      </c>
      <c r="EU37" s="4">
        <f>(1-CV37)/(SUM(CV$6:CV37))</f>
        <v>2.5390111441334278E-2</v>
      </c>
      <c r="EV37" s="4">
        <f>(1-CW37)/(SUM(CW$6:CW37))</f>
        <v>2.5390111441334278E-2</v>
      </c>
      <c r="EW37" s="4">
        <f>(1-CX37)/(SUM(CX$6:CX37))</f>
        <v>2.5390111441334278E-2</v>
      </c>
      <c r="EX37" s="4">
        <f>(1-CY37)/(SUM(CY$6:CY37))</f>
        <v>2.5390111441334278E-2</v>
      </c>
      <c r="EY37" s="4">
        <f>(1-CZ37)/(SUM(CZ$6:CZ37))</f>
        <v>2.5390111441334278E-2</v>
      </c>
      <c r="EZ37" s="4">
        <f>(1-DA37)/(SUM(DA$6:DA37))</f>
        <v>2.5390111441334278E-2</v>
      </c>
      <c r="FA37" s="4">
        <f>(1-DB37)/(SUM(DB$6:DB37))</f>
        <v>2.5390111441334278E-2</v>
      </c>
      <c r="FB37" s="4">
        <f>(1-DC37)/(SUM(DC$6:DC37))</f>
        <v>2.5390111441334278E-2</v>
      </c>
      <c r="FD37" s="4">
        <f t="shared" si="109"/>
        <v>2.6361722611887295E-2</v>
      </c>
      <c r="FE37" s="4">
        <f t="shared" si="9"/>
        <v>2.6361554866978887E-2</v>
      </c>
      <c r="FF37" s="4">
        <f t="shared" si="10"/>
        <v>2.6361417067861659E-2</v>
      </c>
      <c r="FG37" s="4">
        <f t="shared" si="11"/>
        <v>2.6361300859075509E-2</v>
      </c>
      <c r="FH37" s="4">
        <f t="shared" si="12"/>
        <v>2.6361185502042028E-2</v>
      </c>
      <c r="FI37" s="4">
        <f t="shared" si="13"/>
        <v>2.6361121633703188E-2</v>
      </c>
      <c r="FJ37" s="4">
        <f t="shared" si="14"/>
        <v>2.6361058024968909E-2</v>
      </c>
      <c r="FK37" s="4">
        <f t="shared" si="15"/>
        <v>2.6361029417757642E-2</v>
      </c>
      <c r="FL37" s="4">
        <f t="shared" si="16"/>
        <v>2.6361000862900053E-2</v>
      </c>
      <c r="FM37" s="4">
        <f t="shared" si="17"/>
        <v>2.6360972360252477E-2</v>
      </c>
      <c r="FN37" s="4">
        <f t="shared" si="18"/>
        <v>2.6360970051749755E-2</v>
      </c>
      <c r="FO37" s="4">
        <f t="shared" si="19"/>
        <v>2.6360967743589203E-2</v>
      </c>
      <c r="FP37" s="4">
        <f t="shared" si="20"/>
        <v>2.6360965435770822E-2</v>
      </c>
      <c r="FQ37" s="4">
        <f t="shared" si="21"/>
        <v>2.636096312829439E-2</v>
      </c>
      <c r="FR37" s="4">
        <f t="shared" si="22"/>
        <v>2.6360960821159685E-2</v>
      </c>
      <c r="FS37" s="4">
        <f t="shared" si="23"/>
        <v>2.6360958514366928E-2</v>
      </c>
      <c r="FT37" s="4">
        <f t="shared" si="24"/>
        <v>2.6360956207915898E-2</v>
      </c>
      <c r="FU37" s="4">
        <f t="shared" si="25"/>
        <v>2.6360953901806816E-2</v>
      </c>
      <c r="FV37" s="4">
        <f t="shared" si="26"/>
        <v>2.6360951596039017E-2</v>
      </c>
      <c r="FW37" s="4">
        <f t="shared" si="27"/>
        <v>2.6360949290612945E-2</v>
      </c>
      <c r="FX37" s="4">
        <f t="shared" si="28"/>
        <v>2.6360956517534895E-2</v>
      </c>
      <c r="FY37" s="4">
        <f t="shared" si="29"/>
        <v>2.6360963747813493E-2</v>
      </c>
      <c r="FZ37" s="4">
        <f t="shared" si="30"/>
        <v>2.636097098145096E-2</v>
      </c>
      <c r="GA37" s="4">
        <f t="shared" si="31"/>
        <v>2.636097821844996E-2</v>
      </c>
      <c r="GB37" s="4">
        <f t="shared" si="32"/>
        <v>2.6360985458812936E-2</v>
      </c>
      <c r="GC37" s="4">
        <f t="shared" si="33"/>
        <v>2.6360992702541663E-2</v>
      </c>
      <c r="GD37" s="4">
        <f t="shared" si="34"/>
        <v>2.636099994963903E-2</v>
      </c>
      <c r="GE37" s="4">
        <f t="shared" si="35"/>
        <v>2.6361007200107256E-2</v>
      </c>
      <c r="GF37" s="4">
        <f t="shared" si="36"/>
        <v>2.6361014453948339E-2</v>
      </c>
      <c r="GG37" s="4">
        <f t="shared" si="37"/>
        <v>2.6361021711165167E-2</v>
      </c>
      <c r="GH37" s="4">
        <f t="shared" si="38"/>
        <v>2.6361021711165167E-2</v>
      </c>
      <c r="GI37" s="4">
        <f t="shared" si="39"/>
        <v>2.6361021711165167E-2</v>
      </c>
      <c r="GJ37" s="4">
        <f t="shared" si="40"/>
        <v>2.6329823409664277E-2</v>
      </c>
      <c r="GK37" s="4">
        <f t="shared" si="41"/>
        <v>2.6329823409664277E-2</v>
      </c>
      <c r="GL37" s="4">
        <f t="shared" si="42"/>
        <v>2.6329823409664277E-2</v>
      </c>
      <c r="GM37" s="4">
        <f t="shared" si="43"/>
        <v>2.6329823409664277E-2</v>
      </c>
      <c r="GN37" s="4">
        <f t="shared" si="44"/>
        <v>2.6329823409664277E-2</v>
      </c>
      <c r="GO37" s="4">
        <f t="shared" si="45"/>
        <v>2.6329823409664277E-2</v>
      </c>
      <c r="GP37" s="4">
        <f t="shared" si="46"/>
        <v>2.6329823409664277E-2</v>
      </c>
      <c r="GQ37" s="4">
        <f t="shared" si="47"/>
        <v>2.6329823409664277E-2</v>
      </c>
      <c r="GR37" s="4">
        <f t="shared" si="48"/>
        <v>2.6329823409664277E-2</v>
      </c>
      <c r="GS37" s="4">
        <f t="shared" si="49"/>
        <v>2.6329823409664277E-2</v>
      </c>
      <c r="GT37" s="4">
        <f t="shared" si="50"/>
        <v>2.6329823409664277E-2</v>
      </c>
      <c r="GU37" s="4">
        <f t="shared" si="51"/>
        <v>2.6329823409664277E-2</v>
      </c>
      <c r="GV37" s="4">
        <f t="shared" si="52"/>
        <v>2.6329823409664277E-2</v>
      </c>
      <c r="GW37" s="4">
        <f t="shared" si="53"/>
        <v>2.6329823409664277E-2</v>
      </c>
      <c r="GX37" s="4">
        <f t="shared" si="54"/>
        <v>2.6329823409664277E-2</v>
      </c>
      <c r="GY37" s="4">
        <f t="shared" si="55"/>
        <v>2.6329823409664277E-2</v>
      </c>
      <c r="GZ37" s="4">
        <f t="shared" si="56"/>
        <v>2.6329823409664277E-2</v>
      </c>
      <c r="HA37" s="4">
        <f t="shared" si="57"/>
        <v>2.6329823409664277E-2</v>
      </c>
      <c r="HB37" s="4"/>
      <c r="HC37" s="4"/>
      <c r="HD37" s="4"/>
      <c r="HE37" s="4"/>
    </row>
    <row r="38" spans="2:213" x14ac:dyDescent="0.2">
      <c r="B38" t="str">
        <f t="shared" ref="B38:B55" si="117">IF(MOD(C38,12)=0,ROUND(D38,1)&amp;"y",C38&amp;"m")</f>
        <v>33y</v>
      </c>
      <c r="C38">
        <f t="shared" si="58"/>
        <v>396</v>
      </c>
      <c r="D38" s="10">
        <f t="shared" si="1"/>
        <v>33</v>
      </c>
      <c r="E38" s="11">
        <f>'Curve construction'!E53</f>
        <v>2.7546253750066602E-2</v>
      </c>
      <c r="G38" s="11">
        <f t="shared" si="114"/>
        <v>2.7546253750066602E-2</v>
      </c>
      <c r="H38" s="11">
        <f t="shared" si="114"/>
        <v>2.7546253750066602E-2</v>
      </c>
      <c r="I38" s="11">
        <f t="shared" si="114"/>
        <v>2.7546253750066602E-2</v>
      </c>
      <c r="J38" s="11">
        <f t="shared" si="114"/>
        <v>2.7546253750066602E-2</v>
      </c>
      <c r="K38" s="11">
        <f t="shared" si="114"/>
        <v>2.7546253750066602E-2</v>
      </c>
      <c r="L38" s="11">
        <f t="shared" si="114"/>
        <v>2.7546253750066602E-2</v>
      </c>
      <c r="M38" s="11">
        <f t="shared" si="114"/>
        <v>2.7546253750066602E-2</v>
      </c>
      <c r="N38" s="11">
        <f t="shared" si="114"/>
        <v>2.7546253750066602E-2</v>
      </c>
      <c r="O38" s="11">
        <f t="shared" si="114"/>
        <v>2.7546253750066602E-2</v>
      </c>
      <c r="P38" s="11">
        <f t="shared" si="114"/>
        <v>2.7546253750066602E-2</v>
      </c>
      <c r="Q38" s="11">
        <f t="shared" si="114"/>
        <v>2.7546253750066602E-2</v>
      </c>
      <c r="R38" s="11">
        <f t="shared" si="114"/>
        <v>2.7546253750066602E-2</v>
      </c>
      <c r="S38" s="11">
        <f t="shared" si="114"/>
        <v>2.7546253750066602E-2</v>
      </c>
      <c r="T38" s="11">
        <f t="shared" si="114"/>
        <v>2.7546253750066602E-2</v>
      </c>
      <c r="U38" s="11">
        <f t="shared" si="114"/>
        <v>2.7546253750066602E-2</v>
      </c>
      <c r="V38" s="11">
        <f t="shared" si="114"/>
        <v>2.7546253750066602E-2</v>
      </c>
      <c r="W38" s="11">
        <f t="shared" ref="W38:AN43" si="118">$E38+IF(W$2=$B38,1,0)*$D$2</f>
        <v>2.7546253750066602E-2</v>
      </c>
      <c r="X38" s="11">
        <f t="shared" si="118"/>
        <v>2.7546253750066602E-2</v>
      </c>
      <c r="Y38" s="11">
        <f t="shared" si="118"/>
        <v>2.7546253750066602E-2</v>
      </c>
      <c r="Z38" s="11">
        <f t="shared" si="118"/>
        <v>2.7546253750066602E-2</v>
      </c>
      <c r="AA38" s="11">
        <f t="shared" si="118"/>
        <v>2.7546253750066602E-2</v>
      </c>
      <c r="AB38" s="11">
        <f t="shared" si="118"/>
        <v>2.7546253750066602E-2</v>
      </c>
      <c r="AC38" s="11">
        <f t="shared" si="118"/>
        <v>2.7546253750066602E-2</v>
      </c>
      <c r="AD38" s="11">
        <f t="shared" si="118"/>
        <v>2.7546253750066602E-2</v>
      </c>
      <c r="AE38" s="11">
        <f t="shared" si="118"/>
        <v>2.7546253750066602E-2</v>
      </c>
      <c r="AF38" s="11">
        <f t="shared" si="118"/>
        <v>2.7546253750066602E-2</v>
      </c>
      <c r="AG38" s="11">
        <f t="shared" si="118"/>
        <v>2.7546253750066602E-2</v>
      </c>
      <c r="AH38" s="11">
        <f t="shared" si="118"/>
        <v>2.7546253750066602E-2</v>
      </c>
      <c r="AI38" s="11">
        <f t="shared" si="118"/>
        <v>2.7546253750066602E-2</v>
      </c>
      <c r="AJ38" s="11">
        <f t="shared" si="118"/>
        <v>2.7546253750066602E-2</v>
      </c>
      <c r="AK38" s="11">
        <f t="shared" si="118"/>
        <v>2.7546253750066602E-2</v>
      </c>
      <c r="AL38" s="11">
        <f t="shared" si="118"/>
        <v>2.7546253750066602E-2</v>
      </c>
      <c r="AM38" s="11">
        <f t="shared" si="118"/>
        <v>2.8546253750066603E-2</v>
      </c>
      <c r="AN38" s="11">
        <f t="shared" si="118"/>
        <v>2.7546253750066602E-2</v>
      </c>
      <c r="AO38" s="11">
        <f t="shared" si="116"/>
        <v>2.7546253750066602E-2</v>
      </c>
      <c r="AP38" s="11">
        <f t="shared" si="116"/>
        <v>2.7546253750066602E-2</v>
      </c>
      <c r="AQ38" s="11">
        <f t="shared" si="116"/>
        <v>2.7546253750066602E-2</v>
      </c>
      <c r="AR38" s="11">
        <f t="shared" si="116"/>
        <v>2.7546253750066602E-2</v>
      </c>
      <c r="AS38" s="11">
        <f t="shared" si="116"/>
        <v>2.7546253750066602E-2</v>
      </c>
      <c r="AT38" s="11">
        <f t="shared" si="116"/>
        <v>2.7546253750066602E-2</v>
      </c>
      <c r="AU38" s="11">
        <f t="shared" si="116"/>
        <v>2.7546253750066602E-2</v>
      </c>
      <c r="AV38" s="11">
        <f t="shared" si="116"/>
        <v>2.7546253750066602E-2</v>
      </c>
      <c r="AW38" s="11">
        <f t="shared" si="116"/>
        <v>2.7546253750066602E-2</v>
      </c>
      <c r="AX38" s="11">
        <f t="shared" si="116"/>
        <v>2.7546253750066602E-2</v>
      </c>
      <c r="AY38" s="11">
        <f t="shared" si="116"/>
        <v>2.7546253750066602E-2</v>
      </c>
      <c r="AZ38" s="11">
        <f t="shared" si="116"/>
        <v>2.7546253750066602E-2</v>
      </c>
      <c r="BA38" s="11">
        <f t="shared" si="116"/>
        <v>2.7546253750066602E-2</v>
      </c>
      <c r="BB38" s="11">
        <f t="shared" si="116"/>
        <v>2.7546253750066602E-2</v>
      </c>
      <c r="BC38" s="11">
        <f t="shared" si="116"/>
        <v>2.7546253750066602E-2</v>
      </c>
      <c r="BD38" s="11">
        <f t="shared" si="115"/>
        <v>2.7546253750066602E-2</v>
      </c>
      <c r="BF38" s="11">
        <f t="shared" si="110"/>
        <v>0.42323767142695473</v>
      </c>
      <c r="BG38" s="11">
        <f t="shared" si="60"/>
        <v>0.42323988495162107</v>
      </c>
      <c r="BH38" s="11">
        <f t="shared" si="61"/>
        <v>0.42324170332718619</v>
      </c>
      <c r="BI38" s="11">
        <f t="shared" si="62"/>
        <v>0.42324323680638981</v>
      </c>
      <c r="BJ38" s="11">
        <f t="shared" si="63"/>
        <v>0.42324475905161879</v>
      </c>
      <c r="BK38" s="11">
        <f t="shared" si="64"/>
        <v>0.42324560185722293</v>
      </c>
      <c r="BL38" s="11">
        <f t="shared" si="65"/>
        <v>0.42324644123880689</v>
      </c>
      <c r="BM38" s="11">
        <f t="shared" si="66"/>
        <v>0.4232468187404545</v>
      </c>
      <c r="BN38" s="11">
        <f t="shared" si="67"/>
        <v>0.42324719555158696</v>
      </c>
      <c r="BO38" s="11">
        <f t="shared" si="68"/>
        <v>0.42324757167409788</v>
      </c>
      <c r="BP38" s="11">
        <f t="shared" si="69"/>
        <v>0.42324760213724233</v>
      </c>
      <c r="BQ38" s="11">
        <f t="shared" si="70"/>
        <v>0.42324763259587395</v>
      </c>
      <c r="BR38" s="11">
        <f t="shared" si="71"/>
        <v>0.42324766304999395</v>
      </c>
      <c r="BS38" s="11">
        <f t="shared" si="72"/>
        <v>0.42324769349960295</v>
      </c>
      <c r="BT38" s="11">
        <f t="shared" si="73"/>
        <v>0.42324772394470234</v>
      </c>
      <c r="BU38" s="11">
        <f t="shared" si="74"/>
        <v>0.42324775438529288</v>
      </c>
      <c r="BV38" s="11">
        <f t="shared" si="75"/>
        <v>0.42324778482137598</v>
      </c>
      <c r="BW38" s="11">
        <f t="shared" si="76"/>
        <v>0.42324781525295213</v>
      </c>
      <c r="BX38" s="11">
        <f t="shared" si="77"/>
        <v>0.42324784568002244</v>
      </c>
      <c r="BY38" s="11">
        <f t="shared" si="78"/>
        <v>0.42324787610258813</v>
      </c>
      <c r="BZ38" s="11">
        <f t="shared" si="79"/>
        <v>0.42324778073562486</v>
      </c>
      <c r="CA38" s="11">
        <f t="shared" si="80"/>
        <v>0.42324768532438828</v>
      </c>
      <c r="CB38" s="11">
        <f t="shared" si="81"/>
        <v>0.42324758986884764</v>
      </c>
      <c r="CC38" s="11">
        <f t="shared" si="82"/>
        <v>0.42324749436897174</v>
      </c>
      <c r="CD38" s="11">
        <f t="shared" si="83"/>
        <v>0.42324739882472973</v>
      </c>
      <c r="CE38" s="11">
        <f t="shared" si="84"/>
        <v>0.42324730323609078</v>
      </c>
      <c r="CF38" s="11">
        <f t="shared" si="85"/>
        <v>0.42324720760302387</v>
      </c>
      <c r="CG38" s="11">
        <f t="shared" si="86"/>
        <v>0.4232471119254983</v>
      </c>
      <c r="CH38" s="11">
        <f t="shared" si="87"/>
        <v>0.42324701620348271</v>
      </c>
      <c r="CI38" s="11">
        <f t="shared" si="88"/>
        <v>0.42324692043694617</v>
      </c>
      <c r="CJ38" s="11">
        <f t="shared" si="89"/>
        <v>0.42324692043694617</v>
      </c>
      <c r="CK38" s="11">
        <f t="shared" si="90"/>
        <v>0.42324692043694623</v>
      </c>
      <c r="CL38" s="11">
        <f t="shared" si="91"/>
        <v>0.42324692043694623</v>
      </c>
      <c r="CM38" s="11">
        <f t="shared" si="92"/>
        <v>0.42365882103888247</v>
      </c>
      <c r="CN38" s="11">
        <f t="shared" si="93"/>
        <v>0.42365882103888247</v>
      </c>
      <c r="CO38" s="11">
        <f t="shared" si="94"/>
        <v>0.42365882103888247</v>
      </c>
      <c r="CP38" s="11">
        <f t="shared" si="95"/>
        <v>0.42365882103888247</v>
      </c>
      <c r="CQ38" s="11">
        <f t="shared" si="96"/>
        <v>0.42365882103888247</v>
      </c>
      <c r="CR38" s="11">
        <f t="shared" si="97"/>
        <v>0.42365882103888247</v>
      </c>
      <c r="CS38" s="11">
        <f t="shared" si="98"/>
        <v>0.42365882103888247</v>
      </c>
      <c r="CT38" s="11">
        <f t="shared" si="99"/>
        <v>0.42365882103888247</v>
      </c>
      <c r="CU38" s="11">
        <f t="shared" si="100"/>
        <v>0.42365882103888247</v>
      </c>
      <c r="CV38" s="11">
        <f t="shared" si="101"/>
        <v>0.42365882103888247</v>
      </c>
      <c r="CW38" s="11">
        <f t="shared" si="102"/>
        <v>0.42365882103888247</v>
      </c>
      <c r="CX38" s="11">
        <f t="shared" si="103"/>
        <v>0.42365882103888247</v>
      </c>
      <c r="CY38" s="11">
        <f t="shared" si="104"/>
        <v>0.42365882103888247</v>
      </c>
      <c r="CZ38" s="11">
        <f t="shared" si="105"/>
        <v>0.42365882103888247</v>
      </c>
      <c r="DA38" s="11">
        <f t="shared" si="106"/>
        <v>0.42365882103888247</v>
      </c>
      <c r="DB38" s="11">
        <f t="shared" si="107"/>
        <v>0.42365882103888247</v>
      </c>
      <c r="DC38" s="11">
        <f t="shared" si="108"/>
        <v>0.42365882103888247</v>
      </c>
      <c r="DE38" s="4">
        <f>(1-BF38)/(SUM(BF$6:BF38))</f>
        <v>2.5474323445350947E-2</v>
      </c>
      <c r="DF38" s="4">
        <f>(1-BG38)/(SUM(BG$6:BG38))</f>
        <v>2.5472985400551706E-2</v>
      </c>
      <c r="DG38" s="4">
        <f>(1-BH38)/(SUM(BH$6:BH38))</f>
        <v>2.5471709531777912E-2</v>
      </c>
      <c r="DH38" s="4">
        <f>(1-BI38)/(SUM(BI$6:BI38))</f>
        <v>2.5470486499143921E-2</v>
      </c>
      <c r="DI38" s="4">
        <f>(1-BJ38)/(SUM(BJ$6:BJ38))</f>
        <v>2.5469291844800207E-2</v>
      </c>
      <c r="DJ38" s="4">
        <f>(1-BK38)/(SUM(BK$6:BK38))</f>
        <v>2.5468189800399145E-2</v>
      </c>
      <c r="DK38" s="4">
        <f>(1-BL38)/(SUM(BL$6:BL38))</f>
        <v>2.5467116503317514E-2</v>
      </c>
      <c r="DL38" s="4">
        <f>(1-BM38)/(SUM(BM$6:BM38))</f>
        <v>2.546611292410016E-2</v>
      </c>
      <c r="DM38" s="4">
        <f>(1-BN38)/(SUM(BN$6:BN38))</f>
        <v>2.5465137000828177E-2</v>
      </c>
      <c r="DN38" s="4">
        <f>(1-BO38)/(SUM(BO$6:BO38))</f>
        <v>2.5464188808100422E-2</v>
      </c>
      <c r="DO38" s="4">
        <f>(1-BP38)/(SUM(BP$6:BP38))</f>
        <v>2.5463295966671309E-2</v>
      </c>
      <c r="DP38" s="4">
        <f>(1-BQ38)/(SUM(BQ$6:BQ38))</f>
        <v>2.5462428618921781E-2</v>
      </c>
      <c r="DQ38" s="4">
        <f>(1-BR38)/(SUM(BR$6:BR38))</f>
        <v>2.5461586097398702E-2</v>
      </c>
      <c r="DR38" s="4">
        <f>(1-BS38)/(SUM(BS$6:BS38))</f>
        <v>2.5460767750268405E-2</v>
      </c>
      <c r="DS38" s="4">
        <f>(1-BT38)/(SUM(BT$6:BT38))</f>
        <v>2.545997294100372E-2</v>
      </c>
      <c r="DT38" s="4">
        <f>(1-BU38)/(SUM(BU$6:BU38))</f>
        <v>2.5459201048075922E-2</v>
      </c>
      <c r="DU38" s="4">
        <f>(1-BV38)/(SUM(BV$6:BV38))</f>
        <v>2.5458451464651557E-2</v>
      </c>
      <c r="DV38" s="4">
        <f>(1-BW38)/(SUM(BW$6:BW38))</f>
        <v>2.5457723598294148E-2</v>
      </c>
      <c r="DW38" s="4">
        <f>(1-BX38)/(SUM(BX$6:BX38))</f>
        <v>2.5457016870670621E-2</v>
      </c>
      <c r="DX38" s="4">
        <f>(1-BY38)/(SUM(BY$6:BY38))</f>
        <v>2.5456330717262436E-2</v>
      </c>
      <c r="DY38" s="4">
        <f>(1-BZ38)/(SUM(BZ$6:BZ38))</f>
        <v>2.5455672317708251E-2</v>
      </c>
      <c r="DZ38" s="4">
        <f>(1-CA38)/(SUM(CA$6:CA38))</f>
        <v>2.5455032813080834E-2</v>
      </c>
      <c r="EA38" s="4">
        <f>(1-CB38)/(SUM(CB$6:CB38))</f>
        <v>2.5454411515111127E-2</v>
      </c>
      <c r="EB38" s="4">
        <f>(1-CC38)/(SUM(CC$6:CC38))</f>
        <v>2.5453807763531306E-2</v>
      </c>
      <c r="EC38" s="4">
        <f>(1-CD38)/(SUM(CD$6:CD38))</f>
        <v>2.5453220924822634E-2</v>
      </c>
      <c r="ED38" s="4">
        <f>(1-CE38)/(SUM(CE$6:CE38))</f>
        <v>2.5452650391023762E-2</v>
      </c>
      <c r="EE38" s="4">
        <f>(1-CF38)/(SUM(CF$6:CF38))</f>
        <v>2.5452095578596033E-2</v>
      </c>
      <c r="EF38" s="4">
        <f>(1-CG38)/(SUM(CG$6:CG38))</f>
        <v>2.5451555927343009E-2</v>
      </c>
      <c r="EG38" s="4">
        <f>(1-CH38)/(SUM(CH$6:CH38))</f>
        <v>2.5451030899381558E-2</v>
      </c>
      <c r="EH38" s="4">
        <f>(1-CI38)/(SUM(CI$6:CI38))</f>
        <v>2.5450519978161581E-2</v>
      </c>
      <c r="EI38" s="4">
        <f>(1-CJ38)/(SUM(CJ$6:CJ38))</f>
        <v>2.545001810797113E-2</v>
      </c>
      <c r="EJ38" s="4">
        <f>(1-CK38)/(SUM(CK$6:CK38))</f>
        <v>2.5449529710820061E-2</v>
      </c>
      <c r="EK38" s="4">
        <f>(1-CL38)/(SUM(CL$6:CL38))</f>
        <v>2.5449054424519547E-2</v>
      </c>
      <c r="EL38" s="4">
        <f>(1-CM38)/(SUM(CM$6:CM38))</f>
        <v>2.5430417238038173E-2</v>
      </c>
      <c r="EM38" s="4">
        <f>(1-CN38)/(SUM(CN$6:CN38))</f>
        <v>2.5430417238038173E-2</v>
      </c>
      <c r="EN38" s="4">
        <f>(1-CO38)/(SUM(CO$6:CO38))</f>
        <v>2.5430417238038173E-2</v>
      </c>
      <c r="EO38" s="4">
        <f>(1-CP38)/(SUM(CP$6:CP38))</f>
        <v>2.5430417238038173E-2</v>
      </c>
      <c r="EP38" s="4">
        <f>(1-CQ38)/(SUM(CQ$6:CQ38))</f>
        <v>2.5430417238038173E-2</v>
      </c>
      <c r="EQ38" s="4">
        <f>(1-CR38)/(SUM(CR$6:CR38))</f>
        <v>2.5430417238038173E-2</v>
      </c>
      <c r="ER38" s="4">
        <f>(1-CS38)/(SUM(CS$6:CS38))</f>
        <v>2.5430417238038173E-2</v>
      </c>
      <c r="ES38" s="4">
        <f>(1-CT38)/(SUM(CT$6:CT38))</f>
        <v>2.5430417238038173E-2</v>
      </c>
      <c r="ET38" s="4">
        <f>(1-CU38)/(SUM(CU$6:CU38))</f>
        <v>2.5430417238038173E-2</v>
      </c>
      <c r="EU38" s="4">
        <f>(1-CV38)/(SUM(CV$6:CV38))</f>
        <v>2.5430417238038173E-2</v>
      </c>
      <c r="EV38" s="4">
        <f>(1-CW38)/(SUM(CW$6:CW38))</f>
        <v>2.5430417238038173E-2</v>
      </c>
      <c r="EW38" s="4">
        <f>(1-CX38)/(SUM(CX$6:CX38))</f>
        <v>2.5430417238038173E-2</v>
      </c>
      <c r="EX38" s="4">
        <f>(1-CY38)/(SUM(CY$6:CY38))</f>
        <v>2.5430417238038173E-2</v>
      </c>
      <c r="EY38" s="4">
        <f>(1-CZ38)/(SUM(CZ$6:CZ38))</f>
        <v>2.5430417238038173E-2</v>
      </c>
      <c r="EZ38" s="4">
        <f>(1-DA38)/(SUM(DA$6:DA38))</f>
        <v>2.5430417238038173E-2</v>
      </c>
      <c r="FA38" s="4">
        <f>(1-DB38)/(SUM(DB$6:DB38))</f>
        <v>2.5430417238038173E-2</v>
      </c>
      <c r="FB38" s="4">
        <f>(1-DC38)/(SUM(DC$6:DC38))</f>
        <v>2.5430417238038173E-2</v>
      </c>
      <c r="FD38" s="4">
        <f t="shared" si="109"/>
        <v>2.6397597424477892E-2</v>
      </c>
      <c r="FE38" s="4">
        <f t="shared" si="9"/>
        <v>2.6397434757062577E-2</v>
      </c>
      <c r="FF38" s="4">
        <f t="shared" si="10"/>
        <v>2.6397301129004846E-2</v>
      </c>
      <c r="FG38" s="4">
        <f t="shared" si="11"/>
        <v>2.6397188437756958E-2</v>
      </c>
      <c r="FH38" s="4">
        <f t="shared" si="12"/>
        <v>2.6397076572479472E-2</v>
      </c>
      <c r="FI38" s="4">
        <f t="shared" si="13"/>
        <v>2.639701463737909E-2</v>
      </c>
      <c r="FJ38" s="4">
        <f t="shared" si="14"/>
        <v>2.6396952954025332E-2</v>
      </c>
      <c r="FK38" s="4">
        <f t="shared" si="15"/>
        <v>2.6396925212728961E-2</v>
      </c>
      <c r="FL38" s="4">
        <f t="shared" si="16"/>
        <v>2.6396897522201535E-2</v>
      </c>
      <c r="FM38" s="4">
        <f t="shared" si="17"/>
        <v>2.6396869882304053E-2</v>
      </c>
      <c r="FN38" s="4">
        <f t="shared" si="18"/>
        <v>2.6396867643677657E-2</v>
      </c>
      <c r="FO38" s="4">
        <f t="shared" si="19"/>
        <v>2.6396865405382997E-2</v>
      </c>
      <c r="FP38" s="4">
        <f t="shared" si="20"/>
        <v>2.639686316742007E-2</v>
      </c>
      <c r="FQ38" s="4">
        <f t="shared" si="21"/>
        <v>2.6396860929788879E-2</v>
      </c>
      <c r="FR38" s="4">
        <f t="shared" si="22"/>
        <v>2.6396858692489422E-2</v>
      </c>
      <c r="FS38" s="4">
        <f t="shared" si="23"/>
        <v>2.6396856455521256E-2</v>
      </c>
      <c r="FT38" s="4">
        <f t="shared" si="24"/>
        <v>2.639685421888438E-2</v>
      </c>
      <c r="FU38" s="4">
        <f t="shared" si="25"/>
        <v>2.6396851982579017E-2</v>
      </c>
      <c r="FV38" s="4">
        <f t="shared" si="26"/>
        <v>2.6396849746604945E-2</v>
      </c>
      <c r="FW38" s="4">
        <f t="shared" si="27"/>
        <v>2.639684751096194E-2</v>
      </c>
      <c r="FX38" s="4">
        <f t="shared" si="28"/>
        <v>2.6396854519131319E-2</v>
      </c>
      <c r="FY38" s="4">
        <f t="shared" si="29"/>
        <v>2.6396861530555649E-2</v>
      </c>
      <c r="FZ38" s="4">
        <f t="shared" si="30"/>
        <v>2.6396868545237595E-2</v>
      </c>
      <c r="GA38" s="4">
        <f t="shared" si="31"/>
        <v>2.6396875563179156E-2</v>
      </c>
      <c r="GB38" s="4">
        <f t="shared" si="32"/>
        <v>2.6396882584382553E-2</v>
      </c>
      <c r="GC38" s="4">
        <f t="shared" si="33"/>
        <v>2.6396889608850227E-2</v>
      </c>
      <c r="GD38" s="4">
        <f t="shared" si="34"/>
        <v>2.6396896636584177E-2</v>
      </c>
      <c r="GE38" s="4">
        <f t="shared" si="35"/>
        <v>2.6396903667587068E-2</v>
      </c>
      <c r="GF38" s="4">
        <f t="shared" si="36"/>
        <v>2.6396910701860898E-2</v>
      </c>
      <c r="GG38" s="4">
        <f t="shared" si="37"/>
        <v>2.6396917739408332E-2</v>
      </c>
      <c r="GH38" s="4">
        <f t="shared" si="38"/>
        <v>2.6396917739408332E-2</v>
      </c>
      <c r="GI38" s="4">
        <f t="shared" si="39"/>
        <v>2.6396917739408332E-2</v>
      </c>
      <c r="GJ38" s="4">
        <f t="shared" si="40"/>
        <v>2.6396917739408332E-2</v>
      </c>
      <c r="GK38" s="4">
        <f t="shared" si="41"/>
        <v>2.6366663768981891E-2</v>
      </c>
      <c r="GL38" s="4">
        <f t="shared" si="42"/>
        <v>2.6366663768981891E-2</v>
      </c>
      <c r="GM38" s="4">
        <f t="shared" si="43"/>
        <v>2.6366663768981891E-2</v>
      </c>
      <c r="GN38" s="4">
        <f t="shared" si="44"/>
        <v>2.6366663768981891E-2</v>
      </c>
      <c r="GO38" s="4">
        <f t="shared" si="45"/>
        <v>2.6366663768981891E-2</v>
      </c>
      <c r="GP38" s="4">
        <f t="shared" si="46"/>
        <v>2.6366663768981891E-2</v>
      </c>
      <c r="GQ38" s="4">
        <f t="shared" si="47"/>
        <v>2.6366663768981891E-2</v>
      </c>
      <c r="GR38" s="4">
        <f t="shared" si="48"/>
        <v>2.6366663768981891E-2</v>
      </c>
      <c r="GS38" s="4">
        <f t="shared" si="49"/>
        <v>2.6366663768981891E-2</v>
      </c>
      <c r="GT38" s="4">
        <f t="shared" si="50"/>
        <v>2.6366663768981891E-2</v>
      </c>
      <c r="GU38" s="4">
        <f t="shared" si="51"/>
        <v>2.6366663768981891E-2</v>
      </c>
      <c r="GV38" s="4">
        <f t="shared" si="52"/>
        <v>2.6366663768981891E-2</v>
      </c>
      <c r="GW38" s="4">
        <f t="shared" si="53"/>
        <v>2.6366663768981891E-2</v>
      </c>
      <c r="GX38" s="4">
        <f t="shared" si="54"/>
        <v>2.6366663768981891E-2</v>
      </c>
      <c r="GY38" s="4">
        <f t="shared" si="55"/>
        <v>2.6366663768981891E-2</v>
      </c>
      <c r="GZ38" s="4">
        <f t="shared" si="56"/>
        <v>2.6366663768981891E-2</v>
      </c>
      <c r="HA38" s="4">
        <f t="shared" si="57"/>
        <v>2.6366663768981891E-2</v>
      </c>
      <c r="HB38" s="4"/>
      <c r="HC38" s="4"/>
      <c r="HD38" s="4"/>
      <c r="HE38" s="4"/>
    </row>
    <row r="39" spans="2:213" x14ac:dyDescent="0.2">
      <c r="B39" t="str">
        <f t="shared" si="117"/>
        <v>34y</v>
      </c>
      <c r="C39">
        <f t="shared" si="58"/>
        <v>408</v>
      </c>
      <c r="D39" s="10">
        <f t="shared" si="1"/>
        <v>34</v>
      </c>
      <c r="E39" s="11">
        <f>'Curve construction'!E54</f>
        <v>2.7546253750066602E-2</v>
      </c>
      <c r="G39" s="11">
        <f t="shared" si="114"/>
        <v>2.7546253750066602E-2</v>
      </c>
      <c r="H39" s="11">
        <f t="shared" si="114"/>
        <v>2.7546253750066602E-2</v>
      </c>
      <c r="I39" s="11">
        <f t="shared" si="114"/>
        <v>2.7546253750066602E-2</v>
      </c>
      <c r="J39" s="11">
        <f t="shared" si="114"/>
        <v>2.7546253750066602E-2</v>
      </c>
      <c r="K39" s="11">
        <f t="shared" si="114"/>
        <v>2.7546253750066602E-2</v>
      </c>
      <c r="L39" s="11">
        <f t="shared" si="114"/>
        <v>2.7546253750066602E-2</v>
      </c>
      <c r="M39" s="11">
        <f t="shared" si="114"/>
        <v>2.7546253750066602E-2</v>
      </c>
      <c r="N39" s="11">
        <f t="shared" si="114"/>
        <v>2.7546253750066602E-2</v>
      </c>
      <c r="O39" s="11">
        <f t="shared" si="114"/>
        <v>2.7546253750066602E-2</v>
      </c>
      <c r="P39" s="11">
        <f t="shared" si="114"/>
        <v>2.7546253750066602E-2</v>
      </c>
      <c r="Q39" s="11">
        <f t="shared" si="114"/>
        <v>2.7546253750066602E-2</v>
      </c>
      <c r="R39" s="11">
        <f t="shared" si="114"/>
        <v>2.7546253750066602E-2</v>
      </c>
      <c r="S39" s="11">
        <f t="shared" si="114"/>
        <v>2.7546253750066602E-2</v>
      </c>
      <c r="T39" s="11">
        <f t="shared" si="114"/>
        <v>2.7546253750066602E-2</v>
      </c>
      <c r="U39" s="11">
        <f t="shared" si="114"/>
        <v>2.7546253750066602E-2</v>
      </c>
      <c r="V39" s="11">
        <f t="shared" si="114"/>
        <v>2.7546253750066602E-2</v>
      </c>
      <c r="W39" s="11">
        <f t="shared" si="118"/>
        <v>2.7546253750066602E-2</v>
      </c>
      <c r="X39" s="11">
        <f t="shared" si="118"/>
        <v>2.7546253750066602E-2</v>
      </c>
      <c r="Y39" s="11">
        <f t="shared" si="118"/>
        <v>2.7546253750066602E-2</v>
      </c>
      <c r="Z39" s="11">
        <f t="shared" si="118"/>
        <v>2.7546253750066602E-2</v>
      </c>
      <c r="AA39" s="11">
        <f t="shared" si="118"/>
        <v>2.7546253750066602E-2</v>
      </c>
      <c r="AB39" s="11">
        <f t="shared" si="118"/>
        <v>2.7546253750066602E-2</v>
      </c>
      <c r="AC39" s="11">
        <f t="shared" si="118"/>
        <v>2.7546253750066602E-2</v>
      </c>
      <c r="AD39" s="11">
        <f t="shared" si="118"/>
        <v>2.7546253750066602E-2</v>
      </c>
      <c r="AE39" s="11">
        <f t="shared" si="118"/>
        <v>2.7546253750066602E-2</v>
      </c>
      <c r="AF39" s="11">
        <f t="shared" si="118"/>
        <v>2.7546253750066602E-2</v>
      </c>
      <c r="AG39" s="11">
        <f t="shared" si="118"/>
        <v>2.7546253750066602E-2</v>
      </c>
      <c r="AH39" s="11">
        <f t="shared" si="118"/>
        <v>2.7546253750066602E-2</v>
      </c>
      <c r="AI39" s="11">
        <f t="shared" si="118"/>
        <v>2.7546253750066602E-2</v>
      </c>
      <c r="AJ39" s="11">
        <f t="shared" si="118"/>
        <v>2.7546253750066602E-2</v>
      </c>
      <c r="AK39" s="11">
        <f t="shared" si="118"/>
        <v>2.7546253750066602E-2</v>
      </c>
      <c r="AL39" s="11">
        <f t="shared" si="118"/>
        <v>2.7546253750066602E-2</v>
      </c>
      <c r="AM39" s="11">
        <f t="shared" si="118"/>
        <v>2.7546253750066602E-2</v>
      </c>
      <c r="AN39" s="11">
        <f t="shared" si="118"/>
        <v>2.8546253750066603E-2</v>
      </c>
      <c r="AO39" s="11">
        <f t="shared" si="116"/>
        <v>2.7546253750066602E-2</v>
      </c>
      <c r="AP39" s="11">
        <f t="shared" si="116"/>
        <v>2.7546253750066602E-2</v>
      </c>
      <c r="AQ39" s="11">
        <f t="shared" si="116"/>
        <v>2.7546253750066602E-2</v>
      </c>
      <c r="AR39" s="11">
        <f t="shared" si="116"/>
        <v>2.7546253750066602E-2</v>
      </c>
      <c r="AS39" s="11">
        <f t="shared" si="116"/>
        <v>2.7546253750066602E-2</v>
      </c>
      <c r="AT39" s="11">
        <f t="shared" si="116"/>
        <v>2.7546253750066602E-2</v>
      </c>
      <c r="AU39" s="11">
        <f t="shared" si="116"/>
        <v>2.7546253750066602E-2</v>
      </c>
      <c r="AV39" s="11">
        <f t="shared" si="116"/>
        <v>2.7546253750066602E-2</v>
      </c>
      <c r="AW39" s="11">
        <f t="shared" si="116"/>
        <v>2.7546253750066602E-2</v>
      </c>
      <c r="AX39" s="11">
        <f t="shared" si="116"/>
        <v>2.7546253750066602E-2</v>
      </c>
      <c r="AY39" s="11">
        <f t="shared" si="116"/>
        <v>2.7546253750066602E-2</v>
      </c>
      <c r="AZ39" s="11">
        <f t="shared" si="116"/>
        <v>2.7546253750066602E-2</v>
      </c>
      <c r="BA39" s="11">
        <f t="shared" si="116"/>
        <v>2.7546253750066602E-2</v>
      </c>
      <c r="BB39" s="11">
        <f t="shared" si="116"/>
        <v>2.7546253750066602E-2</v>
      </c>
      <c r="BC39" s="11">
        <f t="shared" si="116"/>
        <v>2.7546253750066602E-2</v>
      </c>
      <c r="BD39" s="11">
        <f t="shared" si="115"/>
        <v>2.7546253750066602E-2</v>
      </c>
      <c r="BF39" s="11">
        <f t="shared" si="110"/>
        <v>0.41189160087181848</v>
      </c>
      <c r="BG39" s="11">
        <f t="shared" si="60"/>
        <v>0.41189375505675979</v>
      </c>
      <c r="BH39" s="11">
        <f t="shared" si="61"/>
        <v>0.41189552468567769</v>
      </c>
      <c r="BI39" s="11">
        <f t="shared" si="62"/>
        <v>0.4118970170556786</v>
      </c>
      <c r="BJ39" s="11">
        <f t="shared" si="63"/>
        <v>0.41189849849286297</v>
      </c>
      <c r="BK39" s="11">
        <f t="shared" si="64"/>
        <v>0.41189931870470364</v>
      </c>
      <c r="BL39" s="11">
        <f t="shared" si="65"/>
        <v>0.41190013558431454</v>
      </c>
      <c r="BM39" s="11">
        <f t="shared" si="66"/>
        <v>0.41190050296597375</v>
      </c>
      <c r="BN39" s="11">
        <f t="shared" si="67"/>
        <v>0.411900869675629</v>
      </c>
      <c r="BO39" s="11">
        <f t="shared" si="68"/>
        <v>0.4119012357151231</v>
      </c>
      <c r="BP39" s="11">
        <f t="shared" si="69"/>
        <v>0.4119012653616177</v>
      </c>
      <c r="BQ39" s="11">
        <f t="shared" si="70"/>
        <v>0.41190129500372041</v>
      </c>
      <c r="BR39" s="11">
        <f t="shared" si="71"/>
        <v>0.41190132464143248</v>
      </c>
      <c r="BS39" s="11">
        <f t="shared" si="72"/>
        <v>0.41190135427475449</v>
      </c>
      <c r="BT39" s="11">
        <f t="shared" si="73"/>
        <v>0.41190138390368775</v>
      </c>
      <c r="BU39" s="11">
        <f t="shared" si="74"/>
        <v>0.41190141352823306</v>
      </c>
      <c r="BV39" s="11">
        <f t="shared" si="75"/>
        <v>0.41190144314839178</v>
      </c>
      <c r="BW39" s="11">
        <f t="shared" si="76"/>
        <v>0.41190147276416433</v>
      </c>
      <c r="BX39" s="11">
        <f t="shared" si="77"/>
        <v>0.41190150237555184</v>
      </c>
      <c r="BY39" s="11">
        <f t="shared" si="78"/>
        <v>0.41190153198255547</v>
      </c>
      <c r="BZ39" s="11">
        <f t="shared" si="79"/>
        <v>0.41190143917217065</v>
      </c>
      <c r="CA39" s="11">
        <f t="shared" si="80"/>
        <v>0.41190134631869935</v>
      </c>
      <c r="CB39" s="11">
        <f t="shared" si="81"/>
        <v>0.41190125342211165</v>
      </c>
      <c r="CC39" s="11">
        <f t="shared" si="82"/>
        <v>0.41190116048237729</v>
      </c>
      <c r="CD39" s="11">
        <f t="shared" si="83"/>
        <v>0.41190106749946614</v>
      </c>
      <c r="CE39" s="11">
        <f t="shared" si="84"/>
        <v>0.41190097447334822</v>
      </c>
      <c r="CF39" s="11">
        <f t="shared" si="85"/>
        <v>0.41190088140399339</v>
      </c>
      <c r="CG39" s="11">
        <f t="shared" si="86"/>
        <v>0.41190078829137172</v>
      </c>
      <c r="CH39" s="11">
        <f t="shared" si="87"/>
        <v>0.41190069513545269</v>
      </c>
      <c r="CI39" s="11">
        <f t="shared" si="88"/>
        <v>0.41190060193620626</v>
      </c>
      <c r="CJ39" s="11">
        <f t="shared" si="89"/>
        <v>0.41190060193620626</v>
      </c>
      <c r="CK39" s="11">
        <f t="shared" si="90"/>
        <v>0.41190060193620631</v>
      </c>
      <c r="CL39" s="11">
        <f t="shared" si="91"/>
        <v>0.41190060193620631</v>
      </c>
      <c r="CM39" s="11">
        <f t="shared" si="92"/>
        <v>0.41190060193620631</v>
      </c>
      <c r="CN39" s="11">
        <f t="shared" si="93"/>
        <v>0.41230146038947108</v>
      </c>
      <c r="CO39" s="11">
        <f t="shared" si="94"/>
        <v>0.41230146038947108</v>
      </c>
      <c r="CP39" s="11">
        <f t="shared" si="95"/>
        <v>0.41230146038947108</v>
      </c>
      <c r="CQ39" s="11">
        <f t="shared" si="96"/>
        <v>0.41230146038947108</v>
      </c>
      <c r="CR39" s="11">
        <f t="shared" si="97"/>
        <v>0.41230146038947108</v>
      </c>
      <c r="CS39" s="11">
        <f t="shared" si="98"/>
        <v>0.41230146038947108</v>
      </c>
      <c r="CT39" s="11">
        <f t="shared" si="99"/>
        <v>0.41230146038947108</v>
      </c>
      <c r="CU39" s="11">
        <f t="shared" si="100"/>
        <v>0.41230146038947108</v>
      </c>
      <c r="CV39" s="11">
        <f t="shared" si="101"/>
        <v>0.41230146038947108</v>
      </c>
      <c r="CW39" s="11">
        <f t="shared" si="102"/>
        <v>0.41230146038947108</v>
      </c>
      <c r="CX39" s="11">
        <f t="shared" si="103"/>
        <v>0.41230146038947108</v>
      </c>
      <c r="CY39" s="11">
        <f t="shared" si="104"/>
        <v>0.41230146038947108</v>
      </c>
      <c r="CZ39" s="11">
        <f t="shared" si="105"/>
        <v>0.41230146038947108</v>
      </c>
      <c r="DA39" s="11">
        <f t="shared" si="106"/>
        <v>0.41230146038947108</v>
      </c>
      <c r="DB39" s="11">
        <f t="shared" si="107"/>
        <v>0.41230146038947108</v>
      </c>
      <c r="DC39" s="11">
        <f t="shared" si="108"/>
        <v>0.41230146038947108</v>
      </c>
      <c r="DE39" s="4">
        <f>(1-BF39)/(SUM(BF$6:BF39))</f>
        <v>2.5511343241486278E-2</v>
      </c>
      <c r="DF39" s="4">
        <f>(1-BG39)/(SUM(BG$6:BG39))</f>
        <v>2.5510027522854726E-2</v>
      </c>
      <c r="DG39" s="4">
        <f>(1-BH39)/(SUM(BH$6:BH39))</f>
        <v>2.5508772897281033E-2</v>
      </c>
      <c r="DH39" s="4">
        <f>(1-BI39)/(SUM(BI$6:BI39))</f>
        <v>2.550757019503605E-2</v>
      </c>
      <c r="DI39" s="4">
        <f>(1-BJ39)/(SUM(BJ$6:BJ39))</f>
        <v>2.5506395401233988E-2</v>
      </c>
      <c r="DJ39" s="4">
        <f>(1-BK39)/(SUM(BK$6:BK39))</f>
        <v>2.5505311592395528E-2</v>
      </c>
      <c r="DK39" s="4">
        <f>(1-BL39)/(SUM(BL$6:BL39))</f>
        <v>2.5504256056475043E-2</v>
      </c>
      <c r="DL39" s="4">
        <f>(1-BM39)/(SUM(BM$6:BM39))</f>
        <v>2.5503269022485588E-2</v>
      </c>
      <c r="DM39" s="4">
        <f>(1-BN39)/(SUM(BN$6:BN39))</f>
        <v>2.5502309188667461E-2</v>
      </c>
      <c r="DN39" s="4">
        <f>(1-BO39)/(SUM(BO$6:BO39))</f>
        <v>2.5501376628503929E-2</v>
      </c>
      <c r="DO39" s="4">
        <f>(1-BP39)/(SUM(BP$6:BP39))</f>
        <v>2.5500498457536651E-2</v>
      </c>
      <c r="DP39" s="4">
        <f>(1-BQ39)/(SUM(BQ$6:BQ39))</f>
        <v>2.5499645360436803E-2</v>
      </c>
      <c r="DQ39" s="4">
        <f>(1-BR39)/(SUM(BR$6:BR39))</f>
        <v>2.5498816680804285E-2</v>
      </c>
      <c r="DR39" s="4">
        <f>(1-BS39)/(SUM(BS$6:BS39))</f>
        <v>2.5498011777596283E-2</v>
      </c>
      <c r="DS39" s="4">
        <f>(1-BT39)/(SUM(BT$6:BT39))</f>
        <v>2.5497230024819711E-2</v>
      </c>
      <c r="DT39" s="4">
        <f>(1-BU39)/(SUM(BU$6:BU39))</f>
        <v>2.549647081122856E-2</v>
      </c>
      <c r="DU39" s="4">
        <f>(1-BV39)/(SUM(BV$6:BV39))</f>
        <v>2.5495733540025933E-2</v>
      </c>
      <c r="DV39" s="4">
        <f>(1-BW39)/(SUM(BW$6:BW39))</f>
        <v>2.5495017628570957E-2</v>
      </c>
      <c r="DW39" s="4">
        <f>(1-BX39)/(SUM(BX$6:BX39))</f>
        <v>2.549432250809024E-2</v>
      </c>
      <c r="DX39" s="4">
        <f>(1-BY39)/(SUM(BY$6:BY39))</f>
        <v>2.5493647623394067E-2</v>
      </c>
      <c r="DY39" s="4">
        <f>(1-BZ39)/(SUM(BZ$6:BZ39))</f>
        <v>2.5493000017434857E-2</v>
      </c>
      <c r="DZ39" s="4">
        <f>(1-CA39)/(SUM(CA$6:CA39))</f>
        <v>2.5492370995646562E-2</v>
      </c>
      <c r="EA39" s="4">
        <f>(1-CB39)/(SUM(CB$6:CB39))</f>
        <v>2.54917598811072E-2</v>
      </c>
      <c r="EB39" s="4">
        <f>(1-CC39)/(SUM(CC$6:CC39))</f>
        <v>2.5491166024432667E-2</v>
      </c>
      <c r="EC39" s="4">
        <f>(1-CD39)/(SUM(CD$6:CD39))</f>
        <v>2.5490588802545445E-2</v>
      </c>
      <c r="ED39" s="4">
        <f>(1-CE39)/(SUM(CE$6:CE39))</f>
        <v>2.5490027617502704E-2</v>
      </c>
      <c r="EE39" s="4">
        <f>(1-CF39)/(SUM(CF$6:CF39))</f>
        <v>2.5489481895380448E-2</v>
      </c>
      <c r="EF39" s="4">
        <f>(1-CG39)/(SUM(CG$6:CG39))</f>
        <v>2.548895108521107E-2</v>
      </c>
      <c r="EG39" s="4">
        <f>(1-CH39)/(SUM(CH$6:CH39))</f>
        <v>2.5488434657971421E-2</v>
      </c>
      <c r="EH39" s="4">
        <f>(1-CI39)/(SUM(CI$6:CI39))</f>
        <v>2.5487932105618928E-2</v>
      </c>
      <c r="EI39" s="4">
        <f>(1-CJ39)/(SUM(CJ$6:CJ39))</f>
        <v>2.5487438469846437E-2</v>
      </c>
      <c r="EJ39" s="4">
        <f>(1-CK39)/(SUM(CK$6:CK39))</f>
        <v>2.5486958085721215E-2</v>
      </c>
      <c r="EK39" s="4">
        <f>(1-CL39)/(SUM(CL$6:CL39))</f>
        <v>2.5486490597023681E-2</v>
      </c>
      <c r="EL39" s="4">
        <f>(1-CM39)/(SUM(CM$6:CM39))</f>
        <v>2.5486035657135191E-2</v>
      </c>
      <c r="EM39" s="4">
        <f>(1-CN39)/(SUM(CN$6:CN39))</f>
        <v>2.5468221519462465E-2</v>
      </c>
      <c r="EN39" s="4">
        <f>(1-CO39)/(SUM(CO$6:CO39))</f>
        <v>2.5468221519462465E-2</v>
      </c>
      <c r="EO39" s="4">
        <f>(1-CP39)/(SUM(CP$6:CP39))</f>
        <v>2.5468221519462465E-2</v>
      </c>
      <c r="EP39" s="4">
        <f>(1-CQ39)/(SUM(CQ$6:CQ39))</f>
        <v>2.5468221519462465E-2</v>
      </c>
      <c r="EQ39" s="4">
        <f>(1-CR39)/(SUM(CR$6:CR39))</f>
        <v>2.5468221519462465E-2</v>
      </c>
      <c r="ER39" s="4">
        <f>(1-CS39)/(SUM(CS$6:CS39))</f>
        <v>2.5468221519462465E-2</v>
      </c>
      <c r="ES39" s="4">
        <f>(1-CT39)/(SUM(CT$6:CT39))</f>
        <v>2.5468221519462465E-2</v>
      </c>
      <c r="ET39" s="4">
        <f>(1-CU39)/(SUM(CU$6:CU39))</f>
        <v>2.5468221519462465E-2</v>
      </c>
      <c r="EU39" s="4">
        <f>(1-CV39)/(SUM(CV$6:CV39))</f>
        <v>2.5468221519462465E-2</v>
      </c>
      <c r="EV39" s="4">
        <f>(1-CW39)/(SUM(CW$6:CW39))</f>
        <v>2.5468221519462465E-2</v>
      </c>
      <c r="EW39" s="4">
        <f>(1-CX39)/(SUM(CX$6:CX39))</f>
        <v>2.5468221519462465E-2</v>
      </c>
      <c r="EX39" s="4">
        <f>(1-CY39)/(SUM(CY$6:CY39))</f>
        <v>2.5468221519462465E-2</v>
      </c>
      <c r="EY39" s="4">
        <f>(1-CZ39)/(SUM(CZ$6:CZ39))</f>
        <v>2.5468221519462465E-2</v>
      </c>
      <c r="EZ39" s="4">
        <f>(1-DA39)/(SUM(DA$6:DA39))</f>
        <v>2.5468221519462465E-2</v>
      </c>
      <c r="FA39" s="4">
        <f>(1-DB39)/(SUM(DB$6:DB39))</f>
        <v>2.5468221519462465E-2</v>
      </c>
      <c r="FB39" s="4">
        <f>(1-DC39)/(SUM(DC$6:DC39))</f>
        <v>2.5468221519462465E-2</v>
      </c>
      <c r="FD39" s="4">
        <f t="shared" si="109"/>
        <v>2.6431363099447491E-2</v>
      </c>
      <c r="FE39" s="4">
        <f t="shared" si="9"/>
        <v>2.6431205211173481E-2</v>
      </c>
      <c r="FF39" s="4">
        <f t="shared" si="10"/>
        <v>2.64310755090853E-2</v>
      </c>
      <c r="FG39" s="4">
        <f t="shared" si="11"/>
        <v>2.6430966128686562E-2</v>
      </c>
      <c r="FH39" s="4">
        <f t="shared" si="12"/>
        <v>2.6430857549991194E-2</v>
      </c>
      <c r="FI39" s="4">
        <f t="shared" si="13"/>
        <v>2.6430797434532582E-2</v>
      </c>
      <c r="FJ39" s="4">
        <f t="shared" si="14"/>
        <v>2.6430737563424511E-2</v>
      </c>
      <c r="FK39" s="4">
        <f t="shared" si="15"/>
        <v>2.6430710637162402E-2</v>
      </c>
      <c r="FL39" s="4">
        <f t="shared" si="16"/>
        <v>2.6430683760177764E-2</v>
      </c>
      <c r="FM39" s="4">
        <f t="shared" si="17"/>
        <v>2.643065693233515E-2</v>
      </c>
      <c r="FN39" s="4">
        <f t="shared" si="18"/>
        <v>2.6430654759479255E-2</v>
      </c>
      <c r="FO39" s="4">
        <f t="shared" si="19"/>
        <v>2.6430652586945325E-2</v>
      </c>
      <c r="FP39" s="4">
        <f t="shared" si="20"/>
        <v>2.6430650414733359E-2</v>
      </c>
      <c r="FQ39" s="4">
        <f t="shared" si="21"/>
        <v>2.6430648242843358E-2</v>
      </c>
      <c r="FR39" s="4">
        <f t="shared" si="22"/>
        <v>2.6430646071275099E-2</v>
      </c>
      <c r="FS39" s="4">
        <f t="shared" si="23"/>
        <v>2.6430643900028805E-2</v>
      </c>
      <c r="FT39" s="4">
        <f t="shared" si="24"/>
        <v>2.6430641729104032E-2</v>
      </c>
      <c r="FU39" s="4">
        <f t="shared" si="25"/>
        <v>2.6430639558500779E-2</v>
      </c>
      <c r="FV39" s="4">
        <f t="shared" si="26"/>
        <v>2.6430637388219269E-2</v>
      </c>
      <c r="FW39" s="4">
        <f t="shared" si="27"/>
        <v>2.6430635218259058E-2</v>
      </c>
      <c r="FX39" s="4">
        <f t="shared" si="28"/>
        <v>2.6430642020529804E-2</v>
      </c>
      <c r="FY39" s="4">
        <f t="shared" si="29"/>
        <v>2.6430648825959802E-2</v>
      </c>
      <c r="FZ39" s="4">
        <f t="shared" si="30"/>
        <v>2.6430655634551492E-2</v>
      </c>
      <c r="GA39" s="4">
        <f t="shared" si="31"/>
        <v>2.6430662446307096E-2</v>
      </c>
      <c r="GB39" s="4">
        <f t="shared" si="32"/>
        <v>2.6430669261229056E-2</v>
      </c>
      <c r="GC39" s="4">
        <f t="shared" si="33"/>
        <v>2.6430676079318927E-2</v>
      </c>
      <c r="GD39" s="4">
        <f t="shared" si="34"/>
        <v>2.6430682900579594E-2</v>
      </c>
      <c r="GE39" s="4">
        <f t="shared" si="35"/>
        <v>2.6430689725012835E-2</v>
      </c>
      <c r="GF39" s="4">
        <f t="shared" si="36"/>
        <v>2.6430696552621091E-2</v>
      </c>
      <c r="GG39" s="4">
        <f t="shared" si="37"/>
        <v>2.6430703383406584E-2</v>
      </c>
      <c r="GH39" s="4">
        <f t="shared" si="38"/>
        <v>2.6430703383406584E-2</v>
      </c>
      <c r="GI39" s="4">
        <f t="shared" si="39"/>
        <v>2.6430703383406584E-2</v>
      </c>
      <c r="GJ39" s="4">
        <f t="shared" si="40"/>
        <v>2.6430703383406584E-2</v>
      </c>
      <c r="GK39" s="4">
        <f t="shared" si="41"/>
        <v>2.6430703383406584E-2</v>
      </c>
      <c r="GL39" s="4">
        <f t="shared" si="42"/>
        <v>2.6401338256338613E-2</v>
      </c>
      <c r="GM39" s="4">
        <f t="shared" si="43"/>
        <v>2.6401338256338613E-2</v>
      </c>
      <c r="GN39" s="4">
        <f t="shared" si="44"/>
        <v>2.6401338256338613E-2</v>
      </c>
      <c r="GO39" s="4">
        <f t="shared" si="45"/>
        <v>2.6401338256338613E-2</v>
      </c>
      <c r="GP39" s="4">
        <f t="shared" si="46"/>
        <v>2.6401338256338613E-2</v>
      </c>
      <c r="GQ39" s="4">
        <f t="shared" si="47"/>
        <v>2.6401338256338613E-2</v>
      </c>
      <c r="GR39" s="4">
        <f t="shared" si="48"/>
        <v>2.6401338256338613E-2</v>
      </c>
      <c r="GS39" s="4">
        <f t="shared" si="49"/>
        <v>2.6401338256338613E-2</v>
      </c>
      <c r="GT39" s="4">
        <f t="shared" si="50"/>
        <v>2.6401338256338613E-2</v>
      </c>
      <c r="GU39" s="4">
        <f t="shared" si="51"/>
        <v>2.6401338256338613E-2</v>
      </c>
      <c r="GV39" s="4">
        <f t="shared" si="52"/>
        <v>2.6401338256338613E-2</v>
      </c>
      <c r="GW39" s="4">
        <f t="shared" si="53"/>
        <v>2.6401338256338613E-2</v>
      </c>
      <c r="GX39" s="4">
        <f t="shared" si="54"/>
        <v>2.6401338256338613E-2</v>
      </c>
      <c r="GY39" s="4">
        <f t="shared" si="55"/>
        <v>2.6401338256338613E-2</v>
      </c>
      <c r="GZ39" s="4">
        <f t="shared" si="56"/>
        <v>2.6401338256338613E-2</v>
      </c>
      <c r="HA39" s="4">
        <f t="shared" si="57"/>
        <v>2.6401338256338613E-2</v>
      </c>
      <c r="HB39" s="4"/>
      <c r="HC39" s="4"/>
      <c r="HD39" s="4"/>
      <c r="HE39" s="4"/>
    </row>
    <row r="40" spans="2:213" x14ac:dyDescent="0.2">
      <c r="B40" t="str">
        <f t="shared" si="117"/>
        <v>35y</v>
      </c>
      <c r="C40">
        <f t="shared" si="58"/>
        <v>420</v>
      </c>
      <c r="D40" s="10">
        <f t="shared" si="1"/>
        <v>35</v>
      </c>
      <c r="E40" s="11">
        <f>'Curve construction'!E55</f>
        <v>2.7546253750066602E-2</v>
      </c>
      <c r="G40" s="11">
        <f t="shared" si="114"/>
        <v>2.7546253750066602E-2</v>
      </c>
      <c r="H40" s="11">
        <f t="shared" si="114"/>
        <v>2.7546253750066602E-2</v>
      </c>
      <c r="I40" s="11">
        <f t="shared" si="114"/>
        <v>2.7546253750066602E-2</v>
      </c>
      <c r="J40" s="11">
        <f t="shared" si="114"/>
        <v>2.7546253750066602E-2</v>
      </c>
      <c r="K40" s="11">
        <f t="shared" si="114"/>
        <v>2.7546253750066602E-2</v>
      </c>
      <c r="L40" s="11">
        <f t="shared" si="114"/>
        <v>2.7546253750066602E-2</v>
      </c>
      <c r="M40" s="11">
        <f t="shared" si="114"/>
        <v>2.7546253750066602E-2</v>
      </c>
      <c r="N40" s="11">
        <f t="shared" si="114"/>
        <v>2.7546253750066602E-2</v>
      </c>
      <c r="O40" s="11">
        <f t="shared" si="114"/>
        <v>2.7546253750066602E-2</v>
      </c>
      <c r="P40" s="11">
        <f t="shared" si="114"/>
        <v>2.7546253750066602E-2</v>
      </c>
      <c r="Q40" s="11">
        <f t="shared" si="114"/>
        <v>2.7546253750066602E-2</v>
      </c>
      <c r="R40" s="11">
        <f t="shared" si="114"/>
        <v>2.7546253750066602E-2</v>
      </c>
      <c r="S40" s="11">
        <f t="shared" si="114"/>
        <v>2.7546253750066602E-2</v>
      </c>
      <c r="T40" s="11">
        <f t="shared" si="114"/>
        <v>2.7546253750066602E-2</v>
      </c>
      <c r="U40" s="11">
        <f t="shared" si="114"/>
        <v>2.7546253750066602E-2</v>
      </c>
      <c r="V40" s="11">
        <f t="shared" si="114"/>
        <v>2.7546253750066602E-2</v>
      </c>
      <c r="W40" s="11">
        <f t="shared" si="118"/>
        <v>2.7546253750066602E-2</v>
      </c>
      <c r="X40" s="11">
        <f t="shared" si="118"/>
        <v>2.7546253750066602E-2</v>
      </c>
      <c r="Y40" s="11">
        <f t="shared" si="118"/>
        <v>2.7546253750066602E-2</v>
      </c>
      <c r="Z40" s="11">
        <f t="shared" si="118"/>
        <v>2.7546253750066602E-2</v>
      </c>
      <c r="AA40" s="11">
        <f t="shared" si="118"/>
        <v>2.7546253750066602E-2</v>
      </c>
      <c r="AB40" s="11">
        <f t="shared" si="118"/>
        <v>2.7546253750066602E-2</v>
      </c>
      <c r="AC40" s="11">
        <f t="shared" si="118"/>
        <v>2.7546253750066602E-2</v>
      </c>
      <c r="AD40" s="11">
        <f t="shared" si="118"/>
        <v>2.7546253750066602E-2</v>
      </c>
      <c r="AE40" s="11">
        <f t="shared" si="118"/>
        <v>2.7546253750066602E-2</v>
      </c>
      <c r="AF40" s="11">
        <f t="shared" si="118"/>
        <v>2.7546253750066602E-2</v>
      </c>
      <c r="AG40" s="11">
        <f t="shared" si="118"/>
        <v>2.7546253750066602E-2</v>
      </c>
      <c r="AH40" s="11">
        <f t="shared" si="118"/>
        <v>2.7546253750066602E-2</v>
      </c>
      <c r="AI40" s="11">
        <f t="shared" si="118"/>
        <v>2.7546253750066602E-2</v>
      </c>
      <c r="AJ40" s="11">
        <f t="shared" si="118"/>
        <v>2.7546253750066602E-2</v>
      </c>
      <c r="AK40" s="11">
        <f t="shared" si="118"/>
        <v>2.7546253750066602E-2</v>
      </c>
      <c r="AL40" s="11">
        <f t="shared" si="118"/>
        <v>2.7546253750066602E-2</v>
      </c>
      <c r="AM40" s="11">
        <f t="shared" si="118"/>
        <v>2.7546253750066602E-2</v>
      </c>
      <c r="AN40" s="11">
        <f t="shared" si="118"/>
        <v>2.7546253750066602E-2</v>
      </c>
      <c r="AO40" s="11">
        <f t="shared" si="116"/>
        <v>2.8546253750066603E-2</v>
      </c>
      <c r="AP40" s="11">
        <f t="shared" si="116"/>
        <v>2.7546253750066602E-2</v>
      </c>
      <c r="AQ40" s="11">
        <f t="shared" si="116"/>
        <v>2.7546253750066602E-2</v>
      </c>
      <c r="AR40" s="11">
        <f t="shared" si="116"/>
        <v>2.7546253750066602E-2</v>
      </c>
      <c r="AS40" s="11">
        <f t="shared" si="116"/>
        <v>2.7546253750066602E-2</v>
      </c>
      <c r="AT40" s="11">
        <f t="shared" si="116"/>
        <v>2.7546253750066602E-2</v>
      </c>
      <c r="AU40" s="11">
        <f t="shared" si="116"/>
        <v>2.7546253750066602E-2</v>
      </c>
      <c r="AV40" s="11">
        <f t="shared" si="116"/>
        <v>2.7546253750066602E-2</v>
      </c>
      <c r="AW40" s="11">
        <f t="shared" si="116"/>
        <v>2.7546253750066602E-2</v>
      </c>
      <c r="AX40" s="11">
        <f t="shared" si="116"/>
        <v>2.7546253750066602E-2</v>
      </c>
      <c r="AY40" s="11">
        <f t="shared" si="116"/>
        <v>2.7546253750066602E-2</v>
      </c>
      <c r="AZ40" s="11">
        <f t="shared" si="116"/>
        <v>2.7546253750066602E-2</v>
      </c>
      <c r="BA40" s="11">
        <f t="shared" si="116"/>
        <v>2.7546253750066602E-2</v>
      </c>
      <c r="BB40" s="11">
        <f t="shared" si="116"/>
        <v>2.7546253750066602E-2</v>
      </c>
      <c r="BC40" s="11">
        <f t="shared" si="116"/>
        <v>2.7546253750066602E-2</v>
      </c>
      <c r="BD40" s="11">
        <f t="shared" si="115"/>
        <v>2.7546253750066602E-2</v>
      </c>
      <c r="BF40" s="11">
        <f t="shared" si="110"/>
        <v>0.40084969349905702</v>
      </c>
      <c r="BG40" s="11">
        <f t="shared" si="60"/>
        <v>0.40085178993504078</v>
      </c>
      <c r="BH40" s="11">
        <f t="shared" si="61"/>
        <v>0.40085351212410181</v>
      </c>
      <c r="BI40" s="11">
        <f t="shared" si="62"/>
        <v>0.40085496448694724</v>
      </c>
      <c r="BJ40" s="11">
        <f t="shared" si="63"/>
        <v>0.40085640621006086</v>
      </c>
      <c r="BK40" s="11">
        <f t="shared" si="64"/>
        <v>0.40085720443382711</v>
      </c>
      <c r="BL40" s="11">
        <f t="shared" si="65"/>
        <v>0.40085799941469336</v>
      </c>
      <c r="BM40" s="11">
        <f t="shared" si="66"/>
        <v>0.40085835694765876</v>
      </c>
      <c r="BN40" s="11">
        <f t="shared" si="67"/>
        <v>0.40085871382663518</v>
      </c>
      <c r="BO40" s="11">
        <f t="shared" si="68"/>
        <v>0.40085907005341598</v>
      </c>
      <c r="BP40" s="11">
        <f t="shared" si="69"/>
        <v>0.40085909890515331</v>
      </c>
      <c r="BQ40" s="11">
        <f t="shared" si="70"/>
        <v>0.40085912775261651</v>
      </c>
      <c r="BR40" s="11">
        <f t="shared" si="71"/>
        <v>0.40085915659580673</v>
      </c>
      <c r="BS40" s="11">
        <f t="shared" si="72"/>
        <v>0.4008591854347246</v>
      </c>
      <c r="BT40" s="11">
        <f t="shared" si="73"/>
        <v>0.40085921426937132</v>
      </c>
      <c r="BU40" s="11">
        <f t="shared" si="74"/>
        <v>0.4008592430997478</v>
      </c>
      <c r="BV40" s="11">
        <f t="shared" si="75"/>
        <v>0.40085927192585524</v>
      </c>
      <c r="BW40" s="11">
        <f t="shared" si="76"/>
        <v>0.4008593007476941</v>
      </c>
      <c r="BX40" s="11">
        <f t="shared" si="77"/>
        <v>0.40085932956526549</v>
      </c>
      <c r="BY40" s="11">
        <f t="shared" si="78"/>
        <v>0.40085935837857051</v>
      </c>
      <c r="BZ40" s="11">
        <f t="shared" si="79"/>
        <v>0.40085926805622785</v>
      </c>
      <c r="CA40" s="11">
        <f t="shared" si="80"/>
        <v>0.40085917769195378</v>
      </c>
      <c r="CB40" s="11">
        <f t="shared" si="81"/>
        <v>0.40085908728571912</v>
      </c>
      <c r="CC40" s="11">
        <f t="shared" si="82"/>
        <v>0.40085899683749454</v>
      </c>
      <c r="CD40" s="11">
        <f t="shared" si="83"/>
        <v>0.40085890634725058</v>
      </c>
      <c r="CE40" s="11">
        <f t="shared" si="84"/>
        <v>0.40085881581495819</v>
      </c>
      <c r="CF40" s="11">
        <f t="shared" si="85"/>
        <v>0.40085872524058791</v>
      </c>
      <c r="CG40" s="11">
        <f t="shared" si="86"/>
        <v>0.40085863462411075</v>
      </c>
      <c r="CH40" s="11">
        <f t="shared" si="87"/>
        <v>0.40085854396549686</v>
      </c>
      <c r="CI40" s="11">
        <f t="shared" si="88"/>
        <v>0.40085845326471714</v>
      </c>
      <c r="CJ40" s="11">
        <f t="shared" si="89"/>
        <v>0.40085845326471714</v>
      </c>
      <c r="CK40" s="11">
        <f t="shared" si="90"/>
        <v>0.4008584532647172</v>
      </c>
      <c r="CL40" s="11">
        <f t="shared" si="91"/>
        <v>0.4008584532647172</v>
      </c>
      <c r="CM40" s="11">
        <f t="shared" si="92"/>
        <v>0.4008584532647172</v>
      </c>
      <c r="CN40" s="11">
        <f t="shared" si="93"/>
        <v>0.4008584532647172</v>
      </c>
      <c r="CO40" s="11">
        <f t="shared" si="94"/>
        <v>0.40124856558501598</v>
      </c>
      <c r="CP40" s="11">
        <f t="shared" si="95"/>
        <v>0.40124856558501598</v>
      </c>
      <c r="CQ40" s="11">
        <f t="shared" si="96"/>
        <v>0.40124856558501598</v>
      </c>
      <c r="CR40" s="11">
        <f t="shared" si="97"/>
        <v>0.40124856558501598</v>
      </c>
      <c r="CS40" s="11">
        <f t="shared" si="98"/>
        <v>0.40124856558501598</v>
      </c>
      <c r="CT40" s="11">
        <f t="shared" si="99"/>
        <v>0.40124856558501598</v>
      </c>
      <c r="CU40" s="11">
        <f t="shared" si="100"/>
        <v>0.40124856558501598</v>
      </c>
      <c r="CV40" s="11">
        <f t="shared" si="101"/>
        <v>0.40124856558501598</v>
      </c>
      <c r="CW40" s="11">
        <f t="shared" si="102"/>
        <v>0.40124856558501598</v>
      </c>
      <c r="CX40" s="11">
        <f t="shared" si="103"/>
        <v>0.40124856558501598</v>
      </c>
      <c r="CY40" s="11">
        <f t="shared" si="104"/>
        <v>0.40124856558501598</v>
      </c>
      <c r="CZ40" s="11">
        <f t="shared" si="105"/>
        <v>0.40124856558501598</v>
      </c>
      <c r="DA40" s="11">
        <f t="shared" si="106"/>
        <v>0.40124856558501598</v>
      </c>
      <c r="DB40" s="11">
        <f t="shared" si="107"/>
        <v>0.40124856558501598</v>
      </c>
      <c r="DC40" s="11">
        <f t="shared" si="108"/>
        <v>0.40124856558501598</v>
      </c>
      <c r="DE40" s="4">
        <f>(1-BF40)/(SUM(BF$6:BF40))</f>
        <v>2.5546122159692281E-2</v>
      </c>
      <c r="DF40" s="4">
        <f>(1-BG40)/(SUM(BG$6:BG40))</f>
        <v>2.5544827468190357E-2</v>
      </c>
      <c r="DG40" s="4">
        <f>(1-BH40)/(SUM(BH$6:BH40))</f>
        <v>2.554359285140205E-2</v>
      </c>
      <c r="DH40" s="4">
        <f>(1-BI40)/(SUM(BI$6:BI40))</f>
        <v>2.5542409299346425E-2</v>
      </c>
      <c r="DI40" s="4">
        <f>(1-BJ40)/(SUM(BJ$6:BJ40))</f>
        <v>2.5541253213090493E-2</v>
      </c>
      <c r="DJ40" s="4">
        <f>(1-BK40)/(SUM(BK$6:BK40))</f>
        <v>2.554018658419387E-2</v>
      </c>
      <c r="DK40" s="4">
        <f>(1-BL40)/(SUM(BL$6:BL40))</f>
        <v>2.553914778122654E-2</v>
      </c>
      <c r="DL40" s="4">
        <f>(1-BM40)/(SUM(BM$6:BM40))</f>
        <v>2.5538176336871048E-2</v>
      </c>
      <c r="DM40" s="4">
        <f>(1-BN40)/(SUM(BN$6:BN40))</f>
        <v>2.5537231663227525E-2</v>
      </c>
      <c r="DN40" s="4">
        <f>(1-BO40)/(SUM(BO$6:BO40))</f>
        <v>2.5536313832724214E-2</v>
      </c>
      <c r="DO40" s="4">
        <f>(1-BP40)/(SUM(BP$6:BP40))</f>
        <v>2.5535449486659478E-2</v>
      </c>
      <c r="DP40" s="4">
        <f>(1-BQ40)/(SUM(BQ$6:BQ40))</f>
        <v>2.553460981887707E-2</v>
      </c>
      <c r="DQ40" s="4">
        <f>(1-BR40)/(SUM(BR$6:BR40))</f>
        <v>2.5533794183390024E-2</v>
      </c>
      <c r="DR40" s="4">
        <f>(1-BS40)/(SUM(BS$6:BS40))</f>
        <v>2.5533001949321725E-2</v>
      </c>
      <c r="DS40" s="4">
        <f>(1-BT40)/(SUM(BT$6:BT40))</f>
        <v>2.5532232500603529E-2</v>
      </c>
      <c r="DT40" s="4">
        <f>(1-BU40)/(SUM(BU$6:BU40))</f>
        <v>2.553148523567712E-2</v>
      </c>
      <c r="DU40" s="4">
        <f>(1-BV40)/(SUM(BV$6:BV40))</f>
        <v>2.5530759567201515E-2</v>
      </c>
      <c r="DV40" s="4">
        <f>(1-BW40)/(SUM(BW$6:BW40))</f>
        <v>2.553005492176481E-2</v>
      </c>
      <c r="DW40" s="4">
        <f>(1-BX40)/(SUM(BX$6:BX40))</f>
        <v>2.5529370739600436E-2</v>
      </c>
      <c r="DX40" s="4">
        <f>(1-BY40)/(SUM(BY$6:BY40))</f>
        <v>2.552870647430799E-2</v>
      </c>
      <c r="DY40" s="4">
        <f>(1-BZ40)/(SUM(BZ$6:BZ40))</f>
        <v>2.5528069040706008E-2</v>
      </c>
      <c r="DZ40" s="4">
        <f>(1-CA40)/(SUM(CA$6:CA40))</f>
        <v>2.5527449898439449E-2</v>
      </c>
      <c r="EA40" s="4">
        <f>(1-CB40)/(SUM(CB$6:CB40))</f>
        <v>2.552684838127816E-2</v>
      </c>
      <c r="EB40" s="4">
        <f>(1-CC40)/(SUM(CC$6:CC40))</f>
        <v>2.5526263850093312E-2</v>
      </c>
      <c r="EC40" s="4">
        <f>(1-CD40)/(SUM(CD$6:CD40))</f>
        <v>2.5525695691645749E-2</v>
      </c>
      <c r="ED40" s="4">
        <f>(1-CE40)/(SUM(CE$6:CE40))</f>
        <v>2.5525143317432754E-2</v>
      </c>
      <c r="EE40" s="4">
        <f>(1-CF40)/(SUM(CF$6:CF40))</f>
        <v>2.5524606162589985E-2</v>
      </c>
      <c r="EF40" s="4">
        <f>(1-CG40)/(SUM(CG$6:CG40))</f>
        <v>2.5524083684845916E-2</v>
      </c>
      <c r="EG40" s="4">
        <f>(1-CH40)/(SUM(CH$6:CH40))</f>
        <v>2.5523575363526032E-2</v>
      </c>
      <c r="EH40" s="4">
        <f>(1-CI40)/(SUM(CI$6:CI40))</f>
        <v>2.5523080698604247E-2</v>
      </c>
      <c r="EI40" s="4">
        <f>(1-CJ40)/(SUM(CJ$6:CJ40))</f>
        <v>2.552259482304817E-2</v>
      </c>
      <c r="EJ40" s="4">
        <f>(1-CK40)/(SUM(CK$6:CK40))</f>
        <v>2.5522121990507872E-2</v>
      </c>
      <c r="EK40" s="4">
        <f>(1-CL40)/(SUM(CL$6:CL40))</f>
        <v>2.5521661850388361E-2</v>
      </c>
      <c r="EL40" s="4">
        <f>(1-CM40)/(SUM(CM$6:CM40))</f>
        <v>2.5521214061543122E-2</v>
      </c>
      <c r="EM40" s="4">
        <f>(1-CN40)/(SUM(CN$6:CN40))</f>
        <v>2.5520778292018216E-2</v>
      </c>
      <c r="EN40" s="4">
        <f>(1-CO40)/(SUM(CO$6:CO40))</f>
        <v>2.5503737436586522E-2</v>
      </c>
      <c r="EO40" s="4">
        <f>(1-CP40)/(SUM(CP$6:CP40))</f>
        <v>2.5503737436586522E-2</v>
      </c>
      <c r="EP40" s="4">
        <f>(1-CQ40)/(SUM(CQ$6:CQ40))</f>
        <v>2.5503737436586522E-2</v>
      </c>
      <c r="EQ40" s="4">
        <f>(1-CR40)/(SUM(CR$6:CR40))</f>
        <v>2.5503737436586522E-2</v>
      </c>
      <c r="ER40" s="4">
        <f>(1-CS40)/(SUM(CS$6:CS40))</f>
        <v>2.5503737436586522E-2</v>
      </c>
      <c r="ES40" s="4">
        <f>(1-CT40)/(SUM(CT$6:CT40))</f>
        <v>2.5503737436586522E-2</v>
      </c>
      <c r="ET40" s="4">
        <f>(1-CU40)/(SUM(CU$6:CU40))</f>
        <v>2.5503737436586522E-2</v>
      </c>
      <c r="EU40" s="4">
        <f>(1-CV40)/(SUM(CV$6:CV40))</f>
        <v>2.5503737436586522E-2</v>
      </c>
      <c r="EV40" s="4">
        <f>(1-CW40)/(SUM(CW$6:CW40))</f>
        <v>2.5503737436586522E-2</v>
      </c>
      <c r="EW40" s="4">
        <f>(1-CX40)/(SUM(CX$6:CX40))</f>
        <v>2.5503737436586522E-2</v>
      </c>
      <c r="EX40" s="4">
        <f>(1-CY40)/(SUM(CY$6:CY40))</f>
        <v>2.5503737436586522E-2</v>
      </c>
      <c r="EY40" s="4">
        <f>(1-CZ40)/(SUM(CZ$6:CZ40))</f>
        <v>2.5503737436586522E-2</v>
      </c>
      <c r="EZ40" s="4">
        <f>(1-DA40)/(SUM(DA$6:DA40))</f>
        <v>2.5503737436586522E-2</v>
      </c>
      <c r="FA40" s="4">
        <f>(1-DB40)/(SUM(DB$6:DB40))</f>
        <v>2.5503737436586522E-2</v>
      </c>
      <c r="FB40" s="4">
        <f>(1-DC40)/(SUM(DC$6:DC40))</f>
        <v>2.5503737436586522E-2</v>
      </c>
      <c r="FD40" s="4">
        <f t="shared" si="109"/>
        <v>2.6463200324675862E-2</v>
      </c>
      <c r="FE40" s="4">
        <f t="shared" si="9"/>
        <v>2.64630469427376E-2</v>
      </c>
      <c r="FF40" s="4">
        <f t="shared" si="10"/>
        <v>2.6462920942514678E-2</v>
      </c>
      <c r="FG40" s="4">
        <f t="shared" si="11"/>
        <v>2.6462814683973379E-2</v>
      </c>
      <c r="FH40" s="4">
        <f t="shared" si="12"/>
        <v>2.6462709204253532E-2</v>
      </c>
      <c r="FI40" s="4">
        <f t="shared" si="13"/>
        <v>2.6462650804567334E-2</v>
      </c>
      <c r="FJ40" s="4">
        <f t="shared" si="14"/>
        <v>2.6462592642257254E-2</v>
      </c>
      <c r="FK40" s="4">
        <f t="shared" si="15"/>
        <v>2.6462566484505068E-2</v>
      </c>
      <c r="FL40" s="4">
        <f t="shared" si="16"/>
        <v>2.6462540374623922E-2</v>
      </c>
      <c r="FM40" s="4">
        <f t="shared" si="17"/>
        <v>2.6462514312482366E-2</v>
      </c>
      <c r="FN40" s="4">
        <f t="shared" si="18"/>
        <v>2.6462512201642419E-2</v>
      </c>
      <c r="FO40" s="4">
        <f t="shared" si="19"/>
        <v>2.6462510091115554E-2</v>
      </c>
      <c r="FP40" s="4">
        <f t="shared" si="20"/>
        <v>2.6462507980901329E-2</v>
      </c>
      <c r="FQ40" s="4">
        <f t="shared" si="21"/>
        <v>2.6462505870999742E-2</v>
      </c>
      <c r="FR40" s="4">
        <f t="shared" si="22"/>
        <v>2.6462503761411016E-2</v>
      </c>
      <c r="FS40" s="4">
        <f t="shared" si="23"/>
        <v>2.6462501652134707E-2</v>
      </c>
      <c r="FT40" s="4">
        <f t="shared" si="24"/>
        <v>2.6462499543170814E-2</v>
      </c>
      <c r="FU40" s="4">
        <f t="shared" si="25"/>
        <v>2.6462497434519561E-2</v>
      </c>
      <c r="FV40" s="4">
        <f t="shared" si="26"/>
        <v>2.6462495326180502E-2</v>
      </c>
      <c r="FW40" s="4">
        <f t="shared" si="27"/>
        <v>2.646249321815386E-2</v>
      </c>
      <c r="FX40" s="4">
        <f t="shared" si="28"/>
        <v>2.6462499826278796E-2</v>
      </c>
      <c r="FY40" s="4">
        <f t="shared" si="29"/>
        <v>2.6462506437473277E-2</v>
      </c>
      <c r="FZ40" s="4">
        <f t="shared" si="30"/>
        <v>2.6462513051739078E-2</v>
      </c>
      <c r="GA40" s="4">
        <f t="shared" si="31"/>
        <v>2.6462519669078644E-2</v>
      </c>
      <c r="GB40" s="4">
        <f t="shared" si="32"/>
        <v>2.6462526289493749E-2</v>
      </c>
      <c r="GC40" s="4">
        <f t="shared" si="33"/>
        <v>2.6462532912986836E-2</v>
      </c>
      <c r="GD40" s="4">
        <f t="shared" si="34"/>
        <v>2.6462539539559904E-2</v>
      </c>
      <c r="GE40" s="4">
        <f t="shared" si="35"/>
        <v>2.6462546169215173E-2</v>
      </c>
      <c r="GF40" s="4">
        <f t="shared" si="36"/>
        <v>2.6462552801954864E-2</v>
      </c>
      <c r="GG40" s="4">
        <f t="shared" si="37"/>
        <v>2.6462559437780753E-2</v>
      </c>
      <c r="GH40" s="4">
        <f t="shared" si="38"/>
        <v>2.6462559437780753E-2</v>
      </c>
      <c r="GI40" s="4">
        <f t="shared" si="39"/>
        <v>2.6462559437780753E-2</v>
      </c>
      <c r="GJ40" s="4">
        <f t="shared" si="40"/>
        <v>2.6462559437780753E-2</v>
      </c>
      <c r="GK40" s="4">
        <f t="shared" si="41"/>
        <v>2.6462559437780753E-2</v>
      </c>
      <c r="GL40" s="4">
        <f t="shared" si="42"/>
        <v>2.6462559437780753E-2</v>
      </c>
      <c r="GM40" s="4">
        <f t="shared" si="43"/>
        <v>2.6434032417354425E-2</v>
      </c>
      <c r="GN40" s="4">
        <f t="shared" si="44"/>
        <v>2.6434032417354425E-2</v>
      </c>
      <c r="GO40" s="4">
        <f t="shared" si="45"/>
        <v>2.6434032417354425E-2</v>
      </c>
      <c r="GP40" s="4">
        <f t="shared" si="46"/>
        <v>2.6434032417354425E-2</v>
      </c>
      <c r="GQ40" s="4">
        <f t="shared" si="47"/>
        <v>2.6434032417354425E-2</v>
      </c>
      <c r="GR40" s="4">
        <f t="shared" si="48"/>
        <v>2.6434032417354425E-2</v>
      </c>
      <c r="GS40" s="4">
        <f t="shared" si="49"/>
        <v>2.6434032417354425E-2</v>
      </c>
      <c r="GT40" s="4">
        <f t="shared" si="50"/>
        <v>2.6434032417354425E-2</v>
      </c>
      <c r="GU40" s="4">
        <f t="shared" si="51"/>
        <v>2.6434032417354425E-2</v>
      </c>
      <c r="GV40" s="4">
        <f t="shared" si="52"/>
        <v>2.6434032417354425E-2</v>
      </c>
      <c r="GW40" s="4">
        <f t="shared" si="53"/>
        <v>2.6434032417354425E-2</v>
      </c>
      <c r="GX40" s="4">
        <f t="shared" si="54"/>
        <v>2.6434032417354425E-2</v>
      </c>
      <c r="GY40" s="4">
        <f t="shared" si="55"/>
        <v>2.6434032417354425E-2</v>
      </c>
      <c r="GZ40" s="4">
        <f t="shared" si="56"/>
        <v>2.6434032417354425E-2</v>
      </c>
      <c r="HA40" s="4">
        <f t="shared" si="57"/>
        <v>2.6434032417354425E-2</v>
      </c>
      <c r="HB40" s="4"/>
      <c r="HC40" s="4"/>
      <c r="HD40" s="4"/>
      <c r="HE40" s="4"/>
    </row>
    <row r="41" spans="2:213" x14ac:dyDescent="0.2">
      <c r="B41" t="str">
        <f t="shared" si="117"/>
        <v>36y</v>
      </c>
      <c r="C41">
        <f t="shared" si="58"/>
        <v>432</v>
      </c>
      <c r="D41" s="10">
        <f t="shared" si="1"/>
        <v>36</v>
      </c>
      <c r="E41" s="11">
        <f>'Curve construction'!E56</f>
        <v>2.7546253750066602E-2</v>
      </c>
      <c r="G41" s="11">
        <f t="shared" si="114"/>
        <v>2.7546253750066602E-2</v>
      </c>
      <c r="H41" s="11">
        <f t="shared" si="114"/>
        <v>2.7546253750066602E-2</v>
      </c>
      <c r="I41" s="11">
        <f t="shared" si="114"/>
        <v>2.7546253750066602E-2</v>
      </c>
      <c r="J41" s="11">
        <f t="shared" si="114"/>
        <v>2.7546253750066602E-2</v>
      </c>
      <c r="K41" s="11">
        <f t="shared" si="114"/>
        <v>2.7546253750066602E-2</v>
      </c>
      <c r="L41" s="11">
        <f t="shared" si="114"/>
        <v>2.7546253750066602E-2</v>
      </c>
      <c r="M41" s="11">
        <f t="shared" si="114"/>
        <v>2.7546253750066602E-2</v>
      </c>
      <c r="N41" s="11">
        <f t="shared" si="114"/>
        <v>2.7546253750066602E-2</v>
      </c>
      <c r="O41" s="11">
        <f t="shared" si="114"/>
        <v>2.7546253750066602E-2</v>
      </c>
      <c r="P41" s="11">
        <f t="shared" si="114"/>
        <v>2.7546253750066602E-2</v>
      </c>
      <c r="Q41" s="11">
        <f t="shared" si="114"/>
        <v>2.7546253750066602E-2</v>
      </c>
      <c r="R41" s="11">
        <f t="shared" si="114"/>
        <v>2.7546253750066602E-2</v>
      </c>
      <c r="S41" s="11">
        <f t="shared" si="114"/>
        <v>2.7546253750066602E-2</v>
      </c>
      <c r="T41" s="11">
        <f t="shared" si="114"/>
        <v>2.7546253750066602E-2</v>
      </c>
      <c r="U41" s="11">
        <f t="shared" si="114"/>
        <v>2.7546253750066602E-2</v>
      </c>
      <c r="V41" s="11">
        <f t="shared" si="114"/>
        <v>2.7546253750066602E-2</v>
      </c>
      <c r="W41" s="11">
        <f t="shared" si="118"/>
        <v>2.7546253750066602E-2</v>
      </c>
      <c r="X41" s="11">
        <f t="shared" si="118"/>
        <v>2.7546253750066602E-2</v>
      </c>
      <c r="Y41" s="11">
        <f t="shared" si="118"/>
        <v>2.7546253750066602E-2</v>
      </c>
      <c r="Z41" s="11">
        <f t="shared" si="118"/>
        <v>2.7546253750066602E-2</v>
      </c>
      <c r="AA41" s="11">
        <f t="shared" si="118"/>
        <v>2.7546253750066602E-2</v>
      </c>
      <c r="AB41" s="11">
        <f t="shared" si="118"/>
        <v>2.7546253750066602E-2</v>
      </c>
      <c r="AC41" s="11">
        <f t="shared" si="118"/>
        <v>2.7546253750066602E-2</v>
      </c>
      <c r="AD41" s="11">
        <f t="shared" si="118"/>
        <v>2.7546253750066602E-2</v>
      </c>
      <c r="AE41" s="11">
        <f t="shared" si="118"/>
        <v>2.7546253750066602E-2</v>
      </c>
      <c r="AF41" s="11">
        <f t="shared" si="118"/>
        <v>2.7546253750066602E-2</v>
      </c>
      <c r="AG41" s="11">
        <f t="shared" si="118"/>
        <v>2.7546253750066602E-2</v>
      </c>
      <c r="AH41" s="11">
        <f t="shared" si="118"/>
        <v>2.7546253750066602E-2</v>
      </c>
      <c r="AI41" s="11">
        <f t="shared" si="118"/>
        <v>2.7546253750066602E-2</v>
      </c>
      <c r="AJ41" s="11">
        <f t="shared" si="118"/>
        <v>2.7546253750066602E-2</v>
      </c>
      <c r="AK41" s="11">
        <f t="shared" si="118"/>
        <v>2.7546253750066602E-2</v>
      </c>
      <c r="AL41" s="11">
        <f t="shared" si="118"/>
        <v>2.7546253750066602E-2</v>
      </c>
      <c r="AM41" s="11">
        <f t="shared" si="118"/>
        <v>2.7546253750066602E-2</v>
      </c>
      <c r="AN41" s="11">
        <f t="shared" si="118"/>
        <v>2.7546253750066602E-2</v>
      </c>
      <c r="AO41" s="11">
        <f t="shared" si="116"/>
        <v>2.7546253750066602E-2</v>
      </c>
      <c r="AP41" s="11">
        <f t="shared" si="116"/>
        <v>2.8546253750066603E-2</v>
      </c>
      <c r="AQ41" s="11">
        <f t="shared" si="116"/>
        <v>2.7546253750066602E-2</v>
      </c>
      <c r="AR41" s="11">
        <f t="shared" si="116"/>
        <v>2.7546253750066602E-2</v>
      </c>
      <c r="AS41" s="11">
        <f t="shared" si="116"/>
        <v>2.7546253750066602E-2</v>
      </c>
      <c r="AT41" s="11">
        <f t="shared" si="116"/>
        <v>2.7546253750066602E-2</v>
      </c>
      <c r="AU41" s="11">
        <f t="shared" si="116"/>
        <v>2.7546253750066602E-2</v>
      </c>
      <c r="AV41" s="11">
        <f t="shared" si="116"/>
        <v>2.7546253750066602E-2</v>
      </c>
      <c r="AW41" s="11">
        <f t="shared" si="116"/>
        <v>2.7546253750066602E-2</v>
      </c>
      <c r="AX41" s="11">
        <f t="shared" si="116"/>
        <v>2.7546253750066602E-2</v>
      </c>
      <c r="AY41" s="11">
        <f t="shared" si="116"/>
        <v>2.7546253750066602E-2</v>
      </c>
      <c r="AZ41" s="11">
        <f t="shared" si="116"/>
        <v>2.7546253750066602E-2</v>
      </c>
      <c r="BA41" s="11">
        <f t="shared" si="116"/>
        <v>2.7546253750066602E-2</v>
      </c>
      <c r="BB41" s="11">
        <f t="shared" si="116"/>
        <v>2.7546253750066602E-2</v>
      </c>
      <c r="BC41" s="11">
        <f t="shared" si="116"/>
        <v>2.7546253750066602E-2</v>
      </c>
      <c r="BD41" s="11">
        <f t="shared" si="115"/>
        <v>2.7546253750066602E-2</v>
      </c>
      <c r="BF41" s="11">
        <f t="shared" si="110"/>
        <v>0.39010379536312045</v>
      </c>
      <c r="BG41" s="11">
        <f t="shared" si="60"/>
        <v>0.39010583559826911</v>
      </c>
      <c r="BH41" s="11">
        <f t="shared" si="61"/>
        <v>0.39010751161923141</v>
      </c>
      <c r="BI41" s="11">
        <f t="shared" si="62"/>
        <v>0.39010892504742517</v>
      </c>
      <c r="BJ41" s="11">
        <f t="shared" si="63"/>
        <v>0.3901103281211149</v>
      </c>
      <c r="BK41" s="11">
        <f t="shared" si="64"/>
        <v>0.39011110494625861</v>
      </c>
      <c r="BL41" s="11">
        <f t="shared" si="65"/>
        <v>0.39011187861543734</v>
      </c>
      <c r="BM41" s="11">
        <f t="shared" si="66"/>
        <v>0.39011222656373074</v>
      </c>
      <c r="BN41" s="11">
        <f t="shared" si="67"/>
        <v>0.39011257387556719</v>
      </c>
      <c r="BO41" s="11">
        <f t="shared" si="68"/>
        <v>0.39011292055269198</v>
      </c>
      <c r="BP41" s="11">
        <f t="shared" si="69"/>
        <v>0.39011294863097773</v>
      </c>
      <c r="BQ41" s="11">
        <f t="shared" si="70"/>
        <v>0.39011297670510392</v>
      </c>
      <c r="BR41" s="11">
        <f t="shared" si="71"/>
        <v>0.39011300477507166</v>
      </c>
      <c r="BS41" s="11">
        <f t="shared" si="72"/>
        <v>0.39011303284088161</v>
      </c>
      <c r="BT41" s="11">
        <f t="shared" si="73"/>
        <v>0.39011306090253489</v>
      </c>
      <c r="BU41" s="11">
        <f t="shared" si="74"/>
        <v>0.39011308896003244</v>
      </c>
      <c r="BV41" s="11">
        <f t="shared" si="75"/>
        <v>0.39011311701337537</v>
      </c>
      <c r="BW41" s="11">
        <f t="shared" si="76"/>
        <v>0.39011314506256417</v>
      </c>
      <c r="BX41" s="11">
        <f t="shared" si="77"/>
        <v>0.39011317310759991</v>
      </c>
      <c r="BY41" s="11">
        <f t="shared" si="78"/>
        <v>0.39011320114848363</v>
      </c>
      <c r="BZ41" s="11">
        <f t="shared" si="79"/>
        <v>0.39011311324748421</v>
      </c>
      <c r="CA41" s="11">
        <f t="shared" si="80"/>
        <v>0.39011302530567743</v>
      </c>
      <c r="CB41" s="11">
        <f t="shared" si="81"/>
        <v>0.39011293732303498</v>
      </c>
      <c r="CC41" s="11">
        <f t="shared" si="82"/>
        <v>0.39011284929952827</v>
      </c>
      <c r="CD41" s="11">
        <f t="shared" si="83"/>
        <v>0.39011276123512856</v>
      </c>
      <c r="CE41" s="11">
        <f t="shared" si="84"/>
        <v>0.39011267312980774</v>
      </c>
      <c r="CF41" s="11">
        <f t="shared" si="85"/>
        <v>0.39011258498353696</v>
      </c>
      <c r="CG41" s="11">
        <f t="shared" si="86"/>
        <v>0.39011249679628818</v>
      </c>
      <c r="CH41" s="11">
        <f t="shared" si="87"/>
        <v>0.3901124085680322</v>
      </c>
      <c r="CI41" s="11">
        <f t="shared" si="88"/>
        <v>0.39011232029874077</v>
      </c>
      <c r="CJ41" s="11">
        <f t="shared" si="89"/>
        <v>0.39011232029874077</v>
      </c>
      <c r="CK41" s="11">
        <f t="shared" si="90"/>
        <v>0.39011232029874082</v>
      </c>
      <c r="CL41" s="11">
        <f t="shared" si="91"/>
        <v>0.39011232029874082</v>
      </c>
      <c r="CM41" s="11">
        <f t="shared" si="92"/>
        <v>0.39011232029874082</v>
      </c>
      <c r="CN41" s="11">
        <f t="shared" si="93"/>
        <v>0.39011232029874082</v>
      </c>
      <c r="CO41" s="11">
        <f t="shared" si="94"/>
        <v>0.39011232029874082</v>
      </c>
      <c r="CP41" s="11">
        <f t="shared" si="95"/>
        <v>0.39049197456624951</v>
      </c>
      <c r="CQ41" s="11">
        <f t="shared" si="96"/>
        <v>0.39049197456624951</v>
      </c>
      <c r="CR41" s="11">
        <f t="shared" si="97"/>
        <v>0.39049197456624951</v>
      </c>
      <c r="CS41" s="11">
        <f t="shared" si="98"/>
        <v>0.39049197456624951</v>
      </c>
      <c r="CT41" s="11">
        <f t="shared" si="99"/>
        <v>0.39049197456624951</v>
      </c>
      <c r="CU41" s="11">
        <f t="shared" si="100"/>
        <v>0.39049197456624951</v>
      </c>
      <c r="CV41" s="11">
        <f t="shared" si="101"/>
        <v>0.39049197456624951</v>
      </c>
      <c r="CW41" s="11">
        <f t="shared" si="102"/>
        <v>0.39049197456624951</v>
      </c>
      <c r="CX41" s="11">
        <f t="shared" si="103"/>
        <v>0.39049197456624951</v>
      </c>
      <c r="CY41" s="11">
        <f t="shared" si="104"/>
        <v>0.39049197456624951</v>
      </c>
      <c r="CZ41" s="11">
        <f t="shared" si="105"/>
        <v>0.39049197456624951</v>
      </c>
      <c r="DA41" s="11">
        <f t="shared" si="106"/>
        <v>0.39049197456624951</v>
      </c>
      <c r="DB41" s="11">
        <f t="shared" si="107"/>
        <v>0.39049197456624951</v>
      </c>
      <c r="DC41" s="11">
        <f t="shared" si="108"/>
        <v>0.39049197456624951</v>
      </c>
      <c r="DE41" s="4">
        <f>(1-BF41)/(SUM(BF$6:BF41))</f>
        <v>2.5578845962024362E-2</v>
      </c>
      <c r="DF41" s="4">
        <f>(1-BG41)/(SUM(BG$6:BG41))</f>
        <v>2.5577571101500877E-2</v>
      </c>
      <c r="DG41" s="4">
        <f>(1-BH41)/(SUM(BH$6:BH41))</f>
        <v>2.5576355356698482E-2</v>
      </c>
      <c r="DH41" s="4">
        <f>(1-BI41)/(SUM(BI$6:BI41))</f>
        <v>2.5575189867848881E-2</v>
      </c>
      <c r="DI41" s="4">
        <f>(1-BJ41)/(SUM(BJ$6:BJ41))</f>
        <v>2.5574051427218157E-2</v>
      </c>
      <c r="DJ41" s="4">
        <f>(1-BK41)/(SUM(BK$6:BK41))</f>
        <v>2.5573001005735799E-2</v>
      </c>
      <c r="DK41" s="4">
        <f>(1-BL41)/(SUM(BL$6:BL41))</f>
        <v>2.5571977988453915E-2</v>
      </c>
      <c r="DL41" s="4">
        <f>(1-BM41)/(SUM(BM$6:BM41))</f>
        <v>2.5571021253149955E-2</v>
      </c>
      <c r="DM41" s="4">
        <f>(1-BN41)/(SUM(BN$6:BN41))</f>
        <v>2.5570090883348662E-2</v>
      </c>
      <c r="DN41" s="4">
        <f>(1-BO41)/(SUM(BO$6:BO41))</f>
        <v>2.5569186950479474E-2</v>
      </c>
      <c r="DO41" s="4">
        <f>(1-BP41)/(SUM(BP$6:BP41))</f>
        <v>2.5568335649964063E-2</v>
      </c>
      <c r="DP41" s="4">
        <f>(1-BQ41)/(SUM(BQ$6:BQ41))</f>
        <v>2.5567508654473228E-2</v>
      </c>
      <c r="DQ41" s="4">
        <f>(1-BR41)/(SUM(BR$6:BR41))</f>
        <v>2.5566705327843532E-2</v>
      </c>
      <c r="DR41" s="4">
        <f>(1-BS41)/(SUM(BS$6:BS41))</f>
        <v>2.5565925048789101E-2</v>
      </c>
      <c r="DS41" s="4">
        <f>(1-BT41)/(SUM(BT$6:BT41))</f>
        <v>2.5565167210604048E-2</v>
      </c>
      <c r="DT41" s="4">
        <f>(1-BU41)/(SUM(BU$6:BU41))</f>
        <v>2.556443122086955E-2</v>
      </c>
      <c r="DU41" s="4">
        <f>(1-BV41)/(SUM(BV$6:BV41))</f>
        <v>2.5563716501165543E-2</v>
      </c>
      <c r="DV41" s="4">
        <f>(1-BW41)/(SUM(BW$6:BW41))</f>
        <v>2.5563022486787022E-2</v>
      </c>
      <c r="DW41" s="4">
        <f>(1-BX41)/(SUM(BX$6:BX41))</f>
        <v>2.5562348626464792E-2</v>
      </c>
      <c r="DX41" s="4">
        <f>(1-BY41)/(SUM(BY$6:BY41))</f>
        <v>2.5561694382090772E-2</v>
      </c>
      <c r="DY41" s="4">
        <f>(1-BZ41)/(SUM(BZ$6:BZ41))</f>
        <v>2.556106654816739E-2</v>
      </c>
      <c r="DZ41" s="4">
        <f>(1-CA41)/(SUM(CA$6:CA41))</f>
        <v>2.5560456729260338E-2</v>
      </c>
      <c r="EA41" s="4">
        <f>(1-CB41)/(SUM(CB$6:CB41))</f>
        <v>2.5559864269227434E-2</v>
      </c>
      <c r="EB41" s="4">
        <f>(1-CC41)/(SUM(CC$6:CC41))</f>
        <v>2.5559288538615974E-2</v>
      </c>
      <c r="EC41" s="4">
        <f>(1-CD41)/(SUM(CD$6:CD41))</f>
        <v>2.5558728933469627E-2</v>
      </c>
      <c r="ED41" s="4">
        <f>(1-CE41)/(SUM(CE$6:CE41))</f>
        <v>2.5558184874192775E-2</v>
      </c>
      <c r="EE41" s="4">
        <f>(1-CF41)/(SUM(CF$6:CF41))</f>
        <v>2.5557655804469212E-2</v>
      </c>
      <c r="EF41" s="4">
        <f>(1-CG41)/(SUM(CG$6:CG41))</f>
        <v>2.5557141190232582E-2</v>
      </c>
      <c r="EG41" s="4">
        <f>(1-CH41)/(SUM(CH$6:CH41))</f>
        <v>2.5556640518685707E-2</v>
      </c>
      <c r="EH41" s="4">
        <f>(1-CI41)/(SUM(CI$6:CI41))</f>
        <v>2.5556153297366518E-2</v>
      </c>
      <c r="EI41" s="4">
        <f>(1-CJ41)/(SUM(CJ$6:CJ41))</f>
        <v>2.5555674744916872E-2</v>
      </c>
      <c r="EJ41" s="4">
        <f>(1-CK41)/(SUM(CK$6:CK41))</f>
        <v>2.5555209038612983E-2</v>
      </c>
      <c r="EK41" s="4">
        <f>(1-CL41)/(SUM(CL$6:CL41))</f>
        <v>2.555475583316684E-2</v>
      </c>
      <c r="EL41" s="4">
        <f>(1-CM41)/(SUM(CM$6:CM41))</f>
        <v>2.5554314792595085E-2</v>
      </c>
      <c r="EM41" s="4">
        <f>(1-CN41)/(SUM(CN$6:CN41))</f>
        <v>2.5553885589967056E-2</v>
      </c>
      <c r="EN41" s="4">
        <f>(1-CO41)/(SUM(CO$6:CO41))</f>
        <v>2.555346790715966E-2</v>
      </c>
      <c r="EO41" s="4">
        <f>(1-CP41)/(SUM(CP$6:CP41))</f>
        <v>2.55371546879434E-2</v>
      </c>
      <c r="EP41" s="4">
        <f>(1-CQ41)/(SUM(CQ$6:CQ41))</f>
        <v>2.55371546879434E-2</v>
      </c>
      <c r="EQ41" s="4">
        <f>(1-CR41)/(SUM(CR$6:CR41))</f>
        <v>2.55371546879434E-2</v>
      </c>
      <c r="ER41" s="4">
        <f>(1-CS41)/(SUM(CS$6:CS41))</f>
        <v>2.55371546879434E-2</v>
      </c>
      <c r="ES41" s="4">
        <f>(1-CT41)/(SUM(CT$6:CT41))</f>
        <v>2.55371546879434E-2</v>
      </c>
      <c r="ET41" s="4">
        <f>(1-CU41)/(SUM(CU$6:CU41))</f>
        <v>2.55371546879434E-2</v>
      </c>
      <c r="EU41" s="4">
        <f>(1-CV41)/(SUM(CV$6:CV41))</f>
        <v>2.55371546879434E-2</v>
      </c>
      <c r="EV41" s="4">
        <f>(1-CW41)/(SUM(CW$6:CW41))</f>
        <v>2.55371546879434E-2</v>
      </c>
      <c r="EW41" s="4">
        <f>(1-CX41)/(SUM(CX$6:CX41))</f>
        <v>2.55371546879434E-2</v>
      </c>
      <c r="EX41" s="4">
        <f>(1-CY41)/(SUM(CY$6:CY41))</f>
        <v>2.55371546879434E-2</v>
      </c>
      <c r="EY41" s="4">
        <f>(1-CZ41)/(SUM(CZ$6:CZ41))</f>
        <v>2.55371546879434E-2</v>
      </c>
      <c r="EZ41" s="4">
        <f>(1-DA41)/(SUM(DA$6:DA41))</f>
        <v>2.55371546879434E-2</v>
      </c>
      <c r="FA41" s="4">
        <f>(1-DB41)/(SUM(DB$6:DB41))</f>
        <v>2.55371546879434E-2</v>
      </c>
      <c r="FB41" s="4">
        <f>(1-DC41)/(SUM(DC$6:DC41))</f>
        <v>2.55371546879434E-2</v>
      </c>
      <c r="FD41" s="4">
        <f t="shared" si="109"/>
        <v>2.6493269721908241E-2</v>
      </c>
      <c r="FE41" s="4">
        <f t="shared" si="9"/>
        <v>2.6493120596210895E-2</v>
      </c>
      <c r="FF41" s="4">
        <f t="shared" si="10"/>
        <v>2.6492998092404463E-2</v>
      </c>
      <c r="FG41" s="4">
        <f t="shared" si="11"/>
        <v>2.6492894782462084E-2</v>
      </c>
      <c r="FH41" s="4">
        <f t="shared" si="12"/>
        <v>2.6492792229729334E-2</v>
      </c>
      <c r="FI41" s="4">
        <f t="shared" si="13"/>
        <v>2.6492735450592608E-2</v>
      </c>
      <c r="FJ41" s="4">
        <f t="shared" si="14"/>
        <v>2.6492678902244826E-2</v>
      </c>
      <c r="FK41" s="4">
        <f t="shared" si="15"/>
        <v>2.6492653470351568E-2</v>
      </c>
      <c r="FL41" s="4">
        <f t="shared" si="16"/>
        <v>2.6492628085000858E-2</v>
      </c>
      <c r="FM41" s="4">
        <f t="shared" si="17"/>
        <v>2.6492602746064797E-2</v>
      </c>
      <c r="FN41" s="4">
        <f t="shared" si="18"/>
        <v>2.6492600693799329E-2</v>
      </c>
      <c r="FO41" s="4">
        <f t="shared" si="19"/>
        <v>2.6492598641837839E-2</v>
      </c>
      <c r="FP41" s="4">
        <f t="shared" si="20"/>
        <v>2.649259659018055E-2</v>
      </c>
      <c r="FQ41" s="4">
        <f t="shared" si="21"/>
        <v>2.6492594538827241E-2</v>
      </c>
      <c r="FR41" s="4">
        <f t="shared" si="22"/>
        <v>2.6492592487777911E-2</v>
      </c>
      <c r="FS41" s="4">
        <f t="shared" si="23"/>
        <v>2.6492590437032559E-2</v>
      </c>
      <c r="FT41" s="4">
        <f t="shared" si="24"/>
        <v>2.6492588386590965E-2</v>
      </c>
      <c r="FU41" s="4">
        <f t="shared" si="25"/>
        <v>2.649258633645335E-2</v>
      </c>
      <c r="FV41" s="4">
        <f t="shared" si="26"/>
        <v>2.6492584286619048E-2</v>
      </c>
      <c r="FW41" s="4">
        <f t="shared" si="27"/>
        <v>2.6492582237088724E-2</v>
      </c>
      <c r="FX41" s="4">
        <f t="shared" si="28"/>
        <v>2.6492588661843008E-2</v>
      </c>
      <c r="FY41" s="4">
        <f t="shared" si="29"/>
        <v>2.6492595089581572E-2</v>
      </c>
      <c r="FZ41" s="4">
        <f t="shared" si="30"/>
        <v>2.6492601520306414E-2</v>
      </c>
      <c r="GA41" s="4">
        <f t="shared" si="31"/>
        <v>2.6492607954019309E-2</v>
      </c>
      <c r="GB41" s="4">
        <f t="shared" si="32"/>
        <v>2.6492614390722924E-2</v>
      </c>
      <c r="GC41" s="4">
        <f t="shared" si="33"/>
        <v>2.6492620830418812E-2</v>
      </c>
      <c r="GD41" s="4">
        <f t="shared" si="34"/>
        <v>2.6492627273109193E-2</v>
      </c>
      <c r="GE41" s="4">
        <f t="shared" si="35"/>
        <v>2.6492633718796288E-2</v>
      </c>
      <c r="GF41" s="4">
        <f t="shared" si="36"/>
        <v>2.6492640167482095E-2</v>
      </c>
      <c r="GG41" s="4">
        <f t="shared" si="37"/>
        <v>2.6492646619168614E-2</v>
      </c>
      <c r="GH41" s="4">
        <f t="shared" si="38"/>
        <v>2.6492646619168614E-2</v>
      </c>
      <c r="GI41" s="4">
        <f t="shared" si="39"/>
        <v>2.6492646619168614E-2</v>
      </c>
      <c r="GJ41" s="4">
        <f t="shared" si="40"/>
        <v>2.6492646619168614E-2</v>
      </c>
      <c r="GK41" s="4">
        <f t="shared" si="41"/>
        <v>2.6492646619168614E-2</v>
      </c>
      <c r="GL41" s="4">
        <f t="shared" si="42"/>
        <v>2.6492646619168614E-2</v>
      </c>
      <c r="GM41" s="4">
        <f t="shared" si="43"/>
        <v>2.6492646619168614E-2</v>
      </c>
      <c r="GN41" s="4">
        <f t="shared" si="44"/>
        <v>2.646491119232719E-2</v>
      </c>
      <c r="GO41" s="4">
        <f t="shared" si="45"/>
        <v>2.646491119232719E-2</v>
      </c>
      <c r="GP41" s="4">
        <f t="shared" si="46"/>
        <v>2.646491119232719E-2</v>
      </c>
      <c r="GQ41" s="4">
        <f t="shared" si="47"/>
        <v>2.646491119232719E-2</v>
      </c>
      <c r="GR41" s="4">
        <f t="shared" si="48"/>
        <v>2.646491119232719E-2</v>
      </c>
      <c r="GS41" s="4">
        <f t="shared" si="49"/>
        <v>2.646491119232719E-2</v>
      </c>
      <c r="GT41" s="4">
        <f t="shared" si="50"/>
        <v>2.646491119232719E-2</v>
      </c>
      <c r="GU41" s="4">
        <f t="shared" si="51"/>
        <v>2.646491119232719E-2</v>
      </c>
      <c r="GV41" s="4">
        <f t="shared" si="52"/>
        <v>2.646491119232719E-2</v>
      </c>
      <c r="GW41" s="4">
        <f t="shared" si="53"/>
        <v>2.646491119232719E-2</v>
      </c>
      <c r="GX41" s="4">
        <f t="shared" si="54"/>
        <v>2.646491119232719E-2</v>
      </c>
      <c r="GY41" s="4">
        <f t="shared" si="55"/>
        <v>2.646491119232719E-2</v>
      </c>
      <c r="GZ41" s="4">
        <f t="shared" si="56"/>
        <v>2.646491119232719E-2</v>
      </c>
      <c r="HA41" s="4">
        <f t="shared" si="57"/>
        <v>2.646491119232719E-2</v>
      </c>
      <c r="HB41" s="4"/>
      <c r="HC41" s="4"/>
      <c r="HD41" s="4"/>
      <c r="HE41" s="4"/>
    </row>
    <row r="42" spans="2:213" x14ac:dyDescent="0.2">
      <c r="B42" t="str">
        <f t="shared" si="117"/>
        <v>37y</v>
      </c>
      <c r="C42">
        <f t="shared" si="58"/>
        <v>444</v>
      </c>
      <c r="D42" s="10">
        <f t="shared" si="1"/>
        <v>37</v>
      </c>
      <c r="E42" s="11">
        <f>'Curve construction'!E57</f>
        <v>2.7546253750066602E-2</v>
      </c>
      <c r="G42" s="11">
        <f t="shared" si="114"/>
        <v>2.7546253750066602E-2</v>
      </c>
      <c r="H42" s="11">
        <f t="shared" si="114"/>
        <v>2.7546253750066602E-2</v>
      </c>
      <c r="I42" s="11">
        <f t="shared" si="114"/>
        <v>2.7546253750066602E-2</v>
      </c>
      <c r="J42" s="11">
        <f t="shared" si="114"/>
        <v>2.7546253750066602E-2</v>
      </c>
      <c r="K42" s="11">
        <f t="shared" si="114"/>
        <v>2.7546253750066602E-2</v>
      </c>
      <c r="L42" s="11">
        <f t="shared" si="114"/>
        <v>2.7546253750066602E-2</v>
      </c>
      <c r="M42" s="11">
        <f t="shared" si="114"/>
        <v>2.7546253750066602E-2</v>
      </c>
      <c r="N42" s="11">
        <f t="shared" si="114"/>
        <v>2.7546253750066602E-2</v>
      </c>
      <c r="O42" s="11">
        <f t="shared" si="114"/>
        <v>2.7546253750066602E-2</v>
      </c>
      <c r="P42" s="11">
        <f t="shared" si="114"/>
        <v>2.7546253750066602E-2</v>
      </c>
      <c r="Q42" s="11">
        <f t="shared" si="114"/>
        <v>2.7546253750066602E-2</v>
      </c>
      <c r="R42" s="11">
        <f t="shared" si="114"/>
        <v>2.7546253750066602E-2</v>
      </c>
      <c r="S42" s="11">
        <f t="shared" si="114"/>
        <v>2.7546253750066602E-2</v>
      </c>
      <c r="T42" s="11">
        <f t="shared" si="114"/>
        <v>2.7546253750066602E-2</v>
      </c>
      <c r="U42" s="11">
        <f t="shared" si="114"/>
        <v>2.7546253750066602E-2</v>
      </c>
      <c r="V42" s="11">
        <f t="shared" si="114"/>
        <v>2.7546253750066602E-2</v>
      </c>
      <c r="W42" s="11">
        <f t="shared" si="118"/>
        <v>2.7546253750066602E-2</v>
      </c>
      <c r="X42" s="11">
        <f t="shared" si="118"/>
        <v>2.7546253750066602E-2</v>
      </c>
      <c r="Y42" s="11">
        <f t="shared" si="118"/>
        <v>2.7546253750066602E-2</v>
      </c>
      <c r="Z42" s="11">
        <f t="shared" si="118"/>
        <v>2.7546253750066602E-2</v>
      </c>
      <c r="AA42" s="11">
        <f t="shared" si="118"/>
        <v>2.7546253750066602E-2</v>
      </c>
      <c r="AB42" s="11">
        <f t="shared" si="118"/>
        <v>2.7546253750066602E-2</v>
      </c>
      <c r="AC42" s="11">
        <f t="shared" si="118"/>
        <v>2.7546253750066602E-2</v>
      </c>
      <c r="AD42" s="11">
        <f t="shared" si="118"/>
        <v>2.7546253750066602E-2</v>
      </c>
      <c r="AE42" s="11">
        <f t="shared" si="118"/>
        <v>2.7546253750066602E-2</v>
      </c>
      <c r="AF42" s="11">
        <f t="shared" si="118"/>
        <v>2.7546253750066602E-2</v>
      </c>
      <c r="AG42" s="11">
        <f t="shared" si="118"/>
        <v>2.7546253750066602E-2</v>
      </c>
      <c r="AH42" s="11">
        <f t="shared" si="118"/>
        <v>2.7546253750066602E-2</v>
      </c>
      <c r="AI42" s="11">
        <f t="shared" si="118"/>
        <v>2.7546253750066602E-2</v>
      </c>
      <c r="AJ42" s="11">
        <f t="shared" si="118"/>
        <v>2.7546253750066602E-2</v>
      </c>
      <c r="AK42" s="11">
        <f t="shared" si="118"/>
        <v>2.7546253750066602E-2</v>
      </c>
      <c r="AL42" s="11">
        <f t="shared" si="118"/>
        <v>2.7546253750066602E-2</v>
      </c>
      <c r="AM42" s="11">
        <f t="shared" si="118"/>
        <v>2.7546253750066602E-2</v>
      </c>
      <c r="AN42" s="11">
        <f t="shared" si="118"/>
        <v>2.7546253750066602E-2</v>
      </c>
      <c r="AO42" s="11">
        <f t="shared" si="116"/>
        <v>2.7546253750066602E-2</v>
      </c>
      <c r="AP42" s="11">
        <f t="shared" si="116"/>
        <v>2.7546253750066602E-2</v>
      </c>
      <c r="AQ42" s="11">
        <f t="shared" si="116"/>
        <v>2.8546253750066603E-2</v>
      </c>
      <c r="AR42" s="11">
        <f t="shared" si="116"/>
        <v>2.7546253750066602E-2</v>
      </c>
      <c r="AS42" s="11">
        <f t="shared" si="116"/>
        <v>2.7546253750066602E-2</v>
      </c>
      <c r="AT42" s="11">
        <f t="shared" si="116"/>
        <v>2.7546253750066602E-2</v>
      </c>
      <c r="AU42" s="11">
        <f t="shared" si="116"/>
        <v>2.7546253750066602E-2</v>
      </c>
      <c r="AV42" s="11">
        <f t="shared" si="116"/>
        <v>2.7546253750066602E-2</v>
      </c>
      <c r="AW42" s="11">
        <f t="shared" si="116"/>
        <v>2.7546253750066602E-2</v>
      </c>
      <c r="AX42" s="11">
        <f t="shared" si="116"/>
        <v>2.7546253750066602E-2</v>
      </c>
      <c r="AY42" s="11">
        <f t="shared" si="116"/>
        <v>2.7546253750066602E-2</v>
      </c>
      <c r="AZ42" s="11">
        <f t="shared" si="116"/>
        <v>2.7546253750066602E-2</v>
      </c>
      <c r="BA42" s="11">
        <f t="shared" si="116"/>
        <v>2.7546253750066602E-2</v>
      </c>
      <c r="BB42" s="11">
        <f t="shared" si="116"/>
        <v>2.7546253750066602E-2</v>
      </c>
      <c r="BC42" s="11">
        <f t="shared" si="116"/>
        <v>2.7546253750066602E-2</v>
      </c>
      <c r="BD42" s="11">
        <f t="shared" si="115"/>
        <v>2.7546253750066602E-2</v>
      </c>
      <c r="BF42" s="11">
        <f t="shared" si="110"/>
        <v>0.37964597110779469</v>
      </c>
      <c r="BG42" s="11">
        <f t="shared" si="60"/>
        <v>0.37964795664872897</v>
      </c>
      <c r="BH42" s="11">
        <f t="shared" si="61"/>
        <v>0.37964958773925767</v>
      </c>
      <c r="BI42" s="11">
        <f t="shared" si="62"/>
        <v>0.37965096327655207</v>
      </c>
      <c r="BJ42" s="11">
        <f t="shared" si="63"/>
        <v>0.37965232873692389</v>
      </c>
      <c r="BK42" s="11">
        <f t="shared" si="64"/>
        <v>0.37965308473709508</v>
      </c>
      <c r="BL42" s="11">
        <f t="shared" si="65"/>
        <v>0.37965383766590571</v>
      </c>
      <c r="BM42" s="11">
        <f t="shared" si="66"/>
        <v>0.37965417628647108</v>
      </c>
      <c r="BN42" s="11">
        <f t="shared" si="67"/>
        <v>0.37965451428764152</v>
      </c>
      <c r="BO42" s="11">
        <f t="shared" si="68"/>
        <v>0.37965485167111551</v>
      </c>
      <c r="BP42" s="11">
        <f t="shared" si="69"/>
        <v>0.37965487899668426</v>
      </c>
      <c r="BQ42" s="11">
        <f t="shared" si="70"/>
        <v>0.37965490631820487</v>
      </c>
      <c r="BR42" s="11">
        <f t="shared" si="71"/>
        <v>0.37965493363567859</v>
      </c>
      <c r="BS42" s="11">
        <f t="shared" si="72"/>
        <v>0.37965496094910595</v>
      </c>
      <c r="BT42" s="11">
        <f t="shared" si="73"/>
        <v>0.37965498825848804</v>
      </c>
      <c r="BU42" s="11">
        <f t="shared" si="74"/>
        <v>0.3796550155638258</v>
      </c>
      <c r="BV42" s="11">
        <f t="shared" si="75"/>
        <v>0.37965504286512036</v>
      </c>
      <c r="BW42" s="11">
        <f t="shared" si="76"/>
        <v>0.37965507016237215</v>
      </c>
      <c r="BX42" s="11">
        <f t="shared" si="77"/>
        <v>0.37965509745558218</v>
      </c>
      <c r="BY42" s="11">
        <f t="shared" si="78"/>
        <v>0.37965512474475155</v>
      </c>
      <c r="BZ42" s="11">
        <f t="shared" si="79"/>
        <v>0.37965503920018445</v>
      </c>
      <c r="CA42" s="11">
        <f t="shared" si="80"/>
        <v>0.37965495361590396</v>
      </c>
      <c r="CB42" s="11">
        <f t="shared" si="81"/>
        <v>0.37965486799188253</v>
      </c>
      <c r="CC42" s="11">
        <f t="shared" si="82"/>
        <v>0.37965478232809236</v>
      </c>
      <c r="CD42" s="11">
        <f t="shared" si="83"/>
        <v>0.37965469662450541</v>
      </c>
      <c r="CE42" s="11">
        <f t="shared" si="84"/>
        <v>0.37965461088109431</v>
      </c>
      <c r="CF42" s="11">
        <f t="shared" si="85"/>
        <v>0.3796545250978311</v>
      </c>
      <c r="CG42" s="11">
        <f t="shared" si="86"/>
        <v>0.37965443927468839</v>
      </c>
      <c r="CH42" s="11">
        <f t="shared" si="87"/>
        <v>0.37965435341163778</v>
      </c>
      <c r="CI42" s="11">
        <f t="shared" si="88"/>
        <v>0.37965426750865178</v>
      </c>
      <c r="CJ42" s="11">
        <f t="shared" si="89"/>
        <v>0.37965426750865178</v>
      </c>
      <c r="CK42" s="11">
        <f t="shared" si="90"/>
        <v>0.37965426750865183</v>
      </c>
      <c r="CL42" s="11">
        <f t="shared" si="91"/>
        <v>0.37965426750865183</v>
      </c>
      <c r="CM42" s="11">
        <f t="shared" si="92"/>
        <v>0.37965426750865183</v>
      </c>
      <c r="CN42" s="11">
        <f t="shared" si="93"/>
        <v>0.37965426750865183</v>
      </c>
      <c r="CO42" s="11">
        <f t="shared" si="94"/>
        <v>0.37965426750865183</v>
      </c>
      <c r="CP42" s="11">
        <f t="shared" si="95"/>
        <v>0.37965426750865183</v>
      </c>
      <c r="CQ42" s="11">
        <f t="shared" si="96"/>
        <v>0.38002374408075079</v>
      </c>
      <c r="CR42" s="11">
        <f t="shared" si="97"/>
        <v>0.38002374408075079</v>
      </c>
      <c r="CS42" s="11">
        <f t="shared" si="98"/>
        <v>0.38002374408075079</v>
      </c>
      <c r="CT42" s="11">
        <f t="shared" si="99"/>
        <v>0.38002374408075079</v>
      </c>
      <c r="CU42" s="11">
        <f t="shared" si="100"/>
        <v>0.38002374408075079</v>
      </c>
      <c r="CV42" s="11">
        <f t="shared" si="101"/>
        <v>0.38002374408075079</v>
      </c>
      <c r="CW42" s="11">
        <f t="shared" si="102"/>
        <v>0.38002374408075079</v>
      </c>
      <c r="CX42" s="11">
        <f t="shared" si="103"/>
        <v>0.38002374408075079</v>
      </c>
      <c r="CY42" s="11">
        <f t="shared" si="104"/>
        <v>0.38002374408075079</v>
      </c>
      <c r="CZ42" s="11">
        <f t="shared" si="105"/>
        <v>0.38002374408075079</v>
      </c>
      <c r="DA42" s="11">
        <f t="shared" si="106"/>
        <v>0.38002374408075079</v>
      </c>
      <c r="DB42" s="11">
        <f t="shared" si="107"/>
        <v>0.38002374408075079</v>
      </c>
      <c r="DC42" s="11">
        <f t="shared" si="108"/>
        <v>0.38002374408075079</v>
      </c>
      <c r="DE42" s="4">
        <f>(1-BF42)/(SUM(BF$6:BF42))</f>
        <v>2.5609680520581279E-2</v>
      </c>
      <c r="DF42" s="4">
        <f>(1-BG42)/(SUM(BG$6:BG42))</f>
        <v>2.560842438726493E-2</v>
      </c>
      <c r="DG42" s="4">
        <f>(1-BH42)/(SUM(BH$6:BH42))</f>
        <v>2.5607226465312535E-2</v>
      </c>
      <c r="DH42" s="4">
        <f>(1-BI42)/(SUM(BI$6:BI42))</f>
        <v>2.5606078036411149E-2</v>
      </c>
      <c r="DI42" s="4">
        <f>(1-BJ42)/(SUM(BJ$6:BJ42))</f>
        <v>2.5604956261285776E-2</v>
      </c>
      <c r="DJ42" s="4">
        <f>(1-BK42)/(SUM(BK$6:BK42))</f>
        <v>2.5603921149354704E-2</v>
      </c>
      <c r="DK42" s="4">
        <f>(1-BL42)/(SUM(BL$6:BL42))</f>
        <v>2.5602913043220078E-2</v>
      </c>
      <c r="DL42" s="4">
        <f>(1-BM42)/(SUM(BM$6:BM42))</f>
        <v>2.5601970203811081E-2</v>
      </c>
      <c r="DM42" s="4">
        <f>(1-BN42)/(SUM(BN$6:BN42))</f>
        <v>2.5601053347089581E-2</v>
      </c>
      <c r="DN42" s="4">
        <f>(1-BO42)/(SUM(BO$6:BO42))</f>
        <v>2.5600162543538408E-2</v>
      </c>
      <c r="DO42" s="4">
        <f>(1-BP42)/(SUM(BP$6:BP42))</f>
        <v>2.5599323568748836E-2</v>
      </c>
      <c r="DP42" s="4">
        <f>(1-BQ42)/(SUM(BQ$6:BQ42))</f>
        <v>2.5598508546345527E-2</v>
      </c>
      <c r="DQ42" s="4">
        <f>(1-BR42)/(SUM(BR$6:BR42))</f>
        <v>2.5597716849444299E-2</v>
      </c>
      <c r="DR42" s="4">
        <f>(1-BS42)/(SUM(BS$6:BS42))</f>
        <v>2.5596947865818707E-2</v>
      </c>
      <c r="DS42" s="4">
        <f>(1-BT42)/(SUM(BT$6:BT42))</f>
        <v>2.5596200997607038E-2</v>
      </c>
      <c r="DT42" s="4">
        <f>(1-BU42)/(SUM(BU$6:BU42))</f>
        <v>2.5595475661023815E-2</v>
      </c>
      <c r="DU42" s="4">
        <f>(1-BV42)/(SUM(BV$6:BV42))</f>
        <v>2.559477128607595E-2</v>
      </c>
      <c r="DV42" s="4">
        <f>(1-BW42)/(SUM(BW$6:BW42))</f>
        <v>2.5594087316283296E-2</v>
      </c>
      <c r="DW42" s="4">
        <f>(1-BX42)/(SUM(BX$6:BX42))</f>
        <v>2.5593423208403712E-2</v>
      </c>
      <c r="DX42" s="4">
        <f>(1-BY42)/(SUM(BY$6:BY42))</f>
        <v>2.5592778432162441E-2</v>
      </c>
      <c r="DY42" s="4">
        <f>(1-BZ42)/(SUM(BZ$6:BZ42))</f>
        <v>2.5592159668910559E-2</v>
      </c>
      <c r="DZ42" s="4">
        <f>(1-CA42)/(SUM(CA$6:CA42))</f>
        <v>2.5591558659609989E-2</v>
      </c>
      <c r="EA42" s="4">
        <f>(1-CB42)/(SUM(CB$6:CB42))</f>
        <v>2.5590974757648873E-2</v>
      </c>
      <c r="EB42" s="4">
        <f>(1-CC42)/(SUM(CC$6:CC42))</f>
        <v>2.5590407342715844E-2</v>
      </c>
      <c r="EC42" s="4">
        <f>(1-CD42)/(SUM(CD$6:CD42))</f>
        <v>2.5589855819624349E-2</v>
      </c>
      <c r="ED42" s="4">
        <f>(1-CE42)/(SUM(CE$6:CE42))</f>
        <v>2.5589319617193643E-2</v>
      </c>
      <c r="EE42" s="4">
        <f>(1-CF42)/(SUM(CF$6:CF42))</f>
        <v>2.5588798187183317E-2</v>
      </c>
      <c r="EF42" s="4">
        <f>(1-CG42)/(SUM(CG$6:CG42))</f>
        <v>2.55882910032788E-2</v>
      </c>
      <c r="EG42" s="4">
        <f>(1-CH42)/(SUM(CH$6:CH42))</f>
        <v>2.5587797560125032E-2</v>
      </c>
      <c r="EH42" s="4">
        <f>(1-CI42)/(SUM(CI$6:CI42))</f>
        <v>2.5587317372406063E-2</v>
      </c>
      <c r="EI42" s="4">
        <f>(1-CJ42)/(SUM(CJ$6:CJ42))</f>
        <v>2.5586845739308129E-2</v>
      </c>
      <c r="EJ42" s="4">
        <f>(1-CK42)/(SUM(CK$6:CK42))</f>
        <v>2.5586386766349004E-2</v>
      </c>
      <c r="EK42" s="4">
        <f>(1-CL42)/(SUM(CL$6:CL42))</f>
        <v>2.5585940113254348E-2</v>
      </c>
      <c r="EL42" s="4">
        <f>(1-CM42)/(SUM(CM$6:CM42))</f>
        <v>2.5585505448918643E-2</v>
      </c>
      <c r="EM42" s="4">
        <f>(1-CN42)/(SUM(CN$6:CN42))</f>
        <v>2.5585082451156933E-2</v>
      </c>
      <c r="EN42" s="4">
        <f>(1-CO42)/(SUM(CO$6:CO42))</f>
        <v>2.5584670806463306E-2</v>
      </c>
      <c r="EO42" s="4">
        <f>(1-CP42)/(SUM(CP$6:CP42))</f>
        <v>2.5584270209776036E-2</v>
      </c>
      <c r="EP42" s="4">
        <f>(1-CQ42)/(SUM(CQ$6:CQ42))</f>
        <v>2.5568642660622073E-2</v>
      </c>
      <c r="EQ42" s="4">
        <f>(1-CR42)/(SUM(CR$6:CR42))</f>
        <v>2.5568642660622073E-2</v>
      </c>
      <c r="ER42" s="4">
        <f>(1-CS42)/(SUM(CS$6:CS42))</f>
        <v>2.5568642660622073E-2</v>
      </c>
      <c r="ES42" s="4">
        <f>(1-CT42)/(SUM(CT$6:CT42))</f>
        <v>2.5568642660622073E-2</v>
      </c>
      <c r="ET42" s="4">
        <f>(1-CU42)/(SUM(CU$6:CU42))</f>
        <v>2.5568642660622073E-2</v>
      </c>
      <c r="EU42" s="4">
        <f>(1-CV42)/(SUM(CV$6:CV42))</f>
        <v>2.5568642660622073E-2</v>
      </c>
      <c r="EV42" s="4">
        <f>(1-CW42)/(SUM(CW$6:CW42))</f>
        <v>2.5568642660622073E-2</v>
      </c>
      <c r="EW42" s="4">
        <f>(1-CX42)/(SUM(CX$6:CX42))</f>
        <v>2.5568642660622073E-2</v>
      </c>
      <c r="EX42" s="4">
        <f>(1-CY42)/(SUM(CY$6:CY42))</f>
        <v>2.5568642660622073E-2</v>
      </c>
      <c r="EY42" s="4">
        <f>(1-CZ42)/(SUM(CZ$6:CZ42))</f>
        <v>2.5568642660622073E-2</v>
      </c>
      <c r="EZ42" s="4">
        <f>(1-DA42)/(SUM(DA$6:DA42))</f>
        <v>2.5568642660622073E-2</v>
      </c>
      <c r="FA42" s="4">
        <f>(1-DB42)/(SUM(DB$6:DB42))</f>
        <v>2.5568642660622073E-2</v>
      </c>
      <c r="FB42" s="4">
        <f>(1-DC42)/(SUM(DC$6:DC42))</f>
        <v>2.5568642660622073E-2</v>
      </c>
      <c r="FD42" s="4">
        <f t="shared" si="109"/>
        <v>2.6521714557040887E-2</v>
      </c>
      <c r="FE42" s="4">
        <f t="shared" si="9"/>
        <v>2.6521569457746752E-2</v>
      </c>
      <c r="FF42" s="4">
        <f t="shared" si="10"/>
        <v>2.6521450261550727E-2</v>
      </c>
      <c r="FG42" s="4">
        <f t="shared" si="11"/>
        <v>2.6521349740982636E-2</v>
      </c>
      <c r="FH42" s="4">
        <f t="shared" si="12"/>
        <v>2.6521249957178972E-2</v>
      </c>
      <c r="FI42" s="4">
        <f t="shared" si="13"/>
        <v>2.6521194711082163E-2</v>
      </c>
      <c r="FJ42" s="4">
        <f t="shared" si="14"/>
        <v>2.6521139689542617E-2</v>
      </c>
      <c r="FK42" s="4">
        <f t="shared" si="15"/>
        <v>2.6521114944311641E-2</v>
      </c>
      <c r="FL42" s="4">
        <f t="shared" si="16"/>
        <v>2.6521090244366663E-2</v>
      </c>
      <c r="FM42" s="4">
        <f t="shared" si="17"/>
        <v>2.6521065589583337E-2</v>
      </c>
      <c r="FN42" s="4">
        <f t="shared" si="18"/>
        <v>2.6521063592729099E-2</v>
      </c>
      <c r="FO42" s="4">
        <f t="shared" si="19"/>
        <v>2.6521061596170625E-2</v>
      </c>
      <c r="FP42" s="4">
        <f t="shared" si="20"/>
        <v>2.6521059599908137E-2</v>
      </c>
      <c r="FQ42" s="4">
        <f t="shared" si="21"/>
        <v>2.6521057603941633E-2</v>
      </c>
      <c r="FR42" s="4">
        <f t="shared" si="22"/>
        <v>2.6521055608270672E-2</v>
      </c>
      <c r="FS42" s="4">
        <f t="shared" si="23"/>
        <v>2.6521053612895473E-2</v>
      </c>
      <c r="FT42" s="4">
        <f t="shared" si="24"/>
        <v>2.6521051617815816E-2</v>
      </c>
      <c r="FU42" s="4">
        <f t="shared" si="25"/>
        <v>2.6521049623031923E-2</v>
      </c>
      <c r="FV42" s="4">
        <f t="shared" si="26"/>
        <v>2.652104762854357E-2</v>
      </c>
      <c r="FW42" s="4">
        <f t="shared" si="27"/>
        <v>2.6521045634350315E-2</v>
      </c>
      <c r="FX42" s="4">
        <f t="shared" si="28"/>
        <v>2.6521051885636027E-2</v>
      </c>
      <c r="FY42" s="4">
        <f t="shared" si="29"/>
        <v>2.6521058139825415E-2</v>
      </c>
      <c r="FZ42" s="4">
        <f t="shared" si="30"/>
        <v>2.6521064396920258E-2</v>
      </c>
      <c r="GA42" s="4">
        <f t="shared" si="31"/>
        <v>2.6521070656922774E-2</v>
      </c>
      <c r="GB42" s="4">
        <f t="shared" si="32"/>
        <v>2.6521076919834963E-2</v>
      </c>
      <c r="GC42" s="4">
        <f t="shared" si="33"/>
        <v>2.6521083185658823E-2</v>
      </c>
      <c r="GD42" s="4">
        <f t="shared" si="34"/>
        <v>2.652108945439613E-2</v>
      </c>
      <c r="GE42" s="4">
        <f t="shared" si="35"/>
        <v>2.6521095726049326E-2</v>
      </c>
      <c r="GF42" s="4">
        <f t="shared" si="36"/>
        <v>2.6521102000620411E-2</v>
      </c>
      <c r="GG42" s="4">
        <f t="shared" si="37"/>
        <v>2.6521108278111161E-2</v>
      </c>
      <c r="GH42" s="4">
        <f t="shared" si="38"/>
        <v>2.6521108278111161E-2</v>
      </c>
      <c r="GI42" s="4">
        <f t="shared" si="39"/>
        <v>2.6521108278111161E-2</v>
      </c>
      <c r="GJ42" s="4">
        <f t="shared" si="40"/>
        <v>2.6521108278111161E-2</v>
      </c>
      <c r="GK42" s="4">
        <f t="shared" si="41"/>
        <v>2.6521108278111161E-2</v>
      </c>
      <c r="GL42" s="4">
        <f t="shared" si="42"/>
        <v>2.6521108278111161E-2</v>
      </c>
      <c r="GM42" s="4">
        <f t="shared" si="43"/>
        <v>2.6521108278111161E-2</v>
      </c>
      <c r="GN42" s="4">
        <f t="shared" si="44"/>
        <v>2.6521108278111161E-2</v>
      </c>
      <c r="GO42" s="4">
        <f t="shared" si="45"/>
        <v>2.6494121699308426E-2</v>
      </c>
      <c r="GP42" s="4">
        <f t="shared" si="46"/>
        <v>2.6494121699308426E-2</v>
      </c>
      <c r="GQ42" s="4">
        <f t="shared" si="47"/>
        <v>2.6494121699308426E-2</v>
      </c>
      <c r="GR42" s="4">
        <f t="shared" si="48"/>
        <v>2.6494121699308426E-2</v>
      </c>
      <c r="GS42" s="4">
        <f t="shared" si="49"/>
        <v>2.6494121699308426E-2</v>
      </c>
      <c r="GT42" s="4">
        <f t="shared" si="50"/>
        <v>2.6494121699308426E-2</v>
      </c>
      <c r="GU42" s="4">
        <f t="shared" si="51"/>
        <v>2.6494121699308426E-2</v>
      </c>
      <c r="GV42" s="4">
        <f t="shared" si="52"/>
        <v>2.6494121699308426E-2</v>
      </c>
      <c r="GW42" s="4">
        <f t="shared" si="53"/>
        <v>2.6494121699308426E-2</v>
      </c>
      <c r="GX42" s="4">
        <f t="shared" si="54"/>
        <v>2.6494121699308426E-2</v>
      </c>
      <c r="GY42" s="4">
        <f t="shared" si="55"/>
        <v>2.6494121699308426E-2</v>
      </c>
      <c r="GZ42" s="4">
        <f t="shared" si="56"/>
        <v>2.6494121699308426E-2</v>
      </c>
      <c r="HA42" s="4">
        <f t="shared" si="57"/>
        <v>2.6494121699308426E-2</v>
      </c>
      <c r="HB42" s="4"/>
      <c r="HC42" s="4"/>
      <c r="HD42" s="4"/>
      <c r="HE42" s="4"/>
    </row>
    <row r="43" spans="2:213" x14ac:dyDescent="0.2">
      <c r="B43" t="str">
        <f t="shared" si="117"/>
        <v>38y</v>
      </c>
      <c r="C43">
        <f t="shared" si="58"/>
        <v>456</v>
      </c>
      <c r="D43" s="10">
        <f t="shared" si="1"/>
        <v>38</v>
      </c>
      <c r="E43" s="11">
        <f>'Curve construction'!E58</f>
        <v>2.7546253750066602E-2</v>
      </c>
      <c r="G43" s="11">
        <f t="shared" si="114"/>
        <v>2.7546253750066602E-2</v>
      </c>
      <c r="H43" s="11">
        <f t="shared" si="114"/>
        <v>2.7546253750066602E-2</v>
      </c>
      <c r="I43" s="11">
        <f t="shared" si="114"/>
        <v>2.7546253750066602E-2</v>
      </c>
      <c r="J43" s="11">
        <f t="shared" si="114"/>
        <v>2.7546253750066602E-2</v>
      </c>
      <c r="K43" s="11">
        <f t="shared" si="114"/>
        <v>2.7546253750066602E-2</v>
      </c>
      <c r="L43" s="11">
        <f t="shared" si="114"/>
        <v>2.7546253750066602E-2</v>
      </c>
      <c r="M43" s="11">
        <f t="shared" si="114"/>
        <v>2.7546253750066602E-2</v>
      </c>
      <c r="N43" s="11">
        <f t="shared" si="114"/>
        <v>2.7546253750066602E-2</v>
      </c>
      <c r="O43" s="11">
        <f t="shared" si="114"/>
        <v>2.7546253750066602E-2</v>
      </c>
      <c r="P43" s="11">
        <f t="shared" si="114"/>
        <v>2.7546253750066602E-2</v>
      </c>
      <c r="Q43" s="11">
        <f t="shared" si="114"/>
        <v>2.7546253750066602E-2</v>
      </c>
      <c r="R43" s="11">
        <f t="shared" si="114"/>
        <v>2.7546253750066602E-2</v>
      </c>
      <c r="S43" s="11">
        <f t="shared" si="114"/>
        <v>2.7546253750066602E-2</v>
      </c>
      <c r="T43" s="11">
        <f t="shared" si="114"/>
        <v>2.7546253750066602E-2</v>
      </c>
      <c r="U43" s="11">
        <f t="shared" si="114"/>
        <v>2.7546253750066602E-2</v>
      </c>
      <c r="V43" s="11">
        <f t="shared" si="114"/>
        <v>2.7546253750066602E-2</v>
      </c>
      <c r="W43" s="11">
        <f t="shared" si="118"/>
        <v>2.7546253750066602E-2</v>
      </c>
      <c r="X43" s="11">
        <f t="shared" si="118"/>
        <v>2.7546253750066602E-2</v>
      </c>
      <c r="Y43" s="11">
        <f t="shared" si="118"/>
        <v>2.7546253750066602E-2</v>
      </c>
      <c r="Z43" s="11">
        <f t="shared" si="118"/>
        <v>2.7546253750066602E-2</v>
      </c>
      <c r="AA43" s="11">
        <f t="shared" si="118"/>
        <v>2.7546253750066602E-2</v>
      </c>
      <c r="AB43" s="11">
        <f t="shared" si="118"/>
        <v>2.7546253750066602E-2</v>
      </c>
      <c r="AC43" s="11">
        <f t="shared" si="118"/>
        <v>2.7546253750066602E-2</v>
      </c>
      <c r="AD43" s="11">
        <f t="shared" si="118"/>
        <v>2.7546253750066602E-2</v>
      </c>
      <c r="AE43" s="11">
        <f t="shared" si="118"/>
        <v>2.7546253750066602E-2</v>
      </c>
      <c r="AF43" s="11">
        <f t="shared" si="118"/>
        <v>2.7546253750066602E-2</v>
      </c>
      <c r="AG43" s="11">
        <f t="shared" si="118"/>
        <v>2.7546253750066602E-2</v>
      </c>
      <c r="AH43" s="11">
        <f t="shared" si="118"/>
        <v>2.7546253750066602E-2</v>
      </c>
      <c r="AI43" s="11">
        <f t="shared" si="118"/>
        <v>2.7546253750066602E-2</v>
      </c>
      <c r="AJ43" s="11">
        <f t="shared" si="118"/>
        <v>2.7546253750066602E-2</v>
      </c>
      <c r="AK43" s="11">
        <f t="shared" si="118"/>
        <v>2.7546253750066602E-2</v>
      </c>
      <c r="AL43" s="11">
        <f t="shared" si="118"/>
        <v>2.7546253750066602E-2</v>
      </c>
      <c r="AM43" s="11">
        <f t="shared" si="118"/>
        <v>2.7546253750066602E-2</v>
      </c>
      <c r="AN43" s="11">
        <f t="shared" si="118"/>
        <v>2.7546253750066602E-2</v>
      </c>
      <c r="AO43" s="11">
        <f t="shared" si="116"/>
        <v>2.7546253750066602E-2</v>
      </c>
      <c r="AP43" s="11">
        <f t="shared" si="116"/>
        <v>2.7546253750066602E-2</v>
      </c>
      <c r="AQ43" s="11">
        <f t="shared" si="116"/>
        <v>2.7546253750066602E-2</v>
      </c>
      <c r="AR43" s="11">
        <f t="shared" si="116"/>
        <v>2.8546253750066603E-2</v>
      </c>
      <c r="AS43" s="11">
        <f t="shared" si="116"/>
        <v>2.7546253750066602E-2</v>
      </c>
      <c r="AT43" s="11">
        <f t="shared" si="116"/>
        <v>2.7546253750066602E-2</v>
      </c>
      <c r="AU43" s="11">
        <f t="shared" si="116"/>
        <v>2.7546253750066602E-2</v>
      </c>
      <c r="AV43" s="11">
        <f t="shared" si="116"/>
        <v>2.7546253750066602E-2</v>
      </c>
      <c r="AW43" s="11">
        <f t="shared" si="116"/>
        <v>2.7546253750066602E-2</v>
      </c>
      <c r="AX43" s="11">
        <f t="shared" si="116"/>
        <v>2.7546253750066602E-2</v>
      </c>
      <c r="AY43" s="11">
        <f t="shared" si="116"/>
        <v>2.7546253750066602E-2</v>
      </c>
      <c r="AZ43" s="11">
        <f t="shared" si="116"/>
        <v>2.7546253750066602E-2</v>
      </c>
      <c r="BA43" s="11">
        <f t="shared" si="116"/>
        <v>2.7546253750066602E-2</v>
      </c>
      <c r="BB43" s="11">
        <f t="shared" si="116"/>
        <v>2.7546253750066602E-2</v>
      </c>
      <c r="BC43" s="11">
        <f t="shared" si="116"/>
        <v>2.7546253750066602E-2</v>
      </c>
      <c r="BD43" s="11">
        <f t="shared" si="115"/>
        <v>2.7546253750066602E-2</v>
      </c>
      <c r="BF43" s="11">
        <f t="shared" si="110"/>
        <v>0.3694684981063025</v>
      </c>
      <c r="BG43" s="11">
        <f t="shared" si="60"/>
        <v>0.36947043041925387</v>
      </c>
      <c r="BH43" s="11">
        <f t="shared" si="61"/>
        <v>0.36947201778383504</v>
      </c>
      <c r="BI43" s="11">
        <f t="shared" si="62"/>
        <v>0.36947335644600171</v>
      </c>
      <c r="BJ43" s="11">
        <f t="shared" si="63"/>
        <v>0.36947468530138594</v>
      </c>
      <c r="BK43" s="11">
        <f t="shared" si="64"/>
        <v>0.36947542103485626</v>
      </c>
      <c r="BL43" s="11">
        <f t="shared" si="65"/>
        <v>0.36947615377930243</v>
      </c>
      <c r="BM43" s="11">
        <f t="shared" si="66"/>
        <v>0.36947648332219563</v>
      </c>
      <c r="BN43" s="11">
        <f t="shared" si="67"/>
        <v>0.3694768122622985</v>
      </c>
      <c r="BO43" s="11">
        <f t="shared" si="68"/>
        <v>0.36947714060126408</v>
      </c>
      <c r="BP43" s="11">
        <f t="shared" si="69"/>
        <v>0.36947716719429446</v>
      </c>
      <c r="BQ43" s="11">
        <f t="shared" si="70"/>
        <v>0.36947719378338523</v>
      </c>
      <c r="BR43" s="11">
        <f t="shared" si="71"/>
        <v>0.36947722036853758</v>
      </c>
      <c r="BS43" s="11">
        <f t="shared" si="72"/>
        <v>0.36947724694975204</v>
      </c>
      <c r="BT43" s="11">
        <f t="shared" si="73"/>
        <v>0.36947727352702969</v>
      </c>
      <c r="BU43" s="11">
        <f t="shared" si="74"/>
        <v>0.36947730010037144</v>
      </c>
      <c r="BV43" s="11">
        <f t="shared" si="75"/>
        <v>0.36947732666977839</v>
      </c>
      <c r="BW43" s="11">
        <f t="shared" si="76"/>
        <v>0.36947735323525094</v>
      </c>
      <c r="BX43" s="11">
        <f t="shared" si="77"/>
        <v>0.36947737979679007</v>
      </c>
      <c r="BY43" s="11">
        <f t="shared" si="78"/>
        <v>0.36947740635439685</v>
      </c>
      <c r="BZ43" s="11">
        <f t="shared" si="79"/>
        <v>0.36947732310309134</v>
      </c>
      <c r="CA43" s="11">
        <f t="shared" si="80"/>
        <v>0.36947723981313707</v>
      </c>
      <c r="CB43" s="11">
        <f t="shared" si="81"/>
        <v>0.36947715648450724</v>
      </c>
      <c r="CC43" s="11">
        <f t="shared" si="82"/>
        <v>0.36947707311717476</v>
      </c>
      <c r="CD43" s="11">
        <f t="shared" si="83"/>
        <v>0.36947698971111237</v>
      </c>
      <c r="CE43" s="11">
        <f t="shared" si="84"/>
        <v>0.36947690626629343</v>
      </c>
      <c r="CF43" s="11">
        <f t="shared" si="85"/>
        <v>0.36947682278269073</v>
      </c>
      <c r="CG43" s="11">
        <f t="shared" si="86"/>
        <v>0.36947673926027758</v>
      </c>
      <c r="CH43" s="11">
        <f t="shared" si="87"/>
        <v>0.36947665569902644</v>
      </c>
      <c r="CI43" s="11">
        <f t="shared" si="88"/>
        <v>0.36947657209891044</v>
      </c>
      <c r="CJ43" s="11">
        <f t="shared" si="89"/>
        <v>0.36947657209891044</v>
      </c>
      <c r="CK43" s="11">
        <f t="shared" si="90"/>
        <v>0.36947657209891049</v>
      </c>
      <c r="CL43" s="11">
        <f t="shared" si="91"/>
        <v>0.36947657209891049</v>
      </c>
      <c r="CM43" s="11">
        <f t="shared" si="92"/>
        <v>0.36947657209891049</v>
      </c>
      <c r="CN43" s="11">
        <f t="shared" si="93"/>
        <v>0.36947657209891049</v>
      </c>
      <c r="CO43" s="11">
        <f t="shared" si="94"/>
        <v>0.36947657209891049</v>
      </c>
      <c r="CP43" s="11">
        <f t="shared" si="95"/>
        <v>0.36947657209891049</v>
      </c>
      <c r="CQ43" s="11">
        <f t="shared" si="96"/>
        <v>0.36947657209891049</v>
      </c>
      <c r="CR43" s="11">
        <f t="shared" si="97"/>
        <v>0.36983614381721563</v>
      </c>
      <c r="CS43" s="11">
        <f t="shared" si="98"/>
        <v>0.36983614381721563</v>
      </c>
      <c r="CT43" s="11">
        <f t="shared" si="99"/>
        <v>0.36983614381721563</v>
      </c>
      <c r="CU43" s="11">
        <f t="shared" si="100"/>
        <v>0.36983614381721563</v>
      </c>
      <c r="CV43" s="11">
        <f t="shared" si="101"/>
        <v>0.36983614381721563</v>
      </c>
      <c r="CW43" s="11">
        <f t="shared" si="102"/>
        <v>0.36983614381721563</v>
      </c>
      <c r="CX43" s="11">
        <f t="shared" si="103"/>
        <v>0.36983614381721563</v>
      </c>
      <c r="CY43" s="11">
        <f t="shared" si="104"/>
        <v>0.36983614381721563</v>
      </c>
      <c r="CZ43" s="11">
        <f t="shared" si="105"/>
        <v>0.36983614381721563</v>
      </c>
      <c r="DA43" s="11">
        <f t="shared" si="106"/>
        <v>0.36983614381721563</v>
      </c>
      <c r="DB43" s="11">
        <f t="shared" si="107"/>
        <v>0.36983614381721563</v>
      </c>
      <c r="DC43" s="11">
        <f t="shared" si="108"/>
        <v>0.36983614381721563</v>
      </c>
      <c r="DE43" s="4">
        <f>(1-BF43)/(SUM(BF$6:BF43))</f>
        <v>2.5638774411831832E-2</v>
      </c>
      <c r="DF43" s="4">
        <f>(1-BG43)/(SUM(BG$6:BG43))</f>
        <v>2.5637535985130064E-2</v>
      </c>
      <c r="DG43" s="4">
        <f>(1-BH43)/(SUM(BH$6:BH43))</f>
        <v>2.5636354915838315E-2</v>
      </c>
      <c r="DH43" s="4">
        <f>(1-BI43)/(SUM(BI$6:BI43))</f>
        <v>2.5635222619037858E-2</v>
      </c>
      <c r="DI43" s="4">
        <f>(1-BJ43)/(SUM(BJ$6:BJ43))</f>
        <v>2.5634116602974488E-2</v>
      </c>
      <c r="DJ43" s="4">
        <f>(1-BK43)/(SUM(BK$6:BK43))</f>
        <v>2.5633095970007756E-2</v>
      </c>
      <c r="DK43" s="4">
        <f>(1-BL43)/(SUM(BL$6:BL43))</f>
        <v>2.5632101966014145E-2</v>
      </c>
      <c r="DL43" s="4">
        <f>(1-BM43)/(SUM(BM$6:BM43))</f>
        <v>2.5631172270116711E-2</v>
      </c>
      <c r="DM43" s="4">
        <f>(1-BN43)/(SUM(BN$6:BN43))</f>
        <v>2.5630268194812792E-2</v>
      </c>
      <c r="DN43" s="4">
        <f>(1-BO43)/(SUM(BO$6:BO43))</f>
        <v>2.5629389809687184E-2</v>
      </c>
      <c r="DO43" s="4">
        <f>(1-BP43)/(SUM(BP$6:BP43))</f>
        <v>2.5628562494471843E-2</v>
      </c>
      <c r="DP43" s="4">
        <f>(1-BQ43)/(SUM(BQ$6:BQ43))</f>
        <v>2.5627758798084349E-2</v>
      </c>
      <c r="DQ43" s="4">
        <f>(1-BR43)/(SUM(BR$6:BR43))</f>
        <v>2.5626978102416254E-2</v>
      </c>
      <c r="DR43" s="4">
        <f>(1-BS43)/(SUM(BS$6:BS43))</f>
        <v>2.5626219803809063E-2</v>
      </c>
      <c r="DS43" s="4">
        <f>(1-BT43)/(SUM(BT$6:BT43))</f>
        <v>2.5625483312765467E-2</v>
      </c>
      <c r="DT43" s="4">
        <f>(1-BU43)/(SUM(BU$6:BU43))</f>
        <v>2.5624768053665117E-2</v>
      </c>
      <c r="DU43" s="4">
        <f>(1-BV43)/(SUM(BV$6:BV43))</f>
        <v>2.5624073464484916E-2</v>
      </c>
      <c r="DV43" s="4">
        <f>(1-BW43)/(SUM(BW$6:BW43))</f>
        <v>2.5623398996523654E-2</v>
      </c>
      <c r="DW43" s="4">
        <f>(1-BX43)/(SUM(BX$6:BX43))</f>
        <v>2.5622744114131044E-2</v>
      </c>
      <c r="DX43" s="4">
        <f>(1-BY43)/(SUM(BY$6:BY43))</f>
        <v>2.5622108294441115E-2</v>
      </c>
      <c r="DY43" s="4">
        <f>(1-BZ43)/(SUM(BZ$6:BZ43))</f>
        <v>2.5621498112235571E-2</v>
      </c>
      <c r="DZ43" s="4">
        <f>(1-CA43)/(SUM(CA$6:CA43))</f>
        <v>2.5620905437032337E-2</v>
      </c>
      <c r="EA43" s="4">
        <f>(1-CB43)/(SUM(CB$6:CB43))</f>
        <v>2.5620329631233958E-2</v>
      </c>
      <c r="EB43" s="4">
        <f>(1-CC43)/(SUM(CC$6:CC43))</f>
        <v>2.5619770083175515E-2</v>
      </c>
      <c r="EC43" s="4">
        <f>(1-CD43)/(SUM(CD$6:CD43))</f>
        <v>2.5619226205965552E-2</v>
      </c>
      <c r="ED43" s="4">
        <f>(1-CE43)/(SUM(CE$6:CE43))</f>
        <v>2.5618697436382724E-2</v>
      </c>
      <c r="EE43" s="4">
        <f>(1-CF43)/(SUM(CF$6:CF43))</f>
        <v>2.5618183233825351E-2</v>
      </c>
      <c r="EF43" s="4">
        <f>(1-CG43)/(SUM(CG$6:CG43))</f>
        <v>2.5617683079311126E-2</v>
      </c>
      <c r="EG43" s="4">
        <f>(1-CH43)/(SUM(CH$6:CH43))</f>
        <v>2.5617196474524401E-2</v>
      </c>
      <c r="EH43" s="4">
        <f>(1-CI43)/(SUM(CI$6:CI43))</f>
        <v>2.5616722940908672E-2</v>
      </c>
      <c r="EI43" s="4">
        <f>(1-CJ43)/(SUM(CJ$6:CJ43))</f>
        <v>2.5616257853484248E-2</v>
      </c>
      <c r="EJ43" s="4">
        <f>(1-CK43)/(SUM(CK$6:CK43))</f>
        <v>2.5615805250244747E-2</v>
      </c>
      <c r="EK43" s="4">
        <f>(1-CL43)/(SUM(CL$6:CL43))</f>
        <v>2.5615364795658138E-2</v>
      </c>
      <c r="EL43" s="4">
        <f>(1-CM43)/(SUM(CM$6:CM43))</f>
        <v>2.561493616323272E-2</v>
      </c>
      <c r="EM43" s="4">
        <f>(1-CN43)/(SUM(CN$6:CN43))</f>
        <v>2.5614519035272402E-2</v>
      </c>
      <c r="EN43" s="4">
        <f>(1-CO43)/(SUM(CO$6:CO43))</f>
        <v>2.56141131026386E-2</v>
      </c>
      <c r="EO43" s="4">
        <f>(1-CP43)/(SUM(CP$6:CP43))</f>
        <v>2.5613718064518679E-2</v>
      </c>
      <c r="EP43" s="4">
        <f>(1-CQ43)/(SUM(CQ$6:CQ43))</f>
        <v>2.5613333628200702E-2</v>
      </c>
      <c r="EQ43" s="4">
        <f>(1-CR43)/(SUM(CR$6:CR43))</f>
        <v>2.5598353079570438E-2</v>
      </c>
      <c r="ER43" s="4">
        <f>(1-CS43)/(SUM(CS$6:CS43))</f>
        <v>2.5598353079570438E-2</v>
      </c>
      <c r="ES43" s="4">
        <f>(1-CT43)/(SUM(CT$6:CT43))</f>
        <v>2.5598353079570438E-2</v>
      </c>
      <c r="ET43" s="4">
        <f>(1-CU43)/(SUM(CU$6:CU43))</f>
        <v>2.5598353079570438E-2</v>
      </c>
      <c r="EU43" s="4">
        <f>(1-CV43)/(SUM(CV$6:CV43))</f>
        <v>2.5598353079570438E-2</v>
      </c>
      <c r="EV43" s="4">
        <f>(1-CW43)/(SUM(CW$6:CW43))</f>
        <v>2.5598353079570438E-2</v>
      </c>
      <c r="EW43" s="4">
        <f>(1-CX43)/(SUM(CX$6:CX43))</f>
        <v>2.5598353079570438E-2</v>
      </c>
      <c r="EX43" s="4">
        <f>(1-CY43)/(SUM(CY$6:CY43))</f>
        <v>2.5598353079570438E-2</v>
      </c>
      <c r="EY43" s="4">
        <f>(1-CZ43)/(SUM(CZ$6:CZ43))</f>
        <v>2.5598353079570438E-2</v>
      </c>
      <c r="EZ43" s="4">
        <f>(1-DA43)/(SUM(DA$6:DA43))</f>
        <v>2.5598353079570438E-2</v>
      </c>
      <c r="FA43" s="4">
        <f>(1-DB43)/(SUM(DB$6:DB43))</f>
        <v>2.5598353079570438E-2</v>
      </c>
      <c r="FB43" s="4">
        <f>(1-DC43)/(SUM(DC$6:DC43))</f>
        <v>2.5598353079570438E-2</v>
      </c>
      <c r="FD43" s="4">
        <f t="shared" si="109"/>
        <v>2.6548663022676777E-2</v>
      </c>
      <c r="FE43" s="4">
        <f t="shared" si="9"/>
        <v>2.654852173807587E-2</v>
      </c>
      <c r="FF43" s="4">
        <f t="shared" si="10"/>
        <v>2.654840567557426E-2</v>
      </c>
      <c r="FG43" s="4">
        <f t="shared" si="11"/>
        <v>2.6548307797714221E-2</v>
      </c>
      <c r="FH43" s="4">
        <f t="shared" si="12"/>
        <v>2.6548210637248548E-2</v>
      </c>
      <c r="FI43" s="4">
        <f t="shared" si="13"/>
        <v>2.654815684358347E-2</v>
      </c>
      <c r="FJ43" s="4">
        <f t="shared" si="14"/>
        <v>2.6548103268571932E-2</v>
      </c>
      <c r="FK43" s="4">
        <f t="shared" si="15"/>
        <v>2.6548079173898564E-2</v>
      </c>
      <c r="FL43" s="4">
        <f t="shared" si="16"/>
        <v>2.6548055123320147E-2</v>
      </c>
      <c r="FM43" s="4">
        <f t="shared" si="17"/>
        <v>2.6548031116716331E-2</v>
      </c>
      <c r="FN43" s="4">
        <f t="shared" si="18"/>
        <v>2.6548029172359655E-2</v>
      </c>
      <c r="FO43" s="4">
        <f t="shared" si="19"/>
        <v>2.6548027228291415E-2</v>
      </c>
      <c r="FP43" s="4">
        <f t="shared" si="20"/>
        <v>2.6548025284510945E-2</v>
      </c>
      <c r="FQ43" s="4">
        <f t="shared" si="21"/>
        <v>2.6548023341018911E-2</v>
      </c>
      <c r="FR43" s="4">
        <f t="shared" si="22"/>
        <v>2.6548021397814647E-2</v>
      </c>
      <c r="FS43" s="4">
        <f t="shared" si="23"/>
        <v>2.6548019454898153E-2</v>
      </c>
      <c r="FT43" s="4">
        <f t="shared" si="24"/>
        <v>2.654801751226965E-2</v>
      </c>
      <c r="FU43" s="4">
        <f t="shared" si="25"/>
        <v>2.6548015569928918E-2</v>
      </c>
      <c r="FV43" s="4">
        <f t="shared" si="26"/>
        <v>2.6548013627875955E-2</v>
      </c>
      <c r="FW43" s="4">
        <f t="shared" si="27"/>
        <v>2.6548011686110762E-2</v>
      </c>
      <c r="FX43" s="4">
        <f t="shared" si="28"/>
        <v>2.6548017773048826E-2</v>
      </c>
      <c r="FY43" s="4">
        <f t="shared" si="29"/>
        <v>2.6548023862814185E-2</v>
      </c>
      <c r="FZ43" s="4">
        <f t="shared" si="30"/>
        <v>2.6548029955408614E-2</v>
      </c>
      <c r="GA43" s="4">
        <f t="shared" si="31"/>
        <v>2.6548036050834334E-2</v>
      </c>
      <c r="GB43" s="4">
        <f t="shared" si="32"/>
        <v>2.6548042149093343E-2</v>
      </c>
      <c r="GC43" s="4">
        <f t="shared" si="33"/>
        <v>2.6548048250187195E-2</v>
      </c>
      <c r="GD43" s="4">
        <f t="shared" si="34"/>
        <v>2.6548054354118333E-2</v>
      </c>
      <c r="GE43" s="4">
        <f t="shared" si="35"/>
        <v>2.6548060460888312E-2</v>
      </c>
      <c r="GF43" s="4">
        <f t="shared" si="36"/>
        <v>2.6548066570499573E-2</v>
      </c>
      <c r="GG43" s="4">
        <f t="shared" si="37"/>
        <v>2.6548072682953672E-2</v>
      </c>
      <c r="GH43" s="4">
        <f t="shared" si="38"/>
        <v>2.6548072682953672E-2</v>
      </c>
      <c r="GI43" s="4">
        <f t="shared" si="39"/>
        <v>2.6548072682953672E-2</v>
      </c>
      <c r="GJ43" s="4">
        <f t="shared" si="40"/>
        <v>2.6548072682953672E-2</v>
      </c>
      <c r="GK43" s="4">
        <f t="shared" si="41"/>
        <v>2.6548072682953672E-2</v>
      </c>
      <c r="GL43" s="4">
        <f t="shared" si="42"/>
        <v>2.6548072682953672E-2</v>
      </c>
      <c r="GM43" s="4">
        <f t="shared" si="43"/>
        <v>2.6548072682953672E-2</v>
      </c>
      <c r="GN43" s="4">
        <f t="shared" si="44"/>
        <v>2.6548072682953672E-2</v>
      </c>
      <c r="GO43" s="4">
        <f t="shared" si="45"/>
        <v>2.6548072682953672E-2</v>
      </c>
      <c r="GP43" s="4">
        <f t="shared" si="46"/>
        <v>2.6521795577965523E-2</v>
      </c>
      <c r="GQ43" s="4">
        <f t="shared" si="47"/>
        <v>2.6521795577965523E-2</v>
      </c>
      <c r="GR43" s="4">
        <f t="shared" si="48"/>
        <v>2.6521795577965523E-2</v>
      </c>
      <c r="GS43" s="4">
        <f t="shared" si="49"/>
        <v>2.6521795577965523E-2</v>
      </c>
      <c r="GT43" s="4">
        <f t="shared" si="50"/>
        <v>2.6521795577965523E-2</v>
      </c>
      <c r="GU43" s="4">
        <f t="shared" si="51"/>
        <v>2.6521795577965523E-2</v>
      </c>
      <c r="GV43" s="4">
        <f t="shared" si="52"/>
        <v>2.6521795577965523E-2</v>
      </c>
      <c r="GW43" s="4">
        <f t="shared" si="53"/>
        <v>2.6521795577965523E-2</v>
      </c>
      <c r="GX43" s="4">
        <f t="shared" si="54"/>
        <v>2.6521795577965523E-2</v>
      </c>
      <c r="GY43" s="4">
        <f t="shared" si="55"/>
        <v>2.6521795577965523E-2</v>
      </c>
      <c r="GZ43" s="4">
        <f t="shared" si="56"/>
        <v>2.6521795577965523E-2</v>
      </c>
      <c r="HA43" s="4">
        <f t="shared" si="57"/>
        <v>2.6521795577965523E-2</v>
      </c>
      <c r="HB43" s="4"/>
      <c r="HC43" s="4"/>
      <c r="HD43" s="4"/>
      <c r="HE43" s="4"/>
    </row>
    <row r="44" spans="2:213" x14ac:dyDescent="0.2">
      <c r="B44" t="str">
        <f t="shared" si="117"/>
        <v>39y</v>
      </c>
      <c r="C44">
        <f t="shared" si="58"/>
        <v>468</v>
      </c>
      <c r="D44" s="10">
        <f t="shared" si="1"/>
        <v>39</v>
      </c>
      <c r="E44" s="11">
        <f>'Curve construction'!E59</f>
        <v>2.7546253750066602E-2</v>
      </c>
      <c r="G44" s="11">
        <f t="shared" si="114"/>
        <v>2.7546253750066602E-2</v>
      </c>
      <c r="H44" s="11">
        <f t="shared" si="114"/>
        <v>2.7546253750066602E-2</v>
      </c>
      <c r="I44" s="11">
        <f t="shared" si="114"/>
        <v>2.7546253750066602E-2</v>
      </c>
      <c r="J44" s="11">
        <f t="shared" si="114"/>
        <v>2.7546253750066602E-2</v>
      </c>
      <c r="K44" s="11">
        <f t="shared" si="114"/>
        <v>2.7546253750066602E-2</v>
      </c>
      <c r="L44" s="11">
        <f t="shared" si="114"/>
        <v>2.7546253750066602E-2</v>
      </c>
      <c r="M44" s="11">
        <f t="shared" si="114"/>
        <v>2.7546253750066602E-2</v>
      </c>
      <c r="N44" s="11">
        <f t="shared" si="114"/>
        <v>2.7546253750066602E-2</v>
      </c>
      <c r="O44" s="11">
        <f t="shared" si="114"/>
        <v>2.7546253750066602E-2</v>
      </c>
      <c r="P44" s="11">
        <f t="shared" si="114"/>
        <v>2.7546253750066602E-2</v>
      </c>
      <c r="Q44" s="11">
        <f t="shared" si="114"/>
        <v>2.7546253750066602E-2</v>
      </c>
      <c r="R44" s="11">
        <f t="shared" si="114"/>
        <v>2.7546253750066602E-2</v>
      </c>
      <c r="S44" s="11">
        <f t="shared" si="114"/>
        <v>2.7546253750066602E-2</v>
      </c>
      <c r="T44" s="11">
        <f t="shared" si="114"/>
        <v>2.7546253750066602E-2</v>
      </c>
      <c r="U44" s="11">
        <f t="shared" si="114"/>
        <v>2.7546253750066602E-2</v>
      </c>
      <c r="V44" s="11">
        <f t="shared" ref="V44:BC55" si="119">$E44+IF(V$2=$B44,1,0)*$D$2</f>
        <v>2.7546253750066602E-2</v>
      </c>
      <c r="W44" s="11">
        <f t="shared" si="119"/>
        <v>2.7546253750066602E-2</v>
      </c>
      <c r="X44" s="11">
        <f t="shared" si="119"/>
        <v>2.7546253750066602E-2</v>
      </c>
      <c r="Y44" s="11">
        <f t="shared" si="119"/>
        <v>2.7546253750066602E-2</v>
      </c>
      <c r="Z44" s="11">
        <f t="shared" si="119"/>
        <v>2.7546253750066602E-2</v>
      </c>
      <c r="AA44" s="11">
        <f t="shared" si="119"/>
        <v>2.7546253750066602E-2</v>
      </c>
      <c r="AB44" s="11">
        <f t="shared" si="119"/>
        <v>2.7546253750066602E-2</v>
      </c>
      <c r="AC44" s="11">
        <f t="shared" si="119"/>
        <v>2.7546253750066602E-2</v>
      </c>
      <c r="AD44" s="11">
        <f t="shared" si="119"/>
        <v>2.7546253750066602E-2</v>
      </c>
      <c r="AE44" s="11">
        <f t="shared" si="119"/>
        <v>2.7546253750066602E-2</v>
      </c>
      <c r="AF44" s="11">
        <f t="shared" si="119"/>
        <v>2.7546253750066602E-2</v>
      </c>
      <c r="AG44" s="11">
        <f t="shared" si="119"/>
        <v>2.7546253750066602E-2</v>
      </c>
      <c r="AH44" s="11">
        <f t="shared" si="119"/>
        <v>2.7546253750066602E-2</v>
      </c>
      <c r="AI44" s="11">
        <f t="shared" si="119"/>
        <v>2.7546253750066602E-2</v>
      </c>
      <c r="AJ44" s="11">
        <f t="shared" si="119"/>
        <v>2.7546253750066602E-2</v>
      </c>
      <c r="AK44" s="11">
        <f t="shared" si="119"/>
        <v>2.7546253750066602E-2</v>
      </c>
      <c r="AL44" s="11">
        <f t="shared" si="119"/>
        <v>2.7546253750066602E-2</v>
      </c>
      <c r="AM44" s="11">
        <f t="shared" si="119"/>
        <v>2.7546253750066602E-2</v>
      </c>
      <c r="AN44" s="11">
        <f t="shared" si="119"/>
        <v>2.7546253750066602E-2</v>
      </c>
      <c r="AO44" s="11">
        <f t="shared" si="116"/>
        <v>2.7546253750066602E-2</v>
      </c>
      <c r="AP44" s="11">
        <f t="shared" si="116"/>
        <v>2.7546253750066602E-2</v>
      </c>
      <c r="AQ44" s="11">
        <f t="shared" si="116"/>
        <v>2.7546253750066602E-2</v>
      </c>
      <c r="AR44" s="11">
        <f t="shared" si="116"/>
        <v>2.7546253750066602E-2</v>
      </c>
      <c r="AS44" s="11">
        <f t="shared" si="116"/>
        <v>2.8546253750066603E-2</v>
      </c>
      <c r="AT44" s="11">
        <f t="shared" si="116"/>
        <v>2.7546253750066602E-2</v>
      </c>
      <c r="AU44" s="11">
        <f t="shared" si="116"/>
        <v>2.7546253750066602E-2</v>
      </c>
      <c r="AV44" s="11">
        <f t="shared" si="116"/>
        <v>2.7546253750066602E-2</v>
      </c>
      <c r="AW44" s="11">
        <f t="shared" si="116"/>
        <v>2.7546253750066602E-2</v>
      </c>
      <c r="AX44" s="11">
        <f t="shared" si="116"/>
        <v>2.7546253750066602E-2</v>
      </c>
      <c r="AY44" s="11">
        <f t="shared" si="116"/>
        <v>2.7546253750066602E-2</v>
      </c>
      <c r="AZ44" s="11">
        <f t="shared" si="116"/>
        <v>2.7546253750066602E-2</v>
      </c>
      <c r="BA44" s="11">
        <f t="shared" si="116"/>
        <v>2.7546253750066602E-2</v>
      </c>
      <c r="BB44" s="11">
        <f t="shared" si="116"/>
        <v>2.7546253750066602E-2</v>
      </c>
      <c r="BC44" s="11">
        <f t="shared" si="116"/>
        <v>2.7546253750066602E-2</v>
      </c>
      <c r="BD44" s="11">
        <f t="shared" si="115"/>
        <v>2.7546253750066602E-2</v>
      </c>
      <c r="BF44" s="11">
        <f t="shared" si="110"/>
        <v>0.35956386075849539</v>
      </c>
      <c r="BG44" s="11">
        <f t="shared" si="60"/>
        <v>0.35956574127038893</v>
      </c>
      <c r="BH44" s="11">
        <f t="shared" si="61"/>
        <v>0.35956728608121902</v>
      </c>
      <c r="BI44" s="11">
        <f t="shared" si="62"/>
        <v>0.35956858885679899</v>
      </c>
      <c r="BJ44" s="11">
        <f t="shared" si="63"/>
        <v>0.35956988208849472</v>
      </c>
      <c r="BK44" s="11">
        <f t="shared" si="64"/>
        <v>0.35957059809856984</v>
      </c>
      <c r="BL44" s="11">
        <f t="shared" si="65"/>
        <v>0.35957131119974994</v>
      </c>
      <c r="BM44" s="11">
        <f t="shared" si="66"/>
        <v>0.35957163190832342</v>
      </c>
      <c r="BN44" s="11">
        <f t="shared" si="67"/>
        <v>0.35957195203026604</v>
      </c>
      <c r="BO44" s="11">
        <f t="shared" si="68"/>
        <v>0.35957227156718652</v>
      </c>
      <c r="BP44" s="11">
        <f t="shared" si="69"/>
        <v>0.35957229744731628</v>
      </c>
      <c r="BQ44" s="11">
        <f t="shared" si="70"/>
        <v>0.359572323323612</v>
      </c>
      <c r="BR44" s="11">
        <f t="shared" si="71"/>
        <v>0.35957234919607495</v>
      </c>
      <c r="BS44" s="11">
        <f t="shared" si="72"/>
        <v>0.35957237506470552</v>
      </c>
      <c r="BT44" s="11">
        <f t="shared" si="73"/>
        <v>0.35957240092950488</v>
      </c>
      <c r="BU44" s="11">
        <f t="shared" si="74"/>
        <v>0.3595724267904738</v>
      </c>
      <c r="BV44" s="11">
        <f t="shared" si="75"/>
        <v>0.35957245264761345</v>
      </c>
      <c r="BW44" s="11">
        <f t="shared" si="76"/>
        <v>0.35957247850092411</v>
      </c>
      <c r="BX44" s="11">
        <f t="shared" si="77"/>
        <v>0.35957250435040683</v>
      </c>
      <c r="BY44" s="11">
        <f t="shared" si="78"/>
        <v>0.35957253019606261</v>
      </c>
      <c r="BZ44" s="11">
        <f t="shared" si="79"/>
        <v>0.35957244917654141</v>
      </c>
      <c r="CA44" s="11">
        <f t="shared" si="80"/>
        <v>0.35957236811940751</v>
      </c>
      <c r="CB44" s="11">
        <f t="shared" si="81"/>
        <v>0.3595722870246349</v>
      </c>
      <c r="CC44" s="11">
        <f t="shared" si="82"/>
        <v>0.35957220589219713</v>
      </c>
      <c r="CD44" s="11">
        <f t="shared" si="83"/>
        <v>0.35957212472206768</v>
      </c>
      <c r="CE44" s="11">
        <f t="shared" si="84"/>
        <v>0.35957204351422073</v>
      </c>
      <c r="CF44" s="11">
        <f t="shared" si="85"/>
        <v>0.3595719622686297</v>
      </c>
      <c r="CG44" s="11">
        <f t="shared" si="86"/>
        <v>0.3595718809852686</v>
      </c>
      <c r="CH44" s="11">
        <f t="shared" si="87"/>
        <v>0.35957179966411074</v>
      </c>
      <c r="CI44" s="11">
        <f t="shared" si="88"/>
        <v>0.35957171830512985</v>
      </c>
      <c r="CJ44" s="11">
        <f t="shared" si="89"/>
        <v>0.35957171830512985</v>
      </c>
      <c r="CK44" s="11">
        <f t="shared" si="90"/>
        <v>0.35957171830512991</v>
      </c>
      <c r="CL44" s="11">
        <f t="shared" si="91"/>
        <v>0.35957171830512991</v>
      </c>
      <c r="CM44" s="11">
        <f t="shared" si="92"/>
        <v>0.35957171830512991</v>
      </c>
      <c r="CN44" s="11">
        <f t="shared" si="93"/>
        <v>0.35957171830512991</v>
      </c>
      <c r="CO44" s="11">
        <f t="shared" si="94"/>
        <v>0.35957171830512991</v>
      </c>
      <c r="CP44" s="11">
        <f t="shared" si="95"/>
        <v>0.35957171830512991</v>
      </c>
      <c r="CQ44" s="11">
        <f t="shared" si="96"/>
        <v>0.35957171830512991</v>
      </c>
      <c r="CR44" s="11">
        <f t="shared" si="97"/>
        <v>0.35957171830512991</v>
      </c>
      <c r="CS44" s="11">
        <f t="shared" si="98"/>
        <v>0.35992165069697396</v>
      </c>
      <c r="CT44" s="11">
        <f t="shared" si="99"/>
        <v>0.35992165069697396</v>
      </c>
      <c r="CU44" s="11">
        <f t="shared" si="100"/>
        <v>0.35992165069697396</v>
      </c>
      <c r="CV44" s="11">
        <f t="shared" si="101"/>
        <v>0.35992165069697396</v>
      </c>
      <c r="CW44" s="11">
        <f t="shared" si="102"/>
        <v>0.35992165069697396</v>
      </c>
      <c r="CX44" s="11">
        <f t="shared" si="103"/>
        <v>0.35992165069697396</v>
      </c>
      <c r="CY44" s="11">
        <f t="shared" si="104"/>
        <v>0.35992165069697396</v>
      </c>
      <c r="CZ44" s="11">
        <f t="shared" si="105"/>
        <v>0.35992165069697396</v>
      </c>
      <c r="DA44" s="11">
        <f t="shared" si="106"/>
        <v>0.35992165069697396</v>
      </c>
      <c r="DB44" s="11">
        <f t="shared" si="107"/>
        <v>0.35992165069697396</v>
      </c>
      <c r="DC44" s="11">
        <f t="shared" si="108"/>
        <v>0.35992165069697396</v>
      </c>
      <c r="DE44" s="4">
        <f>(1-BF44)/(SUM(BF$6:BF44))</f>
        <v>2.5666261115145906E-2</v>
      </c>
      <c r="DF44" s="4">
        <f>(1-BG44)/(SUM(BG$6:BG44))</f>
        <v>2.5665039449560074E-2</v>
      </c>
      <c r="DG44" s="4">
        <f>(1-BH44)/(SUM(BH$6:BH44))</f>
        <v>2.5663874334024801E-2</v>
      </c>
      <c r="DH44" s="4">
        <f>(1-BI44)/(SUM(BI$6:BI44))</f>
        <v>2.5662757309579148E-2</v>
      </c>
      <c r="DI44" s="4">
        <f>(1-BJ44)/(SUM(BJ$6:BJ44))</f>
        <v>2.5661666212669122E-2</v>
      </c>
      <c r="DJ44" s="4">
        <f>(1-BK44)/(SUM(BK$6:BK44))</f>
        <v>2.5660659288857367E-2</v>
      </c>
      <c r="DK44" s="4">
        <f>(1-BL44)/(SUM(BL$6:BL44))</f>
        <v>2.5659678637200107E-2</v>
      </c>
      <c r="DL44" s="4">
        <f>(1-BM44)/(SUM(BM$6:BM44))</f>
        <v>2.5658761387350237E-2</v>
      </c>
      <c r="DM44" s="4">
        <f>(1-BN44)/(SUM(BN$6:BN44))</f>
        <v>2.5657869415209204E-2</v>
      </c>
      <c r="DN44" s="4">
        <f>(1-BO44)/(SUM(BO$6:BO44))</f>
        <v>2.5657002789509033E-2</v>
      </c>
      <c r="DO44" s="4">
        <f>(1-BP44)/(SUM(BP$6:BP44))</f>
        <v>2.5656186516231822E-2</v>
      </c>
      <c r="DP44" s="4">
        <f>(1-BQ44)/(SUM(BQ$6:BQ44))</f>
        <v>2.5655393545912498E-2</v>
      </c>
      <c r="DQ44" s="4">
        <f>(1-BR44)/(SUM(BR$6:BR44))</f>
        <v>2.5654623268751696E-2</v>
      </c>
      <c r="DR44" s="4">
        <f>(1-BS44)/(SUM(BS$6:BS44))</f>
        <v>2.5653875089203304E-2</v>
      </c>
      <c r="DS44" s="4">
        <f>(1-BT44)/(SUM(BT$6:BT44))</f>
        <v>2.5653148425689783E-2</v>
      </c>
      <c r="DT44" s="4">
        <f>(1-BU44)/(SUM(BU$6:BU44))</f>
        <v>2.5652442710321927E-2</v>
      </c>
      <c r="DU44" s="4">
        <f>(1-BV44)/(SUM(BV$6:BV44))</f>
        <v>2.5651757388623072E-2</v>
      </c>
      <c r="DV44" s="4">
        <f>(1-BW44)/(SUM(BW$6:BW44))</f>
        <v>2.5651091919257584E-2</v>
      </c>
      <c r="DW44" s="4">
        <f>(1-BX44)/(SUM(BX$6:BX44))</f>
        <v>2.5650445773763714E-2</v>
      </c>
      <c r="DX44" s="4">
        <f>(1-BY44)/(SUM(BY$6:BY44))</f>
        <v>2.5649818436290675E-2</v>
      </c>
      <c r="DY44" s="4">
        <f>(1-BZ44)/(SUM(BZ$6:BZ44))</f>
        <v>2.5649216381111277E-2</v>
      </c>
      <c r="DZ44" s="4">
        <f>(1-CA44)/(SUM(CA$6:CA44))</f>
        <v>2.5648631599072599E-2</v>
      </c>
      <c r="EA44" s="4">
        <f>(1-CB44)/(SUM(CB$6:CB44))</f>
        <v>2.5648063461113257E-2</v>
      </c>
      <c r="EB44" s="4">
        <f>(1-CC44)/(SUM(CC$6:CC44))</f>
        <v>2.5647511363756082E-2</v>
      </c>
      <c r="EC44" s="4">
        <f>(1-CD44)/(SUM(CD$6:CD44))</f>
        <v>2.5646974727964584E-2</v>
      </c>
      <c r="ED44" s="4">
        <f>(1-CE44)/(SUM(CE$6:CE44))</f>
        <v>2.5646452998054639E-2</v>
      </c>
      <c r="EE44" s="4">
        <f>(1-CF44)/(SUM(CF$6:CF44))</f>
        <v>2.5645945640658072E-2</v>
      </c>
      <c r="EF44" s="4">
        <f>(1-CG44)/(SUM(CG$6:CG44))</f>
        <v>2.5645452143735963E-2</v>
      </c>
      <c r="EG44" s="4">
        <f>(1-CH44)/(SUM(CH$6:CH44))</f>
        <v>2.5644972015638701E-2</v>
      </c>
      <c r="EH44" s="4">
        <f>(1-CI44)/(SUM(CI$6:CI44))</f>
        <v>2.5644504784210754E-2</v>
      </c>
      <c r="EI44" s="4">
        <f>(1-CJ44)/(SUM(CJ$6:CJ44))</f>
        <v>2.5644045895971579E-2</v>
      </c>
      <c r="EJ44" s="4">
        <f>(1-CK44)/(SUM(CK$6:CK44))</f>
        <v>2.5643599325284348E-2</v>
      </c>
      <c r="EK44" s="4">
        <f>(1-CL44)/(SUM(CL$6:CL44))</f>
        <v>2.564316474110773E-2</v>
      </c>
      <c r="EL44" s="4">
        <f>(1-CM44)/(SUM(CM$6:CM44))</f>
        <v>2.564274182131912E-2</v>
      </c>
      <c r="EM44" s="4">
        <f>(1-CN44)/(SUM(CN$6:CN44))</f>
        <v>2.5642330252473176E-2</v>
      </c>
      <c r="EN44" s="4">
        <f>(1-CO44)/(SUM(CO$6:CO44))</f>
        <v>2.5641929729566998E-2</v>
      </c>
      <c r="EO44" s="4">
        <f>(1-CP44)/(SUM(CP$6:CP44))</f>
        <v>2.5641539955811709E-2</v>
      </c>
      <c r="EP44" s="4">
        <f>(1-CQ44)/(SUM(CQ$6:CQ44))</f>
        <v>2.5641160642410243E-2</v>
      </c>
      <c r="EQ44" s="4">
        <f>(1-CR44)/(SUM(CR$6:CR44))</f>
        <v>2.5640791508341237E-2</v>
      </c>
      <c r="ER44" s="4">
        <f>(1-CS44)/(SUM(CS$6:CS44))</f>
        <v>2.5626422252715327E-2</v>
      </c>
      <c r="ES44" s="4">
        <f>(1-CT44)/(SUM(CT$6:CT44))</f>
        <v>2.5626422252715327E-2</v>
      </c>
      <c r="ET44" s="4">
        <f>(1-CU44)/(SUM(CU$6:CU44))</f>
        <v>2.5626422252715327E-2</v>
      </c>
      <c r="EU44" s="4">
        <f>(1-CV44)/(SUM(CV$6:CV44))</f>
        <v>2.5626422252715327E-2</v>
      </c>
      <c r="EV44" s="4">
        <f>(1-CW44)/(SUM(CW$6:CW44))</f>
        <v>2.5626422252715327E-2</v>
      </c>
      <c r="EW44" s="4">
        <f>(1-CX44)/(SUM(CX$6:CX44))</f>
        <v>2.5626422252715327E-2</v>
      </c>
      <c r="EX44" s="4">
        <f>(1-CY44)/(SUM(CY$6:CY44))</f>
        <v>2.5626422252715327E-2</v>
      </c>
      <c r="EY44" s="4">
        <f>(1-CZ44)/(SUM(CZ$6:CZ44))</f>
        <v>2.5626422252715327E-2</v>
      </c>
      <c r="EZ44" s="4">
        <f>(1-DA44)/(SUM(DA$6:DA44))</f>
        <v>2.5626422252715327E-2</v>
      </c>
      <c r="FA44" s="4">
        <f>(1-DB44)/(SUM(DB$6:DB44))</f>
        <v>2.5626422252715327E-2</v>
      </c>
      <c r="FB44" s="4">
        <f>(1-DC44)/(SUM(DC$6:DC44))</f>
        <v>2.5626422252715327E-2</v>
      </c>
      <c r="FD44" s="4">
        <f t="shared" si="109"/>
        <v>2.6574230169682966E-2</v>
      </c>
      <c r="FE44" s="4">
        <f t="shared" si="9"/>
        <v>2.65740925043354E-2</v>
      </c>
      <c r="FF44" s="4">
        <f t="shared" si="10"/>
        <v>2.6573979414978188E-2</v>
      </c>
      <c r="FG44" s="4">
        <f t="shared" si="11"/>
        <v>2.6573884044430951E-2</v>
      </c>
      <c r="FH44" s="4">
        <f t="shared" si="12"/>
        <v>2.6573789372900336E-2</v>
      </c>
      <c r="FI44" s="4">
        <f t="shared" si="13"/>
        <v>2.6573736957253846E-2</v>
      </c>
      <c r="FJ44" s="4">
        <f t="shared" si="14"/>
        <v>2.6573684754660043E-2</v>
      </c>
      <c r="FK44" s="4">
        <f t="shared" si="15"/>
        <v>2.6573661277213612E-2</v>
      </c>
      <c r="FL44" s="4">
        <f t="shared" si="16"/>
        <v>2.6573637842732811E-2</v>
      </c>
      <c r="FM44" s="4">
        <f t="shared" si="17"/>
        <v>2.6573614451099958E-2</v>
      </c>
      <c r="FN44" s="4">
        <f t="shared" si="18"/>
        <v>2.657361255655144E-2</v>
      </c>
      <c r="FO44" s="4">
        <f t="shared" si="19"/>
        <v>2.6573610662283809E-2</v>
      </c>
      <c r="FP44" s="4">
        <f t="shared" si="20"/>
        <v>2.6573608768296619E-2</v>
      </c>
      <c r="FQ44" s="4">
        <f t="shared" si="21"/>
        <v>2.6573606874590316E-2</v>
      </c>
      <c r="FR44" s="4">
        <f t="shared" si="22"/>
        <v>2.6573604981164678E-2</v>
      </c>
      <c r="FS44" s="4">
        <f t="shared" si="23"/>
        <v>2.6573603088019482E-2</v>
      </c>
      <c r="FT44" s="4">
        <f t="shared" si="24"/>
        <v>2.657360119515495E-2</v>
      </c>
      <c r="FU44" s="4">
        <f t="shared" si="25"/>
        <v>2.6573599302570639E-2</v>
      </c>
      <c r="FV44" s="4">
        <f t="shared" si="26"/>
        <v>2.6573597410266769E-2</v>
      </c>
      <c r="FW44" s="4">
        <f t="shared" si="27"/>
        <v>2.657359551824312E-2</v>
      </c>
      <c r="FX44" s="4">
        <f t="shared" si="28"/>
        <v>2.6573601449253692E-2</v>
      </c>
      <c r="FY44" s="4">
        <f t="shared" si="29"/>
        <v>2.6573607383018949E-2</v>
      </c>
      <c r="FZ44" s="4">
        <f t="shared" si="30"/>
        <v>2.6573613319541112E-2</v>
      </c>
      <c r="GA44" s="4">
        <f t="shared" si="31"/>
        <v>2.6573619258821957E-2</v>
      </c>
      <c r="GB44" s="4">
        <f t="shared" si="32"/>
        <v>2.657362520086326E-2</v>
      </c>
      <c r="GC44" s="4">
        <f t="shared" si="33"/>
        <v>2.657363114566702E-2</v>
      </c>
      <c r="GD44" s="4">
        <f t="shared" si="34"/>
        <v>2.6573637093235236E-2</v>
      </c>
      <c r="GE44" s="4">
        <f t="shared" si="35"/>
        <v>2.6573643043569684E-2</v>
      </c>
      <c r="GF44" s="4">
        <f t="shared" si="36"/>
        <v>2.6573648996672583E-2</v>
      </c>
      <c r="GG44" s="4">
        <f t="shared" si="37"/>
        <v>2.6573654952545711E-2</v>
      </c>
      <c r="GH44" s="4">
        <f t="shared" si="38"/>
        <v>2.6573654952545711E-2</v>
      </c>
      <c r="GI44" s="4">
        <f t="shared" si="39"/>
        <v>2.6573654952545711E-2</v>
      </c>
      <c r="GJ44" s="4">
        <f t="shared" si="40"/>
        <v>2.6573654952545711E-2</v>
      </c>
      <c r="GK44" s="4">
        <f t="shared" si="41"/>
        <v>2.6573654952545711E-2</v>
      </c>
      <c r="GL44" s="4">
        <f t="shared" si="42"/>
        <v>2.6573654952545711E-2</v>
      </c>
      <c r="GM44" s="4">
        <f t="shared" si="43"/>
        <v>2.6573654952545711E-2</v>
      </c>
      <c r="GN44" s="4">
        <f t="shared" si="44"/>
        <v>2.6573654952545711E-2</v>
      </c>
      <c r="GO44" s="4">
        <f t="shared" si="45"/>
        <v>2.6573654952545711E-2</v>
      </c>
      <c r="GP44" s="4">
        <f t="shared" si="46"/>
        <v>2.6573654952545711E-2</v>
      </c>
      <c r="GQ44" s="4">
        <f t="shared" si="47"/>
        <v>2.6548050973025372E-2</v>
      </c>
      <c r="GR44" s="4">
        <f t="shared" si="48"/>
        <v>2.6548050973025372E-2</v>
      </c>
      <c r="GS44" s="4">
        <f t="shared" si="49"/>
        <v>2.6548050973025372E-2</v>
      </c>
      <c r="GT44" s="4">
        <f t="shared" si="50"/>
        <v>2.6548050973025372E-2</v>
      </c>
      <c r="GU44" s="4">
        <f t="shared" si="51"/>
        <v>2.6548050973025372E-2</v>
      </c>
      <c r="GV44" s="4">
        <f t="shared" si="52"/>
        <v>2.6548050973025372E-2</v>
      </c>
      <c r="GW44" s="4">
        <f t="shared" si="53"/>
        <v>2.6548050973025372E-2</v>
      </c>
      <c r="GX44" s="4">
        <f t="shared" si="54"/>
        <v>2.6548050973025372E-2</v>
      </c>
      <c r="GY44" s="4">
        <f t="shared" si="55"/>
        <v>2.6548050973025372E-2</v>
      </c>
      <c r="GZ44" s="4">
        <f t="shared" si="56"/>
        <v>2.6548050973025372E-2</v>
      </c>
      <c r="HA44" s="4">
        <f t="shared" si="57"/>
        <v>2.6548050973025372E-2</v>
      </c>
      <c r="HB44" s="4"/>
      <c r="HC44" s="4"/>
      <c r="HD44" s="4"/>
      <c r="HE44" s="4"/>
    </row>
    <row r="45" spans="2:213" x14ac:dyDescent="0.2">
      <c r="B45" t="str">
        <f t="shared" si="117"/>
        <v>40y</v>
      </c>
      <c r="C45">
        <f t="shared" si="58"/>
        <v>480</v>
      </c>
      <c r="D45" s="10">
        <f t="shared" si="1"/>
        <v>40</v>
      </c>
      <c r="E45" s="11">
        <f>'Curve construction'!E60</f>
        <v>2.7546253750066602E-2</v>
      </c>
      <c r="G45" s="11">
        <f t="shared" ref="G45:V55" si="120">$E45+IF(G$2=$B45,1,0)*$D$2</f>
        <v>2.7546253750066602E-2</v>
      </c>
      <c r="H45" s="11">
        <f t="shared" si="120"/>
        <v>2.7546253750066602E-2</v>
      </c>
      <c r="I45" s="11">
        <f t="shared" si="120"/>
        <v>2.7546253750066602E-2</v>
      </c>
      <c r="J45" s="11">
        <f t="shared" si="120"/>
        <v>2.7546253750066602E-2</v>
      </c>
      <c r="K45" s="11">
        <f t="shared" si="120"/>
        <v>2.7546253750066602E-2</v>
      </c>
      <c r="L45" s="11">
        <f t="shared" si="120"/>
        <v>2.7546253750066602E-2</v>
      </c>
      <c r="M45" s="11">
        <f t="shared" si="120"/>
        <v>2.7546253750066602E-2</v>
      </c>
      <c r="N45" s="11">
        <f t="shared" si="120"/>
        <v>2.7546253750066602E-2</v>
      </c>
      <c r="O45" s="11">
        <f t="shared" si="120"/>
        <v>2.7546253750066602E-2</v>
      </c>
      <c r="P45" s="11">
        <f t="shared" si="120"/>
        <v>2.7546253750066602E-2</v>
      </c>
      <c r="Q45" s="11">
        <f t="shared" si="120"/>
        <v>2.7546253750066602E-2</v>
      </c>
      <c r="R45" s="11">
        <f t="shared" si="120"/>
        <v>2.7546253750066602E-2</v>
      </c>
      <c r="S45" s="11">
        <f t="shared" si="120"/>
        <v>2.7546253750066602E-2</v>
      </c>
      <c r="T45" s="11">
        <f t="shared" si="120"/>
        <v>2.7546253750066602E-2</v>
      </c>
      <c r="U45" s="11">
        <f t="shared" si="120"/>
        <v>2.7546253750066602E-2</v>
      </c>
      <c r="V45" s="11">
        <f t="shared" si="120"/>
        <v>2.7546253750066602E-2</v>
      </c>
      <c r="W45" s="11">
        <f t="shared" si="119"/>
        <v>2.7546253750066602E-2</v>
      </c>
      <c r="X45" s="11">
        <f t="shared" si="119"/>
        <v>2.7546253750066602E-2</v>
      </c>
      <c r="Y45" s="11">
        <f t="shared" si="119"/>
        <v>2.7546253750066602E-2</v>
      </c>
      <c r="Z45" s="11">
        <f t="shared" si="119"/>
        <v>2.7546253750066602E-2</v>
      </c>
      <c r="AA45" s="11">
        <f t="shared" si="119"/>
        <v>2.7546253750066602E-2</v>
      </c>
      <c r="AB45" s="11">
        <f t="shared" si="119"/>
        <v>2.7546253750066602E-2</v>
      </c>
      <c r="AC45" s="11">
        <f t="shared" si="119"/>
        <v>2.7546253750066602E-2</v>
      </c>
      <c r="AD45" s="11">
        <f t="shared" si="119"/>
        <v>2.7546253750066602E-2</v>
      </c>
      <c r="AE45" s="11">
        <f t="shared" si="119"/>
        <v>2.7546253750066602E-2</v>
      </c>
      <c r="AF45" s="11">
        <f t="shared" si="119"/>
        <v>2.7546253750066602E-2</v>
      </c>
      <c r="AG45" s="11">
        <f t="shared" si="119"/>
        <v>2.7546253750066602E-2</v>
      </c>
      <c r="AH45" s="11">
        <f t="shared" si="119"/>
        <v>2.7546253750066602E-2</v>
      </c>
      <c r="AI45" s="11">
        <f t="shared" si="119"/>
        <v>2.7546253750066602E-2</v>
      </c>
      <c r="AJ45" s="11">
        <f t="shared" si="119"/>
        <v>2.7546253750066602E-2</v>
      </c>
      <c r="AK45" s="11">
        <f t="shared" si="119"/>
        <v>2.7546253750066602E-2</v>
      </c>
      <c r="AL45" s="11">
        <f t="shared" si="119"/>
        <v>2.7546253750066602E-2</v>
      </c>
      <c r="AM45" s="11">
        <f t="shared" si="119"/>
        <v>2.7546253750066602E-2</v>
      </c>
      <c r="AN45" s="11">
        <f t="shared" si="119"/>
        <v>2.7546253750066602E-2</v>
      </c>
      <c r="AO45" s="11">
        <f t="shared" si="116"/>
        <v>2.7546253750066602E-2</v>
      </c>
      <c r="AP45" s="11">
        <f t="shared" si="116"/>
        <v>2.7546253750066602E-2</v>
      </c>
      <c r="AQ45" s="11">
        <f t="shared" si="116"/>
        <v>2.7546253750066602E-2</v>
      </c>
      <c r="AR45" s="11">
        <f t="shared" si="116"/>
        <v>2.7546253750066602E-2</v>
      </c>
      <c r="AS45" s="11">
        <f t="shared" si="116"/>
        <v>2.7546253750066602E-2</v>
      </c>
      <c r="AT45" s="11">
        <f t="shared" si="116"/>
        <v>2.8546253750066603E-2</v>
      </c>
      <c r="AU45" s="11">
        <f t="shared" si="116"/>
        <v>2.7546253750066602E-2</v>
      </c>
      <c r="AV45" s="11">
        <f t="shared" si="116"/>
        <v>2.7546253750066602E-2</v>
      </c>
      <c r="AW45" s="11">
        <f t="shared" si="116"/>
        <v>2.7546253750066602E-2</v>
      </c>
      <c r="AX45" s="11">
        <f t="shared" si="116"/>
        <v>2.7546253750066602E-2</v>
      </c>
      <c r="AY45" s="11">
        <f t="shared" si="116"/>
        <v>2.7546253750066602E-2</v>
      </c>
      <c r="AZ45" s="11">
        <f t="shared" si="116"/>
        <v>2.7546253750066602E-2</v>
      </c>
      <c r="BA45" s="11">
        <f t="shared" si="116"/>
        <v>2.7546253750066602E-2</v>
      </c>
      <c r="BB45" s="11">
        <f t="shared" si="116"/>
        <v>2.7546253750066602E-2</v>
      </c>
      <c r="BC45" s="11">
        <f t="shared" si="116"/>
        <v>2.7546253750066602E-2</v>
      </c>
      <c r="BD45" s="11">
        <f t="shared" si="116"/>
        <v>2.7546253750066602E-2</v>
      </c>
      <c r="BF45" s="11">
        <f t="shared" si="110"/>
        <v>0.34992474494092535</v>
      </c>
      <c r="BG45" s="11">
        <f t="shared" si="60"/>
        <v>0.34992657504043345</v>
      </c>
      <c r="BH45" s="11">
        <f t="shared" si="61"/>
        <v>0.34992807843828483</v>
      </c>
      <c r="BI45" s="11">
        <f t="shared" si="62"/>
        <v>0.34992934628931849</v>
      </c>
      <c r="BJ45" s="11">
        <f t="shared" si="63"/>
        <v>0.34993060485231847</v>
      </c>
      <c r="BK45" s="11">
        <f t="shared" si="64"/>
        <v>0.34993130166773917</v>
      </c>
      <c r="BL45" s="11">
        <f t="shared" si="65"/>
        <v>0.34993199565224598</v>
      </c>
      <c r="BM45" s="11">
        <f t="shared" si="66"/>
        <v>0.3499323077633284</v>
      </c>
      <c r="BN45" s="11">
        <f t="shared" si="67"/>
        <v>0.34993261930350622</v>
      </c>
      <c r="BO45" s="11">
        <f t="shared" si="68"/>
        <v>0.34993293027434508</v>
      </c>
      <c r="BP45" s="11">
        <f t="shared" si="69"/>
        <v>0.34993295546068548</v>
      </c>
      <c r="BQ45" s="11">
        <f t="shared" si="70"/>
        <v>0.34993298064329464</v>
      </c>
      <c r="BR45" s="11">
        <f t="shared" si="71"/>
        <v>0.34993300582217379</v>
      </c>
      <c r="BS45" s="11">
        <f t="shared" si="72"/>
        <v>0.34993303099732331</v>
      </c>
      <c r="BT45" s="11">
        <f t="shared" si="73"/>
        <v>0.34993305616874432</v>
      </c>
      <c r="BU45" s="11">
        <f t="shared" si="74"/>
        <v>0.34993308133643758</v>
      </c>
      <c r="BV45" s="11">
        <f t="shared" si="75"/>
        <v>0.34993310650040427</v>
      </c>
      <c r="BW45" s="11">
        <f t="shared" si="76"/>
        <v>0.34993313166064455</v>
      </c>
      <c r="BX45" s="11">
        <f t="shared" si="77"/>
        <v>0.34993315681715953</v>
      </c>
      <c r="BY45" s="11">
        <f t="shared" si="78"/>
        <v>0.34993318196995016</v>
      </c>
      <c r="BZ45" s="11">
        <f t="shared" si="79"/>
        <v>0.34993310312238401</v>
      </c>
      <c r="CA45" s="11">
        <f t="shared" si="80"/>
        <v>0.34993302423821349</v>
      </c>
      <c r="CB45" s="11">
        <f t="shared" si="81"/>
        <v>0.34993294531741326</v>
      </c>
      <c r="CC45" s="11">
        <f t="shared" si="82"/>
        <v>0.34993286635995757</v>
      </c>
      <c r="CD45" s="11">
        <f t="shared" si="83"/>
        <v>0.34993278736582067</v>
      </c>
      <c r="CE45" s="11">
        <f t="shared" si="84"/>
        <v>0.34993270833497742</v>
      </c>
      <c r="CF45" s="11">
        <f t="shared" si="85"/>
        <v>0.34993262926740187</v>
      </c>
      <c r="CG45" s="11">
        <f t="shared" si="86"/>
        <v>0.34993255016306879</v>
      </c>
      <c r="CH45" s="11">
        <f t="shared" si="87"/>
        <v>0.34993247102195224</v>
      </c>
      <c r="CI45" s="11">
        <f t="shared" si="88"/>
        <v>0.34993239184402658</v>
      </c>
      <c r="CJ45" s="11">
        <f t="shared" si="89"/>
        <v>0.34993239184402658</v>
      </c>
      <c r="CK45" s="11">
        <f t="shared" si="90"/>
        <v>0.34993239184402664</v>
      </c>
      <c r="CL45" s="11">
        <f t="shared" si="91"/>
        <v>0.34993239184402664</v>
      </c>
      <c r="CM45" s="11">
        <f t="shared" si="92"/>
        <v>0.34993239184402664</v>
      </c>
      <c r="CN45" s="11">
        <f t="shared" si="93"/>
        <v>0.34993239184402664</v>
      </c>
      <c r="CO45" s="11">
        <f t="shared" si="94"/>
        <v>0.34993239184402664</v>
      </c>
      <c r="CP45" s="11">
        <f t="shared" si="95"/>
        <v>0.34993239184402664</v>
      </c>
      <c r="CQ45" s="11">
        <f t="shared" si="96"/>
        <v>0.34993239184402664</v>
      </c>
      <c r="CR45" s="11">
        <f t="shared" si="97"/>
        <v>0.34993239184402664</v>
      </c>
      <c r="CS45" s="11">
        <f t="shared" si="98"/>
        <v>0.34993239184402658</v>
      </c>
      <c r="CT45" s="11">
        <f t="shared" si="99"/>
        <v>0.35027294331853881</v>
      </c>
      <c r="CU45" s="11">
        <f t="shared" si="100"/>
        <v>0.35027294331853881</v>
      </c>
      <c r="CV45" s="11">
        <f t="shared" si="101"/>
        <v>0.35027294331853881</v>
      </c>
      <c r="CW45" s="11">
        <f t="shared" si="102"/>
        <v>0.35027294331853881</v>
      </c>
      <c r="CX45" s="11">
        <f t="shared" si="103"/>
        <v>0.35027294331853881</v>
      </c>
      <c r="CY45" s="11">
        <f t="shared" si="104"/>
        <v>0.35027294331853881</v>
      </c>
      <c r="CZ45" s="11">
        <f t="shared" si="105"/>
        <v>0.35027294331853881</v>
      </c>
      <c r="DA45" s="11">
        <f t="shared" si="106"/>
        <v>0.35027294331853881</v>
      </c>
      <c r="DB45" s="11">
        <f t="shared" si="107"/>
        <v>0.35027294331853881</v>
      </c>
      <c r="DC45" s="11">
        <f t="shared" si="108"/>
        <v>0.35027294331853881</v>
      </c>
      <c r="DE45" s="4">
        <f>(1-BF45)/(SUM(BF$6:BF45))</f>
        <v>2.5692260884229694E-2</v>
      </c>
      <c r="DF45" s="4">
        <f>(1-BG45)/(SUM(BG$6:BG45))</f>
        <v>2.5691055102228123E-2</v>
      </c>
      <c r="DG45" s="4">
        <f>(1-BH45)/(SUM(BH$6:BH45))</f>
        <v>2.5689905106075207E-2</v>
      </c>
      <c r="DH45" s="4">
        <f>(1-BI45)/(SUM(BI$6:BI45))</f>
        <v>2.5688802555893508E-2</v>
      </c>
      <c r="DI45" s="4">
        <f>(1-BJ45)/(SUM(BJ$6:BJ45))</f>
        <v>2.5687725598464727E-2</v>
      </c>
      <c r="DJ45" s="4">
        <f>(1-BK45)/(SUM(BK$6:BK45))</f>
        <v>2.5686731669042596E-2</v>
      </c>
      <c r="DK45" s="4">
        <f>(1-BL45)/(SUM(BL$6:BL45))</f>
        <v>2.5685763673533361E-2</v>
      </c>
      <c r="DL45" s="4">
        <f>(1-BM45)/(SUM(BM$6:BM45))</f>
        <v>2.5684858222019571E-2</v>
      </c>
      <c r="DM45" s="4">
        <f>(1-BN45)/(SUM(BN$6:BN45))</f>
        <v>2.5683977723169514E-2</v>
      </c>
      <c r="DN45" s="4">
        <f>(1-BO45)/(SUM(BO$6:BO45))</f>
        <v>2.5683122244904703E-2</v>
      </c>
      <c r="DO45" s="4">
        <f>(1-BP45)/(SUM(BP$6:BP45))</f>
        <v>2.568231643989197E-2</v>
      </c>
      <c r="DP45" s="4">
        <f>(1-BQ45)/(SUM(BQ$6:BQ45))</f>
        <v>2.5681533638394951E-2</v>
      </c>
      <c r="DQ45" s="4">
        <f>(1-BR45)/(SUM(BR$6:BR45))</f>
        <v>2.5680773238490086E-2</v>
      </c>
      <c r="DR45" s="4">
        <f>(1-BS45)/(SUM(BS$6:BS45))</f>
        <v>2.5680034652320657E-2</v>
      </c>
      <c r="DS45" s="4">
        <f>(1-BT45)/(SUM(BT$6:BT45))</f>
        <v>2.5679317305816043E-2</v>
      </c>
      <c r="DT45" s="4">
        <f>(1-BU45)/(SUM(BU$6:BU45))</f>
        <v>2.5678620638415188E-2</v>
      </c>
      <c r="DU45" s="4">
        <f>(1-BV45)/(SUM(BV$6:BV45))</f>
        <v>2.5677944102794573E-2</v>
      </c>
      <c r="DV45" s="4">
        <f>(1-BW45)/(SUM(BW$6:BW45))</f>
        <v>2.5677287164600344E-2</v>
      </c>
      <c r="DW45" s="4">
        <f>(1-BX45)/(SUM(BX$6:BX45))</f>
        <v>2.5676649302184742E-2</v>
      </c>
      <c r="DX45" s="4">
        <f>(1-BY45)/(SUM(BY$6:BY45))</f>
        <v>2.5676030006346714E-2</v>
      </c>
      <c r="DY45" s="4">
        <f>(1-BZ45)/(SUM(BZ$6:BZ45))</f>
        <v>2.5675435656442418E-2</v>
      </c>
      <c r="DZ45" s="4">
        <f>(1-CA45)/(SUM(CA$6:CA45))</f>
        <v>2.5674858357972601E-2</v>
      </c>
      <c r="EA45" s="4">
        <f>(1-CB45)/(SUM(CB$6:CB45))</f>
        <v>2.5674297489967787E-2</v>
      </c>
      <c r="EB45" s="4">
        <f>(1-CC45)/(SUM(CC$6:CC45))</f>
        <v>2.5673752456712471E-2</v>
      </c>
      <c r="EC45" s="4">
        <f>(1-CD45)/(SUM(CD$6:CD45))</f>
        <v>2.5673222686616506E-2</v>
      </c>
      <c r="ED45" s="4">
        <f>(1-CE45)/(SUM(CE$6:CE45))</f>
        <v>2.5672707631140809E-2</v>
      </c>
      <c r="EE45" s="4">
        <f>(1-CF45)/(SUM(CF$6:CF45))</f>
        <v>2.567220676377446E-2</v>
      </c>
      <c r="EF45" s="4">
        <f>(1-CG45)/(SUM(CG$6:CG45))</f>
        <v>2.5671719579060701E-2</v>
      </c>
      <c r="EG45" s="4">
        <f>(1-CH45)/(SUM(CH$6:CH45))</f>
        <v>2.5671245591669247E-2</v>
      </c>
      <c r="EH45" s="4">
        <f>(1-CI45)/(SUM(CI$6:CI45))</f>
        <v>2.5670784335512595E-2</v>
      </c>
      <c r="EI45" s="4">
        <f>(1-CJ45)/(SUM(CJ$6:CJ45))</f>
        <v>2.5670331324611148E-2</v>
      </c>
      <c r="EJ45" s="4">
        <f>(1-CK45)/(SUM(CK$6:CK45))</f>
        <v>2.5669890473286095E-2</v>
      </c>
      <c r="EK45" s="4">
        <f>(1-CL45)/(SUM(CL$6:CL45))</f>
        <v>2.5669461454753198E-2</v>
      </c>
      <c r="EL45" s="4">
        <f>(1-CM45)/(SUM(CM$6:CM45))</f>
        <v>2.5669043951031603E-2</v>
      </c>
      <c r="EM45" s="4">
        <f>(1-CN45)/(SUM(CN$6:CN45))</f>
        <v>2.5668637652705613E-2</v>
      </c>
      <c r="EN45" s="4">
        <f>(1-CO45)/(SUM(CO$6:CO45))</f>
        <v>2.5668242258692884E-2</v>
      </c>
      <c r="EO45" s="4">
        <f>(1-CP45)/(SUM(CP$6:CP45))</f>
        <v>2.5667857476019001E-2</v>
      </c>
      <c r="EP45" s="4">
        <f>(1-CQ45)/(SUM(CQ$6:CQ45))</f>
        <v>2.5667483019598161E-2</v>
      </c>
      <c r="EQ45" s="4">
        <f>(1-CR45)/(SUM(CR$6:CR45))</f>
        <v>2.5667118612019885E-2</v>
      </c>
      <c r="ER45" s="4">
        <f>(1-CS45)/(SUM(CS$6:CS45))</f>
        <v>2.5666763983341508E-2</v>
      </c>
      <c r="ES45" s="4">
        <f>(1-CT45)/(SUM(CT$6:CT45))</f>
        <v>2.5652972982055291E-2</v>
      </c>
      <c r="ET45" s="4">
        <f>(1-CU45)/(SUM(CU$6:CU45))</f>
        <v>2.5652972982055291E-2</v>
      </c>
      <c r="EU45" s="4">
        <f>(1-CV45)/(SUM(CV$6:CV45))</f>
        <v>2.5652972982055291E-2</v>
      </c>
      <c r="EV45" s="4">
        <f>(1-CW45)/(SUM(CW$6:CW45))</f>
        <v>2.5652972982055291E-2</v>
      </c>
      <c r="EW45" s="4">
        <f>(1-CX45)/(SUM(CX$6:CX45))</f>
        <v>2.5652972982055291E-2</v>
      </c>
      <c r="EX45" s="4">
        <f>(1-CY45)/(SUM(CY$6:CY45))</f>
        <v>2.5652972982055291E-2</v>
      </c>
      <c r="EY45" s="4">
        <f>(1-CZ45)/(SUM(CZ$6:CZ45))</f>
        <v>2.5652972982055291E-2</v>
      </c>
      <c r="EZ45" s="4">
        <f>(1-DA45)/(SUM(DA$6:DA45))</f>
        <v>2.5652972982055291E-2</v>
      </c>
      <c r="FA45" s="4">
        <f>(1-DB45)/(SUM(DB$6:DB45))</f>
        <v>2.5652972982055291E-2</v>
      </c>
      <c r="FB45" s="4">
        <f>(1-DC45)/(SUM(DC$6:DC45))</f>
        <v>2.5652972982055291E-2</v>
      </c>
      <c r="FD45" s="4">
        <f t="shared" si="109"/>
        <v>2.6598519549150046E-2</v>
      </c>
      <c r="FE45" s="4">
        <f t="shared" si="9"/>
        <v>2.6598385322259999E-2</v>
      </c>
      <c r="FF45" s="4">
        <f t="shared" si="10"/>
        <v>2.6598275057527543E-2</v>
      </c>
      <c r="FG45" s="4">
        <f t="shared" si="11"/>
        <v>2.6598182069043075E-2</v>
      </c>
      <c r="FH45" s="4">
        <f t="shared" si="12"/>
        <v>2.6598089762115862E-2</v>
      </c>
      <c r="FI45" s="4">
        <f t="shared" si="13"/>
        <v>2.6598038655650802E-2</v>
      </c>
      <c r="FJ45" s="4">
        <f t="shared" si="14"/>
        <v>2.6597987756916908E-2</v>
      </c>
      <c r="FK45" s="4">
        <f t="shared" si="15"/>
        <v>2.6597964865864521E-2</v>
      </c>
      <c r="FL45" s="4">
        <f t="shared" si="16"/>
        <v>2.6597942016705067E-2</v>
      </c>
      <c r="FM45" s="4">
        <f t="shared" si="17"/>
        <v>2.6597919209323084E-2</v>
      </c>
      <c r="FN45" s="4">
        <f t="shared" si="18"/>
        <v>2.6597917362094492E-2</v>
      </c>
      <c r="FO45" s="4">
        <f t="shared" si="19"/>
        <v>2.6597915515139681E-2</v>
      </c>
      <c r="FP45" s="4">
        <f t="shared" si="20"/>
        <v>2.659791366845865E-2</v>
      </c>
      <c r="FQ45" s="4">
        <f t="shared" si="21"/>
        <v>2.6597911822051179E-2</v>
      </c>
      <c r="FR45" s="4">
        <f t="shared" si="22"/>
        <v>2.6597909975917489E-2</v>
      </c>
      <c r="FS45" s="4">
        <f t="shared" si="23"/>
        <v>2.6597908130057357E-2</v>
      </c>
      <c r="FT45" s="4">
        <f t="shared" si="24"/>
        <v>2.6597906284470563E-2</v>
      </c>
      <c r="FU45" s="4">
        <f t="shared" si="25"/>
        <v>2.6597904439157105E-2</v>
      </c>
      <c r="FV45" s="4">
        <f t="shared" si="26"/>
        <v>2.6597902594117206E-2</v>
      </c>
      <c r="FW45" s="4">
        <f t="shared" si="27"/>
        <v>2.6597900749350423E-2</v>
      </c>
      <c r="FX45" s="4">
        <f t="shared" si="28"/>
        <v>2.6597906532222826E-2</v>
      </c>
      <c r="FY45" s="4">
        <f t="shared" si="29"/>
        <v>2.6597912317780859E-2</v>
      </c>
      <c r="FZ45" s="4">
        <f t="shared" si="30"/>
        <v>2.6597918106026963E-2</v>
      </c>
      <c r="GA45" s="4">
        <f t="shared" si="31"/>
        <v>2.6597923896962916E-2</v>
      </c>
      <c r="GB45" s="4">
        <f t="shared" si="32"/>
        <v>2.6597929690590272E-2</v>
      </c>
      <c r="GC45" s="4">
        <f t="shared" si="33"/>
        <v>2.6597935486911251E-2</v>
      </c>
      <c r="GD45" s="4">
        <f t="shared" si="34"/>
        <v>2.6597941285927629E-2</v>
      </c>
      <c r="GE45" s="4">
        <f t="shared" si="35"/>
        <v>2.6597947087641183E-2</v>
      </c>
      <c r="GF45" s="4">
        <f t="shared" si="36"/>
        <v>2.6597952892053689E-2</v>
      </c>
      <c r="GG45" s="4">
        <f t="shared" si="37"/>
        <v>2.659795869916759E-2</v>
      </c>
      <c r="GH45" s="4">
        <f t="shared" si="38"/>
        <v>2.659795869916759E-2</v>
      </c>
      <c r="GI45" s="4">
        <f t="shared" si="39"/>
        <v>2.659795869916759E-2</v>
      </c>
      <c r="GJ45" s="4">
        <f t="shared" si="40"/>
        <v>2.659795869916759E-2</v>
      </c>
      <c r="GK45" s="4">
        <f t="shared" si="41"/>
        <v>2.659795869916759E-2</v>
      </c>
      <c r="GL45" s="4">
        <f t="shared" si="42"/>
        <v>2.659795869916759E-2</v>
      </c>
      <c r="GM45" s="4">
        <f t="shared" si="43"/>
        <v>2.659795869916759E-2</v>
      </c>
      <c r="GN45" s="4">
        <f t="shared" si="44"/>
        <v>2.659795869916759E-2</v>
      </c>
      <c r="GO45" s="4">
        <f t="shared" si="45"/>
        <v>2.659795869916759E-2</v>
      </c>
      <c r="GP45" s="4">
        <f t="shared" si="46"/>
        <v>2.659795869916759E-2</v>
      </c>
      <c r="GQ45" s="4">
        <f t="shared" si="47"/>
        <v>2.659795869916759E-2</v>
      </c>
      <c r="GR45" s="4">
        <f t="shared" si="48"/>
        <v>2.6572994220341428E-2</v>
      </c>
      <c r="GS45" s="4">
        <f t="shared" si="49"/>
        <v>2.6572994220341428E-2</v>
      </c>
      <c r="GT45" s="4">
        <f t="shared" si="50"/>
        <v>2.6572994220341428E-2</v>
      </c>
      <c r="GU45" s="4">
        <f t="shared" si="51"/>
        <v>2.6572994220341428E-2</v>
      </c>
      <c r="GV45" s="4">
        <f t="shared" si="52"/>
        <v>2.6572994220341428E-2</v>
      </c>
      <c r="GW45" s="4">
        <f t="shared" si="53"/>
        <v>2.6572994220341428E-2</v>
      </c>
      <c r="GX45" s="4">
        <f t="shared" si="54"/>
        <v>2.6572994220341428E-2</v>
      </c>
      <c r="GY45" s="4">
        <f t="shared" si="55"/>
        <v>2.6572994220341428E-2</v>
      </c>
      <c r="GZ45" s="4">
        <f t="shared" si="56"/>
        <v>2.6572994220341428E-2</v>
      </c>
      <c r="HA45" s="4">
        <f t="shared" si="57"/>
        <v>2.6572994220341428E-2</v>
      </c>
      <c r="HB45" s="4"/>
      <c r="HC45" s="4"/>
      <c r="HD45" s="4"/>
      <c r="HE45" s="4"/>
    </row>
    <row r="46" spans="2:213" x14ac:dyDescent="0.2">
      <c r="B46" t="str">
        <f t="shared" si="117"/>
        <v>41y</v>
      </c>
      <c r="C46">
        <f t="shared" si="58"/>
        <v>492</v>
      </c>
      <c r="D46" s="10">
        <f t="shared" si="1"/>
        <v>41</v>
      </c>
      <c r="E46" s="11">
        <f>'Curve construction'!E61</f>
        <v>2.7546253750066602E-2</v>
      </c>
      <c r="G46" s="11">
        <f t="shared" si="120"/>
        <v>2.7546253750066602E-2</v>
      </c>
      <c r="H46" s="11">
        <f t="shared" si="120"/>
        <v>2.7546253750066602E-2</v>
      </c>
      <c r="I46" s="11">
        <f t="shared" si="120"/>
        <v>2.7546253750066602E-2</v>
      </c>
      <c r="J46" s="11">
        <f t="shared" si="120"/>
        <v>2.7546253750066602E-2</v>
      </c>
      <c r="K46" s="11">
        <f t="shared" si="120"/>
        <v>2.7546253750066602E-2</v>
      </c>
      <c r="L46" s="11">
        <f t="shared" si="120"/>
        <v>2.7546253750066602E-2</v>
      </c>
      <c r="M46" s="11">
        <f t="shared" si="120"/>
        <v>2.7546253750066602E-2</v>
      </c>
      <c r="N46" s="11">
        <f t="shared" si="120"/>
        <v>2.7546253750066602E-2</v>
      </c>
      <c r="O46" s="11">
        <f t="shared" si="120"/>
        <v>2.7546253750066602E-2</v>
      </c>
      <c r="P46" s="11">
        <f t="shared" si="120"/>
        <v>2.7546253750066602E-2</v>
      </c>
      <c r="Q46" s="11">
        <f t="shared" si="120"/>
        <v>2.7546253750066602E-2</v>
      </c>
      <c r="R46" s="11">
        <f t="shared" si="120"/>
        <v>2.7546253750066602E-2</v>
      </c>
      <c r="S46" s="11">
        <f t="shared" si="120"/>
        <v>2.7546253750066602E-2</v>
      </c>
      <c r="T46" s="11">
        <f t="shared" si="120"/>
        <v>2.7546253750066602E-2</v>
      </c>
      <c r="U46" s="11">
        <f t="shared" si="120"/>
        <v>2.7546253750066602E-2</v>
      </c>
      <c r="V46" s="11">
        <f t="shared" si="120"/>
        <v>2.7546253750066602E-2</v>
      </c>
      <c r="W46" s="11">
        <f t="shared" si="119"/>
        <v>2.7546253750066602E-2</v>
      </c>
      <c r="X46" s="11">
        <f t="shared" si="119"/>
        <v>2.7546253750066602E-2</v>
      </c>
      <c r="Y46" s="11">
        <f t="shared" si="119"/>
        <v>2.7546253750066602E-2</v>
      </c>
      <c r="Z46" s="11">
        <f t="shared" si="119"/>
        <v>2.7546253750066602E-2</v>
      </c>
      <c r="AA46" s="11">
        <f t="shared" si="119"/>
        <v>2.7546253750066602E-2</v>
      </c>
      <c r="AB46" s="11">
        <f t="shared" si="119"/>
        <v>2.7546253750066602E-2</v>
      </c>
      <c r="AC46" s="11">
        <f t="shared" si="119"/>
        <v>2.7546253750066602E-2</v>
      </c>
      <c r="AD46" s="11">
        <f t="shared" si="119"/>
        <v>2.7546253750066602E-2</v>
      </c>
      <c r="AE46" s="11">
        <f t="shared" si="119"/>
        <v>2.7546253750066602E-2</v>
      </c>
      <c r="AF46" s="11">
        <f t="shared" si="119"/>
        <v>2.7546253750066602E-2</v>
      </c>
      <c r="AG46" s="11">
        <f t="shared" si="119"/>
        <v>2.7546253750066602E-2</v>
      </c>
      <c r="AH46" s="11">
        <f t="shared" si="119"/>
        <v>2.7546253750066602E-2</v>
      </c>
      <c r="AI46" s="11">
        <f t="shared" si="119"/>
        <v>2.7546253750066602E-2</v>
      </c>
      <c r="AJ46" s="11">
        <f t="shared" si="119"/>
        <v>2.7546253750066602E-2</v>
      </c>
      <c r="AK46" s="11">
        <f t="shared" si="119"/>
        <v>2.7546253750066602E-2</v>
      </c>
      <c r="AL46" s="11">
        <f t="shared" si="119"/>
        <v>2.7546253750066602E-2</v>
      </c>
      <c r="AM46" s="11">
        <f t="shared" si="119"/>
        <v>2.7546253750066602E-2</v>
      </c>
      <c r="AN46" s="11">
        <f t="shared" si="119"/>
        <v>2.7546253750066602E-2</v>
      </c>
      <c r="AO46" s="11">
        <f t="shared" si="116"/>
        <v>2.7546253750066602E-2</v>
      </c>
      <c r="AP46" s="11">
        <f t="shared" si="116"/>
        <v>2.7546253750066602E-2</v>
      </c>
      <c r="AQ46" s="11">
        <f t="shared" si="116"/>
        <v>2.7546253750066602E-2</v>
      </c>
      <c r="AR46" s="11">
        <f t="shared" si="116"/>
        <v>2.7546253750066602E-2</v>
      </c>
      <c r="AS46" s="11">
        <f t="shared" si="116"/>
        <v>2.7546253750066602E-2</v>
      </c>
      <c r="AT46" s="11">
        <f t="shared" si="116"/>
        <v>2.7546253750066602E-2</v>
      </c>
      <c r="AU46" s="11">
        <f t="shared" si="116"/>
        <v>2.8546253750066603E-2</v>
      </c>
      <c r="AV46" s="11">
        <f t="shared" si="116"/>
        <v>2.7546253750066602E-2</v>
      </c>
      <c r="AW46" s="11">
        <f t="shared" si="116"/>
        <v>2.7546253750066602E-2</v>
      </c>
      <c r="AX46" s="11">
        <f t="shared" si="116"/>
        <v>2.7546253750066602E-2</v>
      </c>
      <c r="AY46" s="11">
        <f t="shared" si="116"/>
        <v>2.7546253750066602E-2</v>
      </c>
      <c r="AZ46" s="11">
        <f t="shared" si="116"/>
        <v>2.7546253750066602E-2</v>
      </c>
      <c r="BA46" s="11">
        <f t="shared" si="116"/>
        <v>2.7546253750066602E-2</v>
      </c>
      <c r="BB46" s="11">
        <f t="shared" si="116"/>
        <v>2.7546253750066602E-2</v>
      </c>
      <c r="BC46" s="11">
        <f t="shared" si="116"/>
        <v>2.7546253750066602E-2</v>
      </c>
      <c r="BD46" s="11">
        <f t="shared" si="116"/>
        <v>2.7546253750066602E-2</v>
      </c>
      <c r="BF46" s="11">
        <f t="shared" si="110"/>
        <v>0.34054403260569782</v>
      </c>
      <c r="BG46" s="11">
        <f t="shared" si="60"/>
        <v>0.34054581364426562</v>
      </c>
      <c r="BH46" s="11">
        <f t="shared" si="61"/>
        <v>0.34054727673932911</v>
      </c>
      <c r="BI46" s="11">
        <f t="shared" si="62"/>
        <v>0.3405485106020667</v>
      </c>
      <c r="BJ46" s="11">
        <f t="shared" si="63"/>
        <v>0.34054973542576239</v>
      </c>
      <c r="BK46" s="11">
        <f t="shared" si="64"/>
        <v>0.34055041356109511</v>
      </c>
      <c r="BL46" s="11">
        <f t="shared" si="65"/>
        <v>0.34055108894140457</v>
      </c>
      <c r="BM46" s="11">
        <f t="shared" si="66"/>
        <v>0.34055139268547574</v>
      </c>
      <c r="BN46" s="11">
        <f t="shared" si="67"/>
        <v>0.34055169587394696</v>
      </c>
      <c r="BO46" s="11">
        <f t="shared" si="68"/>
        <v>0.340551998508342</v>
      </c>
      <c r="BP46" s="11">
        <f t="shared" si="69"/>
        <v>0.34055202301949206</v>
      </c>
      <c r="BQ46" s="11">
        <f t="shared" si="70"/>
        <v>0.34055204752701085</v>
      </c>
      <c r="BR46" s="11">
        <f t="shared" si="71"/>
        <v>0.34055207203089966</v>
      </c>
      <c r="BS46" s="11">
        <f t="shared" si="72"/>
        <v>0.34055209653115887</v>
      </c>
      <c r="BT46" s="11">
        <f t="shared" si="73"/>
        <v>0.34055212102778942</v>
      </c>
      <c r="BU46" s="11">
        <f t="shared" si="74"/>
        <v>0.34055214552079222</v>
      </c>
      <c r="BV46" s="11">
        <f t="shared" si="75"/>
        <v>0.34055217001016835</v>
      </c>
      <c r="BW46" s="11">
        <f t="shared" si="76"/>
        <v>0.34055219449591795</v>
      </c>
      <c r="BX46" s="11">
        <f t="shared" si="77"/>
        <v>0.34055221897804216</v>
      </c>
      <c r="BY46" s="11">
        <f t="shared" si="78"/>
        <v>0.34055224345654178</v>
      </c>
      <c r="BZ46" s="11">
        <f t="shared" si="79"/>
        <v>0.34055216672270539</v>
      </c>
      <c r="CA46" s="11">
        <f t="shared" si="80"/>
        <v>0.34055208995324587</v>
      </c>
      <c r="CB46" s="11">
        <f t="shared" si="81"/>
        <v>0.3405520131481386</v>
      </c>
      <c r="CC46" s="11">
        <f t="shared" si="82"/>
        <v>0.34055193630735858</v>
      </c>
      <c r="CD46" s="11">
        <f t="shared" si="83"/>
        <v>0.34055185943088062</v>
      </c>
      <c r="CE46" s="11">
        <f t="shared" si="84"/>
        <v>0.34055178251868035</v>
      </c>
      <c r="CF46" s="11">
        <f t="shared" si="85"/>
        <v>0.3405517055707325</v>
      </c>
      <c r="CG46" s="11">
        <f t="shared" si="86"/>
        <v>0.34055162858701249</v>
      </c>
      <c r="CH46" s="11">
        <f t="shared" si="87"/>
        <v>0.34055155156749511</v>
      </c>
      <c r="CI46" s="11">
        <f t="shared" si="88"/>
        <v>0.34055147451215539</v>
      </c>
      <c r="CJ46" s="11">
        <f t="shared" si="89"/>
        <v>0.34055147451215539</v>
      </c>
      <c r="CK46" s="11">
        <f t="shared" si="90"/>
        <v>0.34055147451215545</v>
      </c>
      <c r="CL46" s="11">
        <f t="shared" si="91"/>
        <v>0.34055147451215545</v>
      </c>
      <c r="CM46" s="11">
        <f t="shared" si="92"/>
        <v>0.34055147451215545</v>
      </c>
      <c r="CN46" s="11">
        <f t="shared" si="93"/>
        <v>0.34055147451215545</v>
      </c>
      <c r="CO46" s="11">
        <f t="shared" si="94"/>
        <v>0.34055147451215545</v>
      </c>
      <c r="CP46" s="11">
        <f t="shared" si="95"/>
        <v>0.34055147451215545</v>
      </c>
      <c r="CQ46" s="11">
        <f t="shared" si="96"/>
        <v>0.34055147451215545</v>
      </c>
      <c r="CR46" s="11">
        <f t="shared" si="97"/>
        <v>0.34055147451215545</v>
      </c>
      <c r="CS46" s="11">
        <f t="shared" si="98"/>
        <v>0.34055147451215539</v>
      </c>
      <c r="CT46" s="11">
        <f t="shared" si="99"/>
        <v>0.34055147451215545</v>
      </c>
      <c r="CU46" s="11">
        <f t="shared" si="100"/>
        <v>0.34088289655108495</v>
      </c>
      <c r="CV46" s="11">
        <f t="shared" si="101"/>
        <v>0.34088289655108495</v>
      </c>
      <c r="CW46" s="11">
        <f t="shared" si="102"/>
        <v>0.34088289655108495</v>
      </c>
      <c r="CX46" s="11">
        <f t="shared" si="103"/>
        <v>0.34088289655108495</v>
      </c>
      <c r="CY46" s="11">
        <f t="shared" si="104"/>
        <v>0.34088289655108495</v>
      </c>
      <c r="CZ46" s="11">
        <f t="shared" si="105"/>
        <v>0.34088289655108495</v>
      </c>
      <c r="DA46" s="11">
        <f t="shared" si="106"/>
        <v>0.34088289655108495</v>
      </c>
      <c r="DB46" s="11">
        <f t="shared" si="107"/>
        <v>0.34088289655108495</v>
      </c>
      <c r="DC46" s="11">
        <f t="shared" si="108"/>
        <v>0.34088289655108495</v>
      </c>
      <c r="DE46" s="4">
        <f>(1-BF46)/(SUM(BF$6:BF46))</f>
        <v>2.571688234686682E-2</v>
      </c>
      <c r="DF46" s="4">
        <f>(1-BG46)/(SUM(BG$6:BG46))</f>
        <v>2.5715691632583023E-2</v>
      </c>
      <c r="DG46" s="4">
        <f>(1-BH46)/(SUM(BH$6:BH46))</f>
        <v>2.5714555979994051E-2</v>
      </c>
      <c r="DH46" s="4">
        <f>(1-BI46)/(SUM(BI$6:BI46))</f>
        <v>2.5713467161938976E-2</v>
      </c>
      <c r="DI46" s="4">
        <f>(1-BJ46)/(SUM(BJ$6:BJ46))</f>
        <v>2.5712403618984959E-2</v>
      </c>
      <c r="DJ46" s="4">
        <f>(1-BK46)/(SUM(BK$6:BK46))</f>
        <v>2.5711422019157045E-2</v>
      </c>
      <c r="DK46" s="4">
        <f>(1-BL46)/(SUM(BL$6:BL46))</f>
        <v>2.5710466032281103E-2</v>
      </c>
      <c r="DL46" s="4">
        <f>(1-BM46)/(SUM(BM$6:BM46))</f>
        <v>2.5709571776570139E-2</v>
      </c>
      <c r="DM46" s="4">
        <f>(1-BN46)/(SUM(BN$6:BN46))</f>
        <v>2.5708702165073545E-2</v>
      </c>
      <c r="DN46" s="4">
        <f>(1-BO46)/(SUM(BO$6:BO46))</f>
        <v>2.5707857264941774E-2</v>
      </c>
      <c r="DO46" s="4">
        <f>(1-BP46)/(SUM(BP$6:BP46))</f>
        <v>2.5707061394450097E-2</v>
      </c>
      <c r="DP46" s="4">
        <f>(1-BQ46)/(SUM(BQ$6:BQ46))</f>
        <v>2.5706288243314876E-2</v>
      </c>
      <c r="DQ46" s="4">
        <f>(1-BR46)/(SUM(BR$6:BR46))</f>
        <v>2.5705537217085336E-2</v>
      </c>
      <c r="DR46" s="4">
        <f>(1-BS46)/(SUM(BS$6:BS46))</f>
        <v>2.5704807735200782E-2</v>
      </c>
      <c r="DS46" s="4">
        <f>(1-BT46)/(SUM(BT$6:BT46))</f>
        <v>2.570409923071347E-2</v>
      </c>
      <c r="DT46" s="4">
        <f>(1-BU46)/(SUM(BU$6:BU46))</f>
        <v>2.5703411150015697E-2</v>
      </c>
      <c r="DU46" s="4">
        <f>(1-BV46)/(SUM(BV$6:BV46))</f>
        <v>2.5702742952571276E-2</v>
      </c>
      <c r="DV46" s="4">
        <f>(1-BW46)/(SUM(BW$6:BW46))</f>
        <v>2.5702094110651118E-2</v>
      </c>
      <c r="DW46" s="4">
        <f>(1-BX46)/(SUM(BX$6:BX46))</f>
        <v>2.5701464109073084E-2</v>
      </c>
      <c r="DX46" s="4">
        <f>(1-BY46)/(SUM(BY$6:BY46))</f>
        <v>2.5700852444945924E-2</v>
      </c>
      <c r="DY46" s="4">
        <f>(1-BZ46)/(SUM(BZ$6:BZ46))</f>
        <v>2.5700265407879876E-2</v>
      </c>
      <c r="DZ46" s="4">
        <f>(1-CA46)/(SUM(CA$6:CA46))</f>
        <v>2.5699695211850913E-2</v>
      </c>
      <c r="EA46" s="4">
        <f>(1-CB46)/(SUM(CB$6:CB46))</f>
        <v>2.5699141243568247E-2</v>
      </c>
      <c r="EB46" s="4">
        <f>(1-CC46)/(SUM(CC$6:CC46))</f>
        <v>2.5698602914681731E-2</v>
      </c>
      <c r="EC46" s="4">
        <f>(1-CD46)/(SUM(CD$6:CD46))</f>
        <v>2.569807966066736E-2</v>
      </c>
      <c r="ED46" s="4">
        <f>(1-CE46)/(SUM(CE$6:CE46))</f>
        <v>2.5697570939766313E-2</v>
      </c>
      <c r="EE46" s="4">
        <f>(1-CF46)/(SUM(CF$6:CF46))</f>
        <v>2.5697076231974827E-2</v>
      </c>
      <c r="EF46" s="4">
        <f>(1-CG46)/(SUM(CG$6:CG46))</f>
        <v>2.5696595038082339E-2</v>
      </c>
      <c r="EG46" s="4">
        <f>(1-CH46)/(SUM(CH$6:CH46))</f>
        <v>2.5696126878755304E-2</v>
      </c>
      <c r="EH46" s="4">
        <f>(1-CI46)/(SUM(CI$6:CI46))</f>
        <v>2.5695671293664527E-2</v>
      </c>
      <c r="EI46" s="4">
        <f>(1-CJ46)/(SUM(CJ$6:CJ46))</f>
        <v>2.5695223860636142E-2</v>
      </c>
      <c r="EJ46" s="4">
        <f>(1-CK46)/(SUM(CK$6:CK46))</f>
        <v>2.5694788437263451E-2</v>
      </c>
      <c r="EK46" s="4">
        <f>(1-CL46)/(SUM(CL$6:CL46))</f>
        <v>2.5694364700801914E-2</v>
      </c>
      <c r="EL46" s="4">
        <f>(1-CM46)/(SUM(CM$6:CM46))</f>
        <v>2.5693952337201009E-2</v>
      </c>
      <c r="EM46" s="4">
        <f>(1-CN46)/(SUM(CN$6:CN46))</f>
        <v>2.5693551040868959E-2</v>
      </c>
      <c r="EN46" s="4">
        <f>(1-CO46)/(SUM(CO$6:CO46))</f>
        <v>2.5693160514443852E-2</v>
      </c>
      <c r="EO46" s="4">
        <f>(1-CP46)/(SUM(CP$6:CP46))</f>
        <v>2.5692780468571028E-2</v>
      </c>
      <c r="EP46" s="4">
        <f>(1-CQ46)/(SUM(CQ$6:CQ46))</f>
        <v>2.5692410621686528E-2</v>
      </c>
      <c r="EQ46" s="4">
        <f>(1-CR46)/(SUM(CR$6:CR46))</f>
        <v>2.5692050699806471E-2</v>
      </c>
      <c r="ER46" s="4">
        <f>(1-CS46)/(SUM(CS$6:CS46))</f>
        <v>2.5691700436322133E-2</v>
      </c>
      <c r="ES46" s="4">
        <f>(1-CT46)/(SUM(CT$6:CT46))</f>
        <v>2.5691359571800645E-2</v>
      </c>
      <c r="ET46" s="4">
        <f>(1-CU46)/(SUM(CU$6:CU46))</f>
        <v>2.5678116197301773E-2</v>
      </c>
      <c r="EU46" s="4">
        <f>(1-CV46)/(SUM(CV$6:CV46))</f>
        <v>2.5678116197301773E-2</v>
      </c>
      <c r="EV46" s="4">
        <f>(1-CW46)/(SUM(CW$6:CW46))</f>
        <v>2.5678116197301773E-2</v>
      </c>
      <c r="EW46" s="4">
        <f>(1-CX46)/(SUM(CX$6:CX46))</f>
        <v>2.5678116197301773E-2</v>
      </c>
      <c r="EX46" s="4">
        <f>(1-CY46)/(SUM(CY$6:CY46))</f>
        <v>2.5678116197301773E-2</v>
      </c>
      <c r="EY46" s="4">
        <f>(1-CZ46)/(SUM(CZ$6:CZ46))</f>
        <v>2.5678116197301773E-2</v>
      </c>
      <c r="EZ46" s="4">
        <f>(1-DA46)/(SUM(DA$6:DA46))</f>
        <v>2.5678116197301773E-2</v>
      </c>
      <c r="FA46" s="4">
        <f>(1-DB46)/(SUM(DB$6:DB46))</f>
        <v>2.5678116197301773E-2</v>
      </c>
      <c r="FB46" s="4">
        <f>(1-DC46)/(SUM(DC$6:DC46))</f>
        <v>2.5678116197301773E-2</v>
      </c>
      <c r="FD46" s="4">
        <f t="shared" si="109"/>
        <v>2.6621624614172168E-2</v>
      </c>
      <c r="FE46" s="4">
        <f t="shared" si="9"/>
        <v>2.6621493658161244E-2</v>
      </c>
      <c r="FF46" s="4">
        <f t="shared" si="10"/>
        <v>2.6621386080390774E-2</v>
      </c>
      <c r="FG46" s="4">
        <f t="shared" si="11"/>
        <v>2.6621295357875718E-2</v>
      </c>
      <c r="FH46" s="4">
        <f t="shared" si="12"/>
        <v>2.6621205300309425E-2</v>
      </c>
      <c r="FI46" s="4">
        <f t="shared" si="13"/>
        <v>2.6621155439220612E-2</v>
      </c>
      <c r="FJ46" s="4">
        <f t="shared" si="14"/>
        <v>2.6621105780801013E-2</v>
      </c>
      <c r="FK46" s="4">
        <f t="shared" si="15"/>
        <v>2.6621083447564198E-2</v>
      </c>
      <c r="FL46" s="4">
        <f t="shared" si="16"/>
        <v>2.6621061155199133E-2</v>
      </c>
      <c r="FM46" s="4">
        <f t="shared" si="17"/>
        <v>2.6621038903593686E-2</v>
      </c>
      <c r="FN46" s="4">
        <f t="shared" si="18"/>
        <v>2.6621037101378864E-2</v>
      </c>
      <c r="FO46" s="4">
        <f t="shared" si="19"/>
        <v>2.6621035299431384E-2</v>
      </c>
      <c r="FP46" s="4">
        <f t="shared" si="20"/>
        <v>2.6621033497750801E-2</v>
      </c>
      <c r="FQ46" s="4">
        <f t="shared" si="21"/>
        <v>2.6621031696337116E-2</v>
      </c>
      <c r="FR46" s="4">
        <f t="shared" si="22"/>
        <v>2.6621029895190329E-2</v>
      </c>
      <c r="FS46" s="4">
        <f t="shared" si="23"/>
        <v>2.6621028094310661E-2</v>
      </c>
      <c r="FT46" s="4">
        <f t="shared" si="24"/>
        <v>2.6621026293697669E-2</v>
      </c>
      <c r="FU46" s="4">
        <f t="shared" si="25"/>
        <v>2.6621024493351353E-2</v>
      </c>
      <c r="FV46" s="4">
        <f t="shared" si="26"/>
        <v>2.6621022693271934E-2</v>
      </c>
      <c r="FW46" s="4">
        <f t="shared" si="27"/>
        <v>2.6621020893458969E-2</v>
      </c>
      <c r="FX46" s="4">
        <f t="shared" si="28"/>
        <v>2.662102653541254E-2</v>
      </c>
      <c r="FY46" s="4">
        <f t="shared" si="29"/>
        <v>2.6621032179986681E-2</v>
      </c>
      <c r="FZ46" s="4">
        <f t="shared" si="30"/>
        <v>2.6621037827183169E-2</v>
      </c>
      <c r="GA46" s="4">
        <f t="shared" si="31"/>
        <v>2.6621043477004003E-2</v>
      </c>
      <c r="GB46" s="4">
        <f t="shared" si="32"/>
        <v>2.6621049129450736E-2</v>
      </c>
      <c r="GC46" s="4">
        <f t="shared" si="33"/>
        <v>2.6621054784525366E-2</v>
      </c>
      <c r="GD46" s="4">
        <f t="shared" si="34"/>
        <v>2.6621060442229671E-2</v>
      </c>
      <c r="GE46" s="4">
        <f t="shared" si="35"/>
        <v>2.6621066102565427E-2</v>
      </c>
      <c r="GF46" s="4">
        <f t="shared" si="36"/>
        <v>2.6621071765534632E-2</v>
      </c>
      <c r="GG46" s="4">
        <f t="shared" si="37"/>
        <v>2.662107743113884E-2</v>
      </c>
      <c r="GH46" s="4">
        <f t="shared" si="38"/>
        <v>2.662107743113884E-2</v>
      </c>
      <c r="GI46" s="4">
        <f t="shared" si="39"/>
        <v>2.662107743113884E-2</v>
      </c>
      <c r="GJ46" s="4">
        <f t="shared" si="40"/>
        <v>2.662107743113884E-2</v>
      </c>
      <c r="GK46" s="4">
        <f t="shared" si="41"/>
        <v>2.662107743113884E-2</v>
      </c>
      <c r="GL46" s="4">
        <f t="shared" si="42"/>
        <v>2.662107743113884E-2</v>
      </c>
      <c r="GM46" s="4">
        <f t="shared" si="43"/>
        <v>2.662107743113884E-2</v>
      </c>
      <c r="GN46" s="4">
        <f t="shared" si="44"/>
        <v>2.662107743113884E-2</v>
      </c>
      <c r="GO46" s="4">
        <f t="shared" si="45"/>
        <v>2.662107743113884E-2</v>
      </c>
      <c r="GP46" s="4">
        <f t="shared" si="46"/>
        <v>2.662107743113884E-2</v>
      </c>
      <c r="GQ46" s="4">
        <f t="shared" si="47"/>
        <v>2.662107743113884E-2</v>
      </c>
      <c r="GR46" s="4">
        <f t="shared" si="48"/>
        <v>2.662107743113884E-2</v>
      </c>
      <c r="GS46" s="4">
        <f t="shared" si="49"/>
        <v>2.6596721286335612E-2</v>
      </c>
      <c r="GT46" s="4">
        <f t="shared" si="50"/>
        <v>2.6596721286335612E-2</v>
      </c>
      <c r="GU46" s="4">
        <f t="shared" si="51"/>
        <v>2.6596721286335612E-2</v>
      </c>
      <c r="GV46" s="4">
        <f t="shared" si="52"/>
        <v>2.6596721286335612E-2</v>
      </c>
      <c r="GW46" s="4">
        <f t="shared" si="53"/>
        <v>2.6596721286335612E-2</v>
      </c>
      <c r="GX46" s="4">
        <f t="shared" si="54"/>
        <v>2.6596721286335612E-2</v>
      </c>
      <c r="GY46" s="4">
        <f t="shared" si="55"/>
        <v>2.6596721286335612E-2</v>
      </c>
      <c r="GZ46" s="4">
        <f t="shared" si="56"/>
        <v>2.6596721286335612E-2</v>
      </c>
      <c r="HA46" s="4">
        <f t="shared" si="57"/>
        <v>2.6596721286335612E-2</v>
      </c>
      <c r="HB46" s="4"/>
      <c r="HC46" s="4"/>
      <c r="HD46" s="4"/>
      <c r="HE46" s="4"/>
    </row>
    <row r="47" spans="2:213" x14ac:dyDescent="0.2">
      <c r="B47" t="str">
        <f t="shared" si="117"/>
        <v>42y</v>
      </c>
      <c r="C47">
        <f t="shared" si="58"/>
        <v>504</v>
      </c>
      <c r="D47" s="10">
        <f t="shared" si="1"/>
        <v>42</v>
      </c>
      <c r="E47" s="11">
        <f>'Curve construction'!E62</f>
        <v>2.7546253750066602E-2</v>
      </c>
      <c r="G47" s="11">
        <f t="shared" si="120"/>
        <v>2.7546253750066602E-2</v>
      </c>
      <c r="H47" s="11">
        <f t="shared" si="120"/>
        <v>2.7546253750066602E-2</v>
      </c>
      <c r="I47" s="11">
        <f t="shared" si="120"/>
        <v>2.7546253750066602E-2</v>
      </c>
      <c r="J47" s="11">
        <f t="shared" si="120"/>
        <v>2.7546253750066602E-2</v>
      </c>
      <c r="K47" s="11">
        <f t="shared" si="120"/>
        <v>2.7546253750066602E-2</v>
      </c>
      <c r="L47" s="11">
        <f t="shared" si="120"/>
        <v>2.7546253750066602E-2</v>
      </c>
      <c r="M47" s="11">
        <f t="shared" si="120"/>
        <v>2.7546253750066602E-2</v>
      </c>
      <c r="N47" s="11">
        <f t="shared" si="120"/>
        <v>2.7546253750066602E-2</v>
      </c>
      <c r="O47" s="11">
        <f t="shared" si="120"/>
        <v>2.7546253750066602E-2</v>
      </c>
      <c r="P47" s="11">
        <f t="shared" si="120"/>
        <v>2.7546253750066602E-2</v>
      </c>
      <c r="Q47" s="11">
        <f t="shared" si="120"/>
        <v>2.7546253750066602E-2</v>
      </c>
      <c r="R47" s="11">
        <f t="shared" si="120"/>
        <v>2.7546253750066602E-2</v>
      </c>
      <c r="S47" s="11">
        <f t="shared" si="120"/>
        <v>2.7546253750066602E-2</v>
      </c>
      <c r="T47" s="11">
        <f t="shared" si="120"/>
        <v>2.7546253750066602E-2</v>
      </c>
      <c r="U47" s="11">
        <f t="shared" si="120"/>
        <v>2.7546253750066602E-2</v>
      </c>
      <c r="V47" s="11">
        <f t="shared" si="120"/>
        <v>2.7546253750066602E-2</v>
      </c>
      <c r="W47" s="11">
        <f t="shared" si="119"/>
        <v>2.7546253750066602E-2</v>
      </c>
      <c r="X47" s="11">
        <f t="shared" si="119"/>
        <v>2.7546253750066602E-2</v>
      </c>
      <c r="Y47" s="11">
        <f t="shared" si="119"/>
        <v>2.7546253750066602E-2</v>
      </c>
      <c r="Z47" s="11">
        <f t="shared" si="119"/>
        <v>2.7546253750066602E-2</v>
      </c>
      <c r="AA47" s="11">
        <f t="shared" si="119"/>
        <v>2.7546253750066602E-2</v>
      </c>
      <c r="AB47" s="11">
        <f t="shared" si="119"/>
        <v>2.7546253750066602E-2</v>
      </c>
      <c r="AC47" s="11">
        <f t="shared" si="119"/>
        <v>2.7546253750066602E-2</v>
      </c>
      <c r="AD47" s="11">
        <f t="shared" si="119"/>
        <v>2.7546253750066602E-2</v>
      </c>
      <c r="AE47" s="11">
        <f t="shared" si="119"/>
        <v>2.7546253750066602E-2</v>
      </c>
      <c r="AF47" s="11">
        <f t="shared" si="119"/>
        <v>2.7546253750066602E-2</v>
      </c>
      <c r="AG47" s="11">
        <f t="shared" si="119"/>
        <v>2.7546253750066602E-2</v>
      </c>
      <c r="AH47" s="11">
        <f t="shared" si="119"/>
        <v>2.7546253750066602E-2</v>
      </c>
      <c r="AI47" s="11">
        <f t="shared" si="119"/>
        <v>2.7546253750066602E-2</v>
      </c>
      <c r="AJ47" s="11">
        <f t="shared" si="119"/>
        <v>2.7546253750066602E-2</v>
      </c>
      <c r="AK47" s="11">
        <f t="shared" si="119"/>
        <v>2.7546253750066602E-2</v>
      </c>
      <c r="AL47" s="11">
        <f t="shared" si="119"/>
        <v>2.7546253750066602E-2</v>
      </c>
      <c r="AM47" s="11">
        <f t="shared" si="119"/>
        <v>2.7546253750066602E-2</v>
      </c>
      <c r="AN47" s="11">
        <f t="shared" si="119"/>
        <v>2.7546253750066602E-2</v>
      </c>
      <c r="AO47" s="11">
        <f t="shared" si="116"/>
        <v>2.7546253750066602E-2</v>
      </c>
      <c r="AP47" s="11">
        <f t="shared" si="116"/>
        <v>2.7546253750066602E-2</v>
      </c>
      <c r="AQ47" s="11">
        <f t="shared" si="116"/>
        <v>2.7546253750066602E-2</v>
      </c>
      <c r="AR47" s="11">
        <f t="shared" si="116"/>
        <v>2.7546253750066602E-2</v>
      </c>
      <c r="AS47" s="11">
        <f t="shared" si="116"/>
        <v>2.7546253750066602E-2</v>
      </c>
      <c r="AT47" s="11">
        <f t="shared" si="116"/>
        <v>2.7546253750066602E-2</v>
      </c>
      <c r="AU47" s="11">
        <f t="shared" si="116"/>
        <v>2.7546253750066602E-2</v>
      </c>
      <c r="AV47" s="11">
        <f t="shared" si="116"/>
        <v>2.8546253750066603E-2</v>
      </c>
      <c r="AW47" s="11">
        <f t="shared" si="116"/>
        <v>2.7546253750066602E-2</v>
      </c>
      <c r="AX47" s="11">
        <f t="shared" si="116"/>
        <v>2.7546253750066602E-2</v>
      </c>
      <c r="AY47" s="11">
        <f t="shared" si="116"/>
        <v>2.7546253750066602E-2</v>
      </c>
      <c r="AZ47" s="11">
        <f t="shared" si="116"/>
        <v>2.7546253750066602E-2</v>
      </c>
      <c r="BA47" s="11">
        <f t="shared" si="116"/>
        <v>2.7546253750066602E-2</v>
      </c>
      <c r="BB47" s="11">
        <f t="shared" si="116"/>
        <v>2.7546253750066602E-2</v>
      </c>
      <c r="BC47" s="11">
        <f t="shared" si="116"/>
        <v>2.7546253750066602E-2</v>
      </c>
      <c r="BD47" s="11">
        <f t="shared" si="116"/>
        <v>2.7546253750066602E-2</v>
      </c>
      <c r="BF47" s="11">
        <f t="shared" si="110"/>
        <v>0.33141479652411776</v>
      </c>
      <c r="BG47" s="11">
        <f t="shared" si="60"/>
        <v>0.33141652981696107</v>
      </c>
      <c r="BH47" s="11">
        <f t="shared" si="61"/>
        <v>0.33141795368966576</v>
      </c>
      <c r="BI47" s="11">
        <f t="shared" si="62"/>
        <v>0.33141915447525871</v>
      </c>
      <c r="BJ47" s="11">
        <f t="shared" si="63"/>
        <v>0.3314203464641266</v>
      </c>
      <c r="BK47" s="11">
        <f t="shared" si="64"/>
        <v>0.33142100642014338</v>
      </c>
      <c r="BL47" s="11">
        <f t="shared" si="65"/>
        <v>0.33142166369499304</v>
      </c>
      <c r="BM47" s="11">
        <f t="shared" si="66"/>
        <v>0.33142195929635415</v>
      </c>
      <c r="BN47" s="11">
        <f t="shared" si="67"/>
        <v>0.33142225435700967</v>
      </c>
      <c r="BO47" s="11">
        <f t="shared" si="68"/>
        <v>0.33142254887844258</v>
      </c>
      <c r="BP47" s="11">
        <f t="shared" si="69"/>
        <v>0.33142257273250264</v>
      </c>
      <c r="BQ47" s="11">
        <f t="shared" si="70"/>
        <v>0.33142259658302881</v>
      </c>
      <c r="BR47" s="11">
        <f t="shared" si="71"/>
        <v>0.33142262043002224</v>
      </c>
      <c r="BS47" s="11">
        <f t="shared" si="72"/>
        <v>0.33142264427348345</v>
      </c>
      <c r="BT47" s="11">
        <f t="shared" si="73"/>
        <v>0.33142266811341325</v>
      </c>
      <c r="BU47" s="11">
        <f t="shared" si="74"/>
        <v>0.33142269194981255</v>
      </c>
      <c r="BV47" s="11">
        <f t="shared" si="75"/>
        <v>0.3314227157826824</v>
      </c>
      <c r="BW47" s="11">
        <f t="shared" si="76"/>
        <v>0.3314227396120229</v>
      </c>
      <c r="BX47" s="11">
        <f t="shared" si="77"/>
        <v>0.33142276343783528</v>
      </c>
      <c r="BY47" s="11">
        <f t="shared" si="78"/>
        <v>0.3314227872601202</v>
      </c>
      <c r="BZ47" s="11">
        <f t="shared" si="79"/>
        <v>0.33142271258334904</v>
      </c>
      <c r="CA47" s="11">
        <f t="shared" si="80"/>
        <v>0.33142263787190984</v>
      </c>
      <c r="CB47" s="11">
        <f t="shared" si="81"/>
        <v>0.33142256312577845</v>
      </c>
      <c r="CC47" s="11">
        <f t="shared" si="82"/>
        <v>0.33142248834493065</v>
      </c>
      <c r="CD47" s="11">
        <f t="shared" si="83"/>
        <v>0.33142241352934187</v>
      </c>
      <c r="CE47" s="11">
        <f t="shared" si="84"/>
        <v>0.3314223386789884</v>
      </c>
      <c r="CF47" s="11">
        <f t="shared" si="85"/>
        <v>0.33142226379384571</v>
      </c>
      <c r="CG47" s="11">
        <f t="shared" si="86"/>
        <v>0.3314221888738898</v>
      </c>
      <c r="CH47" s="11">
        <f t="shared" si="87"/>
        <v>0.33142211391909621</v>
      </c>
      <c r="CI47" s="11">
        <f t="shared" si="88"/>
        <v>0.33142203892944055</v>
      </c>
      <c r="CJ47" s="11">
        <f t="shared" si="89"/>
        <v>0.33142203892944055</v>
      </c>
      <c r="CK47" s="11">
        <f t="shared" si="90"/>
        <v>0.33142203892944061</v>
      </c>
      <c r="CL47" s="11">
        <f t="shared" si="91"/>
        <v>0.33142203892944061</v>
      </c>
      <c r="CM47" s="11">
        <f t="shared" si="92"/>
        <v>0.33142203892944061</v>
      </c>
      <c r="CN47" s="11">
        <f t="shared" si="93"/>
        <v>0.33142203892944061</v>
      </c>
      <c r="CO47" s="11">
        <f t="shared" si="94"/>
        <v>0.33142203892944061</v>
      </c>
      <c r="CP47" s="11">
        <f t="shared" si="95"/>
        <v>0.33142203892944061</v>
      </c>
      <c r="CQ47" s="11">
        <f t="shared" si="96"/>
        <v>0.33142203892944061</v>
      </c>
      <c r="CR47" s="11">
        <f t="shared" si="97"/>
        <v>0.33142203892944061</v>
      </c>
      <c r="CS47" s="11">
        <f t="shared" si="98"/>
        <v>0.33142203892944055</v>
      </c>
      <c r="CT47" s="11">
        <f t="shared" si="99"/>
        <v>0.33142203892944061</v>
      </c>
      <c r="CU47" s="11">
        <f t="shared" si="100"/>
        <v>0.33142203892944067</v>
      </c>
      <c r="CV47" s="11">
        <f t="shared" si="101"/>
        <v>0.3317445762728643</v>
      </c>
      <c r="CW47" s="11">
        <f t="shared" si="102"/>
        <v>0.3317445762728643</v>
      </c>
      <c r="CX47" s="11">
        <f t="shared" si="103"/>
        <v>0.3317445762728643</v>
      </c>
      <c r="CY47" s="11">
        <f t="shared" si="104"/>
        <v>0.3317445762728643</v>
      </c>
      <c r="CZ47" s="11">
        <f t="shared" si="105"/>
        <v>0.3317445762728643</v>
      </c>
      <c r="DA47" s="11">
        <f t="shared" si="106"/>
        <v>0.3317445762728643</v>
      </c>
      <c r="DB47" s="11">
        <f t="shared" si="107"/>
        <v>0.3317445762728643</v>
      </c>
      <c r="DC47" s="11">
        <f t="shared" si="108"/>
        <v>0.3317445762728643</v>
      </c>
      <c r="DE47" s="4">
        <f>(1-BF47)/(SUM(BF$6:BF47))</f>
        <v>2.5740223877896366E-2</v>
      </c>
      <c r="DF47" s="4">
        <f>(1-BG47)/(SUM(BG$6:BG47))</f>
        <v>2.573904747154044E-2</v>
      </c>
      <c r="DG47" s="4">
        <f>(1-BH47)/(SUM(BH$6:BH47))</f>
        <v>2.5737925439953537E-2</v>
      </c>
      <c r="DH47" s="4">
        <f>(1-BI47)/(SUM(BI$6:BI47))</f>
        <v>2.573684966278306E-2</v>
      </c>
      <c r="DI47" s="4">
        <f>(1-BJ47)/(SUM(BJ$6:BJ47))</f>
        <v>2.5735798859020817E-2</v>
      </c>
      <c r="DJ47" s="4">
        <f>(1-BK47)/(SUM(BK$6:BK47))</f>
        <v>2.5734828969458369E-2</v>
      </c>
      <c r="DK47" s="4">
        <f>(1-BL47)/(SUM(BL$6:BL47))</f>
        <v>2.573388438798789E-2</v>
      </c>
      <c r="DL47" s="4">
        <f>(1-BM47)/(SUM(BM$6:BM47))</f>
        <v>2.5733000766663582E-2</v>
      </c>
      <c r="DM47" s="4">
        <f>(1-BN47)/(SUM(BN$6:BN47))</f>
        <v>2.5732141496567905E-2</v>
      </c>
      <c r="DN47" s="4">
        <f>(1-BO47)/(SUM(BO$6:BO47))</f>
        <v>2.5731306644117213E-2</v>
      </c>
      <c r="DO47" s="4">
        <f>(1-BP47)/(SUM(BP$6:BP47))</f>
        <v>2.5730520210752263E-2</v>
      </c>
      <c r="DP47" s="4">
        <f>(1-BQ47)/(SUM(BQ$6:BQ47))</f>
        <v>2.5729756226825364E-2</v>
      </c>
      <c r="DQ47" s="4">
        <f>(1-BR47)/(SUM(BR$6:BR47))</f>
        <v>2.57290141049831E-2</v>
      </c>
      <c r="DR47" s="4">
        <f>(1-BS47)/(SUM(BS$6:BS47))</f>
        <v>2.572829327159426E-2</v>
      </c>
      <c r="DS47" s="4">
        <f>(1-BT47)/(SUM(BT$6:BT47))</f>
        <v>2.5727593166476263E-2</v>
      </c>
      <c r="DT47" s="4">
        <f>(1-BU47)/(SUM(BU$6:BU47))</f>
        <v>2.5726913242625538E-2</v>
      </c>
      <c r="DU47" s="4">
        <f>(1-BV47)/(SUM(BV$6:BV47))</f>
        <v>2.5726252965952431E-2</v>
      </c>
      <c r="DV47" s="4">
        <f>(1-BW47)/(SUM(BW$6:BW47))</f>
        <v>2.5725611815020019E-2</v>
      </c>
      <c r="DW47" s="4">
        <f>(1-BX47)/(SUM(BX$6:BX47))</f>
        <v>2.5724989280787192E-2</v>
      </c>
      <c r="DX47" s="4">
        <f>(1-BY47)/(SUM(BY$6:BY47))</f>
        <v>2.5724384866355809E-2</v>
      </c>
      <c r="DY47" s="4">
        <f>(1-BZ47)/(SUM(BZ$6:BZ47))</f>
        <v>2.5723804776380414E-2</v>
      </c>
      <c r="DZ47" s="4">
        <f>(1-CA47)/(SUM(CA$6:CA47))</f>
        <v>2.5723241327583021E-2</v>
      </c>
      <c r="EA47" s="4">
        <f>(1-CB47)/(SUM(CB$6:CB47))</f>
        <v>2.5722693913966487E-2</v>
      </c>
      <c r="EB47" s="4">
        <f>(1-CC47)/(SUM(CC$6:CC47))</f>
        <v>2.5722161954176762E-2</v>
      </c>
      <c r="EC47" s="4">
        <f>(1-CD47)/(SUM(CD$6:CD47))</f>
        <v>2.5721644890401706E-2</v>
      </c>
      <c r="ED47" s="4">
        <f>(1-CE47)/(SUM(CE$6:CE47))</f>
        <v>2.5721142187322871E-2</v>
      </c>
      <c r="EE47" s="4">
        <f>(1-CF47)/(SUM(CF$6:CF47))</f>
        <v>2.5720653331117452E-2</v>
      </c>
      <c r="EF47" s="4">
        <f>(1-CG47)/(SUM(CG$6:CG47))</f>
        <v>2.5720177828507995E-2</v>
      </c>
      <c r="EG47" s="4">
        <f>(1-CH47)/(SUM(CH$6:CH47))</f>
        <v>2.5719715205857113E-2</v>
      </c>
      <c r="EH47" s="4">
        <f>(1-CI47)/(SUM(CI$6:CI47))</f>
        <v>2.5719265008305351E-2</v>
      </c>
      <c r="EI47" s="4">
        <f>(1-CJ47)/(SUM(CJ$6:CJ47))</f>
        <v>2.5718822874062686E-2</v>
      </c>
      <c r="EJ47" s="4">
        <f>(1-CK47)/(SUM(CK$6:CK47))</f>
        <v>2.5718392607061265E-2</v>
      </c>
      <c r="EK47" s="4">
        <f>(1-CL47)/(SUM(CL$6:CL47))</f>
        <v>2.5717973888393759E-2</v>
      </c>
      <c r="EL47" s="4">
        <f>(1-CM47)/(SUM(CM$6:CM47))</f>
        <v>2.5717566407742927E-2</v>
      </c>
      <c r="EM47" s="4">
        <f>(1-CN47)/(SUM(CN$6:CN47))</f>
        <v>2.5717169863149234E-2</v>
      </c>
      <c r="EN47" s="4">
        <f>(1-CO47)/(SUM(CO$6:CO47))</f>
        <v>2.5716783960784709E-2</v>
      </c>
      <c r="EO47" s="4">
        <f>(1-CP47)/(SUM(CP$6:CP47))</f>
        <v>2.5716408414733032E-2</v>
      </c>
      <c r="EP47" s="4">
        <f>(1-CQ47)/(SUM(CQ$6:CQ47))</f>
        <v>2.571604294677559E-2</v>
      </c>
      <c r="EQ47" s="4">
        <f>(1-CR47)/(SUM(CR$6:CR47))</f>
        <v>2.5715687286183363E-2</v>
      </c>
      <c r="ER47" s="4">
        <f>(1-CS47)/(SUM(CS$6:CS47))</f>
        <v>2.571534116951452E-2</v>
      </c>
      <c r="ES47" s="4">
        <f>(1-CT47)/(SUM(CT$6:CT47))</f>
        <v>2.5715004340417458E-2</v>
      </c>
      <c r="ET47" s="4">
        <f>(1-CU47)/(SUM(CU$6:CU47))</f>
        <v>2.5714676549439305E-2</v>
      </c>
      <c r="EU47" s="4">
        <f>(1-CV47)/(SUM(CV$6:CV47))</f>
        <v>2.5701952357951845E-2</v>
      </c>
      <c r="EV47" s="4">
        <f>(1-CW47)/(SUM(CW$6:CW47))</f>
        <v>2.5701952357951845E-2</v>
      </c>
      <c r="EW47" s="4">
        <f>(1-CX47)/(SUM(CX$6:CX47))</f>
        <v>2.5701952357951845E-2</v>
      </c>
      <c r="EX47" s="4">
        <f>(1-CY47)/(SUM(CY$6:CY47))</f>
        <v>2.5701952357951845E-2</v>
      </c>
      <c r="EY47" s="4">
        <f>(1-CZ47)/(SUM(CZ$6:CZ47))</f>
        <v>2.5701952357951845E-2</v>
      </c>
      <c r="EZ47" s="4">
        <f>(1-DA47)/(SUM(DA$6:DA47))</f>
        <v>2.5701952357951845E-2</v>
      </c>
      <c r="FA47" s="4">
        <f>(1-DB47)/(SUM(DB$6:DB47))</f>
        <v>2.5701952357951845E-2</v>
      </c>
      <c r="FB47" s="4">
        <f>(1-DC47)/(SUM(DC$6:DC47))</f>
        <v>2.5701952357951845E-2</v>
      </c>
      <c r="FD47" s="4">
        <f t="shared" si="109"/>
        <v>2.6643629921460743E-2</v>
      </c>
      <c r="FE47" s="4">
        <f t="shared" si="9"/>
        <v>2.6643502080709869E-2</v>
      </c>
      <c r="FF47" s="4">
        <f t="shared" si="10"/>
        <v>2.6643397062063423E-2</v>
      </c>
      <c r="FG47" s="4">
        <f t="shared" si="11"/>
        <v>2.664330849770935E-2</v>
      </c>
      <c r="FH47" s="4">
        <f t="shared" si="12"/>
        <v>2.6643220582485583E-2</v>
      </c>
      <c r="FI47" s="4">
        <f t="shared" si="13"/>
        <v>2.6643171907521968E-2</v>
      </c>
      <c r="FJ47" s="4">
        <f t="shared" si="14"/>
        <v>2.6643123430405868E-2</v>
      </c>
      <c r="FK47" s="4">
        <f t="shared" si="15"/>
        <v>2.6643101628445409E-2</v>
      </c>
      <c r="FL47" s="4">
        <f t="shared" si="16"/>
        <v>2.6643079866384145E-2</v>
      </c>
      <c r="FM47" s="4">
        <f t="shared" si="17"/>
        <v>2.664305814411283E-2</v>
      </c>
      <c r="FN47" s="4">
        <f t="shared" si="18"/>
        <v>2.6643056384770158E-2</v>
      </c>
      <c r="FO47" s="4">
        <f t="shared" si="19"/>
        <v>2.6643054625688389E-2</v>
      </c>
      <c r="FP47" s="4">
        <f t="shared" si="20"/>
        <v>2.6643052866867079E-2</v>
      </c>
      <c r="FQ47" s="4">
        <f t="shared" si="21"/>
        <v>2.664305110830667E-2</v>
      </c>
      <c r="FR47" s="4">
        <f t="shared" si="22"/>
        <v>2.664304935000672E-2</v>
      </c>
      <c r="FS47" s="4">
        <f t="shared" si="23"/>
        <v>2.664304759196745E-2</v>
      </c>
      <c r="FT47" s="4">
        <f t="shared" si="24"/>
        <v>2.6643045834188417E-2</v>
      </c>
      <c r="FU47" s="4">
        <f t="shared" si="25"/>
        <v>2.6643044076669842E-2</v>
      </c>
      <c r="FV47" s="4">
        <f t="shared" si="26"/>
        <v>2.6643042319411725E-2</v>
      </c>
      <c r="FW47" s="4">
        <f t="shared" si="27"/>
        <v>2.6643040562413844E-2</v>
      </c>
      <c r="FX47" s="4">
        <f t="shared" si="28"/>
        <v>2.664304607015322E-2</v>
      </c>
      <c r="FY47" s="4">
        <f t="shared" si="29"/>
        <v>2.6643051580450994E-2</v>
      </c>
      <c r="FZ47" s="4">
        <f t="shared" si="30"/>
        <v>2.664305709330872E-2</v>
      </c>
      <c r="GA47" s="4">
        <f t="shared" si="31"/>
        <v>2.6643062608728174E-2</v>
      </c>
      <c r="GB47" s="4">
        <f t="shared" si="32"/>
        <v>2.6643068126711134E-2</v>
      </c>
      <c r="GC47" s="4">
        <f t="shared" si="33"/>
        <v>2.6643073647259596E-2</v>
      </c>
      <c r="GD47" s="4">
        <f t="shared" si="34"/>
        <v>2.6643079170375117E-2</v>
      </c>
      <c r="GE47" s="4">
        <f t="shared" si="35"/>
        <v>2.6643084696059471E-2</v>
      </c>
      <c r="GF47" s="4">
        <f t="shared" si="36"/>
        <v>2.6643090224314658E-2</v>
      </c>
      <c r="GG47" s="4">
        <f t="shared" si="37"/>
        <v>2.6643095755142232E-2</v>
      </c>
      <c r="GH47" s="4">
        <f t="shared" si="38"/>
        <v>2.6643095755142232E-2</v>
      </c>
      <c r="GI47" s="4">
        <f t="shared" si="39"/>
        <v>2.6643095755142232E-2</v>
      </c>
      <c r="GJ47" s="4">
        <f t="shared" si="40"/>
        <v>2.6643095755142232E-2</v>
      </c>
      <c r="GK47" s="4">
        <f t="shared" si="41"/>
        <v>2.6643095755142232E-2</v>
      </c>
      <c r="GL47" s="4">
        <f t="shared" si="42"/>
        <v>2.6643095755142232E-2</v>
      </c>
      <c r="GM47" s="4">
        <f t="shared" si="43"/>
        <v>2.6643095755142232E-2</v>
      </c>
      <c r="GN47" s="4">
        <f t="shared" si="44"/>
        <v>2.6643095755142232E-2</v>
      </c>
      <c r="GO47" s="4">
        <f t="shared" si="45"/>
        <v>2.6643095755142232E-2</v>
      </c>
      <c r="GP47" s="4">
        <f t="shared" si="46"/>
        <v>2.6643095755142232E-2</v>
      </c>
      <c r="GQ47" s="4">
        <f t="shared" si="47"/>
        <v>2.6643095755142232E-2</v>
      </c>
      <c r="GR47" s="4">
        <f t="shared" si="48"/>
        <v>2.6643095755142232E-2</v>
      </c>
      <c r="GS47" s="4">
        <f t="shared" si="49"/>
        <v>2.6643095755142232E-2</v>
      </c>
      <c r="GT47" s="4">
        <f t="shared" si="50"/>
        <v>2.661931900189507E-2</v>
      </c>
      <c r="GU47" s="4">
        <f t="shared" si="51"/>
        <v>2.661931900189507E-2</v>
      </c>
      <c r="GV47" s="4">
        <f t="shared" si="52"/>
        <v>2.661931900189507E-2</v>
      </c>
      <c r="GW47" s="4">
        <f t="shared" si="53"/>
        <v>2.661931900189507E-2</v>
      </c>
      <c r="GX47" s="4">
        <f t="shared" si="54"/>
        <v>2.661931900189507E-2</v>
      </c>
      <c r="GY47" s="4">
        <f t="shared" si="55"/>
        <v>2.661931900189507E-2</v>
      </c>
      <c r="GZ47" s="4">
        <f t="shared" si="56"/>
        <v>2.661931900189507E-2</v>
      </c>
      <c r="HA47" s="4">
        <f t="shared" si="57"/>
        <v>2.661931900189507E-2</v>
      </c>
      <c r="HB47" s="4"/>
      <c r="HC47" s="4"/>
      <c r="HD47" s="4"/>
      <c r="HE47" s="4"/>
    </row>
    <row r="48" spans="2:213" x14ac:dyDescent="0.2">
      <c r="B48" t="str">
        <f t="shared" si="117"/>
        <v>43y</v>
      </c>
      <c r="C48">
        <f t="shared" si="58"/>
        <v>516</v>
      </c>
      <c r="D48" s="10">
        <f t="shared" si="1"/>
        <v>43</v>
      </c>
      <c r="E48" s="11">
        <f>'Curve construction'!E63</f>
        <v>2.7546253750066602E-2</v>
      </c>
      <c r="G48" s="11">
        <f t="shared" si="120"/>
        <v>2.7546253750066602E-2</v>
      </c>
      <c r="H48" s="11">
        <f t="shared" si="120"/>
        <v>2.7546253750066602E-2</v>
      </c>
      <c r="I48" s="11">
        <f t="shared" si="120"/>
        <v>2.7546253750066602E-2</v>
      </c>
      <c r="J48" s="11">
        <f t="shared" si="120"/>
        <v>2.7546253750066602E-2</v>
      </c>
      <c r="K48" s="11">
        <f t="shared" si="120"/>
        <v>2.7546253750066602E-2</v>
      </c>
      <c r="L48" s="11">
        <f t="shared" si="120"/>
        <v>2.7546253750066602E-2</v>
      </c>
      <c r="M48" s="11">
        <f t="shared" si="120"/>
        <v>2.7546253750066602E-2</v>
      </c>
      <c r="N48" s="11">
        <f t="shared" si="120"/>
        <v>2.7546253750066602E-2</v>
      </c>
      <c r="O48" s="11">
        <f t="shared" si="120"/>
        <v>2.7546253750066602E-2</v>
      </c>
      <c r="P48" s="11">
        <f t="shared" si="120"/>
        <v>2.7546253750066602E-2</v>
      </c>
      <c r="Q48" s="11">
        <f t="shared" si="120"/>
        <v>2.7546253750066602E-2</v>
      </c>
      <c r="R48" s="11">
        <f t="shared" si="120"/>
        <v>2.7546253750066602E-2</v>
      </c>
      <c r="S48" s="11">
        <f t="shared" si="120"/>
        <v>2.7546253750066602E-2</v>
      </c>
      <c r="T48" s="11">
        <f t="shared" si="120"/>
        <v>2.7546253750066602E-2</v>
      </c>
      <c r="U48" s="11">
        <f t="shared" si="120"/>
        <v>2.7546253750066602E-2</v>
      </c>
      <c r="V48" s="11">
        <f t="shared" si="120"/>
        <v>2.7546253750066602E-2</v>
      </c>
      <c r="W48" s="11">
        <f t="shared" si="119"/>
        <v>2.7546253750066602E-2</v>
      </c>
      <c r="X48" s="11">
        <f t="shared" si="119"/>
        <v>2.7546253750066602E-2</v>
      </c>
      <c r="Y48" s="11">
        <f t="shared" si="119"/>
        <v>2.7546253750066602E-2</v>
      </c>
      <c r="Z48" s="11">
        <f t="shared" si="119"/>
        <v>2.7546253750066602E-2</v>
      </c>
      <c r="AA48" s="11">
        <f t="shared" si="119"/>
        <v>2.7546253750066602E-2</v>
      </c>
      <c r="AB48" s="11">
        <f t="shared" si="119"/>
        <v>2.7546253750066602E-2</v>
      </c>
      <c r="AC48" s="11">
        <f t="shared" si="119"/>
        <v>2.7546253750066602E-2</v>
      </c>
      <c r="AD48" s="11">
        <f t="shared" si="119"/>
        <v>2.7546253750066602E-2</v>
      </c>
      <c r="AE48" s="11">
        <f t="shared" si="119"/>
        <v>2.7546253750066602E-2</v>
      </c>
      <c r="AF48" s="11">
        <f t="shared" si="119"/>
        <v>2.7546253750066602E-2</v>
      </c>
      <c r="AG48" s="11">
        <f t="shared" si="119"/>
        <v>2.7546253750066602E-2</v>
      </c>
      <c r="AH48" s="11">
        <f t="shared" si="119"/>
        <v>2.7546253750066602E-2</v>
      </c>
      <c r="AI48" s="11">
        <f t="shared" si="119"/>
        <v>2.7546253750066602E-2</v>
      </c>
      <c r="AJ48" s="11">
        <f t="shared" si="119"/>
        <v>2.7546253750066602E-2</v>
      </c>
      <c r="AK48" s="11">
        <f t="shared" si="119"/>
        <v>2.7546253750066602E-2</v>
      </c>
      <c r="AL48" s="11">
        <f t="shared" si="119"/>
        <v>2.7546253750066602E-2</v>
      </c>
      <c r="AM48" s="11">
        <f t="shared" si="119"/>
        <v>2.7546253750066602E-2</v>
      </c>
      <c r="AN48" s="11">
        <f t="shared" si="119"/>
        <v>2.7546253750066602E-2</v>
      </c>
      <c r="AO48" s="11">
        <f t="shared" si="116"/>
        <v>2.7546253750066602E-2</v>
      </c>
      <c r="AP48" s="11">
        <f t="shared" si="116"/>
        <v>2.7546253750066602E-2</v>
      </c>
      <c r="AQ48" s="11">
        <f t="shared" si="116"/>
        <v>2.7546253750066602E-2</v>
      </c>
      <c r="AR48" s="11">
        <f t="shared" si="116"/>
        <v>2.7546253750066602E-2</v>
      </c>
      <c r="AS48" s="11">
        <f t="shared" si="116"/>
        <v>2.7546253750066602E-2</v>
      </c>
      <c r="AT48" s="11">
        <f t="shared" si="116"/>
        <v>2.7546253750066602E-2</v>
      </c>
      <c r="AU48" s="11">
        <f t="shared" si="116"/>
        <v>2.7546253750066602E-2</v>
      </c>
      <c r="AV48" s="11">
        <f t="shared" si="116"/>
        <v>2.7546253750066602E-2</v>
      </c>
      <c r="AW48" s="11">
        <f t="shared" si="116"/>
        <v>2.8546253750066603E-2</v>
      </c>
      <c r="AX48" s="11">
        <f t="shared" si="116"/>
        <v>2.7546253750066602E-2</v>
      </c>
      <c r="AY48" s="11">
        <f t="shared" si="116"/>
        <v>2.7546253750066602E-2</v>
      </c>
      <c r="AZ48" s="11">
        <f t="shared" si="116"/>
        <v>2.7546253750066602E-2</v>
      </c>
      <c r="BA48" s="11">
        <f t="shared" si="116"/>
        <v>2.7546253750066602E-2</v>
      </c>
      <c r="BB48" s="11">
        <f t="shared" si="116"/>
        <v>2.7546253750066602E-2</v>
      </c>
      <c r="BC48" s="11">
        <f t="shared" si="116"/>
        <v>2.7546253750066602E-2</v>
      </c>
      <c r="BD48" s="11">
        <f t="shared" si="116"/>
        <v>2.7546253750066602E-2</v>
      </c>
      <c r="BF48" s="11">
        <f t="shared" si="110"/>
        <v>0.32253029517124671</v>
      </c>
      <c r="BG48" s="11">
        <f t="shared" si="60"/>
        <v>0.32253198199832334</v>
      </c>
      <c r="BH48" s="11">
        <f t="shared" si="61"/>
        <v>0.3225333677001343</v>
      </c>
      <c r="BI48" s="11">
        <f t="shared" si="62"/>
        <v>0.32253453629530809</v>
      </c>
      <c r="BJ48" s="11">
        <f t="shared" si="63"/>
        <v>0.32253569632957763</v>
      </c>
      <c r="BK48" s="11">
        <f t="shared" si="64"/>
        <v>0.32253633859362596</v>
      </c>
      <c r="BL48" s="11">
        <f t="shared" si="65"/>
        <v>0.32253697824838334</v>
      </c>
      <c r="BM48" s="11">
        <f t="shared" si="66"/>
        <v>0.3225372659253225</v>
      </c>
      <c r="BN48" s="11">
        <f t="shared" si="67"/>
        <v>0.3225375530760512</v>
      </c>
      <c r="BO48" s="11">
        <f t="shared" si="68"/>
        <v>0.32253783970201266</v>
      </c>
      <c r="BP48" s="11">
        <f t="shared" si="69"/>
        <v>0.32253786291659786</v>
      </c>
      <c r="BQ48" s="11">
        <f t="shared" si="70"/>
        <v>0.32253788612774387</v>
      </c>
      <c r="BR48" s="11">
        <f t="shared" si="71"/>
        <v>0.3225379093354519</v>
      </c>
      <c r="BS48" s="11">
        <f t="shared" si="72"/>
        <v>0.32253793253972241</v>
      </c>
      <c r="BT48" s="11">
        <f t="shared" si="73"/>
        <v>0.32253795574055616</v>
      </c>
      <c r="BU48" s="11">
        <f t="shared" si="74"/>
        <v>0.32253797893795405</v>
      </c>
      <c r="BV48" s="11">
        <f t="shared" si="75"/>
        <v>0.32253800213191708</v>
      </c>
      <c r="BW48" s="11">
        <f t="shared" si="76"/>
        <v>0.32253802532244541</v>
      </c>
      <c r="BX48" s="11">
        <f t="shared" si="77"/>
        <v>0.32253804850954021</v>
      </c>
      <c r="BY48" s="11">
        <f t="shared" si="78"/>
        <v>0.32253807169320209</v>
      </c>
      <c r="BZ48" s="11">
        <f t="shared" si="79"/>
        <v>0.32253799901835084</v>
      </c>
      <c r="CA48" s="11">
        <f t="shared" si="80"/>
        <v>0.32253792630976091</v>
      </c>
      <c r="CB48" s="11">
        <f t="shared" si="81"/>
        <v>0.32253785356740877</v>
      </c>
      <c r="CC48" s="11">
        <f t="shared" si="82"/>
        <v>0.32253778079127093</v>
      </c>
      <c r="CD48" s="11">
        <f t="shared" si="83"/>
        <v>0.32253770798132347</v>
      </c>
      <c r="CE48" s="11">
        <f t="shared" si="84"/>
        <v>0.32253763513754324</v>
      </c>
      <c r="CF48" s="11">
        <f t="shared" si="85"/>
        <v>0.32253756225990643</v>
      </c>
      <c r="CG48" s="11">
        <f t="shared" si="86"/>
        <v>0.32253748934838966</v>
      </c>
      <c r="CH48" s="11">
        <f t="shared" si="87"/>
        <v>0.32253741640296912</v>
      </c>
      <c r="CI48" s="11">
        <f t="shared" si="88"/>
        <v>0.32253734342362111</v>
      </c>
      <c r="CJ48" s="11">
        <f t="shared" si="89"/>
        <v>0.32253734342362111</v>
      </c>
      <c r="CK48" s="11">
        <f t="shared" si="90"/>
        <v>0.32253734342362117</v>
      </c>
      <c r="CL48" s="11">
        <f t="shared" si="91"/>
        <v>0.32253734342362117</v>
      </c>
      <c r="CM48" s="11">
        <f t="shared" si="92"/>
        <v>0.32253734342362117</v>
      </c>
      <c r="CN48" s="11">
        <f t="shared" si="93"/>
        <v>0.32253734342362117</v>
      </c>
      <c r="CO48" s="11">
        <f t="shared" si="94"/>
        <v>0.32253734342362117</v>
      </c>
      <c r="CP48" s="11">
        <f t="shared" si="95"/>
        <v>0.32253734342362117</v>
      </c>
      <c r="CQ48" s="11">
        <f t="shared" si="96"/>
        <v>0.32253734342362117</v>
      </c>
      <c r="CR48" s="11">
        <f t="shared" si="97"/>
        <v>0.32253734342362117</v>
      </c>
      <c r="CS48" s="11">
        <f t="shared" si="98"/>
        <v>0.32253734342362111</v>
      </c>
      <c r="CT48" s="11">
        <f t="shared" si="99"/>
        <v>0.32253734342362117</v>
      </c>
      <c r="CU48" s="11">
        <f t="shared" si="100"/>
        <v>0.32253734342362123</v>
      </c>
      <c r="CV48" s="11">
        <f t="shared" si="101"/>
        <v>0.32253734342362123</v>
      </c>
      <c r="CW48" s="11">
        <f t="shared" si="102"/>
        <v>0.32285123425067308</v>
      </c>
      <c r="CX48" s="11">
        <f t="shared" si="103"/>
        <v>0.32285123425067308</v>
      </c>
      <c r="CY48" s="11">
        <f t="shared" si="104"/>
        <v>0.32285123425067308</v>
      </c>
      <c r="CZ48" s="11">
        <f t="shared" si="105"/>
        <v>0.32285123425067308</v>
      </c>
      <c r="DA48" s="11">
        <f t="shared" si="106"/>
        <v>0.32285123425067308</v>
      </c>
      <c r="DB48" s="11">
        <f t="shared" si="107"/>
        <v>0.32285123425067308</v>
      </c>
      <c r="DC48" s="11">
        <f t="shared" si="108"/>
        <v>0.32285123425067308</v>
      </c>
      <c r="DE48" s="4">
        <f>(1-BF48)/(SUM(BF$6:BF48))</f>
        <v>2.5762374782062728E-2</v>
      </c>
      <c r="DF48" s="4">
        <f>(1-BG48)/(SUM(BG$6:BG48))</f>
        <v>2.5761211974951511E-2</v>
      </c>
      <c r="DG48" s="4">
        <f>(1-BH48)/(SUM(BH$6:BH48))</f>
        <v>2.5760102890347854E-2</v>
      </c>
      <c r="DH48" s="4">
        <f>(1-BI48)/(SUM(BI$6:BI48))</f>
        <v>2.575903950921557E-2</v>
      </c>
      <c r="DI48" s="4">
        <f>(1-BJ48)/(SUM(BJ$6:BJ48))</f>
        <v>2.5758000814689191E-2</v>
      </c>
      <c r="DJ48" s="4">
        <f>(1-BK48)/(SUM(BK$6:BK48))</f>
        <v>2.575704205752239E-2</v>
      </c>
      <c r="DK48" s="4">
        <f>(1-BL48)/(SUM(BL$6:BL48))</f>
        <v>2.5756108318612494E-2</v>
      </c>
      <c r="DL48" s="4">
        <f>(1-BM48)/(SUM(BM$6:BM48))</f>
        <v>2.5755234807760246E-2</v>
      </c>
      <c r="DM48" s="4">
        <f>(1-BN48)/(SUM(BN$6:BN48))</f>
        <v>2.5754385369581943E-2</v>
      </c>
      <c r="DN48" s="4">
        <f>(1-BO48)/(SUM(BO$6:BO48))</f>
        <v>2.5753560069794436E-2</v>
      </c>
      <c r="DO48" s="4">
        <f>(1-BP48)/(SUM(BP$6:BP48))</f>
        <v>2.5752782609321942E-2</v>
      </c>
      <c r="DP48" s="4">
        <f>(1-BQ48)/(SUM(BQ$6:BQ48))</f>
        <v>2.5752027341659416E-2</v>
      </c>
      <c r="DQ48" s="4">
        <f>(1-BR48)/(SUM(BR$6:BR48))</f>
        <v>2.5751293686200487E-2</v>
      </c>
      <c r="DR48" s="4">
        <f>(1-BS48)/(SUM(BS$6:BS48))</f>
        <v>2.5750581075901495E-2</v>
      </c>
      <c r="DS48" s="4">
        <f>(1-BT48)/(SUM(BT$6:BT48))</f>
        <v>2.5749888957011174E-2</v>
      </c>
      <c r="DT48" s="4">
        <f>(1-BU48)/(SUM(BU$6:BU48))</f>
        <v>2.5749216788804277E-2</v>
      </c>
      <c r="DU48" s="4">
        <f>(1-BV48)/(SUM(BV$6:BV48))</f>
        <v>2.5748564043319676E-2</v>
      </c>
      <c r="DV48" s="4">
        <f>(1-BW48)/(SUM(BW$6:BW48))</f>
        <v>2.574793020510225E-2</v>
      </c>
      <c r="DW48" s="4">
        <f>(1-BX48)/(SUM(BX$6:BX48))</f>
        <v>2.5747314770949083E-2</v>
      </c>
      <c r="DX48" s="4">
        <f>(1-BY48)/(SUM(BY$6:BY48))</f>
        <v>2.5746717249659566E-2</v>
      </c>
      <c r="DY48" s="4">
        <f>(1-BZ48)/(SUM(BZ$6:BZ48))</f>
        <v>2.5746143765378454E-2</v>
      </c>
      <c r="DZ48" s="4">
        <f>(1-CA48)/(SUM(CA$6:CA48))</f>
        <v>2.5745586732251639E-2</v>
      </c>
      <c r="EA48" s="4">
        <f>(1-CB48)/(SUM(CB$6:CB48))</f>
        <v>2.5745045551216351E-2</v>
      </c>
      <c r="EB48" s="4">
        <f>(1-CC48)/(SUM(CC$6:CC48))</f>
        <v>2.5744519647569988E-2</v>
      </c>
      <c r="EC48" s="4">
        <f>(1-CD48)/(SUM(CD$6:CD48))</f>
        <v>2.5744008469881688E-2</v>
      </c>
      <c r="ED48" s="4">
        <f>(1-CE48)/(SUM(CE$6:CE48))</f>
        <v>2.574351148895615E-2</v>
      </c>
      <c r="EE48" s="4">
        <f>(1-CF48)/(SUM(CF$6:CF48))</f>
        <v>2.5743028196847144E-2</v>
      </c>
      <c r="EF48" s="4">
        <f>(1-CG48)/(SUM(CG$6:CG48))</f>
        <v>2.5742558105918103E-2</v>
      </c>
      <c r="EG48" s="4">
        <f>(1-CH48)/(SUM(CH$6:CH48))</f>
        <v>2.5742100747947329E-2</v>
      </c>
      <c r="EH48" s="4">
        <f>(1-CI48)/(SUM(CI$6:CI48))</f>
        <v>2.5741655673275729E-2</v>
      </c>
      <c r="EI48" s="4">
        <f>(1-CJ48)/(SUM(CJ$6:CJ48))</f>
        <v>2.5741218577322554E-2</v>
      </c>
      <c r="EJ48" s="4">
        <f>(1-CK48)/(SUM(CK$6:CK48))</f>
        <v>2.574079321320203E-2</v>
      </c>
      <c r="EK48" s="4">
        <f>(1-CL48)/(SUM(CL$6:CL48))</f>
        <v>2.5740379265654999E-2</v>
      </c>
      <c r="EL48" s="4">
        <f>(1-CM48)/(SUM(CM$6:CM48))</f>
        <v>2.573997642791365E-2</v>
      </c>
      <c r="EM48" s="4">
        <f>(1-CN48)/(SUM(CN$6:CN48))</f>
        <v>2.5739584401471789E-2</v>
      </c>
      <c r="EN48" s="4">
        <f>(1-CO48)/(SUM(CO$6:CO48))</f>
        <v>2.5739202895861374E-2</v>
      </c>
      <c r="EO48" s="4">
        <f>(1-CP48)/(SUM(CP$6:CP48))</f>
        <v>2.5738831628435103E-2</v>
      </c>
      <c r="EP48" s="4">
        <f>(1-CQ48)/(SUM(CQ$6:CQ48))</f>
        <v>2.5738470324154977E-2</v>
      </c>
      <c r="EQ48" s="4">
        <f>(1-CR48)/(SUM(CR$6:CR48))</f>
        <v>2.5738118715386591E-2</v>
      </c>
      <c r="ER48" s="4">
        <f>(1-CS48)/(SUM(CS$6:CS48))</f>
        <v>2.5737776541699071E-2</v>
      </c>
      <c r="ES48" s="4">
        <f>(1-CT48)/(SUM(CT$6:CT48))</f>
        <v>2.5737443549670419E-2</v>
      </c>
      <c r="ET48" s="4">
        <f>(1-CU48)/(SUM(CU$6:CU48))</f>
        <v>2.5737119492698166E-2</v>
      </c>
      <c r="EU48" s="4">
        <f>(1-CV48)/(SUM(CV$6:CV48))</f>
        <v>2.5736804130815204E-2</v>
      </c>
      <c r="EV48" s="4">
        <f>(1-CW48)/(SUM(CW$6:CW48))</f>
        <v>2.5724572661203829E-2</v>
      </c>
      <c r="EW48" s="4">
        <f>(1-CX48)/(SUM(CX$6:CX48))</f>
        <v>2.5724572661203829E-2</v>
      </c>
      <c r="EX48" s="4">
        <f>(1-CY48)/(SUM(CY$6:CY48))</f>
        <v>2.5724572661203829E-2</v>
      </c>
      <c r="EY48" s="4">
        <f>(1-CZ48)/(SUM(CZ$6:CZ48))</f>
        <v>2.5724572661203829E-2</v>
      </c>
      <c r="EZ48" s="4">
        <f>(1-DA48)/(SUM(DA$6:DA48))</f>
        <v>2.5724572661203829E-2</v>
      </c>
      <c r="FA48" s="4">
        <f>(1-DB48)/(SUM(DB$6:DB48))</f>
        <v>2.5724572661203829E-2</v>
      </c>
      <c r="FB48" s="4">
        <f>(1-DC48)/(SUM(DC$6:DC48))</f>
        <v>2.5724572661203829E-2</v>
      </c>
      <c r="FD48" s="4">
        <f t="shared" si="109"/>
        <v>2.6664612165363977E-2</v>
      </c>
      <c r="FE48" s="4">
        <f t="shared" si="9"/>
        <v>2.6664487295101624E-2</v>
      </c>
      <c r="FF48" s="4">
        <f t="shared" si="10"/>
        <v>2.6664384716652334E-2</v>
      </c>
      <c r="FG48" s="4">
        <f t="shared" si="11"/>
        <v>2.6664298210165915E-2</v>
      </c>
      <c r="FH48" s="4">
        <f t="shared" si="12"/>
        <v>2.6664212337726534E-2</v>
      </c>
      <c r="FI48" s="4">
        <f t="shared" si="13"/>
        <v>2.6664164793766654E-2</v>
      </c>
      <c r="FJ48" s="4">
        <f t="shared" si="14"/>
        <v>2.66641174430573E-2</v>
      </c>
      <c r="FK48" s="4">
        <f t="shared" si="15"/>
        <v>2.6664096147683614E-2</v>
      </c>
      <c r="FL48" s="4">
        <f t="shared" si="16"/>
        <v>2.6664074891282086E-2</v>
      </c>
      <c r="FM48" s="4">
        <f t="shared" si="17"/>
        <v>2.6664053673745913E-2</v>
      </c>
      <c r="FN48" s="4">
        <f t="shared" si="18"/>
        <v>2.6664051955283208E-2</v>
      </c>
      <c r="FO48" s="4">
        <f t="shared" si="19"/>
        <v>2.6664050237075188E-2</v>
      </c>
      <c r="FP48" s="4">
        <f t="shared" si="20"/>
        <v>2.666404851912163E-2</v>
      </c>
      <c r="FQ48" s="4">
        <f t="shared" si="21"/>
        <v>2.6664046801422758E-2</v>
      </c>
      <c r="FR48" s="4">
        <f t="shared" si="22"/>
        <v>2.6664045083978349E-2</v>
      </c>
      <c r="FS48" s="4">
        <f t="shared" si="23"/>
        <v>2.6664043366788404E-2</v>
      </c>
      <c r="FT48" s="4">
        <f t="shared" si="24"/>
        <v>2.6664041649852921E-2</v>
      </c>
      <c r="FU48" s="4">
        <f t="shared" si="25"/>
        <v>2.6664039933171901E-2</v>
      </c>
      <c r="FV48" s="4">
        <f t="shared" si="26"/>
        <v>2.6664038216745123E-2</v>
      </c>
      <c r="FW48" s="4">
        <f t="shared" si="27"/>
        <v>2.6664036500572363E-2</v>
      </c>
      <c r="FX48" s="4">
        <f t="shared" si="28"/>
        <v>2.6664041880334999E-2</v>
      </c>
      <c r="FY48" s="4">
        <f t="shared" si="29"/>
        <v>2.6664047262596302E-2</v>
      </c>
      <c r="FZ48" s="4">
        <f t="shared" si="30"/>
        <v>2.666405264735805E-2</v>
      </c>
      <c r="GA48" s="4">
        <f t="shared" si="31"/>
        <v>2.666405803462224E-2</v>
      </c>
      <c r="GB48" s="4">
        <f t="shared" si="32"/>
        <v>2.6664063424390205E-2</v>
      </c>
      <c r="GC48" s="4">
        <f t="shared" si="33"/>
        <v>2.6664068816663944E-2</v>
      </c>
      <c r="GD48" s="4">
        <f t="shared" si="34"/>
        <v>2.6664074211445454E-2</v>
      </c>
      <c r="GE48" s="4">
        <f t="shared" si="35"/>
        <v>2.6664079608735847E-2</v>
      </c>
      <c r="GF48" s="4">
        <f t="shared" si="36"/>
        <v>2.6664085008537342E-2</v>
      </c>
      <c r="GG48" s="4">
        <f t="shared" si="37"/>
        <v>2.6664090410851715E-2</v>
      </c>
      <c r="GH48" s="4">
        <f t="shared" si="38"/>
        <v>2.6664090410851715E-2</v>
      </c>
      <c r="GI48" s="4">
        <f t="shared" si="39"/>
        <v>2.6664090410851715E-2</v>
      </c>
      <c r="GJ48" s="4">
        <f t="shared" si="40"/>
        <v>2.6664090410851715E-2</v>
      </c>
      <c r="GK48" s="4">
        <f t="shared" si="41"/>
        <v>2.6664090410851715E-2</v>
      </c>
      <c r="GL48" s="4">
        <f t="shared" si="42"/>
        <v>2.6664090410851715E-2</v>
      </c>
      <c r="GM48" s="4">
        <f t="shared" si="43"/>
        <v>2.6664090410851715E-2</v>
      </c>
      <c r="GN48" s="4">
        <f t="shared" si="44"/>
        <v>2.6664090410851715E-2</v>
      </c>
      <c r="GO48" s="4">
        <f t="shared" si="45"/>
        <v>2.6664090410851715E-2</v>
      </c>
      <c r="GP48" s="4">
        <f t="shared" si="46"/>
        <v>2.6664090410851715E-2</v>
      </c>
      <c r="GQ48" s="4">
        <f t="shared" si="47"/>
        <v>2.6664090410851715E-2</v>
      </c>
      <c r="GR48" s="4">
        <f t="shared" si="48"/>
        <v>2.6664090410851715E-2</v>
      </c>
      <c r="GS48" s="4">
        <f t="shared" si="49"/>
        <v>2.6664090410851715E-2</v>
      </c>
      <c r="GT48" s="4">
        <f t="shared" si="50"/>
        <v>2.6664090410851715E-2</v>
      </c>
      <c r="GU48" s="4">
        <f t="shared" si="51"/>
        <v>2.6640866124177709E-2</v>
      </c>
      <c r="GV48" s="4">
        <f t="shared" si="52"/>
        <v>2.6640866124177709E-2</v>
      </c>
      <c r="GW48" s="4">
        <f t="shared" si="53"/>
        <v>2.6640866124177709E-2</v>
      </c>
      <c r="GX48" s="4">
        <f t="shared" si="54"/>
        <v>2.6640866124177709E-2</v>
      </c>
      <c r="GY48" s="4">
        <f t="shared" si="55"/>
        <v>2.6640866124177709E-2</v>
      </c>
      <c r="GZ48" s="4">
        <f t="shared" si="56"/>
        <v>2.6640866124177709E-2</v>
      </c>
      <c r="HA48" s="4">
        <f t="shared" si="57"/>
        <v>2.6640866124177709E-2</v>
      </c>
      <c r="HB48" s="4"/>
      <c r="HC48" s="4"/>
      <c r="HD48" s="4"/>
      <c r="HE48" s="4"/>
    </row>
    <row r="49" spans="2:213" x14ac:dyDescent="0.2">
      <c r="B49" t="str">
        <f t="shared" si="117"/>
        <v>44y</v>
      </c>
      <c r="C49">
        <f t="shared" si="58"/>
        <v>528</v>
      </c>
      <c r="D49" s="10">
        <f t="shared" si="1"/>
        <v>44</v>
      </c>
      <c r="E49" s="11">
        <f>'Curve construction'!E64</f>
        <v>2.7546253750066602E-2</v>
      </c>
      <c r="G49" s="11">
        <f t="shared" si="120"/>
        <v>2.7546253750066602E-2</v>
      </c>
      <c r="H49" s="11">
        <f t="shared" si="120"/>
        <v>2.7546253750066602E-2</v>
      </c>
      <c r="I49" s="11">
        <f t="shared" si="120"/>
        <v>2.7546253750066602E-2</v>
      </c>
      <c r="J49" s="11">
        <f t="shared" si="120"/>
        <v>2.7546253750066602E-2</v>
      </c>
      <c r="K49" s="11">
        <f t="shared" si="120"/>
        <v>2.7546253750066602E-2</v>
      </c>
      <c r="L49" s="11">
        <f t="shared" si="120"/>
        <v>2.7546253750066602E-2</v>
      </c>
      <c r="M49" s="11">
        <f t="shared" si="120"/>
        <v>2.7546253750066602E-2</v>
      </c>
      <c r="N49" s="11">
        <f t="shared" si="120"/>
        <v>2.7546253750066602E-2</v>
      </c>
      <c r="O49" s="11">
        <f t="shared" si="120"/>
        <v>2.7546253750066602E-2</v>
      </c>
      <c r="P49" s="11">
        <f t="shared" si="120"/>
        <v>2.7546253750066602E-2</v>
      </c>
      <c r="Q49" s="11">
        <f t="shared" si="120"/>
        <v>2.7546253750066602E-2</v>
      </c>
      <c r="R49" s="11">
        <f t="shared" si="120"/>
        <v>2.7546253750066602E-2</v>
      </c>
      <c r="S49" s="11">
        <f t="shared" si="120"/>
        <v>2.7546253750066602E-2</v>
      </c>
      <c r="T49" s="11">
        <f t="shared" si="120"/>
        <v>2.7546253750066602E-2</v>
      </c>
      <c r="U49" s="11">
        <f t="shared" si="120"/>
        <v>2.7546253750066602E-2</v>
      </c>
      <c r="V49" s="11">
        <f t="shared" si="120"/>
        <v>2.7546253750066602E-2</v>
      </c>
      <c r="W49" s="11">
        <f t="shared" si="119"/>
        <v>2.7546253750066602E-2</v>
      </c>
      <c r="X49" s="11">
        <f t="shared" si="119"/>
        <v>2.7546253750066602E-2</v>
      </c>
      <c r="Y49" s="11">
        <f t="shared" si="119"/>
        <v>2.7546253750066602E-2</v>
      </c>
      <c r="Z49" s="11">
        <f t="shared" si="119"/>
        <v>2.7546253750066602E-2</v>
      </c>
      <c r="AA49" s="11">
        <f t="shared" si="119"/>
        <v>2.7546253750066602E-2</v>
      </c>
      <c r="AB49" s="11">
        <f t="shared" si="119"/>
        <v>2.7546253750066602E-2</v>
      </c>
      <c r="AC49" s="11">
        <f t="shared" si="119"/>
        <v>2.7546253750066602E-2</v>
      </c>
      <c r="AD49" s="11">
        <f t="shared" si="119"/>
        <v>2.7546253750066602E-2</v>
      </c>
      <c r="AE49" s="11">
        <f t="shared" si="119"/>
        <v>2.7546253750066602E-2</v>
      </c>
      <c r="AF49" s="11">
        <f t="shared" si="119"/>
        <v>2.7546253750066602E-2</v>
      </c>
      <c r="AG49" s="11">
        <f t="shared" si="119"/>
        <v>2.7546253750066602E-2</v>
      </c>
      <c r="AH49" s="11">
        <f t="shared" si="119"/>
        <v>2.7546253750066602E-2</v>
      </c>
      <c r="AI49" s="11">
        <f t="shared" si="119"/>
        <v>2.7546253750066602E-2</v>
      </c>
      <c r="AJ49" s="11">
        <f t="shared" si="119"/>
        <v>2.7546253750066602E-2</v>
      </c>
      <c r="AK49" s="11">
        <f t="shared" si="119"/>
        <v>2.7546253750066602E-2</v>
      </c>
      <c r="AL49" s="11">
        <f t="shared" si="119"/>
        <v>2.7546253750066602E-2</v>
      </c>
      <c r="AM49" s="11">
        <f t="shared" si="119"/>
        <v>2.7546253750066602E-2</v>
      </c>
      <c r="AN49" s="11">
        <f t="shared" si="119"/>
        <v>2.7546253750066602E-2</v>
      </c>
      <c r="AO49" s="11">
        <f t="shared" si="116"/>
        <v>2.7546253750066602E-2</v>
      </c>
      <c r="AP49" s="11">
        <f t="shared" si="116"/>
        <v>2.7546253750066602E-2</v>
      </c>
      <c r="AQ49" s="11">
        <f t="shared" si="116"/>
        <v>2.7546253750066602E-2</v>
      </c>
      <c r="AR49" s="11">
        <f t="shared" si="116"/>
        <v>2.7546253750066602E-2</v>
      </c>
      <c r="AS49" s="11">
        <f t="shared" si="116"/>
        <v>2.7546253750066602E-2</v>
      </c>
      <c r="AT49" s="11">
        <f t="shared" si="116"/>
        <v>2.7546253750066602E-2</v>
      </c>
      <c r="AU49" s="11">
        <f t="shared" si="116"/>
        <v>2.7546253750066602E-2</v>
      </c>
      <c r="AV49" s="11">
        <f t="shared" si="116"/>
        <v>2.7546253750066602E-2</v>
      </c>
      <c r="AW49" s="11">
        <f t="shared" si="116"/>
        <v>2.7546253750066602E-2</v>
      </c>
      <c r="AX49" s="11">
        <f t="shared" si="116"/>
        <v>2.8546253750066603E-2</v>
      </c>
      <c r="AY49" s="11">
        <f t="shared" si="116"/>
        <v>2.7546253750066602E-2</v>
      </c>
      <c r="AZ49" s="11">
        <f t="shared" si="116"/>
        <v>2.7546253750066602E-2</v>
      </c>
      <c r="BA49" s="11">
        <f t="shared" si="116"/>
        <v>2.7546253750066602E-2</v>
      </c>
      <c r="BB49" s="11">
        <f t="shared" si="116"/>
        <v>2.7546253750066602E-2</v>
      </c>
      <c r="BC49" s="11">
        <f t="shared" si="116"/>
        <v>2.7546253750066602E-2</v>
      </c>
      <c r="BD49" s="11">
        <f t="shared" si="116"/>
        <v>2.7546253750066602E-2</v>
      </c>
      <c r="BF49" s="11">
        <f t="shared" si="110"/>
        <v>0.31388396774759375</v>
      </c>
      <c r="BG49" s="11">
        <f t="shared" si="60"/>
        <v>0.31388560935454868</v>
      </c>
      <c r="BH49" s="11">
        <f t="shared" si="61"/>
        <v>0.3138869579087436</v>
      </c>
      <c r="BI49" s="11">
        <f t="shared" si="62"/>
        <v>0.3138880951764525</v>
      </c>
      <c r="BJ49" s="11">
        <f t="shared" si="63"/>
        <v>0.3138892241127561</v>
      </c>
      <c r="BK49" s="11">
        <f t="shared" si="64"/>
        <v>0.31388984915911877</v>
      </c>
      <c r="BL49" s="11">
        <f t="shared" si="65"/>
        <v>0.31389047166613976</v>
      </c>
      <c r="BM49" s="11">
        <f t="shared" si="66"/>
        <v>0.31389075163109326</v>
      </c>
      <c r="BN49" s="11">
        <f t="shared" si="67"/>
        <v>0.3138910310839429</v>
      </c>
      <c r="BO49" s="11">
        <f t="shared" si="68"/>
        <v>0.31389131002609311</v>
      </c>
      <c r="BP49" s="11">
        <f t="shared" si="69"/>
        <v>0.31389133261834634</v>
      </c>
      <c r="BQ49" s="11">
        <f t="shared" si="70"/>
        <v>0.31389135520725259</v>
      </c>
      <c r="BR49" s="11">
        <f t="shared" si="71"/>
        <v>0.31389137779281306</v>
      </c>
      <c r="BS49" s="11">
        <f t="shared" si="72"/>
        <v>0.31389140037502811</v>
      </c>
      <c r="BT49" s="11">
        <f t="shared" si="73"/>
        <v>0.3138914229538986</v>
      </c>
      <c r="BU49" s="11">
        <f t="shared" si="74"/>
        <v>0.31389144552942527</v>
      </c>
      <c r="BV49" s="11">
        <f t="shared" si="75"/>
        <v>0.31389146810160923</v>
      </c>
      <c r="BW49" s="11">
        <f t="shared" si="76"/>
        <v>0.31389149067045052</v>
      </c>
      <c r="BX49" s="11">
        <f t="shared" si="77"/>
        <v>0.31389151323595033</v>
      </c>
      <c r="BY49" s="11">
        <f t="shared" si="78"/>
        <v>0.31389153579810924</v>
      </c>
      <c r="BZ49" s="11">
        <f t="shared" si="79"/>
        <v>0.31389146507151083</v>
      </c>
      <c r="CA49" s="11">
        <f t="shared" si="80"/>
        <v>0.31389139431207819</v>
      </c>
      <c r="CB49" s="11">
        <f t="shared" si="81"/>
        <v>0.31389132351978843</v>
      </c>
      <c r="CC49" s="11">
        <f t="shared" si="82"/>
        <v>0.31389125269461871</v>
      </c>
      <c r="CD49" s="11">
        <f t="shared" si="83"/>
        <v>0.31389118183654569</v>
      </c>
      <c r="CE49" s="11">
        <f t="shared" si="84"/>
        <v>0.31389111094554689</v>
      </c>
      <c r="CF49" s="11">
        <f t="shared" si="85"/>
        <v>0.31389104002159918</v>
      </c>
      <c r="CG49" s="11">
        <f t="shared" si="86"/>
        <v>0.31389096906467967</v>
      </c>
      <c r="CH49" s="11">
        <f t="shared" si="87"/>
        <v>0.31389089807476533</v>
      </c>
      <c r="CI49" s="11">
        <f t="shared" si="88"/>
        <v>0.31389082705183308</v>
      </c>
      <c r="CJ49" s="11">
        <f t="shared" si="89"/>
        <v>0.31389082705183308</v>
      </c>
      <c r="CK49" s="11">
        <f t="shared" si="90"/>
        <v>0.31389082705183313</v>
      </c>
      <c r="CL49" s="11">
        <f t="shared" si="91"/>
        <v>0.31389082705183313</v>
      </c>
      <c r="CM49" s="11">
        <f t="shared" si="92"/>
        <v>0.31389082705183313</v>
      </c>
      <c r="CN49" s="11">
        <f t="shared" si="93"/>
        <v>0.31389082705183313</v>
      </c>
      <c r="CO49" s="11">
        <f t="shared" si="94"/>
        <v>0.31389082705183313</v>
      </c>
      <c r="CP49" s="11">
        <f t="shared" si="95"/>
        <v>0.31389082705183313</v>
      </c>
      <c r="CQ49" s="11">
        <f t="shared" si="96"/>
        <v>0.31389082705183313</v>
      </c>
      <c r="CR49" s="11">
        <f t="shared" si="97"/>
        <v>0.31389082705183313</v>
      </c>
      <c r="CS49" s="11">
        <f t="shared" si="98"/>
        <v>0.31389082705183308</v>
      </c>
      <c r="CT49" s="11">
        <f t="shared" si="99"/>
        <v>0.31389082705183313</v>
      </c>
      <c r="CU49" s="11">
        <f t="shared" si="100"/>
        <v>0.31389082705183319</v>
      </c>
      <c r="CV49" s="11">
        <f t="shared" si="101"/>
        <v>0.31389082705183319</v>
      </c>
      <c r="CW49" s="11">
        <f t="shared" si="102"/>
        <v>0.31389082705183313</v>
      </c>
      <c r="CX49" s="11">
        <f t="shared" si="103"/>
        <v>0.31419630315658886</v>
      </c>
      <c r="CY49" s="11">
        <f t="shared" si="104"/>
        <v>0.31419630315658886</v>
      </c>
      <c r="CZ49" s="11">
        <f t="shared" si="105"/>
        <v>0.31419630315658886</v>
      </c>
      <c r="DA49" s="11">
        <f t="shared" si="106"/>
        <v>0.31419630315658886</v>
      </c>
      <c r="DB49" s="11">
        <f t="shared" si="107"/>
        <v>0.31419630315658886</v>
      </c>
      <c r="DC49" s="11">
        <f t="shared" si="108"/>
        <v>0.31419630315658886</v>
      </c>
      <c r="DE49" s="4">
        <f>(1-BF49)/(SUM(BF$6:BF49))</f>
        <v>2.5783416316761107E-2</v>
      </c>
      <c r="DF49" s="4">
        <f>(1-BG49)/(SUM(BG$6:BG49))</f>
        <v>2.5782266446886627E-2</v>
      </c>
      <c r="DG49" s="4">
        <f>(1-BH49)/(SUM(BH$6:BH49))</f>
        <v>2.5781169679586897E-2</v>
      </c>
      <c r="DH49" s="4">
        <f>(1-BI49)/(SUM(BI$6:BI49))</f>
        <v>2.5780118092028449E-2</v>
      </c>
      <c r="DI49" s="4">
        <f>(1-BJ49)/(SUM(BJ$6:BJ49))</f>
        <v>2.5779090918187739E-2</v>
      </c>
      <c r="DJ49" s="4">
        <f>(1-BK49)/(SUM(BK$6:BK49))</f>
        <v>2.5778142753429642E-2</v>
      </c>
      <c r="DK49" s="4">
        <f>(1-BL49)/(SUM(BL$6:BL49))</f>
        <v>2.5777219331134943E-2</v>
      </c>
      <c r="DL49" s="4">
        <f>(1-BM49)/(SUM(BM$6:BM49))</f>
        <v>2.5776355441114673E-2</v>
      </c>
      <c r="DM49" s="4">
        <f>(1-BN49)/(SUM(BN$6:BN49))</f>
        <v>2.5775515358700922E-2</v>
      </c>
      <c r="DN49" s="4">
        <f>(1-BO49)/(SUM(BO$6:BO49))</f>
        <v>2.5774699148943529E-2</v>
      </c>
      <c r="DO49" s="4">
        <f>(1-BP49)/(SUM(BP$6:BP49))</f>
        <v>2.5773930227441937E-2</v>
      </c>
      <c r="DP49" s="4">
        <f>(1-BQ49)/(SUM(BQ$6:BQ49))</f>
        <v>2.5773183254543756E-2</v>
      </c>
      <c r="DQ49" s="4">
        <f>(1-BR49)/(SUM(BR$6:BR49))</f>
        <v>2.5772457656062325E-2</v>
      </c>
      <c r="DR49" s="4">
        <f>(1-BS49)/(SUM(BS$6:BS49))</f>
        <v>2.5771752871221975E-2</v>
      </c>
      <c r="DS49" s="4">
        <f>(1-BT49)/(SUM(BT$6:BT49))</f>
        <v>2.5771068352390823E-2</v>
      </c>
      <c r="DT49" s="4">
        <f>(1-BU49)/(SUM(BU$6:BU49))</f>
        <v>2.5770403564817489E-2</v>
      </c>
      <c r="DU49" s="4">
        <f>(1-BV49)/(SUM(BV$6:BV49))</f>
        <v>2.5769757986372172E-2</v>
      </c>
      <c r="DV49" s="4">
        <f>(1-BW49)/(SUM(BW$6:BW49))</f>
        <v>2.5769131107291551E-2</v>
      </c>
      <c r="DW49" s="4">
        <f>(1-BX49)/(SUM(BX$6:BX49))</f>
        <v>2.5768522429927852E-2</v>
      </c>
      <c r="DX49" s="4">
        <f>(1-BY49)/(SUM(BY$6:BY49))</f>
        <v>2.5767931468501856E-2</v>
      </c>
      <c r="DY49" s="4">
        <f>(1-BZ49)/(SUM(BZ$6:BZ49))</f>
        <v>2.5767364270781992E-2</v>
      </c>
      <c r="DZ49" s="4">
        <f>(1-CA49)/(SUM(CA$6:CA49))</f>
        <v>2.5766813343385587E-2</v>
      </c>
      <c r="EA49" s="4">
        <f>(1-CB49)/(SUM(CB$6:CB49))</f>
        <v>2.5766278093848446E-2</v>
      </c>
      <c r="EB49" s="4">
        <f>(1-CC49)/(SUM(CC$6:CC49))</f>
        <v>2.5765757953797333E-2</v>
      </c>
      <c r="EC49" s="4">
        <f>(1-CD49)/(SUM(CD$6:CD49))</f>
        <v>2.5765252377873672E-2</v>
      </c>
      <c r="ED49" s="4">
        <f>(1-CE49)/(SUM(CE$6:CE49))</f>
        <v>2.576476084270888E-2</v>
      </c>
      <c r="EE49" s="4">
        <f>(1-CF49)/(SUM(CF$6:CF49))</f>
        <v>2.5764282845948751E-2</v>
      </c>
      <c r="EF49" s="4">
        <f>(1-CG49)/(SUM(CG$6:CG49))</f>
        <v>2.5763817905324556E-2</v>
      </c>
      <c r="EG49" s="4">
        <f>(1-CH49)/(SUM(CH$6:CH49))</f>
        <v>2.5763365557768102E-2</v>
      </c>
      <c r="EH49" s="4">
        <f>(1-CI49)/(SUM(CI$6:CI49))</f>
        <v>2.5762925358568948E-2</v>
      </c>
      <c r="EI49" s="4">
        <f>(1-CJ49)/(SUM(CJ$6:CJ49))</f>
        <v>2.5762493057405203E-2</v>
      </c>
      <c r="EJ49" s="4">
        <f>(1-CK49)/(SUM(CK$6:CK49))</f>
        <v>2.5762072359213888E-2</v>
      </c>
      <c r="EK49" s="4">
        <f>(1-CL49)/(SUM(CL$6:CL49))</f>
        <v>2.5761662952207377E-2</v>
      </c>
      <c r="EL49" s="4">
        <f>(1-CM49)/(SUM(CM$6:CM49))</f>
        <v>2.5761264532995435E-2</v>
      </c>
      <c r="EM49" s="4">
        <f>(1-CN49)/(SUM(CN$6:CN49))</f>
        <v>2.5760876806358038E-2</v>
      </c>
      <c r="EN49" s="4">
        <f>(1-CO49)/(SUM(CO$6:CO49))</f>
        <v>2.5760499485024391E-2</v>
      </c>
      <c r="EO49" s="4">
        <f>(1-CP49)/(SUM(CP$6:CP49))</f>
        <v>2.576013228945799E-2</v>
      </c>
      <c r="EP49" s="4">
        <f>(1-CQ49)/(SUM(CQ$6:CQ49))</f>
        <v>2.575977494764748E-2</v>
      </c>
      <c r="EQ49" s="4">
        <f>(1-CR49)/(SUM(CR$6:CR49))</f>
        <v>2.57594271949033E-2</v>
      </c>
      <c r="ER49" s="4">
        <f>(1-CS49)/(SUM(CS$6:CS49))</f>
        <v>2.5759088773659809E-2</v>
      </c>
      <c r="ES49" s="4">
        <f>(1-CT49)/(SUM(CT$6:CT49))</f>
        <v>2.5758759433282801E-2</v>
      </c>
      <c r="ET49" s="4">
        <f>(1-CU49)/(SUM(CU$6:CU49))</f>
        <v>2.5758438929882305E-2</v>
      </c>
      <c r="EU49" s="4">
        <f>(1-CV49)/(SUM(CV$6:CV49))</f>
        <v>2.5758127026130433E-2</v>
      </c>
      <c r="EV49" s="4">
        <f>(1-CW49)/(SUM(CW$6:CW49))</f>
        <v>2.5757823491084197E-2</v>
      </c>
      <c r="EW49" s="4">
        <f>(1-CX49)/(SUM(CX$6:CX49))</f>
        <v>2.574606008637571E-2</v>
      </c>
      <c r="EX49" s="4">
        <f>(1-CY49)/(SUM(CY$6:CY49))</f>
        <v>2.574606008637571E-2</v>
      </c>
      <c r="EY49" s="4">
        <f>(1-CZ49)/(SUM(CZ$6:CZ49))</f>
        <v>2.574606008637571E-2</v>
      </c>
      <c r="EZ49" s="4">
        <f>(1-DA49)/(SUM(DA$6:DA49))</f>
        <v>2.574606008637571E-2</v>
      </c>
      <c r="FA49" s="4">
        <f>(1-DB49)/(SUM(DB$6:DB49))</f>
        <v>2.574606008637571E-2</v>
      </c>
      <c r="FB49" s="4">
        <f>(1-DC49)/(SUM(DC$6:DC49))</f>
        <v>2.574606008637571E-2</v>
      </c>
      <c r="FD49" s="4">
        <f t="shared" si="109"/>
        <v>2.6684641070941595E-2</v>
      </c>
      <c r="FE49" s="4">
        <f t="shared" si="9"/>
        <v>2.6684519036258791E-2</v>
      </c>
      <c r="FF49" s="4">
        <f t="shared" si="10"/>
        <v>2.6684418787181752E-2</v>
      </c>
      <c r="FG49" s="4">
        <f t="shared" si="11"/>
        <v>2.6684334245102193E-2</v>
      </c>
      <c r="FH49" s="4">
        <f t="shared" si="12"/>
        <v>2.668425032267141E-2</v>
      </c>
      <c r="FI49" s="4">
        <f t="shared" si="13"/>
        <v>2.668420385834902E-2</v>
      </c>
      <c r="FJ49" s="4">
        <f t="shared" si="14"/>
        <v>2.668415758288889E-2</v>
      </c>
      <c r="FK49" s="4">
        <f t="shared" si="15"/>
        <v>2.6684136771094602E-2</v>
      </c>
      <c r="FL49" s="4">
        <f t="shared" si="16"/>
        <v>2.6684115997387847E-2</v>
      </c>
      <c r="FM49" s="4">
        <f t="shared" si="17"/>
        <v>2.6684095261663598E-2</v>
      </c>
      <c r="FN49" s="4">
        <f t="shared" si="18"/>
        <v>2.6684093582224122E-2</v>
      </c>
      <c r="FO49" s="4">
        <f t="shared" si="19"/>
        <v>2.6684091903033336E-2</v>
      </c>
      <c r="FP49" s="4">
        <f t="shared" si="20"/>
        <v>2.6684090224091461E-2</v>
      </c>
      <c r="FQ49" s="4">
        <f t="shared" si="21"/>
        <v>2.6684088545398499E-2</v>
      </c>
      <c r="FR49" s="4">
        <f t="shared" si="22"/>
        <v>2.6684086866954226E-2</v>
      </c>
      <c r="FS49" s="4">
        <f t="shared" si="23"/>
        <v>2.6684085188758422E-2</v>
      </c>
      <c r="FT49" s="4">
        <f t="shared" si="24"/>
        <v>2.6684083510811529E-2</v>
      </c>
      <c r="FU49" s="4">
        <f t="shared" si="25"/>
        <v>2.6684081833113105E-2</v>
      </c>
      <c r="FV49" s="4">
        <f t="shared" si="26"/>
        <v>2.668408015566337E-2</v>
      </c>
      <c r="FW49" s="4">
        <f t="shared" si="27"/>
        <v>2.6684078478461881E-2</v>
      </c>
      <c r="FX49" s="4">
        <f t="shared" si="28"/>
        <v>2.6684083736059794E-2</v>
      </c>
      <c r="FY49" s="4">
        <f t="shared" si="29"/>
        <v>2.6684088996099753E-2</v>
      </c>
      <c r="FZ49" s="4">
        <f t="shared" si="30"/>
        <v>2.6684094258583313E-2</v>
      </c>
      <c r="GA49" s="4">
        <f t="shared" si="31"/>
        <v>2.668409952351225E-2</v>
      </c>
      <c r="GB49" s="4">
        <f t="shared" si="32"/>
        <v>2.6684104790888341E-2</v>
      </c>
      <c r="GC49" s="4">
        <f t="shared" si="33"/>
        <v>2.6684110060713362E-2</v>
      </c>
      <c r="GD49" s="4">
        <f t="shared" si="34"/>
        <v>2.6684115332988867E-2</v>
      </c>
      <c r="GE49" s="4">
        <f t="shared" si="35"/>
        <v>2.6684120607716633E-2</v>
      </c>
      <c r="GF49" s="4">
        <f t="shared" si="36"/>
        <v>2.6684125884898435E-2</v>
      </c>
      <c r="GG49" s="4">
        <f t="shared" si="37"/>
        <v>2.6684131164535829E-2</v>
      </c>
      <c r="GH49" s="4">
        <f t="shared" si="38"/>
        <v>2.6684131164535829E-2</v>
      </c>
      <c r="GI49" s="4">
        <f t="shared" si="39"/>
        <v>2.6684131164535829E-2</v>
      </c>
      <c r="GJ49" s="4">
        <f t="shared" si="40"/>
        <v>2.6684131164535829E-2</v>
      </c>
      <c r="GK49" s="4">
        <f t="shared" si="41"/>
        <v>2.6684131164535829E-2</v>
      </c>
      <c r="GL49" s="4">
        <f t="shared" si="42"/>
        <v>2.6684131164535829E-2</v>
      </c>
      <c r="GM49" s="4">
        <f t="shared" si="43"/>
        <v>2.6684131164535829E-2</v>
      </c>
      <c r="GN49" s="4">
        <f t="shared" si="44"/>
        <v>2.6684131164535829E-2</v>
      </c>
      <c r="GO49" s="4">
        <f t="shared" si="45"/>
        <v>2.6684131164535829E-2</v>
      </c>
      <c r="GP49" s="4">
        <f t="shared" si="46"/>
        <v>2.6684131164535829E-2</v>
      </c>
      <c r="GQ49" s="4">
        <f t="shared" si="47"/>
        <v>2.6684131164535829E-2</v>
      </c>
      <c r="GR49" s="4">
        <f t="shared" si="48"/>
        <v>2.6684131164535829E-2</v>
      </c>
      <c r="GS49" s="4">
        <f t="shared" si="49"/>
        <v>2.6684131164535829E-2</v>
      </c>
      <c r="GT49" s="4">
        <f t="shared" si="50"/>
        <v>2.6684131164535829E-2</v>
      </c>
      <c r="GU49" s="4">
        <f t="shared" si="51"/>
        <v>2.6684131164535829E-2</v>
      </c>
      <c r="GV49" s="4">
        <f t="shared" si="52"/>
        <v>2.6661434253683725E-2</v>
      </c>
      <c r="GW49" s="4">
        <f t="shared" si="53"/>
        <v>2.6661434253683725E-2</v>
      </c>
      <c r="GX49" s="4">
        <f t="shared" si="54"/>
        <v>2.6661434253683725E-2</v>
      </c>
      <c r="GY49" s="4">
        <f t="shared" si="55"/>
        <v>2.6661434253683725E-2</v>
      </c>
      <c r="GZ49" s="4">
        <f t="shared" si="56"/>
        <v>2.6661434253683725E-2</v>
      </c>
      <c r="HA49" s="4">
        <f t="shared" si="57"/>
        <v>2.6661434253683725E-2</v>
      </c>
      <c r="HB49" s="4"/>
      <c r="HC49" s="4"/>
      <c r="HD49" s="4"/>
      <c r="HE49" s="4"/>
    </row>
    <row r="50" spans="2:213" x14ac:dyDescent="0.2">
      <c r="B50" t="str">
        <f t="shared" si="117"/>
        <v>45y</v>
      </c>
      <c r="C50">
        <f t="shared" si="58"/>
        <v>540</v>
      </c>
      <c r="D50" s="10">
        <f t="shared" si="1"/>
        <v>45</v>
      </c>
      <c r="E50" s="11">
        <f>'Curve construction'!E65</f>
        <v>2.7546253750066602E-2</v>
      </c>
      <c r="G50" s="11">
        <f t="shared" si="120"/>
        <v>2.7546253750066602E-2</v>
      </c>
      <c r="H50" s="11">
        <f t="shared" si="120"/>
        <v>2.7546253750066602E-2</v>
      </c>
      <c r="I50" s="11">
        <f t="shared" si="120"/>
        <v>2.7546253750066602E-2</v>
      </c>
      <c r="J50" s="11">
        <f t="shared" si="120"/>
        <v>2.7546253750066602E-2</v>
      </c>
      <c r="K50" s="11">
        <f t="shared" si="120"/>
        <v>2.7546253750066602E-2</v>
      </c>
      <c r="L50" s="11">
        <f t="shared" si="120"/>
        <v>2.7546253750066602E-2</v>
      </c>
      <c r="M50" s="11">
        <f t="shared" si="120"/>
        <v>2.7546253750066602E-2</v>
      </c>
      <c r="N50" s="11">
        <f t="shared" si="120"/>
        <v>2.7546253750066602E-2</v>
      </c>
      <c r="O50" s="11">
        <f t="shared" si="120"/>
        <v>2.7546253750066602E-2</v>
      </c>
      <c r="P50" s="11">
        <f t="shared" si="120"/>
        <v>2.7546253750066602E-2</v>
      </c>
      <c r="Q50" s="11">
        <f t="shared" si="120"/>
        <v>2.7546253750066602E-2</v>
      </c>
      <c r="R50" s="11">
        <f t="shared" si="120"/>
        <v>2.7546253750066602E-2</v>
      </c>
      <c r="S50" s="11">
        <f t="shared" si="120"/>
        <v>2.7546253750066602E-2</v>
      </c>
      <c r="T50" s="11">
        <f t="shared" si="120"/>
        <v>2.7546253750066602E-2</v>
      </c>
      <c r="U50" s="11">
        <f t="shared" si="120"/>
        <v>2.7546253750066602E-2</v>
      </c>
      <c r="V50" s="11">
        <f t="shared" si="120"/>
        <v>2.7546253750066602E-2</v>
      </c>
      <c r="W50" s="11">
        <f t="shared" si="119"/>
        <v>2.7546253750066602E-2</v>
      </c>
      <c r="X50" s="11">
        <f t="shared" si="119"/>
        <v>2.7546253750066602E-2</v>
      </c>
      <c r="Y50" s="11">
        <f t="shared" si="119"/>
        <v>2.7546253750066602E-2</v>
      </c>
      <c r="Z50" s="11">
        <f t="shared" si="119"/>
        <v>2.7546253750066602E-2</v>
      </c>
      <c r="AA50" s="11">
        <f t="shared" si="119"/>
        <v>2.7546253750066602E-2</v>
      </c>
      <c r="AB50" s="11">
        <f t="shared" si="119"/>
        <v>2.7546253750066602E-2</v>
      </c>
      <c r="AC50" s="11">
        <f t="shared" si="119"/>
        <v>2.7546253750066602E-2</v>
      </c>
      <c r="AD50" s="11">
        <f t="shared" si="119"/>
        <v>2.7546253750066602E-2</v>
      </c>
      <c r="AE50" s="11">
        <f t="shared" si="119"/>
        <v>2.7546253750066602E-2</v>
      </c>
      <c r="AF50" s="11">
        <f t="shared" si="119"/>
        <v>2.7546253750066602E-2</v>
      </c>
      <c r="AG50" s="11">
        <f t="shared" si="119"/>
        <v>2.7546253750066602E-2</v>
      </c>
      <c r="AH50" s="11">
        <f t="shared" si="119"/>
        <v>2.7546253750066602E-2</v>
      </c>
      <c r="AI50" s="11">
        <f t="shared" si="119"/>
        <v>2.7546253750066602E-2</v>
      </c>
      <c r="AJ50" s="11">
        <f t="shared" si="119"/>
        <v>2.7546253750066602E-2</v>
      </c>
      <c r="AK50" s="11">
        <f t="shared" si="119"/>
        <v>2.7546253750066602E-2</v>
      </c>
      <c r="AL50" s="11">
        <f t="shared" si="119"/>
        <v>2.7546253750066602E-2</v>
      </c>
      <c r="AM50" s="11">
        <f t="shared" si="119"/>
        <v>2.7546253750066602E-2</v>
      </c>
      <c r="AN50" s="11">
        <f t="shared" si="119"/>
        <v>2.7546253750066602E-2</v>
      </c>
      <c r="AO50" s="11">
        <f t="shared" si="116"/>
        <v>2.7546253750066602E-2</v>
      </c>
      <c r="AP50" s="11">
        <f t="shared" si="116"/>
        <v>2.7546253750066602E-2</v>
      </c>
      <c r="AQ50" s="11">
        <f t="shared" si="116"/>
        <v>2.7546253750066602E-2</v>
      </c>
      <c r="AR50" s="11">
        <f t="shared" si="116"/>
        <v>2.7546253750066602E-2</v>
      </c>
      <c r="AS50" s="11">
        <f t="shared" si="116"/>
        <v>2.7546253750066602E-2</v>
      </c>
      <c r="AT50" s="11">
        <f t="shared" si="116"/>
        <v>2.7546253750066602E-2</v>
      </c>
      <c r="AU50" s="11">
        <f t="shared" si="116"/>
        <v>2.7546253750066602E-2</v>
      </c>
      <c r="AV50" s="11">
        <f t="shared" si="116"/>
        <v>2.7546253750066602E-2</v>
      </c>
      <c r="AW50" s="11">
        <f t="shared" si="116"/>
        <v>2.7546253750066602E-2</v>
      </c>
      <c r="AX50" s="11">
        <f t="shared" si="116"/>
        <v>2.7546253750066602E-2</v>
      </c>
      <c r="AY50" s="11">
        <f t="shared" si="116"/>
        <v>2.8546253750066603E-2</v>
      </c>
      <c r="AZ50" s="11">
        <f t="shared" si="116"/>
        <v>2.7546253750066602E-2</v>
      </c>
      <c r="BA50" s="11">
        <f t="shared" si="116"/>
        <v>2.7546253750066602E-2</v>
      </c>
      <c r="BB50" s="11">
        <f t="shared" si="116"/>
        <v>2.7546253750066602E-2</v>
      </c>
      <c r="BC50" s="11">
        <f t="shared" si="116"/>
        <v>2.7546253750066602E-2</v>
      </c>
      <c r="BD50" s="11">
        <f t="shared" si="116"/>
        <v>2.7546253750066602E-2</v>
      </c>
      <c r="BF50" s="11">
        <f t="shared" si="110"/>
        <v>0.30546942933426408</v>
      </c>
      <c r="BG50" s="11">
        <f t="shared" si="60"/>
        <v>0.30547102693334921</v>
      </c>
      <c r="BH50" s="11">
        <f t="shared" si="61"/>
        <v>0.30547233933577395</v>
      </c>
      <c r="BI50" s="11">
        <f t="shared" si="62"/>
        <v>0.30547344611583832</v>
      </c>
      <c r="BJ50" s="11">
        <f t="shared" si="63"/>
        <v>0.30547454478784408</v>
      </c>
      <c r="BK50" s="11">
        <f t="shared" si="64"/>
        <v>0.30547515307808931</v>
      </c>
      <c r="BL50" s="11">
        <f t="shared" si="65"/>
        <v>0.30547575889706702</v>
      </c>
      <c r="BM50" s="11">
        <f t="shared" si="66"/>
        <v>0.3054760313567762</v>
      </c>
      <c r="BN50" s="11">
        <f t="shared" si="67"/>
        <v>0.30547630331810993</v>
      </c>
      <c r="BO50" s="11">
        <f t="shared" si="68"/>
        <v>0.30547657478243495</v>
      </c>
      <c r="BP50" s="11">
        <f t="shared" si="69"/>
        <v>0.3054765967690396</v>
      </c>
      <c r="BQ50" s="11">
        <f t="shared" si="70"/>
        <v>0.30547661875238696</v>
      </c>
      <c r="BR50" s="11">
        <f t="shared" si="71"/>
        <v>0.30547664073247827</v>
      </c>
      <c r="BS50" s="11">
        <f t="shared" si="72"/>
        <v>0.30547666270931384</v>
      </c>
      <c r="BT50" s="11">
        <f t="shared" si="73"/>
        <v>0.30547668468289452</v>
      </c>
      <c r="BU50" s="11">
        <f t="shared" si="74"/>
        <v>0.30547670665322102</v>
      </c>
      <c r="BV50" s="11">
        <f t="shared" si="75"/>
        <v>0.30547672862029435</v>
      </c>
      <c r="BW50" s="11">
        <f t="shared" si="76"/>
        <v>0.30547675058411472</v>
      </c>
      <c r="BX50" s="11">
        <f t="shared" si="77"/>
        <v>0.30547677254468308</v>
      </c>
      <c r="BY50" s="11">
        <f t="shared" si="78"/>
        <v>0.30547679450200022</v>
      </c>
      <c r="BZ50" s="11">
        <f t="shared" si="79"/>
        <v>0.30547672567142625</v>
      </c>
      <c r="CA50" s="11">
        <f t="shared" si="80"/>
        <v>0.30547665680889829</v>
      </c>
      <c r="CB50" s="11">
        <f t="shared" si="81"/>
        <v>0.30547658791439403</v>
      </c>
      <c r="CC50" s="11">
        <f t="shared" si="82"/>
        <v>0.30547651898789124</v>
      </c>
      <c r="CD50" s="11">
        <f t="shared" si="83"/>
        <v>0.30547645002936719</v>
      </c>
      <c r="CE50" s="11">
        <f t="shared" si="84"/>
        <v>0.30547638103880009</v>
      </c>
      <c r="CF50" s="11">
        <f t="shared" si="85"/>
        <v>0.30547631201616732</v>
      </c>
      <c r="CG50" s="11">
        <f t="shared" si="86"/>
        <v>0.30547624296144665</v>
      </c>
      <c r="CH50" s="11">
        <f t="shared" si="87"/>
        <v>0.30547617387461573</v>
      </c>
      <c r="CI50" s="11">
        <f t="shared" si="88"/>
        <v>0.30547610475565196</v>
      </c>
      <c r="CJ50" s="11">
        <f t="shared" si="89"/>
        <v>0.30547610475565196</v>
      </c>
      <c r="CK50" s="11">
        <f t="shared" si="90"/>
        <v>0.30547610475565201</v>
      </c>
      <c r="CL50" s="11">
        <f t="shared" si="91"/>
        <v>0.30547610475565201</v>
      </c>
      <c r="CM50" s="11">
        <f t="shared" si="92"/>
        <v>0.30547610475565201</v>
      </c>
      <c r="CN50" s="11">
        <f t="shared" si="93"/>
        <v>0.30547610475565201</v>
      </c>
      <c r="CO50" s="11">
        <f t="shared" si="94"/>
        <v>0.30547610475565201</v>
      </c>
      <c r="CP50" s="11">
        <f t="shared" si="95"/>
        <v>0.30547610475565201</v>
      </c>
      <c r="CQ50" s="11">
        <f t="shared" si="96"/>
        <v>0.30547610475565201</v>
      </c>
      <c r="CR50" s="11">
        <f t="shared" si="97"/>
        <v>0.30547610475565201</v>
      </c>
      <c r="CS50" s="11">
        <f t="shared" si="98"/>
        <v>0.30547610475565196</v>
      </c>
      <c r="CT50" s="11">
        <f t="shared" si="99"/>
        <v>0.30547610475565201</v>
      </c>
      <c r="CU50" s="11">
        <f t="shared" si="100"/>
        <v>0.30547610475565207</v>
      </c>
      <c r="CV50" s="11">
        <f t="shared" si="101"/>
        <v>0.30547610475565207</v>
      </c>
      <c r="CW50" s="11">
        <f t="shared" si="102"/>
        <v>0.30547610475565201</v>
      </c>
      <c r="CX50" s="11">
        <f t="shared" si="103"/>
        <v>0.30547610475565207</v>
      </c>
      <c r="CY50" s="11">
        <f t="shared" si="104"/>
        <v>0.30577339171829809</v>
      </c>
      <c r="CZ50" s="11">
        <f t="shared" si="105"/>
        <v>0.30577339171829809</v>
      </c>
      <c r="DA50" s="11">
        <f t="shared" si="106"/>
        <v>0.30577339171829809</v>
      </c>
      <c r="DB50" s="11">
        <f t="shared" si="107"/>
        <v>0.30577339171829809</v>
      </c>
      <c r="DC50" s="11">
        <f t="shared" si="108"/>
        <v>0.30577339171829809</v>
      </c>
      <c r="DE50" s="4">
        <f>(1-BF50)/(SUM(BF$6:BF50))</f>
        <v>2.5803422579403188E-2</v>
      </c>
      <c r="DF50" s="4">
        <f>(1-BG50)/(SUM(BG$6:BG50))</f>
        <v>2.5802285027471152E-2</v>
      </c>
      <c r="DG50" s="4">
        <f>(1-BH50)/(SUM(BH$6:BH50))</f>
        <v>2.5801199988377061E-2</v>
      </c>
      <c r="DH50" s="4">
        <f>(1-BI50)/(SUM(BI$6:BI50))</f>
        <v>2.5800159630721204E-2</v>
      </c>
      <c r="DI50" s="4">
        <f>(1-BJ50)/(SUM(BJ$6:BJ50))</f>
        <v>2.5799143426915198E-2</v>
      </c>
      <c r="DJ50" s="4">
        <f>(1-BK50)/(SUM(BK$6:BK50))</f>
        <v>2.5798205349262766E-2</v>
      </c>
      <c r="DK50" s="4">
        <f>(1-BL50)/(SUM(BL$6:BL50))</f>
        <v>2.5797291751421324E-2</v>
      </c>
      <c r="DL50" s="4">
        <f>(1-BM50)/(SUM(BM$6:BM50))</f>
        <v>2.5796437023979841E-2</v>
      </c>
      <c r="DM50" s="4">
        <f>(1-BN50)/(SUM(BN$6:BN50))</f>
        <v>2.5795605851700418E-2</v>
      </c>
      <c r="DN50" s="4">
        <f>(1-BO50)/(SUM(BO$6:BO50))</f>
        <v>2.5794798298996394E-2</v>
      </c>
      <c r="DO50" s="4">
        <f>(1-BP50)/(SUM(BP$6:BP50))</f>
        <v>2.5794037510308392E-2</v>
      </c>
      <c r="DP50" s="4">
        <f>(1-BQ50)/(SUM(BQ$6:BQ50))</f>
        <v>2.5793298437643098E-2</v>
      </c>
      <c r="DQ50" s="4">
        <f>(1-BR50)/(SUM(BR$6:BR50))</f>
        <v>2.5792580512927248E-2</v>
      </c>
      <c r="DR50" s="4">
        <f>(1-BS50)/(SUM(BS$6:BS50))</f>
        <v>2.5791883181354142E-2</v>
      </c>
      <c r="DS50" s="4">
        <f>(1-BT50)/(SUM(BT$6:BT50))</f>
        <v>2.5791205901119378E-2</v>
      </c>
      <c r="DT50" s="4">
        <f>(1-BU50)/(SUM(BU$6:BU50))</f>
        <v>2.5790548143160515E-2</v>
      </c>
      <c r="DU50" s="4">
        <f>(1-BV50)/(SUM(BV$6:BV50))</f>
        <v>2.5789909390900988E-2</v>
      </c>
      <c r="DV50" s="4">
        <f>(1-BW50)/(SUM(BW$6:BW50))</f>
        <v>2.5789289139997874E-2</v>
      </c>
      <c r="DW50" s="4">
        <f>(1-BX50)/(SUM(BX$6:BX50))</f>
        <v>2.5788686898093684E-2</v>
      </c>
      <c r="DX50" s="4">
        <f>(1-BY50)/(SUM(BY$6:BY50))</f>
        <v>2.5788102184572111E-2</v>
      </c>
      <c r="DY50" s="4">
        <f>(1-BZ50)/(SUM(BZ$6:BZ50))</f>
        <v>2.5787540974674669E-2</v>
      </c>
      <c r="DZ50" s="4">
        <f>(1-CA50)/(SUM(CA$6:CA50))</f>
        <v>2.5786995862874269E-2</v>
      </c>
      <c r="EA50" s="4">
        <f>(1-CB50)/(SUM(CB$6:CB50))</f>
        <v>2.5786466262990963E-2</v>
      </c>
      <c r="EB50" s="4">
        <f>(1-CC50)/(SUM(CC$6:CC50))</f>
        <v>2.5785951612679478E-2</v>
      </c>
      <c r="EC50" s="4">
        <f>(1-CD50)/(SUM(CD$6:CD50))</f>
        <v>2.5785451372364338E-2</v>
      </c>
      <c r="ED50" s="4">
        <f>(1-CE50)/(SUM(CE$6:CE50))</f>
        <v>2.578496502422618E-2</v>
      </c>
      <c r="EE50" s="4">
        <f>(1-CF50)/(SUM(CF$6:CF50))</f>
        <v>2.5784492071236596E-2</v>
      </c>
      <c r="EF50" s="4">
        <f>(1-CG50)/(SUM(CG$6:CG50))</f>
        <v>2.5784032036239066E-2</v>
      </c>
      <c r="EG50" s="4">
        <f>(1-CH50)/(SUM(CH$6:CH50))</f>
        <v>2.5783584461073549E-2</v>
      </c>
      <c r="EH50" s="4">
        <f>(1-CI50)/(SUM(CI$6:CI50))</f>
        <v>2.578314890574265E-2</v>
      </c>
      <c r="EI50" s="4">
        <f>(1-CJ50)/(SUM(CJ$6:CJ50))</f>
        <v>2.5782721171436731E-2</v>
      </c>
      <c r="EJ50" s="4">
        <f>(1-CK50)/(SUM(CK$6:CK50))</f>
        <v>2.5782304917372392E-2</v>
      </c>
      <c r="EK50" s="4">
        <f>(1-CL50)/(SUM(CL$6:CL50))</f>
        <v>2.578189983506822E-2</v>
      </c>
      <c r="EL50" s="4">
        <f>(1-CM50)/(SUM(CM$6:CM50))</f>
        <v>2.5781505624350706E-2</v>
      </c>
      <c r="EM50" s="4">
        <f>(1-CN50)/(SUM(CN$6:CN50))</f>
        <v>2.5781121993129527E-2</v>
      </c>
      <c r="EN50" s="4">
        <f>(1-CO50)/(SUM(CO$6:CO50))</f>
        <v>2.5780748657178918E-2</v>
      </c>
      <c r="EO50" s="4">
        <f>(1-CP50)/(SUM(CP$6:CP50))</f>
        <v>2.5780385339925039E-2</v>
      </c>
      <c r="EP50" s="4">
        <f>(1-CQ50)/(SUM(CQ$6:CQ50))</f>
        <v>2.5780031772239111E-2</v>
      </c>
      <c r="EQ50" s="4">
        <f>(1-CR50)/(SUM(CR$6:CR50))</f>
        <v>2.5779687692236212E-2</v>
      </c>
      <c r="ER50" s="4">
        <f>(1-CS50)/(SUM(CS$6:CS50))</f>
        <v>2.577935284507954E-2</v>
      </c>
      <c r="ES50" s="4">
        <f>(1-CT50)/(SUM(CT$6:CT50))</f>
        <v>2.5779026982790006E-2</v>
      </c>
      <c r="ET50" s="4">
        <f>(1-CU50)/(SUM(CU$6:CU50))</f>
        <v>2.5778709864061011E-2</v>
      </c>
      <c r="EU50" s="4">
        <f>(1-CV50)/(SUM(CV$6:CV50))</f>
        <v>2.5778401254078261E-2</v>
      </c>
      <c r="EV50" s="4">
        <f>(1-CW50)/(SUM(CW$6:CW50))</f>
        <v>2.5778100924344495E-2</v>
      </c>
      <c r="EW50" s="4">
        <f>(1-CX50)/(SUM(CX$6:CX50))</f>
        <v>2.5777808652508942E-2</v>
      </c>
      <c r="EX50" s="4">
        <f>(1-CY50)/(SUM(CY$6:CY50))</f>
        <v>2.5766490301075019E-2</v>
      </c>
      <c r="EY50" s="4">
        <f>(1-CZ50)/(SUM(CZ$6:CZ50))</f>
        <v>2.5766490301075019E-2</v>
      </c>
      <c r="EZ50" s="4">
        <f>(1-DA50)/(SUM(DA$6:DA50))</f>
        <v>2.5766490301075019E-2</v>
      </c>
      <c r="FA50" s="4">
        <f>(1-DB50)/(SUM(DB$6:DB50))</f>
        <v>2.5766490301075019E-2</v>
      </c>
      <c r="FB50" s="4">
        <f>(1-DC50)/(SUM(DC$6:DC50))</f>
        <v>2.5766490301075019E-2</v>
      </c>
      <c r="FD50" s="4">
        <f t="shared" si="109"/>
        <v>2.6703780168012559E-2</v>
      </c>
      <c r="FE50" s="4">
        <f t="shared" si="9"/>
        <v>2.6703660842987142E-2</v>
      </c>
      <c r="FF50" s="4">
        <f t="shared" si="10"/>
        <v>2.6703562819839766E-2</v>
      </c>
      <c r="FG50" s="4">
        <f t="shared" si="11"/>
        <v>2.6703480154931514E-2</v>
      </c>
      <c r="FH50" s="4">
        <f t="shared" si="12"/>
        <v>2.6703398095913489E-2</v>
      </c>
      <c r="FI50" s="4">
        <f t="shared" si="13"/>
        <v>2.6703352663284274E-2</v>
      </c>
      <c r="FJ50" s="4">
        <f t="shared" si="14"/>
        <v>2.6703307415323785E-2</v>
      </c>
      <c r="FK50" s="4">
        <f t="shared" si="15"/>
        <v>2.6703287065634296E-2</v>
      </c>
      <c r="FL50" s="4">
        <f t="shared" si="16"/>
        <v>2.670326675318635E-2</v>
      </c>
      <c r="FM50" s="4">
        <f t="shared" si="17"/>
        <v>2.6703246477878029E-2</v>
      </c>
      <c r="FN50" s="4">
        <f t="shared" si="18"/>
        <v>2.6703244835728501E-2</v>
      </c>
      <c r="FO50" s="4">
        <f t="shared" si="19"/>
        <v>2.6703243193822557E-2</v>
      </c>
      <c r="FP50" s="4">
        <f t="shared" si="20"/>
        <v>2.6703241552159973E-2</v>
      </c>
      <c r="FQ50" s="4">
        <f t="shared" si="21"/>
        <v>2.6703239910740528E-2</v>
      </c>
      <c r="FR50" s="4">
        <f t="shared" si="22"/>
        <v>2.6703238269564444E-2</v>
      </c>
      <c r="FS50" s="4">
        <f t="shared" si="23"/>
        <v>2.6703236628631499E-2</v>
      </c>
      <c r="FT50" s="4">
        <f t="shared" si="24"/>
        <v>2.6703234987941693E-2</v>
      </c>
      <c r="FU50" s="4">
        <f t="shared" si="25"/>
        <v>2.6703233347494804E-2</v>
      </c>
      <c r="FV50" s="4">
        <f t="shared" si="26"/>
        <v>2.6703231707291053E-2</v>
      </c>
      <c r="FW50" s="4">
        <f t="shared" si="27"/>
        <v>2.6703230067330219E-2</v>
      </c>
      <c r="FX50" s="4">
        <f t="shared" si="28"/>
        <v>2.6703235208188403E-2</v>
      </c>
      <c r="FY50" s="4">
        <f t="shared" si="29"/>
        <v>2.6703240351434454E-2</v>
      </c>
      <c r="FZ50" s="4">
        <f t="shared" si="30"/>
        <v>2.6703245497069927E-2</v>
      </c>
      <c r="GA50" s="4">
        <f t="shared" si="31"/>
        <v>2.6703250645096599E-2</v>
      </c>
      <c r="GB50" s="4">
        <f t="shared" si="32"/>
        <v>2.6703255795516023E-2</v>
      </c>
      <c r="GC50" s="4">
        <f t="shared" si="33"/>
        <v>2.6703260948329754E-2</v>
      </c>
      <c r="GD50" s="4">
        <f t="shared" si="34"/>
        <v>2.6703266103539791E-2</v>
      </c>
      <c r="GE50" s="4">
        <f t="shared" si="35"/>
        <v>2.6703271261147687E-2</v>
      </c>
      <c r="GF50" s="4">
        <f t="shared" si="36"/>
        <v>2.6703276421154998E-2</v>
      </c>
      <c r="GG50" s="4">
        <f t="shared" si="37"/>
        <v>2.6703281583563276E-2</v>
      </c>
      <c r="GH50" s="4">
        <f t="shared" si="38"/>
        <v>2.6703281583563276E-2</v>
      </c>
      <c r="GI50" s="4">
        <f t="shared" si="39"/>
        <v>2.6703281583563276E-2</v>
      </c>
      <c r="GJ50" s="4">
        <f t="shared" si="40"/>
        <v>2.6703281583563276E-2</v>
      </c>
      <c r="GK50" s="4">
        <f t="shared" si="41"/>
        <v>2.6703281583563276E-2</v>
      </c>
      <c r="GL50" s="4">
        <f t="shared" si="42"/>
        <v>2.6703281583563276E-2</v>
      </c>
      <c r="GM50" s="4">
        <f t="shared" si="43"/>
        <v>2.6703281583563276E-2</v>
      </c>
      <c r="GN50" s="4">
        <f t="shared" si="44"/>
        <v>2.6703281583563276E-2</v>
      </c>
      <c r="GO50" s="4">
        <f t="shared" si="45"/>
        <v>2.6703281583563276E-2</v>
      </c>
      <c r="GP50" s="4">
        <f t="shared" si="46"/>
        <v>2.6703281583563276E-2</v>
      </c>
      <c r="GQ50" s="4">
        <f t="shared" si="47"/>
        <v>2.6703281583563276E-2</v>
      </c>
      <c r="GR50" s="4">
        <f t="shared" si="48"/>
        <v>2.6703281583563276E-2</v>
      </c>
      <c r="GS50" s="4">
        <f t="shared" si="49"/>
        <v>2.6703281583563276E-2</v>
      </c>
      <c r="GT50" s="4">
        <f t="shared" si="50"/>
        <v>2.6703281583563276E-2</v>
      </c>
      <c r="GU50" s="4">
        <f t="shared" si="51"/>
        <v>2.6703281583563276E-2</v>
      </c>
      <c r="GV50" s="4">
        <f t="shared" si="52"/>
        <v>2.6703281583563276E-2</v>
      </c>
      <c r="GW50" s="4">
        <f t="shared" si="53"/>
        <v>2.6681088629106231E-2</v>
      </c>
      <c r="GX50" s="4">
        <f t="shared" si="54"/>
        <v>2.6681088629106231E-2</v>
      </c>
      <c r="GY50" s="4">
        <f t="shared" si="55"/>
        <v>2.6681088629106231E-2</v>
      </c>
      <c r="GZ50" s="4">
        <f t="shared" si="56"/>
        <v>2.6681088629106231E-2</v>
      </c>
      <c r="HA50" s="4">
        <f t="shared" si="57"/>
        <v>2.6681088629106231E-2</v>
      </c>
      <c r="HB50" s="4"/>
      <c r="HC50" s="4"/>
      <c r="HD50" s="4"/>
      <c r="HE50" s="4"/>
    </row>
    <row r="51" spans="2:213" x14ac:dyDescent="0.2">
      <c r="B51" t="str">
        <f t="shared" si="117"/>
        <v>46y</v>
      </c>
      <c r="C51">
        <f t="shared" si="58"/>
        <v>552</v>
      </c>
      <c r="D51" s="10">
        <f t="shared" si="1"/>
        <v>46</v>
      </c>
      <c r="E51" s="11">
        <f>'Curve construction'!E66</f>
        <v>2.7546253750066602E-2</v>
      </c>
      <c r="G51" s="11">
        <f t="shared" si="120"/>
        <v>2.7546253750066602E-2</v>
      </c>
      <c r="H51" s="11">
        <f t="shared" si="120"/>
        <v>2.7546253750066602E-2</v>
      </c>
      <c r="I51" s="11">
        <f t="shared" si="120"/>
        <v>2.7546253750066602E-2</v>
      </c>
      <c r="J51" s="11">
        <f t="shared" si="120"/>
        <v>2.7546253750066602E-2</v>
      </c>
      <c r="K51" s="11">
        <f t="shared" si="120"/>
        <v>2.7546253750066602E-2</v>
      </c>
      <c r="L51" s="11">
        <f t="shared" si="120"/>
        <v>2.7546253750066602E-2</v>
      </c>
      <c r="M51" s="11">
        <f t="shared" si="120"/>
        <v>2.7546253750066602E-2</v>
      </c>
      <c r="N51" s="11">
        <f t="shared" si="120"/>
        <v>2.7546253750066602E-2</v>
      </c>
      <c r="O51" s="11">
        <f t="shared" si="120"/>
        <v>2.7546253750066602E-2</v>
      </c>
      <c r="P51" s="11">
        <f t="shared" si="120"/>
        <v>2.7546253750066602E-2</v>
      </c>
      <c r="Q51" s="11">
        <f t="shared" si="120"/>
        <v>2.7546253750066602E-2</v>
      </c>
      <c r="R51" s="11">
        <f t="shared" si="120"/>
        <v>2.7546253750066602E-2</v>
      </c>
      <c r="S51" s="11">
        <f t="shared" si="120"/>
        <v>2.7546253750066602E-2</v>
      </c>
      <c r="T51" s="11">
        <f t="shared" si="120"/>
        <v>2.7546253750066602E-2</v>
      </c>
      <c r="U51" s="11">
        <f t="shared" si="120"/>
        <v>2.7546253750066602E-2</v>
      </c>
      <c r="V51" s="11">
        <f t="shared" si="120"/>
        <v>2.7546253750066602E-2</v>
      </c>
      <c r="W51" s="11">
        <f t="shared" si="119"/>
        <v>2.7546253750066602E-2</v>
      </c>
      <c r="X51" s="11">
        <f t="shared" si="119"/>
        <v>2.7546253750066602E-2</v>
      </c>
      <c r="Y51" s="11">
        <f t="shared" si="119"/>
        <v>2.7546253750066602E-2</v>
      </c>
      <c r="Z51" s="11">
        <f t="shared" si="119"/>
        <v>2.7546253750066602E-2</v>
      </c>
      <c r="AA51" s="11">
        <f t="shared" si="119"/>
        <v>2.7546253750066602E-2</v>
      </c>
      <c r="AB51" s="11">
        <f t="shared" si="119"/>
        <v>2.7546253750066602E-2</v>
      </c>
      <c r="AC51" s="11">
        <f t="shared" si="119"/>
        <v>2.7546253750066602E-2</v>
      </c>
      <c r="AD51" s="11">
        <f t="shared" si="119"/>
        <v>2.7546253750066602E-2</v>
      </c>
      <c r="AE51" s="11">
        <f t="shared" si="119"/>
        <v>2.7546253750066602E-2</v>
      </c>
      <c r="AF51" s="11">
        <f t="shared" si="119"/>
        <v>2.7546253750066602E-2</v>
      </c>
      <c r="AG51" s="11">
        <f t="shared" si="119"/>
        <v>2.7546253750066602E-2</v>
      </c>
      <c r="AH51" s="11">
        <f t="shared" si="119"/>
        <v>2.7546253750066602E-2</v>
      </c>
      <c r="AI51" s="11">
        <f t="shared" si="119"/>
        <v>2.7546253750066602E-2</v>
      </c>
      <c r="AJ51" s="11">
        <f t="shared" si="119"/>
        <v>2.7546253750066602E-2</v>
      </c>
      <c r="AK51" s="11">
        <f t="shared" si="119"/>
        <v>2.7546253750066602E-2</v>
      </c>
      <c r="AL51" s="11">
        <f t="shared" si="119"/>
        <v>2.7546253750066602E-2</v>
      </c>
      <c r="AM51" s="11">
        <f t="shared" si="119"/>
        <v>2.7546253750066602E-2</v>
      </c>
      <c r="AN51" s="11">
        <f t="shared" si="119"/>
        <v>2.7546253750066602E-2</v>
      </c>
      <c r="AO51" s="11">
        <f t="shared" si="116"/>
        <v>2.7546253750066602E-2</v>
      </c>
      <c r="AP51" s="11">
        <f t="shared" si="116"/>
        <v>2.7546253750066602E-2</v>
      </c>
      <c r="AQ51" s="11">
        <f t="shared" si="116"/>
        <v>2.7546253750066602E-2</v>
      </c>
      <c r="AR51" s="11">
        <f t="shared" si="116"/>
        <v>2.7546253750066602E-2</v>
      </c>
      <c r="AS51" s="11">
        <f t="shared" si="116"/>
        <v>2.7546253750066602E-2</v>
      </c>
      <c r="AT51" s="11">
        <f t="shared" si="116"/>
        <v>2.7546253750066602E-2</v>
      </c>
      <c r="AU51" s="11">
        <f t="shared" si="116"/>
        <v>2.7546253750066602E-2</v>
      </c>
      <c r="AV51" s="11">
        <f t="shared" si="116"/>
        <v>2.7546253750066602E-2</v>
      </c>
      <c r="AW51" s="11">
        <f t="shared" si="116"/>
        <v>2.7546253750066602E-2</v>
      </c>
      <c r="AX51" s="11">
        <f t="shared" si="116"/>
        <v>2.7546253750066602E-2</v>
      </c>
      <c r="AY51" s="11">
        <f t="shared" si="116"/>
        <v>2.7546253750066602E-2</v>
      </c>
      <c r="AZ51" s="11">
        <f t="shared" si="116"/>
        <v>2.8546253750066603E-2</v>
      </c>
      <c r="BA51" s="11">
        <f t="shared" si="116"/>
        <v>2.7546253750066602E-2</v>
      </c>
      <c r="BB51" s="11">
        <f t="shared" si="116"/>
        <v>2.7546253750066602E-2</v>
      </c>
      <c r="BC51" s="11">
        <f t="shared" si="116"/>
        <v>2.7546253750066602E-2</v>
      </c>
      <c r="BD51" s="11">
        <f t="shared" si="116"/>
        <v>2.7546253750066602E-2</v>
      </c>
      <c r="BF51" s="11">
        <f t="shared" si="110"/>
        <v>0.29728046617798715</v>
      </c>
      <c r="BG51" s="11">
        <f t="shared" si="60"/>
        <v>0.29728202094895662</v>
      </c>
      <c r="BH51" s="11">
        <f t="shared" si="61"/>
        <v>0.29728329816876053</v>
      </c>
      <c r="BI51" s="11">
        <f t="shared" si="62"/>
        <v>0.29728437527848711</v>
      </c>
      <c r="BJ51" s="11">
        <f t="shared" si="63"/>
        <v>0.29728544449751421</v>
      </c>
      <c r="BK51" s="11">
        <f t="shared" si="64"/>
        <v>0.29728603648083662</v>
      </c>
      <c r="BL51" s="11">
        <f t="shared" si="65"/>
        <v>0.29728662605914075</v>
      </c>
      <c r="BM51" s="11">
        <f t="shared" si="66"/>
        <v>0.29728689121480473</v>
      </c>
      <c r="BN51" s="11">
        <f t="shared" si="67"/>
        <v>0.29728715588545362</v>
      </c>
      <c r="BO51" s="11">
        <f t="shared" si="68"/>
        <v>0.29728742007241749</v>
      </c>
      <c r="BP51" s="11">
        <f t="shared" si="69"/>
        <v>0.29728744146960967</v>
      </c>
      <c r="BQ51" s="11">
        <f t="shared" si="70"/>
        <v>0.29728746286363189</v>
      </c>
      <c r="BR51" s="11">
        <f t="shared" si="71"/>
        <v>0.29728748425448531</v>
      </c>
      <c r="BS51" s="11">
        <f t="shared" si="72"/>
        <v>0.29728750564217027</v>
      </c>
      <c r="BT51" s="11">
        <f t="shared" si="73"/>
        <v>0.29728752702668759</v>
      </c>
      <c r="BU51" s="11">
        <f t="shared" si="74"/>
        <v>0.297287548408038</v>
      </c>
      <c r="BV51" s="11">
        <f t="shared" si="75"/>
        <v>0.29728756978622245</v>
      </c>
      <c r="BW51" s="11">
        <f t="shared" si="76"/>
        <v>0.29728759116124109</v>
      </c>
      <c r="BX51" s="11">
        <f t="shared" si="77"/>
        <v>0.29728761253309499</v>
      </c>
      <c r="BY51" s="11">
        <f t="shared" si="78"/>
        <v>0.29728763390178475</v>
      </c>
      <c r="BZ51" s="11">
        <f t="shared" si="79"/>
        <v>0.29728756691640701</v>
      </c>
      <c r="CA51" s="11">
        <f t="shared" si="80"/>
        <v>0.29728749989993186</v>
      </c>
      <c r="CB51" s="11">
        <f t="shared" si="81"/>
        <v>0.29728743285233766</v>
      </c>
      <c r="CC51" s="11">
        <f t="shared" si="82"/>
        <v>0.29728736577360271</v>
      </c>
      <c r="CD51" s="11">
        <f t="shared" si="83"/>
        <v>0.29728729866370496</v>
      </c>
      <c r="CE51" s="11">
        <f t="shared" si="84"/>
        <v>0.2972872315226231</v>
      </c>
      <c r="CF51" s="11">
        <f t="shared" si="85"/>
        <v>0.29728716435033525</v>
      </c>
      <c r="CG51" s="11">
        <f t="shared" si="86"/>
        <v>0.29728709714681967</v>
      </c>
      <c r="CH51" s="11">
        <f t="shared" si="87"/>
        <v>0.29728702991205463</v>
      </c>
      <c r="CI51" s="11">
        <f t="shared" si="88"/>
        <v>0.29728696264601817</v>
      </c>
      <c r="CJ51" s="11">
        <f t="shared" si="89"/>
        <v>0.29728696264601817</v>
      </c>
      <c r="CK51" s="11">
        <f t="shared" si="90"/>
        <v>0.29728696264601823</v>
      </c>
      <c r="CL51" s="11">
        <f t="shared" si="91"/>
        <v>0.29728696264601823</v>
      </c>
      <c r="CM51" s="11">
        <f t="shared" si="92"/>
        <v>0.29728696264601823</v>
      </c>
      <c r="CN51" s="11">
        <f t="shared" si="93"/>
        <v>0.29728696264601823</v>
      </c>
      <c r="CO51" s="11">
        <f t="shared" si="94"/>
        <v>0.29728696264601823</v>
      </c>
      <c r="CP51" s="11">
        <f t="shared" si="95"/>
        <v>0.29728696264601823</v>
      </c>
      <c r="CQ51" s="11">
        <f t="shared" si="96"/>
        <v>0.29728696264601823</v>
      </c>
      <c r="CR51" s="11">
        <f t="shared" si="97"/>
        <v>0.29728696264601823</v>
      </c>
      <c r="CS51" s="11">
        <f t="shared" si="98"/>
        <v>0.29728696264601817</v>
      </c>
      <c r="CT51" s="11">
        <f t="shared" si="99"/>
        <v>0.29728696264601823</v>
      </c>
      <c r="CU51" s="11">
        <f t="shared" si="100"/>
        <v>0.29728696264601828</v>
      </c>
      <c r="CV51" s="11">
        <f t="shared" si="101"/>
        <v>0.29728696264601828</v>
      </c>
      <c r="CW51" s="11">
        <f t="shared" si="102"/>
        <v>0.29728696264601823</v>
      </c>
      <c r="CX51" s="11">
        <f t="shared" si="103"/>
        <v>0.29728696264601828</v>
      </c>
      <c r="CY51" s="11">
        <f t="shared" si="104"/>
        <v>0.29728696264601828</v>
      </c>
      <c r="CZ51" s="11">
        <f t="shared" si="105"/>
        <v>0.29757627999943287</v>
      </c>
      <c r="DA51" s="11">
        <f t="shared" si="106"/>
        <v>0.29757627999943287</v>
      </c>
      <c r="DB51" s="11">
        <f t="shared" si="107"/>
        <v>0.29757627999943287</v>
      </c>
      <c r="DC51" s="11">
        <f t="shared" si="108"/>
        <v>0.29757627999943287</v>
      </c>
      <c r="DE51" s="4">
        <f>(1-BF51)/(SUM(BF$6:BF51))</f>
        <v>2.582246127985853E-2</v>
      </c>
      <c r="DF51" s="4">
        <f>(1-BG51)/(SUM(BG$6:BG51))</f>
        <v>2.5821335465738192E-2</v>
      </c>
      <c r="DG51" s="4">
        <f>(1-BH51)/(SUM(BH$6:BH51))</f>
        <v>2.5820261602963905E-2</v>
      </c>
      <c r="DH51" s="4">
        <f>(1-BI51)/(SUM(BI$6:BI51))</f>
        <v>2.5819231947115412E-2</v>
      </c>
      <c r="DI51" s="4">
        <f>(1-BJ51)/(SUM(BJ$6:BJ51))</f>
        <v>2.5818226197449192E-2</v>
      </c>
      <c r="DJ51" s="4">
        <f>(1-BK51)/(SUM(BK$6:BK51))</f>
        <v>2.5817297733414818E-2</v>
      </c>
      <c r="DK51" s="4">
        <f>(1-BL51)/(SUM(BL$6:BL51))</f>
        <v>2.581639349885401E-2</v>
      </c>
      <c r="DL51" s="4">
        <f>(1-BM51)/(SUM(BM$6:BM51))</f>
        <v>2.5815547504534943E-2</v>
      </c>
      <c r="DM51" s="4">
        <f>(1-BN51)/(SUM(BN$6:BN51))</f>
        <v>2.5814724824763477E-2</v>
      </c>
      <c r="DN51" s="4">
        <f>(1-BO51)/(SUM(BO$6:BO51))</f>
        <v>2.5813925523345101E-2</v>
      </c>
      <c r="DO51" s="4">
        <f>(1-BP51)/(SUM(BP$6:BP51))</f>
        <v>2.5813172486791172E-2</v>
      </c>
      <c r="DP51" s="4">
        <f>(1-BQ51)/(SUM(BQ$6:BQ51))</f>
        <v>2.5812440944575018E-2</v>
      </c>
      <c r="DQ51" s="4">
        <f>(1-BR51)/(SUM(BR$6:BR51))</f>
        <v>2.5811730334449789E-2</v>
      </c>
      <c r="DR51" s="4">
        <f>(1-BS51)/(SUM(BS$6:BS51))</f>
        <v>2.5811040107297525E-2</v>
      </c>
      <c r="DS51" s="4">
        <f>(1-BT51)/(SUM(BT$6:BT51))</f>
        <v>2.5810369726867791E-2</v>
      </c>
      <c r="DT51" s="4">
        <f>(1-BU51)/(SUM(BU$6:BU51))</f>
        <v>2.5809718669520088E-2</v>
      </c>
      <c r="DU51" s="4">
        <f>(1-BV51)/(SUM(BV$6:BV51))</f>
        <v>2.5809086423970503E-2</v>
      </c>
      <c r="DV51" s="4">
        <f>(1-BW51)/(SUM(BW$6:BW51))</f>
        <v>2.5808472491042171E-2</v>
      </c>
      <c r="DW51" s="4">
        <f>(1-BX51)/(SUM(BX$6:BX51))</f>
        <v>2.5807876383419696E-2</v>
      </c>
      <c r="DX51" s="4">
        <f>(1-BY51)/(SUM(BY$6:BY51))</f>
        <v>2.580729762540749E-2</v>
      </c>
      <c r="DY51" s="4">
        <f>(1-BZ51)/(SUM(BZ$6:BZ51))</f>
        <v>2.5806742123310671E-2</v>
      </c>
      <c r="DZ51" s="4">
        <f>(1-CA51)/(SUM(CA$6:CA51))</f>
        <v>2.5806202555148875E-2</v>
      </c>
      <c r="EA51" s="4">
        <f>(1-CB51)/(SUM(CB$6:CB51))</f>
        <v>2.5805678340731903E-2</v>
      </c>
      <c r="EB51" s="4">
        <f>(1-CC51)/(SUM(CC$6:CC51))</f>
        <v>2.5805168923459892E-2</v>
      </c>
      <c r="EC51" s="4">
        <f>(1-CD51)/(SUM(CD$6:CD51))</f>
        <v>2.5804673769269492E-2</v>
      </c>
      <c r="ED51" s="4">
        <f>(1-CE51)/(SUM(CE$6:CE51))</f>
        <v>2.5804192365630522E-2</v>
      </c>
      <c r="EE51" s="4">
        <f>(1-CF51)/(SUM(CF$6:CF51))</f>
        <v>2.5803724220590796E-2</v>
      </c>
      <c r="EF51" s="4">
        <f>(1-CG51)/(SUM(CG$6:CG51))</f>
        <v>2.5803268861866492E-2</v>
      </c>
      <c r="EG51" s="4">
        <f>(1-CH51)/(SUM(CH$6:CH51))</f>
        <v>2.5802825835975752E-2</v>
      </c>
      <c r="EH51" s="4">
        <f>(1-CI51)/(SUM(CI$6:CI51))</f>
        <v>2.5802394707413433E-2</v>
      </c>
      <c r="EI51" s="4">
        <f>(1-CJ51)/(SUM(CJ$6:CJ51))</f>
        <v>2.5801971326321137E-2</v>
      </c>
      <c r="EJ51" s="4">
        <f>(1-CK51)/(SUM(CK$6:CK51))</f>
        <v>2.5801559308484441E-2</v>
      </c>
      <c r="EK51" s="4">
        <f>(1-CL51)/(SUM(CL$6:CL51))</f>
        <v>2.5801158348573213E-2</v>
      </c>
      <c r="EL51" s="4">
        <f>(1-CM51)/(SUM(CM$6:CM51))</f>
        <v>2.5800768149479947E-2</v>
      </c>
      <c r="EM51" s="4">
        <f>(1-CN51)/(SUM(CN$6:CN51))</f>
        <v>2.5800388422097358E-2</v>
      </c>
      <c r="EN51" s="4">
        <f>(1-CO51)/(SUM(CO$6:CO51))</f>
        <v>2.5800018885102045E-2</v>
      </c>
      <c r="EO51" s="4">
        <f>(1-CP51)/(SUM(CP$6:CP51))</f>
        <v>2.5799659264744031E-2</v>
      </c>
      <c r="EP51" s="4">
        <f>(1-CQ51)/(SUM(CQ$6:CQ51))</f>
        <v>2.5799309294642064E-2</v>
      </c>
      <c r="EQ51" s="4">
        <f>(1-CR51)/(SUM(CR$6:CR51))</f>
        <v>2.5798968715584476E-2</v>
      </c>
      <c r="ER51" s="4">
        <f>(1-CS51)/(SUM(CS$6:CS51))</f>
        <v>2.5798637275335479E-2</v>
      </c>
      <c r="ES51" s="4">
        <f>(1-CT51)/(SUM(CT$6:CT51))</f>
        <v>2.5798314728446726E-2</v>
      </c>
      <c r="ET51" s="4">
        <f>(1-CU51)/(SUM(CU$6:CU51))</f>
        <v>2.5798000836073982E-2</v>
      </c>
      <c r="EU51" s="4">
        <f>(1-CV51)/(SUM(CV$6:CV51))</f>
        <v>2.5797695365798842E-2</v>
      </c>
      <c r="EV51" s="4">
        <f>(1-CW51)/(SUM(CW$6:CW51))</f>
        <v>2.5797398091455221E-2</v>
      </c>
      <c r="EW51" s="4">
        <f>(1-CX51)/(SUM(CX$6:CX51))</f>
        <v>2.5797108792960582E-2</v>
      </c>
      <c r="EX51" s="4">
        <f>(1-CY51)/(SUM(CY$6:CY51))</f>
        <v>2.5796827256151813E-2</v>
      </c>
      <c r="EY51" s="4">
        <f>(1-CZ51)/(SUM(CZ$6:CZ51))</f>
        <v>2.5785932450008937E-2</v>
      </c>
      <c r="EZ51" s="4">
        <f>(1-DA51)/(SUM(DA$6:DA51))</f>
        <v>2.5785932450008937E-2</v>
      </c>
      <c r="FA51" s="4">
        <f>(1-DB51)/(SUM(DB$6:DB51))</f>
        <v>2.5785932450008937E-2</v>
      </c>
      <c r="FB51" s="4">
        <f>(1-DC51)/(SUM(DC$6:DC51))</f>
        <v>2.5785932450008937E-2</v>
      </c>
      <c r="FD51" s="4">
        <f t="shared" si="109"/>
        <v>2.6722087464281286E-2</v>
      </c>
      <c r="FE51" s="4">
        <f t="shared" si="9"/>
        <v>2.6721970731196532E-2</v>
      </c>
      <c r="FF51" s="4">
        <f t="shared" si="10"/>
        <v>2.672187483727706E-2</v>
      </c>
      <c r="FG51" s="4">
        <f t="shared" si="11"/>
        <v>2.6721793967989571E-2</v>
      </c>
      <c r="FH51" s="4">
        <f t="shared" si="12"/>
        <v>2.6721713691431059E-2</v>
      </c>
      <c r="FI51" s="4">
        <f t="shared" si="13"/>
        <v>2.6721669245674873E-2</v>
      </c>
      <c r="FJ51" s="4">
        <f t="shared" si="14"/>
        <v>2.6721624980575953E-2</v>
      </c>
      <c r="FK51" s="4">
        <f t="shared" si="15"/>
        <v>2.672160507291621E-2</v>
      </c>
      <c r="FL51" s="4">
        <f t="shared" si="16"/>
        <v>2.6721585201688658E-2</v>
      </c>
      <c r="FM51" s="4">
        <f t="shared" si="17"/>
        <v>2.672156536679382E-2</v>
      </c>
      <c r="FN51" s="4">
        <f t="shared" si="18"/>
        <v>2.6721563760314648E-2</v>
      </c>
      <c r="FO51" s="4">
        <f t="shared" si="19"/>
        <v>2.6721562154073508E-2</v>
      </c>
      <c r="FP51" s="4">
        <f t="shared" si="20"/>
        <v>2.6721560548070622E-2</v>
      </c>
      <c r="FQ51" s="4">
        <f t="shared" si="21"/>
        <v>2.6721558942305768E-2</v>
      </c>
      <c r="FR51" s="4">
        <f t="shared" si="22"/>
        <v>2.6721557336778723E-2</v>
      </c>
      <c r="FS51" s="4">
        <f t="shared" si="23"/>
        <v>2.6721555731489488E-2</v>
      </c>
      <c r="FT51" s="4">
        <f t="shared" si="24"/>
        <v>2.6721554126438063E-2</v>
      </c>
      <c r="FU51" s="4">
        <f t="shared" si="25"/>
        <v>2.6721552521624448E-2</v>
      </c>
      <c r="FV51" s="4">
        <f t="shared" si="26"/>
        <v>2.6721550917048642E-2</v>
      </c>
      <c r="FW51" s="4">
        <f t="shared" si="27"/>
        <v>2.6721549312710424E-2</v>
      </c>
      <c r="FX51" s="4">
        <f t="shared" si="28"/>
        <v>2.6721554341900822E-2</v>
      </c>
      <c r="FY51" s="4">
        <f t="shared" si="29"/>
        <v>2.6721559373426906E-2</v>
      </c>
      <c r="FZ51" s="4">
        <f t="shared" si="30"/>
        <v>2.6721564407290455E-2</v>
      </c>
      <c r="GA51" s="4">
        <f t="shared" si="31"/>
        <v>2.6721569443493243E-2</v>
      </c>
      <c r="GB51" s="4">
        <f t="shared" si="32"/>
        <v>2.6721574482037047E-2</v>
      </c>
      <c r="GC51" s="4">
        <f t="shared" si="33"/>
        <v>2.67215795229232E-2</v>
      </c>
      <c r="GD51" s="4">
        <f t="shared" si="34"/>
        <v>2.6721584566153478E-2</v>
      </c>
      <c r="GE51" s="4">
        <f t="shared" si="35"/>
        <v>2.6721589611729435E-2</v>
      </c>
      <c r="GF51" s="4">
        <f t="shared" si="36"/>
        <v>2.6721594659652625E-2</v>
      </c>
      <c r="GG51" s="4">
        <f t="shared" si="37"/>
        <v>2.6721599709924826E-2</v>
      </c>
      <c r="GH51" s="4">
        <f t="shared" si="38"/>
        <v>2.6721599709924826E-2</v>
      </c>
      <c r="GI51" s="4">
        <f t="shared" si="39"/>
        <v>2.6721599709924826E-2</v>
      </c>
      <c r="GJ51" s="4">
        <f t="shared" si="40"/>
        <v>2.6721599709924826E-2</v>
      </c>
      <c r="GK51" s="4">
        <f t="shared" si="41"/>
        <v>2.6721599709924826E-2</v>
      </c>
      <c r="GL51" s="4">
        <f t="shared" si="42"/>
        <v>2.6721599709924826E-2</v>
      </c>
      <c r="GM51" s="4">
        <f t="shared" si="43"/>
        <v>2.6721599709924826E-2</v>
      </c>
      <c r="GN51" s="4">
        <f t="shared" si="44"/>
        <v>2.6721599709924826E-2</v>
      </c>
      <c r="GO51" s="4">
        <f t="shared" si="45"/>
        <v>2.6721599709924826E-2</v>
      </c>
      <c r="GP51" s="4">
        <f t="shared" si="46"/>
        <v>2.6721599709924826E-2</v>
      </c>
      <c r="GQ51" s="4">
        <f t="shared" si="47"/>
        <v>2.6721599709924826E-2</v>
      </c>
      <c r="GR51" s="4">
        <f t="shared" si="48"/>
        <v>2.6721599709924826E-2</v>
      </c>
      <c r="GS51" s="4">
        <f t="shared" si="49"/>
        <v>2.6721599709924826E-2</v>
      </c>
      <c r="GT51" s="4">
        <f t="shared" si="50"/>
        <v>2.6721599709924826E-2</v>
      </c>
      <c r="GU51" s="4">
        <f t="shared" si="51"/>
        <v>2.6721599709924826E-2</v>
      </c>
      <c r="GV51" s="4">
        <f t="shared" si="52"/>
        <v>2.6721599709924826E-2</v>
      </c>
      <c r="GW51" s="4">
        <f t="shared" si="53"/>
        <v>2.6721599709924826E-2</v>
      </c>
      <c r="GX51" s="4">
        <f t="shared" si="54"/>
        <v>2.6699888818546125E-2</v>
      </c>
      <c r="GY51" s="4">
        <f t="shared" si="55"/>
        <v>2.6699888818546125E-2</v>
      </c>
      <c r="GZ51" s="4">
        <f t="shared" si="56"/>
        <v>2.6699888818546125E-2</v>
      </c>
      <c r="HA51" s="4">
        <f t="shared" si="57"/>
        <v>2.6699888818546125E-2</v>
      </c>
      <c r="HB51" s="4"/>
      <c r="HC51" s="4"/>
      <c r="HD51" s="4"/>
      <c r="HE51" s="4"/>
    </row>
    <row r="52" spans="2:213" x14ac:dyDescent="0.2">
      <c r="B52" t="str">
        <f t="shared" si="117"/>
        <v>47y</v>
      </c>
      <c r="C52">
        <f t="shared" si="58"/>
        <v>564</v>
      </c>
      <c r="D52" s="10">
        <f t="shared" si="1"/>
        <v>47</v>
      </c>
      <c r="E52" s="11">
        <f>'Curve construction'!E67</f>
        <v>2.7546253750066602E-2</v>
      </c>
      <c r="G52" s="11">
        <f t="shared" si="120"/>
        <v>2.7546253750066602E-2</v>
      </c>
      <c r="H52" s="11">
        <f t="shared" si="120"/>
        <v>2.7546253750066602E-2</v>
      </c>
      <c r="I52" s="11">
        <f t="shared" si="120"/>
        <v>2.7546253750066602E-2</v>
      </c>
      <c r="J52" s="11">
        <f t="shared" si="120"/>
        <v>2.7546253750066602E-2</v>
      </c>
      <c r="K52" s="11">
        <f t="shared" si="120"/>
        <v>2.7546253750066602E-2</v>
      </c>
      <c r="L52" s="11">
        <f t="shared" si="120"/>
        <v>2.7546253750066602E-2</v>
      </c>
      <c r="M52" s="11">
        <f t="shared" si="120"/>
        <v>2.7546253750066602E-2</v>
      </c>
      <c r="N52" s="11">
        <f t="shared" si="120"/>
        <v>2.7546253750066602E-2</v>
      </c>
      <c r="O52" s="11">
        <f t="shared" si="120"/>
        <v>2.7546253750066602E-2</v>
      </c>
      <c r="P52" s="11">
        <f t="shared" si="120"/>
        <v>2.7546253750066602E-2</v>
      </c>
      <c r="Q52" s="11">
        <f t="shared" si="120"/>
        <v>2.7546253750066602E-2</v>
      </c>
      <c r="R52" s="11">
        <f t="shared" si="120"/>
        <v>2.7546253750066602E-2</v>
      </c>
      <c r="S52" s="11">
        <f t="shared" si="120"/>
        <v>2.7546253750066602E-2</v>
      </c>
      <c r="T52" s="11">
        <f t="shared" si="120"/>
        <v>2.7546253750066602E-2</v>
      </c>
      <c r="U52" s="11">
        <f t="shared" si="120"/>
        <v>2.7546253750066602E-2</v>
      </c>
      <c r="V52" s="11">
        <f t="shared" si="120"/>
        <v>2.7546253750066602E-2</v>
      </c>
      <c r="W52" s="11">
        <f t="shared" si="119"/>
        <v>2.7546253750066602E-2</v>
      </c>
      <c r="X52" s="11">
        <f t="shared" si="119"/>
        <v>2.7546253750066602E-2</v>
      </c>
      <c r="Y52" s="11">
        <f t="shared" si="119"/>
        <v>2.7546253750066602E-2</v>
      </c>
      <c r="Z52" s="11">
        <f t="shared" si="119"/>
        <v>2.7546253750066602E-2</v>
      </c>
      <c r="AA52" s="11">
        <f t="shared" si="119"/>
        <v>2.7546253750066602E-2</v>
      </c>
      <c r="AB52" s="11">
        <f t="shared" si="119"/>
        <v>2.7546253750066602E-2</v>
      </c>
      <c r="AC52" s="11">
        <f t="shared" si="119"/>
        <v>2.7546253750066602E-2</v>
      </c>
      <c r="AD52" s="11">
        <f t="shared" si="119"/>
        <v>2.7546253750066602E-2</v>
      </c>
      <c r="AE52" s="11">
        <f t="shared" si="119"/>
        <v>2.7546253750066602E-2</v>
      </c>
      <c r="AF52" s="11">
        <f t="shared" si="119"/>
        <v>2.7546253750066602E-2</v>
      </c>
      <c r="AG52" s="11">
        <f t="shared" si="119"/>
        <v>2.7546253750066602E-2</v>
      </c>
      <c r="AH52" s="11">
        <f t="shared" si="119"/>
        <v>2.7546253750066602E-2</v>
      </c>
      <c r="AI52" s="11">
        <f t="shared" si="119"/>
        <v>2.7546253750066602E-2</v>
      </c>
      <c r="AJ52" s="11">
        <f t="shared" si="119"/>
        <v>2.7546253750066602E-2</v>
      </c>
      <c r="AK52" s="11">
        <f t="shared" si="119"/>
        <v>2.7546253750066602E-2</v>
      </c>
      <c r="AL52" s="11">
        <f t="shared" si="119"/>
        <v>2.7546253750066602E-2</v>
      </c>
      <c r="AM52" s="11">
        <f t="shared" si="119"/>
        <v>2.7546253750066602E-2</v>
      </c>
      <c r="AN52" s="11">
        <f t="shared" si="119"/>
        <v>2.7546253750066602E-2</v>
      </c>
      <c r="AO52" s="11">
        <f t="shared" si="116"/>
        <v>2.7546253750066602E-2</v>
      </c>
      <c r="AP52" s="11">
        <f t="shared" si="116"/>
        <v>2.7546253750066602E-2</v>
      </c>
      <c r="AQ52" s="11">
        <f t="shared" si="116"/>
        <v>2.7546253750066602E-2</v>
      </c>
      <c r="AR52" s="11">
        <f t="shared" si="116"/>
        <v>2.7546253750066602E-2</v>
      </c>
      <c r="AS52" s="11">
        <f t="shared" si="116"/>
        <v>2.7546253750066602E-2</v>
      </c>
      <c r="AT52" s="11">
        <f t="shared" si="116"/>
        <v>2.7546253750066602E-2</v>
      </c>
      <c r="AU52" s="11">
        <f t="shared" si="116"/>
        <v>2.7546253750066602E-2</v>
      </c>
      <c r="AV52" s="11">
        <f t="shared" si="116"/>
        <v>2.7546253750066602E-2</v>
      </c>
      <c r="AW52" s="11">
        <f t="shared" si="116"/>
        <v>2.7546253750066602E-2</v>
      </c>
      <c r="AX52" s="11">
        <f t="shared" si="116"/>
        <v>2.7546253750066602E-2</v>
      </c>
      <c r="AY52" s="11">
        <f t="shared" si="116"/>
        <v>2.7546253750066602E-2</v>
      </c>
      <c r="AZ52" s="11">
        <f t="shared" si="116"/>
        <v>2.7546253750066602E-2</v>
      </c>
      <c r="BA52" s="11">
        <f t="shared" si="116"/>
        <v>2.8546253750066603E-2</v>
      </c>
      <c r="BB52" s="11">
        <f t="shared" si="116"/>
        <v>2.7546253750066602E-2</v>
      </c>
      <c r="BC52" s="11">
        <f t="shared" si="116"/>
        <v>2.7546253750066602E-2</v>
      </c>
      <c r="BD52" s="11">
        <f t="shared" si="116"/>
        <v>2.7546253750066602E-2</v>
      </c>
      <c r="BF52" s="11">
        <f t="shared" si="110"/>
        <v>0.28931103110254308</v>
      </c>
      <c r="BG52" s="11">
        <f t="shared" si="60"/>
        <v>0.28931254419352442</v>
      </c>
      <c r="BH52" s="11">
        <f t="shared" si="61"/>
        <v>0.28931378717387618</v>
      </c>
      <c r="BI52" s="11">
        <f t="shared" si="62"/>
        <v>0.28931483540866137</v>
      </c>
      <c r="BJ52" s="11">
        <f t="shared" si="63"/>
        <v>0.28931587596427938</v>
      </c>
      <c r="BK52" s="11">
        <f t="shared" si="64"/>
        <v>0.28931645207783169</v>
      </c>
      <c r="BL52" s="11">
        <f t="shared" si="65"/>
        <v>0.28931702585083896</v>
      </c>
      <c r="BM52" s="11">
        <f t="shared" si="66"/>
        <v>0.28931728389826311</v>
      </c>
      <c r="BN52" s="11">
        <f t="shared" si="67"/>
        <v>0.28931754147367439</v>
      </c>
      <c r="BO52" s="11">
        <f t="shared" si="68"/>
        <v>0.28931779857836715</v>
      </c>
      <c r="BP52" s="11">
        <f t="shared" si="69"/>
        <v>0.28931781940194767</v>
      </c>
      <c r="BQ52" s="11">
        <f t="shared" si="70"/>
        <v>0.28931784022244322</v>
      </c>
      <c r="BR52" s="11">
        <f t="shared" si="71"/>
        <v>0.28931786103985496</v>
      </c>
      <c r="BS52" s="11">
        <f t="shared" si="72"/>
        <v>0.28931788185418317</v>
      </c>
      <c r="BT52" s="11">
        <f t="shared" si="73"/>
        <v>0.28931790266542862</v>
      </c>
      <c r="BU52" s="11">
        <f t="shared" si="74"/>
        <v>0.28931792347359209</v>
      </c>
      <c r="BV52" s="11">
        <f t="shared" si="75"/>
        <v>0.28931794427867447</v>
      </c>
      <c r="BW52" s="11">
        <f t="shared" si="76"/>
        <v>0.28931796508067587</v>
      </c>
      <c r="BX52" s="11">
        <f t="shared" si="77"/>
        <v>0.28931798587959739</v>
      </c>
      <c r="BY52" s="11">
        <f t="shared" si="78"/>
        <v>0.28931800667543961</v>
      </c>
      <c r="BZ52" s="11">
        <f t="shared" si="79"/>
        <v>0.28931794148579243</v>
      </c>
      <c r="CA52" s="11">
        <f t="shared" si="80"/>
        <v>0.28931787626588151</v>
      </c>
      <c r="CB52" s="11">
        <f t="shared" si="81"/>
        <v>0.28931781101568577</v>
      </c>
      <c r="CC52" s="11">
        <f t="shared" si="82"/>
        <v>0.2893177457351841</v>
      </c>
      <c r="CD52" s="11">
        <f t="shared" si="83"/>
        <v>0.28931768042435502</v>
      </c>
      <c r="CE52" s="11">
        <f t="shared" si="84"/>
        <v>0.28931761508317777</v>
      </c>
      <c r="CF52" s="11">
        <f t="shared" si="85"/>
        <v>0.28931754971163115</v>
      </c>
      <c r="CG52" s="11">
        <f t="shared" si="86"/>
        <v>0.28931748430969395</v>
      </c>
      <c r="CH52" s="11">
        <f t="shared" si="87"/>
        <v>0.28931741887734497</v>
      </c>
      <c r="CI52" s="11">
        <f t="shared" si="88"/>
        <v>0.28931735341456294</v>
      </c>
      <c r="CJ52" s="11">
        <f t="shared" si="89"/>
        <v>0.28931735341456294</v>
      </c>
      <c r="CK52" s="11">
        <f t="shared" si="90"/>
        <v>0.28931735341456299</v>
      </c>
      <c r="CL52" s="11">
        <f t="shared" si="91"/>
        <v>0.28931735341456299</v>
      </c>
      <c r="CM52" s="11">
        <f t="shared" si="92"/>
        <v>0.28931735341456299</v>
      </c>
      <c r="CN52" s="11">
        <f t="shared" si="93"/>
        <v>0.28931735341456299</v>
      </c>
      <c r="CO52" s="11">
        <f t="shared" si="94"/>
        <v>0.28931735341456299</v>
      </c>
      <c r="CP52" s="11">
        <f t="shared" si="95"/>
        <v>0.28931735341456299</v>
      </c>
      <c r="CQ52" s="11">
        <f t="shared" si="96"/>
        <v>0.28931735341456299</v>
      </c>
      <c r="CR52" s="11">
        <f t="shared" si="97"/>
        <v>0.28931735341456299</v>
      </c>
      <c r="CS52" s="11">
        <f t="shared" si="98"/>
        <v>0.28931735341456294</v>
      </c>
      <c r="CT52" s="11">
        <f t="shared" si="99"/>
        <v>0.28931735341456299</v>
      </c>
      <c r="CU52" s="11">
        <f t="shared" si="100"/>
        <v>0.28931735341456305</v>
      </c>
      <c r="CV52" s="11">
        <f t="shared" si="101"/>
        <v>0.28931735341456305</v>
      </c>
      <c r="CW52" s="11">
        <f t="shared" si="102"/>
        <v>0.28931735341456299</v>
      </c>
      <c r="CX52" s="11">
        <f t="shared" si="103"/>
        <v>0.28931735341456305</v>
      </c>
      <c r="CY52" s="11">
        <f t="shared" si="104"/>
        <v>0.28931735341456305</v>
      </c>
      <c r="CZ52" s="11">
        <f t="shared" si="105"/>
        <v>0.28931735341456305</v>
      </c>
      <c r="DA52" s="11">
        <f t="shared" si="106"/>
        <v>0.28959891480643102</v>
      </c>
      <c r="DB52" s="11">
        <f t="shared" si="107"/>
        <v>0.28959891480643102</v>
      </c>
      <c r="DC52" s="11">
        <f t="shared" si="108"/>
        <v>0.28959891480643102</v>
      </c>
      <c r="DE52" s="4">
        <f>(1-BF52)/(SUM(BF$6:BF52))</f>
        <v>2.5840594414969224E-2</v>
      </c>
      <c r="DF52" s="4">
        <f>(1-BG52)/(SUM(BG$6:BG52))</f>
        <v>2.5839479794504582E-2</v>
      </c>
      <c r="DG52" s="4">
        <f>(1-BH52)/(SUM(BH$6:BH52))</f>
        <v>2.5838416590350452E-2</v>
      </c>
      <c r="DH52" s="4">
        <f>(1-BI52)/(SUM(BI$6:BI52))</f>
        <v>2.5837397140899596E-2</v>
      </c>
      <c r="DI52" s="4">
        <f>(1-BJ52)/(SUM(BJ$6:BJ52))</f>
        <v>2.5836401361410286E-2</v>
      </c>
      <c r="DJ52" s="4">
        <f>(1-BK52)/(SUM(BK$6:BK52))</f>
        <v>2.5835482066743704E-2</v>
      </c>
      <c r="DK52" s="4">
        <f>(1-BL52)/(SUM(BL$6:BL52))</f>
        <v>2.5834586762768917E-2</v>
      </c>
      <c r="DL52" s="4">
        <f>(1-BM52)/(SUM(BM$6:BM52))</f>
        <v>2.5833749098584304E-2</v>
      </c>
      <c r="DM52" s="4">
        <f>(1-BN52)/(SUM(BN$6:BN52))</f>
        <v>2.583293451943388E-2</v>
      </c>
      <c r="DN52" s="4">
        <f>(1-BO52)/(SUM(BO$6:BO52))</f>
        <v>2.5832143088542332E-2</v>
      </c>
      <c r="DO52" s="4">
        <f>(1-BP52)/(SUM(BP$6:BP52))</f>
        <v>2.5831397446864711E-2</v>
      </c>
      <c r="DP52" s="4">
        <f>(1-BQ52)/(SUM(BQ$6:BQ52))</f>
        <v>2.5830673088064651E-2</v>
      </c>
      <c r="DQ52" s="4">
        <f>(1-BR52)/(SUM(BR$6:BR52))</f>
        <v>2.5829969455452378E-2</v>
      </c>
      <c r="DR52" s="4">
        <f>(1-BS52)/(SUM(BS$6:BS52))</f>
        <v>2.5829286005335822E-2</v>
      </c>
      <c r="DS52" s="4">
        <f>(1-BT52)/(SUM(BT$6:BT52))</f>
        <v>2.5828622206761853E-2</v>
      </c>
      <c r="DT52" s="4">
        <f>(1-BU52)/(SUM(BU$6:BU52))</f>
        <v>2.5827977541261406E-2</v>
      </c>
      <c r="DU52" s="4">
        <f>(1-BV52)/(SUM(BV$6:BV52))</f>
        <v>2.5827351502598725E-2</v>
      </c>
      <c r="DV52" s="4">
        <f>(1-BW52)/(SUM(BW$6:BW52))</f>
        <v>2.582674359652435E-2</v>
      </c>
      <c r="DW52" s="4">
        <f>(1-BX52)/(SUM(BX$6:BX52))</f>
        <v>2.5826153340532097E-2</v>
      </c>
      <c r="DX52" s="4">
        <f>(1-BY52)/(SUM(BY$6:BY52))</f>
        <v>2.5825580263619852E-2</v>
      </c>
      <c r="DY52" s="4">
        <f>(1-BZ52)/(SUM(BZ$6:BZ52))</f>
        <v>2.582503020651044E-2</v>
      </c>
      <c r="DZ52" s="4">
        <f>(1-CA52)/(SUM(CA$6:CA52))</f>
        <v>2.5824495926742051E-2</v>
      </c>
      <c r="EA52" s="4">
        <f>(1-CB52)/(SUM(CB$6:CB52))</f>
        <v>2.5823976849837827E-2</v>
      </c>
      <c r="EB52" s="4">
        <f>(1-CC52)/(SUM(CC$6:CC52))</f>
        <v>2.5823472424678279E-2</v>
      </c>
      <c r="EC52" s="4">
        <f>(1-CD52)/(SUM(CD$6:CD52))</f>
        <v>2.5822982122457819E-2</v>
      </c>
      <c r="ED52" s="4">
        <f>(1-CE52)/(SUM(CE$6:CE52))</f>
        <v>2.5822505435691454E-2</v>
      </c>
      <c r="EE52" s="4">
        <f>(1-CF52)/(SUM(CF$6:CF52))</f>
        <v>2.5822041877269029E-2</v>
      </c>
      <c r="EF52" s="4">
        <f>(1-CG52)/(SUM(CG$6:CG52))</f>
        <v>2.5821590979554662E-2</v>
      </c>
      <c r="EG52" s="4">
        <f>(1-CH52)/(SUM(CH$6:CH52))</f>
        <v>2.5821152293528882E-2</v>
      </c>
      <c r="EH52" s="4">
        <f>(1-CI52)/(SUM(CI$6:CI52))</f>
        <v>2.5820725387971564E-2</v>
      </c>
      <c r="EI52" s="4">
        <f>(1-CJ52)/(SUM(CJ$6:CJ52))</f>
        <v>2.5820306159584031E-2</v>
      </c>
      <c r="EJ52" s="4">
        <f>(1-CK52)/(SUM(CK$6:CK52))</f>
        <v>2.5819898182857529E-2</v>
      </c>
      <c r="EK52" s="4">
        <f>(1-CL52)/(SUM(CL$6:CL52))</f>
        <v>2.5819501155467814E-2</v>
      </c>
      <c r="EL52" s="4">
        <f>(1-CM52)/(SUM(CM$6:CM52))</f>
        <v>2.5819114783231928E-2</v>
      </c>
      <c r="EM52" s="4">
        <f>(1-CN52)/(SUM(CN$6:CN52))</f>
        <v>2.5818738779888026E-2</v>
      </c>
      <c r="EN52" s="4">
        <f>(1-CO52)/(SUM(CO$6:CO52))</f>
        <v>2.5818372866881177E-2</v>
      </c>
      <c r="EO52" s="4">
        <f>(1-CP52)/(SUM(CP$6:CP52))</f>
        <v>2.5818016773155022E-2</v>
      </c>
      <c r="EP52" s="4">
        <f>(1-CQ52)/(SUM(CQ$6:CQ52))</f>
        <v>2.5817670234949103E-2</v>
      </c>
      <c r="EQ52" s="4">
        <f>(1-CR52)/(SUM(CR$6:CR52))</f>
        <v>2.5817332995601714E-2</v>
      </c>
      <c r="ER52" s="4">
        <f>(1-CS52)/(SUM(CS$6:CS52))</f>
        <v>2.5817004805358128E-2</v>
      </c>
      <c r="ES52" s="4">
        <f>(1-CT52)/(SUM(CT$6:CT52))</f>
        <v>2.5816685421184021E-2</v>
      </c>
      <c r="ET52" s="4">
        <f>(1-CU52)/(SUM(CU$6:CU52))</f>
        <v>2.5816374606583991E-2</v>
      </c>
      <c r="EU52" s="4">
        <f>(1-CV52)/(SUM(CV$6:CV52))</f>
        <v>2.5816072131425016E-2</v>
      </c>
      <c r="EV52" s="4">
        <f>(1-CW52)/(SUM(CW$6:CW52))</f>
        <v>2.5815777771764699E-2</v>
      </c>
      <c r="EW52" s="4">
        <f>(1-CX52)/(SUM(CX$6:CX52))</f>
        <v>2.5815491309684181E-2</v>
      </c>
      <c r="EX52" s="4">
        <f>(1-CY52)/(SUM(CY$6:CY52))</f>
        <v>2.5815212533125596E-2</v>
      </c>
      <c r="EY52" s="4">
        <f>(1-CZ52)/(SUM(CZ$6:CZ52))</f>
        <v>2.5814941235733951E-2</v>
      </c>
      <c r="EZ52" s="4">
        <f>(1-DA52)/(SUM(DA$6:DA52))</f>
        <v>2.5804449843792612E-2</v>
      </c>
      <c r="FA52" s="4">
        <f>(1-DB52)/(SUM(DB$6:DB52))</f>
        <v>2.5804449843792612E-2</v>
      </c>
      <c r="FB52" s="4">
        <f>(1-DC52)/(SUM(DC$6:DC52))</f>
        <v>2.5804449843792612E-2</v>
      </c>
      <c r="FD52" s="4">
        <f t="shared" si="109"/>
        <v>2.673961603256525E-2</v>
      </c>
      <c r="FE52" s="4">
        <f t="shared" si="9"/>
        <v>2.6739501781212427E-2</v>
      </c>
      <c r="FF52" s="4">
        <f t="shared" si="10"/>
        <v>2.6739407925986391E-2</v>
      </c>
      <c r="FG52" s="4">
        <f t="shared" si="11"/>
        <v>2.6739328775970517E-2</v>
      </c>
      <c r="FH52" s="4">
        <f t="shared" si="12"/>
        <v>2.6739250206081921E-2</v>
      </c>
      <c r="FI52" s="4">
        <f t="shared" si="13"/>
        <v>2.6739206705237217E-2</v>
      </c>
      <c r="FJ52" s="4">
        <f t="shared" si="14"/>
        <v>2.6739163381208852E-2</v>
      </c>
      <c r="FK52" s="4">
        <f t="shared" si="15"/>
        <v>2.6739143896783224E-2</v>
      </c>
      <c r="FL52" s="4">
        <f t="shared" si="16"/>
        <v>2.6739124448015517E-2</v>
      </c>
      <c r="FM52" s="4">
        <f t="shared" si="17"/>
        <v>2.6739105034808253E-2</v>
      </c>
      <c r="FN52" s="4">
        <f t="shared" si="18"/>
        <v>2.673910346248265E-2</v>
      </c>
      <c r="FO52" s="4">
        <f t="shared" si="19"/>
        <v>2.6739101890390193E-2</v>
      </c>
      <c r="FP52" s="4">
        <f t="shared" si="20"/>
        <v>2.673910031853044E-2</v>
      </c>
      <c r="FQ52" s="4">
        <f t="shared" si="21"/>
        <v>2.6739098746903833E-2</v>
      </c>
      <c r="FR52" s="4">
        <f t="shared" si="22"/>
        <v>2.6739097175510151E-2</v>
      </c>
      <c r="FS52" s="4">
        <f t="shared" si="23"/>
        <v>2.6739095604349172E-2</v>
      </c>
      <c r="FT52" s="4">
        <f t="shared" si="24"/>
        <v>2.6739094033420896E-2</v>
      </c>
      <c r="FU52" s="4">
        <f t="shared" si="25"/>
        <v>2.6739092462725544E-2</v>
      </c>
      <c r="FV52" s="4">
        <f t="shared" si="26"/>
        <v>2.6739090892262896E-2</v>
      </c>
      <c r="FW52" s="4">
        <f t="shared" si="27"/>
        <v>2.6739089322032727E-2</v>
      </c>
      <c r="FX52" s="4">
        <f t="shared" si="28"/>
        <v>2.6739094244303097E-2</v>
      </c>
      <c r="FY52" s="4">
        <f t="shared" si="29"/>
        <v>2.6739099168859637E-2</v>
      </c>
      <c r="FZ52" s="4">
        <f t="shared" si="30"/>
        <v>2.6739104095703903E-2</v>
      </c>
      <c r="GA52" s="4">
        <f t="shared" si="31"/>
        <v>2.6739109024837671E-2</v>
      </c>
      <c r="GB52" s="4">
        <f t="shared" si="32"/>
        <v>2.6739113956262717E-2</v>
      </c>
      <c r="GC52" s="4">
        <f t="shared" si="33"/>
        <v>2.6739118889980151E-2</v>
      </c>
      <c r="GD52" s="4">
        <f t="shared" si="34"/>
        <v>2.6739123825991751E-2</v>
      </c>
      <c r="GE52" s="4">
        <f t="shared" si="35"/>
        <v>2.6739128764299291E-2</v>
      </c>
      <c r="GF52" s="4">
        <f t="shared" si="36"/>
        <v>2.673913370490455E-2</v>
      </c>
      <c r="GG52" s="4">
        <f t="shared" si="37"/>
        <v>2.6739138647808414E-2</v>
      </c>
      <c r="GH52" s="4">
        <f t="shared" si="38"/>
        <v>2.6739138647808414E-2</v>
      </c>
      <c r="GI52" s="4">
        <f t="shared" si="39"/>
        <v>2.6739138647808414E-2</v>
      </c>
      <c r="GJ52" s="4">
        <f t="shared" si="40"/>
        <v>2.6739138647808414E-2</v>
      </c>
      <c r="GK52" s="4">
        <f t="shared" si="41"/>
        <v>2.6739138647808414E-2</v>
      </c>
      <c r="GL52" s="4">
        <f t="shared" si="42"/>
        <v>2.6739138647808414E-2</v>
      </c>
      <c r="GM52" s="4">
        <f t="shared" si="43"/>
        <v>2.6739138647808414E-2</v>
      </c>
      <c r="GN52" s="4">
        <f t="shared" si="44"/>
        <v>2.6739138647808414E-2</v>
      </c>
      <c r="GO52" s="4">
        <f t="shared" si="45"/>
        <v>2.6739138647808414E-2</v>
      </c>
      <c r="GP52" s="4">
        <f t="shared" si="46"/>
        <v>2.6739138647808414E-2</v>
      </c>
      <c r="GQ52" s="4">
        <f t="shared" si="47"/>
        <v>2.6739138647808414E-2</v>
      </c>
      <c r="GR52" s="4">
        <f t="shared" si="48"/>
        <v>2.6739138647808414E-2</v>
      </c>
      <c r="GS52" s="4">
        <f t="shared" si="49"/>
        <v>2.6739138647808414E-2</v>
      </c>
      <c r="GT52" s="4">
        <f t="shared" si="50"/>
        <v>2.6739138647808414E-2</v>
      </c>
      <c r="GU52" s="4">
        <f t="shared" si="51"/>
        <v>2.6739138647808414E-2</v>
      </c>
      <c r="GV52" s="4">
        <f t="shared" si="52"/>
        <v>2.6739138647808414E-2</v>
      </c>
      <c r="GW52" s="4">
        <f t="shared" si="53"/>
        <v>2.6739138647808414E-2</v>
      </c>
      <c r="GX52" s="4">
        <f t="shared" si="54"/>
        <v>2.6739138647808414E-2</v>
      </c>
      <c r="GY52" s="4">
        <f t="shared" si="55"/>
        <v>2.6717889322524169E-2</v>
      </c>
      <c r="GZ52" s="4">
        <f t="shared" si="56"/>
        <v>2.6717889322524169E-2</v>
      </c>
      <c r="HA52" s="4">
        <f t="shared" si="57"/>
        <v>2.6717889322524169E-2</v>
      </c>
      <c r="HB52" s="4"/>
      <c r="HC52" s="4"/>
      <c r="HD52" s="4"/>
      <c r="HE52" s="4"/>
    </row>
    <row r="53" spans="2:213" x14ac:dyDescent="0.2">
      <c r="B53" t="str">
        <f t="shared" si="117"/>
        <v>48y</v>
      </c>
      <c r="C53">
        <f t="shared" si="58"/>
        <v>576</v>
      </c>
      <c r="D53" s="10">
        <f t="shared" si="1"/>
        <v>48</v>
      </c>
      <c r="E53" s="11">
        <f>'Curve construction'!E68</f>
        <v>2.7546253750066602E-2</v>
      </c>
      <c r="G53" s="11">
        <f t="shared" si="120"/>
        <v>2.7546253750066602E-2</v>
      </c>
      <c r="H53" s="11">
        <f t="shared" si="120"/>
        <v>2.7546253750066602E-2</v>
      </c>
      <c r="I53" s="11">
        <f t="shared" si="120"/>
        <v>2.7546253750066602E-2</v>
      </c>
      <c r="J53" s="11">
        <f t="shared" si="120"/>
        <v>2.7546253750066602E-2</v>
      </c>
      <c r="K53" s="11">
        <f t="shared" si="120"/>
        <v>2.7546253750066602E-2</v>
      </c>
      <c r="L53" s="11">
        <f t="shared" si="120"/>
        <v>2.7546253750066602E-2</v>
      </c>
      <c r="M53" s="11">
        <f t="shared" si="120"/>
        <v>2.7546253750066602E-2</v>
      </c>
      <c r="N53" s="11">
        <f t="shared" si="120"/>
        <v>2.7546253750066602E-2</v>
      </c>
      <c r="O53" s="11">
        <f t="shared" si="120"/>
        <v>2.7546253750066602E-2</v>
      </c>
      <c r="P53" s="11">
        <f t="shared" si="120"/>
        <v>2.7546253750066602E-2</v>
      </c>
      <c r="Q53" s="11">
        <f t="shared" si="120"/>
        <v>2.7546253750066602E-2</v>
      </c>
      <c r="R53" s="11">
        <f t="shared" si="120"/>
        <v>2.7546253750066602E-2</v>
      </c>
      <c r="S53" s="11">
        <f t="shared" si="120"/>
        <v>2.7546253750066602E-2</v>
      </c>
      <c r="T53" s="11">
        <f t="shared" si="120"/>
        <v>2.7546253750066602E-2</v>
      </c>
      <c r="U53" s="11">
        <f t="shared" si="120"/>
        <v>2.7546253750066602E-2</v>
      </c>
      <c r="V53" s="11">
        <f t="shared" si="120"/>
        <v>2.7546253750066602E-2</v>
      </c>
      <c r="W53" s="11">
        <f t="shared" si="119"/>
        <v>2.7546253750066602E-2</v>
      </c>
      <c r="X53" s="11">
        <f t="shared" si="119"/>
        <v>2.7546253750066602E-2</v>
      </c>
      <c r="Y53" s="11">
        <f t="shared" si="119"/>
        <v>2.7546253750066602E-2</v>
      </c>
      <c r="Z53" s="11">
        <f t="shared" si="119"/>
        <v>2.7546253750066602E-2</v>
      </c>
      <c r="AA53" s="11">
        <f t="shared" si="119"/>
        <v>2.7546253750066602E-2</v>
      </c>
      <c r="AB53" s="11">
        <f t="shared" si="119"/>
        <v>2.7546253750066602E-2</v>
      </c>
      <c r="AC53" s="11">
        <f t="shared" si="119"/>
        <v>2.7546253750066602E-2</v>
      </c>
      <c r="AD53" s="11">
        <f t="shared" si="119"/>
        <v>2.7546253750066602E-2</v>
      </c>
      <c r="AE53" s="11">
        <f t="shared" si="119"/>
        <v>2.7546253750066602E-2</v>
      </c>
      <c r="AF53" s="11">
        <f t="shared" si="119"/>
        <v>2.7546253750066602E-2</v>
      </c>
      <c r="AG53" s="11">
        <f t="shared" si="119"/>
        <v>2.7546253750066602E-2</v>
      </c>
      <c r="AH53" s="11">
        <f t="shared" si="119"/>
        <v>2.7546253750066602E-2</v>
      </c>
      <c r="AI53" s="11">
        <f t="shared" si="119"/>
        <v>2.7546253750066602E-2</v>
      </c>
      <c r="AJ53" s="11">
        <f t="shared" si="119"/>
        <v>2.7546253750066602E-2</v>
      </c>
      <c r="AK53" s="11">
        <f t="shared" si="119"/>
        <v>2.7546253750066602E-2</v>
      </c>
      <c r="AL53" s="11">
        <f t="shared" si="119"/>
        <v>2.7546253750066602E-2</v>
      </c>
      <c r="AM53" s="11">
        <f t="shared" si="119"/>
        <v>2.7546253750066602E-2</v>
      </c>
      <c r="AN53" s="11">
        <f t="shared" si="119"/>
        <v>2.7546253750066602E-2</v>
      </c>
      <c r="AO53" s="11">
        <f t="shared" si="119"/>
        <v>2.7546253750066602E-2</v>
      </c>
      <c r="AP53" s="11">
        <f t="shared" si="119"/>
        <v>2.7546253750066602E-2</v>
      </c>
      <c r="AQ53" s="11">
        <f t="shared" si="119"/>
        <v>2.7546253750066602E-2</v>
      </c>
      <c r="AR53" s="11">
        <f t="shared" si="119"/>
        <v>2.7546253750066602E-2</v>
      </c>
      <c r="AS53" s="11">
        <f t="shared" si="119"/>
        <v>2.7546253750066602E-2</v>
      </c>
      <c r="AT53" s="11">
        <f t="shared" si="119"/>
        <v>2.7546253750066602E-2</v>
      </c>
      <c r="AU53" s="11">
        <f t="shared" si="119"/>
        <v>2.7546253750066602E-2</v>
      </c>
      <c r="AV53" s="11">
        <f t="shared" si="119"/>
        <v>2.7546253750066602E-2</v>
      </c>
      <c r="AW53" s="11">
        <f t="shared" si="119"/>
        <v>2.7546253750066602E-2</v>
      </c>
      <c r="AX53" s="11">
        <f t="shared" si="119"/>
        <v>2.7546253750066602E-2</v>
      </c>
      <c r="AY53" s="11">
        <f t="shared" si="119"/>
        <v>2.7546253750066602E-2</v>
      </c>
      <c r="AZ53" s="11">
        <f t="shared" si="119"/>
        <v>2.7546253750066602E-2</v>
      </c>
      <c r="BA53" s="11">
        <f t="shared" si="119"/>
        <v>2.7546253750066602E-2</v>
      </c>
      <c r="BB53" s="11">
        <f t="shared" si="119"/>
        <v>2.8546253750066603E-2</v>
      </c>
      <c r="BC53" s="11">
        <f t="shared" si="119"/>
        <v>2.7546253750066602E-2</v>
      </c>
      <c r="BD53" s="11">
        <f t="shared" ref="BD53:BD55" si="121">$E53+IF(BD$2=$B53,1,0)*$D$2</f>
        <v>2.7546253750066602E-2</v>
      </c>
      <c r="BF53" s="11">
        <f t="shared" si="110"/>
        <v>0.28155523904319846</v>
      </c>
      <c r="BG53" s="11">
        <f t="shared" si="60"/>
        <v>0.28155671157154044</v>
      </c>
      <c r="BH53" s="11">
        <f t="shared" si="61"/>
        <v>0.28155792123032441</v>
      </c>
      <c r="BI53" s="11">
        <f t="shared" si="62"/>
        <v>0.28155894136424187</v>
      </c>
      <c r="BJ53" s="11">
        <f t="shared" si="63"/>
        <v>0.28155995402485368</v>
      </c>
      <c r="BK53" s="11">
        <f t="shared" si="64"/>
        <v>0.28156051469406951</v>
      </c>
      <c r="BL53" s="11">
        <f t="shared" si="65"/>
        <v>0.28156107308548517</v>
      </c>
      <c r="BM53" s="11">
        <f t="shared" si="66"/>
        <v>0.28156132421522573</v>
      </c>
      <c r="BN53" s="11">
        <f t="shared" si="67"/>
        <v>0.28156157488560707</v>
      </c>
      <c r="BO53" s="11">
        <f t="shared" si="68"/>
        <v>0.28156182509788885</v>
      </c>
      <c r="BP53" s="11">
        <f t="shared" si="69"/>
        <v>0.28156184536323497</v>
      </c>
      <c r="BQ53" s="11">
        <f t="shared" si="70"/>
        <v>0.28156186562557889</v>
      </c>
      <c r="BR53" s="11">
        <f t="shared" si="71"/>
        <v>0.28156188588492165</v>
      </c>
      <c r="BS53" s="11">
        <f t="shared" si="72"/>
        <v>0.28156190614126347</v>
      </c>
      <c r="BT53" s="11">
        <f t="shared" si="73"/>
        <v>0.28156192639460526</v>
      </c>
      <c r="BU53" s="11">
        <f t="shared" si="74"/>
        <v>0.28156194664494766</v>
      </c>
      <c r="BV53" s="11">
        <f t="shared" si="75"/>
        <v>0.28156196689229157</v>
      </c>
      <c r="BW53" s="11">
        <f t="shared" si="76"/>
        <v>0.2815619871366371</v>
      </c>
      <c r="BX53" s="11">
        <f t="shared" si="77"/>
        <v>0.28156200737798531</v>
      </c>
      <c r="BY53" s="11">
        <f t="shared" si="78"/>
        <v>0.28156202761633675</v>
      </c>
      <c r="BZ53" s="11">
        <f t="shared" si="79"/>
        <v>0.28156196417428053</v>
      </c>
      <c r="CA53" s="11">
        <f t="shared" si="80"/>
        <v>0.28156190070277193</v>
      </c>
      <c r="CB53" s="11">
        <f t="shared" si="81"/>
        <v>0.28156183720179029</v>
      </c>
      <c r="CC53" s="11">
        <f t="shared" si="82"/>
        <v>0.28156177367131524</v>
      </c>
      <c r="CD53" s="11">
        <f t="shared" si="83"/>
        <v>0.28156171011132575</v>
      </c>
      <c r="CE53" s="11">
        <f t="shared" si="84"/>
        <v>0.28156164652180166</v>
      </c>
      <c r="CF53" s="11">
        <f t="shared" si="85"/>
        <v>0.28156158290272237</v>
      </c>
      <c r="CG53" s="11">
        <f t="shared" si="86"/>
        <v>0.28156151925406714</v>
      </c>
      <c r="CH53" s="11">
        <f t="shared" si="87"/>
        <v>0.28156145557581547</v>
      </c>
      <c r="CI53" s="11">
        <f t="shared" si="88"/>
        <v>0.28156139186794654</v>
      </c>
      <c r="CJ53" s="11">
        <f t="shared" si="89"/>
        <v>0.28156139186794654</v>
      </c>
      <c r="CK53" s="11">
        <f t="shared" si="90"/>
        <v>0.2815613918679466</v>
      </c>
      <c r="CL53" s="11">
        <f t="shared" si="91"/>
        <v>0.2815613918679466</v>
      </c>
      <c r="CM53" s="11">
        <f t="shared" si="92"/>
        <v>0.2815613918679466</v>
      </c>
      <c r="CN53" s="11">
        <f t="shared" si="93"/>
        <v>0.2815613918679466</v>
      </c>
      <c r="CO53" s="11">
        <f t="shared" si="94"/>
        <v>0.2815613918679466</v>
      </c>
      <c r="CP53" s="11">
        <f t="shared" si="95"/>
        <v>0.2815613918679466</v>
      </c>
      <c r="CQ53" s="11">
        <f t="shared" si="96"/>
        <v>0.2815613918679466</v>
      </c>
      <c r="CR53" s="11">
        <f t="shared" si="97"/>
        <v>0.2815613918679466</v>
      </c>
      <c r="CS53" s="11">
        <f t="shared" si="98"/>
        <v>0.28156139186794654</v>
      </c>
      <c r="CT53" s="11">
        <f t="shared" si="99"/>
        <v>0.2815613918679466</v>
      </c>
      <c r="CU53" s="11">
        <f t="shared" si="100"/>
        <v>0.28156139186794665</v>
      </c>
      <c r="CV53" s="11">
        <f t="shared" si="101"/>
        <v>0.28156139186794665</v>
      </c>
      <c r="CW53" s="11">
        <f t="shared" si="102"/>
        <v>0.2815613918679466</v>
      </c>
      <c r="CX53" s="11">
        <f t="shared" si="103"/>
        <v>0.28156139186794665</v>
      </c>
      <c r="CY53" s="11">
        <f t="shared" si="104"/>
        <v>0.28156139186794665</v>
      </c>
      <c r="CZ53" s="11">
        <f t="shared" si="105"/>
        <v>0.28156139186794665</v>
      </c>
      <c r="DA53" s="11">
        <f t="shared" si="106"/>
        <v>0.28156139186794665</v>
      </c>
      <c r="DB53" s="11">
        <f t="shared" si="107"/>
        <v>0.28183540521852857</v>
      </c>
      <c r="DC53" s="11">
        <f t="shared" si="108"/>
        <v>0.28183540521852857</v>
      </c>
      <c r="DE53" s="4">
        <f>(1-BF53)/(SUM(BF$6:BF53))</f>
        <v>2.5857878859322052E-2</v>
      </c>
      <c r="DF53" s="4">
        <f>(1-BG53)/(SUM(BG$6:BG53))</f>
        <v>2.5856774921461056E-2</v>
      </c>
      <c r="DG53" s="4">
        <f>(1-BH53)/(SUM(BH$6:BH53))</f>
        <v>2.5855721889688814E-2</v>
      </c>
      <c r="DH53" s="4">
        <f>(1-BI53)/(SUM(BI$6:BI53))</f>
        <v>2.5854712181308578E-2</v>
      </c>
      <c r="DI53" s="4">
        <f>(1-BJ53)/(SUM(BJ$6:BJ53))</f>
        <v>2.5853725917422344E-2</v>
      </c>
      <c r="DJ53" s="4">
        <f>(1-BK53)/(SUM(BK$6:BK53))</f>
        <v>2.5852815374788389E-2</v>
      </c>
      <c r="DK53" s="4">
        <f>(1-BL53)/(SUM(BL$6:BL53))</f>
        <v>2.5851928594921001E-2</v>
      </c>
      <c r="DL53" s="4">
        <f>(1-BM53)/(SUM(BM$6:BM53))</f>
        <v>2.5851098882253325E-2</v>
      </c>
      <c r="DM53" s="4">
        <f>(1-BN53)/(SUM(BN$6:BN53))</f>
        <v>2.5850292035536359E-2</v>
      </c>
      <c r="DN53" s="4">
        <f>(1-BO53)/(SUM(BO$6:BO53))</f>
        <v>2.5849508117439413E-2</v>
      </c>
      <c r="DO53" s="4">
        <f>(1-BP53)/(SUM(BP$6:BP53))</f>
        <v>2.5848769534949214E-2</v>
      </c>
      <c r="DP53" s="4">
        <f>(1-BQ53)/(SUM(BQ$6:BQ53))</f>
        <v>2.5848052033483119E-2</v>
      </c>
      <c r="DQ53" s="4">
        <f>(1-BR53)/(SUM(BR$6:BR53))</f>
        <v>2.5847355061655489E-2</v>
      </c>
      <c r="DR53" s="4">
        <f>(1-BS53)/(SUM(BS$6:BS53))</f>
        <v>2.5846678080953131E-2</v>
      </c>
      <c r="DS53" s="4">
        <f>(1-BT53)/(SUM(BT$6:BT53))</f>
        <v>2.5846020565479161E-2</v>
      </c>
      <c r="DT53" s="4">
        <f>(1-BU53)/(SUM(BU$6:BU53))</f>
        <v>2.5845382001700584E-2</v>
      </c>
      <c r="DU53" s="4">
        <f>(1-BV53)/(SUM(BV$6:BV53))</f>
        <v>2.5844761888200118E-2</v>
      </c>
      <c r="DV53" s="4">
        <f>(1-BW53)/(SUM(BW$6:BW53))</f>
        <v>2.5844159735431527E-2</v>
      </c>
      <c r="DW53" s="4">
        <f>(1-BX53)/(SUM(BX$6:BX53))</f>
        <v>2.5843575065479043E-2</v>
      </c>
      <c r="DX53" s="4">
        <f>(1-BY53)/(SUM(BY$6:BY53))</f>
        <v>2.5843007411820544E-2</v>
      </c>
      <c r="DY53" s="4">
        <f>(1-BZ53)/(SUM(BZ$6:BZ53))</f>
        <v>2.5842462552734292E-2</v>
      </c>
      <c r="DZ53" s="4">
        <f>(1-CA53)/(SUM(CA$6:CA53))</f>
        <v>2.5841933321505965E-2</v>
      </c>
      <c r="EA53" s="4">
        <f>(1-CB53)/(SUM(CB$6:CB53))</f>
        <v>2.5841419149112414E-2</v>
      </c>
      <c r="EB53" s="4">
        <f>(1-CC53)/(SUM(CC$6:CC53))</f>
        <v>2.5840919489665413E-2</v>
      </c>
      <c r="EC53" s="4">
        <f>(1-CD53)/(SUM(CD$6:CD53))</f>
        <v>2.5840433819378224E-2</v>
      </c>
      <c r="ED53" s="4">
        <f>(1-CE53)/(SUM(CE$6:CE53))</f>
        <v>2.5839961635581776E-2</v>
      </c>
      <c r="EE53" s="4">
        <f>(1-CF53)/(SUM(CF$6:CF53))</f>
        <v>2.5839502455787922E-2</v>
      </c>
      <c r="EF53" s="4">
        <f>(1-CG53)/(SUM(CG$6:CG53))</f>
        <v>2.5839055816797525E-2</v>
      </c>
      <c r="EG53" s="4">
        <f>(1-CH53)/(SUM(CH$6:CH53))</f>
        <v>2.583862127385075E-2</v>
      </c>
      <c r="EH53" s="4">
        <f>(1-CI53)/(SUM(CI$6:CI53))</f>
        <v>2.5838198399817831E-2</v>
      </c>
      <c r="EI53" s="4">
        <f>(1-CJ53)/(SUM(CJ$6:CJ53))</f>
        <v>2.583778313572322E-2</v>
      </c>
      <c r="EJ53" s="4">
        <f>(1-CK53)/(SUM(CK$6:CK53))</f>
        <v>2.5837379016760968E-2</v>
      </c>
      <c r="EK53" s="4">
        <f>(1-CL53)/(SUM(CL$6:CL53))</f>
        <v>2.5836985743476131E-2</v>
      </c>
      <c r="EL53" s="4">
        <f>(1-CM53)/(SUM(CM$6:CM53))</f>
        <v>2.5836603024477406E-2</v>
      </c>
      <c r="EM53" s="4">
        <f>(1-CN53)/(SUM(CN$6:CN53))</f>
        <v>2.5836230576219078E-2</v>
      </c>
      <c r="EN53" s="4">
        <f>(1-CO53)/(SUM(CO$6:CO53))</f>
        <v>2.5835868122788905E-2</v>
      </c>
      <c r="EO53" s="4">
        <f>(1-CP53)/(SUM(CP$6:CP53))</f>
        <v>2.5835515395701766E-2</v>
      </c>
      <c r="EP53" s="4">
        <f>(1-CQ53)/(SUM(CQ$6:CQ53))</f>
        <v>2.5835172133698923E-2</v>
      </c>
      <c r="EQ53" s="4">
        <f>(1-CR53)/(SUM(CR$6:CR53))</f>
        <v>2.58348380825528E-2</v>
      </c>
      <c r="ER53" s="4">
        <f>(1-CS53)/(SUM(CS$6:CS53))</f>
        <v>2.5834512994877015E-2</v>
      </c>
      <c r="ES53" s="4">
        <f>(1-CT53)/(SUM(CT$6:CT53))</f>
        <v>2.5834196629941603E-2</v>
      </c>
      <c r="ET53" s="4">
        <f>(1-CU53)/(SUM(CU$6:CU53))</f>
        <v>2.5833888753493312E-2</v>
      </c>
      <c r="EU53" s="4">
        <f>(1-CV53)/(SUM(CV$6:CV53))</f>
        <v>2.5833589137580711E-2</v>
      </c>
      <c r="EV53" s="4">
        <f>(1-CW53)/(SUM(CW$6:CW53))</f>
        <v>2.5833297560384088E-2</v>
      </c>
      <c r="EW53" s="4">
        <f>(1-CX53)/(SUM(CX$6:CX53))</f>
        <v>2.5833013806049972E-2</v>
      </c>
      <c r="EX53" s="4">
        <f>(1-CY53)/(SUM(CY$6:CY53))</f>
        <v>2.5832737664530162E-2</v>
      </c>
      <c r="EY53" s="4">
        <f>(1-CZ53)/(SUM(CZ$6:CZ53))</f>
        <v>2.5832468931425084E-2</v>
      </c>
      <c r="EZ53" s="4">
        <f>(1-DA53)/(SUM(DA$6:DA53))</f>
        <v>2.5832207407831438E-2</v>
      </c>
      <c r="FA53" s="4">
        <f>(1-DB53)/(SUM(DB$6:DB53))</f>
        <v>2.5822100562240331E-2</v>
      </c>
      <c r="FB53" s="4">
        <f>(1-DC53)/(SUM(DC$6:DC53))</f>
        <v>2.5822100562240331E-2</v>
      </c>
      <c r="FD53" s="4">
        <f t="shared" si="109"/>
        <v>2.6756414524647498E-2</v>
      </c>
      <c r="FE53" s="4">
        <f t="shared" si="9"/>
        <v>2.6756302651700592E-2</v>
      </c>
      <c r="FF53" s="4">
        <f t="shared" si="10"/>
        <v>2.6756210750288112E-2</v>
      </c>
      <c r="FG53" s="4">
        <f t="shared" si="11"/>
        <v>2.6756133247962444E-2</v>
      </c>
      <c r="FH53" s="4">
        <f t="shared" si="12"/>
        <v>2.6756056313687493E-2</v>
      </c>
      <c r="FI53" s="4">
        <f t="shared" si="13"/>
        <v>2.6756013718413074E-2</v>
      </c>
      <c r="FJ53" s="4">
        <f t="shared" si="14"/>
        <v>2.6755971296274161E-2</v>
      </c>
      <c r="FK53" s="4">
        <f t="shared" si="15"/>
        <v>2.6755952217461854E-2</v>
      </c>
      <c r="FL53" s="4">
        <f t="shared" si="16"/>
        <v>2.675593317356495E-2</v>
      </c>
      <c r="FM53" s="4">
        <f t="shared" si="17"/>
        <v>2.6755914164488193E-2</v>
      </c>
      <c r="FN53" s="4">
        <f t="shared" si="18"/>
        <v>2.6755912624894407E-2</v>
      </c>
      <c r="FO53" s="4">
        <f t="shared" si="19"/>
        <v>2.6755911085528439E-2</v>
      </c>
      <c r="FP53" s="4">
        <f t="shared" si="20"/>
        <v>2.6755909546390733E-2</v>
      </c>
      <c r="FQ53" s="4">
        <f t="shared" si="21"/>
        <v>2.6755908007481066E-2</v>
      </c>
      <c r="FR53" s="4">
        <f t="shared" si="22"/>
        <v>2.6755906468799662E-2</v>
      </c>
      <c r="FS53" s="4">
        <f t="shared" si="23"/>
        <v>2.6755904930346075E-2</v>
      </c>
      <c r="FT53" s="4">
        <f t="shared" si="24"/>
        <v>2.6755903392120306E-2</v>
      </c>
      <c r="FU53" s="4">
        <f t="shared" si="25"/>
        <v>2.6755901854122577E-2</v>
      </c>
      <c r="FV53" s="4">
        <f t="shared" si="26"/>
        <v>2.6755900316352665E-2</v>
      </c>
      <c r="FW53" s="4">
        <f t="shared" si="27"/>
        <v>2.675589877881035E-2</v>
      </c>
      <c r="FX53" s="4">
        <f t="shared" si="28"/>
        <v>2.6755903598612463E-2</v>
      </c>
      <c r="FY53" s="4">
        <f t="shared" si="29"/>
        <v>2.6755908420652785E-2</v>
      </c>
      <c r="FZ53" s="4">
        <f t="shared" si="30"/>
        <v>2.6755913244933538E-2</v>
      </c>
      <c r="GA53" s="4">
        <f t="shared" si="31"/>
        <v>2.6755918071456053E-2</v>
      </c>
      <c r="GB53" s="4">
        <f t="shared" si="32"/>
        <v>2.6755922900222107E-2</v>
      </c>
      <c r="GC53" s="4">
        <f t="shared" si="33"/>
        <v>2.6755927731232809E-2</v>
      </c>
      <c r="GD53" s="4">
        <f t="shared" si="34"/>
        <v>2.6755932564490159E-2</v>
      </c>
      <c r="GE53" s="4">
        <f t="shared" si="35"/>
        <v>2.6755937399995489E-2</v>
      </c>
      <c r="GF53" s="4">
        <f t="shared" si="36"/>
        <v>2.6755942237750574E-2</v>
      </c>
      <c r="GG53" s="4">
        <f t="shared" si="37"/>
        <v>2.6755947077756526E-2</v>
      </c>
      <c r="GH53" s="4">
        <f t="shared" si="38"/>
        <v>2.6755947077756526E-2</v>
      </c>
      <c r="GI53" s="4">
        <f t="shared" si="39"/>
        <v>2.6755947077756526E-2</v>
      </c>
      <c r="GJ53" s="4">
        <f t="shared" si="40"/>
        <v>2.6755947077756526E-2</v>
      </c>
      <c r="GK53" s="4">
        <f t="shared" si="41"/>
        <v>2.6755947077756526E-2</v>
      </c>
      <c r="GL53" s="4">
        <f t="shared" si="42"/>
        <v>2.6755947077756526E-2</v>
      </c>
      <c r="GM53" s="4">
        <f t="shared" si="43"/>
        <v>2.6755947077756526E-2</v>
      </c>
      <c r="GN53" s="4">
        <f t="shared" si="44"/>
        <v>2.6755947077756526E-2</v>
      </c>
      <c r="GO53" s="4">
        <f t="shared" si="45"/>
        <v>2.6755947077756526E-2</v>
      </c>
      <c r="GP53" s="4">
        <f t="shared" si="46"/>
        <v>2.6755947077756526E-2</v>
      </c>
      <c r="GQ53" s="4">
        <f t="shared" si="47"/>
        <v>2.6755947077756526E-2</v>
      </c>
      <c r="GR53" s="4">
        <f t="shared" si="48"/>
        <v>2.6755947077756526E-2</v>
      </c>
      <c r="GS53" s="4">
        <f t="shared" si="49"/>
        <v>2.6755947077756526E-2</v>
      </c>
      <c r="GT53" s="4">
        <f t="shared" si="50"/>
        <v>2.6755947077756526E-2</v>
      </c>
      <c r="GU53" s="4">
        <f t="shared" si="51"/>
        <v>2.6755947077756526E-2</v>
      </c>
      <c r="GV53" s="4">
        <f t="shared" si="52"/>
        <v>2.6755947077756526E-2</v>
      </c>
      <c r="GW53" s="4">
        <f t="shared" si="53"/>
        <v>2.6755947077756526E-2</v>
      </c>
      <c r="GX53" s="4">
        <f t="shared" si="54"/>
        <v>2.6755947077756526E-2</v>
      </c>
      <c r="GY53" s="4">
        <f t="shared" si="55"/>
        <v>2.6755947077756526E-2</v>
      </c>
      <c r="GZ53" s="4">
        <f t="shared" si="56"/>
        <v>2.6735140101644239E-2</v>
      </c>
      <c r="HA53" s="4">
        <f t="shared" si="57"/>
        <v>2.6735140101644239E-2</v>
      </c>
      <c r="HB53" s="4"/>
      <c r="HC53" s="4"/>
      <c r="HD53" s="4"/>
      <c r="HE53" s="4"/>
    </row>
    <row r="54" spans="2:213" x14ac:dyDescent="0.2">
      <c r="B54" t="str">
        <f t="shared" si="117"/>
        <v>49y</v>
      </c>
      <c r="C54">
        <f t="shared" si="58"/>
        <v>588</v>
      </c>
      <c r="D54" s="10">
        <f t="shared" si="1"/>
        <v>49</v>
      </c>
      <c r="E54" s="11">
        <f>'Curve construction'!E69</f>
        <v>2.7546253750066602E-2</v>
      </c>
      <c r="G54" s="11">
        <f t="shared" si="120"/>
        <v>2.7546253750066602E-2</v>
      </c>
      <c r="H54" s="11">
        <f t="shared" si="120"/>
        <v>2.7546253750066602E-2</v>
      </c>
      <c r="I54" s="11">
        <f t="shared" si="120"/>
        <v>2.7546253750066602E-2</v>
      </c>
      <c r="J54" s="11">
        <f t="shared" si="120"/>
        <v>2.7546253750066602E-2</v>
      </c>
      <c r="K54" s="11">
        <f t="shared" si="120"/>
        <v>2.7546253750066602E-2</v>
      </c>
      <c r="L54" s="11">
        <f t="shared" si="120"/>
        <v>2.7546253750066602E-2</v>
      </c>
      <c r="M54" s="11">
        <f t="shared" si="120"/>
        <v>2.7546253750066602E-2</v>
      </c>
      <c r="N54" s="11">
        <f t="shared" si="120"/>
        <v>2.7546253750066602E-2</v>
      </c>
      <c r="O54" s="11">
        <f t="shared" si="120"/>
        <v>2.7546253750066602E-2</v>
      </c>
      <c r="P54" s="11">
        <f t="shared" si="120"/>
        <v>2.7546253750066602E-2</v>
      </c>
      <c r="Q54" s="11">
        <f t="shared" si="120"/>
        <v>2.7546253750066602E-2</v>
      </c>
      <c r="R54" s="11">
        <f t="shared" si="120"/>
        <v>2.7546253750066602E-2</v>
      </c>
      <c r="S54" s="11">
        <f t="shared" si="120"/>
        <v>2.7546253750066602E-2</v>
      </c>
      <c r="T54" s="11">
        <f t="shared" si="120"/>
        <v>2.7546253750066602E-2</v>
      </c>
      <c r="U54" s="11">
        <f t="shared" si="120"/>
        <v>2.7546253750066602E-2</v>
      </c>
      <c r="V54" s="11">
        <f t="shared" si="120"/>
        <v>2.7546253750066602E-2</v>
      </c>
      <c r="W54" s="11">
        <f t="shared" si="119"/>
        <v>2.7546253750066602E-2</v>
      </c>
      <c r="X54" s="11">
        <f t="shared" si="119"/>
        <v>2.7546253750066602E-2</v>
      </c>
      <c r="Y54" s="11">
        <f t="shared" si="119"/>
        <v>2.7546253750066602E-2</v>
      </c>
      <c r="Z54" s="11">
        <f t="shared" si="119"/>
        <v>2.7546253750066602E-2</v>
      </c>
      <c r="AA54" s="11">
        <f t="shared" si="119"/>
        <v>2.7546253750066602E-2</v>
      </c>
      <c r="AB54" s="11">
        <f t="shared" si="119"/>
        <v>2.7546253750066602E-2</v>
      </c>
      <c r="AC54" s="11">
        <f t="shared" si="119"/>
        <v>2.7546253750066602E-2</v>
      </c>
      <c r="AD54" s="11">
        <f t="shared" si="119"/>
        <v>2.7546253750066602E-2</v>
      </c>
      <c r="AE54" s="11">
        <f t="shared" si="119"/>
        <v>2.7546253750066602E-2</v>
      </c>
      <c r="AF54" s="11">
        <f t="shared" si="119"/>
        <v>2.7546253750066602E-2</v>
      </c>
      <c r="AG54" s="11">
        <f t="shared" si="119"/>
        <v>2.7546253750066602E-2</v>
      </c>
      <c r="AH54" s="11">
        <f t="shared" si="119"/>
        <v>2.7546253750066602E-2</v>
      </c>
      <c r="AI54" s="11">
        <f t="shared" si="119"/>
        <v>2.7546253750066602E-2</v>
      </c>
      <c r="AJ54" s="11">
        <f t="shared" si="119"/>
        <v>2.7546253750066602E-2</v>
      </c>
      <c r="AK54" s="11">
        <f t="shared" si="119"/>
        <v>2.7546253750066602E-2</v>
      </c>
      <c r="AL54" s="11">
        <f t="shared" si="119"/>
        <v>2.7546253750066602E-2</v>
      </c>
      <c r="AM54" s="11">
        <f t="shared" si="119"/>
        <v>2.7546253750066602E-2</v>
      </c>
      <c r="AN54" s="11">
        <f t="shared" si="119"/>
        <v>2.7546253750066602E-2</v>
      </c>
      <c r="AO54" s="11">
        <f t="shared" si="119"/>
        <v>2.7546253750066602E-2</v>
      </c>
      <c r="AP54" s="11">
        <f t="shared" si="119"/>
        <v>2.7546253750066602E-2</v>
      </c>
      <c r="AQ54" s="11">
        <f t="shared" si="119"/>
        <v>2.7546253750066602E-2</v>
      </c>
      <c r="AR54" s="11">
        <f t="shared" si="119"/>
        <v>2.7546253750066602E-2</v>
      </c>
      <c r="AS54" s="11">
        <f t="shared" si="119"/>
        <v>2.7546253750066602E-2</v>
      </c>
      <c r="AT54" s="11">
        <f t="shared" si="119"/>
        <v>2.7546253750066602E-2</v>
      </c>
      <c r="AU54" s="11">
        <f t="shared" si="119"/>
        <v>2.7546253750066602E-2</v>
      </c>
      <c r="AV54" s="11">
        <f t="shared" si="119"/>
        <v>2.7546253750066602E-2</v>
      </c>
      <c r="AW54" s="11">
        <f t="shared" si="119"/>
        <v>2.7546253750066602E-2</v>
      </c>
      <c r="AX54" s="11">
        <f t="shared" si="119"/>
        <v>2.7546253750066602E-2</v>
      </c>
      <c r="AY54" s="11">
        <f t="shared" si="119"/>
        <v>2.7546253750066602E-2</v>
      </c>
      <c r="AZ54" s="11">
        <f t="shared" si="119"/>
        <v>2.7546253750066602E-2</v>
      </c>
      <c r="BA54" s="11">
        <f t="shared" si="119"/>
        <v>2.7546253750066602E-2</v>
      </c>
      <c r="BB54" s="11">
        <f t="shared" si="119"/>
        <v>2.7546253750066602E-2</v>
      </c>
      <c r="BC54" s="11">
        <f t="shared" si="119"/>
        <v>2.8546253750066603E-2</v>
      </c>
      <c r="BD54" s="11">
        <f t="shared" si="121"/>
        <v>2.7546253750066602E-2</v>
      </c>
      <c r="BF54" s="11">
        <f t="shared" si="110"/>
        <v>0.27400736270085418</v>
      </c>
      <c r="BG54" s="11">
        <f t="shared" si="60"/>
        <v>0.27400879575395193</v>
      </c>
      <c r="BH54" s="11">
        <f t="shared" si="61"/>
        <v>0.27400997298444596</v>
      </c>
      <c r="BI54" s="11">
        <f t="shared" si="62"/>
        <v>0.27401096577081813</v>
      </c>
      <c r="BJ54" s="11">
        <f t="shared" si="63"/>
        <v>0.27401195128422745</v>
      </c>
      <c r="BK54" s="11">
        <f t="shared" si="64"/>
        <v>0.27401249692313545</v>
      </c>
      <c r="BL54" s="11">
        <f t="shared" si="65"/>
        <v>0.27401304034530616</v>
      </c>
      <c r="BM54" s="11">
        <f t="shared" si="66"/>
        <v>0.274013284742811</v>
      </c>
      <c r="BN54" s="11">
        <f t="shared" si="67"/>
        <v>0.27401352869327106</v>
      </c>
      <c r="BO54" s="11">
        <f t="shared" si="68"/>
        <v>0.27401377219791223</v>
      </c>
      <c r="BP54" s="11">
        <f t="shared" si="69"/>
        <v>0.27401379191998904</v>
      </c>
      <c r="BQ54" s="11">
        <f t="shared" si="70"/>
        <v>0.27401381163914407</v>
      </c>
      <c r="BR54" s="11">
        <f t="shared" si="71"/>
        <v>0.27401383135537843</v>
      </c>
      <c r="BS54" s="11">
        <f t="shared" si="72"/>
        <v>0.2740138510686923</v>
      </c>
      <c r="BT54" s="11">
        <f t="shared" si="73"/>
        <v>0.27401387077908657</v>
      </c>
      <c r="BU54" s="11">
        <f t="shared" si="74"/>
        <v>0.27401389048656188</v>
      </c>
      <c r="BV54" s="11">
        <f t="shared" si="75"/>
        <v>0.27401391019111904</v>
      </c>
      <c r="BW54" s="11">
        <f t="shared" si="76"/>
        <v>0.27401392989275825</v>
      </c>
      <c r="BX54" s="11">
        <f t="shared" si="77"/>
        <v>0.27401394959148045</v>
      </c>
      <c r="BY54" s="11">
        <f t="shared" si="78"/>
        <v>0.27401396928728622</v>
      </c>
      <c r="BZ54" s="11">
        <f t="shared" si="79"/>
        <v>0.27401390754597188</v>
      </c>
      <c r="CA54" s="11">
        <f t="shared" si="80"/>
        <v>0.27401384577599475</v>
      </c>
      <c r="CB54" s="11">
        <f t="shared" si="81"/>
        <v>0.27401378397733472</v>
      </c>
      <c r="CC54" s="11">
        <f t="shared" si="82"/>
        <v>0.27401372214997188</v>
      </c>
      <c r="CD54" s="11">
        <f t="shared" si="83"/>
        <v>0.2740136602938858</v>
      </c>
      <c r="CE54" s="11">
        <f t="shared" si="84"/>
        <v>0.27401359840905692</v>
      </c>
      <c r="CF54" s="11">
        <f t="shared" si="85"/>
        <v>0.27401353649546517</v>
      </c>
      <c r="CG54" s="11">
        <f t="shared" si="86"/>
        <v>0.27401347455309027</v>
      </c>
      <c r="CH54" s="11">
        <f t="shared" si="87"/>
        <v>0.27401341258191242</v>
      </c>
      <c r="CI54" s="11">
        <f t="shared" si="88"/>
        <v>0.27401335058191129</v>
      </c>
      <c r="CJ54" s="11">
        <f t="shared" si="89"/>
        <v>0.27401335058191129</v>
      </c>
      <c r="CK54" s="11">
        <f t="shared" si="90"/>
        <v>0.27401335058191129</v>
      </c>
      <c r="CL54" s="11">
        <f t="shared" si="91"/>
        <v>0.27401335058191129</v>
      </c>
      <c r="CM54" s="11">
        <f t="shared" si="92"/>
        <v>0.27401335058191129</v>
      </c>
      <c r="CN54" s="11">
        <f t="shared" si="93"/>
        <v>0.27401335058191129</v>
      </c>
      <c r="CO54" s="11">
        <f t="shared" si="94"/>
        <v>0.27401335058191129</v>
      </c>
      <c r="CP54" s="11">
        <f t="shared" si="95"/>
        <v>0.27401335058191129</v>
      </c>
      <c r="CQ54" s="11">
        <f t="shared" si="96"/>
        <v>0.27401335058191129</v>
      </c>
      <c r="CR54" s="11">
        <f t="shared" si="97"/>
        <v>0.27401335058191129</v>
      </c>
      <c r="CS54" s="11">
        <f t="shared" si="98"/>
        <v>0.27401335058191129</v>
      </c>
      <c r="CT54" s="11">
        <f t="shared" si="99"/>
        <v>0.27401335058191129</v>
      </c>
      <c r="CU54" s="11">
        <f t="shared" si="100"/>
        <v>0.27401335058191134</v>
      </c>
      <c r="CV54" s="11">
        <f t="shared" si="101"/>
        <v>0.27401335058191134</v>
      </c>
      <c r="CW54" s="11">
        <f t="shared" si="102"/>
        <v>0.27401335058191129</v>
      </c>
      <c r="CX54" s="11">
        <f t="shared" si="103"/>
        <v>0.27401335058191134</v>
      </c>
      <c r="CY54" s="11">
        <f t="shared" si="104"/>
        <v>0.27401335058191134</v>
      </c>
      <c r="CZ54" s="11">
        <f t="shared" si="105"/>
        <v>0.27401335058191134</v>
      </c>
      <c r="DA54" s="11">
        <f t="shared" si="106"/>
        <v>0.27401335058191134</v>
      </c>
      <c r="DB54" s="11">
        <f t="shared" si="107"/>
        <v>0.27401335058191134</v>
      </c>
      <c r="DC54" s="11">
        <f t="shared" si="108"/>
        <v>0.27428001823758319</v>
      </c>
      <c r="DE54" s="4">
        <f>(1-BF54)/(SUM(BF$6:BF54))</f>
        <v>2.5874366884161698E-2</v>
      </c>
      <c r="DF54" s="4">
        <f>(1-BG54)/(SUM(BG$6:BG54))</f>
        <v>2.5873273148366262E-2</v>
      </c>
      <c r="DG54" s="4">
        <f>(1-BH54)/(SUM(BH$6:BH54))</f>
        <v>2.5872229831740385E-2</v>
      </c>
      <c r="DH54" s="4">
        <f>(1-BI54)/(SUM(BI$6:BI54))</f>
        <v>2.587122942683762E-2</v>
      </c>
      <c r="DI54" s="4">
        <f>(1-BJ54)/(SUM(BJ$6:BJ54))</f>
        <v>2.5870252251074904E-2</v>
      </c>
      <c r="DJ54" s="4">
        <f>(1-BK54)/(SUM(BK$6:BK54))</f>
        <v>2.5869350067957243E-2</v>
      </c>
      <c r="DK54" s="4">
        <f>(1-BL54)/(SUM(BL$6:BL54))</f>
        <v>2.586847142989274E-2</v>
      </c>
      <c r="DL54" s="4">
        <f>(1-BM54)/(SUM(BM$6:BM54))</f>
        <v>2.5867649312600757E-2</v>
      </c>
      <c r="DM54" s="4">
        <f>(1-BN54)/(SUM(BN$6:BN54))</f>
        <v>2.5866849851986912E-2</v>
      </c>
      <c r="DN54" s="4">
        <f>(1-BO54)/(SUM(BO$6:BO54))</f>
        <v>2.5866073110189167E-2</v>
      </c>
      <c r="DO54" s="4">
        <f>(1-BP54)/(SUM(BP$6:BP54))</f>
        <v>2.5865341271093047E-2</v>
      </c>
      <c r="DP54" s="4">
        <f>(1-BQ54)/(SUM(BQ$6:BQ54))</f>
        <v>2.5864630320204408E-2</v>
      </c>
      <c r="DQ54" s="4">
        <f>(1-BR54)/(SUM(BR$6:BR54))</f>
        <v>2.58639397112038E-2</v>
      </c>
      <c r="DR54" s="4">
        <f>(1-BS54)/(SUM(BS$6:BS54))</f>
        <v>2.586326891052465E-2</v>
      </c>
      <c r="DS54" s="4">
        <f>(1-BT54)/(SUM(BT$6:BT54))</f>
        <v>2.5862617397099528E-2</v>
      </c>
      <c r="DT54" s="4">
        <f>(1-BU54)/(SUM(BU$6:BU54))</f>
        <v>2.5861984662110211E-2</v>
      </c>
      <c r="DU54" s="4">
        <f>(1-BV54)/(SUM(BV$6:BV54))</f>
        <v>2.5861370208741803E-2</v>
      </c>
      <c r="DV54" s="4">
        <f>(1-BW54)/(SUM(BW$6:BW54))</f>
        <v>2.5860773551940445E-2</v>
      </c>
      <c r="DW54" s="4">
        <f>(1-BX54)/(SUM(BX$6:BX54))</f>
        <v>2.5860194218175019E-2</v>
      </c>
      <c r="DX54" s="4">
        <f>(1-BY54)/(SUM(BY$6:BY54))</f>
        <v>2.585963174520256E-2</v>
      </c>
      <c r="DY54" s="4">
        <f>(1-BZ54)/(SUM(BZ$6:BZ54))</f>
        <v>2.5859091851796166E-2</v>
      </c>
      <c r="DZ54" s="4">
        <f>(1-CA54)/(SUM(CA$6:CA54))</f>
        <v>2.5858567443453891E-2</v>
      </c>
      <c r="EA54" s="4">
        <f>(1-CB54)/(SUM(CB$6:CB54))</f>
        <v>2.5858057956362028E-2</v>
      </c>
      <c r="EB54" s="4">
        <f>(1-CC54)/(SUM(CC$6:CC54))</f>
        <v>2.5857562849629343E-2</v>
      </c>
      <c r="EC54" s="4">
        <f>(1-CD54)/(SUM(CD$6:CD54))</f>
        <v>2.5857081604263192E-2</v>
      </c>
      <c r="ED54" s="4">
        <f>(1-CE54)/(SUM(CE$6:CE54))</f>
        <v>2.5856613722194759E-2</v>
      </c>
      <c r="EE54" s="4">
        <f>(1-CF54)/(SUM(CF$6:CF54))</f>
        <v>2.585615872535095E-2</v>
      </c>
      <c r="EF54" s="4">
        <f>(1-CG54)/(SUM(CG$6:CG54))</f>
        <v>2.5855716154770721E-2</v>
      </c>
      <c r="EG54" s="4">
        <f>(1-CH54)/(SUM(CH$6:CH54))</f>
        <v>2.5855285569763131E-2</v>
      </c>
      <c r="EH54" s="4">
        <f>(1-CI54)/(SUM(CI$6:CI54))</f>
        <v>2.5854866547105653E-2</v>
      </c>
      <c r="EI54" s="4">
        <f>(1-CJ54)/(SUM(CJ$6:CJ54))</f>
        <v>2.5854455070051355E-2</v>
      </c>
      <c r="EJ54" s="4">
        <f>(1-CK54)/(SUM(CK$6:CK54))</f>
        <v>2.5854054636366409E-2</v>
      </c>
      <c r="EK54" s="4">
        <f>(1-CL54)/(SUM(CL$6:CL54))</f>
        <v>2.585366494933666E-2</v>
      </c>
      <c r="EL54" s="4">
        <f>(1-CM54)/(SUM(CM$6:CM54))</f>
        <v>2.5853285720237446E-2</v>
      </c>
      <c r="EM54" s="4">
        <f>(1-CN54)/(SUM(CN$6:CN54))</f>
        <v>2.5852916668117582E-2</v>
      </c>
      <c r="EN54" s="4">
        <f>(1-CO54)/(SUM(CO$6:CO54))</f>
        <v>2.5852557519589179E-2</v>
      </c>
      <c r="EO54" s="4">
        <f>(1-CP54)/(SUM(CP$6:CP54))</f>
        <v>2.5852208008623225E-2</v>
      </c>
      <c r="EP54" s="4">
        <f>(1-CQ54)/(SUM(CQ$6:CQ54))</f>
        <v>2.5851867876350718E-2</v>
      </c>
      <c r="EQ54" s="4">
        <f>(1-CR54)/(SUM(CR$6:CR54))</f>
        <v>2.5851536870869218E-2</v>
      </c>
      <c r="ER54" s="4">
        <f>(1-CS54)/(SUM(CS$6:CS54))</f>
        <v>2.5851214747054676E-2</v>
      </c>
      <c r="ES54" s="4">
        <f>(1-CT54)/(SUM(CT$6:CT54))</f>
        <v>2.5850901266378359E-2</v>
      </c>
      <c r="ET54" s="4">
        <f>(1-CU54)/(SUM(CU$6:CU54))</f>
        <v>2.5850596196728776E-2</v>
      </c>
      <c r="EU54" s="4">
        <f>(1-CV54)/(SUM(CV$6:CV54))</f>
        <v>2.5850299312238426E-2</v>
      </c>
      <c r="EV54" s="4">
        <f>(1-CW54)/(SUM(CW$6:CW54))</f>
        <v>2.5850010393115297E-2</v>
      </c>
      <c r="EW54" s="4">
        <f>(1-CX54)/(SUM(CX$6:CX54))</f>
        <v>2.584972922547887E-2</v>
      </c>
      <c r="EX54" s="4">
        <f>(1-CY54)/(SUM(CY$6:CY54))</f>
        <v>2.5849455601200656E-2</v>
      </c>
      <c r="EY54" s="4">
        <f>(1-CZ54)/(SUM(CZ$6:CZ54))</f>
        <v>2.5849189317748995E-2</v>
      </c>
      <c r="EZ54" s="4">
        <f>(1-DA54)/(SUM(DA$6:DA54))</f>
        <v>2.5848930178038122E-2</v>
      </c>
      <c r="FA54" s="4">
        <f>(1-DB54)/(SUM(DB$6:DB54))</f>
        <v>2.5848677990281274E-2</v>
      </c>
      <c r="FB54" s="4">
        <f>(1-DC54)/(SUM(DC$6:DC54))</f>
        <v>2.5838937984275015E-2</v>
      </c>
      <c r="FD54" s="4">
        <f t="shared" si="109"/>
        <v>2.6772527622233921E-2</v>
      </c>
      <c r="FE54" s="4">
        <f t="shared" si="9"/>
        <v>2.6772418030688527E-2</v>
      </c>
      <c r="FF54" s="4">
        <f t="shared" si="10"/>
        <v>2.6772328003402013E-2</v>
      </c>
      <c r="FG54" s="4">
        <f t="shared" si="11"/>
        <v>2.6772252081564529E-2</v>
      </c>
      <c r="FH54" s="4">
        <f t="shared" si="12"/>
        <v>2.6772176716193474E-2</v>
      </c>
      <c r="FI54" s="4">
        <f t="shared" si="13"/>
        <v>2.677213498955533E-2</v>
      </c>
      <c r="FJ54" s="4">
        <f t="shared" si="14"/>
        <v>2.6772093432521959E-2</v>
      </c>
      <c r="FK54" s="4">
        <f t="shared" si="15"/>
        <v>2.6772074742779539E-2</v>
      </c>
      <c r="FL54" s="4">
        <f t="shared" si="16"/>
        <v>2.677205608724087E-2</v>
      </c>
      <c r="FM54" s="4">
        <f t="shared" si="17"/>
        <v>2.6772037465812026E-2</v>
      </c>
      <c r="FN54" s="4">
        <f t="shared" si="18"/>
        <v>2.6772035957614682E-2</v>
      </c>
      <c r="FO54" s="4">
        <f t="shared" si="19"/>
        <v>2.6772034449640714E-2</v>
      </c>
      <c r="FP54" s="4">
        <f t="shared" si="20"/>
        <v>2.6772032941890345E-2</v>
      </c>
      <c r="FQ54" s="4">
        <f t="shared" si="21"/>
        <v>2.6772031434363353E-2</v>
      </c>
      <c r="FR54" s="4">
        <f t="shared" si="22"/>
        <v>2.6772029927059737E-2</v>
      </c>
      <c r="FS54" s="4">
        <f t="shared" si="23"/>
        <v>2.6772028419979721E-2</v>
      </c>
      <c r="FT54" s="4">
        <f t="shared" si="24"/>
        <v>2.6772026913122637E-2</v>
      </c>
      <c r="FU54" s="4">
        <f t="shared" si="25"/>
        <v>2.6772025406488931E-2</v>
      </c>
      <c r="FV54" s="4">
        <f t="shared" si="26"/>
        <v>2.6772023900078379E-2</v>
      </c>
      <c r="FW54" s="4">
        <f t="shared" si="27"/>
        <v>2.6772022393890982E-2</v>
      </c>
      <c r="FX54" s="4">
        <f t="shared" si="28"/>
        <v>2.6772027115403718E-2</v>
      </c>
      <c r="FY54" s="4">
        <f t="shared" si="29"/>
        <v>2.6772031839109367E-2</v>
      </c>
      <c r="FZ54" s="4">
        <f t="shared" si="30"/>
        <v>2.6772036565009705E-2</v>
      </c>
      <c r="GA54" s="4">
        <f t="shared" si="31"/>
        <v>2.6772041293105842E-2</v>
      </c>
      <c r="GB54" s="4">
        <f t="shared" si="32"/>
        <v>2.6772046023399776E-2</v>
      </c>
      <c r="GC54" s="4">
        <f t="shared" si="33"/>
        <v>2.6772050755893062E-2</v>
      </c>
      <c r="GD54" s="4">
        <f t="shared" si="34"/>
        <v>2.677205549058681E-2</v>
      </c>
      <c r="GE54" s="4">
        <f t="shared" si="35"/>
        <v>2.6772060227482575E-2</v>
      </c>
      <c r="GF54" s="4">
        <f t="shared" si="36"/>
        <v>2.6772064966582354E-2</v>
      </c>
      <c r="GG54" s="4">
        <f t="shared" si="37"/>
        <v>2.6772069707887258E-2</v>
      </c>
      <c r="GH54" s="4">
        <f t="shared" si="38"/>
        <v>2.6772069707887258E-2</v>
      </c>
      <c r="GI54" s="4">
        <f t="shared" si="39"/>
        <v>2.6772069707887258E-2</v>
      </c>
      <c r="GJ54" s="4">
        <f t="shared" si="40"/>
        <v>2.6772069707887258E-2</v>
      </c>
      <c r="GK54" s="4">
        <f t="shared" si="41"/>
        <v>2.6772069707887258E-2</v>
      </c>
      <c r="GL54" s="4">
        <f t="shared" si="42"/>
        <v>2.6772069707887258E-2</v>
      </c>
      <c r="GM54" s="4">
        <f t="shared" si="43"/>
        <v>2.6772069707887258E-2</v>
      </c>
      <c r="GN54" s="4">
        <f t="shared" si="44"/>
        <v>2.6772069707887258E-2</v>
      </c>
      <c r="GO54" s="4">
        <f t="shared" si="45"/>
        <v>2.6772069707887258E-2</v>
      </c>
      <c r="GP54" s="4">
        <f t="shared" si="46"/>
        <v>2.6772069707887258E-2</v>
      </c>
      <c r="GQ54" s="4">
        <f t="shared" si="47"/>
        <v>2.6772069707887258E-2</v>
      </c>
      <c r="GR54" s="4">
        <f t="shared" si="48"/>
        <v>2.6772069707887258E-2</v>
      </c>
      <c r="GS54" s="4">
        <f t="shared" si="49"/>
        <v>2.6772069707887258E-2</v>
      </c>
      <c r="GT54" s="4">
        <f t="shared" si="50"/>
        <v>2.6772069707887258E-2</v>
      </c>
      <c r="GU54" s="4">
        <f t="shared" si="51"/>
        <v>2.6772069707887258E-2</v>
      </c>
      <c r="GV54" s="4">
        <f t="shared" si="52"/>
        <v>2.6772069707887258E-2</v>
      </c>
      <c r="GW54" s="4">
        <f t="shared" si="53"/>
        <v>2.6772069707887258E-2</v>
      </c>
      <c r="GX54" s="4">
        <f t="shared" si="54"/>
        <v>2.6772069707887258E-2</v>
      </c>
      <c r="GY54" s="4">
        <f t="shared" si="55"/>
        <v>2.6772069707887258E-2</v>
      </c>
      <c r="GZ54" s="4">
        <f t="shared" si="56"/>
        <v>2.6772069707887258E-2</v>
      </c>
      <c r="HA54" s="4">
        <f t="shared" si="57"/>
        <v>2.6751687039672234E-2</v>
      </c>
      <c r="HB54" s="4"/>
      <c r="HC54" s="4"/>
      <c r="HD54" s="4"/>
      <c r="HE54" s="4"/>
    </row>
    <row r="55" spans="2:213" x14ac:dyDescent="0.2">
      <c r="B55" t="str">
        <f t="shared" si="117"/>
        <v>50y</v>
      </c>
      <c r="C55">
        <f t="shared" si="58"/>
        <v>600</v>
      </c>
      <c r="D55" s="10">
        <f t="shared" si="1"/>
        <v>50</v>
      </c>
      <c r="E55" s="11">
        <f>'Curve construction'!E70</f>
        <v>2.7546253750066602E-2</v>
      </c>
      <c r="G55" s="11">
        <f t="shared" si="120"/>
        <v>2.7546253750066602E-2</v>
      </c>
      <c r="H55" s="11">
        <f t="shared" si="120"/>
        <v>2.7546253750066602E-2</v>
      </c>
      <c r="I55" s="11">
        <f t="shared" si="120"/>
        <v>2.7546253750066602E-2</v>
      </c>
      <c r="J55" s="11">
        <f t="shared" si="120"/>
        <v>2.7546253750066602E-2</v>
      </c>
      <c r="K55" s="11">
        <f t="shared" si="120"/>
        <v>2.7546253750066602E-2</v>
      </c>
      <c r="L55" s="11">
        <f t="shared" si="120"/>
        <v>2.7546253750066602E-2</v>
      </c>
      <c r="M55" s="11">
        <f t="shared" si="120"/>
        <v>2.7546253750066602E-2</v>
      </c>
      <c r="N55" s="11">
        <f t="shared" si="120"/>
        <v>2.7546253750066602E-2</v>
      </c>
      <c r="O55" s="11">
        <f t="shared" si="120"/>
        <v>2.7546253750066602E-2</v>
      </c>
      <c r="P55" s="11">
        <f t="shared" si="120"/>
        <v>2.7546253750066602E-2</v>
      </c>
      <c r="Q55" s="11">
        <f t="shared" si="120"/>
        <v>2.7546253750066602E-2</v>
      </c>
      <c r="R55" s="11">
        <f t="shared" si="120"/>
        <v>2.7546253750066602E-2</v>
      </c>
      <c r="S55" s="11">
        <f t="shared" si="120"/>
        <v>2.7546253750066602E-2</v>
      </c>
      <c r="T55" s="11">
        <f t="shared" si="120"/>
        <v>2.7546253750066602E-2</v>
      </c>
      <c r="U55" s="11">
        <f t="shared" si="120"/>
        <v>2.7546253750066602E-2</v>
      </c>
      <c r="V55" s="11">
        <f t="shared" si="120"/>
        <v>2.7546253750066602E-2</v>
      </c>
      <c r="W55" s="11">
        <f t="shared" si="119"/>
        <v>2.7546253750066602E-2</v>
      </c>
      <c r="X55" s="11">
        <f t="shared" si="119"/>
        <v>2.7546253750066602E-2</v>
      </c>
      <c r="Y55" s="11">
        <f t="shared" si="119"/>
        <v>2.7546253750066602E-2</v>
      </c>
      <c r="Z55" s="11">
        <f t="shared" si="119"/>
        <v>2.7546253750066602E-2</v>
      </c>
      <c r="AA55" s="11">
        <f t="shared" si="119"/>
        <v>2.7546253750066602E-2</v>
      </c>
      <c r="AB55" s="11">
        <f t="shared" si="119"/>
        <v>2.7546253750066602E-2</v>
      </c>
      <c r="AC55" s="11">
        <f t="shared" si="119"/>
        <v>2.7546253750066602E-2</v>
      </c>
      <c r="AD55" s="11">
        <f t="shared" si="119"/>
        <v>2.7546253750066602E-2</v>
      </c>
      <c r="AE55" s="11">
        <f t="shared" si="119"/>
        <v>2.7546253750066602E-2</v>
      </c>
      <c r="AF55" s="11">
        <f t="shared" si="119"/>
        <v>2.7546253750066602E-2</v>
      </c>
      <c r="AG55" s="11">
        <f t="shared" si="119"/>
        <v>2.7546253750066602E-2</v>
      </c>
      <c r="AH55" s="11">
        <f t="shared" si="119"/>
        <v>2.7546253750066602E-2</v>
      </c>
      <c r="AI55" s="11">
        <f t="shared" si="119"/>
        <v>2.7546253750066602E-2</v>
      </c>
      <c r="AJ55" s="11">
        <f t="shared" si="119"/>
        <v>2.7546253750066602E-2</v>
      </c>
      <c r="AK55" s="11">
        <f t="shared" si="119"/>
        <v>2.7546253750066602E-2</v>
      </c>
      <c r="AL55" s="11">
        <f t="shared" si="119"/>
        <v>2.7546253750066602E-2</v>
      </c>
      <c r="AM55" s="11">
        <f t="shared" si="119"/>
        <v>2.7546253750066602E-2</v>
      </c>
      <c r="AN55" s="11">
        <f t="shared" si="119"/>
        <v>2.7546253750066602E-2</v>
      </c>
      <c r="AO55" s="11">
        <f t="shared" si="119"/>
        <v>2.7546253750066602E-2</v>
      </c>
      <c r="AP55" s="11">
        <f t="shared" si="119"/>
        <v>2.7546253750066602E-2</v>
      </c>
      <c r="AQ55" s="11">
        <f t="shared" si="119"/>
        <v>2.7546253750066602E-2</v>
      </c>
      <c r="AR55" s="11">
        <f t="shared" si="119"/>
        <v>2.7546253750066602E-2</v>
      </c>
      <c r="AS55" s="11">
        <f t="shared" si="119"/>
        <v>2.7546253750066602E-2</v>
      </c>
      <c r="AT55" s="11">
        <f t="shared" si="119"/>
        <v>2.7546253750066602E-2</v>
      </c>
      <c r="AU55" s="11">
        <f t="shared" si="119"/>
        <v>2.7546253750066602E-2</v>
      </c>
      <c r="AV55" s="11">
        <f t="shared" si="119"/>
        <v>2.7546253750066602E-2</v>
      </c>
      <c r="AW55" s="11">
        <f t="shared" ref="AW55:BC55" si="122">$E55+IF(AW$2=$B55,1,0)*$D$2</f>
        <v>2.7546253750066602E-2</v>
      </c>
      <c r="AX55" s="11">
        <f t="shared" si="122"/>
        <v>2.7546253750066602E-2</v>
      </c>
      <c r="AY55" s="11">
        <f t="shared" si="122"/>
        <v>2.7546253750066602E-2</v>
      </c>
      <c r="AZ55" s="11">
        <f t="shared" si="122"/>
        <v>2.7546253750066602E-2</v>
      </c>
      <c r="BA55" s="11">
        <f t="shared" si="122"/>
        <v>2.7546253750066602E-2</v>
      </c>
      <c r="BB55" s="11">
        <f t="shared" si="122"/>
        <v>2.7546253750066602E-2</v>
      </c>
      <c r="BC55" s="11">
        <f t="shared" si="122"/>
        <v>2.7546253750066602E-2</v>
      </c>
      <c r="BD55" s="11">
        <f t="shared" si="121"/>
        <v>2.8546253750066603E-2</v>
      </c>
      <c r="BF55" s="11">
        <f t="shared" si="110"/>
        <v>0.26666182831269597</v>
      </c>
      <c r="BG55" s="11">
        <f t="shared" si="60"/>
        <v>0.26666322294879385</v>
      </c>
      <c r="BH55" s="11">
        <f t="shared" si="61"/>
        <v>0.26666436862032911</v>
      </c>
      <c r="BI55" s="11">
        <f t="shared" si="62"/>
        <v>0.26666533479228344</v>
      </c>
      <c r="BJ55" s="11">
        <f t="shared" si="63"/>
        <v>0.26666629388624707</v>
      </c>
      <c r="BK55" s="11">
        <f t="shared" si="64"/>
        <v>0.26666682489777671</v>
      </c>
      <c r="BL55" s="11">
        <f t="shared" si="65"/>
        <v>0.26666735375199496</v>
      </c>
      <c r="BM55" s="11">
        <f t="shared" si="66"/>
        <v>0.26666759159774051</v>
      </c>
      <c r="BN55" s="11">
        <f t="shared" si="67"/>
        <v>0.26666782900842562</v>
      </c>
      <c r="BO55" s="11">
        <f t="shared" si="68"/>
        <v>0.26666806598524323</v>
      </c>
      <c r="BP55" s="11">
        <f t="shared" si="69"/>
        <v>0.26666808517861457</v>
      </c>
      <c r="BQ55" s="11">
        <f t="shared" si="70"/>
        <v>0.26666810436914246</v>
      </c>
      <c r="BR55" s="11">
        <f t="shared" si="71"/>
        <v>0.26666812355682795</v>
      </c>
      <c r="BS55" s="11">
        <f t="shared" si="72"/>
        <v>0.26666814274167128</v>
      </c>
      <c r="BT55" s="11">
        <f t="shared" si="73"/>
        <v>0.26666816192367321</v>
      </c>
      <c r="BU55" s="11">
        <f t="shared" si="74"/>
        <v>0.26666818110283447</v>
      </c>
      <c r="BV55" s="11">
        <f t="shared" si="75"/>
        <v>0.26666820027915583</v>
      </c>
      <c r="BW55" s="11">
        <f t="shared" si="76"/>
        <v>0.26666821945263747</v>
      </c>
      <c r="BX55" s="11">
        <f t="shared" si="77"/>
        <v>0.26666823862328026</v>
      </c>
      <c r="BY55" s="11">
        <f t="shared" si="78"/>
        <v>0.26666825779108483</v>
      </c>
      <c r="BZ55" s="11">
        <f t="shared" si="79"/>
        <v>0.26666819770491923</v>
      </c>
      <c r="CA55" s="11">
        <f t="shared" si="80"/>
        <v>0.26666813759085928</v>
      </c>
      <c r="CB55" s="11">
        <f t="shared" si="81"/>
        <v>0.26666807744888532</v>
      </c>
      <c r="CC55" s="11">
        <f t="shared" si="82"/>
        <v>0.26666801727897799</v>
      </c>
      <c r="CD55" s="11">
        <f t="shared" si="83"/>
        <v>0.26666795708111746</v>
      </c>
      <c r="CE55" s="11">
        <f t="shared" si="84"/>
        <v>0.26666789685528469</v>
      </c>
      <c r="CF55" s="11">
        <f t="shared" si="85"/>
        <v>0.26666783660146004</v>
      </c>
      <c r="CG55" s="11">
        <f t="shared" si="86"/>
        <v>0.26666777631962391</v>
      </c>
      <c r="CH55" s="11">
        <f t="shared" si="87"/>
        <v>0.26666771600975697</v>
      </c>
      <c r="CI55" s="11">
        <f t="shared" si="88"/>
        <v>0.26666765567183942</v>
      </c>
      <c r="CJ55" s="11">
        <f t="shared" si="89"/>
        <v>0.26666765567183942</v>
      </c>
      <c r="CK55" s="11">
        <f t="shared" si="90"/>
        <v>0.26666765567183942</v>
      </c>
      <c r="CL55" s="11">
        <f t="shared" si="91"/>
        <v>0.26666765567183942</v>
      </c>
      <c r="CM55" s="11">
        <f t="shared" si="92"/>
        <v>0.26666765567183942</v>
      </c>
      <c r="CN55" s="11">
        <f t="shared" si="93"/>
        <v>0.26666765567183942</v>
      </c>
      <c r="CO55" s="11">
        <f t="shared" si="94"/>
        <v>0.26666765567183942</v>
      </c>
      <c r="CP55" s="11">
        <f t="shared" si="95"/>
        <v>0.26666765567183942</v>
      </c>
      <c r="CQ55" s="11">
        <f t="shared" si="96"/>
        <v>0.26666765567183942</v>
      </c>
      <c r="CR55" s="11">
        <f t="shared" si="97"/>
        <v>0.26666765567183942</v>
      </c>
      <c r="CS55" s="11">
        <f t="shared" si="98"/>
        <v>0.26666765567183942</v>
      </c>
      <c r="CT55" s="11">
        <f t="shared" si="99"/>
        <v>0.26666765567183942</v>
      </c>
      <c r="CU55" s="11">
        <f t="shared" si="100"/>
        <v>0.26666765567183948</v>
      </c>
      <c r="CV55" s="11">
        <f t="shared" si="101"/>
        <v>0.26666765567183948</v>
      </c>
      <c r="CW55" s="11">
        <f t="shared" si="102"/>
        <v>0.26666765567183942</v>
      </c>
      <c r="CX55" s="11">
        <f t="shared" si="103"/>
        <v>0.26666765567183948</v>
      </c>
      <c r="CY55" s="11">
        <f t="shared" si="104"/>
        <v>0.26666765567183948</v>
      </c>
      <c r="CZ55" s="11">
        <f t="shared" si="105"/>
        <v>0.26666765567183948</v>
      </c>
      <c r="DA55" s="11">
        <f t="shared" si="106"/>
        <v>0.26666765567183948</v>
      </c>
      <c r="DB55" s="11">
        <f t="shared" si="107"/>
        <v>0.26666765567183948</v>
      </c>
      <c r="DC55" s="11">
        <f t="shared" si="108"/>
        <v>0.26666765567183942</v>
      </c>
      <c r="DE55" s="4">
        <f>(1-BF55)/(SUM(BF$6:BF55))</f>
        <v>2.5890106614439901E-2</v>
      </c>
      <c r="DF55" s="4">
        <f>(1-BG55)/(SUM(BG$6:BG55))</f>
        <v>2.5889022628344385E-2</v>
      </c>
      <c r="DG55" s="4">
        <f>(1-BH55)/(SUM(BH$6:BH55))</f>
        <v>2.588798859640902E-2</v>
      </c>
      <c r="DH55" s="4">
        <f>(1-BI55)/(SUM(BI$6:BI55))</f>
        <v>2.5886997083000476E-2</v>
      </c>
      <c r="DI55" s="4">
        <f>(1-BJ55)/(SUM(BJ$6:BJ55))</f>
        <v>2.5886028592900866E-2</v>
      </c>
      <c r="DJ55" s="4">
        <f>(1-BK55)/(SUM(BK$6:BK55))</f>
        <v>2.5885134399705918E-2</v>
      </c>
      <c r="DK55" s="4">
        <f>(1-BL55)/(SUM(BL$6:BL55))</f>
        <v>2.5884263543466967E-2</v>
      </c>
      <c r="DL55" s="4">
        <f>(1-BM55)/(SUM(BM$6:BM55))</f>
        <v>2.5883448686171949E-2</v>
      </c>
      <c r="DM55" s="4">
        <f>(1-BN55)/(SUM(BN$6:BN55))</f>
        <v>2.58826562855216E-2</v>
      </c>
      <c r="DN55" s="4">
        <f>(1-BO55)/(SUM(BO$6:BO55))</f>
        <v>2.5881886403145211E-2</v>
      </c>
      <c r="DO55" s="4">
        <f>(1-BP55)/(SUM(BP$6:BP55))</f>
        <v>2.5881161010031146E-2</v>
      </c>
      <c r="DP55" s="4">
        <f>(1-BQ55)/(SUM(BQ$6:BQ55))</f>
        <v>2.5880456320818257E-2</v>
      </c>
      <c r="DQ55" s="4">
        <f>(1-BR55)/(SUM(BR$6:BR55))</f>
        <v>2.5879771794029241E-2</v>
      </c>
      <c r="DR55" s="4">
        <f>(1-BS55)/(SUM(BS$6:BS55))</f>
        <v>2.5879106900825427E-2</v>
      </c>
      <c r="DS55" s="4">
        <f>(1-BT55)/(SUM(BT$6:BT55))</f>
        <v>2.5878461124755343E-2</v>
      </c>
      <c r="DT55" s="4">
        <f>(1-BU55)/(SUM(BU$6:BU55))</f>
        <v>2.5877833961507096E-2</v>
      </c>
      <c r="DU55" s="4">
        <f>(1-BV55)/(SUM(BV$6:BV55))</f>
        <v>2.5877224918664739E-2</v>
      </c>
      <c r="DV55" s="4">
        <f>(1-BW55)/(SUM(BW$6:BW55))</f>
        <v>2.5876633515468251E-2</v>
      </c>
      <c r="DW55" s="4">
        <f>(1-BX55)/(SUM(BX$6:BX55))</f>
        <v>2.5876059282577388E-2</v>
      </c>
      <c r="DX55" s="4">
        <f>(1-BY55)/(SUM(BY$6:BY55))</f>
        <v>2.587550176183925E-2</v>
      </c>
      <c r="DY55" s="4">
        <f>(1-BZ55)/(SUM(BZ$6:BZ55))</f>
        <v>2.5874966615278924E-2</v>
      </c>
      <c r="DZ55" s="4">
        <f>(1-CA55)/(SUM(CA$6:CA55))</f>
        <v>2.5874446817288694E-2</v>
      </c>
      <c r="EA55" s="4">
        <f>(1-CB55)/(SUM(CB$6:CB55))</f>
        <v>2.5873941809034261E-2</v>
      </c>
      <c r="EB55" s="4">
        <f>(1-CC55)/(SUM(CC$6:CC55))</f>
        <v>2.587345105440076E-2</v>
      </c>
      <c r="EC55" s="4">
        <f>(1-CD55)/(SUM(CD$6:CD55))</f>
        <v>2.5872974038977981E-2</v>
      </c>
      <c r="ED55" s="4">
        <f>(1-CE55)/(SUM(CE$6:CE55))</f>
        <v>2.5872510269094273E-2</v>
      </c>
      <c r="EE55" s="4">
        <f>(1-CF55)/(SUM(CF$6:CF55))</f>
        <v>2.5872059270896707E-2</v>
      </c>
      <c r="EF55" s="4">
        <f>(1-CG55)/(SUM(CG$6:CG55))</f>
        <v>2.5871620589475217E-2</v>
      </c>
      <c r="EG55" s="4">
        <f>(1-CH55)/(SUM(CH$6:CH55))</f>
        <v>2.5871193788028195E-2</v>
      </c>
      <c r="EH55" s="4">
        <f>(1-CI55)/(SUM(CI$6:CI55))</f>
        <v>2.5870778447067859E-2</v>
      </c>
      <c r="EI55" s="4">
        <f>(1-CJ55)/(SUM(CJ$6:CJ55))</f>
        <v>2.5870370590111814E-2</v>
      </c>
      <c r="EJ55" s="4">
        <f>(1-CK55)/(SUM(CK$6:CK55))</f>
        <v>2.5869973679250365E-2</v>
      </c>
      <c r="EK55" s="4">
        <f>(1-CL55)/(SUM(CL$6:CL55))</f>
        <v>2.5869587420389143E-2</v>
      </c>
      <c r="EL55" s="4">
        <f>(1-CM55)/(SUM(CM$6:CM55))</f>
        <v>2.5869211527352418E-2</v>
      </c>
      <c r="EM55" s="4">
        <f>(1-CN55)/(SUM(CN$6:CN55))</f>
        <v>2.5868845721668979E-2</v>
      </c>
      <c r="EN55" s="4">
        <f>(1-CO55)/(SUM(CO$6:CO55))</f>
        <v>2.5868489732363872E-2</v>
      </c>
      <c r="EO55" s="4">
        <f>(1-CP55)/(SUM(CP$6:CP55))</f>
        <v>2.5868143295755788E-2</v>
      </c>
      <c r="EP55" s="4">
        <f>(1-CQ55)/(SUM(CQ$6:CQ55))</f>
        <v>2.5867806155259961E-2</v>
      </c>
      <c r="EQ55" s="4">
        <f>(1-CR55)/(SUM(CR$6:CR55))</f>
        <v>2.5867478061196492E-2</v>
      </c>
      <c r="ER55" s="4">
        <f>(1-CS55)/(SUM(CS$6:CS55))</f>
        <v>2.5867158770603804E-2</v>
      </c>
      <c r="ES55" s="4">
        <f>(1-CT55)/(SUM(CT$6:CT55))</f>
        <v>2.5866848047057245E-2</v>
      </c>
      <c r="ET55" s="4">
        <f>(1-CU55)/(SUM(CU$6:CU55))</f>
        <v>2.5866545660492579E-2</v>
      </c>
      <c r="EU55" s="4">
        <f>(1-CV55)/(SUM(CV$6:CV55))</f>
        <v>2.586625138703429E-2</v>
      </c>
      <c r="EV55" s="4">
        <f>(1-CW55)/(SUM(CW$6:CW55))</f>
        <v>2.5865965008828571E-2</v>
      </c>
      <c r="EW55" s="4">
        <f>(1-CX55)/(SUM(CX$6:CX55))</f>
        <v>2.5865686313880809E-2</v>
      </c>
      <c r="EX55" s="4">
        <f>(1-CY55)/(SUM(CY$6:CY55))</f>
        <v>2.5865415095897518E-2</v>
      </c>
      <c r="EY55" s="4">
        <f>(1-CZ55)/(SUM(CZ$6:CZ55))</f>
        <v>2.5865151154132546E-2</v>
      </c>
      <c r="EZ55" s="4">
        <f>(1-DA55)/(SUM(DA$6:DA55))</f>
        <v>2.5864894293237465E-2</v>
      </c>
      <c r="FA55" s="4">
        <f>(1-DB55)/(SUM(DB$6:DB55))</f>
        <v>2.5864644323115998E-2</v>
      </c>
      <c r="FB55" s="4">
        <f>(1-DC55)/(SUM(DC$6:DC55))</f>
        <v>2.5864401058782436E-2</v>
      </c>
      <c r="FD55" s="4">
        <f t="shared" si="109"/>
        <v>2.6787996433813133E-2</v>
      </c>
      <c r="FE55" s="4">
        <f t="shared" si="9"/>
        <v>2.6787889032480638E-2</v>
      </c>
      <c r="FF55" s="4">
        <f t="shared" si="10"/>
        <v>2.6787800804410455E-2</v>
      </c>
      <c r="FG55" s="4">
        <f t="shared" si="11"/>
        <v>2.6787726399888356E-2</v>
      </c>
      <c r="FH55" s="4">
        <f t="shared" si="12"/>
        <v>2.6787652540711582E-2</v>
      </c>
      <c r="FI55" s="4">
        <f t="shared" si="13"/>
        <v>2.6787611647989928E-2</v>
      </c>
      <c r="FJ55" s="4">
        <f t="shared" si="14"/>
        <v>2.6787570921483317E-2</v>
      </c>
      <c r="FK55" s="4">
        <f t="shared" si="15"/>
        <v>2.6787552605259668E-2</v>
      </c>
      <c r="FL55" s="4">
        <f t="shared" si="16"/>
        <v>2.6787534322556095E-2</v>
      </c>
      <c r="FM55" s="4">
        <f t="shared" si="17"/>
        <v>2.6787516073280893E-2</v>
      </c>
      <c r="FN55" s="4">
        <f t="shared" si="18"/>
        <v>2.6787514595224993E-2</v>
      </c>
      <c r="FO55" s="4">
        <f t="shared" si="19"/>
        <v>2.6787513117388473E-2</v>
      </c>
      <c r="FP55" s="4">
        <f t="shared" si="20"/>
        <v>2.6787511639770667E-2</v>
      </c>
      <c r="FQ55" s="4">
        <f t="shared" si="21"/>
        <v>2.6787510162372019E-2</v>
      </c>
      <c r="FR55" s="4">
        <f t="shared" si="22"/>
        <v>2.6787508685192307E-2</v>
      </c>
      <c r="FS55" s="4">
        <f t="shared" si="23"/>
        <v>2.6787507208231309E-2</v>
      </c>
      <c r="FT55" s="4">
        <f t="shared" si="24"/>
        <v>2.6787505731489247E-2</v>
      </c>
      <c r="FU55" s="4">
        <f t="shared" si="25"/>
        <v>2.6787504254965899E-2</v>
      </c>
      <c r="FV55" s="4">
        <f t="shared" si="26"/>
        <v>2.6787502778661265E-2</v>
      </c>
      <c r="FW55" s="4">
        <f t="shared" si="27"/>
        <v>2.6787501302575567E-2</v>
      </c>
      <c r="FX55" s="4">
        <f t="shared" si="28"/>
        <v>2.6787505929727784E-2</v>
      </c>
      <c r="FY55" s="4">
        <f t="shared" si="29"/>
        <v>2.6787510559029171E-2</v>
      </c>
      <c r="FZ55" s="4">
        <f t="shared" si="30"/>
        <v>2.6787515190481059E-2</v>
      </c>
      <c r="GA55" s="4">
        <f t="shared" si="31"/>
        <v>2.6787519824085448E-2</v>
      </c>
      <c r="GB55" s="4">
        <f t="shared" si="32"/>
        <v>2.6787524459843448E-2</v>
      </c>
      <c r="GC55" s="4">
        <f t="shared" si="33"/>
        <v>2.6787529097756391E-2</v>
      </c>
      <c r="GD55" s="4">
        <f t="shared" si="34"/>
        <v>2.6787533737826275E-2</v>
      </c>
      <c r="GE55" s="4">
        <f t="shared" si="35"/>
        <v>2.678753838005421E-2</v>
      </c>
      <c r="GF55" s="4">
        <f t="shared" si="36"/>
        <v>2.6787543024441973E-2</v>
      </c>
      <c r="GG55" s="4">
        <f t="shared" si="37"/>
        <v>2.6787547670990897E-2</v>
      </c>
      <c r="GH55" s="4">
        <f t="shared" si="38"/>
        <v>2.6787547670990897E-2</v>
      </c>
      <c r="GI55" s="4">
        <f t="shared" si="39"/>
        <v>2.6787547670990897E-2</v>
      </c>
      <c r="GJ55" s="4">
        <f t="shared" si="40"/>
        <v>2.6787547670990897E-2</v>
      </c>
      <c r="GK55" s="4">
        <f t="shared" si="41"/>
        <v>2.6787547670990897E-2</v>
      </c>
      <c r="GL55" s="4">
        <f t="shared" si="42"/>
        <v>2.6787547670990897E-2</v>
      </c>
      <c r="GM55" s="4">
        <f t="shared" si="43"/>
        <v>2.6787547670990897E-2</v>
      </c>
      <c r="GN55" s="4">
        <f t="shared" si="44"/>
        <v>2.6787547670990897E-2</v>
      </c>
      <c r="GO55" s="4">
        <f t="shared" si="45"/>
        <v>2.6787547670990897E-2</v>
      </c>
      <c r="GP55" s="4">
        <f t="shared" si="46"/>
        <v>2.6787547670990897E-2</v>
      </c>
      <c r="GQ55" s="4">
        <f t="shared" si="47"/>
        <v>2.6787547670990897E-2</v>
      </c>
      <c r="GR55" s="4">
        <f t="shared" si="48"/>
        <v>2.6787547670990897E-2</v>
      </c>
      <c r="GS55" s="4">
        <f t="shared" si="49"/>
        <v>2.6787547670990897E-2</v>
      </c>
      <c r="GT55" s="4">
        <f t="shared" si="50"/>
        <v>2.6787547670990897E-2</v>
      </c>
      <c r="GU55" s="4">
        <f t="shared" si="51"/>
        <v>2.6787547670990897E-2</v>
      </c>
      <c r="GV55" s="4">
        <f t="shared" si="52"/>
        <v>2.6787547670990897E-2</v>
      </c>
      <c r="GW55" s="4">
        <f t="shared" si="53"/>
        <v>2.6787547670990897E-2</v>
      </c>
      <c r="GX55" s="4">
        <f t="shared" si="54"/>
        <v>2.6787547670990897E-2</v>
      </c>
      <c r="GY55" s="4">
        <f t="shared" si="55"/>
        <v>2.6787547670990897E-2</v>
      </c>
      <c r="GZ55" s="4">
        <f t="shared" si="56"/>
        <v>2.6787547670990897E-2</v>
      </c>
      <c r="HA55" s="4">
        <f t="shared" si="57"/>
        <v>2.6787547670990897E-2</v>
      </c>
      <c r="HB55" s="4"/>
      <c r="HC55" s="4"/>
      <c r="HD55" s="4"/>
      <c r="HE55" s="4"/>
    </row>
    <row r="56" spans="2:213" x14ac:dyDescent="0.2"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</row>
    <row r="57" spans="2:213" x14ac:dyDescent="0.2"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</row>
    <row r="58" spans="2:213" x14ac:dyDescent="0.2"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</row>
    <row r="59" spans="2:213" x14ac:dyDescent="0.2"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</row>
    <row r="60" spans="2:213" x14ac:dyDescent="0.2"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</row>
    <row r="61" spans="2:213" x14ac:dyDescent="0.2"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</row>
    <row r="62" spans="2:213" x14ac:dyDescent="0.2"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</row>
    <row r="63" spans="2:213" x14ac:dyDescent="0.2"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</row>
    <row r="64" spans="2:213" x14ac:dyDescent="0.2"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</row>
    <row r="65" spans="58:107" x14ac:dyDescent="0.2"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</row>
    <row r="66" spans="58:107" x14ac:dyDescent="0.2"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</row>
    <row r="67" spans="58:107" x14ac:dyDescent="0.2"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</row>
    <row r="68" spans="58:107" x14ac:dyDescent="0.2"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</row>
    <row r="69" spans="58:107" x14ac:dyDescent="0.2"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</row>
    <row r="70" spans="58:107" x14ac:dyDescent="0.2"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</row>
    <row r="71" spans="58:107" x14ac:dyDescent="0.2"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</row>
    <row r="72" spans="58:107" x14ac:dyDescent="0.2"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</row>
    <row r="73" spans="58:107" x14ac:dyDescent="0.2"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</row>
    <row r="74" spans="58:107" x14ac:dyDescent="0.2"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</row>
    <row r="75" spans="58:107" x14ac:dyDescent="0.2"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</row>
    <row r="76" spans="58:107" x14ac:dyDescent="0.2"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</row>
    <row r="77" spans="58:107" x14ac:dyDescent="0.2"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</row>
    <row r="78" spans="58:107" x14ac:dyDescent="0.2"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</row>
    <row r="79" spans="58:107" x14ac:dyDescent="0.2"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</row>
    <row r="80" spans="58:107" x14ac:dyDescent="0.2"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</row>
    <row r="81" spans="58:107" x14ac:dyDescent="0.2"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</row>
    <row r="82" spans="58:107" x14ac:dyDescent="0.2"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</row>
    <row r="83" spans="58:107" x14ac:dyDescent="0.2"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</row>
    <row r="84" spans="58:107" x14ac:dyDescent="0.2"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</row>
    <row r="85" spans="58:107" x14ac:dyDescent="0.2"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</row>
    <row r="86" spans="58:107" x14ac:dyDescent="0.2"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</row>
    <row r="87" spans="58:107" x14ac:dyDescent="0.2"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</row>
    <row r="88" spans="58:107" x14ac:dyDescent="0.2"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</row>
    <row r="89" spans="58:107" x14ac:dyDescent="0.2"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</row>
    <row r="90" spans="58:107" x14ac:dyDescent="0.2"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</row>
    <row r="91" spans="58:107" x14ac:dyDescent="0.2"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</row>
    <row r="92" spans="58:107" x14ac:dyDescent="0.2"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</row>
    <row r="93" spans="58:107" x14ac:dyDescent="0.2"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</row>
    <row r="94" spans="58:107" x14ac:dyDescent="0.2"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</row>
    <row r="95" spans="58:107" x14ac:dyDescent="0.2"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</row>
    <row r="96" spans="58:107" x14ac:dyDescent="0.2"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</row>
    <row r="97" spans="58:107" x14ac:dyDescent="0.2"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Z58"/>
  <sheetViews>
    <sheetView topLeftCell="C1" workbookViewId="0">
      <selection activeCell="C13" sqref="C13"/>
    </sheetView>
  </sheetViews>
  <sheetFormatPr defaultRowHeight="12.75" x14ac:dyDescent="0.2"/>
  <cols>
    <col min="4" max="4" width="11.7109375" bestFit="1" customWidth="1"/>
    <col min="5" max="5" width="13.42578125" bestFit="1" customWidth="1"/>
    <col min="6" max="6" width="9.7109375" bestFit="1" customWidth="1"/>
    <col min="7" max="45" width="12.7109375" bestFit="1" customWidth="1"/>
    <col min="46" max="49" width="11.7109375" bestFit="1" customWidth="1"/>
    <col min="50" max="53" width="13.140625" bestFit="1" customWidth="1"/>
    <col min="59" max="59" width="11.28515625" bestFit="1" customWidth="1"/>
    <col min="60" max="60" width="14.5703125" bestFit="1" customWidth="1"/>
    <col min="62" max="62" width="17.28515625" bestFit="1" customWidth="1"/>
    <col min="63" max="63" width="13.5703125" bestFit="1" customWidth="1"/>
    <col min="65" max="65" width="14.5703125" bestFit="1" customWidth="1"/>
    <col min="66" max="66" width="12.85546875" bestFit="1" customWidth="1"/>
    <col min="68" max="68" width="14.5703125" bestFit="1" customWidth="1"/>
    <col min="69" max="69" width="10.85546875" bestFit="1" customWidth="1"/>
    <col min="70" max="70" width="10.28515625" bestFit="1" customWidth="1"/>
    <col min="73" max="73" width="14.28515625" customWidth="1"/>
  </cols>
  <sheetData>
    <row r="2" spans="2:78" ht="13.5" thickBot="1" x14ac:dyDescent="0.25">
      <c r="B2" t="s">
        <v>85</v>
      </c>
      <c r="BU2" s="1" t="s">
        <v>97</v>
      </c>
      <c r="BW2" s="1" t="s">
        <v>98</v>
      </c>
      <c r="BY2" s="1" t="s">
        <v>100</v>
      </c>
    </row>
    <row r="3" spans="2:78" ht="38.25" customHeight="1" thickBot="1" x14ac:dyDescent="0.45">
      <c r="D3" s="89" t="s">
        <v>89</v>
      </c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  <c r="AA3" s="90"/>
      <c r="AB3" s="90"/>
      <c r="AC3" s="90"/>
      <c r="AD3" s="90"/>
      <c r="AE3" s="90"/>
      <c r="AF3" s="90"/>
      <c r="AG3" s="90"/>
      <c r="AH3" s="90"/>
      <c r="AI3" s="90"/>
      <c r="AJ3" s="90"/>
      <c r="AK3" s="90"/>
      <c r="AL3" s="90"/>
      <c r="AM3" s="90"/>
      <c r="AN3" s="90"/>
      <c r="AO3" s="90"/>
      <c r="AP3" s="90"/>
      <c r="AQ3" s="90"/>
      <c r="AR3" s="90"/>
      <c r="AS3" s="90"/>
      <c r="AT3" s="90"/>
      <c r="AU3" s="90"/>
      <c r="AV3" s="90"/>
      <c r="AW3" s="90"/>
      <c r="AX3" s="90"/>
      <c r="AY3" s="90"/>
      <c r="AZ3" s="90"/>
      <c r="BA3" s="91"/>
      <c r="BC3" s="1" t="s">
        <v>91</v>
      </c>
      <c r="BD3" s="1" t="s">
        <v>21</v>
      </c>
      <c r="BG3" s="16" t="s">
        <v>93</v>
      </c>
      <c r="BH3" s="16" t="s">
        <v>94</v>
      </c>
      <c r="BJ3" s="16" t="s">
        <v>94</v>
      </c>
      <c r="BK3" s="16" t="s">
        <v>93</v>
      </c>
      <c r="BM3" s="16" t="s">
        <v>94</v>
      </c>
      <c r="BN3" s="16" t="s">
        <v>93</v>
      </c>
      <c r="BO3" s="16" t="s">
        <v>23</v>
      </c>
      <c r="BP3" s="16" t="s">
        <v>96</v>
      </c>
      <c r="BQ3" s="16" t="s">
        <v>93</v>
      </c>
      <c r="BU3" s="16" t="s">
        <v>93</v>
      </c>
      <c r="BV3" s="16" t="s">
        <v>94</v>
      </c>
      <c r="BW3" s="16" t="s">
        <v>93</v>
      </c>
      <c r="BX3" s="16" t="s">
        <v>94</v>
      </c>
      <c r="BY3" s="16" t="s">
        <v>93</v>
      </c>
      <c r="BZ3" s="16" t="s">
        <v>94</v>
      </c>
    </row>
    <row r="4" spans="2:78" ht="13.5" thickBot="1" x14ac:dyDescent="0.25">
      <c r="C4" t="s">
        <v>23</v>
      </c>
      <c r="D4" t="s">
        <v>5</v>
      </c>
      <c r="E4" t="s">
        <v>6</v>
      </c>
      <c r="F4" t="s">
        <v>8</v>
      </c>
      <c r="G4" t="s">
        <v>34</v>
      </c>
      <c r="H4" t="s">
        <v>9</v>
      </c>
      <c r="I4" t="s">
        <v>35</v>
      </c>
      <c r="J4" t="s">
        <v>11</v>
      </c>
      <c r="K4" t="s">
        <v>36</v>
      </c>
      <c r="L4" t="s">
        <v>37</v>
      </c>
      <c r="M4" t="s">
        <v>12</v>
      </c>
      <c r="N4" t="s">
        <v>38</v>
      </c>
      <c r="O4" t="s">
        <v>39</v>
      </c>
      <c r="P4" t="s">
        <v>40</v>
      </c>
      <c r="Q4" t="s">
        <v>41</v>
      </c>
      <c r="R4" t="s">
        <v>42</v>
      </c>
      <c r="S4" t="s">
        <v>43</v>
      </c>
      <c r="T4" t="s">
        <v>44</v>
      </c>
      <c r="U4" t="s">
        <v>45</v>
      </c>
      <c r="V4" t="s">
        <v>46</v>
      </c>
      <c r="W4" t="s">
        <v>13</v>
      </c>
      <c r="X4" t="s">
        <v>47</v>
      </c>
      <c r="Y4" t="s">
        <v>48</v>
      </c>
      <c r="Z4" t="s">
        <v>49</v>
      </c>
      <c r="AA4" t="s">
        <v>50</v>
      </c>
      <c r="AB4" t="s">
        <v>51</v>
      </c>
      <c r="AC4" t="s">
        <v>52</v>
      </c>
      <c r="AD4" t="s">
        <v>53</v>
      </c>
      <c r="AE4" t="s">
        <v>54</v>
      </c>
      <c r="AF4" t="s">
        <v>55</v>
      </c>
      <c r="AG4" t="s">
        <v>14</v>
      </c>
      <c r="AH4" t="s">
        <v>56</v>
      </c>
      <c r="AI4" t="s">
        <v>57</v>
      </c>
      <c r="AJ4" t="s">
        <v>58</v>
      </c>
      <c r="AK4" t="s">
        <v>59</v>
      </c>
      <c r="AL4" t="s">
        <v>60</v>
      </c>
      <c r="AM4" t="s">
        <v>61</v>
      </c>
      <c r="AN4" t="s">
        <v>62</v>
      </c>
      <c r="AO4" t="s">
        <v>63</v>
      </c>
      <c r="AP4" t="s">
        <v>64</v>
      </c>
      <c r="AQ4" t="s">
        <v>65</v>
      </c>
      <c r="AR4" t="s">
        <v>66</v>
      </c>
      <c r="AS4" t="s">
        <v>67</v>
      </c>
      <c r="AT4" t="s">
        <v>68</v>
      </c>
      <c r="AU4" t="s">
        <v>69</v>
      </c>
      <c r="AV4" t="s">
        <v>70</v>
      </c>
      <c r="AW4" t="s">
        <v>71</v>
      </c>
      <c r="AX4" t="s">
        <v>72</v>
      </c>
      <c r="AY4" t="s">
        <v>73</v>
      </c>
      <c r="AZ4" t="s">
        <v>74</v>
      </c>
      <c r="BA4" t="s">
        <v>75</v>
      </c>
      <c r="BG4" t="s">
        <v>92</v>
      </c>
      <c r="BR4" s="1" t="s">
        <v>95</v>
      </c>
      <c r="BU4" t="s">
        <v>92</v>
      </c>
      <c r="BW4" t="s">
        <v>92</v>
      </c>
      <c r="BY4" t="s">
        <v>92</v>
      </c>
    </row>
    <row r="5" spans="2:78" x14ac:dyDescent="0.2">
      <c r="B5" s="86" t="s">
        <v>86</v>
      </c>
      <c r="C5" t="s">
        <v>5</v>
      </c>
      <c r="D5" s="3">
        <f t="array" ref="D5:BA54">MMULT(TRANSPOSE('Curve construction'!$T$21:$BQ$70),'Fwd Shocks'!$BF$6:$DC$55)-100</f>
        <v>-9.940772881704163E-2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C5" s="7">
        <f>SUM(D5:BA5)</f>
        <v>-9.940772881704163E-2</v>
      </c>
      <c r="BD5" s="13">
        <f>-BC5/0.001/100</f>
        <v>0.9940772881704163</v>
      </c>
      <c r="BF5" t="s">
        <v>5</v>
      </c>
      <c r="BG5" s="15">
        <v>4249157.6100000003</v>
      </c>
      <c r="BH5" s="10">
        <f t="array" ref="BH5:BH34">-MMULT(MINVERSE(MMULT($D$5:$AG$34,TRANSPOSE($D$5:$AG$34))),MMULT($D$5:$AG$34,BG5:BG34))*100</f>
        <v>-1063781274.8299882</v>
      </c>
      <c r="BJ5" s="10">
        <v>0</v>
      </c>
      <c r="BK5" s="10">
        <f t="array" ref="BK5:BK34">MMULT(TRANSPOSE($D$5:$AG$34),BJ5:BJ34)/100</f>
        <v>-1.4209747314453125E-6</v>
      </c>
      <c r="BM5" s="10">
        <v>0</v>
      </c>
      <c r="BN5" s="10">
        <f t="array" ref="BN5:BN34">MMULT(TRANSPOSE($D$5:$AG$34),BM5:BM34)/100</f>
        <v>4.6187639236450192E-6</v>
      </c>
      <c r="BO5" t="s">
        <v>5</v>
      </c>
      <c r="BP5" s="10">
        <f>BH5</f>
        <v>-1063781274.8299882</v>
      </c>
      <c r="BQ5" s="10">
        <f t="array" ref="BQ5:BQ34">MMULT(TRANSPOSE($D$5:$AG$34),BP5:BP34)/100</f>
        <v>-4249157.6099999305</v>
      </c>
      <c r="BR5" s="12">
        <f>BQ5+BG5</f>
        <v>6.9849193096160889E-8</v>
      </c>
      <c r="BT5" t="s">
        <v>5</v>
      </c>
      <c r="BU5" s="20">
        <f t="array" ref="BU5:BU34">TRANSPOSE(D56:AG56)</f>
        <v>-2.0500379825330128</v>
      </c>
      <c r="BV5" s="21">
        <f t="array" ref="BV5:BV34">-MMULT(MINVERSE(MMULT($D$5:$AG$34,TRANSPOSE($D$5:$AG$34))),MMULT($D$5:$AG$34,BU5:BU34))*100</f>
        <v>-383.38665712296864</v>
      </c>
      <c r="BW5" s="20">
        <f t="array" ref="BW5:BW34">-TRANSPOSE(D57:AG57)</f>
        <v>2.4952122826784944</v>
      </c>
      <c r="BX5" s="21">
        <f t="array" ref="BX5:BX34">-MMULT(MINVERSE(MMULT($D$5:$AG$34,TRANSPOSE($D$5:$AG$34))),MMULT($D$5:$AG$34,BW5:BW34))*100</f>
        <v>-61.328991738106595</v>
      </c>
      <c r="BY5" s="20">
        <f t="array" ref="BY5:BY34">TRANSPOSE(D58:AG58)</f>
        <v>0.44517430014661841</v>
      </c>
      <c r="BZ5" s="21">
        <f t="array" ref="BZ5:BZ34">-MMULT(MINVERSE(MMULT($D$5:$AG$34,TRANSPOSE($D$5:$AG$34))),MMULT($D$5:$AG$34,BY5:BY34))*100</f>
        <v>-444.7156488616456</v>
      </c>
    </row>
    <row r="6" spans="2:78" x14ac:dyDescent="0.2">
      <c r="B6" s="87"/>
      <c r="C6" t="s">
        <v>6</v>
      </c>
      <c r="D6" s="3">
        <v>-9.9407728817027419E-2</v>
      </c>
      <c r="E6" s="3">
        <v>-9.8137233798155421E-2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C6" s="7">
        <f t="shared" ref="BC6:BC58" si="0">SUM(D6:BA6)</f>
        <v>-0.19754496261518284</v>
      </c>
      <c r="BD6" s="13">
        <f t="shared" ref="BD6:BD54" si="1">-BC6/0.001/100</f>
        <v>1.9754496261518284</v>
      </c>
      <c r="BF6" t="s">
        <v>6</v>
      </c>
      <c r="BG6" s="15">
        <v>5148813.074</v>
      </c>
      <c r="BH6" s="10">
        <v>-517447732.92358416</v>
      </c>
      <c r="BJ6" s="10">
        <v>0</v>
      </c>
      <c r="BK6" s="10">
        <v>15118.771234412492</v>
      </c>
      <c r="BM6" s="10">
        <v>0</v>
      </c>
      <c r="BN6" s="10">
        <v>21750.077662830055</v>
      </c>
      <c r="BO6" t="s">
        <v>6</v>
      </c>
      <c r="BP6" s="10">
        <f t="shared" ref="BP6:BP7" si="2">BH6</f>
        <v>-517447732.92358416</v>
      </c>
      <c r="BQ6" s="10">
        <v>-5150285.9313607365</v>
      </c>
      <c r="BR6" s="12">
        <f t="shared" ref="BR6:BR34" si="3">BQ6+BG6</f>
        <v>-1472.8573607364669</v>
      </c>
      <c r="BT6" t="s">
        <v>6</v>
      </c>
      <c r="BU6" s="20">
        <v>-1.6364582938390413</v>
      </c>
      <c r="BV6" s="21">
        <v>-311.08213439622034</v>
      </c>
      <c r="BW6" s="20">
        <v>2.4820881298314816</v>
      </c>
      <c r="BX6" s="21">
        <v>-61.561574686589324</v>
      </c>
      <c r="BY6" s="20">
        <v>0.84562983599408881</v>
      </c>
      <c r="BZ6" s="21">
        <v>-372.64370908139722</v>
      </c>
    </row>
    <row r="7" spans="2:78" x14ac:dyDescent="0.2">
      <c r="B7" s="87"/>
      <c r="C7" t="s">
        <v>8</v>
      </c>
      <c r="D7" s="3">
        <v>-9.9407728817027419E-2</v>
      </c>
      <c r="E7" s="3">
        <v>-9.7908065508647724E-2</v>
      </c>
      <c r="F7" s="3">
        <v>-9.6520049231358485E-2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C7" s="7">
        <f t="shared" si="0"/>
        <v>-0.29383584355703363</v>
      </c>
      <c r="BD7" s="13">
        <f t="shared" si="1"/>
        <v>2.9383584355703363</v>
      </c>
      <c r="BF7" t="s">
        <v>8</v>
      </c>
      <c r="BG7" s="15">
        <v>5500200.3879999993</v>
      </c>
      <c r="BH7" s="10">
        <v>-387924110.49791312</v>
      </c>
      <c r="BJ7" s="10">
        <v>0</v>
      </c>
      <c r="BK7" s="10">
        <v>29953.226716727913</v>
      </c>
      <c r="BM7" s="10">
        <v>0</v>
      </c>
      <c r="BN7" s="10">
        <v>43091.134665473699</v>
      </c>
      <c r="BO7" t="s">
        <v>8</v>
      </c>
      <c r="BP7" s="10">
        <f t="shared" si="2"/>
        <v>-387924110.49791312</v>
      </c>
      <c r="BQ7" s="10">
        <v>-5503118.404931765</v>
      </c>
      <c r="BR7" s="12">
        <f t="shared" si="3"/>
        <v>-2918.0169317657128</v>
      </c>
      <c r="BT7" t="s">
        <v>8</v>
      </c>
      <c r="BU7" s="20">
        <v>-1.3043369750689635</v>
      </c>
      <c r="BV7" s="21">
        <v>-252.69277544893066</v>
      </c>
      <c r="BW7" s="20">
        <v>2.4712359987383934</v>
      </c>
      <c r="BX7" s="21">
        <v>-61.581374809475165</v>
      </c>
      <c r="BY7" s="20">
        <v>1.1668990236696573</v>
      </c>
      <c r="BZ7" s="21">
        <v>-314.27415025952143</v>
      </c>
    </row>
    <row r="8" spans="2:78" x14ac:dyDescent="0.2">
      <c r="B8" s="87"/>
      <c r="C8" t="s">
        <v>34</v>
      </c>
      <c r="D8" s="3">
        <v>-9.9407728817084262E-2</v>
      </c>
      <c r="E8" s="3">
        <v>-9.7703898672961031E-2</v>
      </c>
      <c r="F8" s="3">
        <v>-9.6115555015330756E-2</v>
      </c>
      <c r="G8" s="3">
        <v>-9.4618999256482539E-2</v>
      </c>
      <c r="H8" s="3">
        <v>-7.1054273576010019E-14</v>
      </c>
      <c r="I8" s="3">
        <v>-7.1054273576010019E-14</v>
      </c>
      <c r="J8" s="3">
        <v>-7.1054273576010019E-14</v>
      </c>
      <c r="K8" s="3">
        <v>-7.1054273576010019E-14</v>
      </c>
      <c r="L8" s="3">
        <v>-7.1054273576010019E-14</v>
      </c>
      <c r="M8" s="3">
        <v>-7.1054273576010019E-14</v>
      </c>
      <c r="N8" s="3">
        <v>-7.1054273576010019E-14</v>
      </c>
      <c r="O8" s="3">
        <v>-7.1054273576010019E-14</v>
      </c>
      <c r="P8" s="3">
        <v>-7.1054273576010019E-14</v>
      </c>
      <c r="Q8" s="3">
        <v>-7.1054273576010019E-14</v>
      </c>
      <c r="R8" s="3">
        <v>-7.1054273576010019E-14</v>
      </c>
      <c r="S8" s="3">
        <v>-7.1054273576010019E-14</v>
      </c>
      <c r="T8" s="3">
        <v>-7.1054273576010019E-14</v>
      </c>
      <c r="U8" s="3">
        <v>-7.1054273576010019E-14</v>
      </c>
      <c r="V8" s="3">
        <v>-7.1054273576010019E-14</v>
      </c>
      <c r="W8" s="3">
        <v>-7.1054273576010019E-14</v>
      </c>
      <c r="X8" s="3">
        <v>-7.1054273576010019E-14</v>
      </c>
      <c r="Y8" s="3">
        <v>-7.1054273576010019E-14</v>
      </c>
      <c r="Z8" s="3">
        <v>-7.1054273576010019E-14</v>
      </c>
      <c r="AA8" s="3">
        <v>-7.1054273576010019E-14</v>
      </c>
      <c r="AB8" s="3">
        <v>-7.1054273576010019E-14</v>
      </c>
      <c r="AC8" s="3">
        <v>-7.1054273576010019E-14</v>
      </c>
      <c r="AD8" s="3">
        <v>-7.1054273576010019E-14</v>
      </c>
      <c r="AE8" s="3">
        <v>-7.1054273576010019E-14</v>
      </c>
      <c r="AF8" s="3">
        <v>-7.1054273576010019E-14</v>
      </c>
      <c r="AG8" s="3">
        <v>-7.1054273576010019E-14</v>
      </c>
      <c r="AH8" s="3">
        <v>-7.1054273576010019E-14</v>
      </c>
      <c r="AI8" s="3">
        <v>-7.1054273576010019E-14</v>
      </c>
      <c r="AJ8" s="3">
        <v>-7.1054273576010019E-14</v>
      </c>
      <c r="AK8" s="3">
        <v>-7.1054273576010019E-14</v>
      </c>
      <c r="AL8" s="3">
        <v>-7.1054273576010019E-14</v>
      </c>
      <c r="AM8" s="3">
        <v>-7.1054273576010019E-14</v>
      </c>
      <c r="AN8" s="3">
        <v>-7.1054273576010019E-14</v>
      </c>
      <c r="AO8" s="3">
        <v>-7.1054273576010019E-14</v>
      </c>
      <c r="AP8" s="3">
        <v>-7.1054273576010019E-14</v>
      </c>
      <c r="AQ8" s="3">
        <v>-7.1054273576010019E-14</v>
      </c>
      <c r="AR8" s="3">
        <v>-7.1054273576010019E-14</v>
      </c>
      <c r="AS8" s="3">
        <v>-7.1054273576010019E-14</v>
      </c>
      <c r="AT8" s="3">
        <v>-7.1054273576010019E-14</v>
      </c>
      <c r="AU8" s="3">
        <v>-7.1054273576010019E-14</v>
      </c>
      <c r="AV8" s="3">
        <v>-7.1054273576010019E-14</v>
      </c>
      <c r="AW8" s="3">
        <v>-7.1054273576010019E-14</v>
      </c>
      <c r="AX8" s="3">
        <v>-7.1054273576010019E-14</v>
      </c>
      <c r="AY8" s="3">
        <v>-7.1054273576010019E-14</v>
      </c>
      <c r="AZ8" s="3">
        <v>-7.1054273576010019E-14</v>
      </c>
      <c r="BA8" s="3">
        <v>-7.1054273576010019E-14</v>
      </c>
      <c r="BC8" s="7">
        <f t="shared" si="0"/>
        <v>-0.38784618176512708</v>
      </c>
      <c r="BD8" s="13">
        <f t="shared" si="1"/>
        <v>3.8784618176512708</v>
      </c>
      <c r="BF8" t="s">
        <v>34</v>
      </c>
      <c r="BG8" s="15">
        <v>5719875.9230000004</v>
      </c>
      <c r="BH8" s="10">
        <v>-162327575.75245017</v>
      </c>
      <c r="BJ8" s="10">
        <v>0</v>
      </c>
      <c r="BK8" s="10">
        <v>44473.606857664585</v>
      </c>
      <c r="BM8" s="10">
        <v>0</v>
      </c>
      <c r="BN8" s="10">
        <v>63980.358450521526</v>
      </c>
      <c r="BO8" t="s">
        <v>34</v>
      </c>
      <c r="BP8" s="10">
        <v>0</v>
      </c>
      <c r="BQ8" s="10">
        <v>-5724208.502558467</v>
      </c>
      <c r="BR8" s="12">
        <f t="shared" si="3"/>
        <v>-4332.5795584665611</v>
      </c>
      <c r="BT8" t="s">
        <v>34</v>
      </c>
      <c r="BU8" s="20">
        <v>-1.0382536831198195</v>
      </c>
      <c r="BV8" s="21">
        <v>-205.4609330525374</v>
      </c>
      <c r="BW8" s="20">
        <v>2.461646753288278</v>
      </c>
      <c r="BX8" s="21">
        <v>-60.033935531042481</v>
      </c>
      <c r="BY8" s="20">
        <v>1.4233930701697091</v>
      </c>
      <c r="BZ8" s="21">
        <v>-265.49486858521891</v>
      </c>
    </row>
    <row r="9" spans="2:78" x14ac:dyDescent="0.2">
      <c r="B9" s="87"/>
      <c r="C9" t="s">
        <v>9</v>
      </c>
      <c r="D9" s="3">
        <v>-9.940772881705584E-2</v>
      </c>
      <c r="E9" s="3">
        <v>-9.7510934680485661E-2</v>
      </c>
      <c r="F9" s="3">
        <v>-9.5733255810955598E-2</v>
      </c>
      <c r="G9" s="3">
        <v>-9.405137344846537E-2</v>
      </c>
      <c r="H9" s="3">
        <v>-9.2405790503875096E-2</v>
      </c>
      <c r="I9" s="3">
        <v>-4.2632564145606011E-14</v>
      </c>
      <c r="J9" s="3">
        <v>-4.2632564145606011E-14</v>
      </c>
      <c r="K9" s="3">
        <v>-4.2632564145606011E-14</v>
      </c>
      <c r="L9" s="3">
        <v>-4.2632564145606011E-14</v>
      </c>
      <c r="M9" s="3">
        <v>-4.2632564145606011E-14</v>
      </c>
      <c r="N9" s="3">
        <v>-4.2632564145606011E-14</v>
      </c>
      <c r="O9" s="3">
        <v>-4.2632564145606011E-14</v>
      </c>
      <c r="P9" s="3">
        <v>-4.2632564145606011E-14</v>
      </c>
      <c r="Q9" s="3">
        <v>-4.2632564145606011E-14</v>
      </c>
      <c r="R9" s="3">
        <v>-4.2632564145606011E-14</v>
      </c>
      <c r="S9" s="3">
        <v>-4.2632564145606011E-14</v>
      </c>
      <c r="T9" s="3">
        <v>-4.2632564145606011E-14</v>
      </c>
      <c r="U9" s="3">
        <v>-4.2632564145606011E-14</v>
      </c>
      <c r="V9" s="3">
        <v>-4.2632564145606011E-14</v>
      </c>
      <c r="W9" s="3">
        <v>-4.2632564145606011E-14</v>
      </c>
      <c r="X9" s="3">
        <v>-4.2632564145606011E-14</v>
      </c>
      <c r="Y9" s="3">
        <v>-4.2632564145606011E-14</v>
      </c>
      <c r="Z9" s="3">
        <v>-4.2632564145606011E-14</v>
      </c>
      <c r="AA9" s="3">
        <v>-4.2632564145606011E-14</v>
      </c>
      <c r="AB9" s="3">
        <v>-4.2632564145606011E-14</v>
      </c>
      <c r="AC9" s="3">
        <v>-4.2632564145606011E-14</v>
      </c>
      <c r="AD9" s="3">
        <v>-4.2632564145606011E-14</v>
      </c>
      <c r="AE9" s="3">
        <v>-4.2632564145606011E-14</v>
      </c>
      <c r="AF9" s="3">
        <v>-4.2632564145606011E-14</v>
      </c>
      <c r="AG9" s="3">
        <v>-4.2632564145606011E-14</v>
      </c>
      <c r="AH9" s="3">
        <v>-4.2632564145606011E-14</v>
      </c>
      <c r="AI9" s="3">
        <v>-4.2632564145606011E-14</v>
      </c>
      <c r="AJ9" s="3">
        <v>-4.2632564145606011E-14</v>
      </c>
      <c r="AK9" s="3">
        <v>-4.2632564145606011E-14</v>
      </c>
      <c r="AL9" s="3">
        <v>-4.2632564145606011E-14</v>
      </c>
      <c r="AM9" s="3">
        <v>-4.2632564145606011E-14</v>
      </c>
      <c r="AN9" s="3">
        <v>-4.2632564145606011E-14</v>
      </c>
      <c r="AO9" s="3">
        <v>-4.2632564145606011E-14</v>
      </c>
      <c r="AP9" s="3">
        <v>-4.2632564145606011E-14</v>
      </c>
      <c r="AQ9" s="3">
        <v>-4.2632564145606011E-14</v>
      </c>
      <c r="AR9" s="3">
        <v>-4.2632564145606011E-14</v>
      </c>
      <c r="AS9" s="3">
        <v>-4.2632564145606011E-14</v>
      </c>
      <c r="AT9" s="3">
        <v>-4.2632564145606011E-14</v>
      </c>
      <c r="AU9" s="3">
        <v>-4.2632564145606011E-14</v>
      </c>
      <c r="AV9" s="3">
        <v>-4.2632564145606011E-14</v>
      </c>
      <c r="AW9" s="3">
        <v>-4.2632564145606011E-14</v>
      </c>
      <c r="AX9" s="3">
        <v>-4.2632564145606011E-14</v>
      </c>
      <c r="AY9" s="3">
        <v>-4.2632564145606011E-14</v>
      </c>
      <c r="AZ9" s="3">
        <v>-4.2632564145606011E-14</v>
      </c>
      <c r="BA9" s="3">
        <v>-4.2632564145606011E-14</v>
      </c>
      <c r="BC9" s="7">
        <f t="shared" si="0"/>
        <v>-0.47910908326275603</v>
      </c>
      <c r="BD9" s="13">
        <f t="shared" si="1"/>
        <v>4.7910908326275603</v>
      </c>
      <c r="BF9" t="s">
        <v>9</v>
      </c>
      <c r="BG9" s="15">
        <v>5719875.9230000004</v>
      </c>
      <c r="BH9" s="10">
        <v>-41474567.336635888</v>
      </c>
      <c r="BJ9" s="10">
        <v>-2500000000</v>
      </c>
      <c r="BK9" s="10">
        <v>58623.829910686909</v>
      </c>
      <c r="BM9" s="10">
        <v>-2500000000</v>
      </c>
      <c r="BN9" s="10">
        <v>84337.06902479798</v>
      </c>
      <c r="BO9" t="s">
        <v>9</v>
      </c>
      <c r="BP9" s="10">
        <f>SUM(BH8:BH9)</f>
        <v>-203802143.08908606</v>
      </c>
      <c r="BQ9" s="10">
        <v>-5574372.3448228799</v>
      </c>
      <c r="BR9" s="12">
        <f t="shared" si="3"/>
        <v>145503.57817712054</v>
      </c>
      <c r="BT9" t="s">
        <v>9</v>
      </c>
      <c r="BU9" s="20">
        <v>-0.82516666611445544</v>
      </c>
      <c r="BV9" s="21">
        <v>-167.20292067198591</v>
      </c>
      <c r="BW9" s="20">
        <v>2.4501256457069758</v>
      </c>
      <c r="BX9" s="21">
        <v>-52.810337840721211</v>
      </c>
      <c r="BY9" s="20">
        <v>1.6249589795952488</v>
      </c>
      <c r="BZ9" s="21">
        <v>-220.01325850965551</v>
      </c>
    </row>
    <row r="10" spans="2:78" x14ac:dyDescent="0.2">
      <c r="B10" s="87"/>
      <c r="C10" t="s">
        <v>35</v>
      </c>
      <c r="D10" s="3">
        <v>-9.940772881705584E-2</v>
      </c>
      <c r="E10" s="3">
        <v>-9.7350425172976429E-2</v>
      </c>
      <c r="F10" s="3">
        <v>-9.5415255254309272E-2</v>
      </c>
      <c r="G10" s="3">
        <v>-9.3579216245828434E-2</v>
      </c>
      <c r="H10" s="3">
        <v>-9.1783406454226224E-2</v>
      </c>
      <c r="I10" s="3">
        <v>-9.0177965864398857E-2</v>
      </c>
      <c r="J10" s="3">
        <v>-4.2632564145606011E-14</v>
      </c>
      <c r="K10" s="3">
        <v>-4.2632564145606011E-14</v>
      </c>
      <c r="L10" s="3">
        <v>-4.2632564145606011E-14</v>
      </c>
      <c r="M10" s="3">
        <v>-4.2632564145606011E-14</v>
      </c>
      <c r="N10" s="3">
        <v>-4.2632564145606011E-14</v>
      </c>
      <c r="O10" s="3">
        <v>-4.2632564145606011E-14</v>
      </c>
      <c r="P10" s="3">
        <v>-4.2632564145606011E-14</v>
      </c>
      <c r="Q10" s="3">
        <v>-4.2632564145606011E-14</v>
      </c>
      <c r="R10" s="3">
        <v>-4.2632564145606011E-14</v>
      </c>
      <c r="S10" s="3">
        <v>-4.2632564145606011E-14</v>
      </c>
      <c r="T10" s="3">
        <v>-4.2632564145606011E-14</v>
      </c>
      <c r="U10" s="3">
        <v>-4.2632564145606011E-14</v>
      </c>
      <c r="V10" s="3">
        <v>-4.2632564145606011E-14</v>
      </c>
      <c r="W10" s="3">
        <v>-4.2632564145606011E-14</v>
      </c>
      <c r="X10" s="3">
        <v>-4.2632564145606011E-14</v>
      </c>
      <c r="Y10" s="3">
        <v>-4.2632564145606011E-14</v>
      </c>
      <c r="Z10" s="3">
        <v>-4.2632564145606011E-14</v>
      </c>
      <c r="AA10" s="3">
        <v>-4.2632564145606011E-14</v>
      </c>
      <c r="AB10" s="3">
        <v>-4.2632564145606011E-14</v>
      </c>
      <c r="AC10" s="3">
        <v>-4.2632564145606011E-14</v>
      </c>
      <c r="AD10" s="3">
        <v>-4.2632564145606011E-14</v>
      </c>
      <c r="AE10" s="3">
        <v>-4.2632564145606011E-14</v>
      </c>
      <c r="AF10" s="3">
        <v>-4.2632564145606011E-14</v>
      </c>
      <c r="AG10" s="3">
        <v>-4.2632564145606011E-14</v>
      </c>
      <c r="AH10" s="3">
        <v>-4.2632564145606011E-14</v>
      </c>
      <c r="AI10" s="3">
        <v>-4.2632564145606011E-14</v>
      </c>
      <c r="AJ10" s="3">
        <v>-4.2632564145606011E-14</v>
      </c>
      <c r="AK10" s="3">
        <v>-4.2632564145606011E-14</v>
      </c>
      <c r="AL10" s="3">
        <v>-4.2632564145606011E-14</v>
      </c>
      <c r="AM10" s="3">
        <v>-4.2632564145606011E-14</v>
      </c>
      <c r="AN10" s="3">
        <v>-4.2632564145606011E-14</v>
      </c>
      <c r="AO10" s="3">
        <v>-4.2632564145606011E-14</v>
      </c>
      <c r="AP10" s="3">
        <v>-4.2632564145606011E-14</v>
      </c>
      <c r="AQ10" s="3">
        <v>-4.2632564145606011E-14</v>
      </c>
      <c r="AR10" s="3">
        <v>-4.2632564145606011E-14</v>
      </c>
      <c r="AS10" s="3">
        <v>-4.2632564145606011E-14</v>
      </c>
      <c r="AT10" s="3">
        <v>-4.2632564145606011E-14</v>
      </c>
      <c r="AU10" s="3">
        <v>-4.2632564145606011E-14</v>
      </c>
      <c r="AV10" s="3">
        <v>-4.2632564145606011E-14</v>
      </c>
      <c r="AW10" s="3">
        <v>-4.2632564145606011E-14</v>
      </c>
      <c r="AX10" s="3">
        <v>-4.2632564145606011E-14</v>
      </c>
      <c r="AY10" s="3">
        <v>-4.2632564145606011E-14</v>
      </c>
      <c r="AZ10" s="3">
        <v>-4.2632564145606011E-14</v>
      </c>
      <c r="BA10" s="3">
        <v>-4.2632564145606011E-14</v>
      </c>
      <c r="BC10" s="7">
        <f t="shared" si="0"/>
        <v>-0.56771399781067089</v>
      </c>
      <c r="BD10" s="13">
        <f t="shared" si="1"/>
        <v>5.6771399781067089</v>
      </c>
      <c r="BF10" t="s">
        <v>35</v>
      </c>
      <c r="BG10" s="15">
        <v>5617003.2465000004</v>
      </c>
      <c r="BH10" s="10">
        <v>-155240865.64973989</v>
      </c>
      <c r="BJ10" s="10">
        <v>0</v>
      </c>
      <c r="BK10" s="10">
        <v>-2201207.4102931935</v>
      </c>
      <c r="BM10" s="10">
        <v>0</v>
      </c>
      <c r="BN10" s="10">
        <v>-2169417.2786933309</v>
      </c>
      <c r="BO10" t="s">
        <v>35</v>
      </c>
      <c r="BP10" s="10">
        <v>0</v>
      </c>
      <c r="BQ10" s="10">
        <v>-5622562.4205375183</v>
      </c>
      <c r="BR10" s="12">
        <f t="shared" si="3"/>
        <v>-5559.1740375179797</v>
      </c>
      <c r="BT10" t="s">
        <v>35</v>
      </c>
      <c r="BU10" s="20">
        <v>-0.6561986074775632</v>
      </c>
      <c r="BV10" s="21">
        <v>-136.1956285094401</v>
      </c>
      <c r="BW10" s="20">
        <v>2.4354683159776869</v>
      </c>
      <c r="BX10" s="21">
        <v>-31.42953899498513</v>
      </c>
      <c r="BY10" s="20">
        <v>1.77926970850001</v>
      </c>
      <c r="BZ10" s="21">
        <v>-167.62516750591109</v>
      </c>
    </row>
    <row r="11" spans="2:78" x14ac:dyDescent="0.2">
      <c r="B11" s="87"/>
      <c r="C11" t="s">
        <v>11</v>
      </c>
      <c r="D11" s="3">
        <v>-9.9407728817098473E-2</v>
      </c>
      <c r="E11" s="3">
        <v>-9.7208952667983795E-2</v>
      </c>
      <c r="F11" s="3">
        <v>-9.5134970702659416E-2</v>
      </c>
      <c r="G11" s="3">
        <v>-9.3163058578511482E-2</v>
      </c>
      <c r="H11" s="3">
        <v>-9.1234839382025257E-2</v>
      </c>
      <c r="I11" s="3">
        <v>-8.9499754171953327E-2</v>
      </c>
      <c r="J11" s="3">
        <v>-8.780834728527509E-2</v>
      </c>
      <c r="K11" s="3">
        <v>-8.5265128291212022E-14</v>
      </c>
      <c r="L11" s="3">
        <v>-8.5265128291212022E-14</v>
      </c>
      <c r="M11" s="3">
        <v>-8.5265128291212022E-14</v>
      </c>
      <c r="N11" s="3">
        <v>-8.5265128291212022E-14</v>
      </c>
      <c r="O11" s="3">
        <v>-8.5265128291212022E-14</v>
      </c>
      <c r="P11" s="3">
        <v>-8.5265128291212022E-14</v>
      </c>
      <c r="Q11" s="3">
        <v>-8.5265128291212022E-14</v>
      </c>
      <c r="R11" s="3">
        <v>-8.5265128291212022E-14</v>
      </c>
      <c r="S11" s="3">
        <v>-8.5265128291212022E-14</v>
      </c>
      <c r="T11" s="3">
        <v>-8.5265128291212022E-14</v>
      </c>
      <c r="U11" s="3">
        <v>-8.5265128291212022E-14</v>
      </c>
      <c r="V11" s="3">
        <v>-8.5265128291212022E-14</v>
      </c>
      <c r="W11" s="3">
        <v>-8.5265128291212022E-14</v>
      </c>
      <c r="X11" s="3">
        <v>-8.5265128291212022E-14</v>
      </c>
      <c r="Y11" s="3">
        <v>-8.5265128291212022E-14</v>
      </c>
      <c r="Z11" s="3">
        <v>-8.5265128291212022E-14</v>
      </c>
      <c r="AA11" s="3">
        <v>-8.5265128291212022E-14</v>
      </c>
      <c r="AB11" s="3">
        <v>-8.5265128291212022E-14</v>
      </c>
      <c r="AC11" s="3">
        <v>-8.5265128291212022E-14</v>
      </c>
      <c r="AD11" s="3">
        <v>-8.5265128291212022E-14</v>
      </c>
      <c r="AE11" s="3">
        <v>-8.5265128291212022E-14</v>
      </c>
      <c r="AF11" s="3">
        <v>-8.5265128291212022E-14</v>
      </c>
      <c r="AG11" s="3">
        <v>-8.5265128291212022E-14</v>
      </c>
      <c r="AH11" s="3">
        <v>-8.5265128291212022E-14</v>
      </c>
      <c r="AI11" s="3">
        <v>-8.5265128291212022E-14</v>
      </c>
      <c r="AJ11" s="3">
        <v>-8.5265128291212022E-14</v>
      </c>
      <c r="AK11" s="3">
        <v>-8.5265128291212022E-14</v>
      </c>
      <c r="AL11" s="3">
        <v>-8.5265128291212022E-14</v>
      </c>
      <c r="AM11" s="3">
        <v>-8.5265128291212022E-14</v>
      </c>
      <c r="AN11" s="3">
        <v>-8.5265128291212022E-14</v>
      </c>
      <c r="AO11" s="3">
        <v>-8.5265128291212022E-14</v>
      </c>
      <c r="AP11" s="3">
        <v>-8.5265128291212022E-14</v>
      </c>
      <c r="AQ11" s="3">
        <v>-8.5265128291212022E-14</v>
      </c>
      <c r="AR11" s="3">
        <v>-8.5265128291212022E-14</v>
      </c>
      <c r="AS11" s="3">
        <v>-8.5265128291212022E-14</v>
      </c>
      <c r="AT11" s="3">
        <v>-8.5265128291212022E-14</v>
      </c>
      <c r="AU11" s="3">
        <v>-8.5265128291212022E-14</v>
      </c>
      <c r="AV11" s="3">
        <v>-8.5265128291212022E-14</v>
      </c>
      <c r="AW11" s="3">
        <v>-8.5265128291212022E-14</v>
      </c>
      <c r="AX11" s="3">
        <v>-8.5265128291212022E-14</v>
      </c>
      <c r="AY11" s="3">
        <v>-8.5265128291212022E-14</v>
      </c>
      <c r="AZ11" s="3">
        <v>-8.5265128291212022E-14</v>
      </c>
      <c r="BA11" s="3">
        <v>-8.5265128291212022E-14</v>
      </c>
      <c r="BC11" s="7">
        <f t="shared" si="0"/>
        <v>-0.65345765160917324</v>
      </c>
      <c r="BD11" s="13">
        <f t="shared" si="1"/>
        <v>6.5345765160917324</v>
      </c>
      <c r="BF11" t="s">
        <v>11</v>
      </c>
      <c r="BG11" s="15">
        <v>5617003.2465000004</v>
      </c>
      <c r="BH11" s="10">
        <v>828308713.24305725</v>
      </c>
      <c r="BJ11" s="10">
        <v>0</v>
      </c>
      <c r="BK11" s="10">
        <v>-2152179.4233880346</v>
      </c>
      <c r="BM11" s="10">
        <v>0</v>
      </c>
      <c r="BN11" s="10">
        <v>-2114481.990213335</v>
      </c>
      <c r="BO11" t="s">
        <v>11</v>
      </c>
      <c r="BP11" s="10">
        <f>SUM(BH10:BH11)</f>
        <v>673067847.59331739</v>
      </c>
      <c r="BQ11" s="10">
        <v>-5486032.4917653287</v>
      </c>
      <c r="BR11" s="12">
        <f t="shared" si="3"/>
        <v>130970.75473467167</v>
      </c>
      <c r="BT11" t="s">
        <v>11</v>
      </c>
      <c r="BU11" s="20">
        <v>-0.52141766688782809</v>
      </c>
      <c r="BV11" s="21">
        <v>-111.02141567284735</v>
      </c>
      <c r="BW11" s="20">
        <v>2.4014994627732449</v>
      </c>
      <c r="BX11" s="21">
        <v>13.894974290639816</v>
      </c>
      <c r="BY11" s="20">
        <v>1.8800817958866105</v>
      </c>
      <c r="BZ11" s="21">
        <v>-97.126441384778062</v>
      </c>
    </row>
    <row r="12" spans="2:78" x14ac:dyDescent="0.2">
      <c r="B12" s="87"/>
      <c r="C12" t="s">
        <v>36</v>
      </c>
      <c r="D12" s="3">
        <v>-9.940772881705584E-2</v>
      </c>
      <c r="E12" s="3">
        <v>-9.7092724822402943E-2</v>
      </c>
      <c r="F12" s="3">
        <v>-9.4904700731987646E-2</v>
      </c>
      <c r="G12" s="3">
        <v>-9.2821160984541962E-2</v>
      </c>
      <c r="H12" s="3">
        <v>-9.0784159803462217E-2</v>
      </c>
      <c r="I12" s="3">
        <v>-8.894256403931422E-2</v>
      </c>
      <c r="J12" s="3">
        <v>-8.7147619042426072E-2</v>
      </c>
      <c r="K12" s="3">
        <v>-8.5496453721532362E-2</v>
      </c>
      <c r="L12" s="3">
        <v>-4.2632564145606011E-14</v>
      </c>
      <c r="M12" s="3">
        <v>-4.2632564145606011E-14</v>
      </c>
      <c r="N12" s="3">
        <v>-4.2632564145606011E-14</v>
      </c>
      <c r="O12" s="3">
        <v>-4.2632564145606011E-14</v>
      </c>
      <c r="P12" s="3">
        <v>-4.2632564145606011E-14</v>
      </c>
      <c r="Q12" s="3">
        <v>-4.2632564145606011E-14</v>
      </c>
      <c r="R12" s="3">
        <v>-4.2632564145606011E-14</v>
      </c>
      <c r="S12" s="3">
        <v>-4.2632564145606011E-14</v>
      </c>
      <c r="T12" s="3">
        <v>-4.2632564145606011E-14</v>
      </c>
      <c r="U12" s="3">
        <v>-4.2632564145606011E-14</v>
      </c>
      <c r="V12" s="3">
        <v>-4.2632564145606011E-14</v>
      </c>
      <c r="W12" s="3">
        <v>-4.2632564145606011E-14</v>
      </c>
      <c r="X12" s="3">
        <v>-4.2632564145606011E-14</v>
      </c>
      <c r="Y12" s="3">
        <v>-4.2632564145606011E-14</v>
      </c>
      <c r="Z12" s="3">
        <v>-4.2632564145606011E-14</v>
      </c>
      <c r="AA12" s="3">
        <v>-4.2632564145606011E-14</v>
      </c>
      <c r="AB12" s="3">
        <v>-4.2632564145606011E-14</v>
      </c>
      <c r="AC12" s="3">
        <v>-4.2632564145606011E-14</v>
      </c>
      <c r="AD12" s="3">
        <v>-4.2632564145606011E-14</v>
      </c>
      <c r="AE12" s="3">
        <v>-4.2632564145606011E-14</v>
      </c>
      <c r="AF12" s="3">
        <v>-4.2632564145606011E-14</v>
      </c>
      <c r="AG12" s="3">
        <v>-4.2632564145606011E-14</v>
      </c>
      <c r="AH12" s="3">
        <v>-4.2632564145606011E-14</v>
      </c>
      <c r="AI12" s="3">
        <v>-4.2632564145606011E-14</v>
      </c>
      <c r="AJ12" s="3">
        <v>-4.2632564145606011E-14</v>
      </c>
      <c r="AK12" s="3">
        <v>-4.2632564145606011E-14</v>
      </c>
      <c r="AL12" s="3">
        <v>-4.2632564145606011E-14</v>
      </c>
      <c r="AM12" s="3">
        <v>-4.2632564145606011E-14</v>
      </c>
      <c r="AN12" s="3">
        <v>-4.2632564145606011E-14</v>
      </c>
      <c r="AO12" s="3">
        <v>-4.2632564145606011E-14</v>
      </c>
      <c r="AP12" s="3">
        <v>-4.2632564145606011E-14</v>
      </c>
      <c r="AQ12" s="3">
        <v>-4.2632564145606011E-14</v>
      </c>
      <c r="AR12" s="3">
        <v>-4.2632564145606011E-14</v>
      </c>
      <c r="AS12" s="3">
        <v>-4.2632564145606011E-14</v>
      </c>
      <c r="AT12" s="3">
        <v>-4.2632564145606011E-14</v>
      </c>
      <c r="AU12" s="3">
        <v>-4.2632564145606011E-14</v>
      </c>
      <c r="AV12" s="3">
        <v>-4.2632564145606011E-14</v>
      </c>
      <c r="AW12" s="3">
        <v>-4.2632564145606011E-14</v>
      </c>
      <c r="AX12" s="3">
        <v>-4.2632564145606011E-14</v>
      </c>
      <c r="AY12" s="3">
        <v>-4.2632564145606011E-14</v>
      </c>
      <c r="AZ12" s="3">
        <v>-4.2632564145606011E-14</v>
      </c>
      <c r="BA12" s="3">
        <v>-4.2632564145606011E-14</v>
      </c>
      <c r="BC12" s="7">
        <f t="shared" si="0"/>
        <v>-0.73659711196451383</v>
      </c>
      <c r="BD12" s="13">
        <f t="shared" si="1"/>
        <v>7.3659711196451383</v>
      </c>
      <c r="BF12" t="s">
        <v>36</v>
      </c>
      <c r="BG12" s="15">
        <v>4772484.6256666668</v>
      </c>
      <c r="BH12" s="10">
        <v>-135878120.54609251</v>
      </c>
      <c r="BJ12" s="10">
        <v>0</v>
      </c>
      <c r="BK12" s="10">
        <v>-2106836.3565369453</v>
      </c>
      <c r="BM12" s="10">
        <v>0</v>
      </c>
      <c r="BN12" s="10">
        <v>-2063360.2062439139</v>
      </c>
      <c r="BO12" t="s">
        <v>36</v>
      </c>
      <c r="BP12" s="10">
        <v>0</v>
      </c>
      <c r="BQ12" s="10">
        <v>-4778647.4536428675</v>
      </c>
      <c r="BR12" s="12">
        <f t="shared" si="3"/>
        <v>-6162.8279762007296</v>
      </c>
      <c r="BT12" t="s">
        <v>36</v>
      </c>
      <c r="BU12" s="20">
        <v>-0.41458496996301619</v>
      </c>
      <c r="BV12" s="21">
        <v>-90.562553515576099</v>
      </c>
      <c r="BW12" s="20">
        <v>2.3315313387947754</v>
      </c>
      <c r="BX12" s="21">
        <v>82.346211615904949</v>
      </c>
      <c r="BY12" s="20">
        <v>1.9169463688351129</v>
      </c>
      <c r="BZ12" s="21">
        <v>-8.2163418950818379</v>
      </c>
    </row>
    <row r="13" spans="2:78" x14ac:dyDescent="0.2">
      <c r="B13" s="87"/>
      <c r="C13" t="s">
        <v>37</v>
      </c>
      <c r="D13" s="3">
        <v>-9.9407728817070051E-2</v>
      </c>
      <c r="E13" s="3">
        <v>-9.6993451432979327E-2</v>
      </c>
      <c r="F13" s="3">
        <v>-9.4708020836890228E-2</v>
      </c>
      <c r="G13" s="3">
        <v>-9.25291368759531E-2</v>
      </c>
      <c r="H13" s="3">
        <v>-9.0399222019428294E-2</v>
      </c>
      <c r="I13" s="3">
        <v>-8.8466652670916801E-2</v>
      </c>
      <c r="J13" s="3">
        <v>-8.6583272935470745E-2</v>
      </c>
      <c r="K13" s="3">
        <v>-8.4845597838295816E-2</v>
      </c>
      <c r="L13" s="3">
        <v>-8.3155120533632498E-2</v>
      </c>
      <c r="M13" s="3">
        <v>-5.6843418860808015E-14</v>
      </c>
      <c r="N13" s="3">
        <v>-5.6843418860808015E-14</v>
      </c>
      <c r="O13" s="3">
        <v>-5.6843418860808015E-14</v>
      </c>
      <c r="P13" s="3">
        <v>-5.6843418860808015E-14</v>
      </c>
      <c r="Q13" s="3">
        <v>-5.6843418860808015E-14</v>
      </c>
      <c r="R13" s="3">
        <v>-5.6843418860808015E-14</v>
      </c>
      <c r="S13" s="3">
        <v>-5.6843418860808015E-14</v>
      </c>
      <c r="T13" s="3">
        <v>-5.6843418860808015E-14</v>
      </c>
      <c r="U13" s="3">
        <v>-5.6843418860808015E-14</v>
      </c>
      <c r="V13" s="3">
        <v>-5.6843418860808015E-14</v>
      </c>
      <c r="W13" s="3">
        <v>-5.6843418860808015E-14</v>
      </c>
      <c r="X13" s="3">
        <v>-5.6843418860808015E-14</v>
      </c>
      <c r="Y13" s="3">
        <v>-5.6843418860808015E-14</v>
      </c>
      <c r="Z13" s="3">
        <v>-5.6843418860808015E-14</v>
      </c>
      <c r="AA13" s="3">
        <v>-5.6843418860808015E-14</v>
      </c>
      <c r="AB13" s="3">
        <v>-5.6843418860808015E-14</v>
      </c>
      <c r="AC13" s="3">
        <v>-5.6843418860808015E-14</v>
      </c>
      <c r="AD13" s="3">
        <v>-5.6843418860808015E-14</v>
      </c>
      <c r="AE13" s="3">
        <v>-5.6843418860808015E-14</v>
      </c>
      <c r="AF13" s="3">
        <v>-5.6843418860808015E-14</v>
      </c>
      <c r="AG13" s="3">
        <v>-5.6843418860808015E-14</v>
      </c>
      <c r="AH13" s="3">
        <v>-5.6843418860808015E-14</v>
      </c>
      <c r="AI13" s="3">
        <v>-5.6843418860808015E-14</v>
      </c>
      <c r="AJ13" s="3">
        <v>-5.6843418860808015E-14</v>
      </c>
      <c r="AK13" s="3">
        <v>-5.6843418860808015E-14</v>
      </c>
      <c r="AL13" s="3">
        <v>-5.6843418860808015E-14</v>
      </c>
      <c r="AM13" s="3">
        <v>-5.6843418860808015E-14</v>
      </c>
      <c r="AN13" s="3">
        <v>-5.6843418860808015E-14</v>
      </c>
      <c r="AO13" s="3">
        <v>-5.6843418860808015E-14</v>
      </c>
      <c r="AP13" s="3">
        <v>-5.6843418860808015E-14</v>
      </c>
      <c r="AQ13" s="3">
        <v>-5.6843418860808015E-14</v>
      </c>
      <c r="AR13" s="3">
        <v>-5.6843418860808015E-14</v>
      </c>
      <c r="AS13" s="3">
        <v>-5.6843418860808015E-14</v>
      </c>
      <c r="AT13" s="3">
        <v>-5.6843418860808015E-14</v>
      </c>
      <c r="AU13" s="3">
        <v>-5.6843418860808015E-14</v>
      </c>
      <c r="AV13" s="3">
        <v>-5.6843418860808015E-14</v>
      </c>
      <c r="AW13" s="3">
        <v>-5.6843418860808015E-14</v>
      </c>
      <c r="AX13" s="3">
        <v>-5.6843418860808015E-14</v>
      </c>
      <c r="AY13" s="3">
        <v>-5.6843418860808015E-14</v>
      </c>
      <c r="AZ13" s="3">
        <v>-5.6843418860808015E-14</v>
      </c>
      <c r="BA13" s="3">
        <v>-5.6843418860808015E-14</v>
      </c>
      <c r="BC13" s="7">
        <f t="shared" si="0"/>
        <v>-0.81708820396296744</v>
      </c>
      <c r="BD13" s="13">
        <f t="shared" si="1"/>
        <v>8.1708820396296744</v>
      </c>
      <c r="BF13" t="s">
        <v>37</v>
      </c>
      <c r="BG13" s="15">
        <v>4772484.6256666668</v>
      </c>
      <c r="BH13" s="10">
        <v>-138500342.01528788</v>
      </c>
      <c r="BJ13" s="10">
        <v>0</v>
      </c>
      <c r="BK13" s="10">
        <v>-2062727.4767036852</v>
      </c>
      <c r="BM13" s="10">
        <v>0</v>
      </c>
      <c r="BN13" s="10">
        <v>-2013637.4799555771</v>
      </c>
      <c r="BO13" t="s">
        <v>37</v>
      </c>
      <c r="BP13" s="10">
        <v>0</v>
      </c>
      <c r="BQ13" s="10">
        <v>-4665455.0473823799</v>
      </c>
      <c r="BR13" s="12">
        <f t="shared" si="3"/>
        <v>107029.57828428689</v>
      </c>
      <c r="BT13" t="s">
        <v>37</v>
      </c>
      <c r="BU13" s="20">
        <v>-0.32952028410090861</v>
      </c>
      <c r="BV13" s="21">
        <v>-73.913535530301758</v>
      </c>
      <c r="BW13" s="20">
        <v>2.2062648346659444</v>
      </c>
      <c r="BX13" s="21">
        <v>150.63016048663218</v>
      </c>
      <c r="BY13" s="20">
        <v>1.8767445505644673</v>
      </c>
      <c r="BZ13" s="21">
        <v>76.716624954208058</v>
      </c>
    </row>
    <row r="14" spans="2:78" x14ac:dyDescent="0.2">
      <c r="B14" s="87"/>
      <c r="C14" t="s">
        <v>12</v>
      </c>
      <c r="D14" s="3">
        <v>-9.9407728817112684E-2</v>
      </c>
      <c r="E14" s="3">
        <v>-9.6906183831109161E-2</v>
      </c>
      <c r="F14" s="3">
        <v>-9.4535126742286479E-2</v>
      </c>
      <c r="G14" s="3">
        <v>-9.2272429174158788E-2</v>
      </c>
      <c r="H14" s="3">
        <v>-9.0060837307447628E-2</v>
      </c>
      <c r="I14" s="3">
        <v>-8.8048296411770366E-2</v>
      </c>
      <c r="J14" s="3">
        <v>-8.6087176935564003E-2</v>
      </c>
      <c r="K14" s="3">
        <v>-8.4273454261520442E-2</v>
      </c>
      <c r="L14" s="3">
        <v>-8.2509099068190039E-2</v>
      </c>
      <c r="M14" s="3">
        <v>-8.0794255974979023E-2</v>
      </c>
      <c r="N14" s="3">
        <v>-8.5265128291212022E-14</v>
      </c>
      <c r="O14" s="3">
        <v>-8.5265128291212022E-14</v>
      </c>
      <c r="P14" s="3">
        <v>-8.5265128291212022E-14</v>
      </c>
      <c r="Q14" s="3">
        <v>-8.5265128291212022E-14</v>
      </c>
      <c r="R14" s="3">
        <v>-8.5265128291212022E-14</v>
      </c>
      <c r="S14" s="3">
        <v>-8.5265128291212022E-14</v>
      </c>
      <c r="T14" s="3">
        <v>-8.5265128291212022E-14</v>
      </c>
      <c r="U14" s="3">
        <v>-8.5265128291212022E-14</v>
      </c>
      <c r="V14" s="3">
        <v>-8.5265128291212022E-14</v>
      </c>
      <c r="W14" s="3">
        <v>-8.5265128291212022E-14</v>
      </c>
      <c r="X14" s="3">
        <v>-8.5265128291212022E-14</v>
      </c>
      <c r="Y14" s="3">
        <v>-8.5265128291212022E-14</v>
      </c>
      <c r="Z14" s="3">
        <v>-8.5265128291212022E-14</v>
      </c>
      <c r="AA14" s="3">
        <v>-8.5265128291212022E-14</v>
      </c>
      <c r="AB14" s="3">
        <v>-8.5265128291212022E-14</v>
      </c>
      <c r="AC14" s="3">
        <v>-8.5265128291212022E-14</v>
      </c>
      <c r="AD14" s="3">
        <v>-8.5265128291212022E-14</v>
      </c>
      <c r="AE14" s="3">
        <v>-8.5265128291212022E-14</v>
      </c>
      <c r="AF14" s="3">
        <v>-8.5265128291212022E-14</v>
      </c>
      <c r="AG14" s="3">
        <v>-8.5265128291212022E-14</v>
      </c>
      <c r="AH14" s="3">
        <v>-8.5265128291212022E-14</v>
      </c>
      <c r="AI14" s="3">
        <v>-8.5265128291212022E-14</v>
      </c>
      <c r="AJ14" s="3">
        <v>-8.5265128291212022E-14</v>
      </c>
      <c r="AK14" s="3">
        <v>-8.5265128291212022E-14</v>
      </c>
      <c r="AL14" s="3">
        <v>-8.5265128291212022E-14</v>
      </c>
      <c r="AM14" s="3">
        <v>-8.5265128291212022E-14</v>
      </c>
      <c r="AN14" s="3">
        <v>-8.5265128291212022E-14</v>
      </c>
      <c r="AO14" s="3">
        <v>-8.5265128291212022E-14</v>
      </c>
      <c r="AP14" s="3">
        <v>-8.5265128291212022E-14</v>
      </c>
      <c r="AQ14" s="3">
        <v>-8.5265128291212022E-14</v>
      </c>
      <c r="AR14" s="3">
        <v>-8.5265128291212022E-14</v>
      </c>
      <c r="AS14" s="3">
        <v>-8.5265128291212022E-14</v>
      </c>
      <c r="AT14" s="3">
        <v>-8.5265128291212022E-14</v>
      </c>
      <c r="AU14" s="3">
        <v>-8.5265128291212022E-14</v>
      </c>
      <c r="AV14" s="3">
        <v>-8.5265128291212022E-14</v>
      </c>
      <c r="AW14" s="3">
        <v>-8.5265128291212022E-14</v>
      </c>
      <c r="AX14" s="3">
        <v>-8.5265128291212022E-14</v>
      </c>
      <c r="AY14" s="3">
        <v>-8.5265128291212022E-14</v>
      </c>
      <c r="AZ14" s="3">
        <v>-8.5265128291212022E-14</v>
      </c>
      <c r="BA14" s="3">
        <v>-8.5265128291212022E-14</v>
      </c>
      <c r="BC14" s="7">
        <f t="shared" si="0"/>
        <v>-0.89489458852754922</v>
      </c>
      <c r="BD14" s="13">
        <f t="shared" si="1"/>
        <v>8.9489458852754922</v>
      </c>
      <c r="BF14" t="s">
        <v>12</v>
      </c>
      <c r="BG14" s="15">
        <v>4772484.6256666668</v>
      </c>
      <c r="BH14" s="10">
        <v>2344936244.2692852</v>
      </c>
      <c r="BJ14" s="10">
        <v>2500000000</v>
      </c>
      <c r="BK14" s="10">
        <v>-2019856.3993734098</v>
      </c>
      <c r="BM14" s="10">
        <v>0</v>
      </c>
      <c r="BN14" s="10">
        <v>-1965317.912910436</v>
      </c>
      <c r="BO14" t="s">
        <v>12</v>
      </c>
      <c r="BP14" s="10">
        <f>SUM(BH12:BH14)</f>
        <v>2070557781.7079048</v>
      </c>
      <c r="BQ14" s="10">
        <v>-4555454.850218825</v>
      </c>
      <c r="BR14" s="12">
        <f t="shared" si="3"/>
        <v>217029.77544784173</v>
      </c>
      <c r="BT14" t="s">
        <v>12</v>
      </c>
      <c r="BU14" s="20">
        <v>-0.26184998743474353</v>
      </c>
      <c r="BV14" s="21">
        <v>-60.35280286926271</v>
      </c>
      <c r="BW14" s="20">
        <v>2.0301684141822989</v>
      </c>
      <c r="BX14" s="21">
        <v>181.96194223173165</v>
      </c>
      <c r="BY14" s="20">
        <v>1.7683184267486922</v>
      </c>
      <c r="BZ14" s="21">
        <v>121.60913936251481</v>
      </c>
    </row>
    <row r="15" spans="2:78" x14ac:dyDescent="0.2">
      <c r="B15" s="87"/>
      <c r="C15" t="s">
        <v>38</v>
      </c>
      <c r="D15" s="3">
        <v>-9.940772881705584E-2</v>
      </c>
      <c r="E15" s="3">
        <v>-9.6834511893703734E-2</v>
      </c>
      <c r="F15" s="3">
        <v>-9.4393130692722593E-2</v>
      </c>
      <c r="G15" s="3">
        <v>-9.2061597915702009E-2</v>
      </c>
      <c r="H15" s="3">
        <v>-8.9782925604112052E-2</v>
      </c>
      <c r="I15" s="3">
        <v>-8.7704704941913292E-2</v>
      </c>
      <c r="J15" s="3">
        <v>-8.5679738657631788E-2</v>
      </c>
      <c r="K15" s="3">
        <v>-8.380355893137903E-2</v>
      </c>
      <c r="L15" s="3">
        <v>-8.1978528627303149E-2</v>
      </c>
      <c r="M15" s="3">
        <v>-8.0204797618392831E-2</v>
      </c>
      <c r="N15" s="3">
        <v>-7.8548313744676079E-2</v>
      </c>
      <c r="O15" s="3">
        <v>-2.8421709430404007E-14</v>
      </c>
      <c r="P15" s="3">
        <v>-2.8421709430404007E-14</v>
      </c>
      <c r="Q15" s="3">
        <v>-2.8421709430404007E-14</v>
      </c>
      <c r="R15" s="3">
        <v>-2.8421709430404007E-14</v>
      </c>
      <c r="S15" s="3">
        <v>-2.8421709430404007E-14</v>
      </c>
      <c r="T15" s="3">
        <v>-2.8421709430404007E-14</v>
      </c>
      <c r="U15" s="3">
        <v>-2.8421709430404007E-14</v>
      </c>
      <c r="V15" s="3">
        <v>-2.8421709430404007E-14</v>
      </c>
      <c r="W15" s="3">
        <v>-2.8421709430404007E-14</v>
      </c>
      <c r="X15" s="3">
        <v>-2.8421709430404007E-14</v>
      </c>
      <c r="Y15" s="3">
        <v>-2.8421709430404007E-14</v>
      </c>
      <c r="Z15" s="3">
        <v>-2.8421709430404007E-14</v>
      </c>
      <c r="AA15" s="3">
        <v>-2.8421709430404007E-14</v>
      </c>
      <c r="AB15" s="3">
        <v>-2.8421709430404007E-14</v>
      </c>
      <c r="AC15" s="3">
        <v>-2.8421709430404007E-14</v>
      </c>
      <c r="AD15" s="3">
        <v>-2.8421709430404007E-14</v>
      </c>
      <c r="AE15" s="3">
        <v>-2.8421709430404007E-14</v>
      </c>
      <c r="AF15" s="3">
        <v>-2.8421709430404007E-14</v>
      </c>
      <c r="AG15" s="3">
        <v>-2.8421709430404007E-14</v>
      </c>
      <c r="AH15" s="3">
        <v>-2.8421709430404007E-14</v>
      </c>
      <c r="AI15" s="3">
        <v>-2.8421709430404007E-14</v>
      </c>
      <c r="AJ15" s="3">
        <v>-2.8421709430404007E-14</v>
      </c>
      <c r="AK15" s="3">
        <v>-2.8421709430404007E-14</v>
      </c>
      <c r="AL15" s="3">
        <v>-2.8421709430404007E-14</v>
      </c>
      <c r="AM15" s="3">
        <v>-2.8421709430404007E-14</v>
      </c>
      <c r="AN15" s="3">
        <v>-2.8421709430404007E-14</v>
      </c>
      <c r="AO15" s="3">
        <v>-2.8421709430404007E-14</v>
      </c>
      <c r="AP15" s="3">
        <v>-2.8421709430404007E-14</v>
      </c>
      <c r="AQ15" s="3">
        <v>-2.8421709430404007E-14</v>
      </c>
      <c r="AR15" s="3">
        <v>-2.8421709430404007E-14</v>
      </c>
      <c r="AS15" s="3">
        <v>-2.8421709430404007E-14</v>
      </c>
      <c r="AT15" s="3">
        <v>-2.8421709430404007E-14</v>
      </c>
      <c r="AU15" s="3">
        <v>-2.8421709430404007E-14</v>
      </c>
      <c r="AV15" s="3">
        <v>-2.8421709430404007E-14</v>
      </c>
      <c r="AW15" s="3">
        <v>-2.8421709430404007E-14</v>
      </c>
      <c r="AX15" s="3">
        <v>-2.8421709430404007E-14</v>
      </c>
      <c r="AY15" s="3">
        <v>-2.8421709430404007E-14</v>
      </c>
      <c r="AZ15" s="3">
        <v>-2.8421709430404007E-14</v>
      </c>
      <c r="BA15" s="3">
        <v>-2.8421709430404007E-14</v>
      </c>
      <c r="BC15" s="7">
        <f t="shared" si="0"/>
        <v>-0.97039953744570084</v>
      </c>
      <c r="BD15" s="13">
        <f t="shared" si="1"/>
        <v>9.7039953744570084</v>
      </c>
      <c r="BF15" t="s">
        <v>38</v>
      </c>
      <c r="BG15" s="15">
        <v>2807491.3106</v>
      </c>
      <c r="BH15" s="10">
        <v>-88919783.321811423</v>
      </c>
      <c r="BJ15" s="10">
        <v>0</v>
      </c>
      <c r="BK15" s="10">
        <v>-1.0658141036401503E-6</v>
      </c>
      <c r="BM15" s="10">
        <v>0</v>
      </c>
      <c r="BN15" s="10">
        <v>-1920013.673141341</v>
      </c>
      <c r="BO15" t="s">
        <v>38</v>
      </c>
      <c r="BP15" s="10">
        <v>0</v>
      </c>
      <c r="BQ15" s="10">
        <v>-2812598.5058500166</v>
      </c>
      <c r="BR15" s="12">
        <f t="shared" si="3"/>
        <v>-5107.1952500166371</v>
      </c>
      <c r="BT15" t="s">
        <v>38</v>
      </c>
      <c r="BU15" s="20">
        <v>-0.20824092221164392</v>
      </c>
      <c r="BV15" s="21">
        <v>-49.300616372055885</v>
      </c>
      <c r="BW15" s="20">
        <v>1.8383651288327201</v>
      </c>
      <c r="BX15" s="21">
        <v>184.41476278852699</v>
      </c>
      <c r="BY15" s="20">
        <v>1.6301242066221562</v>
      </c>
      <c r="BZ15" s="21">
        <v>135.11414641500889</v>
      </c>
    </row>
    <row r="16" spans="2:78" x14ac:dyDescent="0.2">
      <c r="B16" s="87"/>
      <c r="C16" t="s">
        <v>39</v>
      </c>
      <c r="D16" s="3">
        <v>-9.9407728817013208E-2</v>
      </c>
      <c r="E16" s="3">
        <v>-9.6774497833280293E-2</v>
      </c>
      <c r="F16" s="3">
        <v>-9.427423116517275E-2</v>
      </c>
      <c r="G16" s="3">
        <v>-9.1885059645093747E-2</v>
      </c>
      <c r="H16" s="3">
        <v>-8.9550217931446241E-2</v>
      </c>
      <c r="I16" s="3">
        <v>-8.7417000716612847E-2</v>
      </c>
      <c r="J16" s="3">
        <v>-8.5338572696343817E-2</v>
      </c>
      <c r="K16" s="3">
        <v>-8.3410094937704571E-2</v>
      </c>
      <c r="L16" s="3">
        <v>-8.1534258699079487E-2</v>
      </c>
      <c r="M16" s="3">
        <v>-7.9711218252512595E-2</v>
      </c>
      <c r="N16" s="3">
        <v>-7.8006468459804523E-2</v>
      </c>
      <c r="O16" s="3">
        <v>-7.6350248825235667E-2</v>
      </c>
      <c r="P16" s="3">
        <v>1.4210854715202004E-14</v>
      </c>
      <c r="Q16" s="3">
        <v>1.4210854715202004E-14</v>
      </c>
      <c r="R16" s="3">
        <v>1.4210854715202004E-14</v>
      </c>
      <c r="S16" s="3">
        <v>1.4210854715202004E-14</v>
      </c>
      <c r="T16" s="3">
        <v>1.4210854715202004E-14</v>
      </c>
      <c r="U16" s="3">
        <v>1.4210854715202004E-14</v>
      </c>
      <c r="V16" s="3">
        <v>1.4210854715202004E-14</v>
      </c>
      <c r="W16" s="3">
        <v>1.4210854715202004E-14</v>
      </c>
      <c r="X16" s="3">
        <v>1.4210854715202004E-14</v>
      </c>
      <c r="Y16" s="3">
        <v>1.4210854715202004E-14</v>
      </c>
      <c r="Z16" s="3">
        <v>1.4210854715202004E-14</v>
      </c>
      <c r="AA16" s="3">
        <v>1.4210854715202004E-14</v>
      </c>
      <c r="AB16" s="3">
        <v>1.4210854715202004E-14</v>
      </c>
      <c r="AC16" s="3">
        <v>1.4210854715202004E-14</v>
      </c>
      <c r="AD16" s="3">
        <v>1.4210854715202004E-14</v>
      </c>
      <c r="AE16" s="3">
        <v>1.4210854715202004E-14</v>
      </c>
      <c r="AF16" s="3">
        <v>1.4210854715202004E-14</v>
      </c>
      <c r="AG16" s="3">
        <v>1.4210854715202004E-14</v>
      </c>
      <c r="AH16" s="3">
        <v>1.4210854715202004E-14</v>
      </c>
      <c r="AI16" s="3">
        <v>1.4210854715202004E-14</v>
      </c>
      <c r="AJ16" s="3">
        <v>1.4210854715202004E-14</v>
      </c>
      <c r="AK16" s="3">
        <v>1.4210854715202004E-14</v>
      </c>
      <c r="AL16" s="3">
        <v>1.4210854715202004E-14</v>
      </c>
      <c r="AM16" s="3">
        <v>1.4210854715202004E-14</v>
      </c>
      <c r="AN16" s="3">
        <v>1.4210854715202004E-14</v>
      </c>
      <c r="AO16" s="3">
        <v>1.4210854715202004E-14</v>
      </c>
      <c r="AP16" s="3">
        <v>1.4210854715202004E-14</v>
      </c>
      <c r="AQ16" s="3">
        <v>1.4210854715202004E-14</v>
      </c>
      <c r="AR16" s="3">
        <v>1.4210854715202004E-14</v>
      </c>
      <c r="AS16" s="3">
        <v>1.4210854715202004E-14</v>
      </c>
      <c r="AT16" s="3">
        <v>1.4210854715202004E-14</v>
      </c>
      <c r="AU16" s="3">
        <v>1.4210854715202004E-14</v>
      </c>
      <c r="AV16" s="3">
        <v>1.4210854715202004E-14</v>
      </c>
      <c r="AW16" s="3">
        <v>1.4210854715202004E-14</v>
      </c>
      <c r="AX16" s="3">
        <v>1.4210854715202004E-14</v>
      </c>
      <c r="AY16" s="3">
        <v>1.4210854715202004E-14</v>
      </c>
      <c r="AZ16" s="3">
        <v>1.4210854715202004E-14</v>
      </c>
      <c r="BA16" s="3">
        <v>1.4210854715202004E-14</v>
      </c>
      <c r="BC16" s="7">
        <f t="shared" si="0"/>
        <v>-1.0436595979787597</v>
      </c>
      <c r="BD16" s="13">
        <f t="shared" si="1"/>
        <v>10.436595979787596</v>
      </c>
      <c r="BF16" t="s">
        <v>39</v>
      </c>
      <c r="BG16" s="15">
        <v>2807491.3106</v>
      </c>
      <c r="BH16" s="10">
        <v>-90780922.052359074</v>
      </c>
      <c r="BJ16" s="10">
        <v>0</v>
      </c>
      <c r="BK16" s="10">
        <v>-1.0658141036401503E-6</v>
      </c>
      <c r="BM16" s="10">
        <v>0</v>
      </c>
      <c r="BN16" s="10">
        <v>-1875999.459096889</v>
      </c>
      <c r="BO16" t="s">
        <v>39</v>
      </c>
      <c r="BP16" s="10">
        <v>0</v>
      </c>
      <c r="BQ16" s="10">
        <v>-2744626.4592234422</v>
      </c>
      <c r="BR16" s="12">
        <f t="shared" si="3"/>
        <v>62864.851376557723</v>
      </c>
      <c r="BT16" t="s">
        <v>39</v>
      </c>
      <c r="BU16" s="20">
        <v>-0.16560008793567249</v>
      </c>
      <c r="BV16" s="21">
        <v>-40.285507351706364</v>
      </c>
      <c r="BW16" s="20">
        <v>1.6529652686917871</v>
      </c>
      <c r="BX16" s="21">
        <v>184.67328228716141</v>
      </c>
      <c r="BY16" s="20">
        <v>1.4873651807582746</v>
      </c>
      <c r="BZ16" s="21">
        <v>144.38777493689236</v>
      </c>
    </row>
    <row r="17" spans="2:78" x14ac:dyDescent="0.2">
      <c r="B17" s="87"/>
      <c r="C17" t="s">
        <v>40</v>
      </c>
      <c r="D17" s="3">
        <v>-9.9407728816942154E-2</v>
      </c>
      <c r="E17" s="3">
        <v>-9.6723429304176989E-2</v>
      </c>
      <c r="F17" s="3">
        <v>-9.4173054475248819E-2</v>
      </c>
      <c r="G17" s="3">
        <v>-9.1734835685201688E-2</v>
      </c>
      <c r="H17" s="3">
        <v>-8.9352197026585145E-2</v>
      </c>
      <c r="I17" s="3">
        <v>-8.717218089455514E-2</v>
      </c>
      <c r="J17" s="3">
        <v>-8.5048259998089293E-2</v>
      </c>
      <c r="K17" s="3">
        <v>-8.307527960846528E-2</v>
      </c>
      <c r="L17" s="3">
        <v>-8.1156210428645181E-2</v>
      </c>
      <c r="M17" s="3">
        <v>-7.929121047402532E-2</v>
      </c>
      <c r="N17" s="3">
        <v>-7.7545389147914534E-2</v>
      </c>
      <c r="O17" s="3">
        <v>-7.5849272115235067E-2</v>
      </c>
      <c r="P17" s="3">
        <v>-7.4201564945184373E-2</v>
      </c>
      <c r="Q17" s="3">
        <v>8.5265128291212022E-14</v>
      </c>
      <c r="R17" s="3">
        <v>8.5265128291212022E-14</v>
      </c>
      <c r="S17" s="3">
        <v>8.5265128291212022E-14</v>
      </c>
      <c r="T17" s="3">
        <v>8.5265128291212022E-14</v>
      </c>
      <c r="U17" s="3">
        <v>8.5265128291212022E-14</v>
      </c>
      <c r="V17" s="3">
        <v>8.5265128291212022E-14</v>
      </c>
      <c r="W17" s="3">
        <v>8.5265128291212022E-14</v>
      </c>
      <c r="X17" s="3">
        <v>8.5265128291212022E-14</v>
      </c>
      <c r="Y17" s="3">
        <v>8.5265128291212022E-14</v>
      </c>
      <c r="Z17" s="3">
        <v>8.5265128291212022E-14</v>
      </c>
      <c r="AA17" s="3">
        <v>8.5265128291212022E-14</v>
      </c>
      <c r="AB17" s="3">
        <v>8.5265128291212022E-14</v>
      </c>
      <c r="AC17" s="3">
        <v>8.5265128291212022E-14</v>
      </c>
      <c r="AD17" s="3">
        <v>8.5265128291212022E-14</v>
      </c>
      <c r="AE17" s="3">
        <v>8.5265128291212022E-14</v>
      </c>
      <c r="AF17" s="3">
        <v>8.5265128291212022E-14</v>
      </c>
      <c r="AG17" s="3">
        <v>8.5265128291212022E-14</v>
      </c>
      <c r="AH17" s="3">
        <v>8.5265128291212022E-14</v>
      </c>
      <c r="AI17" s="3">
        <v>8.5265128291212022E-14</v>
      </c>
      <c r="AJ17" s="3">
        <v>8.5265128291212022E-14</v>
      </c>
      <c r="AK17" s="3">
        <v>8.5265128291212022E-14</v>
      </c>
      <c r="AL17" s="3">
        <v>8.5265128291212022E-14</v>
      </c>
      <c r="AM17" s="3">
        <v>8.5265128291212022E-14</v>
      </c>
      <c r="AN17" s="3">
        <v>8.5265128291212022E-14</v>
      </c>
      <c r="AO17" s="3">
        <v>8.5265128291212022E-14</v>
      </c>
      <c r="AP17" s="3">
        <v>8.5265128291212022E-14</v>
      </c>
      <c r="AQ17" s="3">
        <v>8.5265128291212022E-14</v>
      </c>
      <c r="AR17" s="3">
        <v>8.5265128291212022E-14</v>
      </c>
      <c r="AS17" s="3">
        <v>8.5265128291212022E-14</v>
      </c>
      <c r="AT17" s="3">
        <v>8.5265128291212022E-14</v>
      </c>
      <c r="AU17" s="3">
        <v>8.5265128291212022E-14</v>
      </c>
      <c r="AV17" s="3">
        <v>8.5265128291212022E-14</v>
      </c>
      <c r="AW17" s="3">
        <v>8.5265128291212022E-14</v>
      </c>
      <c r="AX17" s="3">
        <v>8.5265128291212022E-14</v>
      </c>
      <c r="AY17" s="3">
        <v>8.5265128291212022E-14</v>
      </c>
      <c r="AZ17" s="3">
        <v>8.5265128291212022E-14</v>
      </c>
      <c r="BA17" s="3">
        <v>8.5265128291212022E-14</v>
      </c>
      <c r="BC17" s="7">
        <f t="shared" si="0"/>
        <v>-1.1147306129171142</v>
      </c>
      <c r="BD17" s="13">
        <f t="shared" si="1"/>
        <v>11.14730612917114</v>
      </c>
      <c r="BF17" t="s">
        <v>40</v>
      </c>
      <c r="BG17" s="15">
        <v>2807491.3106</v>
      </c>
      <c r="BH17" s="10">
        <v>-92736471.865023762</v>
      </c>
      <c r="BJ17" s="10">
        <v>0</v>
      </c>
      <c r="BK17" s="10">
        <v>-1.0658141036401503E-6</v>
      </c>
      <c r="BM17" s="10">
        <v>0</v>
      </c>
      <c r="BN17" s="10">
        <v>-1833241.6750823199</v>
      </c>
      <c r="BO17" t="s">
        <v>40</v>
      </c>
      <c r="BP17" s="10">
        <v>0</v>
      </c>
      <c r="BQ17" s="10">
        <v>-2678595.0649124356</v>
      </c>
      <c r="BR17" s="12">
        <f t="shared" si="3"/>
        <v>128896.24568756437</v>
      </c>
      <c r="BT17" t="s">
        <v>40</v>
      </c>
      <c r="BU17" s="20">
        <v>-0.13168593621912805</v>
      </c>
      <c r="BV17" s="21">
        <v>-32.927496639685522</v>
      </c>
      <c r="BW17" s="20">
        <v>1.4755504528175152</v>
      </c>
      <c r="BX17" s="21">
        <v>182.77807741054207</v>
      </c>
      <c r="BY17" s="20">
        <v>1.3438645165994103</v>
      </c>
      <c r="BZ17" s="21">
        <v>149.85058076946646</v>
      </c>
    </row>
    <row r="18" spans="2:78" x14ac:dyDescent="0.2">
      <c r="B18" s="87"/>
      <c r="C18" t="s">
        <v>41</v>
      </c>
      <c r="D18" s="3">
        <v>-9.9407728816814256E-2</v>
      </c>
      <c r="E18" s="3">
        <v>-9.6679377109907705E-2</v>
      </c>
      <c r="F18" s="3">
        <v>-9.4085778509452211E-2</v>
      </c>
      <c r="G18" s="3">
        <v>-9.1605251082327754E-2</v>
      </c>
      <c r="H18" s="3">
        <v>-8.9181382328760606E-2</v>
      </c>
      <c r="I18" s="3">
        <v>-8.6960997009910557E-2</v>
      </c>
      <c r="J18" s="3">
        <v>-8.4797833529961508E-2</v>
      </c>
      <c r="K18" s="3">
        <v>-8.278646475162077E-2</v>
      </c>
      <c r="L18" s="3">
        <v>-8.0830102429487738E-2</v>
      </c>
      <c r="M18" s="3">
        <v>-7.8928907808005988E-2</v>
      </c>
      <c r="N18" s="3">
        <v>-7.7147657790305857E-2</v>
      </c>
      <c r="O18" s="3">
        <v>-7.5417124886186571E-2</v>
      </c>
      <c r="P18" s="3">
        <v>-7.3735988287808141E-2</v>
      </c>
      <c r="Q18" s="3">
        <v>-7.2102957696060344E-2</v>
      </c>
      <c r="R18" s="3">
        <v>1.9895196601282805E-13</v>
      </c>
      <c r="S18" s="3">
        <v>1.9895196601282805E-13</v>
      </c>
      <c r="T18" s="3">
        <v>1.9895196601282805E-13</v>
      </c>
      <c r="U18" s="3">
        <v>1.9895196601282805E-13</v>
      </c>
      <c r="V18" s="3">
        <v>1.9895196601282805E-13</v>
      </c>
      <c r="W18" s="3">
        <v>1.9895196601282805E-13</v>
      </c>
      <c r="X18" s="3">
        <v>1.9895196601282805E-13</v>
      </c>
      <c r="Y18" s="3">
        <v>1.9895196601282805E-13</v>
      </c>
      <c r="Z18" s="3">
        <v>1.9895196601282805E-13</v>
      </c>
      <c r="AA18" s="3">
        <v>1.9895196601282805E-13</v>
      </c>
      <c r="AB18" s="3">
        <v>1.9895196601282805E-13</v>
      </c>
      <c r="AC18" s="3">
        <v>1.9895196601282805E-13</v>
      </c>
      <c r="AD18" s="3">
        <v>1.9895196601282805E-13</v>
      </c>
      <c r="AE18" s="3">
        <v>1.9895196601282805E-13</v>
      </c>
      <c r="AF18" s="3">
        <v>1.9895196601282805E-13</v>
      </c>
      <c r="AG18" s="3">
        <v>1.9895196601282805E-13</v>
      </c>
      <c r="AH18" s="3">
        <v>1.9895196601282805E-13</v>
      </c>
      <c r="AI18" s="3">
        <v>1.9895196601282805E-13</v>
      </c>
      <c r="AJ18" s="3">
        <v>1.9895196601282805E-13</v>
      </c>
      <c r="AK18" s="3">
        <v>1.9895196601282805E-13</v>
      </c>
      <c r="AL18" s="3">
        <v>1.9895196601282805E-13</v>
      </c>
      <c r="AM18" s="3">
        <v>1.9895196601282805E-13</v>
      </c>
      <c r="AN18" s="3">
        <v>1.9895196601282805E-13</v>
      </c>
      <c r="AO18" s="3">
        <v>1.9895196601282805E-13</v>
      </c>
      <c r="AP18" s="3">
        <v>1.9895196601282805E-13</v>
      </c>
      <c r="AQ18" s="3">
        <v>1.9895196601282805E-13</v>
      </c>
      <c r="AR18" s="3">
        <v>1.9895196601282805E-13</v>
      </c>
      <c r="AS18" s="3">
        <v>1.9895196601282805E-13</v>
      </c>
      <c r="AT18" s="3">
        <v>1.9895196601282805E-13</v>
      </c>
      <c r="AU18" s="3">
        <v>1.9895196601282805E-13</v>
      </c>
      <c r="AV18" s="3">
        <v>1.9895196601282805E-13</v>
      </c>
      <c r="AW18" s="3">
        <v>1.9895196601282805E-13</v>
      </c>
      <c r="AX18" s="3">
        <v>1.9895196601282805E-13</v>
      </c>
      <c r="AY18" s="3">
        <v>1.9895196601282805E-13</v>
      </c>
      <c r="AZ18" s="3">
        <v>1.9895196601282805E-13</v>
      </c>
      <c r="BA18" s="3">
        <v>1.9895196601282805E-13</v>
      </c>
      <c r="BC18" s="7">
        <f t="shared" si="0"/>
        <v>-1.1836675520294477</v>
      </c>
      <c r="BD18" s="13">
        <f t="shared" si="1"/>
        <v>11.836675520294477</v>
      </c>
      <c r="BF18" t="s">
        <v>41</v>
      </c>
      <c r="BG18" s="15">
        <v>2807491.3106</v>
      </c>
      <c r="BH18" s="10">
        <v>-94782363.66047971</v>
      </c>
      <c r="BJ18" s="10">
        <v>0</v>
      </c>
      <c r="BK18" s="10">
        <v>-1.0658141036401503E-6</v>
      </c>
      <c r="BM18" s="10">
        <v>0</v>
      </c>
      <c r="BN18" s="10">
        <v>-1791707.5014128869</v>
      </c>
      <c r="BO18" t="s">
        <v>41</v>
      </c>
      <c r="BP18" s="10">
        <v>0</v>
      </c>
      <c r="BQ18" s="10">
        <v>-2614453.6303591467</v>
      </c>
      <c r="BR18" s="12">
        <f t="shared" si="3"/>
        <v>193037.68024085322</v>
      </c>
      <c r="BT18" t="s">
        <v>41</v>
      </c>
      <c r="BU18" s="20">
        <v>-0.10471450238628677</v>
      </c>
      <c r="BV18" s="21">
        <v>-26.919166182728922</v>
      </c>
      <c r="BW18" s="20">
        <v>1.3074777459682991</v>
      </c>
      <c r="BX18" s="21">
        <v>178.83653381049933</v>
      </c>
      <c r="BY18" s="20">
        <v>1.2027632435840019</v>
      </c>
      <c r="BZ18" s="21">
        <v>151.91736762707723</v>
      </c>
    </row>
    <row r="19" spans="2:78" x14ac:dyDescent="0.2">
      <c r="B19" s="87"/>
      <c r="C19" t="s">
        <v>42</v>
      </c>
      <c r="D19" s="3">
        <v>-9.9407728816871099E-2</v>
      </c>
      <c r="E19" s="3">
        <v>-9.6640931573972466E-2</v>
      </c>
      <c r="F19" s="3">
        <v>-9.4009610424336643E-2</v>
      </c>
      <c r="G19" s="3">
        <v>-9.1492159110444504E-2</v>
      </c>
      <c r="H19" s="3">
        <v>-8.9032307742883177E-2</v>
      </c>
      <c r="I19" s="3">
        <v>-8.6776691147775864E-2</v>
      </c>
      <c r="J19" s="3">
        <v>-8.457927960857603E-2</v>
      </c>
      <c r="K19" s="3">
        <v>-8.2534408249799185E-2</v>
      </c>
      <c r="L19" s="3">
        <v>-8.0545499198265702E-2</v>
      </c>
      <c r="M19" s="3">
        <v>-7.8612716516460068E-2</v>
      </c>
      <c r="N19" s="3">
        <v>-7.6800546925696267E-2</v>
      </c>
      <c r="O19" s="3">
        <v>-7.5039978363918181E-2</v>
      </c>
      <c r="P19" s="3">
        <v>-7.332966700333543E-2</v>
      </c>
      <c r="Q19" s="3">
        <v>-7.166830005655811E-2</v>
      </c>
      <c r="R19" s="3">
        <v>-7.0054595177239776E-2</v>
      </c>
      <c r="S19" s="3">
        <v>1.7053025658242404E-13</v>
      </c>
      <c r="T19" s="3">
        <v>1.7053025658242404E-13</v>
      </c>
      <c r="U19" s="3">
        <v>1.7053025658242404E-13</v>
      </c>
      <c r="V19" s="3">
        <v>1.7053025658242404E-13</v>
      </c>
      <c r="W19" s="3">
        <v>1.7053025658242404E-13</v>
      </c>
      <c r="X19" s="3">
        <v>1.7053025658242404E-13</v>
      </c>
      <c r="Y19" s="3">
        <v>1.7053025658242404E-13</v>
      </c>
      <c r="Z19" s="3">
        <v>1.7053025658242404E-13</v>
      </c>
      <c r="AA19" s="3">
        <v>1.7053025658242404E-13</v>
      </c>
      <c r="AB19" s="3">
        <v>1.7053025658242404E-13</v>
      </c>
      <c r="AC19" s="3">
        <v>1.7053025658242404E-13</v>
      </c>
      <c r="AD19" s="3">
        <v>1.7053025658242404E-13</v>
      </c>
      <c r="AE19" s="3">
        <v>1.7053025658242404E-13</v>
      </c>
      <c r="AF19" s="3">
        <v>1.7053025658242404E-13</v>
      </c>
      <c r="AG19" s="3">
        <v>1.7053025658242404E-13</v>
      </c>
      <c r="AH19" s="3">
        <v>1.7053025658242404E-13</v>
      </c>
      <c r="AI19" s="3">
        <v>1.7053025658242404E-13</v>
      </c>
      <c r="AJ19" s="3">
        <v>1.7053025658242404E-13</v>
      </c>
      <c r="AK19" s="3">
        <v>1.7053025658242404E-13</v>
      </c>
      <c r="AL19" s="3">
        <v>1.7053025658242404E-13</v>
      </c>
      <c r="AM19" s="3">
        <v>1.7053025658242404E-13</v>
      </c>
      <c r="AN19" s="3">
        <v>1.7053025658242404E-13</v>
      </c>
      <c r="AO19" s="3">
        <v>1.7053025658242404E-13</v>
      </c>
      <c r="AP19" s="3">
        <v>1.7053025658242404E-13</v>
      </c>
      <c r="AQ19" s="3">
        <v>1.7053025658242404E-13</v>
      </c>
      <c r="AR19" s="3">
        <v>1.7053025658242404E-13</v>
      </c>
      <c r="AS19" s="3">
        <v>1.7053025658242404E-13</v>
      </c>
      <c r="AT19" s="3">
        <v>1.7053025658242404E-13</v>
      </c>
      <c r="AU19" s="3">
        <v>1.7053025658242404E-13</v>
      </c>
      <c r="AV19" s="3">
        <v>1.7053025658242404E-13</v>
      </c>
      <c r="AW19" s="3">
        <v>1.7053025658242404E-13</v>
      </c>
      <c r="AX19" s="3">
        <v>1.7053025658242404E-13</v>
      </c>
      <c r="AY19" s="3">
        <v>1.7053025658242404E-13</v>
      </c>
      <c r="AZ19" s="3">
        <v>1.7053025658242404E-13</v>
      </c>
      <c r="BA19" s="3">
        <v>1.7053025658242404E-13</v>
      </c>
      <c r="BC19" s="7">
        <f t="shared" si="0"/>
        <v>-1.2505244199101639</v>
      </c>
      <c r="BD19" s="13">
        <f t="shared" si="1"/>
        <v>12.505244199101639</v>
      </c>
      <c r="BF19" t="s">
        <v>42</v>
      </c>
      <c r="BG19" s="15">
        <v>2807491.3106</v>
      </c>
      <c r="BH19" s="10">
        <v>2247017595.3733768</v>
      </c>
      <c r="BJ19" s="10">
        <v>0</v>
      </c>
      <c r="BK19" s="10">
        <v>-1.0658141036401503E-6</v>
      </c>
      <c r="BM19" s="10">
        <v>2500000000</v>
      </c>
      <c r="BN19" s="10">
        <v>-1751364.8794299287</v>
      </c>
      <c r="BO19" t="s">
        <v>42</v>
      </c>
      <c r="BP19" s="10">
        <f>SUM(BH15:BH19)</f>
        <v>1879798054.4737029</v>
      </c>
      <c r="BQ19" s="10">
        <v>-2552152.6384700802</v>
      </c>
      <c r="BR19" s="12">
        <f t="shared" si="3"/>
        <v>255338.67212991975</v>
      </c>
      <c r="BT19" t="s">
        <v>42</v>
      </c>
      <c r="BU19" s="20">
        <v>-8.3266101165918371E-2</v>
      </c>
      <c r="BV19" s="21">
        <v>-22.011143124524089</v>
      </c>
      <c r="BW19" s="20">
        <v>1.1498505745666989</v>
      </c>
      <c r="BX19" s="21">
        <v>173.01578718297793</v>
      </c>
      <c r="BY19" s="20">
        <v>1.0665844734032248</v>
      </c>
      <c r="BZ19" s="21">
        <v>151.00464405716136</v>
      </c>
    </row>
    <row r="20" spans="2:78" x14ac:dyDescent="0.2">
      <c r="B20" s="87"/>
      <c r="C20" t="s">
        <v>43</v>
      </c>
      <c r="D20" s="3">
        <v>-9.9407728816814256E-2</v>
      </c>
      <c r="E20" s="3">
        <v>-9.6607038685334601E-2</v>
      </c>
      <c r="F20" s="3">
        <v>-9.3942462019185768E-2</v>
      </c>
      <c r="G20" s="3">
        <v>-9.139245927512718E-2</v>
      </c>
      <c r="H20" s="3">
        <v>-8.8900886286424452E-2</v>
      </c>
      <c r="I20" s="3">
        <v>-8.6614210435897121E-2</v>
      </c>
      <c r="J20" s="3">
        <v>-8.4386606427614197E-2</v>
      </c>
      <c r="K20" s="3">
        <v>-8.2312199800398389E-2</v>
      </c>
      <c r="L20" s="3">
        <v>-8.0294598141364304E-2</v>
      </c>
      <c r="M20" s="3">
        <v>-7.8333967997366472E-2</v>
      </c>
      <c r="N20" s="3">
        <v>-7.6494540270687139E-2</v>
      </c>
      <c r="O20" s="3">
        <v>-7.4707492816827425E-2</v>
      </c>
      <c r="P20" s="3">
        <v>-7.2971461513986924E-2</v>
      </c>
      <c r="Q20" s="3">
        <v>-7.1285113749567586E-2</v>
      </c>
      <c r="R20" s="3">
        <v>-6.9647147811679133E-2</v>
      </c>
      <c r="S20" s="3">
        <v>-6.8056292289085718E-2</v>
      </c>
      <c r="T20" s="3">
        <v>2.2737367544323206E-13</v>
      </c>
      <c r="U20" s="3">
        <v>2.2737367544323206E-13</v>
      </c>
      <c r="V20" s="3">
        <v>2.2737367544323206E-13</v>
      </c>
      <c r="W20" s="3">
        <v>2.2737367544323206E-13</v>
      </c>
      <c r="X20" s="3">
        <v>2.2737367544323206E-13</v>
      </c>
      <c r="Y20" s="3">
        <v>2.2737367544323206E-13</v>
      </c>
      <c r="Z20" s="3">
        <v>2.2737367544323206E-13</v>
      </c>
      <c r="AA20" s="3">
        <v>2.2737367544323206E-13</v>
      </c>
      <c r="AB20" s="3">
        <v>2.2737367544323206E-13</v>
      </c>
      <c r="AC20" s="3">
        <v>2.2737367544323206E-13</v>
      </c>
      <c r="AD20" s="3">
        <v>2.2737367544323206E-13</v>
      </c>
      <c r="AE20" s="3">
        <v>2.2737367544323206E-13</v>
      </c>
      <c r="AF20" s="3">
        <v>2.2737367544323206E-13</v>
      </c>
      <c r="AG20" s="3">
        <v>2.2737367544323206E-13</v>
      </c>
      <c r="AH20" s="3">
        <v>2.2737367544323206E-13</v>
      </c>
      <c r="AI20" s="3">
        <v>2.2737367544323206E-13</v>
      </c>
      <c r="AJ20" s="3">
        <v>2.2737367544323206E-13</v>
      </c>
      <c r="AK20" s="3">
        <v>2.2737367544323206E-13</v>
      </c>
      <c r="AL20" s="3">
        <v>2.2737367544323206E-13</v>
      </c>
      <c r="AM20" s="3">
        <v>2.2737367544323206E-13</v>
      </c>
      <c r="AN20" s="3">
        <v>2.2737367544323206E-13</v>
      </c>
      <c r="AO20" s="3">
        <v>2.2737367544323206E-13</v>
      </c>
      <c r="AP20" s="3">
        <v>2.2737367544323206E-13</v>
      </c>
      <c r="AQ20" s="3">
        <v>2.2737367544323206E-13</v>
      </c>
      <c r="AR20" s="3">
        <v>2.2737367544323206E-13</v>
      </c>
      <c r="AS20" s="3">
        <v>2.2737367544323206E-13</v>
      </c>
      <c r="AT20" s="3">
        <v>2.2737367544323206E-13</v>
      </c>
      <c r="AU20" s="3">
        <v>2.2737367544323206E-13</v>
      </c>
      <c r="AV20" s="3">
        <v>2.2737367544323206E-13</v>
      </c>
      <c r="AW20" s="3">
        <v>2.2737367544323206E-13</v>
      </c>
      <c r="AX20" s="3">
        <v>2.2737367544323206E-13</v>
      </c>
      <c r="AY20" s="3">
        <v>2.2737367544323206E-13</v>
      </c>
      <c r="AZ20" s="3">
        <v>2.2737367544323206E-13</v>
      </c>
      <c r="BA20" s="3">
        <v>2.2737367544323206E-13</v>
      </c>
      <c r="BC20" s="7">
        <f t="shared" si="0"/>
        <v>-1.31535420632963</v>
      </c>
      <c r="BD20" s="13">
        <f t="shared" si="1"/>
        <v>13.1535420632963</v>
      </c>
      <c r="BF20" t="s">
        <v>43</v>
      </c>
      <c r="BG20" s="15">
        <v>1202194.5424000002</v>
      </c>
      <c r="BH20" s="10">
        <v>-45494593.908166721</v>
      </c>
      <c r="BJ20" s="10">
        <v>0</v>
      </c>
      <c r="BK20" s="10">
        <v>-1.0658141036401503E-6</v>
      </c>
      <c r="BM20" s="10">
        <v>0</v>
      </c>
      <c r="BN20" s="10">
        <v>5.3290705182007514E-6</v>
      </c>
      <c r="BO20" t="s">
        <v>43</v>
      </c>
      <c r="BP20" s="10">
        <v>0</v>
      </c>
      <c r="BQ20" s="10">
        <v>-1204220.7942867691</v>
      </c>
      <c r="BR20" s="12">
        <f t="shared" si="3"/>
        <v>-2026.2518867689651</v>
      </c>
      <c r="BT20" t="s">
        <v>43</v>
      </c>
      <c r="BU20" s="20">
        <v>-6.6211026140081231E-2</v>
      </c>
      <c r="BV20" s="21">
        <v>-18.000757031647574</v>
      </c>
      <c r="BW20" s="20">
        <v>1.0035010427441193</v>
      </c>
      <c r="BX20" s="21">
        <v>165.53319735946957</v>
      </c>
      <c r="BY20" s="20">
        <v>0.93729001660727818</v>
      </c>
      <c r="BZ20" s="21">
        <v>147.53244032765812</v>
      </c>
    </row>
    <row r="21" spans="2:78" x14ac:dyDescent="0.2">
      <c r="B21" s="87"/>
      <c r="C21" t="s">
        <v>44</v>
      </c>
      <c r="D21" s="3">
        <v>-9.9407728816913732E-2</v>
      </c>
      <c r="E21" s="3">
        <v>-9.657689457917229E-2</v>
      </c>
      <c r="F21" s="3">
        <v>-9.3882740681138444E-2</v>
      </c>
      <c r="G21" s="3">
        <v>-9.1303786914835428E-2</v>
      </c>
      <c r="H21" s="3">
        <v>-8.8784000930473894E-2</v>
      </c>
      <c r="I21" s="3">
        <v>-8.6469701187880332E-2</v>
      </c>
      <c r="J21" s="3">
        <v>-8.4215244201459427E-2</v>
      </c>
      <c r="K21" s="3">
        <v>-8.2114569105868895E-2</v>
      </c>
      <c r="L21" s="3">
        <v>-8.0071448435461434E-2</v>
      </c>
      <c r="M21" s="3">
        <v>-7.8086050946623686E-2</v>
      </c>
      <c r="N21" s="3">
        <v>-7.6222380017881619E-2</v>
      </c>
      <c r="O21" s="3">
        <v>-7.441178241617763E-2</v>
      </c>
      <c r="P21" s="3">
        <v>-7.2652875970334208E-2</v>
      </c>
      <c r="Q21" s="3">
        <v>-7.094431043536531E-2</v>
      </c>
      <c r="R21" s="3">
        <v>-6.9284766875796322E-2</v>
      </c>
      <c r="S21" s="3">
        <v>-6.7672957057709482E-2</v>
      </c>
      <c r="T21" s="3">
        <v>-6.6107622849045811E-2</v>
      </c>
      <c r="U21" s="3">
        <v>1.2789769243681803E-13</v>
      </c>
      <c r="V21" s="3">
        <v>1.2789769243681803E-13</v>
      </c>
      <c r="W21" s="3">
        <v>1.2789769243681803E-13</v>
      </c>
      <c r="X21" s="3">
        <v>1.2789769243681803E-13</v>
      </c>
      <c r="Y21" s="3">
        <v>1.2789769243681803E-13</v>
      </c>
      <c r="Z21" s="3">
        <v>1.2789769243681803E-13</v>
      </c>
      <c r="AA21" s="3">
        <v>1.2789769243681803E-13</v>
      </c>
      <c r="AB21" s="3">
        <v>1.2789769243681803E-13</v>
      </c>
      <c r="AC21" s="3">
        <v>1.2789769243681803E-13</v>
      </c>
      <c r="AD21" s="3">
        <v>1.2789769243681803E-13</v>
      </c>
      <c r="AE21" s="3">
        <v>1.2789769243681803E-13</v>
      </c>
      <c r="AF21" s="3">
        <v>1.2789769243681803E-13</v>
      </c>
      <c r="AG21" s="3">
        <v>1.2789769243681803E-13</v>
      </c>
      <c r="AH21" s="3">
        <v>1.2789769243681803E-13</v>
      </c>
      <c r="AI21" s="3">
        <v>1.2789769243681803E-13</v>
      </c>
      <c r="AJ21" s="3">
        <v>1.2789769243681803E-13</v>
      </c>
      <c r="AK21" s="3">
        <v>1.2789769243681803E-13</v>
      </c>
      <c r="AL21" s="3">
        <v>1.2789769243681803E-13</v>
      </c>
      <c r="AM21" s="3">
        <v>1.2789769243681803E-13</v>
      </c>
      <c r="AN21" s="3">
        <v>1.2789769243681803E-13</v>
      </c>
      <c r="AO21" s="3">
        <v>1.2789769243681803E-13</v>
      </c>
      <c r="AP21" s="3">
        <v>1.2789769243681803E-13</v>
      </c>
      <c r="AQ21" s="3">
        <v>1.2789769243681803E-13</v>
      </c>
      <c r="AR21" s="3">
        <v>1.2789769243681803E-13</v>
      </c>
      <c r="AS21" s="3">
        <v>1.2789769243681803E-13</v>
      </c>
      <c r="AT21" s="3">
        <v>1.2789769243681803E-13</v>
      </c>
      <c r="AU21" s="3">
        <v>1.2789769243681803E-13</v>
      </c>
      <c r="AV21" s="3">
        <v>1.2789769243681803E-13</v>
      </c>
      <c r="AW21" s="3">
        <v>1.2789769243681803E-13</v>
      </c>
      <c r="AX21" s="3">
        <v>1.2789769243681803E-13</v>
      </c>
      <c r="AY21" s="3">
        <v>1.2789769243681803E-13</v>
      </c>
      <c r="AZ21" s="3">
        <v>1.2789769243681803E-13</v>
      </c>
      <c r="BA21" s="3">
        <v>1.2789769243681803E-13</v>
      </c>
      <c r="BC21" s="7">
        <f t="shared" si="0"/>
        <v>-1.3782088614179173</v>
      </c>
      <c r="BD21" s="13">
        <f t="shared" si="1"/>
        <v>13.782088614179171</v>
      </c>
      <c r="BF21" t="s">
        <v>44</v>
      </c>
      <c r="BG21" s="15">
        <v>1202194.5424000002</v>
      </c>
      <c r="BH21" s="10">
        <v>-46551914.14578449</v>
      </c>
      <c r="BJ21" s="10">
        <v>0</v>
      </c>
      <c r="BK21" s="10">
        <v>-1.0658141036401503E-6</v>
      </c>
      <c r="BM21" s="10">
        <v>0</v>
      </c>
      <c r="BN21" s="10">
        <v>5.3290705182007514E-6</v>
      </c>
      <c r="BO21" t="s">
        <v>44</v>
      </c>
      <c r="BP21" s="10">
        <v>0</v>
      </c>
      <c r="BQ21" s="10">
        <v>-1174069.2992198204</v>
      </c>
      <c r="BR21" s="12">
        <f t="shared" si="3"/>
        <v>28125.243180179736</v>
      </c>
      <c r="BT21" t="s">
        <v>44</v>
      </c>
      <c r="BU21" s="20">
        <v>-5.2650386758159584E-2</v>
      </c>
      <c r="BV21" s="21">
        <v>-14.723064676054557</v>
      </c>
      <c r="BW21" s="20">
        <v>0.86898385430185954</v>
      </c>
      <c r="BX21" s="21">
        <v>156.64492331654671</v>
      </c>
      <c r="BY21" s="20">
        <v>0.81633346754699687</v>
      </c>
      <c r="BZ21" s="21">
        <v>141.92185863875685</v>
      </c>
    </row>
    <row r="22" spans="2:78" x14ac:dyDescent="0.2">
      <c r="B22" s="87"/>
      <c r="C22" t="s">
        <v>45</v>
      </c>
      <c r="D22" s="3">
        <v>-9.9407728816800045E-2</v>
      </c>
      <c r="E22" s="3">
        <v>-9.6549875477847991E-2</v>
      </c>
      <c r="F22" s="3">
        <v>-9.3829210585781198E-2</v>
      </c>
      <c r="G22" s="3">
        <v>-9.122430711670404E-2</v>
      </c>
      <c r="H22" s="3">
        <v>-8.8679232945708009E-2</v>
      </c>
      <c r="I22" s="3">
        <v>-8.6340173048384372E-2</v>
      </c>
      <c r="J22" s="3">
        <v>-8.4061646901403719E-2</v>
      </c>
      <c r="K22" s="3">
        <v>-8.1937426559591131E-2</v>
      </c>
      <c r="L22" s="3">
        <v>-7.9871432404530651E-2</v>
      </c>
      <c r="M22" s="3">
        <v>-7.7863835173218376E-2</v>
      </c>
      <c r="N22" s="3">
        <v>-7.5978434307529596E-2</v>
      </c>
      <c r="O22" s="3">
        <v>-7.4146727974891746E-2</v>
      </c>
      <c r="P22" s="3">
        <v>-7.2367317826021349E-2</v>
      </c>
      <c r="Q22" s="3">
        <v>-7.0638837811401345E-2</v>
      </c>
      <c r="R22" s="3">
        <v>-6.8959953557538256E-2</v>
      </c>
      <c r="S22" s="3">
        <v>-6.7329361751873762E-2</v>
      </c>
      <c r="T22" s="3">
        <v>-6.5745789536009624E-2</v>
      </c>
      <c r="U22" s="3">
        <v>-6.4207993907615446E-2</v>
      </c>
      <c r="V22" s="3">
        <v>2.5579538487363607E-13</v>
      </c>
      <c r="W22" s="3">
        <v>2.5579538487363607E-13</v>
      </c>
      <c r="X22" s="3">
        <v>2.5579538487363607E-13</v>
      </c>
      <c r="Y22" s="3">
        <v>2.5579538487363607E-13</v>
      </c>
      <c r="Z22" s="3">
        <v>2.5579538487363607E-13</v>
      </c>
      <c r="AA22" s="3">
        <v>2.5579538487363607E-13</v>
      </c>
      <c r="AB22" s="3">
        <v>2.5579538487363607E-13</v>
      </c>
      <c r="AC22" s="3">
        <v>2.5579538487363607E-13</v>
      </c>
      <c r="AD22" s="3">
        <v>2.5579538487363607E-13</v>
      </c>
      <c r="AE22" s="3">
        <v>2.5579538487363607E-13</v>
      </c>
      <c r="AF22" s="3">
        <v>2.5579538487363607E-13</v>
      </c>
      <c r="AG22" s="3">
        <v>2.5579538487363607E-13</v>
      </c>
      <c r="AH22" s="3">
        <v>2.5579538487363607E-13</v>
      </c>
      <c r="AI22" s="3">
        <v>2.5579538487363607E-13</v>
      </c>
      <c r="AJ22" s="3">
        <v>2.5579538487363607E-13</v>
      </c>
      <c r="AK22" s="3">
        <v>2.5579538487363607E-13</v>
      </c>
      <c r="AL22" s="3">
        <v>2.5579538487363607E-13</v>
      </c>
      <c r="AM22" s="3">
        <v>2.5579538487363607E-13</v>
      </c>
      <c r="AN22" s="3">
        <v>2.5579538487363607E-13</v>
      </c>
      <c r="AO22" s="3">
        <v>2.5579538487363607E-13</v>
      </c>
      <c r="AP22" s="3">
        <v>2.5579538487363607E-13</v>
      </c>
      <c r="AQ22" s="3">
        <v>2.5579538487363607E-13</v>
      </c>
      <c r="AR22" s="3">
        <v>2.5579538487363607E-13</v>
      </c>
      <c r="AS22" s="3">
        <v>2.5579538487363607E-13</v>
      </c>
      <c r="AT22" s="3">
        <v>2.5579538487363607E-13</v>
      </c>
      <c r="AU22" s="3">
        <v>2.5579538487363607E-13</v>
      </c>
      <c r="AV22" s="3">
        <v>2.5579538487363607E-13</v>
      </c>
      <c r="AW22" s="3">
        <v>2.5579538487363607E-13</v>
      </c>
      <c r="AX22" s="3">
        <v>2.5579538487363607E-13</v>
      </c>
      <c r="AY22" s="3">
        <v>2.5579538487363607E-13</v>
      </c>
      <c r="AZ22" s="3">
        <v>2.5579538487363607E-13</v>
      </c>
      <c r="BA22" s="3">
        <v>2.5579538487363607E-13</v>
      </c>
      <c r="BC22" s="7">
        <f t="shared" si="0"/>
        <v>-1.4391392856946652</v>
      </c>
      <c r="BD22" s="13">
        <f t="shared" si="1"/>
        <v>14.391392856946652</v>
      </c>
      <c r="BF22" t="s">
        <v>45</v>
      </c>
      <c r="BG22" s="15">
        <v>1202194.5424000002</v>
      </c>
      <c r="BH22" s="10">
        <v>-47648104.554310903</v>
      </c>
      <c r="BJ22" s="10">
        <v>0</v>
      </c>
      <c r="BK22" s="10">
        <v>-1.0658141036401503E-6</v>
      </c>
      <c r="BM22" s="10">
        <v>0</v>
      </c>
      <c r="BN22" s="10">
        <v>5.3290705182007514E-6</v>
      </c>
      <c r="BO22" t="s">
        <v>45</v>
      </c>
      <c r="BP22" s="10">
        <v>0</v>
      </c>
      <c r="BQ22" s="10">
        <v>-1144789.5645396607</v>
      </c>
      <c r="BR22" s="12">
        <f t="shared" si="3"/>
        <v>57404.977860339452</v>
      </c>
      <c r="BT22" t="s">
        <v>45</v>
      </c>
      <c r="BU22" s="20">
        <v>-4.1869002408930101E-2</v>
      </c>
      <c r="BV22" s="21">
        <v>-12.043687014442479</v>
      </c>
      <c r="BW22" s="20">
        <v>0.74658136145808385</v>
      </c>
      <c r="BX22" s="21">
        <v>146.63330741440367</v>
      </c>
      <c r="BY22" s="20">
        <v>0.70471235905347385</v>
      </c>
      <c r="BZ22" s="21">
        <v>134.58962040195212</v>
      </c>
    </row>
    <row r="23" spans="2:78" x14ac:dyDescent="0.2">
      <c r="B23" s="87"/>
      <c r="C23" t="s">
        <v>46</v>
      </c>
      <c r="D23" s="3">
        <v>-9.9407728816785834E-2</v>
      </c>
      <c r="E23" s="3">
        <v>-9.652548993008736E-2</v>
      </c>
      <c r="F23" s="3">
        <v>-9.3780898072196806E-2</v>
      </c>
      <c r="G23" s="3">
        <v>-9.1152574219393045E-2</v>
      </c>
      <c r="H23" s="3">
        <v>-8.8584676702836873E-2</v>
      </c>
      <c r="I23" s="3">
        <v>-8.6223270024561316E-2</v>
      </c>
      <c r="J23" s="3">
        <v>-8.3923020739547383E-2</v>
      </c>
      <c r="K23" s="3">
        <v>-8.177755010805754E-2</v>
      </c>
      <c r="L23" s="3">
        <v>-7.9690911948318899E-2</v>
      </c>
      <c r="M23" s="3">
        <v>-7.7663278784726231E-2</v>
      </c>
      <c r="N23" s="3">
        <v>-7.5758266000320873E-2</v>
      </c>
      <c r="O23" s="3">
        <v>-7.3907508406037437E-2</v>
      </c>
      <c r="P23" s="3">
        <v>-7.2109593051294496E-2</v>
      </c>
      <c r="Q23" s="3">
        <v>-7.0363139622543258E-2</v>
      </c>
      <c r="R23" s="3">
        <v>-6.8666799813030366E-2</v>
      </c>
      <c r="S23" s="3">
        <v>-6.7019256701257746E-2</v>
      </c>
      <c r="T23" s="3">
        <v>-6.5419224137826859E-2</v>
      </c>
      <c r="U23" s="3">
        <v>-6.3865446141278426E-2</v>
      </c>
      <c r="V23" s="3">
        <v>-6.2356696302032333E-2</v>
      </c>
      <c r="W23" s="3">
        <v>2.5579538487363607E-13</v>
      </c>
      <c r="X23" s="3">
        <v>2.5579538487363607E-13</v>
      </c>
      <c r="Y23" s="3">
        <v>2.5579538487363607E-13</v>
      </c>
      <c r="Z23" s="3">
        <v>2.5579538487363607E-13</v>
      </c>
      <c r="AA23" s="3">
        <v>2.5579538487363607E-13</v>
      </c>
      <c r="AB23" s="3">
        <v>2.5579538487363607E-13</v>
      </c>
      <c r="AC23" s="3">
        <v>2.5579538487363607E-13</v>
      </c>
      <c r="AD23" s="3">
        <v>2.5579538487363607E-13</v>
      </c>
      <c r="AE23" s="3">
        <v>2.5579538487363607E-13</v>
      </c>
      <c r="AF23" s="3">
        <v>2.5579538487363607E-13</v>
      </c>
      <c r="AG23" s="3">
        <v>2.5579538487363607E-13</v>
      </c>
      <c r="AH23" s="3">
        <v>2.5579538487363607E-13</v>
      </c>
      <c r="AI23" s="3">
        <v>2.5579538487363607E-13</v>
      </c>
      <c r="AJ23" s="3">
        <v>2.5579538487363607E-13</v>
      </c>
      <c r="AK23" s="3">
        <v>2.5579538487363607E-13</v>
      </c>
      <c r="AL23" s="3">
        <v>2.5579538487363607E-13</v>
      </c>
      <c r="AM23" s="3">
        <v>2.5579538487363607E-13</v>
      </c>
      <c r="AN23" s="3">
        <v>2.5579538487363607E-13</v>
      </c>
      <c r="AO23" s="3">
        <v>2.5579538487363607E-13</v>
      </c>
      <c r="AP23" s="3">
        <v>2.5579538487363607E-13</v>
      </c>
      <c r="AQ23" s="3">
        <v>2.5579538487363607E-13</v>
      </c>
      <c r="AR23" s="3">
        <v>2.5579538487363607E-13</v>
      </c>
      <c r="AS23" s="3">
        <v>2.5579538487363607E-13</v>
      </c>
      <c r="AT23" s="3">
        <v>2.5579538487363607E-13</v>
      </c>
      <c r="AU23" s="3">
        <v>2.5579538487363607E-13</v>
      </c>
      <c r="AV23" s="3">
        <v>2.5579538487363607E-13</v>
      </c>
      <c r="AW23" s="3">
        <v>2.5579538487363607E-13</v>
      </c>
      <c r="AX23" s="3">
        <v>2.5579538487363607E-13</v>
      </c>
      <c r="AY23" s="3">
        <v>2.5579538487363607E-13</v>
      </c>
      <c r="AZ23" s="3">
        <v>2.5579538487363607E-13</v>
      </c>
      <c r="BA23" s="3">
        <v>2.5579538487363607E-13</v>
      </c>
      <c r="BC23" s="7">
        <f t="shared" si="0"/>
        <v>-1.4981953295142034</v>
      </c>
      <c r="BD23" s="13">
        <f t="shared" si="1"/>
        <v>14.981953295142034</v>
      </c>
      <c r="BF23" t="s">
        <v>46</v>
      </c>
      <c r="BG23" s="15">
        <v>1202194.5424000002</v>
      </c>
      <c r="BH23" s="10">
        <v>-48783227.927317575</v>
      </c>
      <c r="BJ23" s="10">
        <v>0</v>
      </c>
      <c r="BK23" s="10">
        <v>-1.0658141036401503E-6</v>
      </c>
      <c r="BM23" s="10">
        <v>0</v>
      </c>
      <c r="BN23" s="10">
        <v>5.3290705182007514E-6</v>
      </c>
      <c r="BO23" t="s">
        <v>46</v>
      </c>
      <c r="BP23" s="10">
        <v>0</v>
      </c>
      <c r="BQ23" s="10">
        <v>-1116358.476073429</v>
      </c>
      <c r="BR23" s="12">
        <f t="shared" si="3"/>
        <v>85836.066326571163</v>
      </c>
      <c r="BT23" t="s">
        <v>46</v>
      </c>
      <c r="BU23" s="20">
        <v>-3.3297899181889079E-2</v>
      </c>
      <c r="BV23" s="21">
        <v>-9.8530579815440724</v>
      </c>
      <c r="BW23" s="20">
        <v>0.63631865403249321</v>
      </c>
      <c r="BX23" s="21">
        <v>135.79384058648961</v>
      </c>
      <c r="BY23" s="20">
        <v>0.60302075485355999</v>
      </c>
      <c r="BZ23" s="21">
        <v>125.94078260555376</v>
      </c>
    </row>
    <row r="24" spans="2:78" x14ac:dyDescent="0.2">
      <c r="B24" s="87"/>
      <c r="C24" t="s">
        <v>13</v>
      </c>
      <c r="D24" s="3">
        <v>-9.9407728816828467E-2</v>
      </c>
      <c r="E24" s="3">
        <v>-9.6503345481892211E-2</v>
      </c>
      <c r="F24" s="3">
        <v>-9.3737025612739444E-2</v>
      </c>
      <c r="G24" s="3">
        <v>-9.1087433774504234E-2</v>
      </c>
      <c r="H24" s="3">
        <v>-8.8498810441222986E-2</v>
      </c>
      <c r="I24" s="3">
        <v>-8.6117110713203715E-2</v>
      </c>
      <c r="J24" s="3">
        <v>-8.3797134706827592E-2</v>
      </c>
      <c r="K24" s="3">
        <v>-8.1632366746291041E-2</v>
      </c>
      <c r="L24" s="3">
        <v>-7.9526981823192955E-2</v>
      </c>
      <c r="M24" s="3">
        <v>-7.7481154085148773E-2</v>
      </c>
      <c r="N24" s="3">
        <v>-7.5558331771787834E-2</v>
      </c>
      <c r="O24" s="3">
        <v>-7.3690273779718041E-2</v>
      </c>
      <c r="P24" s="3">
        <v>-7.1875553898905764E-2</v>
      </c>
      <c r="Q24" s="3">
        <v>-7.0112778862679193E-2</v>
      </c>
      <c r="R24" s="3">
        <v>-6.8400587711522576E-2</v>
      </c>
      <c r="S24" s="3">
        <v>-6.6737651165738043E-2</v>
      </c>
      <c r="T24" s="3">
        <v>-6.5122671006406563E-2</v>
      </c>
      <c r="U24" s="3">
        <v>-6.355437946569964E-2</v>
      </c>
      <c r="V24" s="3">
        <v>-6.203153862520594E-2</v>
      </c>
      <c r="W24" s="3">
        <v>-6.0552939823367069E-2</v>
      </c>
      <c r="X24" s="3">
        <v>1.9895196601282805E-13</v>
      </c>
      <c r="Y24" s="3">
        <v>1.9895196601282805E-13</v>
      </c>
      <c r="Z24" s="3">
        <v>1.9895196601282805E-13</v>
      </c>
      <c r="AA24" s="3">
        <v>1.9895196601282805E-13</v>
      </c>
      <c r="AB24" s="3">
        <v>1.9895196601282805E-13</v>
      </c>
      <c r="AC24" s="3">
        <v>1.9895196601282805E-13</v>
      </c>
      <c r="AD24" s="3">
        <v>1.9895196601282805E-13</v>
      </c>
      <c r="AE24" s="3">
        <v>1.9895196601282805E-13</v>
      </c>
      <c r="AF24" s="3">
        <v>1.9895196601282805E-13</v>
      </c>
      <c r="AG24" s="3">
        <v>1.9895196601282805E-13</v>
      </c>
      <c r="AH24" s="3">
        <v>1.9895196601282805E-13</v>
      </c>
      <c r="AI24" s="3">
        <v>1.9895196601282805E-13</v>
      </c>
      <c r="AJ24" s="3">
        <v>1.9895196601282805E-13</v>
      </c>
      <c r="AK24" s="3">
        <v>1.9895196601282805E-13</v>
      </c>
      <c r="AL24" s="3">
        <v>1.9895196601282805E-13</v>
      </c>
      <c r="AM24" s="3">
        <v>1.9895196601282805E-13</v>
      </c>
      <c r="AN24" s="3">
        <v>1.9895196601282805E-13</v>
      </c>
      <c r="AO24" s="3">
        <v>1.9895196601282805E-13</v>
      </c>
      <c r="AP24" s="3">
        <v>1.9895196601282805E-13</v>
      </c>
      <c r="AQ24" s="3">
        <v>1.9895196601282805E-13</v>
      </c>
      <c r="AR24" s="3">
        <v>1.9895196601282805E-13</v>
      </c>
      <c r="AS24" s="3">
        <v>1.9895196601282805E-13</v>
      </c>
      <c r="AT24" s="3">
        <v>1.9895196601282805E-13</v>
      </c>
      <c r="AU24" s="3">
        <v>1.9895196601282805E-13</v>
      </c>
      <c r="AV24" s="3">
        <v>1.9895196601282805E-13</v>
      </c>
      <c r="AW24" s="3">
        <v>1.9895196601282805E-13</v>
      </c>
      <c r="AX24" s="3">
        <v>1.9895196601282805E-13</v>
      </c>
      <c r="AY24" s="3">
        <v>1.9895196601282805E-13</v>
      </c>
      <c r="AZ24" s="3">
        <v>1.9895196601282805E-13</v>
      </c>
      <c r="BA24" s="3">
        <v>1.9895196601282805E-13</v>
      </c>
      <c r="BC24" s="7">
        <f t="shared" si="0"/>
        <v>-1.5554257983069135</v>
      </c>
      <c r="BD24" s="13">
        <f t="shared" si="1"/>
        <v>15.554257983069135</v>
      </c>
      <c r="BF24" t="s">
        <v>13</v>
      </c>
      <c r="BG24" s="15">
        <v>1202194.5424000002</v>
      </c>
      <c r="BH24" s="10">
        <v>1020966653.6828455</v>
      </c>
      <c r="BJ24" s="10">
        <v>0</v>
      </c>
      <c r="BK24" s="10">
        <v>-1.0658141036401503E-6</v>
      </c>
      <c r="BM24" s="10">
        <v>0</v>
      </c>
      <c r="BN24" s="10">
        <v>5.3290705182007514E-6</v>
      </c>
      <c r="BO24" t="s">
        <v>13</v>
      </c>
      <c r="BP24" s="10">
        <f>SUM(BH20:BH24)</f>
        <v>832488813.14726579</v>
      </c>
      <c r="BQ24" s="10">
        <v>-1088753.4659261396</v>
      </c>
      <c r="BR24" s="12">
        <f t="shared" si="3"/>
        <v>113441.07647386054</v>
      </c>
      <c r="BT24" t="s">
        <v>13</v>
      </c>
      <c r="BU24" s="20">
        <v>-2.6484454017918324E-2</v>
      </c>
      <c r="BV24" s="21">
        <v>-8.0617869759177001</v>
      </c>
      <c r="BW24" s="20">
        <v>0.53798711423223722</v>
      </c>
      <c r="BX24" s="21">
        <v>124.42247216669749</v>
      </c>
      <c r="BY24" s="20">
        <v>0.51150266021682</v>
      </c>
      <c r="BZ24" s="21">
        <v>116.36068519165661</v>
      </c>
    </row>
    <row r="25" spans="2:78" x14ac:dyDescent="0.2">
      <c r="B25" s="87"/>
      <c r="C25" t="s">
        <v>47</v>
      </c>
      <c r="D25" s="3">
        <v>-9.9407728816856888E-2</v>
      </c>
      <c r="E25" s="3">
        <v>-9.6484217820716367E-2</v>
      </c>
      <c r="F25" s="3">
        <v>-9.369912999525809E-2</v>
      </c>
      <c r="G25" s="3">
        <v>-9.1031167556167247E-2</v>
      </c>
      <c r="H25" s="3">
        <v>-8.8424641929890413E-2</v>
      </c>
      <c r="I25" s="3">
        <v>-8.6025413719070798E-2</v>
      </c>
      <c r="J25" s="3">
        <v>-8.3688398406152942E-2</v>
      </c>
      <c r="K25" s="3">
        <v>-8.1506962034268327E-2</v>
      </c>
      <c r="L25" s="3">
        <v>-7.938538426074615E-2</v>
      </c>
      <c r="M25" s="3">
        <v>-7.73238406352732E-2</v>
      </c>
      <c r="N25" s="3">
        <v>-7.5385635024417752E-2</v>
      </c>
      <c r="O25" s="3">
        <v>-7.3502633505910353E-2</v>
      </c>
      <c r="P25" s="3">
        <v>-7.167339841669218E-2</v>
      </c>
      <c r="Q25" s="3">
        <v>-6.9896525301601287E-2</v>
      </c>
      <c r="R25" s="3">
        <v>-6.8170642272065152E-2</v>
      </c>
      <c r="S25" s="3">
        <v>-6.6494409373717644E-2</v>
      </c>
      <c r="T25" s="3">
        <v>-6.4866517962457237E-2</v>
      </c>
      <c r="U25" s="3">
        <v>-6.3285690089756486E-2</v>
      </c>
      <c r="V25" s="3">
        <v>-6.1750677896213801E-2</v>
      </c>
      <c r="W25" s="3">
        <v>-6.0260263014214388E-2</v>
      </c>
      <c r="X25" s="3">
        <v>-5.883125930220956E-2</v>
      </c>
      <c r="Y25" s="3">
        <v>1.8474111129762605E-13</v>
      </c>
      <c r="Z25" s="3">
        <v>1.8474111129762605E-13</v>
      </c>
      <c r="AA25" s="3">
        <v>1.8474111129762605E-13</v>
      </c>
      <c r="AB25" s="3">
        <v>1.8474111129762605E-13</v>
      </c>
      <c r="AC25" s="3">
        <v>1.8474111129762605E-13</v>
      </c>
      <c r="AD25" s="3">
        <v>1.8474111129762605E-13</v>
      </c>
      <c r="AE25" s="3">
        <v>1.8474111129762605E-13</v>
      </c>
      <c r="AF25" s="3">
        <v>1.8474111129762605E-13</v>
      </c>
      <c r="AG25" s="3">
        <v>1.8474111129762605E-13</v>
      </c>
      <c r="AH25" s="3">
        <v>1.8474111129762605E-13</v>
      </c>
      <c r="AI25" s="3">
        <v>1.8474111129762605E-13</v>
      </c>
      <c r="AJ25" s="3">
        <v>1.8474111129762605E-13</v>
      </c>
      <c r="AK25" s="3">
        <v>1.8474111129762605E-13</v>
      </c>
      <c r="AL25" s="3">
        <v>1.8474111129762605E-13</v>
      </c>
      <c r="AM25" s="3">
        <v>1.8474111129762605E-13</v>
      </c>
      <c r="AN25" s="3">
        <v>1.8474111129762605E-13</v>
      </c>
      <c r="AO25" s="3">
        <v>1.8474111129762605E-13</v>
      </c>
      <c r="AP25" s="3">
        <v>1.8474111129762605E-13</v>
      </c>
      <c r="AQ25" s="3">
        <v>1.8474111129762605E-13</v>
      </c>
      <c r="AR25" s="3">
        <v>1.8474111129762605E-13</v>
      </c>
      <c r="AS25" s="3">
        <v>1.8474111129762605E-13</v>
      </c>
      <c r="AT25" s="3">
        <v>1.8474111129762605E-13</v>
      </c>
      <c r="AU25" s="3">
        <v>1.8474111129762605E-13</v>
      </c>
      <c r="AV25" s="3">
        <v>1.8474111129762605E-13</v>
      </c>
      <c r="AW25" s="3">
        <v>1.8474111129762605E-13</v>
      </c>
      <c r="AX25" s="3">
        <v>1.8474111129762605E-13</v>
      </c>
      <c r="AY25" s="3">
        <v>1.8474111129762605E-13</v>
      </c>
      <c r="AZ25" s="3">
        <v>1.8474111129762605E-13</v>
      </c>
      <c r="BA25" s="3">
        <v>1.8474111129762605E-13</v>
      </c>
      <c r="BC25" s="7">
        <f t="shared" si="0"/>
        <v>-1.6110945373282988</v>
      </c>
      <c r="BD25" s="13">
        <f t="shared" si="1"/>
        <v>16.110945373282988</v>
      </c>
      <c r="BF25" t="s">
        <v>47</v>
      </c>
      <c r="BG25" s="15">
        <v>569266.18680000002</v>
      </c>
      <c r="BH25" s="10">
        <v>-24862427.67805174</v>
      </c>
      <c r="BJ25" s="10">
        <v>0</v>
      </c>
      <c r="BK25" s="10">
        <v>-1.0658141036401503E-6</v>
      </c>
      <c r="BM25" s="10">
        <v>0</v>
      </c>
      <c r="BN25" s="10">
        <v>5.3290705182007514E-6</v>
      </c>
      <c r="BO25" t="s">
        <v>47</v>
      </c>
      <c r="BP25" s="10">
        <v>0</v>
      </c>
      <c r="BQ25" s="10">
        <v>-569981.1578947698</v>
      </c>
      <c r="BR25" s="12">
        <f t="shared" si="3"/>
        <v>-714.97109476977494</v>
      </c>
      <c r="BT25" t="s">
        <v>47</v>
      </c>
      <c r="BU25" s="20">
        <v>-2.1075077926070662E-2</v>
      </c>
      <c r="BV25" s="21">
        <v>-6.5969075730092861</v>
      </c>
      <c r="BW25" s="20">
        <v>0.45131262923086979</v>
      </c>
      <c r="BX25" s="21">
        <v>112.80395782910479</v>
      </c>
      <c r="BY25" s="20">
        <v>0.4302375513067318</v>
      </c>
      <c r="BZ25" s="21">
        <v>106.20705025869034</v>
      </c>
    </row>
    <row r="26" spans="2:78" x14ac:dyDescent="0.2">
      <c r="B26" s="87"/>
      <c r="C26" t="s">
        <v>48</v>
      </c>
      <c r="D26" s="3">
        <v>-9.9407728816871099E-2</v>
      </c>
      <c r="E26" s="3">
        <v>-9.6467673261926734E-2</v>
      </c>
      <c r="F26" s="3">
        <v>-9.366635200598239E-2</v>
      </c>
      <c r="G26" s="3">
        <v>-9.0982499830914776E-2</v>
      </c>
      <c r="H26" s="3">
        <v>-8.8360489533712894E-2</v>
      </c>
      <c r="I26" s="3">
        <v>-8.5946099980816371E-2</v>
      </c>
      <c r="J26" s="3">
        <v>-8.3594346441003609E-2</v>
      </c>
      <c r="K26" s="3">
        <v>-8.1398492649810805E-2</v>
      </c>
      <c r="L26" s="3">
        <v>-7.9262908795598719E-2</v>
      </c>
      <c r="M26" s="3">
        <v>-7.7187771640765845E-2</v>
      </c>
      <c r="N26" s="3">
        <v>-7.5236260175742586E-2</v>
      </c>
      <c r="O26" s="3">
        <v>-7.3340333185058171E-2</v>
      </c>
      <c r="P26" s="3">
        <v>-7.1498543099352219E-2</v>
      </c>
      <c r="Q26" s="3">
        <v>-6.9709475785870723E-2</v>
      </c>
      <c r="R26" s="3">
        <v>-6.7971749902952183E-2</v>
      </c>
      <c r="S26" s="3">
        <v>-6.6284016263097101E-2</v>
      </c>
      <c r="T26" s="3">
        <v>-6.464495720490504E-2</v>
      </c>
      <c r="U26" s="3">
        <v>-6.3053285973950324E-2</v>
      </c>
      <c r="V26" s="3">
        <v>-6.1507746112425821E-2</v>
      </c>
      <c r="W26" s="3">
        <v>-6.0007110857370094E-2</v>
      </c>
      <c r="X26" s="3">
        <v>-5.8568105341720411E-2</v>
      </c>
      <c r="Y26" s="3">
        <v>-5.7170347514002628E-2</v>
      </c>
      <c r="Z26" s="3">
        <v>1.7053025658242404E-13</v>
      </c>
      <c r="AA26" s="3">
        <v>1.7053025658242404E-13</v>
      </c>
      <c r="AB26" s="3">
        <v>1.7053025658242404E-13</v>
      </c>
      <c r="AC26" s="3">
        <v>1.7053025658242404E-13</v>
      </c>
      <c r="AD26" s="3">
        <v>1.7053025658242404E-13</v>
      </c>
      <c r="AE26" s="3">
        <v>1.7053025658242404E-13</v>
      </c>
      <c r="AF26" s="3">
        <v>1.7053025658242404E-13</v>
      </c>
      <c r="AG26" s="3">
        <v>1.7053025658242404E-13</v>
      </c>
      <c r="AH26" s="3">
        <v>1.7053025658242404E-13</v>
      </c>
      <c r="AI26" s="3">
        <v>1.7053025658242404E-13</v>
      </c>
      <c r="AJ26" s="3">
        <v>1.7053025658242404E-13</v>
      </c>
      <c r="AK26" s="3">
        <v>1.7053025658242404E-13</v>
      </c>
      <c r="AL26" s="3">
        <v>1.7053025658242404E-13</v>
      </c>
      <c r="AM26" s="3">
        <v>1.7053025658242404E-13</v>
      </c>
      <c r="AN26" s="3">
        <v>1.7053025658242404E-13</v>
      </c>
      <c r="AO26" s="3">
        <v>1.7053025658242404E-13</v>
      </c>
      <c r="AP26" s="3">
        <v>1.7053025658242404E-13</v>
      </c>
      <c r="AQ26" s="3">
        <v>1.7053025658242404E-13</v>
      </c>
      <c r="AR26" s="3">
        <v>1.7053025658242404E-13</v>
      </c>
      <c r="AS26" s="3">
        <v>1.7053025658242404E-13</v>
      </c>
      <c r="AT26" s="3">
        <v>1.7053025658242404E-13</v>
      </c>
      <c r="AU26" s="3">
        <v>1.7053025658242404E-13</v>
      </c>
      <c r="AV26" s="3">
        <v>1.7053025658242404E-13</v>
      </c>
      <c r="AW26" s="3">
        <v>1.7053025658242404E-13</v>
      </c>
      <c r="AX26" s="3">
        <v>1.7053025658242404E-13</v>
      </c>
      <c r="AY26" s="3">
        <v>1.7053025658242404E-13</v>
      </c>
      <c r="AZ26" s="3">
        <v>1.7053025658242404E-13</v>
      </c>
      <c r="BA26" s="3">
        <v>1.7053025658242404E-13</v>
      </c>
      <c r="BC26" s="7">
        <f t="shared" si="0"/>
        <v>-1.6652662943690757</v>
      </c>
      <c r="BD26" s="13">
        <f t="shared" si="1"/>
        <v>16.652662943690757</v>
      </c>
      <c r="BF26" t="s">
        <v>48</v>
      </c>
      <c r="BG26" s="15">
        <v>569266.18680000002</v>
      </c>
      <c r="BH26" s="10">
        <v>-25462328.630063809</v>
      </c>
      <c r="BJ26" s="10">
        <v>0</v>
      </c>
      <c r="BK26" s="10">
        <v>-1.0658141036401503E-6</v>
      </c>
      <c r="BM26" s="10">
        <v>0</v>
      </c>
      <c r="BN26" s="10">
        <v>5.3290705182007514E-6</v>
      </c>
      <c r="BO26" t="s">
        <v>48</v>
      </c>
      <c r="BP26" s="10">
        <v>0</v>
      </c>
      <c r="BQ26" s="10">
        <v>-555725.78607667098</v>
      </c>
      <c r="BR26" s="12">
        <f t="shared" si="3"/>
        <v>13540.400723329047</v>
      </c>
      <c r="BT26" t="s">
        <v>48</v>
      </c>
      <c r="BU26" s="20">
        <v>-1.677299872835647E-2</v>
      </c>
      <c r="BV26" s="21">
        <v>-5.3987627968057854</v>
      </c>
      <c r="BW26" s="20">
        <v>0.37550616542557691</v>
      </c>
      <c r="BX26" s="21">
        <v>101.20056545963463</v>
      </c>
      <c r="BY26" s="20">
        <v>0.35873316669761834</v>
      </c>
      <c r="BZ26" s="21">
        <v>95.801802661349384</v>
      </c>
    </row>
    <row r="27" spans="2:78" x14ac:dyDescent="0.2">
      <c r="B27" s="87"/>
      <c r="C27" t="s">
        <v>49</v>
      </c>
      <c r="D27" s="3">
        <v>-9.9407728816856888E-2</v>
      </c>
      <c r="E27" s="3">
        <v>-9.6453355274377373E-2</v>
      </c>
      <c r="F27" s="3">
        <v>-9.3637985287529091E-2</v>
      </c>
      <c r="G27" s="3">
        <v>-9.0940381821511096E-2</v>
      </c>
      <c r="H27" s="3">
        <v>-8.8304970784633952E-2</v>
      </c>
      <c r="I27" s="3">
        <v>-8.5877460307216325E-2</v>
      </c>
      <c r="J27" s="3">
        <v>-8.3512952015198039E-2</v>
      </c>
      <c r="K27" s="3">
        <v>-8.1304621104962393E-2</v>
      </c>
      <c r="L27" s="3">
        <v>-7.9156916112253839E-2</v>
      </c>
      <c r="M27" s="3">
        <v>-7.7070014848970914E-2</v>
      </c>
      <c r="N27" s="3">
        <v>-7.5106988235262406E-2</v>
      </c>
      <c r="O27" s="3">
        <v>-7.319987528602212E-2</v>
      </c>
      <c r="P27" s="3">
        <v>-7.1347219858694189E-2</v>
      </c>
      <c r="Q27" s="3">
        <v>-6.9547599445414221E-2</v>
      </c>
      <c r="R27" s="3">
        <v>-6.7799624523559032E-2</v>
      </c>
      <c r="S27" s="3">
        <v>-6.6101937915149733E-2</v>
      </c>
      <c r="T27" s="3">
        <v>-6.4453214155008709E-2</v>
      </c>
      <c r="U27" s="3">
        <v>-6.285215886796891E-2</v>
      </c>
      <c r="V27" s="3">
        <v>-6.1297508154893876E-2</v>
      </c>
      <c r="W27" s="3">
        <v>-5.9788027987394798E-2</v>
      </c>
      <c r="X27" s="3">
        <v>-5.8340366713593994E-2</v>
      </c>
      <c r="Y27" s="3">
        <v>-5.6934197353314175E-2</v>
      </c>
      <c r="Z27" s="3">
        <v>-5.5568011988668786E-2</v>
      </c>
      <c r="AA27" s="3">
        <v>1.7053025658242404E-13</v>
      </c>
      <c r="AB27" s="3">
        <v>1.7053025658242404E-13</v>
      </c>
      <c r="AC27" s="3">
        <v>1.7053025658242404E-13</v>
      </c>
      <c r="AD27" s="3">
        <v>1.7053025658242404E-13</v>
      </c>
      <c r="AE27" s="3">
        <v>1.7053025658242404E-13</v>
      </c>
      <c r="AF27" s="3">
        <v>1.7053025658242404E-13</v>
      </c>
      <c r="AG27" s="3">
        <v>1.7053025658242404E-13</v>
      </c>
      <c r="AH27" s="3">
        <v>1.7053025658242404E-13</v>
      </c>
      <c r="AI27" s="3">
        <v>1.7053025658242404E-13</v>
      </c>
      <c r="AJ27" s="3">
        <v>1.7053025658242404E-13</v>
      </c>
      <c r="AK27" s="3">
        <v>1.7053025658242404E-13</v>
      </c>
      <c r="AL27" s="3">
        <v>1.7053025658242404E-13</v>
      </c>
      <c r="AM27" s="3">
        <v>1.7053025658242404E-13</v>
      </c>
      <c r="AN27" s="3">
        <v>1.7053025658242404E-13</v>
      </c>
      <c r="AO27" s="3">
        <v>1.7053025658242404E-13</v>
      </c>
      <c r="AP27" s="3">
        <v>1.7053025658242404E-13</v>
      </c>
      <c r="AQ27" s="3">
        <v>1.7053025658242404E-13</v>
      </c>
      <c r="AR27" s="3">
        <v>1.7053025658242404E-13</v>
      </c>
      <c r="AS27" s="3">
        <v>1.7053025658242404E-13</v>
      </c>
      <c r="AT27" s="3">
        <v>1.7053025658242404E-13</v>
      </c>
      <c r="AU27" s="3">
        <v>1.7053025658242404E-13</v>
      </c>
      <c r="AV27" s="3">
        <v>1.7053025658242404E-13</v>
      </c>
      <c r="AW27" s="3">
        <v>1.7053025658242404E-13</v>
      </c>
      <c r="AX27" s="3">
        <v>1.7053025658242404E-13</v>
      </c>
      <c r="AY27" s="3">
        <v>1.7053025658242404E-13</v>
      </c>
      <c r="AZ27" s="3">
        <v>1.7053025658242404E-13</v>
      </c>
      <c r="BA27" s="3">
        <v>1.7053025658242404E-13</v>
      </c>
      <c r="BC27" s="7">
        <f t="shared" si="0"/>
        <v>-1.7180031168538505</v>
      </c>
      <c r="BD27" s="13">
        <f t="shared" si="1"/>
        <v>17.180031168538505</v>
      </c>
      <c r="BF27" t="s">
        <v>49</v>
      </c>
      <c r="BG27" s="15">
        <v>569266.18680000002</v>
      </c>
      <c r="BH27" s="10">
        <v>-26081006.238385919</v>
      </c>
      <c r="BJ27" s="10">
        <v>0</v>
      </c>
      <c r="BK27" s="10">
        <v>-1.0658141036401503E-6</v>
      </c>
      <c r="BM27" s="10">
        <v>0</v>
      </c>
      <c r="BN27" s="10">
        <v>5.3290705182007514E-6</v>
      </c>
      <c r="BO27" t="s">
        <v>49</v>
      </c>
      <c r="BP27" s="10">
        <v>0</v>
      </c>
      <c r="BQ27" s="10">
        <v>-541875.61882662436</v>
      </c>
      <c r="BR27" s="12">
        <f t="shared" si="3"/>
        <v>27390.56797337567</v>
      </c>
      <c r="BT27" t="s">
        <v>49</v>
      </c>
      <c r="BU27" s="20">
        <v>-1.3350757763419097E-2</v>
      </c>
      <c r="BV27" s="21">
        <v>-4.4186557680299021</v>
      </c>
      <c r="BW27" s="20">
        <v>0.30984973720887865</v>
      </c>
      <c r="BX27" s="21">
        <v>89.845850173528845</v>
      </c>
      <c r="BY27" s="20">
        <v>0.29649897944665327</v>
      </c>
      <c r="BZ27" s="21">
        <v>85.427194404680137</v>
      </c>
    </row>
    <row r="28" spans="2:78" x14ac:dyDescent="0.2">
      <c r="B28" s="87"/>
      <c r="C28" t="s">
        <v>50</v>
      </c>
      <c r="D28" s="3">
        <v>-9.9407728816828467E-2</v>
      </c>
      <c r="E28" s="3">
        <v>-9.6440968107884828E-2</v>
      </c>
      <c r="F28" s="3">
        <v>-9.3613443901176652E-2</v>
      </c>
      <c r="G28" s="3">
        <v>-9.0903943544645927E-2</v>
      </c>
      <c r="H28" s="3">
        <v>-8.8256938895668213E-2</v>
      </c>
      <c r="I28" s="3">
        <v>-8.5818076887505867E-2</v>
      </c>
      <c r="J28" s="3">
        <v>-8.3442533857635226E-2</v>
      </c>
      <c r="K28" s="3">
        <v>-8.1223408403076292E-2</v>
      </c>
      <c r="L28" s="3">
        <v>-7.9065216841627262E-2</v>
      </c>
      <c r="M28" s="3">
        <v>-7.6968137893146604E-2</v>
      </c>
      <c r="N28" s="3">
        <v>-7.4995148981116699E-2</v>
      </c>
      <c r="O28" s="3">
        <v>-7.307835853141853E-2</v>
      </c>
      <c r="P28" s="3">
        <v>-7.1216302984467461E-2</v>
      </c>
      <c r="Q28" s="3">
        <v>-6.9407552586682186E-2</v>
      </c>
      <c r="R28" s="3">
        <v>-6.7650710737765962E-2</v>
      </c>
      <c r="S28" s="3">
        <v>-6.5944413346741726E-2</v>
      </c>
      <c r="T28" s="3">
        <v>-6.4287328196996896E-2</v>
      </c>
      <c r="U28" s="3">
        <v>-6.2678154320366275E-2</v>
      </c>
      <c r="V28" s="3">
        <v>-6.1115621379798313E-2</v>
      </c>
      <c r="W28" s="3">
        <v>-5.959848906127263E-2</v>
      </c>
      <c r="X28" s="3">
        <v>-5.8143339282764828E-2</v>
      </c>
      <c r="Y28" s="3">
        <v>-5.6729892708830221E-2</v>
      </c>
      <c r="Z28" s="3">
        <v>-5.535663374078581E-2</v>
      </c>
      <c r="AA28" s="3">
        <v>-5.4022108225154852E-2</v>
      </c>
      <c r="AB28" s="3">
        <v>1.7053025658242404E-13</v>
      </c>
      <c r="AC28" s="3">
        <v>1.7053025658242404E-13</v>
      </c>
      <c r="AD28" s="3">
        <v>1.7053025658242404E-13</v>
      </c>
      <c r="AE28" s="3">
        <v>1.7053025658242404E-13</v>
      </c>
      <c r="AF28" s="3">
        <v>1.7053025658242404E-13</v>
      </c>
      <c r="AG28" s="3">
        <v>1.7053025658242404E-13</v>
      </c>
      <c r="AH28" s="3">
        <v>1.7053025658242404E-13</v>
      </c>
      <c r="AI28" s="3">
        <v>1.7053025658242404E-13</v>
      </c>
      <c r="AJ28" s="3">
        <v>1.7053025658242404E-13</v>
      </c>
      <c r="AK28" s="3">
        <v>1.7053025658242404E-13</v>
      </c>
      <c r="AL28" s="3">
        <v>1.7053025658242404E-13</v>
      </c>
      <c r="AM28" s="3">
        <v>1.7053025658242404E-13</v>
      </c>
      <c r="AN28" s="3">
        <v>1.7053025658242404E-13</v>
      </c>
      <c r="AO28" s="3">
        <v>1.7053025658242404E-13</v>
      </c>
      <c r="AP28" s="3">
        <v>1.7053025658242404E-13</v>
      </c>
      <c r="AQ28" s="3">
        <v>1.7053025658242404E-13</v>
      </c>
      <c r="AR28" s="3">
        <v>1.7053025658242404E-13</v>
      </c>
      <c r="AS28" s="3">
        <v>1.7053025658242404E-13</v>
      </c>
      <c r="AT28" s="3">
        <v>1.7053025658242404E-13</v>
      </c>
      <c r="AU28" s="3">
        <v>1.7053025658242404E-13</v>
      </c>
      <c r="AV28" s="3">
        <v>1.7053025658242404E-13</v>
      </c>
      <c r="AW28" s="3">
        <v>1.7053025658242404E-13</v>
      </c>
      <c r="AX28" s="3">
        <v>1.7053025658242404E-13</v>
      </c>
      <c r="AY28" s="3">
        <v>1.7053025658242404E-13</v>
      </c>
      <c r="AZ28" s="3">
        <v>1.7053025658242404E-13</v>
      </c>
      <c r="BA28" s="3">
        <v>1.7053025658242404E-13</v>
      </c>
      <c r="BC28" s="7">
        <f t="shared" si="0"/>
        <v>-1.7693644512289239</v>
      </c>
      <c r="BD28" s="13">
        <f t="shared" si="1"/>
        <v>17.693644512289239</v>
      </c>
      <c r="BF28" t="s">
        <v>50</v>
      </c>
      <c r="BG28" s="15">
        <v>569266.18680000002</v>
      </c>
      <c r="BH28" s="10">
        <v>-26718535.657491688</v>
      </c>
      <c r="BJ28" s="10">
        <v>0</v>
      </c>
      <c r="BK28" s="10">
        <v>-1.0658141036401503E-6</v>
      </c>
      <c r="BM28" s="10">
        <v>0</v>
      </c>
      <c r="BN28" s="10">
        <v>5.3290705182007514E-6</v>
      </c>
      <c r="BO28" t="s">
        <v>50</v>
      </c>
      <c r="BP28" s="10">
        <v>0</v>
      </c>
      <c r="BQ28" s="10">
        <v>-528415.99410590343</v>
      </c>
      <c r="BR28" s="12">
        <f t="shared" si="3"/>
        <v>40850.192694096593</v>
      </c>
      <c r="BT28" t="s">
        <v>50</v>
      </c>
      <c r="BU28" s="20">
        <v>-1.0627782058236335E-2</v>
      </c>
      <c r="BV28" s="21">
        <v>-3.6168186644668219</v>
      </c>
      <c r="BW28" s="20">
        <v>0.25353727265473935</v>
      </c>
      <c r="BX28" s="21">
        <v>78.938799028353756</v>
      </c>
      <c r="BY28" s="20">
        <v>0.24290949059809464</v>
      </c>
      <c r="BZ28" s="21">
        <v>75.321980364501897</v>
      </c>
    </row>
    <row r="29" spans="2:78" x14ac:dyDescent="0.2">
      <c r="B29" s="87"/>
      <c r="C29" t="s">
        <v>51</v>
      </c>
      <c r="D29" s="3">
        <v>-9.940772881688531E-2</v>
      </c>
      <c r="E29" s="3">
        <v>-9.6430264419637979E-2</v>
      </c>
      <c r="F29" s="3">
        <v>-9.3592237812643475E-2</v>
      </c>
      <c r="G29" s="3">
        <v>-9.0872457412800145E-2</v>
      </c>
      <c r="H29" s="3">
        <v>-8.8215434781929503E-2</v>
      </c>
      <c r="I29" s="3">
        <v>-8.5766763973055049E-2</v>
      </c>
      <c r="J29" s="3">
        <v>-8.3381685881647627E-2</v>
      </c>
      <c r="K29" s="3">
        <v>-8.1153232915610829E-2</v>
      </c>
      <c r="L29" s="3">
        <v>-7.8985979962823194E-2</v>
      </c>
      <c r="M29" s="3">
        <v>-7.6880106527767111E-2</v>
      </c>
      <c r="N29" s="3">
        <v>-7.4898509243780609E-2</v>
      </c>
      <c r="O29" s="3">
        <v>-7.2973356514609122E-2</v>
      </c>
      <c r="P29" s="3">
        <v>-7.1103178371515696E-2</v>
      </c>
      <c r="Q29" s="3">
        <v>-6.9286538800056974E-2</v>
      </c>
      <c r="R29" s="3">
        <v>-6.7522035084010668E-2</v>
      </c>
      <c r="S29" s="3">
        <v>-6.5808297159009044E-2</v>
      </c>
      <c r="T29" s="3">
        <v>-6.4143986974528389E-2</v>
      </c>
      <c r="U29" s="3">
        <v>-6.2527797865385537E-2</v>
      </c>
      <c r="V29" s="3">
        <v>-6.0958453931704071E-2</v>
      </c>
      <c r="W29" s="3">
        <v>-5.943470942793283E-2</v>
      </c>
      <c r="X29" s="3">
        <v>-5.7973088870141964E-2</v>
      </c>
      <c r="Y29" s="3">
        <v>-5.6553354092471864E-2</v>
      </c>
      <c r="Z29" s="3">
        <v>-5.5173982859301418E-2</v>
      </c>
      <c r="AA29" s="3">
        <v>-5.3833514649255676E-2</v>
      </c>
      <c r="AB29" s="3">
        <v>-5.2530547909981351E-2</v>
      </c>
      <c r="AC29" s="3">
        <v>1.1368683772161603E-13</v>
      </c>
      <c r="AD29" s="3">
        <v>1.1368683772161603E-13</v>
      </c>
      <c r="AE29" s="3">
        <v>1.1368683772161603E-13</v>
      </c>
      <c r="AF29" s="3">
        <v>1.1368683772161603E-13</v>
      </c>
      <c r="AG29" s="3">
        <v>1.1368683772161603E-13</v>
      </c>
      <c r="AH29" s="3">
        <v>1.1368683772161603E-13</v>
      </c>
      <c r="AI29" s="3">
        <v>1.1368683772161603E-13</v>
      </c>
      <c r="AJ29" s="3">
        <v>1.1368683772161603E-13</v>
      </c>
      <c r="AK29" s="3">
        <v>1.1368683772161603E-13</v>
      </c>
      <c r="AL29" s="3">
        <v>1.1368683772161603E-13</v>
      </c>
      <c r="AM29" s="3">
        <v>1.1368683772161603E-13</v>
      </c>
      <c r="AN29" s="3">
        <v>1.1368683772161603E-13</v>
      </c>
      <c r="AO29" s="3">
        <v>1.1368683772161603E-13</v>
      </c>
      <c r="AP29" s="3">
        <v>1.1368683772161603E-13</v>
      </c>
      <c r="AQ29" s="3">
        <v>1.1368683772161603E-13</v>
      </c>
      <c r="AR29" s="3">
        <v>1.1368683772161603E-13</v>
      </c>
      <c r="AS29" s="3">
        <v>1.1368683772161603E-13</v>
      </c>
      <c r="AT29" s="3">
        <v>1.1368683772161603E-13</v>
      </c>
      <c r="AU29" s="3">
        <v>1.1368683772161603E-13</v>
      </c>
      <c r="AV29" s="3">
        <v>1.1368683772161603E-13</v>
      </c>
      <c r="AW29" s="3">
        <v>1.1368683772161603E-13</v>
      </c>
      <c r="AX29" s="3">
        <v>1.1368683772161603E-13</v>
      </c>
      <c r="AY29" s="3">
        <v>1.1368683772161603E-13</v>
      </c>
      <c r="AZ29" s="3">
        <v>1.1368683772161603E-13</v>
      </c>
      <c r="BA29" s="3">
        <v>1.1368683772161603E-13</v>
      </c>
      <c r="BC29" s="7">
        <f t="shared" si="0"/>
        <v>-1.8194072442556433</v>
      </c>
      <c r="BD29" s="13">
        <f t="shared" si="1"/>
        <v>18.194072442556433</v>
      </c>
      <c r="BF29" t="s">
        <v>51</v>
      </c>
      <c r="BG29" s="15">
        <v>569266.18680000002</v>
      </c>
      <c r="BH29" s="10">
        <v>215824934.41721451</v>
      </c>
      <c r="BJ29" s="10">
        <v>0</v>
      </c>
      <c r="BK29" s="10">
        <v>-1.0658141036401503E-6</v>
      </c>
      <c r="BM29" s="10">
        <v>0</v>
      </c>
      <c r="BN29" s="10">
        <v>5.3290705182007514E-6</v>
      </c>
      <c r="BO29" t="s">
        <v>51</v>
      </c>
      <c r="BP29" s="10">
        <f>SUM(BH25:BH29)</f>
        <v>112700636.21322136</v>
      </c>
      <c r="BQ29" s="10">
        <v>-515332.84185973526</v>
      </c>
      <c r="BR29" s="12">
        <f t="shared" si="3"/>
        <v>53933.344940264768</v>
      </c>
      <c r="BT29" t="s">
        <v>51</v>
      </c>
      <c r="BU29" s="20">
        <v>-8.4606869095296133E-3</v>
      </c>
      <c r="BV29" s="21">
        <v>-2.9607637723778155</v>
      </c>
      <c r="BW29" s="20">
        <v>0.20570860508769329</v>
      </c>
      <c r="BX29" s="21">
        <v>68.64032318746986</v>
      </c>
      <c r="BY29" s="20">
        <v>0.19724791817941423</v>
      </c>
      <c r="BZ29" s="21">
        <v>65.679559415151274</v>
      </c>
    </row>
    <row r="30" spans="2:78" x14ac:dyDescent="0.2">
      <c r="B30" s="87"/>
      <c r="C30" t="s">
        <v>52</v>
      </c>
      <c r="D30" s="3">
        <v>-9.9407728816998997E-2</v>
      </c>
      <c r="E30" s="3">
        <v>-9.6421035804652888E-2</v>
      </c>
      <c r="F30" s="3">
        <v>-9.3573954131088044E-2</v>
      </c>
      <c r="G30" s="3">
        <v>-9.0845310378739441E-2</v>
      </c>
      <c r="H30" s="3">
        <v>-8.8179650342055993E-2</v>
      </c>
      <c r="I30" s="3">
        <v>-8.5722522481447072E-2</v>
      </c>
      <c r="J30" s="3">
        <v>-8.3329223353501902E-2</v>
      </c>
      <c r="K30" s="3">
        <v>-8.1092728298514771E-2</v>
      </c>
      <c r="L30" s="3">
        <v>-7.8917662702963298E-2</v>
      </c>
      <c r="M30" s="3">
        <v>-7.6804206747766557E-2</v>
      </c>
      <c r="N30" s="3">
        <v>-7.4815187409910777E-2</v>
      </c>
      <c r="O30" s="3">
        <v>-7.2882824805361679E-2</v>
      </c>
      <c r="P30" s="3">
        <v>-7.1005643439548294E-2</v>
      </c>
      <c r="Q30" s="3">
        <v>-6.9182201899877782E-2</v>
      </c>
      <c r="R30" s="3">
        <v>-6.7411092197133371E-2</v>
      </c>
      <c r="S30" s="3">
        <v>-6.5690939116691993E-2</v>
      </c>
      <c r="T30" s="3">
        <v>-6.4020399578140541E-2</v>
      </c>
      <c r="U30" s="3">
        <v>-6.239816200435655E-2</v>
      </c>
      <c r="V30" s="3">
        <v>-6.0822945699129605E-2</v>
      </c>
      <c r="W30" s="3">
        <v>-5.9293500234105068E-2</v>
      </c>
      <c r="X30" s="3">
        <v>-5.7826300633848859E-2</v>
      </c>
      <c r="Y30" s="3">
        <v>-5.640114422857323E-2</v>
      </c>
      <c r="Z30" s="3">
        <v>-5.5016503060357991E-2</v>
      </c>
      <c r="AA30" s="3">
        <v>-5.3670911117478681E-2</v>
      </c>
      <c r="AB30" s="3">
        <v>-5.2362961578950262E-2</v>
      </c>
      <c r="AC30" s="3">
        <v>-5.1091304190478581E-2</v>
      </c>
      <c r="AD30" s="3">
        <v>2.8421709430404007E-14</v>
      </c>
      <c r="AE30" s="3">
        <v>2.8421709430404007E-14</v>
      </c>
      <c r="AF30" s="3">
        <v>2.8421709430404007E-14</v>
      </c>
      <c r="AG30" s="3">
        <v>2.8421709430404007E-14</v>
      </c>
      <c r="AH30" s="3">
        <v>2.8421709430404007E-14</v>
      </c>
      <c r="AI30" s="3">
        <v>2.8421709430404007E-14</v>
      </c>
      <c r="AJ30" s="3">
        <v>2.8421709430404007E-14</v>
      </c>
      <c r="AK30" s="3">
        <v>2.8421709430404007E-14</v>
      </c>
      <c r="AL30" s="3">
        <v>2.8421709430404007E-14</v>
      </c>
      <c r="AM30" s="3">
        <v>2.8421709430404007E-14</v>
      </c>
      <c r="AN30" s="3">
        <v>2.8421709430404007E-14</v>
      </c>
      <c r="AO30" s="3">
        <v>2.8421709430404007E-14</v>
      </c>
      <c r="AP30" s="3">
        <v>2.8421709430404007E-14</v>
      </c>
      <c r="AQ30" s="3">
        <v>2.8421709430404007E-14</v>
      </c>
      <c r="AR30" s="3">
        <v>2.8421709430404007E-14</v>
      </c>
      <c r="AS30" s="3">
        <v>2.8421709430404007E-14</v>
      </c>
      <c r="AT30" s="3">
        <v>2.8421709430404007E-14</v>
      </c>
      <c r="AU30" s="3">
        <v>2.8421709430404007E-14</v>
      </c>
      <c r="AV30" s="3">
        <v>2.8421709430404007E-14</v>
      </c>
      <c r="AW30" s="3">
        <v>2.8421709430404007E-14</v>
      </c>
      <c r="AX30" s="3">
        <v>2.8421709430404007E-14</v>
      </c>
      <c r="AY30" s="3">
        <v>2.8421709430404007E-14</v>
      </c>
      <c r="AZ30" s="3">
        <v>2.8421709430404007E-14</v>
      </c>
      <c r="BA30" s="3">
        <v>2.8421709430404007E-14</v>
      </c>
      <c r="BC30" s="7">
        <f t="shared" si="0"/>
        <v>-1.8681860442509901</v>
      </c>
      <c r="BD30" s="13">
        <f t="shared" si="1"/>
        <v>18.681860442509901</v>
      </c>
      <c r="BF30" t="s">
        <v>52</v>
      </c>
      <c r="BG30" s="15">
        <v>444592.79019999999</v>
      </c>
      <c r="BH30" s="10">
        <v>-22041032.552190356</v>
      </c>
      <c r="BJ30" s="10">
        <v>0</v>
      </c>
      <c r="BK30" s="10">
        <v>-1.0658141036401503E-6</v>
      </c>
      <c r="BM30" s="10">
        <v>0</v>
      </c>
      <c r="BN30" s="10">
        <v>5.3290705182007514E-6</v>
      </c>
      <c r="BO30" t="s">
        <v>52</v>
      </c>
      <c r="BP30" s="10">
        <v>0</v>
      </c>
      <c r="BQ30" s="10">
        <v>-444838.0995292216</v>
      </c>
      <c r="BR30" s="12">
        <f t="shared" si="3"/>
        <v>-245.30932922160719</v>
      </c>
      <c r="BT30" t="s">
        <v>52</v>
      </c>
      <c r="BU30" s="20">
        <v>-6.7355909104662715E-3</v>
      </c>
      <c r="BV30" s="21">
        <v>-2.4239426713690073</v>
      </c>
      <c r="BW30" s="20">
        <v>0.16548058361468065</v>
      </c>
      <c r="BX30" s="21">
        <v>59.07200878768446</v>
      </c>
      <c r="BY30" s="20">
        <v>0.15874499270535125</v>
      </c>
      <c r="BZ30" s="21">
        <v>56.648066117268478</v>
      </c>
    </row>
    <row r="31" spans="2:78" x14ac:dyDescent="0.2">
      <c r="B31" s="87"/>
      <c r="C31" t="s">
        <v>53</v>
      </c>
      <c r="D31" s="3">
        <v>-9.9407728816942154E-2</v>
      </c>
      <c r="E31" s="3">
        <v>-9.6413105464989712E-2</v>
      </c>
      <c r="F31" s="3">
        <v>-9.3558242585686457E-2</v>
      </c>
      <c r="G31" s="3">
        <v>-9.0821982371380727E-2</v>
      </c>
      <c r="H31" s="3">
        <v>-8.8148900033502287E-2</v>
      </c>
      <c r="I31" s="3">
        <v>-8.5684504853588805E-2</v>
      </c>
      <c r="J31" s="3">
        <v>-8.3284141219081675E-2</v>
      </c>
      <c r="K31" s="3">
        <v>-8.1040735430931932E-2</v>
      </c>
      <c r="L31" s="3">
        <v>-7.8858956270082103E-2</v>
      </c>
      <c r="M31" s="3">
        <v>-7.6738984498689433E-2</v>
      </c>
      <c r="N31" s="3">
        <v>-7.4743587236639542E-2</v>
      </c>
      <c r="O31" s="3">
        <v>-7.2805029037212421E-2</v>
      </c>
      <c r="P31" s="3">
        <v>-7.092182965745053E-2</v>
      </c>
      <c r="Q31" s="3">
        <v>-6.9092543045968569E-2</v>
      </c>
      <c r="R31" s="3">
        <v>-6.7315756682376104E-2</v>
      </c>
      <c r="S31" s="3">
        <v>-6.5590090926320954E-2</v>
      </c>
      <c r="T31" s="3">
        <v>-6.3914198375101705E-2</v>
      </c>
      <c r="U31" s="3">
        <v>-6.2286763230673614E-2</v>
      </c>
      <c r="V31" s="3">
        <v>-6.0706500675337338E-2</v>
      </c>
      <c r="W31" s="3">
        <v>-5.9172156256494191E-2</v>
      </c>
      <c r="X31" s="3">
        <v>-5.7700162469814131E-2</v>
      </c>
      <c r="Y31" s="3">
        <v>-5.6270347147943767E-2</v>
      </c>
      <c r="Z31" s="3">
        <v>-5.4881177415651905E-2</v>
      </c>
      <c r="AA31" s="3">
        <v>-5.3531182543295586E-2</v>
      </c>
      <c r="AB31" s="3">
        <v>-5.2218951182410933E-2</v>
      </c>
      <c r="AC31" s="3">
        <v>-5.0943128733337062E-2</v>
      </c>
      <c r="AD31" s="3">
        <v>-4.9702414838080244E-2</v>
      </c>
      <c r="AE31" s="3">
        <v>8.5265128291212022E-14</v>
      </c>
      <c r="AF31" s="3">
        <v>8.5265128291212022E-14</v>
      </c>
      <c r="AG31" s="3">
        <v>8.5265128291212022E-14</v>
      </c>
      <c r="AH31" s="3">
        <v>8.5265128291212022E-14</v>
      </c>
      <c r="AI31" s="3">
        <v>8.5265128291212022E-14</v>
      </c>
      <c r="AJ31" s="3">
        <v>8.5265128291212022E-14</v>
      </c>
      <c r="AK31" s="3">
        <v>8.5265128291212022E-14</v>
      </c>
      <c r="AL31" s="3">
        <v>8.5265128291212022E-14</v>
      </c>
      <c r="AM31" s="3">
        <v>8.5265128291212022E-14</v>
      </c>
      <c r="AN31" s="3">
        <v>8.5265128291212022E-14</v>
      </c>
      <c r="AO31" s="3">
        <v>8.5265128291212022E-14</v>
      </c>
      <c r="AP31" s="3">
        <v>8.5265128291212022E-14</v>
      </c>
      <c r="AQ31" s="3">
        <v>8.5265128291212022E-14</v>
      </c>
      <c r="AR31" s="3">
        <v>8.5265128291212022E-14</v>
      </c>
      <c r="AS31" s="3">
        <v>8.5265128291212022E-14</v>
      </c>
      <c r="AT31" s="3">
        <v>8.5265128291212022E-14</v>
      </c>
      <c r="AU31" s="3">
        <v>8.5265128291212022E-14</v>
      </c>
      <c r="AV31" s="3">
        <v>8.5265128291212022E-14</v>
      </c>
      <c r="AW31" s="3">
        <v>8.5265128291212022E-14</v>
      </c>
      <c r="AX31" s="3">
        <v>8.5265128291212022E-14</v>
      </c>
      <c r="AY31" s="3">
        <v>8.5265128291212022E-14</v>
      </c>
      <c r="AZ31" s="3">
        <v>8.5265128291212022E-14</v>
      </c>
      <c r="BA31" s="3">
        <v>8.5265128291212022E-14</v>
      </c>
      <c r="BC31" s="7">
        <f t="shared" si="0"/>
        <v>-1.9157531009970228</v>
      </c>
      <c r="BD31" s="13">
        <f t="shared" si="1"/>
        <v>19.157531009970228</v>
      </c>
      <c r="BF31" t="s">
        <v>53</v>
      </c>
      <c r="BG31" s="15">
        <v>444592.79019999999</v>
      </c>
      <c r="BH31" s="10">
        <v>-22587159.649246041</v>
      </c>
      <c r="BJ31" s="10">
        <v>0</v>
      </c>
      <c r="BK31" s="10">
        <v>-1.0658141036401503E-6</v>
      </c>
      <c r="BM31" s="10">
        <v>0</v>
      </c>
      <c r="BN31" s="10">
        <v>5.3290705182007514E-6</v>
      </c>
      <c r="BO31" t="s">
        <v>53</v>
      </c>
      <c r="BP31" s="10">
        <v>0</v>
      </c>
      <c r="BQ31" s="10">
        <v>-433856.33048593788</v>
      </c>
      <c r="BR31" s="12">
        <f t="shared" si="3"/>
        <v>10736.459714062104</v>
      </c>
      <c r="BT31" t="s">
        <v>53</v>
      </c>
      <c r="BU31" s="20">
        <v>-5.3620244593730604E-3</v>
      </c>
      <c r="BV31" s="21">
        <v>-1.9846549321226141</v>
      </c>
      <c r="BW31" s="20">
        <v>0.13197433012601323</v>
      </c>
      <c r="BX31" s="21">
        <v>50.316902272048523</v>
      </c>
      <c r="BY31" s="20">
        <v>0.12661230566732229</v>
      </c>
      <c r="BZ31" s="21">
        <v>48.332247337861979</v>
      </c>
    </row>
    <row r="32" spans="2:78" x14ac:dyDescent="0.2">
      <c r="B32" s="87"/>
      <c r="C32" t="s">
        <v>54</v>
      </c>
      <c r="D32" s="3">
        <v>-9.9407728816828467E-2</v>
      </c>
      <c r="E32" s="3">
        <v>-9.6406322475331763E-2</v>
      </c>
      <c r="F32" s="3">
        <v>-9.3544804163855133E-2</v>
      </c>
      <c r="G32" s="3">
        <v>-9.0802029426299669E-2</v>
      </c>
      <c r="H32" s="3">
        <v>-8.8122598635010263E-2</v>
      </c>
      <c r="I32" s="3">
        <v>-8.5651987561050191E-2</v>
      </c>
      <c r="J32" s="3">
        <v>-8.3245581502566779E-2</v>
      </c>
      <c r="K32" s="3">
        <v>-8.0996264816121766E-2</v>
      </c>
      <c r="L32" s="3">
        <v>-7.8808743398866454E-2</v>
      </c>
      <c r="M32" s="3">
        <v>-7.6683198510124839E-2</v>
      </c>
      <c r="N32" s="3">
        <v>-7.4682346072705741E-2</v>
      </c>
      <c r="O32" s="3">
        <v>-7.2738488648099064E-2</v>
      </c>
      <c r="P32" s="3">
        <v>-7.0850141931970256E-2</v>
      </c>
      <c r="Q32" s="3">
        <v>-6.9015855905178114E-2</v>
      </c>
      <c r="R32" s="3">
        <v>-6.7234214171804751E-2</v>
      </c>
      <c r="S32" s="3">
        <v>-6.550383330608156E-2</v>
      </c>
      <c r="T32" s="3">
        <v>-6.3823362208324852E-2</v>
      </c>
      <c r="U32" s="3">
        <v>-6.2191481470279086E-2</v>
      </c>
      <c r="V32" s="3">
        <v>-6.0606902748958191E-2</v>
      </c>
      <c r="W32" s="3">
        <v>-5.9068368149866046E-2</v>
      </c>
      <c r="X32" s="3">
        <v>-5.7592273792693049E-2</v>
      </c>
      <c r="Y32" s="3">
        <v>-5.6158473599538183E-2</v>
      </c>
      <c r="Z32" s="3">
        <v>-5.4765430489283062E-2</v>
      </c>
      <c r="AA32" s="3">
        <v>-5.3411669696913577E-2</v>
      </c>
      <c r="AB32" s="3">
        <v>-5.2095776001550576E-2</v>
      </c>
      <c r="AC32" s="3">
        <v>-5.0816391086783597E-2</v>
      </c>
      <c r="AD32" s="3">
        <v>-4.9572211026770674E-2</v>
      </c>
      <c r="AE32" s="3">
        <v>-4.8361983891311411E-2</v>
      </c>
      <c r="AF32" s="3">
        <v>1.9895196601282805E-13</v>
      </c>
      <c r="AG32" s="3">
        <v>1.9895196601282805E-13</v>
      </c>
      <c r="AH32" s="3">
        <v>1.9895196601282805E-13</v>
      </c>
      <c r="AI32" s="3">
        <v>1.9895196601282805E-13</v>
      </c>
      <c r="AJ32" s="3">
        <v>1.9895196601282805E-13</v>
      </c>
      <c r="AK32" s="3">
        <v>1.9895196601282805E-13</v>
      </c>
      <c r="AL32" s="3">
        <v>1.9895196601282805E-13</v>
      </c>
      <c r="AM32" s="3">
        <v>1.9895196601282805E-13</v>
      </c>
      <c r="AN32" s="3">
        <v>1.9895196601282805E-13</v>
      </c>
      <c r="AO32" s="3">
        <v>1.9895196601282805E-13</v>
      </c>
      <c r="AP32" s="3">
        <v>1.9895196601282805E-13</v>
      </c>
      <c r="AQ32" s="3">
        <v>1.9895196601282805E-13</v>
      </c>
      <c r="AR32" s="3">
        <v>1.9895196601282805E-13</v>
      </c>
      <c r="AS32" s="3">
        <v>1.9895196601282805E-13</v>
      </c>
      <c r="AT32" s="3">
        <v>1.9895196601282805E-13</v>
      </c>
      <c r="AU32" s="3">
        <v>1.9895196601282805E-13</v>
      </c>
      <c r="AV32" s="3">
        <v>1.9895196601282805E-13</v>
      </c>
      <c r="AW32" s="3">
        <v>1.9895196601282805E-13</v>
      </c>
      <c r="AX32" s="3">
        <v>1.9895196601282805E-13</v>
      </c>
      <c r="AY32" s="3">
        <v>1.9895196601282805E-13</v>
      </c>
      <c r="AZ32" s="3">
        <v>1.9895196601282805E-13</v>
      </c>
      <c r="BA32" s="3">
        <v>1.9895196601282805E-13</v>
      </c>
      <c r="BC32" s="7">
        <f t="shared" si="0"/>
        <v>-1.9621584634997902</v>
      </c>
      <c r="BD32" s="13">
        <f t="shared" si="1"/>
        <v>19.621584634997902</v>
      </c>
      <c r="BF32" t="s">
        <v>54</v>
      </c>
      <c r="BG32" s="15">
        <v>444592.79019999999</v>
      </c>
      <c r="BH32" s="10">
        <v>-23148669.508403987</v>
      </c>
      <c r="BJ32" s="10">
        <v>0</v>
      </c>
      <c r="BK32" s="10">
        <v>-1.0658141036401503E-6</v>
      </c>
      <c r="BM32" s="10">
        <v>0</v>
      </c>
      <c r="BN32" s="10">
        <v>5.3290705182007514E-6</v>
      </c>
      <c r="BO32" t="s">
        <v>54</v>
      </c>
      <c r="BP32" s="10">
        <v>0</v>
      </c>
      <c r="BQ32" s="10">
        <v>-423174.22370910033</v>
      </c>
      <c r="BR32" s="12">
        <f t="shared" si="3"/>
        <v>21418.566490899655</v>
      </c>
      <c r="BT32" t="s">
        <v>54</v>
      </c>
      <c r="BU32" s="20">
        <v>-4.2681002032622928E-3</v>
      </c>
      <c r="BV32" s="21">
        <v>-1.6251589724109463</v>
      </c>
      <c r="BW32" s="20">
        <v>0.10433802238458156</v>
      </c>
      <c r="BX32" s="21">
        <v>42.422003398664557</v>
      </c>
      <c r="BY32" s="20">
        <v>0.10006992218296773</v>
      </c>
      <c r="BZ32" s="21">
        <v>40.796844423622744</v>
      </c>
    </row>
    <row r="33" spans="2:78" x14ac:dyDescent="0.2">
      <c r="B33" s="87"/>
      <c r="C33" t="s">
        <v>55</v>
      </c>
      <c r="D33" s="3">
        <v>-9.9407728816942154E-2</v>
      </c>
      <c r="E33" s="3">
        <v>-9.6400557252394492E-2</v>
      </c>
      <c r="F33" s="3">
        <v>-9.3533382135660759E-2</v>
      </c>
      <c r="G33" s="3">
        <v>-9.0785070358833764E-2</v>
      </c>
      <c r="H33" s="3">
        <v>-8.8100243679789969E-2</v>
      </c>
      <c r="I33" s="3">
        <v>-8.5624349387359189E-2</v>
      </c>
      <c r="J33" s="3">
        <v>-8.321280755187388E-2</v>
      </c>
      <c r="K33" s="3">
        <v>-8.0958466879067714E-2</v>
      </c>
      <c r="L33" s="3">
        <v>-7.8766064813109438E-2</v>
      </c>
      <c r="M33" s="3">
        <v>-7.6635783035968075E-2</v>
      </c>
      <c r="N33" s="3">
        <v>-7.4630293955294746E-2</v>
      </c>
      <c r="O33" s="3">
        <v>-7.2681932437774321E-2</v>
      </c>
      <c r="P33" s="3">
        <v>-7.0789210727042473E-2</v>
      </c>
      <c r="Q33" s="3">
        <v>-6.8950675431750597E-2</v>
      </c>
      <c r="R33" s="3">
        <v>-6.7164906861762574E-2</v>
      </c>
      <c r="S33" s="3">
        <v>-6.5430518373901236E-2</v>
      </c>
      <c r="T33" s="3">
        <v>-6.3746155726306597E-2</v>
      </c>
      <c r="U33" s="3">
        <v>-6.2110496442102203E-2</v>
      </c>
      <c r="V33" s="3">
        <v>-6.0522249182071164E-2</v>
      </c>
      <c r="W33" s="3">
        <v>-5.8980153126270807E-2</v>
      </c>
      <c r="X33" s="3">
        <v>-5.7500573476488626E-2</v>
      </c>
      <c r="Y33" s="3">
        <v>-5.6063386329583409E-2</v>
      </c>
      <c r="Z33" s="3">
        <v>-5.4667051029667846E-2</v>
      </c>
      <c r="AA33" s="3">
        <v>-5.3310089381881198E-2</v>
      </c>
      <c r="AB33" s="3">
        <v>-5.1991082873954042E-2</v>
      </c>
      <c r="AC33" s="3">
        <v>-5.0708670030417125E-2</v>
      </c>
      <c r="AD33" s="3">
        <v>-4.9461543892874715E-2</v>
      </c>
      <c r="AE33" s="3">
        <v>-4.8248449619521239E-2</v>
      </c>
      <c r="AF33" s="3">
        <v>-4.7068182198344743E-2</v>
      </c>
      <c r="AG33" s="3">
        <v>8.5265128291212022E-14</v>
      </c>
      <c r="AH33" s="3">
        <v>8.5265128291212022E-14</v>
      </c>
      <c r="AI33" s="3">
        <v>8.5265128291212022E-14</v>
      </c>
      <c r="AJ33" s="3">
        <v>8.5265128291212022E-14</v>
      </c>
      <c r="AK33" s="3">
        <v>8.5265128291212022E-14</v>
      </c>
      <c r="AL33" s="3">
        <v>8.5265128291212022E-14</v>
      </c>
      <c r="AM33" s="3">
        <v>8.5265128291212022E-14</v>
      </c>
      <c r="AN33" s="3">
        <v>8.5265128291212022E-14</v>
      </c>
      <c r="AO33" s="3">
        <v>8.5265128291212022E-14</v>
      </c>
      <c r="AP33" s="3">
        <v>8.5265128291212022E-14</v>
      </c>
      <c r="AQ33" s="3">
        <v>8.5265128291212022E-14</v>
      </c>
      <c r="AR33" s="3">
        <v>8.5265128291212022E-14</v>
      </c>
      <c r="AS33" s="3">
        <v>8.5265128291212022E-14</v>
      </c>
      <c r="AT33" s="3">
        <v>8.5265128291212022E-14</v>
      </c>
      <c r="AU33" s="3">
        <v>8.5265128291212022E-14</v>
      </c>
      <c r="AV33" s="3">
        <v>8.5265128291212022E-14</v>
      </c>
      <c r="AW33" s="3">
        <v>8.5265128291212022E-14</v>
      </c>
      <c r="AX33" s="3">
        <v>8.5265128291212022E-14</v>
      </c>
      <c r="AY33" s="3">
        <v>8.5265128291212022E-14</v>
      </c>
      <c r="AZ33" s="3">
        <v>8.5265128291212022E-14</v>
      </c>
      <c r="BA33" s="3">
        <v>8.5265128291212022E-14</v>
      </c>
      <c r="BC33" s="7">
        <f t="shared" si="0"/>
        <v>-2.0074500750062185</v>
      </c>
      <c r="BD33" s="13">
        <f t="shared" si="1"/>
        <v>20.074500750062185</v>
      </c>
      <c r="BF33" t="s">
        <v>55</v>
      </c>
      <c r="BG33" s="15">
        <v>444592.79019999999</v>
      </c>
      <c r="BH33" s="10">
        <v>-23725767.57569313</v>
      </c>
      <c r="BJ33" s="10">
        <v>0</v>
      </c>
      <c r="BK33" s="10">
        <v>-1.0658141036401503E-6</v>
      </c>
      <c r="BM33" s="10">
        <v>0</v>
      </c>
      <c r="BN33" s="10">
        <v>5.3290705182007514E-6</v>
      </c>
      <c r="BO33" t="s">
        <v>55</v>
      </c>
      <c r="BP33" s="10">
        <v>0</v>
      </c>
      <c r="BQ33" s="10">
        <v>-412781.16864667827</v>
      </c>
      <c r="BR33" s="12">
        <f t="shared" si="3"/>
        <v>31811.621553321718</v>
      </c>
      <c r="BT33" t="s">
        <v>55</v>
      </c>
      <c r="BU33" s="20">
        <v>-3.3966831424550037E-3</v>
      </c>
      <c r="BV33" s="21">
        <v>-1.3309471609090906</v>
      </c>
      <c r="BW33" s="20">
        <v>8.1764919485522114E-2</v>
      </c>
      <c r="BX33" s="21">
        <v>35.402075363299446</v>
      </c>
      <c r="BY33" s="20">
        <v>7.8368236345909281E-2</v>
      </c>
      <c r="BZ33" s="21">
        <v>34.071128205414425</v>
      </c>
    </row>
    <row r="34" spans="2:78" x14ac:dyDescent="0.2">
      <c r="B34" s="87"/>
      <c r="C34" t="s">
        <v>14</v>
      </c>
      <c r="D34" s="3">
        <v>-9.940772881688531E-2</v>
      </c>
      <c r="E34" s="3">
        <v>-9.6395697943108871E-2</v>
      </c>
      <c r="F34" s="3">
        <v>-9.3523754898797051E-2</v>
      </c>
      <c r="G34" s="3">
        <v>-9.0770776141027909E-2</v>
      </c>
      <c r="H34" s="3">
        <v>-8.8081401452882346E-2</v>
      </c>
      <c r="I34" s="3">
        <v>-8.5601054116381192E-2</v>
      </c>
      <c r="J34" s="3">
        <v>-8.3185183510153138E-2</v>
      </c>
      <c r="K34" s="3">
        <v>-8.0926608291150615E-2</v>
      </c>
      <c r="L34" s="3">
        <v>-7.8730092493429993E-2</v>
      </c>
      <c r="M34" s="3">
        <v>-7.659581815514116E-2</v>
      </c>
      <c r="N34" s="3">
        <v>-7.4586421006529235E-2</v>
      </c>
      <c r="O34" s="3">
        <v>-7.2634263143214639E-2</v>
      </c>
      <c r="P34" s="3">
        <v>-7.0737853899288439E-2</v>
      </c>
      <c r="Q34" s="3">
        <v>-6.8895737040875815E-2</v>
      </c>
      <c r="R34" s="3">
        <v>-6.7106490101508598E-2</v>
      </c>
      <c r="S34" s="3">
        <v>-6.536872372612379E-2</v>
      </c>
      <c r="T34" s="3">
        <v>-6.3681081024299147E-2</v>
      </c>
      <c r="U34" s="3">
        <v>-6.2042236932882133E-2</v>
      </c>
      <c r="V34" s="3">
        <v>-6.045089758711697E-2</v>
      </c>
      <c r="W34" s="3">
        <v>-5.890579970130716E-2</v>
      </c>
      <c r="X34" s="3">
        <v>-5.7423282417630617E-2</v>
      </c>
      <c r="Y34" s="3">
        <v>-5.5983240523303834E-2</v>
      </c>
      <c r="Z34" s="3">
        <v>-5.4584130349383031E-2</v>
      </c>
      <c r="AA34" s="3">
        <v>-5.3224470810107505E-2</v>
      </c>
      <c r="AB34" s="3">
        <v>-5.1902840618964774E-2</v>
      </c>
      <c r="AC34" s="3">
        <v>-5.0617875637883003E-2</v>
      </c>
      <c r="AD34" s="3">
        <v>-4.9368266352388446E-2</v>
      </c>
      <c r="AE34" s="3">
        <v>-4.8152755466631447E-2</v>
      </c>
      <c r="AF34" s="3">
        <v>-4.6970135611900332E-2</v>
      </c>
      <c r="AG34" s="3">
        <v>-4.5819247163279897E-2</v>
      </c>
      <c r="AH34" s="3">
        <v>1.4210854715202004E-13</v>
      </c>
      <c r="AI34" s="3">
        <v>1.4210854715202004E-13</v>
      </c>
      <c r="AJ34" s="3">
        <v>1.4210854715202004E-13</v>
      </c>
      <c r="AK34" s="3">
        <v>1.4210854715202004E-13</v>
      </c>
      <c r="AL34" s="3">
        <v>1.4210854715202004E-13</v>
      </c>
      <c r="AM34" s="3">
        <v>1.4210854715202004E-13</v>
      </c>
      <c r="AN34" s="3">
        <v>1.4210854715202004E-13</v>
      </c>
      <c r="AO34" s="3">
        <v>1.4210854715202004E-13</v>
      </c>
      <c r="AP34" s="3">
        <v>1.4210854715202004E-13</v>
      </c>
      <c r="AQ34" s="3">
        <v>1.4210854715202004E-13</v>
      </c>
      <c r="AR34" s="3">
        <v>1.4210854715202004E-13</v>
      </c>
      <c r="AS34" s="3">
        <v>1.4210854715202004E-13</v>
      </c>
      <c r="AT34" s="3">
        <v>1.4210854715202004E-13</v>
      </c>
      <c r="AU34" s="3">
        <v>1.4210854715202004E-13</v>
      </c>
      <c r="AV34" s="3">
        <v>1.4210854715202004E-13</v>
      </c>
      <c r="AW34" s="3">
        <v>1.4210854715202004E-13</v>
      </c>
      <c r="AX34" s="3">
        <v>1.4210854715202004E-13</v>
      </c>
      <c r="AY34" s="3">
        <v>1.4210854715202004E-13</v>
      </c>
      <c r="AZ34" s="3">
        <v>1.4210854715202004E-13</v>
      </c>
      <c r="BA34" s="3">
        <v>1.4210854715202004E-13</v>
      </c>
      <c r="BC34" s="7">
        <f t="shared" si="0"/>
        <v>-2.0516738649307342</v>
      </c>
      <c r="BD34" s="13">
        <f t="shared" si="1"/>
        <v>20.516738649307339</v>
      </c>
      <c r="BF34" t="s">
        <v>14</v>
      </c>
      <c r="BG34" s="15">
        <v>444592.79019999999</v>
      </c>
      <c r="BH34" s="10">
        <v>970318845.7429409</v>
      </c>
      <c r="BJ34" s="10">
        <v>0</v>
      </c>
      <c r="BK34" s="10">
        <v>-1.0658141036401503E-6</v>
      </c>
      <c r="BM34" s="10">
        <v>0</v>
      </c>
      <c r="BN34" s="10">
        <v>5.3290705182007514E-6</v>
      </c>
      <c r="BO34" t="s">
        <v>14</v>
      </c>
      <c r="BP34" s="10">
        <f>SUM(BH30:BH34)</f>
        <v>878816216.45740736</v>
      </c>
      <c r="BQ34" s="10">
        <v>-402666.9743268668</v>
      </c>
      <c r="BR34" s="12">
        <f t="shared" si="3"/>
        <v>41925.815873133193</v>
      </c>
      <c r="BT34" t="s">
        <v>14</v>
      </c>
      <c r="BU34" s="20">
        <v>-2.7023527754863608E-3</v>
      </c>
      <c r="BV34" s="21">
        <v>-5.8978550338110836</v>
      </c>
      <c r="BW34" s="20">
        <v>6.3506645402867434E-2</v>
      </c>
      <c r="BX34" s="21">
        <v>138.60255097513345</v>
      </c>
      <c r="BY34" s="20">
        <v>6.0804292628745316E-2</v>
      </c>
      <c r="BZ34" s="21">
        <v>132.70469594430097</v>
      </c>
    </row>
    <row r="35" spans="2:78" ht="13.5" thickBot="1" x14ac:dyDescent="0.25">
      <c r="B35" s="87"/>
      <c r="C35" t="s">
        <v>56</v>
      </c>
      <c r="D35" s="3">
        <v>-9.940772881705584E-2</v>
      </c>
      <c r="E35" s="3">
        <v>-9.639116560734351E-2</v>
      </c>
      <c r="F35" s="3">
        <v>-9.3514775459851762E-2</v>
      </c>
      <c r="G35" s="3">
        <v>-9.0757443753062716E-2</v>
      </c>
      <c r="H35" s="3">
        <v>-8.806382708229421E-2</v>
      </c>
      <c r="I35" s="3">
        <v>-8.5579326338233841E-2</v>
      </c>
      <c r="J35" s="3">
        <v>-8.3159418235723592E-2</v>
      </c>
      <c r="K35" s="3">
        <v>-8.0896893404741377E-2</v>
      </c>
      <c r="L35" s="3">
        <v>-7.8696540680113003E-2</v>
      </c>
      <c r="M35" s="3">
        <v>-7.6558542432252352E-2</v>
      </c>
      <c r="N35" s="3">
        <v>-7.454550018181294E-2</v>
      </c>
      <c r="O35" s="3">
        <v>-7.258980142132998E-2</v>
      </c>
      <c r="P35" s="3">
        <v>-7.068995277096235E-2</v>
      </c>
      <c r="Q35" s="3">
        <v>-6.8844495345814494E-2</v>
      </c>
      <c r="R35" s="3">
        <v>-6.7052004089646289E-2</v>
      </c>
      <c r="S35" s="3">
        <v>-6.531108711806155E-2</v>
      </c>
      <c r="T35" s="3">
        <v>-6.3620385070379371E-2</v>
      </c>
      <c r="U35" s="3">
        <v>-6.1978570471097783E-2</v>
      </c>
      <c r="V35" s="3">
        <v>-6.0384347099926572E-2</v>
      </c>
      <c r="W35" s="3">
        <v>-5.8836449371312938E-2</v>
      </c>
      <c r="X35" s="3">
        <v>-5.7351192121302574E-2</v>
      </c>
      <c r="Y35" s="3">
        <v>-5.5908487569865883E-2</v>
      </c>
      <c r="Z35" s="3">
        <v>-5.4506789237763087E-2</v>
      </c>
      <c r="AA35" s="3">
        <v>-5.3144613342738012E-2</v>
      </c>
      <c r="AB35" s="3">
        <v>-5.1820536010836804E-2</v>
      </c>
      <c r="AC35" s="3">
        <v>-5.0533190620484447E-2</v>
      </c>
      <c r="AD35" s="3">
        <v>-4.9281265273179997E-2</v>
      </c>
      <c r="AE35" s="3">
        <v>-4.8063500384046165E-2</v>
      </c>
      <c r="AF35" s="3">
        <v>-4.6878686386349955E-2</v>
      </c>
      <c r="AG35" s="3">
        <v>-4.5725661544025797E-2</v>
      </c>
      <c r="AH35" s="3">
        <v>-4.4592937224223306E-2</v>
      </c>
      <c r="AI35" s="3">
        <v>-2.8421709430404007E-14</v>
      </c>
      <c r="AJ35" s="3">
        <v>-2.8421709430404007E-14</v>
      </c>
      <c r="AK35" s="3">
        <v>-2.8421709430404007E-14</v>
      </c>
      <c r="AL35" s="3">
        <v>-2.8421709430404007E-14</v>
      </c>
      <c r="AM35" s="3">
        <v>-2.8421709430404007E-14</v>
      </c>
      <c r="AN35" s="3">
        <v>-2.8421709430404007E-14</v>
      </c>
      <c r="AO35" s="3">
        <v>-2.8421709430404007E-14</v>
      </c>
      <c r="AP35" s="3">
        <v>-2.8421709430404007E-14</v>
      </c>
      <c r="AQ35" s="3">
        <v>-2.8421709430404007E-14</v>
      </c>
      <c r="AR35" s="3">
        <v>-2.8421709430404007E-14</v>
      </c>
      <c r="AS35" s="3">
        <v>-2.8421709430404007E-14</v>
      </c>
      <c r="AT35" s="3">
        <v>-2.8421709430404007E-14</v>
      </c>
      <c r="AU35" s="3">
        <v>-2.8421709430404007E-14</v>
      </c>
      <c r="AV35" s="3">
        <v>-2.8421709430404007E-14</v>
      </c>
      <c r="AW35" s="3">
        <v>-2.8421709430404007E-14</v>
      </c>
      <c r="AX35" s="3">
        <v>-2.8421709430404007E-14</v>
      </c>
      <c r="AY35" s="3">
        <v>-2.8421709430404007E-14</v>
      </c>
      <c r="AZ35" s="3">
        <v>-2.8421709430404007E-14</v>
      </c>
      <c r="BA35" s="3">
        <v>-2.8421709430404007E-14</v>
      </c>
      <c r="BC35" s="7">
        <f t="shared" si="0"/>
        <v>-2.0946851144663725</v>
      </c>
      <c r="BD35" s="13">
        <f t="shared" si="1"/>
        <v>20.946851144663725</v>
      </c>
      <c r="BG35" s="17">
        <f>SUM(BG5:BG34)</f>
        <v>77007107.437999979</v>
      </c>
      <c r="BQ35" s="17"/>
      <c r="BR35" s="17">
        <f>SUM(BR5:BR34)</f>
        <v>1738546.2864568548</v>
      </c>
      <c r="BU35" s="22">
        <f>SUM(BU5:BU34)</f>
        <v>-10.044597489841635</v>
      </c>
      <c r="BV35" s="18"/>
      <c r="BW35" s="22">
        <f>SUM(BW5:BW34)</f>
        <v>37.12580128490481</v>
      </c>
      <c r="BX35" s="18"/>
      <c r="BY35" s="22">
        <f>SUM(BY5:BY34)</f>
        <v>27.08120379511422</v>
      </c>
      <c r="BZ35" s="18"/>
    </row>
    <row r="36" spans="2:78" ht="13.5" thickTop="1" x14ac:dyDescent="0.2">
      <c r="B36" s="87"/>
      <c r="C36" t="s">
        <v>57</v>
      </c>
      <c r="D36" s="3">
        <v>-9.940772881721216E-2</v>
      </c>
      <c r="E36" s="3">
        <v>-9.6386929830046597E-2</v>
      </c>
      <c r="F36" s="3">
        <v>-9.3506383560907125E-2</v>
      </c>
      <c r="G36" s="3">
        <v>-9.0744983725926431E-2</v>
      </c>
      <c r="H36" s="3">
        <v>-8.8047402632753347E-2</v>
      </c>
      <c r="I36" s="3">
        <v>-8.5559020245682404E-2</v>
      </c>
      <c r="J36" s="3">
        <v>-8.3135338827105443E-2</v>
      </c>
      <c r="K36" s="3">
        <v>-8.086912281400771E-2</v>
      </c>
      <c r="L36" s="3">
        <v>-7.8665184219147477E-2</v>
      </c>
      <c r="M36" s="3">
        <v>-7.6523705723403168E-2</v>
      </c>
      <c r="N36" s="3">
        <v>-7.4507256876401584E-2</v>
      </c>
      <c r="O36" s="3">
        <v>-7.2548248905675905E-2</v>
      </c>
      <c r="P36" s="3">
        <v>-7.0645185895102713E-2</v>
      </c>
      <c r="Q36" s="3">
        <v>-6.8796606482152356E-2</v>
      </c>
      <c r="R36" s="3">
        <v>-6.7001083190376676E-2</v>
      </c>
      <c r="S36" s="3">
        <v>-6.525722177147486E-2</v>
      </c>
      <c r="T36" s="3">
        <v>-6.356366055615581E-2</v>
      </c>
      <c r="U36" s="3">
        <v>-6.1919069814393879E-2</v>
      </c>
      <c r="V36" s="3">
        <v>-6.0322151124523771E-2</v>
      </c>
      <c r="W36" s="3">
        <v>-5.8771636751600909E-2</v>
      </c>
      <c r="X36" s="3">
        <v>-5.7283818815903942E-2</v>
      </c>
      <c r="Y36" s="3">
        <v>-5.5838625829565558E-2</v>
      </c>
      <c r="Z36" s="3">
        <v>-5.4434508686824756E-2</v>
      </c>
      <c r="AA36" s="3">
        <v>-5.3069981085542395E-2</v>
      </c>
      <c r="AB36" s="3">
        <v>-5.174361673346084E-2</v>
      </c>
      <c r="AC36" s="3">
        <v>-5.0454046688059861E-2</v>
      </c>
      <c r="AD36" s="3">
        <v>-4.919995682280387E-2</v>
      </c>
      <c r="AE36" s="3">
        <v>-4.7980085413612983E-2</v>
      </c>
      <c r="AF36" s="3">
        <v>-4.6793220839461469E-2</v>
      </c>
      <c r="AG36" s="3">
        <v>-4.5638199391291323E-2</v>
      </c>
      <c r="AH36" s="3">
        <v>-4.4503551332724101E-2</v>
      </c>
      <c r="AI36" s="3">
        <v>-4.339932069159147E-2</v>
      </c>
      <c r="AJ36" s="3">
        <v>-1.8474111129762605E-13</v>
      </c>
      <c r="AK36" s="3">
        <v>-1.8474111129762605E-13</v>
      </c>
      <c r="AL36" s="3">
        <v>-1.8474111129762605E-13</v>
      </c>
      <c r="AM36" s="3">
        <v>-1.8474111129762605E-13</v>
      </c>
      <c r="AN36" s="3">
        <v>-1.8474111129762605E-13</v>
      </c>
      <c r="AO36" s="3">
        <v>-1.8474111129762605E-13</v>
      </c>
      <c r="AP36" s="3">
        <v>-1.8474111129762605E-13</v>
      </c>
      <c r="AQ36" s="3">
        <v>-1.8474111129762605E-13</v>
      </c>
      <c r="AR36" s="3">
        <v>-1.8474111129762605E-13</v>
      </c>
      <c r="AS36" s="3">
        <v>-1.8474111129762605E-13</v>
      </c>
      <c r="AT36" s="3">
        <v>-1.8474111129762605E-13</v>
      </c>
      <c r="AU36" s="3">
        <v>-1.8474111129762605E-13</v>
      </c>
      <c r="AV36" s="3">
        <v>-1.8474111129762605E-13</v>
      </c>
      <c r="AW36" s="3">
        <v>-1.8474111129762605E-13</v>
      </c>
      <c r="AX36" s="3">
        <v>-1.8474111129762605E-13</v>
      </c>
      <c r="AY36" s="3">
        <v>-1.8474111129762605E-13</v>
      </c>
      <c r="AZ36" s="3">
        <v>-1.8474111129762605E-13</v>
      </c>
      <c r="BA36" s="3">
        <v>-1.8474111129762605E-13</v>
      </c>
      <c r="BC36" s="7">
        <f t="shared" si="0"/>
        <v>-2.1365168540982182</v>
      </c>
      <c r="BD36" s="13">
        <f t="shared" si="1"/>
        <v>21.365168540982182</v>
      </c>
    </row>
    <row r="37" spans="2:78" x14ac:dyDescent="0.2">
      <c r="B37" s="87"/>
      <c r="C37" t="s">
        <v>58</v>
      </c>
      <c r="D37" s="3">
        <v>-9.9407728817311636E-2</v>
      </c>
      <c r="E37" s="3">
        <v>-9.6382963844703795E-2</v>
      </c>
      <c r="F37" s="3">
        <v>-9.3498526172368202E-2</v>
      </c>
      <c r="G37" s="3">
        <v>-9.0733317323056895E-2</v>
      </c>
      <c r="H37" s="3">
        <v>-8.8032024315850776E-2</v>
      </c>
      <c r="I37" s="3">
        <v>-8.5540007521657913E-2</v>
      </c>
      <c r="J37" s="3">
        <v>-8.3112793123234496E-2</v>
      </c>
      <c r="K37" s="3">
        <v>-8.0843121032728504E-2</v>
      </c>
      <c r="L37" s="3">
        <v>-7.8635824964706558E-2</v>
      </c>
      <c r="M37" s="3">
        <v>-7.6491087890701692E-2</v>
      </c>
      <c r="N37" s="3">
        <v>-7.4471449425629999E-2</v>
      </c>
      <c r="O37" s="3">
        <v>-7.2509343020229267E-2</v>
      </c>
      <c r="P37" s="3">
        <v>-7.0603270383685413E-2</v>
      </c>
      <c r="Q37" s="3">
        <v>-6.8751767833660438E-2</v>
      </c>
      <c r="R37" s="3">
        <v>-6.6953405627600659E-2</v>
      </c>
      <c r="S37" s="3">
        <v>-6.5206787303907277E-2</v>
      </c>
      <c r="T37" s="3">
        <v>-6.3510549031690289E-2</v>
      </c>
      <c r="U37" s="3">
        <v>-6.1863358970001059E-2</v>
      </c>
      <c r="V37" s="3">
        <v>-6.0263916636031922E-2</v>
      </c>
      <c r="W37" s="3">
        <v>-5.8710952282325479E-2</v>
      </c>
      <c r="X37" s="3">
        <v>-5.7220736760342561E-2</v>
      </c>
      <c r="Y37" s="3">
        <v>-5.5773213836516788E-2</v>
      </c>
      <c r="Z37" s="3">
        <v>-5.4366831945969807E-2</v>
      </c>
      <c r="AA37" s="3">
        <v>-5.3000102427063212E-2</v>
      </c>
      <c r="AB37" s="3">
        <v>-5.1671596723437574E-2</v>
      </c>
      <c r="AC37" s="3">
        <v>-5.0379943719320863E-2</v>
      </c>
      <c r="AD37" s="3">
        <v>-4.9123827202109283E-2</v>
      </c>
      <c r="AE37" s="3">
        <v>-4.79019834447314E-2</v>
      </c>
      <c r="AF37" s="3">
        <v>-4.6713198902779141E-2</v>
      </c>
      <c r="AG37" s="3">
        <v>-4.555630801982602E-2</v>
      </c>
      <c r="AH37" s="3">
        <v>-4.4419858752391406E-2</v>
      </c>
      <c r="AI37" s="3">
        <v>-4.3313875188843554E-2</v>
      </c>
      <c r="AJ37" s="3">
        <v>-4.2237540610699398E-2</v>
      </c>
      <c r="AK37" s="3">
        <v>-2.8421709430404007E-13</v>
      </c>
      <c r="AL37" s="3">
        <v>-2.8421709430404007E-13</v>
      </c>
      <c r="AM37" s="3">
        <v>-2.8421709430404007E-13</v>
      </c>
      <c r="AN37" s="3">
        <v>-2.8421709430404007E-13</v>
      </c>
      <c r="AO37" s="3">
        <v>-2.8421709430404007E-13</v>
      </c>
      <c r="AP37" s="3">
        <v>-2.8421709430404007E-13</v>
      </c>
      <c r="AQ37" s="3">
        <v>-2.8421709430404007E-13</v>
      </c>
      <c r="AR37" s="3">
        <v>-2.8421709430404007E-13</v>
      </c>
      <c r="AS37" s="3">
        <v>-2.8421709430404007E-13</v>
      </c>
      <c r="AT37" s="3">
        <v>-2.8421709430404007E-13</v>
      </c>
      <c r="AU37" s="3">
        <v>-2.8421709430404007E-13</v>
      </c>
      <c r="AV37" s="3">
        <v>-2.8421709430404007E-13</v>
      </c>
      <c r="AW37" s="3">
        <v>-2.8421709430404007E-13</v>
      </c>
      <c r="AX37" s="3">
        <v>-2.8421709430404007E-13</v>
      </c>
      <c r="AY37" s="3">
        <v>-2.8421709430404007E-13</v>
      </c>
      <c r="AZ37" s="3">
        <v>-2.8421709430404007E-13</v>
      </c>
      <c r="BA37" s="3">
        <v>-2.8421709430404007E-13</v>
      </c>
      <c r="BC37" s="7">
        <f t="shared" si="0"/>
        <v>-2.177201213059945</v>
      </c>
      <c r="BD37" s="13">
        <f t="shared" si="1"/>
        <v>21.77201213059945</v>
      </c>
    </row>
    <row r="38" spans="2:78" x14ac:dyDescent="0.2">
      <c r="B38" s="87"/>
      <c r="C38" t="s">
        <v>59</v>
      </c>
      <c r="D38" s="3">
        <v>-9.9407728817453744E-2</v>
      </c>
      <c r="E38" s="3">
        <v>-9.6379244001951747E-2</v>
      </c>
      <c r="F38" s="3">
        <v>-9.3491156440194345E-2</v>
      </c>
      <c r="G38" s="3">
        <v>-9.0722374976962783E-2</v>
      </c>
      <c r="H38" s="3">
        <v>-8.8017600429793674E-2</v>
      </c>
      <c r="I38" s="3">
        <v>-8.5522174792203032E-2</v>
      </c>
      <c r="J38" s="3">
        <v>-8.3091646682674991E-2</v>
      </c>
      <c r="K38" s="3">
        <v>-8.0818733010787014E-2</v>
      </c>
      <c r="L38" s="3">
        <v>-7.860828784581031E-2</v>
      </c>
      <c r="M38" s="3">
        <v>-7.6460494432026849E-2</v>
      </c>
      <c r="N38" s="3">
        <v>-7.4437864307441259E-2</v>
      </c>
      <c r="O38" s="3">
        <v>-7.2472851766804069E-2</v>
      </c>
      <c r="P38" s="3">
        <v>-7.0563956291991303E-2</v>
      </c>
      <c r="Q38" s="3">
        <v>-6.870971202472731E-2</v>
      </c>
      <c r="R38" s="3">
        <v>-6.6908687097111397E-2</v>
      </c>
      <c r="S38" s="3">
        <v>-6.515948297152363E-2</v>
      </c>
      <c r="T38" s="3">
        <v>-6.3460733789696633E-2</v>
      </c>
      <c r="U38" s="3">
        <v>-6.1811105730754434E-2</v>
      </c>
      <c r="V38" s="3">
        <v>-6.0209296378658905E-2</v>
      </c>
      <c r="W38" s="3">
        <v>-5.8654034098367447E-2</v>
      </c>
      <c r="X38" s="3">
        <v>-5.7161569792441469E-2</v>
      </c>
      <c r="Y38" s="3">
        <v>-5.5711861535002072E-2</v>
      </c>
      <c r="Z38" s="3">
        <v>-5.4303355454607072E-2</v>
      </c>
      <c r="AA38" s="3">
        <v>-5.2934560676661135E-2</v>
      </c>
      <c r="AB38" s="3">
        <v>-5.1604046521021019E-2</v>
      </c>
      <c r="AC38" s="3">
        <v>-5.0310439833765486E-2</v>
      </c>
      <c r="AD38" s="3">
        <v>-4.9052422445512889E-2</v>
      </c>
      <c r="AE38" s="3">
        <v>-4.7828728750602068E-2</v>
      </c>
      <c r="AF38" s="3">
        <v>-4.6638143400599574E-2</v>
      </c>
      <c r="AG38" s="3">
        <v>-4.5479499106363619E-2</v>
      </c>
      <c r="AH38" s="3">
        <v>-4.4341360419224429E-2</v>
      </c>
      <c r="AI38" s="3">
        <v>-4.3233732725582286E-2</v>
      </c>
      <c r="AJ38" s="3">
        <v>-4.2155798092878172E-2</v>
      </c>
      <c r="AK38" s="3">
        <v>-4.1106760515475571E-2</v>
      </c>
      <c r="AL38" s="3">
        <v>-4.2632564145606011E-13</v>
      </c>
      <c r="AM38" s="3">
        <v>-4.2632564145606011E-13</v>
      </c>
      <c r="AN38" s="3">
        <v>-4.2632564145606011E-13</v>
      </c>
      <c r="AO38" s="3">
        <v>-4.2632564145606011E-13</v>
      </c>
      <c r="AP38" s="3">
        <v>-4.2632564145606011E-13</v>
      </c>
      <c r="AQ38" s="3">
        <v>-4.2632564145606011E-13</v>
      </c>
      <c r="AR38" s="3">
        <v>-4.2632564145606011E-13</v>
      </c>
      <c r="AS38" s="3">
        <v>-4.2632564145606011E-13</v>
      </c>
      <c r="AT38" s="3">
        <v>-4.2632564145606011E-13</v>
      </c>
      <c r="AU38" s="3">
        <v>-4.2632564145606011E-13</v>
      </c>
      <c r="AV38" s="3">
        <v>-4.2632564145606011E-13</v>
      </c>
      <c r="AW38" s="3">
        <v>-4.2632564145606011E-13</v>
      </c>
      <c r="AX38" s="3">
        <v>-4.2632564145606011E-13</v>
      </c>
      <c r="AY38" s="3">
        <v>-4.2632564145606011E-13</v>
      </c>
      <c r="AZ38" s="3">
        <v>-4.2632564145606011E-13</v>
      </c>
      <c r="BA38" s="3">
        <v>-4.2632564145606011E-13</v>
      </c>
      <c r="BC38" s="7">
        <f t="shared" si="0"/>
        <v>-2.2167694451634929</v>
      </c>
      <c r="BD38" s="13">
        <f t="shared" si="1"/>
        <v>22.167694451634929</v>
      </c>
    </row>
    <row r="39" spans="2:78" x14ac:dyDescent="0.2">
      <c r="B39" s="87"/>
      <c r="C39" t="s">
        <v>60</v>
      </c>
      <c r="D39" s="3">
        <v>-9.9407728817439533E-2</v>
      </c>
      <c r="E39" s="3">
        <v>-9.6375749328160509E-2</v>
      </c>
      <c r="F39" s="3">
        <v>-9.3484232811633206E-2</v>
      </c>
      <c r="G39" s="3">
        <v>-9.0712094991502568E-2</v>
      </c>
      <c r="H39" s="3">
        <v>-8.8004049648560567E-2</v>
      </c>
      <c r="I39" s="3">
        <v>-8.5505421511271607E-2</v>
      </c>
      <c r="J39" s="3">
        <v>-8.3071780275815854E-2</v>
      </c>
      <c r="K39" s="3">
        <v>-8.0795821241537169E-2</v>
      </c>
      <c r="L39" s="3">
        <v>-7.8582417600415511E-2</v>
      </c>
      <c r="M39" s="3">
        <v>-7.6431752852840873E-2</v>
      </c>
      <c r="N39" s="3">
        <v>-7.4406312159510435E-2</v>
      </c>
      <c r="O39" s="3">
        <v>-7.2438569397462516E-2</v>
      </c>
      <c r="P39" s="3">
        <v>-7.0527021956067415E-2</v>
      </c>
      <c r="Q39" s="3">
        <v>-6.8670201932889086E-2</v>
      </c>
      <c r="R39" s="3">
        <v>-6.6866675463217007E-2</v>
      </c>
      <c r="S39" s="3">
        <v>-6.5115042059233019E-2</v>
      </c>
      <c r="T39" s="3">
        <v>-6.341393395784678E-2</v>
      </c>
      <c r="U39" s="3">
        <v>-6.1762015478265653E-2</v>
      </c>
      <c r="V39" s="3">
        <v>-6.0157982388091114E-2</v>
      </c>
      <c r="W39" s="3">
        <v>-5.8600561278993268E-2</v>
      </c>
      <c r="X39" s="3">
        <v>-5.7105984312300961E-2</v>
      </c>
      <c r="Y39" s="3">
        <v>-5.5654223003585912E-2</v>
      </c>
      <c r="Z39" s="3">
        <v>-5.4243721314577442E-2</v>
      </c>
      <c r="AA39" s="3">
        <v>-5.2872986291561119E-2</v>
      </c>
      <c r="AB39" s="3">
        <v>-5.1540585259346017E-2</v>
      </c>
      <c r="AC39" s="3">
        <v>-5.0245143149027172E-2</v>
      </c>
      <c r="AD39" s="3">
        <v>-4.8985339953048879E-2</v>
      </c>
      <c r="AE39" s="3">
        <v>-4.7759908300832876E-2</v>
      </c>
      <c r="AF39" s="3">
        <v>-4.6567631149059707E-2</v>
      </c>
      <c r="AG39" s="3">
        <v>-4.540733958083365E-2</v>
      </c>
      <c r="AH39" s="3">
        <v>-4.4267613737730471E-2</v>
      </c>
      <c r="AI39" s="3">
        <v>-4.3158441436304429E-2</v>
      </c>
      <c r="AJ39" s="3">
        <v>-4.2079003603348042E-2</v>
      </c>
      <c r="AK39" s="3">
        <v>-4.10285031231723E-2</v>
      </c>
      <c r="AL39" s="3">
        <v>-4.0006164249035692E-2</v>
      </c>
      <c r="AM39" s="3">
        <v>-3.979039320256561E-13</v>
      </c>
      <c r="AN39" s="3">
        <v>-3.979039320256561E-13</v>
      </c>
      <c r="AO39" s="3">
        <v>-3.979039320256561E-13</v>
      </c>
      <c r="AP39" s="3">
        <v>-3.979039320256561E-13</v>
      </c>
      <c r="AQ39" s="3">
        <v>-3.979039320256561E-13</v>
      </c>
      <c r="AR39" s="3">
        <v>-3.979039320256561E-13</v>
      </c>
      <c r="AS39" s="3">
        <v>-3.979039320256561E-13</v>
      </c>
      <c r="AT39" s="3">
        <v>-3.979039320256561E-13</v>
      </c>
      <c r="AU39" s="3">
        <v>-3.979039320256561E-13</v>
      </c>
      <c r="AV39" s="3">
        <v>-3.979039320256561E-13</v>
      </c>
      <c r="AW39" s="3">
        <v>-3.979039320256561E-13</v>
      </c>
      <c r="AX39" s="3">
        <v>-3.979039320256561E-13</v>
      </c>
      <c r="AY39" s="3">
        <v>-3.979039320256561E-13</v>
      </c>
      <c r="AZ39" s="3">
        <v>-3.979039320256561E-13</v>
      </c>
      <c r="BA39" s="3">
        <v>-3.979039320256561E-13</v>
      </c>
      <c r="BC39" s="7">
        <f t="shared" si="0"/>
        <v>-2.2552519536204869</v>
      </c>
      <c r="BD39" s="13">
        <f t="shared" si="1"/>
        <v>22.552519536204869</v>
      </c>
    </row>
    <row r="40" spans="2:78" x14ac:dyDescent="0.2">
      <c r="B40" s="87"/>
      <c r="C40" t="s">
        <v>61</v>
      </c>
      <c r="D40" s="3">
        <v>-9.9407728817368479E-2</v>
      </c>
      <c r="E40" s="3">
        <v>-9.6372461157557154E-2</v>
      </c>
      <c r="F40" s="3">
        <v>-9.3477718306132829E-2</v>
      </c>
      <c r="G40" s="3">
        <v>-9.0702422459173704E-2</v>
      </c>
      <c r="H40" s="3">
        <v>-8.7991299594492034E-2</v>
      </c>
      <c r="I40" s="3">
        <v>-8.5489658195911034E-2</v>
      </c>
      <c r="J40" s="3">
        <v>-8.3053087791824964E-2</v>
      </c>
      <c r="K40" s="3">
        <v>-8.0774263348189379E-2</v>
      </c>
      <c r="L40" s="3">
        <v>-7.8558076049773717E-2</v>
      </c>
      <c r="M40" s="3">
        <v>-7.640470963798407E-2</v>
      </c>
      <c r="N40" s="3">
        <v>-7.4376624454842499E-2</v>
      </c>
      <c r="O40" s="3">
        <v>-7.2406312802471007E-2</v>
      </c>
      <c r="P40" s="3">
        <v>-7.0492270101482291E-2</v>
      </c>
      <c r="Q40" s="3">
        <v>-6.8633026526001117E-2</v>
      </c>
      <c r="R40" s="3">
        <v>-6.6827146332542497E-2</v>
      </c>
      <c r="S40" s="3">
        <v>-6.5073227198240602E-2</v>
      </c>
      <c r="T40" s="3">
        <v>-6.3369899567902621E-2</v>
      </c>
      <c r="U40" s="3">
        <v>-6.1715826010527053E-2</v>
      </c>
      <c r="V40" s="3">
        <v>-6.0109700584874304E-2</v>
      </c>
      <c r="W40" s="3">
        <v>-5.8550248214032763E-2</v>
      </c>
      <c r="X40" s="3">
        <v>-5.705368342543693E-2</v>
      </c>
      <c r="Y40" s="3">
        <v>-5.5599990382049214E-2</v>
      </c>
      <c r="Z40" s="3">
        <v>-5.4187611006625502E-2</v>
      </c>
      <c r="AA40" s="3">
        <v>-5.2815050389284579E-2</v>
      </c>
      <c r="AB40" s="3">
        <v>-5.1480873977624242E-2</v>
      </c>
      <c r="AC40" s="3">
        <v>-5.0183704900931048E-2</v>
      </c>
      <c r="AD40" s="3">
        <v>-4.892222142214564E-2</v>
      </c>
      <c r="AE40" s="3">
        <v>-4.769515450993822E-2</v>
      </c>
      <c r="AF40" s="3">
        <v>-4.6501285526460379E-2</v>
      </c>
      <c r="AG40" s="3">
        <v>-4.5339444023028364E-2</v>
      </c>
      <c r="AH40" s="3">
        <v>-4.4198224810401143E-2</v>
      </c>
      <c r="AI40" s="3">
        <v>-4.3087599173361468E-2</v>
      </c>
      <c r="AJ40" s="3">
        <v>-4.2006746965526531E-2</v>
      </c>
      <c r="AK40" s="3">
        <v>-4.0954870026752133E-2</v>
      </c>
      <c r="AL40" s="3">
        <v>-3.9931191593865378E-2</v>
      </c>
      <c r="AM40" s="3">
        <v>-3.8934955726944054E-2</v>
      </c>
      <c r="AN40" s="3">
        <v>-3.4106051316484809E-13</v>
      </c>
      <c r="AO40" s="3">
        <v>-3.4106051316484809E-13</v>
      </c>
      <c r="AP40" s="3">
        <v>-3.4106051316484809E-13</v>
      </c>
      <c r="AQ40" s="3">
        <v>-3.4106051316484809E-13</v>
      </c>
      <c r="AR40" s="3">
        <v>-3.4106051316484809E-13</v>
      </c>
      <c r="AS40" s="3">
        <v>-3.4106051316484809E-13</v>
      </c>
      <c r="AT40" s="3">
        <v>-3.4106051316484809E-13</v>
      </c>
      <c r="AU40" s="3">
        <v>-3.4106051316484809E-13</v>
      </c>
      <c r="AV40" s="3">
        <v>-3.4106051316484809E-13</v>
      </c>
      <c r="AW40" s="3">
        <v>-3.4106051316484809E-13</v>
      </c>
      <c r="AX40" s="3">
        <v>-3.4106051316484809E-13</v>
      </c>
      <c r="AY40" s="3">
        <v>-3.4106051316484809E-13</v>
      </c>
      <c r="AZ40" s="3">
        <v>-3.4106051316484809E-13</v>
      </c>
      <c r="BA40" s="3">
        <v>-3.4106051316484809E-13</v>
      </c>
      <c r="BC40" s="7">
        <f t="shared" si="0"/>
        <v>-2.2926783150164738</v>
      </c>
      <c r="BD40" s="13">
        <f t="shared" si="1"/>
        <v>22.926783150164738</v>
      </c>
    </row>
    <row r="41" spans="2:78" x14ac:dyDescent="0.2">
      <c r="B41" s="87"/>
      <c r="C41" t="s">
        <v>62</v>
      </c>
      <c r="D41" s="3">
        <v>-9.9407728817197949E-2</v>
      </c>
      <c r="E41" s="3">
        <v>-9.6369362822855464E-2</v>
      </c>
      <c r="F41" s="3">
        <v>-9.3471579902569601E-2</v>
      </c>
      <c r="G41" s="3">
        <v>-9.0693308351092128E-2</v>
      </c>
      <c r="H41" s="3">
        <v>-8.7979285639349314E-2</v>
      </c>
      <c r="I41" s="3">
        <v>-8.5474804944198013E-2</v>
      </c>
      <c r="J41" s="3">
        <v>-8.3035474481164329E-2</v>
      </c>
      <c r="K41" s="3">
        <v>-8.0753950056902113E-2</v>
      </c>
      <c r="L41" s="3">
        <v>-7.8535139810142596E-2</v>
      </c>
      <c r="M41" s="3">
        <v>-7.6379227709338693E-2</v>
      </c>
      <c r="N41" s="3">
        <v>-7.4348650710732045E-2</v>
      </c>
      <c r="O41" s="3">
        <v>-7.2375918477874279E-2</v>
      </c>
      <c r="P41" s="3">
        <v>-7.0459524576108379E-2</v>
      </c>
      <c r="Q41" s="3">
        <v>-6.859799736727723E-2</v>
      </c>
      <c r="R41" s="3">
        <v>-6.6789899337635461E-2</v>
      </c>
      <c r="S41" s="3">
        <v>-6.5033826435154651E-2</v>
      </c>
      <c r="T41" s="3">
        <v>-6.3328407415923493E-2</v>
      </c>
      <c r="U41" s="3">
        <v>-6.1672303199941325E-2</v>
      </c>
      <c r="V41" s="3">
        <v>-6.0064206235594497E-2</v>
      </c>
      <c r="W41" s="3">
        <v>-5.8502839873881385E-2</v>
      </c>
      <c r="X41" s="3">
        <v>-5.7004402026379353E-2</v>
      </c>
      <c r="Y41" s="3">
        <v>-5.5548888773131466E-2</v>
      </c>
      <c r="Z41" s="3">
        <v>-5.4134740115813429E-2</v>
      </c>
      <c r="AA41" s="3">
        <v>-5.2760459301197216E-2</v>
      </c>
      <c r="AB41" s="3">
        <v>-5.1424610008069749E-2</v>
      </c>
      <c r="AC41" s="3">
        <v>-5.0125813668017827E-2</v>
      </c>
      <c r="AD41" s="3">
        <v>-4.8862746914181798E-2</v>
      </c>
      <c r="AE41" s="3">
        <v>-4.7634139150559918E-2</v>
      </c>
      <c r="AF41" s="3">
        <v>-4.6438770236562732E-2</v>
      </c>
      <c r="AG41" s="3">
        <v>-4.5275468280394193E-2</v>
      </c>
      <c r="AH41" s="3">
        <v>-4.4132841914915844E-2</v>
      </c>
      <c r="AI41" s="3">
        <v>-4.3020846847738881E-2</v>
      </c>
      <c r="AJ41" s="3">
        <v>-4.193866192115081E-2</v>
      </c>
      <c r="AK41" s="3">
        <v>-4.0885487990891534E-2</v>
      </c>
      <c r="AL41" s="3">
        <v>-3.9860547335990759E-2</v>
      </c>
      <c r="AM41" s="3">
        <v>-3.8863083084464733E-2</v>
      </c>
      <c r="AN41" s="3">
        <v>-3.7892358654403324E-2</v>
      </c>
      <c r="AO41" s="3">
        <v>-1.7053025658242404E-13</v>
      </c>
      <c r="AP41" s="3">
        <v>-1.7053025658242404E-13</v>
      </c>
      <c r="AQ41" s="3">
        <v>-1.7053025658242404E-13</v>
      </c>
      <c r="AR41" s="3">
        <v>-1.7053025658242404E-13</v>
      </c>
      <c r="AS41" s="3">
        <v>-1.7053025658242404E-13</v>
      </c>
      <c r="AT41" s="3">
        <v>-1.7053025658242404E-13</v>
      </c>
      <c r="AU41" s="3">
        <v>-1.7053025658242404E-13</v>
      </c>
      <c r="AV41" s="3">
        <v>-1.7053025658242404E-13</v>
      </c>
      <c r="AW41" s="3">
        <v>-1.7053025658242404E-13</v>
      </c>
      <c r="AX41" s="3">
        <v>-1.7053025658242404E-13</v>
      </c>
      <c r="AY41" s="3">
        <v>-1.7053025658242404E-13</v>
      </c>
      <c r="AZ41" s="3">
        <v>-1.7053025658242404E-13</v>
      </c>
      <c r="BA41" s="3">
        <v>-1.7053025658242404E-13</v>
      </c>
      <c r="BC41" s="7">
        <f t="shared" si="0"/>
        <v>-2.3290773023910134</v>
      </c>
      <c r="BD41" s="13">
        <f t="shared" si="1"/>
        <v>23.290773023910134</v>
      </c>
    </row>
    <row r="42" spans="2:78" x14ac:dyDescent="0.2">
      <c r="B42" s="87"/>
      <c r="C42" t="s">
        <v>63</v>
      </c>
      <c r="D42" s="3">
        <v>-9.9407728817311636E-2</v>
      </c>
      <c r="E42" s="3">
        <v>-9.6366439395083603E-2</v>
      </c>
      <c r="F42" s="3">
        <v>-9.3465788023394225E-2</v>
      </c>
      <c r="G42" s="3">
        <v>-9.0684708751425092E-2</v>
      </c>
      <c r="H42" s="3">
        <v>-8.7967949894263597E-2</v>
      </c>
      <c r="I42" s="3">
        <v>-8.5460790185990732E-2</v>
      </c>
      <c r="J42" s="3">
        <v>-8.3018855474421116E-2</v>
      </c>
      <c r="K42" s="3">
        <v>-8.0734783488452422E-2</v>
      </c>
      <c r="L42" s="3">
        <v>-7.8513498363520284E-2</v>
      </c>
      <c r="M42" s="3">
        <v>-7.6355184282533628E-2</v>
      </c>
      <c r="N42" s="3">
        <v>-7.4322256135957332E-2</v>
      </c>
      <c r="O42" s="3">
        <v>-7.2347239968820531E-2</v>
      </c>
      <c r="P42" s="3">
        <v>-7.042862759587365E-2</v>
      </c>
      <c r="Q42" s="3">
        <v>-6.8564945669024269E-2</v>
      </c>
      <c r="R42" s="3">
        <v>-6.6754755004083677E-2</v>
      </c>
      <c r="S42" s="3">
        <v>-6.4996649917588911E-2</v>
      </c>
      <c r="T42" s="3">
        <v>-6.3289257572222368E-2</v>
      </c>
      <c r="U42" s="3">
        <v>-6.163123733198006E-2</v>
      </c>
      <c r="V42" s="3">
        <v>-6.002128012598007E-2</v>
      </c>
      <c r="W42" s="3">
        <v>-5.8458107821650174E-2</v>
      </c>
      <c r="X42" s="3">
        <v>-5.6957902652825965E-2</v>
      </c>
      <c r="Y42" s="3">
        <v>-5.5500671943889301E-2</v>
      </c>
      <c r="Z42" s="3">
        <v>-5.4084853883864525E-2</v>
      </c>
      <c r="AA42" s="3">
        <v>-5.2708949980299735E-2</v>
      </c>
      <c r="AB42" s="3">
        <v>-5.1371522242931178E-2</v>
      </c>
      <c r="AC42" s="3">
        <v>-5.0071190501512319E-2</v>
      </c>
      <c r="AD42" s="3">
        <v>-4.8806629851426919E-2</v>
      </c>
      <c r="AE42" s="3">
        <v>-4.7576568220222271E-2</v>
      </c>
      <c r="AF42" s="3">
        <v>-4.6379784049548789E-2</v>
      </c>
      <c r="AG42" s="3">
        <v>-4.5215104085869484E-2</v>
      </c>
      <c r="AH42" s="3">
        <v>-4.4071150003929915E-2</v>
      </c>
      <c r="AI42" s="3">
        <v>-4.2957862813437941E-2</v>
      </c>
      <c r="AJ42" s="3">
        <v>-4.187442040250744E-2</v>
      </c>
      <c r="AK42" s="3">
        <v>-4.0820022698312641E-2</v>
      </c>
      <c r="AL42" s="3">
        <v>-3.9793891076158161E-2</v>
      </c>
      <c r="AM42" s="3">
        <v>-3.8795267784593079E-2</v>
      </c>
      <c r="AN42" s="3">
        <v>-3.7823415385801695E-2</v>
      </c>
      <c r="AO42" s="3">
        <v>-3.6877616211086206E-2</v>
      </c>
      <c r="AP42" s="3">
        <v>-2.9842794901924208E-13</v>
      </c>
      <c r="AQ42" s="3">
        <v>-2.9842794901924208E-13</v>
      </c>
      <c r="AR42" s="3">
        <v>-2.9842794901924208E-13</v>
      </c>
      <c r="AS42" s="3">
        <v>-2.9842794901924208E-13</v>
      </c>
      <c r="AT42" s="3">
        <v>-2.9842794901924208E-13</v>
      </c>
      <c r="AU42" s="3">
        <v>-2.9842794901924208E-13</v>
      </c>
      <c r="AV42" s="3">
        <v>-2.9842794901924208E-13</v>
      </c>
      <c r="AW42" s="3">
        <v>-2.9842794901924208E-13</v>
      </c>
      <c r="AX42" s="3">
        <v>-2.9842794901924208E-13</v>
      </c>
      <c r="AY42" s="3">
        <v>-2.9842794901924208E-13</v>
      </c>
      <c r="AZ42" s="3">
        <v>-2.9842794901924208E-13</v>
      </c>
      <c r="BA42" s="3">
        <v>-2.9842794901924208E-13</v>
      </c>
      <c r="BC42" s="7">
        <f t="shared" si="0"/>
        <v>-2.3644769076113761</v>
      </c>
      <c r="BD42" s="13">
        <f t="shared" si="1"/>
        <v>23.644769076113761</v>
      </c>
    </row>
    <row r="43" spans="2:78" x14ac:dyDescent="0.2">
      <c r="B43" s="87"/>
      <c r="C43" t="s">
        <v>64</v>
      </c>
      <c r="D43" s="3">
        <v>-9.9407728817226371E-2</v>
      </c>
      <c r="E43" s="3">
        <v>-9.6363677461425823E-2</v>
      </c>
      <c r="F43" s="3">
        <v>-9.3460316095672624E-2</v>
      </c>
      <c r="G43" s="3">
        <v>-9.0676584205652944E-2</v>
      </c>
      <c r="H43" s="3">
        <v>-8.7957240351698829E-2</v>
      </c>
      <c r="I43" s="3">
        <v>-8.5447549622756469E-2</v>
      </c>
      <c r="J43" s="3">
        <v>-8.300315452504492E-2</v>
      </c>
      <c r="K43" s="3">
        <v>-8.0716675708231378E-2</v>
      </c>
      <c r="L43" s="3">
        <v>-7.8493052420995468E-2</v>
      </c>
      <c r="M43" s="3">
        <v>-7.6332469048608687E-2</v>
      </c>
      <c r="N43" s="3">
        <v>-7.4297319634908376E-2</v>
      </c>
      <c r="O43" s="3">
        <v>-7.2320145701198157E-2</v>
      </c>
      <c r="P43" s="3">
        <v>-7.0399437408610765E-2</v>
      </c>
      <c r="Q43" s="3">
        <v>-6.8533719793407499E-2</v>
      </c>
      <c r="R43" s="3">
        <v>-6.6721552093312653E-2</v>
      </c>
      <c r="S43" s="3">
        <v>-6.4961527083511328E-2</v>
      </c>
      <c r="T43" s="3">
        <v>-6.3252270421344292E-2</v>
      </c>
      <c r="U43" s="3">
        <v>-6.1592440000779902E-2</v>
      </c>
      <c r="V43" s="3">
        <v>-5.9980725315469385E-2</v>
      </c>
      <c r="W43" s="3">
        <v>-5.8415846831394447E-2</v>
      </c>
      <c r="X43" s="3">
        <v>-5.691397197057313E-2</v>
      </c>
      <c r="Y43" s="3">
        <v>-5.5455118680697524E-2</v>
      </c>
      <c r="Z43" s="3">
        <v>-5.4037723438128182E-2</v>
      </c>
      <c r="AA43" s="3">
        <v>-5.2660286107339971E-2</v>
      </c>
      <c r="AB43" s="3">
        <v>-5.1321367121261119E-2</v>
      </c>
      <c r="AC43" s="3">
        <v>-5.0019584796217487E-2</v>
      </c>
      <c r="AD43" s="3">
        <v>-4.8753612774802946E-2</v>
      </c>
      <c r="AE43" s="3">
        <v>-4.7522177589740977E-2</v>
      </c>
      <c r="AF43" s="3">
        <v>-4.6324056343195252E-2</v>
      </c>
      <c r="AG43" s="3">
        <v>-4.5158074495091682E-2</v>
      </c>
      <c r="AH43" s="3">
        <v>-4.4012866041626353E-2</v>
      </c>
      <c r="AI43" s="3">
        <v>-4.2898358106540968E-2</v>
      </c>
      <c r="AJ43" s="3">
        <v>-4.1813727676512258E-2</v>
      </c>
      <c r="AK43" s="3">
        <v>-4.0758173801378916E-2</v>
      </c>
      <c r="AL43" s="3">
        <v>-3.9730917002685828E-2</v>
      </c>
      <c r="AM43" s="3">
        <v>-3.873119869808761E-2</v>
      </c>
      <c r="AN43" s="3">
        <v>-3.7758280641156716E-2</v>
      </c>
      <c r="AO43" s="3">
        <v>-3.6811444376255054E-2</v>
      </c>
      <c r="AP43" s="3">
        <v>-3.5889990707914876E-2</v>
      </c>
      <c r="AQ43" s="3">
        <v>-1.7053025658242404E-13</v>
      </c>
      <c r="AR43" s="3">
        <v>-1.7053025658242404E-13</v>
      </c>
      <c r="AS43" s="3">
        <v>-1.7053025658242404E-13</v>
      </c>
      <c r="AT43" s="3">
        <v>-1.7053025658242404E-13</v>
      </c>
      <c r="AU43" s="3">
        <v>-1.7053025658242404E-13</v>
      </c>
      <c r="AV43" s="3">
        <v>-1.7053025658242404E-13</v>
      </c>
      <c r="AW43" s="3">
        <v>-1.7053025658242404E-13</v>
      </c>
      <c r="AX43" s="3">
        <v>-1.7053025658242404E-13</v>
      </c>
      <c r="AY43" s="3">
        <v>-1.7053025658242404E-13</v>
      </c>
      <c r="AZ43" s="3">
        <v>-1.7053025658242404E-13</v>
      </c>
      <c r="BA43" s="3">
        <v>-1.7053025658242404E-13</v>
      </c>
      <c r="BC43" s="7">
        <f t="shared" si="0"/>
        <v>-2.398904362912333</v>
      </c>
      <c r="BD43" s="13">
        <f t="shared" si="1"/>
        <v>23.98904362912333</v>
      </c>
    </row>
    <row r="44" spans="2:78" x14ac:dyDescent="0.2">
      <c r="B44" s="87"/>
      <c r="C44" t="s">
        <v>65</v>
      </c>
      <c r="D44" s="3">
        <v>-9.9407728817155316E-2</v>
      </c>
      <c r="E44" s="3">
        <v>-9.6361064938747631E-2</v>
      </c>
      <c r="F44" s="3">
        <v>-9.3455140180068952E-2</v>
      </c>
      <c r="G44" s="3">
        <v>-9.0668899169344286E-2</v>
      </c>
      <c r="H44" s="3">
        <v>-8.794711015777068E-2</v>
      </c>
      <c r="I44" s="3">
        <v>-8.5435025327569747E-2</v>
      </c>
      <c r="J44" s="3">
        <v>-8.2988302941998882E-2</v>
      </c>
      <c r="K44" s="3">
        <v>-8.0699547495441948E-2</v>
      </c>
      <c r="L44" s="3">
        <v>-7.8473712532243667E-2</v>
      </c>
      <c r="M44" s="3">
        <v>-7.6310982629166801E-2</v>
      </c>
      <c r="N44" s="3">
        <v>-7.4273732111066693E-2</v>
      </c>
      <c r="O44" s="3">
        <v>-7.2294517138445258E-2</v>
      </c>
      <c r="P44" s="3">
        <v>-7.0371826308090135E-2</v>
      </c>
      <c r="Q44" s="3">
        <v>-6.8504183128140994E-2</v>
      </c>
      <c r="R44" s="3">
        <v>-6.6690145343528684E-2</v>
      </c>
      <c r="S44" s="3">
        <v>-6.4928304271575144E-2</v>
      </c>
      <c r="T44" s="3">
        <v>-6.3217284145622443E-2</v>
      </c>
      <c r="U44" s="3">
        <v>-6.1555741469106806E-2</v>
      </c>
      <c r="V44" s="3">
        <v>-5.9942364378002821E-2</v>
      </c>
      <c r="W44" s="3">
        <v>-5.8375872012476293E-2</v>
      </c>
      <c r="X44" s="3">
        <v>-5.6872417784205709E-2</v>
      </c>
      <c r="Y44" s="3">
        <v>-5.5412029689307474E-2</v>
      </c>
      <c r="Z44" s="3">
        <v>-5.399314258421839E-2</v>
      </c>
      <c r="AA44" s="3">
        <v>-5.2614254779228986E-2</v>
      </c>
      <c r="AB44" s="3">
        <v>-5.1273925215753025E-2</v>
      </c>
      <c r="AC44" s="3">
        <v>-4.9970770778571705E-2</v>
      </c>
      <c r="AD44" s="3">
        <v>-4.8703463736103458E-2</v>
      </c>
      <c r="AE44" s="3">
        <v>-4.7470729301636538E-2</v>
      </c>
      <c r="AF44" s="3">
        <v>-4.6271343310323232E-2</v>
      </c>
      <c r="AG44" s="3">
        <v>-4.5104130005171328E-2</v>
      </c>
      <c r="AH44" s="3">
        <v>-4.3957735037281509E-2</v>
      </c>
      <c r="AI44" s="3">
        <v>-4.2842072395615105E-2</v>
      </c>
      <c r="AJ44" s="3">
        <v>-4.175631821414072E-2</v>
      </c>
      <c r="AK44" s="3">
        <v>-4.0699670712868397E-2</v>
      </c>
      <c r="AL44" s="3">
        <v>-3.9671349605740147E-2</v>
      </c>
      <c r="AM44" s="3">
        <v>-3.8670595524493478E-2</v>
      </c>
      <c r="AN44" s="3">
        <v>-3.769666945780159E-2</v>
      </c>
      <c r="AO44" s="3">
        <v>-3.6748852205647609E-2</v>
      </c>
      <c r="AP44" s="3">
        <v>-3.5826443848165468E-2</v>
      </c>
      <c r="AQ44" s="3">
        <v>-3.4928763228805337E-2</v>
      </c>
      <c r="AR44" s="3">
        <v>-1.1368683772161603E-13</v>
      </c>
      <c r="AS44" s="3">
        <v>-1.1368683772161603E-13</v>
      </c>
      <c r="AT44" s="3">
        <v>-1.1368683772161603E-13</v>
      </c>
      <c r="AU44" s="3">
        <v>-1.1368683772161603E-13</v>
      </c>
      <c r="AV44" s="3">
        <v>-1.1368683772161603E-13</v>
      </c>
      <c r="AW44" s="3">
        <v>-1.1368683772161603E-13</v>
      </c>
      <c r="AX44" s="3">
        <v>-1.1368683772161603E-13</v>
      </c>
      <c r="AY44" s="3">
        <v>-1.1368683772161603E-13</v>
      </c>
      <c r="AZ44" s="3">
        <v>-1.1368683772161603E-13</v>
      </c>
      <c r="BA44" s="3">
        <v>-1.1368683772161603E-13</v>
      </c>
      <c r="BC44" s="7">
        <f t="shared" si="0"/>
        <v>-2.4323861619117793</v>
      </c>
      <c r="BD44" s="13">
        <f t="shared" si="1"/>
        <v>24.323861619117793</v>
      </c>
    </row>
    <row r="45" spans="2:78" x14ac:dyDescent="0.2">
      <c r="B45" s="87"/>
      <c r="C45" t="s">
        <v>66</v>
      </c>
      <c r="D45" s="3">
        <v>-9.9407728817254792E-2</v>
      </c>
      <c r="E45" s="3">
        <v>-9.6358590911918895E-2</v>
      </c>
      <c r="F45" s="3">
        <v>-9.3450238651598738E-2</v>
      </c>
      <c r="G45" s="3">
        <v>-9.0661621534366077E-2</v>
      </c>
      <c r="H45" s="3">
        <v>-8.7937516988546349E-2</v>
      </c>
      <c r="I45" s="3">
        <v>-8.5423164973789767E-2</v>
      </c>
      <c r="J45" s="3">
        <v>-8.2974238675035394E-2</v>
      </c>
      <c r="K45" s="3">
        <v>-8.0683327288085138E-2</v>
      </c>
      <c r="L45" s="3">
        <v>-7.845539789485656E-2</v>
      </c>
      <c r="M45" s="3">
        <v>-7.6290635253542405E-2</v>
      </c>
      <c r="N45" s="3">
        <v>-7.4251395015295429E-2</v>
      </c>
      <c r="O45" s="3">
        <v>-7.2270247203817917E-2</v>
      </c>
      <c r="P45" s="3">
        <v>-7.0345678934529587E-2</v>
      </c>
      <c r="Q45" s="3">
        <v>-6.8476212268308245E-2</v>
      </c>
      <c r="R45" s="3">
        <v>-6.6660403536701551E-2</v>
      </c>
      <c r="S45" s="3">
        <v>-6.4896842676091637E-2</v>
      </c>
      <c r="T45" s="3">
        <v>-6.31841525715231E-2</v>
      </c>
      <c r="U45" s="3">
        <v>-6.1520988409654365E-2</v>
      </c>
      <c r="V45" s="3">
        <v>-5.9906037040548199E-2</v>
      </c>
      <c r="W45" s="3">
        <v>-5.8338016349182453E-2</v>
      </c>
      <c r="X45" s="3">
        <v>-5.6833066479214267E-2</v>
      </c>
      <c r="Y45" s="3">
        <v>-5.5371224942760477E-2</v>
      </c>
      <c r="Z45" s="3">
        <v>-5.395092506219612E-2</v>
      </c>
      <c r="AA45" s="3">
        <v>-5.2570663675908236E-2</v>
      </c>
      <c r="AB45" s="3">
        <v>-5.1228998312936369E-2</v>
      </c>
      <c r="AC45" s="3">
        <v>-4.9924544502388812E-2</v>
      </c>
      <c r="AD45" s="3">
        <v>-4.8655973211339187E-2</v>
      </c>
      <c r="AE45" s="3">
        <v>-4.7422008403600557E-2</v>
      </c>
      <c r="AF45" s="3">
        <v>-4.6221424714474324E-2</v>
      </c>
      <c r="AG45" s="3">
        <v>-4.5053045234595857E-2</v>
      </c>
      <c r="AH45" s="3">
        <v>-4.3905526652096682E-2</v>
      </c>
      <c r="AI45" s="3">
        <v>-4.2788770517432795E-2</v>
      </c>
      <c r="AJ45" s="3">
        <v>-4.1701952157126243E-2</v>
      </c>
      <c r="AK45" s="3">
        <v>-4.0644269005298383E-2</v>
      </c>
      <c r="AL45" s="3">
        <v>-3.9614940011148292E-2</v>
      </c>
      <c r="AM45" s="3">
        <v>-3.8613205062091538E-2</v>
      </c>
      <c r="AN45" s="3">
        <v>-3.7638324422488267E-2</v>
      </c>
      <c r="AO45" s="3">
        <v>-3.668957818743479E-2</v>
      </c>
      <c r="AP45" s="3">
        <v>-3.5766265751050241E-2</v>
      </c>
      <c r="AQ45" s="3">
        <v>-3.4867705289158835E-2</v>
      </c>
      <c r="AR45" s="3">
        <v>-3.3993233255785071E-2</v>
      </c>
      <c r="AS45" s="3">
        <v>-2.2737367544323206E-13</v>
      </c>
      <c r="AT45" s="3">
        <v>-2.2737367544323206E-13</v>
      </c>
      <c r="AU45" s="3">
        <v>-2.2737367544323206E-13</v>
      </c>
      <c r="AV45" s="3">
        <v>-2.2737367544323206E-13</v>
      </c>
      <c r="AW45" s="3">
        <v>-2.2737367544323206E-13</v>
      </c>
      <c r="AX45" s="3">
        <v>-2.2737367544323206E-13</v>
      </c>
      <c r="AY45" s="3">
        <v>-2.2737367544323206E-13</v>
      </c>
      <c r="AZ45" s="3">
        <v>-2.2737367544323206E-13</v>
      </c>
      <c r="BA45" s="3">
        <v>-2.2737367544323206E-13</v>
      </c>
      <c r="BC45" s="7">
        <f t="shared" si="0"/>
        <v>-2.4649480798472183</v>
      </c>
      <c r="BD45" s="13">
        <f t="shared" si="1"/>
        <v>24.649480798472183</v>
      </c>
    </row>
    <row r="46" spans="2:78" x14ac:dyDescent="0.2">
      <c r="B46" s="87"/>
      <c r="C46" t="s">
        <v>67</v>
      </c>
      <c r="D46" s="3">
        <v>-9.9407728817226371E-2</v>
      </c>
      <c r="E46" s="3">
        <v>-9.6356245495712756E-2</v>
      </c>
      <c r="F46" s="3">
        <v>-9.344559192594204E-2</v>
      </c>
      <c r="G46" s="3">
        <v>-9.0654722222581086E-2</v>
      </c>
      <c r="H46" s="3">
        <v>-8.7928422514096383E-2</v>
      </c>
      <c r="I46" s="3">
        <v>-8.541192117297669E-2</v>
      </c>
      <c r="J46" s="3">
        <v>-8.2960905530242712E-2</v>
      </c>
      <c r="K46" s="3">
        <v>-8.0667950278012768E-2</v>
      </c>
      <c r="L46" s="3">
        <v>-7.8438035332467848E-2</v>
      </c>
      <c r="M46" s="3">
        <v>-7.6271345623496245E-2</v>
      </c>
      <c r="N46" s="3">
        <v>-7.4230219099575834E-2</v>
      </c>
      <c r="O46" s="3">
        <v>-7.2247238926678392E-2</v>
      </c>
      <c r="P46" s="3">
        <v>-7.0320890815963821E-2</v>
      </c>
      <c r="Q46" s="3">
        <v>-6.8449695456308746E-2</v>
      </c>
      <c r="R46" s="3">
        <v>-6.6632207839205648E-2</v>
      </c>
      <c r="S46" s="3">
        <v>-6.4867016592131677E-2</v>
      </c>
      <c r="T46" s="3">
        <v>-6.3152743321779781E-2</v>
      </c>
      <c r="U46" s="3">
        <v>-6.1488041966484275E-2</v>
      </c>
      <c r="V46" s="3">
        <v>-5.987159815731502E-2</v>
      </c>
      <c r="W46" s="3">
        <v>-5.8302128589076574E-2</v>
      </c>
      <c r="X46" s="3">
        <v>-5.6795760827469621E-2</v>
      </c>
      <c r="Y46" s="3">
        <v>-5.5332541405704205E-2</v>
      </c>
      <c r="Z46" s="3">
        <v>-5.3910902191958598E-2</v>
      </c>
      <c r="AA46" s="3">
        <v>-5.252933862914233E-2</v>
      </c>
      <c r="AB46" s="3">
        <v>-5.1186406907348214E-2</v>
      </c>
      <c r="AC46" s="3">
        <v>-4.988072127059695E-2</v>
      </c>
      <c r="AD46" s="3">
        <v>-4.8610951452133122E-2</v>
      </c>
      <c r="AE46" s="3">
        <v>-4.7375820231337684E-2</v>
      </c>
      <c r="AF46" s="3">
        <v>-4.6174101105975751E-2</v>
      </c>
      <c r="AG46" s="3">
        <v>-4.500461607429429E-2</v>
      </c>
      <c r="AH46" s="3">
        <v>-4.3856032287578728E-2</v>
      </c>
      <c r="AI46" s="3">
        <v>-4.2738239504515718E-2</v>
      </c>
      <c r="AJ46" s="3">
        <v>-4.1650412286045935E-2</v>
      </c>
      <c r="AK46" s="3">
        <v>-4.0591747321329308E-2</v>
      </c>
      <c r="AL46" s="3">
        <v>-3.9561462834527106E-2</v>
      </c>
      <c r="AM46" s="3">
        <v>-3.8558798007471751E-2</v>
      </c>
      <c r="AN46" s="3">
        <v>-3.7583012417869099E-2</v>
      </c>
      <c r="AO46" s="3">
        <v>-3.6633385492521597E-2</v>
      </c>
      <c r="AP46" s="3">
        <v>-3.5709215975202824E-2</v>
      </c>
      <c r="AQ46" s="3">
        <v>-3.4809821408828157E-2</v>
      </c>
      <c r="AR46" s="3">
        <v>-3.3934537631495232E-2</v>
      </c>
      <c r="AS46" s="3">
        <v>-3.3082718285982082E-2</v>
      </c>
      <c r="AT46" s="3">
        <v>-1.9895196601282805E-13</v>
      </c>
      <c r="AU46" s="3">
        <v>-1.9895196601282805E-13</v>
      </c>
      <c r="AV46" s="3">
        <v>-1.9895196601282805E-13</v>
      </c>
      <c r="AW46" s="3">
        <v>-1.9895196601282805E-13</v>
      </c>
      <c r="AX46" s="3">
        <v>-1.9895196601282805E-13</v>
      </c>
      <c r="AY46" s="3">
        <v>-1.9895196601282805E-13</v>
      </c>
      <c r="AZ46" s="3">
        <v>-1.9895196601282805E-13</v>
      </c>
      <c r="BA46" s="3">
        <v>-1.9895196601282805E-13</v>
      </c>
      <c r="BC46" s="7">
        <f t="shared" si="0"/>
        <v>-2.4966151932281946</v>
      </c>
      <c r="BD46" s="13">
        <f t="shared" si="1"/>
        <v>24.966151932281946</v>
      </c>
    </row>
    <row r="47" spans="2:78" x14ac:dyDescent="0.2">
      <c r="B47" s="87"/>
      <c r="C47" t="s">
        <v>68</v>
      </c>
      <c r="D47" s="3">
        <v>-9.9407728817169527E-2</v>
      </c>
      <c r="E47" s="3">
        <v>-9.6354019716727635E-2</v>
      </c>
      <c r="F47" s="3">
        <v>-9.3441182224822228E-2</v>
      </c>
      <c r="G47" s="3">
        <v>-9.0648174837397733E-2</v>
      </c>
      <c r="H47" s="3">
        <v>-8.7919791939214065E-2</v>
      </c>
      <c r="I47" s="3">
        <v>-8.5401250906585346E-2</v>
      </c>
      <c r="J47" s="3">
        <v>-8.2948252495043562E-2</v>
      </c>
      <c r="K47" s="3">
        <v>-8.0653357633053702E-2</v>
      </c>
      <c r="L47" s="3">
        <v>-7.8421558416039261E-2</v>
      </c>
      <c r="M47" s="3">
        <v>-7.6253039937171252E-2</v>
      </c>
      <c r="N47" s="3">
        <v>-7.4210123344940371E-2</v>
      </c>
      <c r="O47" s="3">
        <v>-7.2225404277475036E-2</v>
      </c>
      <c r="P47" s="3">
        <v>-7.0297367113070663E-2</v>
      </c>
      <c r="Q47" s="3">
        <v>-6.8424531238903796E-2</v>
      </c>
      <c r="R47" s="3">
        <v>-6.6605450374467523E-2</v>
      </c>
      <c r="S47" s="3">
        <v>-6.48387119052245E-2</v>
      </c>
      <c r="T47" s="3">
        <v>-6.312293622468701E-2</v>
      </c>
      <c r="U47" s="3">
        <v>-6.1456776086572518E-2</v>
      </c>
      <c r="V47" s="3">
        <v>-5.9838915965116257E-2</v>
      </c>
      <c r="W47" s="3">
        <v>-5.8268071425715107E-2</v>
      </c>
      <c r="X47" s="3">
        <v>-5.676035809760549E-2</v>
      </c>
      <c r="Y47" s="3">
        <v>-5.5295831075071078E-2</v>
      </c>
      <c r="Z47" s="3">
        <v>-5.3872920846032457E-2</v>
      </c>
      <c r="AA47" s="3">
        <v>-5.2490121529388034E-2</v>
      </c>
      <c r="AB47" s="3">
        <v>-5.1145988044467572E-2</v>
      </c>
      <c r="AC47" s="3">
        <v>-4.9839133415588321E-2</v>
      </c>
      <c r="AD47" s="3">
        <v>-4.8568226205318865E-2</v>
      </c>
      <c r="AE47" s="3">
        <v>-4.733198806896155E-2</v>
      </c>
      <c r="AF47" s="3">
        <v>-4.6129191424824967E-2</v>
      </c>
      <c r="AG47" s="3">
        <v>-4.495865723428949E-2</v>
      </c>
      <c r="AH47" s="3">
        <v>-4.3809062578318958E-2</v>
      </c>
      <c r="AI47" s="3">
        <v>-4.2690286025163005E-2</v>
      </c>
      <c r="AJ47" s="3">
        <v>-4.1601501409331831E-2</v>
      </c>
      <c r="AK47" s="3">
        <v>-4.0541904712966925E-2</v>
      </c>
      <c r="AL47" s="3">
        <v>-3.9510713472168391E-2</v>
      </c>
      <c r="AM47" s="3">
        <v>-3.850716619922423E-2</v>
      </c>
      <c r="AN47" s="3">
        <v>-3.7530521820144713E-2</v>
      </c>
      <c r="AO47" s="3">
        <v>-3.6580059127601317E-2</v>
      </c>
      <c r="AP47" s="3">
        <v>-3.5655076248133355E-2</v>
      </c>
      <c r="AQ47" s="3">
        <v>-3.4754890124105486E-2</v>
      </c>
      <c r="AR47" s="3">
        <v>-3.3878836008994995E-2</v>
      </c>
      <c r="AS47" s="3">
        <v>-3.3026266976804663E-2</v>
      </c>
      <c r="AT47" s="3">
        <v>-3.219655344412331E-2</v>
      </c>
      <c r="AU47" s="3">
        <v>-1.1368683772161603E-13</v>
      </c>
      <c r="AV47" s="3">
        <v>-1.1368683772161603E-13</v>
      </c>
      <c r="AW47" s="3">
        <v>-1.1368683772161603E-13</v>
      </c>
      <c r="AX47" s="3">
        <v>-1.1368683772161603E-13</v>
      </c>
      <c r="AY47" s="3">
        <v>-1.1368683772161603E-13</v>
      </c>
      <c r="AZ47" s="3">
        <v>-1.1368683772161603E-13</v>
      </c>
      <c r="BA47" s="3">
        <v>-1.1368683772161603E-13</v>
      </c>
      <c r="BC47" s="7">
        <f t="shared" si="0"/>
        <v>-2.5274118989688219</v>
      </c>
      <c r="BD47" s="13">
        <f t="shared" si="1"/>
        <v>25.274118989688219</v>
      </c>
    </row>
    <row r="48" spans="2:78" x14ac:dyDescent="0.2">
      <c r="B48" s="87"/>
      <c r="C48" t="s">
        <v>69</v>
      </c>
      <c r="D48" s="3">
        <v>-9.9407728817084262E-2</v>
      </c>
      <c r="E48" s="3">
        <v>-9.6351905409960636E-2</v>
      </c>
      <c r="F48" s="3">
        <v>-9.3436993371909693E-2</v>
      </c>
      <c r="G48" s="3">
        <v>-9.0641955360666771E-2</v>
      </c>
      <c r="H48" s="3">
        <v>-8.7911593603848814E-2</v>
      </c>
      <c r="I48" s="3">
        <v>-8.5391115032294351E-2</v>
      </c>
      <c r="J48" s="3">
        <v>-8.2936233153660055E-2</v>
      </c>
      <c r="K48" s="3">
        <v>-8.0639495822083518E-2</v>
      </c>
      <c r="L48" s="3">
        <v>-7.8405906702414541E-2</v>
      </c>
      <c r="M48" s="3">
        <v>-7.6235651042736663E-2</v>
      </c>
      <c r="N48" s="3">
        <v>-7.4191034033049164E-2</v>
      </c>
      <c r="O48" s="3">
        <v>-7.2204663158942139E-2</v>
      </c>
      <c r="P48" s="3">
        <v>-7.0275021532722803E-2</v>
      </c>
      <c r="Q48" s="3">
        <v>-6.840062730475438E-2</v>
      </c>
      <c r="R48" s="3">
        <v>-6.6580032986607307E-2</v>
      </c>
      <c r="S48" s="3">
        <v>-6.481182478376013E-2</v>
      </c>
      <c r="T48" s="3">
        <v>-6.3094621937295869E-2</v>
      </c>
      <c r="U48" s="3">
        <v>-6.1427076075574405E-2</v>
      </c>
      <c r="V48" s="3">
        <v>-5.9807870574118738E-2</v>
      </c>
      <c r="W48" s="3">
        <v>-5.8235719925349372E-2</v>
      </c>
      <c r="X48" s="3">
        <v>-5.6726728419903338E-2</v>
      </c>
      <c r="Y48" s="3">
        <v>-5.5260959284254341E-2</v>
      </c>
      <c r="Z48" s="3">
        <v>-5.3836841695442672E-2</v>
      </c>
      <c r="AA48" s="3">
        <v>-5.245286851442188E-2</v>
      </c>
      <c r="AB48" s="3">
        <v>-5.1107593453423306E-2</v>
      </c>
      <c r="AC48" s="3">
        <v>-4.9799628378337957E-2</v>
      </c>
      <c r="AD48" s="3">
        <v>-4.8527640739592925E-2</v>
      </c>
      <c r="AE48" s="3">
        <v>-4.729035112458746E-2</v>
      </c>
      <c r="AF48" s="3">
        <v>-4.608653092628856E-2</v>
      </c>
      <c r="AG48" s="3">
        <v>-4.4915000121335424E-2</v>
      </c>
      <c r="AH48" s="3">
        <v>-4.3764445222791437E-2</v>
      </c>
      <c r="AI48" s="3">
        <v>-4.2644734169087428E-2</v>
      </c>
      <c r="AJ48" s="3">
        <v>-4.1555040104597651E-2</v>
      </c>
      <c r="AK48" s="3">
        <v>-4.0494558339901232E-2</v>
      </c>
      <c r="AL48" s="3">
        <v>-3.9462505757512645E-2</v>
      </c>
      <c r="AM48" s="3">
        <v>-3.8458120233627824E-2</v>
      </c>
      <c r="AN48" s="3">
        <v>-3.7480660075289052E-2</v>
      </c>
      <c r="AO48" s="3">
        <v>-3.6529403472712829E-2</v>
      </c>
      <c r="AP48" s="3">
        <v>-3.5603647966226504E-2</v>
      </c>
      <c r="AQ48" s="3">
        <v>-3.4702709927586284E-2</v>
      </c>
      <c r="AR48" s="3">
        <v>-3.382592405505136E-2</v>
      </c>
      <c r="AS48" s="3">
        <v>-3.2972642882214132E-2</v>
      </c>
      <c r="AT48" s="3">
        <v>-3.214223629981916E-2</v>
      </c>
      <c r="AU48" s="3">
        <v>-3.1334091090442939E-2</v>
      </c>
      <c r="AV48" s="3">
        <v>-7.1054273576010019E-14</v>
      </c>
      <c r="AW48" s="3">
        <v>-7.1054273576010019E-14</v>
      </c>
      <c r="AX48" s="3">
        <v>-7.1054273576010019E-14</v>
      </c>
      <c r="AY48" s="3">
        <v>-7.1054273576010019E-14</v>
      </c>
      <c r="AZ48" s="3">
        <v>-7.1054273576010019E-14</v>
      </c>
      <c r="BA48" s="3">
        <v>-7.1054273576010019E-14</v>
      </c>
      <c r="BC48" s="7">
        <f t="shared" si="0"/>
        <v>-2.5573619328837083</v>
      </c>
      <c r="BD48" s="13">
        <f t="shared" si="1"/>
        <v>25.573619328837079</v>
      </c>
    </row>
    <row r="49" spans="2:69" x14ac:dyDescent="0.2">
      <c r="B49" s="87"/>
      <c r="C49" t="s">
        <v>70</v>
      </c>
      <c r="D49" s="3">
        <v>-9.9407728816913732E-2</v>
      </c>
      <c r="E49" s="3">
        <v>-9.6349895129876018E-2</v>
      </c>
      <c r="F49" s="3">
        <v>-9.3433010616209344E-2</v>
      </c>
      <c r="G49" s="3">
        <v>-9.063604189057628E-2</v>
      </c>
      <c r="H49" s="3">
        <v>-8.7903798637597674E-2</v>
      </c>
      <c r="I49" s="3">
        <v>-8.5381477856643073E-2</v>
      </c>
      <c r="J49" s="3">
        <v>-8.2924805180084604E-2</v>
      </c>
      <c r="K49" s="3">
        <v>-8.0626316030944167E-2</v>
      </c>
      <c r="L49" s="3">
        <v>-7.8391025074196818E-2</v>
      </c>
      <c r="M49" s="3">
        <v>-7.6219117705434769E-2</v>
      </c>
      <c r="N49" s="3">
        <v>-7.4172883941130863E-2</v>
      </c>
      <c r="O49" s="3">
        <v>-7.2184942531492879E-2</v>
      </c>
      <c r="P49" s="3">
        <v>-7.0253775385140216E-2</v>
      </c>
      <c r="Q49" s="3">
        <v>-6.8377899476558923E-2</v>
      </c>
      <c r="R49" s="3">
        <v>-6.6555866168656053E-2</v>
      </c>
      <c r="S49" s="3">
        <v>-6.4786260545020014E-2</v>
      </c>
      <c r="T49" s="3">
        <v>-6.3067700751162192E-2</v>
      </c>
      <c r="U49" s="3">
        <v>-6.1398837345336688E-2</v>
      </c>
      <c r="V49" s="3">
        <v>-5.9778352658383938E-2</v>
      </c>
      <c r="W49" s="3">
        <v>-5.820496016259824E-2</v>
      </c>
      <c r="X49" s="3">
        <v>-5.6694753367864337E-2</v>
      </c>
      <c r="Y49" s="3">
        <v>-5.5227803232796191E-2</v>
      </c>
      <c r="Z49" s="3">
        <v>-5.3802537687886343E-2</v>
      </c>
      <c r="AA49" s="3">
        <v>-5.2417448398188071E-2</v>
      </c>
      <c r="AB49" s="3">
        <v>-5.1071087928264092E-2</v>
      </c>
      <c r="AC49" s="3">
        <v>-4.9762067042436797E-2</v>
      </c>
      <c r="AD49" s="3">
        <v>-4.848905213368937E-2</v>
      </c>
      <c r="AE49" s="3">
        <v>-4.7250762774226018E-2</v>
      </c>
      <c r="AF49" s="3">
        <v>-4.6045969382078056E-2</v>
      </c>
      <c r="AG49" s="3">
        <v>-4.4873490997431986E-2</v>
      </c>
      <c r="AH49" s="3">
        <v>-4.3722023101608443E-2</v>
      </c>
      <c r="AI49" s="3">
        <v>-4.2601423526022586E-2</v>
      </c>
      <c r="AJ49" s="3">
        <v>-4.151086475897614E-2</v>
      </c>
      <c r="AK49" s="3">
        <v>-4.0449541472497685E-2</v>
      </c>
      <c r="AL49" s="3">
        <v>-3.9416669927689441E-2</v>
      </c>
      <c r="AM49" s="3">
        <v>-3.8411487395961785E-2</v>
      </c>
      <c r="AN49" s="3">
        <v>-3.7433251595800243E-2</v>
      </c>
      <c r="AO49" s="3">
        <v>-3.6481240144652816E-2</v>
      </c>
      <c r="AP49" s="3">
        <v>-3.5554750025440285E-2</v>
      </c>
      <c r="AQ49" s="3">
        <v>-3.465309706740527E-2</v>
      </c>
      <c r="AR49" s="3">
        <v>-3.3775615440887918E-2</v>
      </c>
      <c r="AS49" s="3">
        <v>-3.2921657165715601E-2</v>
      </c>
      <c r="AT49" s="3">
        <v>-3.2090591632609744E-2</v>
      </c>
      <c r="AU49" s="3">
        <v>-3.1281805137524543E-2</v>
      </c>
      <c r="AV49" s="3">
        <v>-3.0494700428477017E-2</v>
      </c>
      <c r="AW49" s="3">
        <v>8.5265128291212022E-14</v>
      </c>
      <c r="AX49" s="3">
        <v>8.5265128291212022E-14</v>
      </c>
      <c r="AY49" s="3">
        <v>8.5265128291212022E-14</v>
      </c>
      <c r="AZ49" s="3">
        <v>8.5265128291212022E-14</v>
      </c>
      <c r="BA49" s="3">
        <v>8.5265128291212022E-14</v>
      </c>
      <c r="BC49" s="7">
        <f t="shared" si="0"/>
        <v>-2.5864883876696609</v>
      </c>
      <c r="BD49" s="13">
        <f t="shared" si="1"/>
        <v>25.864883876696609</v>
      </c>
    </row>
    <row r="50" spans="2:69" x14ac:dyDescent="0.2">
      <c r="B50" s="87"/>
      <c r="C50" t="s">
        <v>71</v>
      </c>
      <c r="D50" s="3">
        <v>-9.9407728816814256E-2</v>
      </c>
      <c r="E50" s="3">
        <v>-9.6347982072941818E-2</v>
      </c>
      <c r="F50" s="3">
        <v>-9.3429220478327579E-2</v>
      </c>
      <c r="G50" s="3">
        <v>-9.0630414413425342E-2</v>
      </c>
      <c r="H50" s="3">
        <v>-8.7896380659103102E-2</v>
      </c>
      <c r="I50" s="3">
        <v>-8.5372306763389361E-2</v>
      </c>
      <c r="J50" s="3">
        <v>-8.2913929897216576E-2</v>
      </c>
      <c r="K50" s="3">
        <v>-8.0613773653624321E-2</v>
      </c>
      <c r="L50" s="3">
        <v>-7.8376863165757982E-2</v>
      </c>
      <c r="M50" s="3">
        <v>-7.6203383969300376E-2</v>
      </c>
      <c r="N50" s="3">
        <v>-7.4155611641472774E-2</v>
      </c>
      <c r="O50" s="3">
        <v>-7.2166175652057518E-2</v>
      </c>
      <c r="P50" s="3">
        <v>-7.0233556764236482E-2</v>
      </c>
      <c r="Q50" s="3">
        <v>-6.8356270833518806E-2</v>
      </c>
      <c r="R50" s="3">
        <v>-6.6532868129655753E-2</v>
      </c>
      <c r="S50" s="3">
        <v>-6.4761932668645272E-2</v>
      </c>
      <c r="T50" s="3">
        <v>-6.3042081553390972E-2</v>
      </c>
      <c r="U50" s="3">
        <v>-6.1371964323825523E-2</v>
      </c>
      <c r="V50" s="3">
        <v>-5.9750262316583758E-2</v>
      </c>
      <c r="W50" s="3">
        <v>-5.8175688033230699E-2</v>
      </c>
      <c r="X50" s="3">
        <v>-5.666432472418137E-2</v>
      </c>
      <c r="Y50" s="3">
        <v>-5.5196250706316619E-2</v>
      </c>
      <c r="Z50" s="3">
        <v>-5.376989272392052E-2</v>
      </c>
      <c r="AA50" s="3">
        <v>-5.2383741303856368E-2</v>
      </c>
      <c r="AB50" s="3">
        <v>-5.1036347918582692E-2</v>
      </c>
      <c r="AC50" s="3">
        <v>-4.9726322284158186E-2</v>
      </c>
      <c r="AD50" s="3">
        <v>-4.8452329787224357E-2</v>
      </c>
      <c r="AE50" s="3">
        <v>-4.7213089033959932E-2</v>
      </c>
      <c r="AF50" s="3">
        <v>-4.6007369514470042E-2</v>
      </c>
      <c r="AG50" s="3">
        <v>-4.4833989377863759E-2</v>
      </c>
      <c r="AH50" s="3">
        <v>-4.3681652639989466E-2</v>
      </c>
      <c r="AI50" s="3">
        <v>-4.2560207514114268E-2</v>
      </c>
      <c r="AJ50" s="3">
        <v>-4.1468825864100722E-2</v>
      </c>
      <c r="AK50" s="3">
        <v>-4.0406701754335472E-2</v>
      </c>
      <c r="AL50" s="3">
        <v>-3.9373050854550229E-2</v>
      </c>
      <c r="AM50" s="3">
        <v>-3.8367109860629967E-2</v>
      </c>
      <c r="AN50" s="3">
        <v>-3.7388135930996214E-2</v>
      </c>
      <c r="AO50" s="3">
        <v>-3.6435406137997006E-2</v>
      </c>
      <c r="AP50" s="3">
        <v>-3.5508216934090342E-2</v>
      </c>
      <c r="AQ50" s="3">
        <v>-3.4605883632266909E-2</v>
      </c>
      <c r="AR50" s="3">
        <v>-3.3727739900513143E-2</v>
      </c>
      <c r="AS50" s="3">
        <v>-3.2873137269675112E-2</v>
      </c>
      <c r="AT50" s="3">
        <v>-3.2041444654666407E-2</v>
      </c>
      <c r="AU50" s="3">
        <v>-3.1232047888380521E-2</v>
      </c>
      <c r="AV50" s="3">
        <v>-3.0444349268137216E-2</v>
      </c>
      <c r="AW50" s="3">
        <v>-2.9677767114421272E-2</v>
      </c>
      <c r="AX50" s="3">
        <v>2.1316282072803006E-13</v>
      </c>
      <c r="AY50" s="3">
        <v>2.1316282072803006E-13</v>
      </c>
      <c r="AZ50" s="3">
        <v>2.1316282072803006E-13</v>
      </c>
      <c r="BA50" s="3">
        <v>2.1316282072803006E-13</v>
      </c>
      <c r="BC50" s="7">
        <f t="shared" si="0"/>
        <v>-2.6148137303990637</v>
      </c>
      <c r="BD50" s="13">
        <f t="shared" si="1"/>
        <v>26.148137303990637</v>
      </c>
    </row>
    <row r="51" spans="2:69" x14ac:dyDescent="0.2">
      <c r="B51" s="87"/>
      <c r="C51" t="s">
        <v>72</v>
      </c>
      <c r="D51" s="3">
        <v>-9.9407728816743202E-2</v>
      </c>
      <c r="E51" s="3">
        <v>-9.6346160009488813E-2</v>
      </c>
      <c r="F51" s="3">
        <v>-9.342561061633603E-2</v>
      </c>
      <c r="G51" s="3">
        <v>-9.0625054604160482E-2</v>
      </c>
      <c r="H51" s="3">
        <v>-8.7889315512626354E-2</v>
      </c>
      <c r="I51" s="3">
        <v>-8.5363571888208867E-2</v>
      </c>
      <c r="J51" s="3">
        <v>-8.2903571891236538E-2</v>
      </c>
      <c r="K51" s="3">
        <v>-8.0601827847644358E-2</v>
      </c>
      <c r="L51" s="3">
        <v>-7.8363374860686008E-2</v>
      </c>
      <c r="M51" s="3">
        <v>-7.6188398599754237E-2</v>
      </c>
      <c r="N51" s="3">
        <v>-7.4139160889274081E-2</v>
      </c>
      <c r="O51" s="3">
        <v>-7.2148301409001192E-2</v>
      </c>
      <c r="P51" s="3">
        <v>-7.021429983100802E-2</v>
      </c>
      <c r="Q51" s="3">
        <v>-6.8335670945060656E-2</v>
      </c>
      <c r="R51" s="3">
        <v>-6.6510963979837356E-2</v>
      </c>
      <c r="S51" s="3">
        <v>-6.4738761934478362E-2</v>
      </c>
      <c r="T51" s="3">
        <v>-6.3017680918704855E-2</v>
      </c>
      <c r="U51" s="3">
        <v>-6.1346369502899734E-2</v>
      </c>
      <c r="V51" s="3">
        <v>-5.9723508076544363E-2</v>
      </c>
      <c r="W51" s="3">
        <v>-5.8147808216645558E-2</v>
      </c>
      <c r="X51" s="3">
        <v>-5.6635343402263061E-2</v>
      </c>
      <c r="Y51" s="3">
        <v>-5.51661989584602E-2</v>
      </c>
      <c r="Z51" s="3">
        <v>-5.3738800499758099E-2</v>
      </c>
      <c r="AA51" s="3">
        <v>-5.2351637469001844E-2</v>
      </c>
      <c r="AB51" s="3">
        <v>-5.1003260298415398E-2</v>
      </c>
      <c r="AC51" s="3">
        <v>-4.969227770567386E-2</v>
      </c>
      <c r="AD51" s="3">
        <v>-4.8417354119081324E-2</v>
      </c>
      <c r="AE51" s="3">
        <v>-4.7177207224450513E-2</v>
      </c>
      <c r="AF51" s="3">
        <v>-4.5970605628340877E-2</v>
      </c>
      <c r="AG51" s="3">
        <v>-4.4796366631203455E-2</v>
      </c>
      <c r="AH51" s="3">
        <v>-4.3643202377268153E-2</v>
      </c>
      <c r="AI51" s="3">
        <v>-4.2520951919215122E-2</v>
      </c>
      <c r="AJ51" s="3">
        <v>-4.142878652621107E-2</v>
      </c>
      <c r="AK51" s="3">
        <v>-4.0365899683891371E-2</v>
      </c>
      <c r="AL51" s="3">
        <v>-3.9331506498712088E-2</v>
      </c>
      <c r="AM51" s="3">
        <v>-3.8324843118459739E-2</v>
      </c>
      <c r="AN51" s="3">
        <v>-3.7345166168066157E-2</v>
      </c>
      <c r="AO51" s="3">
        <v>-3.6391752200742644E-2</v>
      </c>
      <c r="AP51" s="3">
        <v>-3.5463897163722891E-2</v>
      </c>
      <c r="AQ51" s="3">
        <v>-3.4560915878316223E-2</v>
      </c>
      <c r="AR51" s="3">
        <v>-3.3682141533986965E-2</v>
      </c>
      <c r="AS51" s="3">
        <v>-3.2826925195905687E-2</v>
      </c>
      <c r="AT51" s="3">
        <v>-3.1994635325787613E-2</v>
      </c>
      <c r="AU51" s="3">
        <v>-3.1184657315492359E-2</v>
      </c>
      <c r="AV51" s="3">
        <v>-3.0396393033129243E-2</v>
      </c>
      <c r="AW51" s="3">
        <v>-2.9629260381426548E-2</v>
      </c>
      <c r="AX51" s="3">
        <v>-2.8882692867910009E-2</v>
      </c>
      <c r="AY51" s="3">
        <v>3.1263880373444408E-13</v>
      </c>
      <c r="AZ51" s="3">
        <v>3.1263880373444408E-13</v>
      </c>
      <c r="BA51" s="3">
        <v>3.1263880373444408E-13</v>
      </c>
      <c r="BC51" s="7">
        <f t="shared" si="0"/>
        <v>-2.6423598194742937</v>
      </c>
      <c r="BD51" s="13">
        <f t="shared" si="1"/>
        <v>26.423598194742937</v>
      </c>
    </row>
    <row r="52" spans="2:69" x14ac:dyDescent="0.2">
      <c r="B52" s="87"/>
      <c r="C52" t="s">
        <v>73</v>
      </c>
      <c r="D52" s="3">
        <v>-9.9407728816572671E-2</v>
      </c>
      <c r="E52" s="3">
        <v>-9.6344423224621778E-2</v>
      </c>
      <c r="F52" s="3">
        <v>-9.3422169707793046E-2</v>
      </c>
      <c r="G52" s="3">
        <v>-9.0619945651653211E-2</v>
      </c>
      <c r="H52" s="3">
        <v>-8.7882581038400076E-2</v>
      </c>
      <c r="I52" s="3">
        <v>-8.5355245834037419E-2</v>
      </c>
      <c r="J52" s="3">
        <v>-8.2893698674240568E-2</v>
      </c>
      <c r="K52" s="3">
        <v>-8.0590441144778424E-2</v>
      </c>
      <c r="L52" s="3">
        <v>-7.8350517852896928E-2</v>
      </c>
      <c r="M52" s="3">
        <v>-7.6174114595062292E-2</v>
      </c>
      <c r="N52" s="3">
        <v>-7.412348008672609E-2</v>
      </c>
      <c r="O52" s="3">
        <v>-7.2131263739606766E-2</v>
      </c>
      <c r="P52" s="3">
        <v>-7.0195944185940107E-2</v>
      </c>
      <c r="Q52" s="3">
        <v>-6.8316035199515568E-2</v>
      </c>
      <c r="R52" s="3">
        <v>-6.6490085016681633E-2</v>
      </c>
      <c r="S52" s="3">
        <v>-6.4716675667298773E-2</v>
      </c>
      <c r="T52" s="3">
        <v>-6.2994422314531562E-2</v>
      </c>
      <c r="U52" s="3">
        <v>-6.1321972604275743E-2</v>
      </c>
      <c r="V52" s="3">
        <v>-5.9698006023438666E-2</v>
      </c>
      <c r="W52" s="3">
        <v>-5.812123326774099E-2</v>
      </c>
      <c r="X52" s="3">
        <v>-5.6607718502121429E-2</v>
      </c>
      <c r="Y52" s="3">
        <v>-5.5137553731853473E-2</v>
      </c>
      <c r="Z52" s="3">
        <v>-5.3709163494559675E-2</v>
      </c>
      <c r="AA52" s="3">
        <v>-5.2321036199828086E-2</v>
      </c>
      <c r="AB52" s="3">
        <v>-5.0971721288362914E-2</v>
      </c>
      <c r="AC52" s="3">
        <v>-4.9659826526152528E-2</v>
      </c>
      <c r="AD52" s="3">
        <v>-4.8384015427927807E-2</v>
      </c>
      <c r="AE52" s="3">
        <v>-4.7143004802407518E-2</v>
      </c>
      <c r="AF52" s="3">
        <v>-4.5935562413831121E-2</v>
      </c>
      <c r="AG52" s="3">
        <v>-4.4760504753597274E-2</v>
      </c>
      <c r="AH52" s="3">
        <v>-4.360655171410599E-2</v>
      </c>
      <c r="AI52" s="3">
        <v>-4.2483533616092473E-2</v>
      </c>
      <c r="AJ52" s="3">
        <v>-4.1390621161866648E-2</v>
      </c>
      <c r="AK52" s="3">
        <v>-4.0327007285384298E-2</v>
      </c>
      <c r="AL52" s="3">
        <v>-3.9291906556243816E-2</v>
      </c>
      <c r="AM52" s="3">
        <v>-3.8284554599712806E-2</v>
      </c>
      <c r="AN52" s="3">
        <v>-3.7304207532258715E-2</v>
      </c>
      <c r="AO52" s="3">
        <v>-3.6350141412242465E-2</v>
      </c>
      <c r="AP52" s="3">
        <v>-3.542165170530609E-2</v>
      </c>
      <c r="AQ52" s="3">
        <v>-3.4518052764084928E-2</v>
      </c>
      <c r="AR52" s="3">
        <v>-3.3638677321931709E-2</v>
      </c>
      <c r="AS52" s="3">
        <v>-3.2782876000140959E-2</v>
      </c>
      <c r="AT52" s="3">
        <v>-3.1950016828460548E-2</v>
      </c>
      <c r="AU52" s="3">
        <v>-3.1139484778293536E-2</v>
      </c>
      <c r="AV52" s="3">
        <v>-3.0350681308647154E-2</v>
      </c>
      <c r="AW52" s="3">
        <v>-2.9583023924118379E-2</v>
      </c>
      <c r="AX52" s="3">
        <v>-2.883594574470294E-2</v>
      </c>
      <c r="AY52" s="3">
        <v>-2.8108895087171959E-2</v>
      </c>
      <c r="AZ52" s="3">
        <v>4.4053649617126212E-13</v>
      </c>
      <c r="BA52" s="3">
        <v>4.4053649617126212E-13</v>
      </c>
      <c r="BC52" s="7">
        <f t="shared" si="0"/>
        <v>-2.6691479211263385</v>
      </c>
      <c r="BD52" s="13">
        <f t="shared" si="1"/>
        <v>26.691479211263385</v>
      </c>
    </row>
    <row r="53" spans="2:69" x14ac:dyDescent="0.2">
      <c r="B53" s="87"/>
      <c r="C53" t="s">
        <v>74</v>
      </c>
      <c r="D53" s="3">
        <v>-9.9407728816686358E-2</v>
      </c>
      <c r="E53" s="3">
        <v>-9.6342766466221974E-2</v>
      </c>
      <c r="F53" s="3">
        <v>-9.3418887347070267E-2</v>
      </c>
      <c r="G53" s="3">
        <v>-9.061507210583386E-2</v>
      </c>
      <c r="H53" s="3">
        <v>-8.7876156870393629E-2</v>
      </c>
      <c r="I53" s="3">
        <v>-8.5347303421741572E-2</v>
      </c>
      <c r="J53" s="3">
        <v>-8.2884280387986564E-2</v>
      </c>
      <c r="K53" s="3">
        <v>-8.0579579110121813E-2</v>
      </c>
      <c r="L53" s="3">
        <v>-7.8338253260866964E-2</v>
      </c>
      <c r="M53" s="3">
        <v>-7.6160488758134193E-2</v>
      </c>
      <c r="N53" s="3">
        <v>-7.4108521812533468E-2</v>
      </c>
      <c r="O53" s="3">
        <v>-7.2115011119237238E-2</v>
      </c>
      <c r="P53" s="3">
        <v>-7.0178434318592053E-2</v>
      </c>
      <c r="Q53" s="3">
        <v>-6.8297304215178656E-2</v>
      </c>
      <c r="R53" s="3">
        <v>-6.6470168098746285E-2</v>
      </c>
      <c r="S53" s="3">
        <v>-6.4695607074597206E-2</v>
      </c>
      <c r="T53" s="3">
        <v>-6.2972235402867227E-2</v>
      </c>
      <c r="U53" s="3">
        <v>-6.1298699847668559E-2</v>
      </c>
      <c r="V53" s="3">
        <v>-5.9673679034830229E-2</v>
      </c>
      <c r="W53" s="3">
        <v>-5.8095882819358735E-2</v>
      </c>
      <c r="X53" s="3">
        <v>-5.6581366481381679E-2</v>
      </c>
      <c r="Y53" s="3">
        <v>-5.5110228398504546E-2</v>
      </c>
      <c r="Z53" s="3">
        <v>-5.3680892081047205E-2</v>
      </c>
      <c r="AA53" s="3">
        <v>-5.2291844952975453E-2</v>
      </c>
      <c r="AB53" s="3">
        <v>-5.0941635509133221E-2</v>
      </c>
      <c r="AC53" s="3">
        <v>-4.9628870607719477E-2</v>
      </c>
      <c r="AD53" s="3">
        <v>-4.8352212891913382E-2</v>
      </c>
      <c r="AE53" s="3">
        <v>-4.7110378333826475E-2</v>
      </c>
      <c r="AF53" s="3">
        <v>-4.5902133894188069E-2</v>
      </c>
      <c r="AG53" s="3">
        <v>-4.47262952926053E-2</v>
      </c>
      <c r="AH53" s="3">
        <v>-4.3571589812600564E-2</v>
      </c>
      <c r="AI53" s="3">
        <v>-4.2447839445358682E-2</v>
      </c>
      <c r="AJ53" s="3">
        <v>-4.1354214352438134E-2</v>
      </c>
      <c r="AK53" s="3">
        <v>-4.0289906941524123E-2</v>
      </c>
      <c r="AL53" s="3">
        <v>-3.9254131270084258E-2</v>
      </c>
      <c r="AM53" s="3">
        <v>-3.8246122464968835E-2</v>
      </c>
      <c r="AN53" s="3">
        <v>-3.726513615761462E-2</v>
      </c>
      <c r="AO53" s="3">
        <v>-3.631044793429794E-2</v>
      </c>
      <c r="AP53" s="3">
        <v>-3.5381352801280741E-2</v>
      </c>
      <c r="AQ53" s="3">
        <v>-3.4477164664139082E-2</v>
      </c>
      <c r="AR53" s="3">
        <v>-3.3597215821103532E-2</v>
      </c>
      <c r="AS53" s="3">
        <v>-3.274085647004199E-2</v>
      </c>
      <c r="AT53" s="3">
        <v>-3.190745422860175E-2</v>
      </c>
      <c r="AU53" s="3">
        <v>-3.1096393667198186E-2</v>
      </c>
      <c r="AV53" s="3">
        <v>-3.0307075854551613E-2</v>
      </c>
      <c r="AW53" s="3">
        <v>-2.9538917915417073E-2</v>
      </c>
      <c r="AX53" s="3">
        <v>-2.8791352600151754E-2</v>
      </c>
      <c r="AY53" s="3">
        <v>-2.8063827865821622E-2</v>
      </c>
      <c r="AZ53" s="3">
        <v>-2.735580646856306E-2</v>
      </c>
      <c r="BA53" s="3">
        <v>3.5527136788005009E-13</v>
      </c>
      <c r="BC53" s="7">
        <f t="shared" si="0"/>
        <v>-2.6951987254673639</v>
      </c>
      <c r="BD53" s="13">
        <f t="shared" si="1"/>
        <v>26.951987254673639</v>
      </c>
    </row>
    <row r="54" spans="2:69" ht="13.5" thickBot="1" x14ac:dyDescent="0.25">
      <c r="B54" s="88"/>
      <c r="C54" t="s">
        <v>75</v>
      </c>
      <c r="D54" s="3">
        <v>-9.9407728816800045E-2</v>
      </c>
      <c r="E54" s="3">
        <v>-9.6341184898335541E-2</v>
      </c>
      <c r="F54" s="3">
        <v>-9.3415753953351555E-2</v>
      </c>
      <c r="G54" s="3">
        <v>-9.061041974162265E-2</v>
      </c>
      <c r="H54" s="3">
        <v>-8.7870024257583168E-2</v>
      </c>
      <c r="I54" s="3">
        <v>-8.5339721468869811E-2</v>
      </c>
      <c r="J54" s="3">
        <v>-8.2875289542414521E-2</v>
      </c>
      <c r="K54" s="3">
        <v>-8.0569210039314498E-2</v>
      </c>
      <c r="L54" s="3">
        <v>-7.8326545286472538E-2</v>
      </c>
      <c r="M54" s="3">
        <v>-7.6147481317875076E-2</v>
      </c>
      <c r="N54" s="3">
        <v>-7.409424240648832E-2</v>
      </c>
      <c r="O54" s="3">
        <v>-7.2099496109856887E-2</v>
      </c>
      <c r="P54" s="3">
        <v>-7.0161719121244914E-2</v>
      </c>
      <c r="Q54" s="3">
        <v>-6.8279423320163346E-2</v>
      </c>
      <c r="R54" s="3">
        <v>-6.6451155092707381E-2</v>
      </c>
      <c r="S54" s="3">
        <v>-6.4675494661543098E-2</v>
      </c>
      <c r="T54" s="3">
        <v>-6.2951055424775859E-2</v>
      </c>
      <c r="U54" s="3">
        <v>-6.1276483304737894E-2</v>
      </c>
      <c r="V54" s="3">
        <v>-5.9650456105259764E-2</v>
      </c>
      <c r="W54" s="3">
        <v>-5.807168287890363E-2</v>
      </c>
      <c r="X54" s="3">
        <v>-5.6556210424020037E-2</v>
      </c>
      <c r="Y54" s="3">
        <v>-5.508414320146926E-2</v>
      </c>
      <c r="Z54" s="3">
        <v>-5.3653903740851661E-2</v>
      </c>
      <c r="AA54" s="3">
        <v>-5.226397852528919E-2</v>
      </c>
      <c r="AB54" s="3">
        <v>-5.0912915146597015E-2</v>
      </c>
      <c r="AC54" s="3">
        <v>-4.959931959648145E-2</v>
      </c>
      <c r="AD54" s="3">
        <v>-4.8321853686132954E-2</v>
      </c>
      <c r="AE54" s="3">
        <v>-4.7079232588927766E-2</v>
      </c>
      <c r="AF54" s="3">
        <v>-4.5870222498578528E-2</v>
      </c>
      <c r="AG54" s="3">
        <v>-4.4693638398001667E-2</v>
      </c>
      <c r="AH54" s="3">
        <v>-4.3538214626352101E-2</v>
      </c>
      <c r="AI54" s="3">
        <v>-4.2413765223273003E-2</v>
      </c>
      <c r="AJ54" s="3">
        <v>-4.1319459834141981E-2</v>
      </c>
      <c r="AK54" s="3">
        <v>-4.0254490364247886E-2</v>
      </c>
      <c r="AL54" s="3">
        <v>-3.9218070382190717E-2</v>
      </c>
      <c r="AM54" s="3">
        <v>-3.8209434538998721E-2</v>
      </c>
      <c r="AN54" s="3">
        <v>-3.7227838003076386E-2</v>
      </c>
      <c r="AO54" s="3">
        <v>-3.6272555910073834E-2</v>
      </c>
      <c r="AP54" s="3">
        <v>-3.5342882827706035E-2</v>
      </c>
      <c r="AQ54" s="3">
        <v>-3.4438132234754448E-2</v>
      </c>
      <c r="AR54" s="3">
        <v>-3.3557636014137415E-2</v>
      </c>
      <c r="AS54" s="3">
        <v>-3.2700743959466649E-2</v>
      </c>
      <c r="AT54" s="3">
        <v>-3.1866823295047197E-2</v>
      </c>
      <c r="AU54" s="3">
        <v>-3.1055258208425585E-2</v>
      </c>
      <c r="AV54" s="3">
        <v>-3.0265449395770361E-2</v>
      </c>
      <c r="AW54" s="3">
        <v>-2.949681361926082E-2</v>
      </c>
      <c r="AX54" s="3">
        <v>-2.8748783276398626E-2</v>
      </c>
      <c r="AY54" s="3">
        <v>-2.8020805980844443E-2</v>
      </c>
      <c r="AZ54" s="3">
        <v>-2.7312344154523771E-2</v>
      </c>
      <c r="BA54" s="3">
        <v>-2.6622874630675142E-2</v>
      </c>
      <c r="BC54" s="7">
        <f t="shared" si="0"/>
        <v>-2.7205323620340351</v>
      </c>
      <c r="BD54" s="13">
        <f t="shared" si="1"/>
        <v>27.205323620340351</v>
      </c>
    </row>
    <row r="55" spans="2:69" x14ac:dyDescent="0.2">
      <c r="AT55" s="1"/>
      <c r="BA55" s="1"/>
      <c r="BB55" s="1" t="s">
        <v>90</v>
      </c>
      <c r="BH55" s="1"/>
      <c r="BQ55" s="1"/>
    </row>
    <row r="56" spans="2:69" x14ac:dyDescent="0.2">
      <c r="C56" s="1" t="s">
        <v>97</v>
      </c>
      <c r="D56" s="3">
        <f t="array" ref="D56:BA58">MMULT(TRANSPOSE('Curve construction'!$BT$21:$BV$70),'Fwd Shocks'!$BF$6:$DC$55)-TRANSPOSE('Curve construction'!$BT$12:$BV$12)</f>
        <v>-2.0500379825330128</v>
      </c>
      <c r="E56" s="3">
        <v>-1.6364582938390413</v>
      </c>
      <c r="F56" s="3">
        <v>-1.3043369750689635</v>
      </c>
      <c r="G56" s="3">
        <v>-1.0382536831198195</v>
      </c>
      <c r="H56" s="3">
        <v>-0.82516666611445544</v>
      </c>
      <c r="I56" s="3">
        <v>-0.6561986074775632</v>
      </c>
      <c r="J56" s="3">
        <v>-0.52141766688782809</v>
      </c>
      <c r="K56" s="3">
        <v>-0.41458496996301619</v>
      </c>
      <c r="L56" s="3">
        <v>-0.32952028410090861</v>
      </c>
      <c r="M56" s="3">
        <v>-0.26184998743474353</v>
      </c>
      <c r="N56" s="3">
        <v>-0.20824092221164392</v>
      </c>
      <c r="O56" s="3">
        <v>-0.16560008793567249</v>
      </c>
      <c r="P56" s="3">
        <v>-0.13168593621912805</v>
      </c>
      <c r="Q56" s="3">
        <v>-0.10471450238628677</v>
      </c>
      <c r="R56" s="3">
        <v>-8.3266101165918371E-2</v>
      </c>
      <c r="S56" s="3">
        <v>-6.6211026140081231E-2</v>
      </c>
      <c r="T56" s="3">
        <v>-5.2650386758159584E-2</v>
      </c>
      <c r="U56" s="3">
        <v>-4.1869002408930101E-2</v>
      </c>
      <c r="V56" s="3">
        <v>-3.3297899181889079E-2</v>
      </c>
      <c r="W56" s="3">
        <v>-2.6484454017918324E-2</v>
      </c>
      <c r="X56" s="3">
        <v>-2.1075077926070662E-2</v>
      </c>
      <c r="Y56" s="3">
        <v>-1.677299872835647E-2</v>
      </c>
      <c r="Z56" s="3">
        <v>-1.3350757763419097E-2</v>
      </c>
      <c r="AA56" s="3">
        <v>-1.0627782058236335E-2</v>
      </c>
      <c r="AB56" s="3">
        <v>-8.4606869095296133E-3</v>
      </c>
      <c r="AC56" s="3">
        <v>-6.7355909104662715E-3</v>
      </c>
      <c r="AD56" s="3">
        <v>-5.3620244593730604E-3</v>
      </c>
      <c r="AE56" s="3">
        <v>-4.2681002032622928E-3</v>
      </c>
      <c r="AF56" s="3">
        <v>-3.3966831424550037E-3</v>
      </c>
      <c r="AG56" s="3">
        <v>-2.7023527754863608E-3</v>
      </c>
      <c r="AH56" s="3">
        <v>-2.1484931849045097E-3</v>
      </c>
      <c r="AI56" s="3">
        <v>-1.7071876204681757E-3</v>
      </c>
      <c r="AJ56" s="3">
        <v>-1.3555631212511798E-3</v>
      </c>
      <c r="AK56" s="3">
        <v>-1.0753949145509978E-3</v>
      </c>
      <c r="AL56" s="3">
        <v>-8.5216182287695119E-4</v>
      </c>
      <c r="AM56" s="3">
        <v>-6.7429362798065995E-4</v>
      </c>
      <c r="AN56" s="3">
        <v>-5.325713837009971E-4</v>
      </c>
      <c r="AO56" s="3">
        <v>-4.1964959609686048E-4</v>
      </c>
      <c r="AP56" s="3">
        <v>-3.2967550487228436E-4</v>
      </c>
      <c r="AQ56" s="3">
        <v>-2.5798573415158899E-4</v>
      </c>
      <c r="AR56" s="3">
        <v>-2.0086458789592143E-4</v>
      </c>
      <c r="AS56" s="3">
        <v>-1.5535146485490259E-4</v>
      </c>
      <c r="AT56" s="3">
        <v>-1.1908741043953341E-4</v>
      </c>
      <c r="AU56" s="3">
        <v>-9.0192850166204153E-5</v>
      </c>
      <c r="AV56" s="3">
        <v>-6.7170173679187428E-5</v>
      </c>
      <c r="AW56" s="3">
        <v>-4.8826110742083983E-5</v>
      </c>
      <c r="AX56" s="3">
        <v>-3.4209884688607417E-5</v>
      </c>
      <c r="AY56" s="3">
        <v>-2.2563933271158021E-5</v>
      </c>
      <c r="AZ56" s="3">
        <v>-1.3284644410305191E-5</v>
      </c>
      <c r="BA56" s="3">
        <v>-5.891070486541139E-6</v>
      </c>
      <c r="BC56" s="7">
        <f t="shared" si="0"/>
        <v>-10.054707908483124</v>
      </c>
      <c r="BD56" s="13">
        <f t="array" ref="BD56:BD58">-$BC$56:$BC$58/0.001/TRANSPOSE('Curve construction'!$BT$12:$BV$12)</f>
        <v>4.8755958944077546</v>
      </c>
    </row>
    <row r="57" spans="2:69" x14ac:dyDescent="0.2">
      <c r="C57" s="19" t="s">
        <v>98</v>
      </c>
      <c r="D57" s="3">
        <v>-2.4952122826784944</v>
      </c>
      <c r="E57" s="3">
        <v>-2.4820881298314816</v>
      </c>
      <c r="F57" s="3">
        <v>-2.4712359987383934</v>
      </c>
      <c r="G57" s="3">
        <v>-2.461646753288278</v>
      </c>
      <c r="H57" s="3">
        <v>-2.4501256457069758</v>
      </c>
      <c r="I57" s="3">
        <v>-2.4354683159776869</v>
      </c>
      <c r="J57" s="3">
        <v>-2.4014994627732449</v>
      </c>
      <c r="K57" s="3">
        <v>-2.3315313387947754</v>
      </c>
      <c r="L57" s="3">
        <v>-2.2062648346659444</v>
      </c>
      <c r="M57" s="3">
        <v>-2.0301684141822989</v>
      </c>
      <c r="N57" s="3">
        <v>-1.8383651288327201</v>
      </c>
      <c r="O57" s="3">
        <v>-1.6529652686917871</v>
      </c>
      <c r="P57" s="3">
        <v>-1.4755504528175152</v>
      </c>
      <c r="Q57" s="3">
        <v>-1.3074777459682991</v>
      </c>
      <c r="R57" s="3">
        <v>-1.1498505745666989</v>
      </c>
      <c r="S57" s="3">
        <v>-1.0035010427441193</v>
      </c>
      <c r="T57" s="3">
        <v>-0.86898385430185954</v>
      </c>
      <c r="U57" s="3">
        <v>-0.74658136145808385</v>
      </c>
      <c r="V57" s="3">
        <v>-0.63631865403249321</v>
      </c>
      <c r="W57" s="3">
        <v>-0.53798711423223722</v>
      </c>
      <c r="X57" s="3">
        <v>-0.45131262923086979</v>
      </c>
      <c r="Y57" s="3">
        <v>-0.37550616542557691</v>
      </c>
      <c r="Z57" s="3">
        <v>-0.30984973720887865</v>
      </c>
      <c r="AA57" s="3">
        <v>-0.25353727265473935</v>
      </c>
      <c r="AB57" s="3">
        <v>-0.20570860508769329</v>
      </c>
      <c r="AC57" s="3">
        <v>-0.16548058361468065</v>
      </c>
      <c r="AD57" s="3">
        <v>-0.13197433012601323</v>
      </c>
      <c r="AE57" s="3">
        <v>-0.10433802238458156</v>
      </c>
      <c r="AF57" s="3">
        <v>-8.1764919485522114E-2</v>
      </c>
      <c r="AG57" s="3">
        <v>-6.3506645402867434E-2</v>
      </c>
      <c r="AH57" s="3">
        <v>-4.8870626238567638E-2</v>
      </c>
      <c r="AI57" s="3">
        <v>-3.726706708812344E-2</v>
      </c>
      <c r="AJ57" s="3">
        <v>-2.8159203306586278E-2</v>
      </c>
      <c r="AK57" s="3">
        <v>-2.1081393503664003E-2</v>
      </c>
      <c r="AL57" s="3">
        <v>-1.5635886706149904E-2</v>
      </c>
      <c r="AM57" s="3">
        <v>-1.1487924638458935E-2</v>
      </c>
      <c r="AN57" s="3">
        <v>-8.3597693583215005E-3</v>
      </c>
      <c r="AO57" s="3">
        <v>-6.024167107170797E-3</v>
      </c>
      <c r="AP57" s="3">
        <v>-4.2976673466910142E-3</v>
      </c>
      <c r="AQ57" s="3">
        <v>-3.0341208880599879E-3</v>
      </c>
      <c r="AR57" s="3">
        <v>-2.1185900814089109E-3</v>
      </c>
      <c r="AS57" s="3">
        <v>-1.4618224126934365E-3</v>
      </c>
      <c r="AT57" s="3">
        <v>-9.9536969992186641E-4</v>
      </c>
      <c r="AU57" s="3">
        <v>-6.6737974975694669E-4</v>
      </c>
      <c r="AV57" s="3">
        <v>-4.3904579206355265E-4</v>
      </c>
      <c r="AW57" s="3">
        <v>-2.8167014534119517E-4</v>
      </c>
      <c r="AX57" s="3">
        <v>-1.7428069804736879E-4</v>
      </c>
      <c r="AY57" s="3">
        <v>-1.0172980864808778E-4</v>
      </c>
      <c r="AZ57" s="3">
        <v>-5.320308946465957E-5</v>
      </c>
      <c r="BA57" s="3">
        <v>-2.1068247406219598E-5</v>
      </c>
      <c r="BC57" s="7">
        <f t="shared" si="0"/>
        <v>-37.316333270811356</v>
      </c>
      <c r="BD57">
        <v>14.866598581526658</v>
      </c>
    </row>
    <row r="58" spans="2:69" x14ac:dyDescent="0.2">
      <c r="C58" s="19" t="s">
        <v>99</v>
      </c>
      <c r="D58" s="3">
        <v>0.44517430014661841</v>
      </c>
      <c r="E58" s="3">
        <v>0.84562983599408881</v>
      </c>
      <c r="F58" s="3">
        <v>1.1668990236696573</v>
      </c>
      <c r="G58" s="3">
        <v>1.4233930701697091</v>
      </c>
      <c r="H58" s="3">
        <v>1.6249589795952488</v>
      </c>
      <c r="I58" s="3">
        <v>1.77926970850001</v>
      </c>
      <c r="J58" s="3">
        <v>1.8800817958866105</v>
      </c>
      <c r="K58" s="3">
        <v>1.9169463688351129</v>
      </c>
      <c r="L58" s="3">
        <v>1.8767445505644673</v>
      </c>
      <c r="M58" s="3">
        <v>1.7683184267486922</v>
      </c>
      <c r="N58" s="3">
        <v>1.6301242066221562</v>
      </c>
      <c r="O58" s="3">
        <v>1.4873651807582746</v>
      </c>
      <c r="P58" s="3">
        <v>1.3438645165994103</v>
      </c>
      <c r="Q58" s="3">
        <v>1.2027632435840019</v>
      </c>
      <c r="R58" s="3">
        <v>1.0665844734032248</v>
      </c>
      <c r="S58" s="3">
        <v>0.93729001660727818</v>
      </c>
      <c r="T58" s="3">
        <v>0.81633346754699687</v>
      </c>
      <c r="U58" s="3">
        <v>0.70471235905347385</v>
      </c>
      <c r="V58" s="3">
        <v>0.60302075485355999</v>
      </c>
      <c r="W58" s="3">
        <v>0.51150266021682</v>
      </c>
      <c r="X58" s="3">
        <v>0.4302375513067318</v>
      </c>
      <c r="Y58" s="3">
        <v>0.35873316669761834</v>
      </c>
      <c r="Z58" s="3">
        <v>0.29649897944665327</v>
      </c>
      <c r="AA58" s="3">
        <v>0.24290949059809464</v>
      </c>
      <c r="AB58" s="3">
        <v>0.19724791817941423</v>
      </c>
      <c r="AC58" s="3">
        <v>0.15874499270535125</v>
      </c>
      <c r="AD58" s="3">
        <v>0.12661230566732229</v>
      </c>
      <c r="AE58" s="3">
        <v>0.10006992218296773</v>
      </c>
      <c r="AF58" s="3">
        <v>7.8368236345909281E-2</v>
      </c>
      <c r="AG58" s="3">
        <v>6.0804292628745316E-2</v>
      </c>
      <c r="AH58" s="3">
        <v>4.6722133054913684E-2</v>
      </c>
      <c r="AI58" s="3">
        <v>3.5559879469019506E-2</v>
      </c>
      <c r="AJ58" s="3">
        <v>2.6803640187040401E-2</v>
      </c>
      <c r="AK58" s="3">
        <v>2.0005998590875151E-2</v>
      </c>
      <c r="AL58" s="3">
        <v>1.4783724885035099E-2</v>
      </c>
      <c r="AM58" s="3">
        <v>1.0813631012069891E-2</v>
      </c>
      <c r="AN58" s="3">
        <v>7.8271979761552757E-3</v>
      </c>
      <c r="AO58" s="3">
        <v>5.6045175125518654E-3</v>
      </c>
      <c r="AP58" s="3">
        <v>3.9679918431829719E-3</v>
      </c>
      <c r="AQ58" s="3">
        <v>2.7761351553294844E-3</v>
      </c>
      <c r="AR58" s="3">
        <v>1.917725494934075E-3</v>
      </c>
      <c r="AS58" s="3">
        <v>1.3064709493164628E-3</v>
      </c>
      <c r="AT58" s="3">
        <v>8.7628229118763556E-4</v>
      </c>
      <c r="AU58" s="3">
        <v>5.7718690129604511E-4</v>
      </c>
      <c r="AV58" s="3">
        <v>3.7187561974860728E-4</v>
      </c>
      <c r="AW58" s="3">
        <v>2.3284403579282298E-4</v>
      </c>
      <c r="AX58" s="3">
        <v>1.4007081472300342E-4</v>
      </c>
      <c r="AY58" s="3">
        <v>7.9165876854858652E-5</v>
      </c>
      <c r="AZ58" s="3">
        <v>3.9918446759656945E-5</v>
      </c>
      <c r="BA58" s="3">
        <v>1.5177178397607349E-5</v>
      </c>
      <c r="BC58" s="7">
        <f t="shared" si="0"/>
        <v>27.261625362409404</v>
      </c>
      <c r="BD58">
        <v>60.875397798766684</v>
      </c>
    </row>
  </sheetData>
  <mergeCells count="2">
    <mergeCell ref="B5:B54"/>
    <mergeCell ref="D3:BA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Z58"/>
  <sheetViews>
    <sheetView workbookViewId="0"/>
  </sheetViews>
  <sheetFormatPr defaultRowHeight="12.75" x14ac:dyDescent="0.2"/>
  <cols>
    <col min="4" max="4" width="11.7109375" bestFit="1" customWidth="1"/>
    <col min="5" max="5" width="13.42578125" bestFit="1" customWidth="1"/>
    <col min="6" max="6" width="9.7109375" bestFit="1" customWidth="1"/>
    <col min="7" max="45" width="12.7109375" bestFit="1" customWidth="1"/>
    <col min="46" max="49" width="11.7109375" bestFit="1" customWidth="1"/>
    <col min="50" max="53" width="13.140625" bestFit="1" customWidth="1"/>
    <col min="59" max="59" width="11.28515625" bestFit="1" customWidth="1"/>
    <col min="60" max="60" width="14.5703125" bestFit="1" customWidth="1"/>
    <col min="62" max="62" width="17.28515625" bestFit="1" customWidth="1"/>
    <col min="63" max="63" width="13.5703125" bestFit="1" customWidth="1"/>
    <col min="65" max="65" width="14.5703125" bestFit="1" customWidth="1"/>
    <col min="66" max="66" width="12.85546875" bestFit="1" customWidth="1"/>
    <col min="68" max="68" width="14.5703125" bestFit="1" customWidth="1"/>
    <col min="69" max="69" width="10.85546875" bestFit="1" customWidth="1"/>
    <col min="70" max="70" width="10.28515625" bestFit="1" customWidth="1"/>
    <col min="73" max="73" width="14.28515625" customWidth="1"/>
  </cols>
  <sheetData>
    <row r="2" spans="2:78" ht="13.5" thickBot="1" x14ac:dyDescent="0.25">
      <c r="B2" s="1" t="s">
        <v>104</v>
      </c>
      <c r="BU2" s="1" t="s">
        <v>97</v>
      </c>
      <c r="BW2" s="1" t="s">
        <v>98</v>
      </c>
      <c r="BY2" s="1" t="s">
        <v>100</v>
      </c>
    </row>
    <row r="3" spans="2:78" ht="38.25" customHeight="1" thickBot="1" x14ac:dyDescent="0.45">
      <c r="D3" s="89" t="s">
        <v>103</v>
      </c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  <c r="AA3" s="90"/>
      <c r="AB3" s="90"/>
      <c r="AC3" s="90"/>
      <c r="AD3" s="90"/>
      <c r="AE3" s="90"/>
      <c r="AF3" s="90"/>
      <c r="AG3" s="90"/>
      <c r="AH3" s="90"/>
      <c r="AI3" s="90"/>
      <c r="AJ3" s="90"/>
      <c r="AK3" s="90"/>
      <c r="AL3" s="90"/>
      <c r="AM3" s="90"/>
      <c r="AN3" s="90"/>
      <c r="AO3" s="90"/>
      <c r="AP3" s="90"/>
      <c r="AQ3" s="90"/>
      <c r="AR3" s="90"/>
      <c r="AS3" s="90"/>
      <c r="AT3" s="90"/>
      <c r="AU3" s="90"/>
      <c r="AV3" s="90"/>
      <c r="AW3" s="90"/>
      <c r="AX3" s="90"/>
      <c r="AY3" s="90"/>
      <c r="AZ3" s="90"/>
      <c r="BA3" s="91"/>
      <c r="BC3" s="1" t="s">
        <v>91</v>
      </c>
      <c r="BD3" s="1" t="s">
        <v>21</v>
      </c>
      <c r="BG3" s="16" t="s">
        <v>93</v>
      </c>
      <c r="BH3" s="16" t="s">
        <v>94</v>
      </c>
      <c r="BJ3" s="16" t="s">
        <v>94</v>
      </c>
      <c r="BK3" s="16" t="s">
        <v>93</v>
      </c>
      <c r="BM3" s="16" t="s">
        <v>94</v>
      </c>
      <c r="BN3" s="16" t="s">
        <v>93</v>
      </c>
      <c r="BO3" s="16" t="s">
        <v>23</v>
      </c>
      <c r="BP3" s="16" t="s">
        <v>96</v>
      </c>
      <c r="BQ3" s="16" t="s">
        <v>93</v>
      </c>
      <c r="BU3" s="16" t="s">
        <v>93</v>
      </c>
      <c r="BV3" s="16" t="s">
        <v>94</v>
      </c>
      <c r="BW3" s="16" t="s">
        <v>93</v>
      </c>
      <c r="BX3" s="16" t="s">
        <v>94</v>
      </c>
      <c r="BY3" s="16" t="s">
        <v>93</v>
      </c>
      <c r="BZ3" s="16" t="s">
        <v>94</v>
      </c>
    </row>
    <row r="4" spans="2:78" ht="13.5" thickBot="1" x14ac:dyDescent="0.25">
      <c r="C4" t="s">
        <v>23</v>
      </c>
      <c r="D4" t="s">
        <v>5</v>
      </c>
      <c r="E4" t="s">
        <v>6</v>
      </c>
      <c r="F4" t="s">
        <v>8</v>
      </c>
      <c r="G4" t="s">
        <v>34</v>
      </c>
      <c r="H4" t="s">
        <v>9</v>
      </c>
      <c r="I4" t="s">
        <v>35</v>
      </c>
      <c r="J4" t="s">
        <v>11</v>
      </c>
      <c r="K4" t="s">
        <v>36</v>
      </c>
      <c r="L4" t="s">
        <v>37</v>
      </c>
      <c r="M4" t="s">
        <v>12</v>
      </c>
      <c r="N4" t="s">
        <v>38</v>
      </c>
      <c r="O4" t="s">
        <v>39</v>
      </c>
      <c r="P4" t="s">
        <v>40</v>
      </c>
      <c r="Q4" t="s">
        <v>41</v>
      </c>
      <c r="R4" t="s">
        <v>42</v>
      </c>
      <c r="S4" t="s">
        <v>43</v>
      </c>
      <c r="T4" t="s">
        <v>44</v>
      </c>
      <c r="U4" t="s">
        <v>45</v>
      </c>
      <c r="V4" t="s">
        <v>46</v>
      </c>
      <c r="W4" t="s">
        <v>13</v>
      </c>
      <c r="X4" t="s">
        <v>47</v>
      </c>
      <c r="Y4" t="s">
        <v>48</v>
      </c>
      <c r="Z4" t="s">
        <v>49</v>
      </c>
      <c r="AA4" t="s">
        <v>50</v>
      </c>
      <c r="AB4" t="s">
        <v>51</v>
      </c>
      <c r="AC4" t="s">
        <v>52</v>
      </c>
      <c r="AD4" t="s">
        <v>53</v>
      </c>
      <c r="AE4" t="s">
        <v>54</v>
      </c>
      <c r="AF4" t="s">
        <v>55</v>
      </c>
      <c r="AG4" t="s">
        <v>14</v>
      </c>
      <c r="AH4" t="s">
        <v>56</v>
      </c>
      <c r="AI4" t="s">
        <v>57</v>
      </c>
      <c r="AJ4" t="s">
        <v>58</v>
      </c>
      <c r="AK4" t="s">
        <v>59</v>
      </c>
      <c r="AL4" t="s">
        <v>60</v>
      </c>
      <c r="AM4" t="s">
        <v>61</v>
      </c>
      <c r="AN4" t="s">
        <v>62</v>
      </c>
      <c r="AO4" t="s">
        <v>63</v>
      </c>
      <c r="AP4" t="s">
        <v>64</v>
      </c>
      <c r="AQ4" t="s">
        <v>65</v>
      </c>
      <c r="AR4" t="s">
        <v>66</v>
      </c>
      <c r="AS4" t="s">
        <v>67</v>
      </c>
      <c r="AT4" t="s">
        <v>68</v>
      </c>
      <c r="AU4" t="s">
        <v>69</v>
      </c>
      <c r="AV4" t="s">
        <v>70</v>
      </c>
      <c r="AW4" t="s">
        <v>71</v>
      </c>
      <c r="AX4" t="s">
        <v>72</v>
      </c>
      <c r="AY4" t="s">
        <v>73</v>
      </c>
      <c r="AZ4" t="s">
        <v>74</v>
      </c>
      <c r="BA4" t="s">
        <v>75</v>
      </c>
      <c r="BG4" t="s">
        <v>92</v>
      </c>
      <c r="BR4" s="1" t="s">
        <v>95</v>
      </c>
      <c r="BU4" t="s">
        <v>92</v>
      </c>
      <c r="BW4" t="s">
        <v>92</v>
      </c>
      <c r="BY4" t="s">
        <v>92</v>
      </c>
    </row>
    <row r="5" spans="2:78" x14ac:dyDescent="0.2">
      <c r="B5" s="86" t="s">
        <v>86</v>
      </c>
      <c r="C5" t="s">
        <v>5</v>
      </c>
      <c r="D5" s="3">
        <f t="array" ref="D5:BA54">MMULT(TRANSPOSE('Curve construction'!$T$21:$BQ$70),'Zero Shocks'!$BF$6:$DC$55)-100</f>
        <v>-9.940772881704163E-2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C5" s="7">
        <f>SUM(D5:BA5)</f>
        <v>-9.940772881704163E-2</v>
      </c>
      <c r="BD5" s="13">
        <f>-BC5/0.001/100</f>
        <v>0.9940772881704163</v>
      </c>
      <c r="BF5" t="s">
        <v>5</v>
      </c>
      <c r="BG5" s="15">
        <v>4249157.6100000003</v>
      </c>
      <c r="BH5" s="10">
        <f t="array" ref="BH5:BH34">-MMULT(MINVERSE(MMULT($D$5:$AG$34,TRANSPOSE($D$5:$AG$34))),MMULT($D$5:$AG$34,BG5:BG34))*100</f>
        <v>4096522386.9458995</v>
      </c>
      <c r="BJ5" s="10">
        <v>0</v>
      </c>
      <c r="BK5" s="10">
        <f t="array" ref="BK5:BK34">MMULT(TRANSPOSE($D$5:$AG$34),BJ5:BJ34)/100</f>
        <v>-15198.654000769808</v>
      </c>
      <c r="BM5" s="10">
        <v>0</v>
      </c>
      <c r="BN5" s="10">
        <f t="array" ref="BN5:BN34">MMULT(TRANSPOSE($D$5:$AG$34),BM5:BM34)/100</f>
        <v>-21864.998130993739</v>
      </c>
      <c r="BO5" t="s">
        <v>5</v>
      </c>
      <c r="BP5" s="10">
        <f>BH5</f>
        <v>4096522386.9458995</v>
      </c>
      <c r="BQ5" s="10">
        <f t="array" ref="BQ5:BQ34">MMULT(TRANSPOSE($D$5:$AG$34),BP5:BP34)/100</f>
        <v>-4256366.3186275158</v>
      </c>
      <c r="BR5" s="12">
        <f>BQ5+BG5</f>
        <v>-7208.7086275154725</v>
      </c>
      <c r="BT5" t="s">
        <v>5</v>
      </c>
      <c r="BU5" s="20">
        <f t="array" ref="BU5:BU34">TRANSPOSE(D56:AG56)</f>
        <v>-2.0500379825330128</v>
      </c>
      <c r="BV5" s="21">
        <f t="array" ref="BV5:BV34">-MMULT(MINVERSE(MMULT($D$5:$AG$34,TRANSPOSE($D$5:$AG$34))),MMULT($D$5:$AG$34,BU5:BU34))*100</f>
        <v>-2038.6455965060527</v>
      </c>
      <c r="BW5" s="20">
        <f t="array" ref="BW5:BW34">-TRANSPOSE(D57:AG57)</f>
        <v>2.4952122826784944</v>
      </c>
      <c r="BX5" s="21">
        <f t="array" ref="BX5:BX34">-MMULT(MINVERSE(MMULT($D$5:$AG$34,TRANSPOSE($D$5:$AG$34))),MMULT($D$5:$AG$34,BW5:BW34))*100</f>
        <v>2426.3768481760685</v>
      </c>
      <c r="BY5" s="20">
        <f t="array" ref="BY5:BY34">TRANSPOSE(D58:AG58)</f>
        <v>0.44517430014661841</v>
      </c>
      <c r="BZ5" s="21">
        <f t="array" ref="BZ5:BZ34">-MMULT(MINVERSE(MMULT($D$5:$AG$34,TRANSPOSE($D$5:$AG$34))),MMULT($D$5:$AG$34,BY5:BY34))*100</f>
        <v>387.73125167106906</v>
      </c>
    </row>
    <row r="6" spans="2:78" x14ac:dyDescent="0.2">
      <c r="B6" s="87"/>
      <c r="C6" t="s">
        <v>6</v>
      </c>
      <c r="D6" s="3">
        <v>-7.5196917617859071E-4</v>
      </c>
      <c r="E6" s="3">
        <v>-0.19669475499331668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C6" s="7">
        <f t="shared" ref="BC6:BC54" si="0">SUM(D6:BA6)</f>
        <v>-0.19744672416949527</v>
      </c>
      <c r="BD6" s="13">
        <f t="shared" ref="BD6:BD54" si="1">-BC6/0.001/100</f>
        <v>1.9744672416949527</v>
      </c>
      <c r="BF6" t="s">
        <v>6</v>
      </c>
      <c r="BG6" s="15">
        <v>5148813.074</v>
      </c>
      <c r="BH6" s="10">
        <v>2458732199.091362</v>
      </c>
      <c r="BJ6" s="10">
        <v>0</v>
      </c>
      <c r="BK6" s="10">
        <v>-29994.156091106561</v>
      </c>
      <c r="BM6" s="10">
        <v>0</v>
      </c>
      <c r="BN6" s="10">
        <v>-43150.016234250186</v>
      </c>
      <c r="BO6" t="s">
        <v>6</v>
      </c>
      <c r="BP6" s="10">
        <f t="shared" ref="BP6:BP7" si="2">BH6</f>
        <v>2458732199.091362</v>
      </c>
      <c r="BQ6" s="10">
        <v>-5163039.2766478611</v>
      </c>
      <c r="BR6" s="12">
        <f t="shared" ref="BR6:BR34" si="3">BQ6+BG6</f>
        <v>-14226.202647861093</v>
      </c>
      <c r="BT6" t="s">
        <v>6</v>
      </c>
      <c r="BU6" s="20">
        <v>-1.6364582938390413</v>
      </c>
      <c r="BV6" s="21">
        <v>-814.5797610966481</v>
      </c>
      <c r="BW6" s="20">
        <v>2.4820881298314816</v>
      </c>
      <c r="BX6" s="21">
        <v>1187.3745323749386</v>
      </c>
      <c r="BY6" s="20">
        <v>0.84562983599408881</v>
      </c>
      <c r="BZ6" s="21">
        <v>372.79477127904551</v>
      </c>
    </row>
    <row r="7" spans="2:78" x14ac:dyDescent="0.2">
      <c r="B7" s="87"/>
      <c r="C7" t="s">
        <v>8</v>
      </c>
      <c r="D7" s="3">
        <v>-9.8234831784793641E-4</v>
      </c>
      <c r="E7" s="3">
        <v>-1.9386393545062219E-3</v>
      </c>
      <c r="F7" s="3">
        <v>-0.29062397726481493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C7" s="7">
        <f t="shared" si="0"/>
        <v>-0.29354496493716908</v>
      </c>
      <c r="BD7" s="13">
        <f t="shared" si="1"/>
        <v>2.9354496493716908</v>
      </c>
      <c r="BF7" t="s">
        <v>8</v>
      </c>
      <c r="BG7" s="15">
        <v>5500200.3879999993</v>
      </c>
      <c r="BH7" s="10">
        <v>1751200936.3477046</v>
      </c>
      <c r="BJ7" s="10">
        <v>0</v>
      </c>
      <c r="BK7" s="10">
        <v>-44215.304909656086</v>
      </c>
      <c r="BM7" s="10">
        <v>0</v>
      </c>
      <c r="BN7" s="10">
        <v>-63608.761615441275</v>
      </c>
      <c r="BO7" t="s">
        <v>8</v>
      </c>
      <c r="BP7" s="10">
        <f t="shared" si="2"/>
        <v>1751200936.3477046</v>
      </c>
      <c r="BQ7" s="10">
        <v>-5521171.6694018506</v>
      </c>
      <c r="BR7" s="12">
        <f t="shared" si="3"/>
        <v>-20971.281401851214</v>
      </c>
      <c r="BT7" t="s">
        <v>8</v>
      </c>
      <c r="BU7" s="20">
        <v>-1.3043369750689635</v>
      </c>
      <c r="BV7" s="21">
        <v>-435.73167451046703</v>
      </c>
      <c r="BW7" s="20">
        <v>2.4712359987383934</v>
      </c>
      <c r="BX7" s="21">
        <v>783.6748144706836</v>
      </c>
      <c r="BY7" s="20">
        <v>1.1668990236696573</v>
      </c>
      <c r="BZ7" s="21">
        <v>347.94313996021174</v>
      </c>
    </row>
    <row r="8" spans="2:78" x14ac:dyDescent="0.2">
      <c r="B8" s="87"/>
      <c r="C8" t="s">
        <v>34</v>
      </c>
      <c r="D8" s="3">
        <v>-1.1875939060388419E-3</v>
      </c>
      <c r="E8" s="3">
        <v>-2.3436862888530641E-3</v>
      </c>
      <c r="F8" s="3">
        <v>-3.4548997998058439E-3</v>
      </c>
      <c r="G8" s="3">
        <v>-0.38028716216786052</v>
      </c>
      <c r="H8" s="3">
        <v>-1.4210854715202004E-14</v>
      </c>
      <c r="I8" s="3">
        <v>-1.4210854715202004E-14</v>
      </c>
      <c r="J8" s="3">
        <v>-1.4210854715202004E-14</v>
      </c>
      <c r="K8" s="3">
        <v>-1.4210854715202004E-14</v>
      </c>
      <c r="L8" s="3">
        <v>-1.4210854715202004E-14</v>
      </c>
      <c r="M8" s="3">
        <v>-1.4210854715202004E-14</v>
      </c>
      <c r="N8" s="3">
        <v>-1.4210854715202004E-14</v>
      </c>
      <c r="O8" s="3">
        <v>-1.4210854715202004E-14</v>
      </c>
      <c r="P8" s="3">
        <v>-1.4210854715202004E-14</v>
      </c>
      <c r="Q8" s="3">
        <v>-1.4210854715202004E-14</v>
      </c>
      <c r="R8" s="3">
        <v>-1.4210854715202004E-14</v>
      </c>
      <c r="S8" s="3">
        <v>-1.4210854715202004E-14</v>
      </c>
      <c r="T8" s="3">
        <v>-1.4210854715202004E-14</v>
      </c>
      <c r="U8" s="3">
        <v>-1.4210854715202004E-14</v>
      </c>
      <c r="V8" s="3">
        <v>-1.4210854715202004E-14</v>
      </c>
      <c r="W8" s="3">
        <v>-1.4210854715202004E-14</v>
      </c>
      <c r="X8" s="3">
        <v>-1.4210854715202004E-14</v>
      </c>
      <c r="Y8" s="3">
        <v>-1.4210854715202004E-14</v>
      </c>
      <c r="Z8" s="3">
        <v>-1.4210854715202004E-14</v>
      </c>
      <c r="AA8" s="3">
        <v>-1.4210854715202004E-14</v>
      </c>
      <c r="AB8" s="3">
        <v>-1.4210854715202004E-14</v>
      </c>
      <c r="AC8" s="3">
        <v>-1.4210854715202004E-14</v>
      </c>
      <c r="AD8" s="3">
        <v>-1.4210854715202004E-14</v>
      </c>
      <c r="AE8" s="3">
        <v>-1.4210854715202004E-14</v>
      </c>
      <c r="AF8" s="3">
        <v>-1.4210854715202004E-14</v>
      </c>
      <c r="AG8" s="3">
        <v>-1.4210854715202004E-14</v>
      </c>
      <c r="AH8" s="3">
        <v>-1.4210854715202004E-14</v>
      </c>
      <c r="AI8" s="3">
        <v>-1.4210854715202004E-14</v>
      </c>
      <c r="AJ8" s="3">
        <v>-1.4210854715202004E-14</v>
      </c>
      <c r="AK8" s="3">
        <v>-1.4210854715202004E-14</v>
      </c>
      <c r="AL8" s="3">
        <v>-1.4210854715202004E-14</v>
      </c>
      <c r="AM8" s="3">
        <v>-1.4210854715202004E-14</v>
      </c>
      <c r="AN8" s="3">
        <v>-1.4210854715202004E-14</v>
      </c>
      <c r="AO8" s="3">
        <v>-1.4210854715202004E-14</v>
      </c>
      <c r="AP8" s="3">
        <v>-1.4210854715202004E-14</v>
      </c>
      <c r="AQ8" s="3">
        <v>-1.4210854715202004E-14</v>
      </c>
      <c r="AR8" s="3">
        <v>-1.4210854715202004E-14</v>
      </c>
      <c r="AS8" s="3">
        <v>-1.4210854715202004E-14</v>
      </c>
      <c r="AT8" s="3">
        <v>-1.4210854715202004E-14</v>
      </c>
      <c r="AU8" s="3">
        <v>-1.4210854715202004E-14</v>
      </c>
      <c r="AV8" s="3">
        <v>-1.4210854715202004E-14</v>
      </c>
      <c r="AW8" s="3">
        <v>-1.4210854715202004E-14</v>
      </c>
      <c r="AX8" s="3">
        <v>-1.4210854715202004E-14</v>
      </c>
      <c r="AY8" s="3">
        <v>-1.4210854715202004E-14</v>
      </c>
      <c r="AZ8" s="3">
        <v>-1.4210854715202004E-14</v>
      </c>
      <c r="BA8" s="3">
        <v>-1.4210854715202004E-14</v>
      </c>
      <c r="BC8" s="7">
        <f t="shared" si="0"/>
        <v>-0.38727334216321196</v>
      </c>
      <c r="BD8" s="13">
        <f t="shared" si="1"/>
        <v>3.8727334216321196</v>
      </c>
      <c r="BF8" t="s">
        <v>34</v>
      </c>
      <c r="BG8" s="15">
        <v>5719875.9230000004</v>
      </c>
      <c r="BH8" s="10">
        <v>1379400401.1506476</v>
      </c>
      <c r="BJ8" s="10">
        <v>0</v>
      </c>
      <c r="BK8" s="10">
        <v>-57737.968152338231</v>
      </c>
      <c r="BM8" s="10">
        <v>0</v>
      </c>
      <c r="BN8" s="10">
        <v>-83062.655790300254</v>
      </c>
      <c r="BO8" t="s">
        <v>34</v>
      </c>
      <c r="BP8" s="10">
        <v>0</v>
      </c>
      <c r="BQ8" s="10">
        <v>-563810.48314334732</v>
      </c>
      <c r="BR8" s="12">
        <f t="shared" si="3"/>
        <v>5156065.4398566531</v>
      </c>
      <c r="BT8" t="s">
        <v>34</v>
      </c>
      <c r="BU8" s="20">
        <v>-1.0382536831198195</v>
      </c>
      <c r="BV8" s="21">
        <v>-263.09231106886364</v>
      </c>
      <c r="BW8" s="20">
        <v>2.461646753288278</v>
      </c>
      <c r="BX8" s="21">
        <v>587.77639573815441</v>
      </c>
      <c r="BY8" s="20">
        <v>1.4233930701697091</v>
      </c>
      <c r="BZ8" s="21">
        <v>324.68408466953946</v>
      </c>
    </row>
    <row r="9" spans="2:78" x14ac:dyDescent="0.2">
      <c r="B9" s="87"/>
      <c r="C9" t="s">
        <v>9</v>
      </c>
      <c r="D9" s="3">
        <v>-1.3815774586589669E-3</v>
      </c>
      <c r="E9" s="3">
        <v>-2.7265078832101608E-3</v>
      </c>
      <c r="F9" s="3">
        <v>-4.0192288467579829E-3</v>
      </c>
      <c r="G9" s="3">
        <v>-5.2484565610626532E-3</v>
      </c>
      <c r="H9" s="3">
        <v>-0.46479516615832495</v>
      </c>
      <c r="I9" s="3">
        <v>1.4210854715202004E-14</v>
      </c>
      <c r="J9" s="3">
        <v>1.4210854715202004E-14</v>
      </c>
      <c r="K9" s="3">
        <v>1.4210854715202004E-14</v>
      </c>
      <c r="L9" s="3">
        <v>1.4210854715202004E-14</v>
      </c>
      <c r="M9" s="3">
        <v>1.4210854715202004E-14</v>
      </c>
      <c r="N9" s="3">
        <v>1.4210854715202004E-14</v>
      </c>
      <c r="O9" s="3">
        <v>1.4210854715202004E-14</v>
      </c>
      <c r="P9" s="3">
        <v>1.4210854715202004E-14</v>
      </c>
      <c r="Q9" s="3">
        <v>1.4210854715202004E-14</v>
      </c>
      <c r="R9" s="3">
        <v>1.4210854715202004E-14</v>
      </c>
      <c r="S9" s="3">
        <v>1.4210854715202004E-14</v>
      </c>
      <c r="T9" s="3">
        <v>1.4210854715202004E-14</v>
      </c>
      <c r="U9" s="3">
        <v>1.4210854715202004E-14</v>
      </c>
      <c r="V9" s="3">
        <v>1.4210854715202004E-14</v>
      </c>
      <c r="W9" s="3">
        <v>1.4210854715202004E-14</v>
      </c>
      <c r="X9" s="3">
        <v>1.4210854715202004E-14</v>
      </c>
      <c r="Y9" s="3">
        <v>1.4210854715202004E-14</v>
      </c>
      <c r="Z9" s="3">
        <v>1.4210854715202004E-14</v>
      </c>
      <c r="AA9" s="3">
        <v>1.4210854715202004E-14</v>
      </c>
      <c r="AB9" s="3">
        <v>1.4210854715202004E-14</v>
      </c>
      <c r="AC9" s="3">
        <v>1.4210854715202004E-14</v>
      </c>
      <c r="AD9" s="3">
        <v>1.4210854715202004E-14</v>
      </c>
      <c r="AE9" s="3">
        <v>1.4210854715202004E-14</v>
      </c>
      <c r="AF9" s="3">
        <v>1.4210854715202004E-14</v>
      </c>
      <c r="AG9" s="3">
        <v>1.4210854715202004E-14</v>
      </c>
      <c r="AH9" s="3">
        <v>1.4210854715202004E-14</v>
      </c>
      <c r="AI9" s="3">
        <v>1.4210854715202004E-14</v>
      </c>
      <c r="AJ9" s="3">
        <v>1.4210854715202004E-14</v>
      </c>
      <c r="AK9" s="3">
        <v>1.4210854715202004E-14</v>
      </c>
      <c r="AL9" s="3">
        <v>1.4210854715202004E-14</v>
      </c>
      <c r="AM9" s="3">
        <v>1.4210854715202004E-14</v>
      </c>
      <c r="AN9" s="3">
        <v>1.4210854715202004E-14</v>
      </c>
      <c r="AO9" s="3">
        <v>1.4210854715202004E-14</v>
      </c>
      <c r="AP9" s="3">
        <v>1.4210854715202004E-14</v>
      </c>
      <c r="AQ9" s="3">
        <v>1.4210854715202004E-14</v>
      </c>
      <c r="AR9" s="3">
        <v>1.4210854715202004E-14</v>
      </c>
      <c r="AS9" s="3">
        <v>1.4210854715202004E-14</v>
      </c>
      <c r="AT9" s="3">
        <v>1.4210854715202004E-14</v>
      </c>
      <c r="AU9" s="3">
        <v>1.4210854715202004E-14</v>
      </c>
      <c r="AV9" s="3">
        <v>1.4210854715202004E-14</v>
      </c>
      <c r="AW9" s="3">
        <v>1.4210854715202004E-14</v>
      </c>
      <c r="AX9" s="3">
        <v>1.4210854715202004E-14</v>
      </c>
      <c r="AY9" s="3">
        <v>1.4210854715202004E-14</v>
      </c>
      <c r="AZ9" s="3">
        <v>1.4210854715202004E-14</v>
      </c>
      <c r="BA9" s="3">
        <v>1.4210854715202004E-14</v>
      </c>
      <c r="BC9" s="7">
        <f t="shared" si="0"/>
        <v>-0.47817093690737522</v>
      </c>
      <c r="BD9" s="13">
        <f t="shared" si="1"/>
        <v>4.7817093690737522</v>
      </c>
      <c r="BF9" t="s">
        <v>9</v>
      </c>
      <c r="BG9" s="15">
        <v>5719875.9230000004</v>
      </c>
      <c r="BH9" s="10">
        <v>1121620504.6708376</v>
      </c>
      <c r="BJ9" s="10">
        <v>-2500000000</v>
      </c>
      <c r="BK9" s="10">
        <v>11389387.793358095</v>
      </c>
      <c r="BM9" s="10">
        <v>-2500000000</v>
      </c>
      <c r="BN9" s="10">
        <v>11358495.277896453</v>
      </c>
      <c r="BO9" t="s">
        <v>9</v>
      </c>
      <c r="BP9" s="10">
        <f>SUM(BH8:BH9)</f>
        <v>2501020905.8214855</v>
      </c>
      <c r="BQ9" s="10">
        <v>-12152268.222381966</v>
      </c>
      <c r="BR9" s="12">
        <f t="shared" si="3"/>
        <v>-6432392.2993819658</v>
      </c>
      <c r="BT9" t="s">
        <v>9</v>
      </c>
      <c r="BU9" s="20">
        <v>-0.82516666611445544</v>
      </c>
      <c r="BV9" s="21">
        <v>-169.9678129135994</v>
      </c>
      <c r="BW9" s="20">
        <v>2.4501256457069758</v>
      </c>
      <c r="BX9" s="21">
        <v>474.25252216012768</v>
      </c>
      <c r="BY9" s="20">
        <v>1.6249589795952488</v>
      </c>
      <c r="BZ9" s="21">
        <v>304.28470924704237</v>
      </c>
    </row>
    <row r="10" spans="2:78" x14ac:dyDescent="0.2">
      <c r="B10" s="87"/>
      <c r="C10" t="s">
        <v>35</v>
      </c>
      <c r="D10" s="3">
        <v>-1.5429350472260239E-3</v>
      </c>
      <c r="E10" s="3">
        <v>-3.0449429694670016E-3</v>
      </c>
      <c r="F10" s="3">
        <v>-4.4886437684397151E-3</v>
      </c>
      <c r="G10" s="3">
        <v>-5.8614357965041108E-3</v>
      </c>
      <c r="H10" s="3">
        <v>-7.1501176464607852E-3</v>
      </c>
      <c r="I10" s="3">
        <v>-0.54424540363419283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C10" s="7">
        <f t="shared" si="0"/>
        <v>-0.56633347886229046</v>
      </c>
      <c r="BD10" s="13">
        <f t="shared" si="1"/>
        <v>5.6633347886229046</v>
      </c>
      <c r="BF10" t="s">
        <v>35</v>
      </c>
      <c r="BG10" s="15">
        <v>5617003.2465000004</v>
      </c>
      <c r="BH10" s="10">
        <v>937645411.72252226</v>
      </c>
      <c r="BJ10" s="10">
        <v>0</v>
      </c>
      <c r="BK10" s="10">
        <v>-269457.1433014659</v>
      </c>
      <c r="BM10" s="10">
        <v>0</v>
      </c>
      <c r="BN10" s="10">
        <v>-305572.20177520608</v>
      </c>
      <c r="BO10" t="s">
        <v>35</v>
      </c>
      <c r="BP10" s="10">
        <v>0</v>
      </c>
      <c r="BQ10" s="10">
        <v>-616844.94554243423</v>
      </c>
      <c r="BR10" s="12">
        <f t="shared" si="3"/>
        <v>5000158.3009575661</v>
      </c>
      <c r="BT10" t="s">
        <v>35</v>
      </c>
      <c r="BU10" s="20">
        <v>-0.6561986074775632</v>
      </c>
      <c r="BV10" s="21">
        <v>-114.77978143390975</v>
      </c>
      <c r="BW10" s="20">
        <v>2.4354683159776869</v>
      </c>
      <c r="BX10" s="21">
        <v>400.84751783779592</v>
      </c>
      <c r="BY10" s="20">
        <v>1.77926970850001</v>
      </c>
      <c r="BZ10" s="21">
        <v>286.06773640379106</v>
      </c>
    </row>
    <row r="11" spans="2:78" x14ac:dyDescent="0.2">
      <c r="B11" s="87"/>
      <c r="C11" t="s">
        <v>11</v>
      </c>
      <c r="D11" s="3">
        <v>-1.6851550478520494E-3</v>
      </c>
      <c r="E11" s="3">
        <v>-3.3256105139685133E-3</v>
      </c>
      <c r="F11" s="3">
        <v>-4.9023843991449212E-3</v>
      </c>
      <c r="G11" s="3">
        <v>-6.4017134991729563E-3</v>
      </c>
      <c r="H11" s="3">
        <v>-7.8091795674453124E-3</v>
      </c>
      <c r="I11" s="3">
        <v>-9.1293626463482269E-3</v>
      </c>
      <c r="J11" s="3">
        <v>-0.61831030296943368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C11" s="7">
        <f t="shared" si="0"/>
        <v>-0.65156370864336566</v>
      </c>
      <c r="BD11" s="13">
        <f t="shared" si="1"/>
        <v>6.5156370864336566</v>
      </c>
      <c r="BF11" t="s">
        <v>11</v>
      </c>
      <c r="BG11" s="15">
        <v>5617003.2465000004</v>
      </c>
      <c r="BH11" s="10">
        <v>828021060.39613974</v>
      </c>
      <c r="BJ11" s="10">
        <v>0</v>
      </c>
      <c r="BK11" s="10">
        <v>-305694.07785954187</v>
      </c>
      <c r="BM11" s="10">
        <v>0</v>
      </c>
      <c r="BN11" s="10">
        <v>-346665.93468877231</v>
      </c>
      <c r="BO11" t="s">
        <v>11</v>
      </c>
      <c r="BP11" s="10">
        <f>SUM(BH10:BH11)</f>
        <v>1765666472.1186619</v>
      </c>
      <c r="BQ11" s="10">
        <v>-11434225.061129261</v>
      </c>
      <c r="BR11" s="12">
        <f t="shared" si="3"/>
        <v>-5817221.8146292605</v>
      </c>
      <c r="BT11" t="s">
        <v>11</v>
      </c>
      <c r="BU11" s="20">
        <v>-0.52141766688782809</v>
      </c>
      <c r="BV11" s="21">
        <v>-79.885189863440075</v>
      </c>
      <c r="BW11" s="20">
        <v>2.4014994627732449</v>
      </c>
      <c r="BX11" s="21">
        <v>347.63925663903359</v>
      </c>
      <c r="BY11" s="20">
        <v>1.8800817958866105</v>
      </c>
      <c r="BZ11" s="21">
        <v>267.75406677571431</v>
      </c>
    </row>
    <row r="12" spans="2:78" x14ac:dyDescent="0.2">
      <c r="B12" s="87"/>
      <c r="C12" t="s">
        <v>36</v>
      </c>
      <c r="D12" s="3">
        <v>-1.8019970042502109E-3</v>
      </c>
      <c r="E12" s="3">
        <v>-3.5561951353599852E-3</v>
      </c>
      <c r="F12" s="3">
        <v>-5.2422962576912369E-3</v>
      </c>
      <c r="G12" s="3">
        <v>-6.8455828811408992E-3</v>
      </c>
      <c r="H12" s="3">
        <v>-8.3506370551589271E-3</v>
      </c>
      <c r="I12" s="3">
        <v>-9.7623563840727456E-3</v>
      </c>
      <c r="J12" s="3">
        <v>-1.1075210313606476E-2</v>
      </c>
      <c r="K12" s="3">
        <v>-0.68748938765423873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C12" s="7">
        <f t="shared" si="0"/>
        <v>-0.73412366268551921</v>
      </c>
      <c r="BD12" s="13">
        <f t="shared" si="1"/>
        <v>7.3412366268551921</v>
      </c>
      <c r="BF12" t="s">
        <v>36</v>
      </c>
      <c r="BG12" s="15">
        <v>4772484.6256666668</v>
      </c>
      <c r="BH12" s="10">
        <v>625043416.57934344</v>
      </c>
      <c r="BJ12" s="10">
        <v>0</v>
      </c>
      <c r="BK12" s="10">
        <v>-339502.07576687314</v>
      </c>
      <c r="BM12" s="10">
        <v>0</v>
      </c>
      <c r="BN12" s="10">
        <v>-385005.18311828101</v>
      </c>
      <c r="BO12" t="s">
        <v>36</v>
      </c>
      <c r="BP12" s="10">
        <v>0</v>
      </c>
      <c r="BQ12" s="10">
        <v>-574096.52446021372</v>
      </c>
      <c r="BR12" s="12">
        <f t="shared" si="3"/>
        <v>4198388.1012064535</v>
      </c>
      <c r="BT12" t="s">
        <v>36</v>
      </c>
      <c r="BU12" s="20">
        <v>-0.41458496996301619</v>
      </c>
      <c r="BV12" s="21">
        <v>-56.882802623529308</v>
      </c>
      <c r="BW12" s="20">
        <v>2.3315313387947754</v>
      </c>
      <c r="BX12" s="21">
        <v>303.86297355343544</v>
      </c>
      <c r="BY12" s="20">
        <v>1.9169463688351129</v>
      </c>
      <c r="BZ12" s="21">
        <v>246.98017093032948</v>
      </c>
    </row>
    <row r="13" spans="2:78" x14ac:dyDescent="0.2">
      <c r="B13" s="87"/>
      <c r="C13" t="s">
        <v>37</v>
      </c>
      <c r="D13" s="3">
        <v>-1.901794922616773E-3</v>
      </c>
      <c r="E13" s="3">
        <v>-3.7531437823190572E-3</v>
      </c>
      <c r="F13" s="3">
        <v>-5.5326242952560278E-3</v>
      </c>
      <c r="G13" s="3">
        <v>-7.2247038895909554E-3</v>
      </c>
      <c r="H13" s="3">
        <v>-8.8131107402489306E-3</v>
      </c>
      <c r="I13" s="3">
        <v>-1.0303013689892282E-2</v>
      </c>
      <c r="J13" s="3">
        <v>-1.1688575891938058E-2</v>
      </c>
      <c r="K13" s="3">
        <v>-1.2981264818279215E-2</v>
      </c>
      <c r="L13" s="3">
        <v>-0.75177603879446053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C13" s="7">
        <f t="shared" si="0"/>
        <v>-0.81397427082460183</v>
      </c>
      <c r="BD13" s="13">
        <f t="shared" si="1"/>
        <v>8.1397427082460183</v>
      </c>
      <c r="BF13" t="s">
        <v>37</v>
      </c>
      <c r="BG13" s="15">
        <v>4772484.6256666668</v>
      </c>
      <c r="BH13" s="10">
        <v>576626706.96380091</v>
      </c>
      <c r="BJ13" s="10">
        <v>0</v>
      </c>
      <c r="BK13" s="10">
        <v>-370881.18870940432</v>
      </c>
      <c r="BM13" s="10">
        <v>0</v>
      </c>
      <c r="BN13" s="10">
        <v>-420590.00567711279</v>
      </c>
      <c r="BO13" t="s">
        <v>37</v>
      </c>
      <c r="BP13" s="10">
        <v>0</v>
      </c>
      <c r="BQ13" s="10">
        <v>-627158.46713107277</v>
      </c>
      <c r="BR13" s="12">
        <f t="shared" si="3"/>
        <v>4145326.1585355941</v>
      </c>
      <c r="BT13" t="s">
        <v>37</v>
      </c>
      <c r="BU13" s="20">
        <v>-0.32952028410090861</v>
      </c>
      <c r="BV13" s="21">
        <v>-41.19123949795555</v>
      </c>
      <c r="BW13" s="20">
        <v>2.2062648346659444</v>
      </c>
      <c r="BX13" s="21">
        <v>263.19935335251472</v>
      </c>
      <c r="BY13" s="20">
        <v>1.8767445505644673</v>
      </c>
      <c r="BZ13" s="21">
        <v>222.00811385441654</v>
      </c>
    </row>
    <row r="14" spans="2:78" x14ac:dyDescent="0.2">
      <c r="B14" s="87"/>
      <c r="C14" t="s">
        <v>12</v>
      </c>
      <c r="D14" s="3">
        <v>-1.9895236186897591E-3</v>
      </c>
      <c r="E14" s="3">
        <v>-3.9262741268544232E-3</v>
      </c>
      <c r="F14" s="3">
        <v>-5.7878410431442262E-3</v>
      </c>
      <c r="G14" s="3">
        <v>-7.5579752871561823E-3</v>
      </c>
      <c r="H14" s="3">
        <v>-9.219654424001078E-3</v>
      </c>
      <c r="I14" s="3">
        <v>-1.0778285732044424E-2</v>
      </c>
      <c r="J14" s="3">
        <v>-1.2227763114367463E-2</v>
      </c>
      <c r="K14" s="3">
        <v>-1.3580083030660717E-2</v>
      </c>
      <c r="L14" s="3">
        <v>-1.4835247548361963E-2</v>
      </c>
      <c r="M14" s="3">
        <v>-0.81118174875737736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C14" s="7">
        <f t="shared" si="0"/>
        <v>-0.8910843966826576</v>
      </c>
      <c r="BD14" s="13">
        <f t="shared" si="1"/>
        <v>8.910843966826576</v>
      </c>
      <c r="BF14" t="s">
        <v>12</v>
      </c>
      <c r="BG14" s="15">
        <v>4772484.6256666668</v>
      </c>
      <c r="BH14" s="10">
        <v>540850251.4424566</v>
      </c>
      <c r="BJ14" s="10">
        <v>2500000000</v>
      </c>
      <c r="BK14" s="10">
        <v>-20279543.718934789</v>
      </c>
      <c r="BM14" s="10">
        <v>0</v>
      </c>
      <c r="BN14" s="10">
        <v>-453430.67642384931</v>
      </c>
      <c r="BO14" t="s">
        <v>12</v>
      </c>
      <c r="BP14" s="10">
        <f>SUM(BH12:BH14)</f>
        <v>1742520374.9856009</v>
      </c>
      <c r="BQ14" s="10">
        <v>-14532443.675475461</v>
      </c>
      <c r="BR14" s="12">
        <f t="shared" si="3"/>
        <v>-9759959.0498087946</v>
      </c>
      <c r="BT14" t="s">
        <v>12</v>
      </c>
      <c r="BU14" s="20">
        <v>-0.26184998743474353</v>
      </c>
      <c r="BV14" s="21">
        <v>-30.237535354098465</v>
      </c>
      <c r="BW14" s="20">
        <v>2.0301684141822989</v>
      </c>
      <c r="BX14" s="21">
        <v>224.45029202154183</v>
      </c>
      <c r="BY14" s="20">
        <v>1.7683184267486922</v>
      </c>
      <c r="BZ14" s="21">
        <v>194.21275666751811</v>
      </c>
    </row>
    <row r="15" spans="2:78" x14ac:dyDescent="0.2">
      <c r="B15" s="87"/>
      <c r="C15" t="s">
        <v>38</v>
      </c>
      <c r="D15" s="3">
        <v>-2.0615742477190224E-3</v>
      </c>
      <c r="E15" s="3">
        <v>-4.0684642058863574E-3</v>
      </c>
      <c r="F15" s="3">
        <v>-5.9974477971991291E-3</v>
      </c>
      <c r="G15" s="3">
        <v>-7.8316874806034775E-3</v>
      </c>
      <c r="H15" s="3">
        <v>-9.553544353423149E-3</v>
      </c>
      <c r="I15" s="3">
        <v>-1.1168621518706345E-2</v>
      </c>
      <c r="J15" s="3">
        <v>-1.267059174713836E-2</v>
      </c>
      <c r="K15" s="3">
        <v>-1.4071885950400542E-2</v>
      </c>
      <c r="L15" s="3">
        <v>-1.537250627076503E-2</v>
      </c>
      <c r="M15" s="3">
        <v>-1.6572828223672786E-2</v>
      </c>
      <c r="N15" s="3">
        <v>-0.86647093060685165</v>
      </c>
      <c r="O15" s="3">
        <v>-1.4210854715202004E-14</v>
      </c>
      <c r="P15" s="3">
        <v>-1.4210854715202004E-14</v>
      </c>
      <c r="Q15" s="3">
        <v>-1.4210854715202004E-14</v>
      </c>
      <c r="R15" s="3">
        <v>-1.4210854715202004E-14</v>
      </c>
      <c r="S15" s="3">
        <v>-1.4210854715202004E-14</v>
      </c>
      <c r="T15" s="3">
        <v>-1.4210854715202004E-14</v>
      </c>
      <c r="U15" s="3">
        <v>-1.4210854715202004E-14</v>
      </c>
      <c r="V15" s="3">
        <v>-1.4210854715202004E-14</v>
      </c>
      <c r="W15" s="3">
        <v>-1.4210854715202004E-14</v>
      </c>
      <c r="X15" s="3">
        <v>-1.4210854715202004E-14</v>
      </c>
      <c r="Y15" s="3">
        <v>-1.4210854715202004E-14</v>
      </c>
      <c r="Z15" s="3">
        <v>-1.4210854715202004E-14</v>
      </c>
      <c r="AA15" s="3">
        <v>-1.4210854715202004E-14</v>
      </c>
      <c r="AB15" s="3">
        <v>-1.4210854715202004E-14</v>
      </c>
      <c r="AC15" s="3">
        <v>-1.4210854715202004E-14</v>
      </c>
      <c r="AD15" s="3">
        <v>-1.4210854715202004E-14</v>
      </c>
      <c r="AE15" s="3">
        <v>-1.4210854715202004E-14</v>
      </c>
      <c r="AF15" s="3">
        <v>-1.4210854715202004E-14</v>
      </c>
      <c r="AG15" s="3">
        <v>-1.4210854715202004E-14</v>
      </c>
      <c r="AH15" s="3">
        <v>-1.4210854715202004E-14</v>
      </c>
      <c r="AI15" s="3">
        <v>-1.4210854715202004E-14</v>
      </c>
      <c r="AJ15" s="3">
        <v>-1.4210854715202004E-14</v>
      </c>
      <c r="AK15" s="3">
        <v>-1.4210854715202004E-14</v>
      </c>
      <c r="AL15" s="3">
        <v>-1.4210854715202004E-14</v>
      </c>
      <c r="AM15" s="3">
        <v>-1.4210854715202004E-14</v>
      </c>
      <c r="AN15" s="3">
        <v>-1.4210854715202004E-14</v>
      </c>
      <c r="AO15" s="3">
        <v>-1.4210854715202004E-14</v>
      </c>
      <c r="AP15" s="3">
        <v>-1.4210854715202004E-14</v>
      </c>
      <c r="AQ15" s="3">
        <v>-1.4210854715202004E-14</v>
      </c>
      <c r="AR15" s="3">
        <v>-1.4210854715202004E-14</v>
      </c>
      <c r="AS15" s="3">
        <v>-1.4210854715202004E-14</v>
      </c>
      <c r="AT15" s="3">
        <v>-1.4210854715202004E-14</v>
      </c>
      <c r="AU15" s="3">
        <v>-1.4210854715202004E-14</v>
      </c>
      <c r="AV15" s="3">
        <v>-1.4210854715202004E-14</v>
      </c>
      <c r="AW15" s="3">
        <v>-1.4210854715202004E-14</v>
      </c>
      <c r="AX15" s="3">
        <v>-1.4210854715202004E-14</v>
      </c>
      <c r="AY15" s="3">
        <v>-1.4210854715202004E-14</v>
      </c>
      <c r="AZ15" s="3">
        <v>-1.4210854715202004E-14</v>
      </c>
      <c r="BA15" s="3">
        <v>-1.4210854715202004E-14</v>
      </c>
      <c r="BC15" s="7">
        <f t="shared" si="0"/>
        <v>-0.96584008240292007</v>
      </c>
      <c r="BD15" s="13">
        <f t="shared" si="1"/>
        <v>9.6584008240292007</v>
      </c>
      <c r="BF15" t="s">
        <v>38</v>
      </c>
      <c r="BG15" s="15">
        <v>2807491.3106</v>
      </c>
      <c r="BH15" s="10">
        <v>282325262.84938055</v>
      </c>
      <c r="BJ15" s="10">
        <v>0</v>
      </c>
      <c r="BK15" s="10">
        <v>-3.5527136788005009E-7</v>
      </c>
      <c r="BM15" s="10">
        <v>0</v>
      </c>
      <c r="BN15" s="10">
        <v>-483990.38698789803</v>
      </c>
      <c r="BO15" t="s">
        <v>38</v>
      </c>
      <c r="BP15" s="10">
        <v>0</v>
      </c>
      <c r="BQ15" s="10">
        <v>-424222.31058429799</v>
      </c>
      <c r="BR15" s="12">
        <f t="shared" si="3"/>
        <v>2383269.0000157021</v>
      </c>
      <c r="BT15" t="s">
        <v>38</v>
      </c>
      <c r="BU15" s="20">
        <v>-0.20824092221164392</v>
      </c>
      <c r="BV15" s="21">
        <v>-22.450502524570094</v>
      </c>
      <c r="BW15" s="20">
        <v>1.8383651288327201</v>
      </c>
      <c r="BX15" s="21">
        <v>190.24680703003929</v>
      </c>
      <c r="BY15" s="20">
        <v>1.6301242066221562</v>
      </c>
      <c r="BZ15" s="21">
        <v>167.79630450552952</v>
      </c>
    </row>
    <row r="16" spans="2:78" x14ac:dyDescent="0.2">
      <c r="B16" s="87"/>
      <c r="C16" t="s">
        <v>39</v>
      </c>
      <c r="D16" s="3">
        <v>-2.1219054032286522E-3</v>
      </c>
      <c r="E16" s="3">
        <v>-4.1875262027986082E-3</v>
      </c>
      <c r="F16" s="3">
        <v>-6.1729607364782169E-3</v>
      </c>
      <c r="G16" s="3">
        <v>-8.0608787192346654E-3</v>
      </c>
      <c r="H16" s="3">
        <v>-9.8331250528644887E-3</v>
      </c>
      <c r="I16" s="3">
        <v>-1.149546681303093E-2</v>
      </c>
      <c r="J16" s="3">
        <v>-1.3041391606549269E-2</v>
      </c>
      <c r="K16" s="3">
        <v>-1.4483694130788649E-2</v>
      </c>
      <c r="L16" s="3">
        <v>-1.5822376590762133E-2</v>
      </c>
      <c r="M16" s="3">
        <v>-1.7057825491207268E-2</v>
      </c>
      <c r="N16" s="3">
        <v>-1.8207465859561012E-2</v>
      </c>
      <c r="O16" s="3">
        <v>-0.91781698676791734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C16" s="7">
        <f t="shared" si="0"/>
        <v>-1.0383016033744212</v>
      </c>
      <c r="BD16" s="13">
        <f t="shared" si="1"/>
        <v>10.383016033744211</v>
      </c>
      <c r="BF16" t="s">
        <v>39</v>
      </c>
      <c r="BG16" s="15">
        <v>2807491.3106</v>
      </c>
      <c r="BH16" s="10">
        <v>269891536.16272378</v>
      </c>
      <c r="BJ16" s="10">
        <v>0</v>
      </c>
      <c r="BK16" s="10">
        <v>-3.5527136788005009E-7</v>
      </c>
      <c r="BM16" s="10">
        <v>0</v>
      </c>
      <c r="BN16" s="10">
        <v>-512364.97329938394</v>
      </c>
      <c r="BO16" t="s">
        <v>39</v>
      </c>
      <c r="BP16" s="10">
        <v>0</v>
      </c>
      <c r="BQ16" s="10">
        <v>-449092.91316345864</v>
      </c>
      <c r="BR16" s="12">
        <f t="shared" si="3"/>
        <v>2358398.3974365415</v>
      </c>
      <c r="BT16" t="s">
        <v>39</v>
      </c>
      <c r="BU16" s="20">
        <v>-0.16560008793567249</v>
      </c>
      <c r="BV16" s="21">
        <v>-16.814154181595125</v>
      </c>
      <c r="BW16" s="20">
        <v>1.6529652686917871</v>
      </c>
      <c r="BX16" s="21">
        <v>161.58379620643038</v>
      </c>
      <c r="BY16" s="20">
        <v>1.4873651807582746</v>
      </c>
      <c r="BZ16" s="21">
        <v>144.76964202501</v>
      </c>
    </row>
    <row r="17" spans="2:78" x14ac:dyDescent="0.2">
      <c r="B17" s="87"/>
      <c r="C17" t="s">
        <v>40</v>
      </c>
      <c r="D17" s="3">
        <v>-2.1732437620585188E-3</v>
      </c>
      <c r="E17" s="3">
        <v>-4.288841144784783E-3</v>
      </c>
      <c r="F17" s="3">
        <v>-6.3223121980939823E-3</v>
      </c>
      <c r="G17" s="3">
        <v>-8.2559073400148009E-3</v>
      </c>
      <c r="H17" s="3">
        <v>-1.0071032219556741E-2</v>
      </c>
      <c r="I17" s="3">
        <v>-1.1773593443635377E-2</v>
      </c>
      <c r="J17" s="3">
        <v>-1.3356921055233784E-2</v>
      </c>
      <c r="K17" s="3">
        <v>-1.4834119312553184E-2</v>
      </c>
      <c r="L17" s="3">
        <v>-1.6205190473925768E-2</v>
      </c>
      <c r="M17" s="3">
        <v>-1.7470530395357287E-2</v>
      </c>
      <c r="N17" s="3">
        <v>-1.8647985693490909E-2</v>
      </c>
      <c r="O17" s="3">
        <v>-1.9741248894206365E-2</v>
      </c>
      <c r="P17" s="3">
        <v>-0.9653874937894642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C17" s="7">
        <f t="shared" si="0"/>
        <v>-1.1085284197223757</v>
      </c>
      <c r="BD17" s="13">
        <f t="shared" si="1"/>
        <v>11.085284197223757</v>
      </c>
      <c r="BF17" t="s">
        <v>40</v>
      </c>
      <c r="BG17" s="15">
        <v>2807491.3106</v>
      </c>
      <c r="BH17" s="10">
        <v>260435705.45214415</v>
      </c>
      <c r="BJ17" s="10">
        <v>0</v>
      </c>
      <c r="BK17" s="10">
        <v>-3.5527136788005009E-7</v>
      </c>
      <c r="BM17" s="10">
        <v>0</v>
      </c>
      <c r="BN17" s="10">
        <v>-538647.19077658665</v>
      </c>
      <c r="BO17" t="s">
        <v>40</v>
      </c>
      <c r="BP17" s="10">
        <v>0</v>
      </c>
      <c r="BQ17" s="10">
        <v>-472129.53398332535</v>
      </c>
      <c r="BR17" s="12">
        <f t="shared" si="3"/>
        <v>2335361.7766166748</v>
      </c>
      <c r="BT17" t="s">
        <v>40</v>
      </c>
      <c r="BU17" s="20">
        <v>-0.13168593621912805</v>
      </c>
      <c r="BV17" s="21">
        <v>-12.685400101960234</v>
      </c>
      <c r="BW17" s="20">
        <v>1.4755504528175152</v>
      </c>
      <c r="BX17" s="21">
        <v>137.2926420075884</v>
      </c>
      <c r="BY17" s="20">
        <v>1.3438645165994103</v>
      </c>
      <c r="BZ17" s="21">
        <v>124.6072419056746</v>
      </c>
    </row>
    <row r="18" spans="2:78" x14ac:dyDescent="0.2">
      <c r="B18" s="87"/>
      <c r="C18" t="s">
        <v>41</v>
      </c>
      <c r="D18" s="3">
        <v>-2.2175287139845068E-3</v>
      </c>
      <c r="E18" s="3">
        <v>-4.3762363680741601E-3</v>
      </c>
      <c r="F18" s="3">
        <v>-6.4511441756991417E-3</v>
      </c>
      <c r="G18" s="3">
        <v>-8.4241408653866756E-3</v>
      </c>
      <c r="H18" s="3">
        <v>-1.0276253182496475E-2</v>
      </c>
      <c r="I18" s="3">
        <v>-1.2013508094995018E-2</v>
      </c>
      <c r="J18" s="3">
        <v>-1.3629099729797645E-2</v>
      </c>
      <c r="K18" s="3">
        <v>-1.5136399375151655E-2</v>
      </c>
      <c r="L18" s="3">
        <v>-1.6535409335432405E-2</v>
      </c>
      <c r="M18" s="3">
        <v>-1.7826533533153111E-2</v>
      </c>
      <c r="N18" s="3">
        <v>-1.9027982251685671E-2</v>
      </c>
      <c r="O18" s="3">
        <v>-2.0143523260870211E-2</v>
      </c>
      <c r="P18" s="3">
        <v>-2.1176803220839702E-2</v>
      </c>
      <c r="Q18" s="3">
        <v>-1.0093444319716838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C18" s="7">
        <f t="shared" si="0"/>
        <v>-1.1765789940792502</v>
      </c>
      <c r="BD18" s="13">
        <f t="shared" si="1"/>
        <v>11.765789940792502</v>
      </c>
      <c r="BF18" t="s">
        <v>41</v>
      </c>
      <c r="BG18" s="15">
        <v>2807491.3106</v>
      </c>
      <c r="BH18" s="10">
        <v>253338843.61131918</v>
      </c>
      <c r="BJ18" s="10">
        <v>0</v>
      </c>
      <c r="BK18" s="10">
        <v>-3.5527136788005009E-7</v>
      </c>
      <c r="BM18" s="10">
        <v>0</v>
      </c>
      <c r="BN18" s="10">
        <v>-562926.78254301613</v>
      </c>
      <c r="BO18" t="s">
        <v>41</v>
      </c>
      <c r="BP18" s="10">
        <v>0</v>
      </c>
      <c r="BQ18" s="10">
        <v>-493410.83376963361</v>
      </c>
      <c r="BR18" s="12">
        <f t="shared" si="3"/>
        <v>2314080.4768303665</v>
      </c>
      <c r="BT18" t="s">
        <v>41</v>
      </c>
      <c r="BU18" s="20">
        <v>-0.10471450238628677</v>
      </c>
      <c r="BV18" s="21">
        <v>-9.6307596620122684</v>
      </c>
      <c r="BW18" s="20">
        <v>1.3074777459682991</v>
      </c>
      <c r="BX18" s="21">
        <v>116.54682556481788</v>
      </c>
      <c r="BY18" s="20">
        <v>1.2027632435840019</v>
      </c>
      <c r="BZ18" s="21">
        <v>106.9160659029462</v>
      </c>
    </row>
    <row r="19" spans="2:78" x14ac:dyDescent="0.2">
      <c r="B19" s="87"/>
      <c r="C19" t="s">
        <v>42</v>
      </c>
      <c r="D19" s="3">
        <v>-2.2561773838987165E-3</v>
      </c>
      <c r="E19" s="3">
        <v>-4.4525085325801683E-3</v>
      </c>
      <c r="F19" s="3">
        <v>-6.5635793113756336E-3</v>
      </c>
      <c r="G19" s="3">
        <v>-8.5709627926746634E-3</v>
      </c>
      <c r="H19" s="3">
        <v>-1.0455355042466863E-2</v>
      </c>
      <c r="I19" s="3">
        <v>-1.2222888070994031E-2</v>
      </c>
      <c r="J19" s="3">
        <v>-1.3866637387536684E-2</v>
      </c>
      <c r="K19" s="3">
        <v>-1.540020732471703E-2</v>
      </c>
      <c r="L19" s="3">
        <v>-1.6823600227070301E-2</v>
      </c>
      <c r="M19" s="3">
        <v>-1.8137227056939764E-2</v>
      </c>
      <c r="N19" s="3">
        <v>-1.9359615479501713E-2</v>
      </c>
      <c r="O19" s="3">
        <v>-2.049459893196115E-2</v>
      </c>
      <c r="P19" s="3">
        <v>-2.1545887631049254E-2</v>
      </c>
      <c r="Q19" s="3">
        <v>-2.2517071301706437E-2</v>
      </c>
      <c r="R19" s="3">
        <v>-1.0498443767708068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C19" s="7">
        <f t="shared" si="0"/>
        <v>-1.2425106932452792</v>
      </c>
      <c r="BD19" s="13">
        <f t="shared" si="1"/>
        <v>12.42510693245279</v>
      </c>
      <c r="BF19" t="s">
        <v>42</v>
      </c>
      <c r="BG19" s="15">
        <v>2807491.3106</v>
      </c>
      <c r="BH19" s="10">
        <v>248151913.35676759</v>
      </c>
      <c r="BJ19" s="10">
        <v>0</v>
      </c>
      <c r="BK19" s="10">
        <v>-3.5527136788005009E-7</v>
      </c>
      <c r="BM19" s="10">
        <v>2500000000</v>
      </c>
      <c r="BN19" s="10">
        <v>-26246109.419270527</v>
      </c>
      <c r="BO19" t="s">
        <v>42</v>
      </c>
      <c r="BP19" s="10">
        <f>SUM(BH15:BH19)</f>
        <v>1314143261.4323351</v>
      </c>
      <c r="BQ19" s="10">
        <v>-14001809.774977224</v>
      </c>
      <c r="BR19" s="12">
        <f t="shared" si="3"/>
        <v>-11194318.464377224</v>
      </c>
      <c r="BT19" t="s">
        <v>42</v>
      </c>
      <c r="BU19" s="20">
        <v>-8.3266101165918371E-2</v>
      </c>
      <c r="BV19" s="21">
        <v>-7.3517627518027275</v>
      </c>
      <c r="BW19" s="20">
        <v>1.1498505745666989</v>
      </c>
      <c r="BX19" s="21">
        <v>98.742238324447754</v>
      </c>
      <c r="BY19" s="20">
        <v>1.0665844734032248</v>
      </c>
      <c r="BZ19" s="21">
        <v>91.390475572825437</v>
      </c>
    </row>
    <row r="20" spans="2:78" x14ac:dyDescent="0.2">
      <c r="B20" s="87"/>
      <c r="C20" t="s">
        <v>43</v>
      </c>
      <c r="D20" s="3">
        <v>-2.2902493516880895E-3</v>
      </c>
      <c r="E20" s="3">
        <v>-4.5197486921324526E-3</v>
      </c>
      <c r="F20" s="3">
        <v>-6.6627000917094392E-3</v>
      </c>
      <c r="G20" s="3">
        <v>-8.7003983460363088E-3</v>
      </c>
      <c r="H20" s="3">
        <v>-1.0613248000140629E-2</v>
      </c>
      <c r="I20" s="3">
        <v>-1.2407473667650493E-2</v>
      </c>
      <c r="J20" s="3">
        <v>-1.407604628673198E-2</v>
      </c>
      <c r="K20" s="3">
        <v>-1.5632775637655527E-2</v>
      </c>
      <c r="L20" s="3">
        <v>-1.7077664100355605E-2</v>
      </c>
      <c r="M20" s="3">
        <v>-1.8411128843382585E-2</v>
      </c>
      <c r="N20" s="3">
        <v>-1.9651977329985471E-2</v>
      </c>
      <c r="O20" s="3">
        <v>-2.080410088848339E-2</v>
      </c>
      <c r="P20" s="3">
        <v>-2.1871265766009174E-2</v>
      </c>
      <c r="Q20" s="3">
        <v>-2.2857115898148095E-2</v>
      </c>
      <c r="R20" s="3">
        <v>-2.3765175800420479E-2</v>
      </c>
      <c r="S20" s="3">
        <v>-1.0870386677917878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C20" s="7">
        <f t="shared" si="0"/>
        <v>-1.3063797364923175</v>
      </c>
      <c r="BD20" s="13">
        <f t="shared" si="1"/>
        <v>13.063797364923175</v>
      </c>
      <c r="BF20" t="s">
        <v>43</v>
      </c>
      <c r="BG20" s="15">
        <v>1202194.5424000002</v>
      </c>
      <c r="BH20" s="10">
        <v>93446809.852714926</v>
      </c>
      <c r="BJ20" s="10">
        <v>0</v>
      </c>
      <c r="BK20" s="10">
        <v>-3.5527136788005009E-7</v>
      </c>
      <c r="BM20" s="10">
        <v>0</v>
      </c>
      <c r="BN20" s="10">
        <v>-3.5527136788005009E-7</v>
      </c>
      <c r="BO20" t="s">
        <v>43</v>
      </c>
      <c r="BP20" s="10">
        <v>0</v>
      </c>
      <c r="BQ20" s="10">
        <v>-212554.30233175016</v>
      </c>
      <c r="BR20" s="12">
        <f t="shared" si="3"/>
        <v>989640.24006824999</v>
      </c>
      <c r="BT20" t="s">
        <v>43</v>
      </c>
      <c r="BU20" s="20">
        <v>-6.6211026140081231E-2</v>
      </c>
      <c r="BV20" s="21">
        <v>-5.6392433074360486</v>
      </c>
      <c r="BW20" s="20">
        <v>1.0035010427441193</v>
      </c>
      <c r="BX20" s="21">
        <v>83.422974396994547</v>
      </c>
      <c r="BY20" s="20">
        <v>0.93729001660727818</v>
      </c>
      <c r="BZ20" s="21">
        <v>77.783731089809891</v>
      </c>
    </row>
    <row r="21" spans="2:78" x14ac:dyDescent="0.2">
      <c r="B21" s="87"/>
      <c r="C21" t="s">
        <v>44</v>
      </c>
      <c r="D21" s="3">
        <v>-2.3205527297847084E-3</v>
      </c>
      <c r="E21" s="3">
        <v>-4.5795516360840338E-3</v>
      </c>
      <c r="F21" s="3">
        <v>-6.7508574445156455E-3</v>
      </c>
      <c r="G21" s="3">
        <v>-8.8155174533142144E-3</v>
      </c>
      <c r="H21" s="3">
        <v>-1.0753676930690403E-2</v>
      </c>
      <c r="I21" s="3">
        <v>-1.2571642851099796E-2</v>
      </c>
      <c r="J21" s="3">
        <v>-1.4262293147851324E-2</v>
      </c>
      <c r="K21" s="3">
        <v>-1.5839620324982207E-2</v>
      </c>
      <c r="L21" s="3">
        <v>-1.7303626793932381E-2</v>
      </c>
      <c r="M21" s="3">
        <v>-1.8654735243003984E-2</v>
      </c>
      <c r="N21" s="3">
        <v>-1.991200198591514E-2</v>
      </c>
      <c r="O21" s="3">
        <v>-2.1079369839014817E-2</v>
      </c>
      <c r="P21" s="3">
        <v>-2.2160654882426911E-2</v>
      </c>
      <c r="Q21" s="3">
        <v>-2.315954926640984E-2</v>
      </c>
      <c r="R21" s="3">
        <v>-2.4079624140995293E-2</v>
      </c>
      <c r="S21" s="3">
        <v>-2.4924332628955881E-2</v>
      </c>
      <c r="T21" s="3">
        <v>-1.1210735636784932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C21" s="7">
        <f t="shared" si="0"/>
        <v>-1.3682411709774698</v>
      </c>
      <c r="BD21" s="13">
        <f t="shared" si="1"/>
        <v>13.682411709774696</v>
      </c>
      <c r="BF21" t="s">
        <v>44</v>
      </c>
      <c r="BG21" s="15">
        <v>1202194.5424000002</v>
      </c>
      <c r="BH21" s="10">
        <v>92207983.05069606</v>
      </c>
      <c r="BJ21" s="10">
        <v>0</v>
      </c>
      <c r="BK21" s="10">
        <v>-3.5527136788005009E-7</v>
      </c>
      <c r="BM21" s="10">
        <v>0</v>
      </c>
      <c r="BN21" s="10">
        <v>-3.5527136788005009E-7</v>
      </c>
      <c r="BO21" t="s">
        <v>44</v>
      </c>
      <c r="BP21" s="10">
        <v>0</v>
      </c>
      <c r="BQ21" s="10">
        <v>-219143.70624189623</v>
      </c>
      <c r="BR21" s="12">
        <f t="shared" si="3"/>
        <v>983050.83615810389</v>
      </c>
      <c r="BT21" t="s">
        <v>44</v>
      </c>
      <c r="BU21" s="20">
        <v>-5.2650386758159584E-2</v>
      </c>
      <c r="BV21" s="21">
        <v>-4.3444322787999967</v>
      </c>
      <c r="BW21" s="20">
        <v>0.86898385430185954</v>
      </c>
      <c r="BX21" s="21">
        <v>70.233949002936086</v>
      </c>
      <c r="BY21" s="20">
        <v>0.81633346754699687</v>
      </c>
      <c r="BZ21" s="21">
        <v>65.889516724389296</v>
      </c>
    </row>
    <row r="22" spans="2:78" x14ac:dyDescent="0.2">
      <c r="B22" s="87"/>
      <c r="C22" t="s">
        <v>45</v>
      </c>
      <c r="D22" s="3">
        <v>-2.3477145912806918E-3</v>
      </c>
      <c r="E22" s="3">
        <v>-4.6331548770979225E-3</v>
      </c>
      <c r="F22" s="3">
        <v>-6.8298756252147541E-3</v>
      </c>
      <c r="G22" s="3">
        <v>-8.9187022941672467E-3</v>
      </c>
      <c r="H22" s="3">
        <v>-1.0879547754342411E-2</v>
      </c>
      <c r="I22" s="3">
        <v>-1.2718792802743906E-2</v>
      </c>
      <c r="J22" s="3">
        <v>-1.4429232009533166E-2</v>
      </c>
      <c r="K22" s="3">
        <v>-1.602502165977171E-2</v>
      </c>
      <c r="L22" s="3">
        <v>-1.7506164193079599E-2</v>
      </c>
      <c r="M22" s="3">
        <v>-1.8873087245324882E-2</v>
      </c>
      <c r="N22" s="3">
        <v>-2.0145070182650215E-2</v>
      </c>
      <c r="O22" s="3">
        <v>-2.1326101971737899E-2</v>
      </c>
      <c r="P22" s="3">
        <v>-2.2420043359574038E-2</v>
      </c>
      <c r="Q22" s="3">
        <v>-2.3430629712720474E-2</v>
      </c>
      <c r="R22" s="3">
        <v>-2.4361473981159065E-2</v>
      </c>
      <c r="S22" s="3">
        <v>-2.5216069706175404E-2</v>
      </c>
      <c r="T22" s="3">
        <v>-2.5997794030246268E-2</v>
      </c>
      <c r="U22" s="3">
        <v>-1.1520903874734358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C22" s="7">
        <f t="shared" si="0"/>
        <v>-1.4281488634702555</v>
      </c>
      <c r="BD22" s="13">
        <f t="shared" si="1"/>
        <v>14.281488634702555</v>
      </c>
      <c r="BF22" t="s">
        <v>45</v>
      </c>
      <c r="BG22" s="15">
        <v>1202194.5424000002</v>
      </c>
      <c r="BH22" s="10">
        <v>91445032.701232255</v>
      </c>
      <c r="BJ22" s="10">
        <v>0</v>
      </c>
      <c r="BK22" s="10">
        <v>-3.5527136788005009E-7</v>
      </c>
      <c r="BM22" s="10">
        <v>0</v>
      </c>
      <c r="BN22" s="10">
        <v>-3.5527136788005009E-7</v>
      </c>
      <c r="BO22" t="s">
        <v>45</v>
      </c>
      <c r="BP22" s="10">
        <v>0</v>
      </c>
      <c r="BQ22" s="10">
        <v>-225146.36488968253</v>
      </c>
      <c r="BR22" s="12">
        <f t="shared" si="3"/>
        <v>977048.17751031765</v>
      </c>
      <c r="BT22" t="s">
        <v>45</v>
      </c>
      <c r="BU22" s="20">
        <v>-4.1869002408930101E-2</v>
      </c>
      <c r="BV22" s="21">
        <v>-3.360179846449709</v>
      </c>
      <c r="BW22" s="20">
        <v>0.74658136145808385</v>
      </c>
      <c r="BX22" s="21">
        <v>58.889980052460075</v>
      </c>
      <c r="BY22" s="20">
        <v>0.70471235905347385</v>
      </c>
      <c r="BZ22" s="21">
        <v>55.529800206352441</v>
      </c>
    </row>
    <row r="23" spans="2:78" x14ac:dyDescent="0.2">
      <c r="B23" s="87"/>
      <c r="C23" t="s">
        <v>46</v>
      </c>
      <c r="D23" s="3">
        <v>-2.3722289845267142E-3</v>
      </c>
      <c r="E23" s="3">
        <v>-4.681533407008942E-3</v>
      </c>
      <c r="F23" s="3">
        <v>-6.9011918991179755E-3</v>
      </c>
      <c r="G23" s="3">
        <v>-9.0118297024162075E-3</v>
      </c>
      <c r="H23" s="3">
        <v>-1.0993149941270985E-2</v>
      </c>
      <c r="I23" s="3">
        <v>-1.2851600039780919E-2</v>
      </c>
      <c r="J23" s="3">
        <v>-1.4579899330357193E-2</v>
      </c>
      <c r="K23" s="3">
        <v>-1.6192351915321979E-2</v>
      </c>
      <c r="L23" s="3">
        <v>-1.768896025978961E-2</v>
      </c>
      <c r="M23" s="3">
        <v>-1.9070156464891852E-2</v>
      </c>
      <c r="N23" s="3">
        <v>-2.0355421208279267E-2</v>
      </c>
      <c r="O23" s="3">
        <v>-2.154878510870617E-2</v>
      </c>
      <c r="P23" s="3">
        <v>-2.2654149226298159E-2</v>
      </c>
      <c r="Q23" s="3">
        <v>-2.3675287931638422E-2</v>
      </c>
      <c r="R23" s="3">
        <v>-2.4615851900477992E-2</v>
      </c>
      <c r="S23" s="3">
        <v>-2.5479371152982822E-2</v>
      </c>
      <c r="T23" s="3">
        <v>-2.6269258095084069E-2</v>
      </c>
      <c r="U23" s="3">
        <v>-2.6988810538455255E-2</v>
      </c>
      <c r="V23" s="3">
        <v>-1.1802256650954632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C23" s="7">
        <f t="shared" si="0"/>
        <v>-1.4861555022018678</v>
      </c>
      <c r="BD23" s="13">
        <f t="shared" si="1"/>
        <v>14.861555022018676</v>
      </c>
      <c r="BF23" t="s">
        <v>46</v>
      </c>
      <c r="BG23" s="15">
        <v>1202194.5424000002</v>
      </c>
      <c r="BH23" s="10">
        <v>91094039.094551533</v>
      </c>
      <c r="BJ23" s="10">
        <v>0</v>
      </c>
      <c r="BK23" s="10">
        <v>-3.5527136788005009E-7</v>
      </c>
      <c r="BM23" s="10">
        <v>0</v>
      </c>
      <c r="BN23" s="10">
        <v>-3.5527136788005009E-7</v>
      </c>
      <c r="BO23" t="s">
        <v>46</v>
      </c>
      <c r="BP23" s="10">
        <v>0</v>
      </c>
      <c r="BQ23" s="10">
        <v>-230588.85824900828</v>
      </c>
      <c r="BR23" s="12">
        <f t="shared" si="3"/>
        <v>971605.68415099184</v>
      </c>
      <c r="BT23" t="s">
        <v>46</v>
      </c>
      <c r="BU23" s="20">
        <v>-3.3297899181889079E-2</v>
      </c>
      <c r="BV23" s="21">
        <v>-2.6084768539961196</v>
      </c>
      <c r="BW23" s="20">
        <v>0.63631865403249321</v>
      </c>
      <c r="BX23" s="21">
        <v>49.155315699319317</v>
      </c>
      <c r="BY23" s="20">
        <v>0.60302075485355999</v>
      </c>
      <c r="BZ23" s="21">
        <v>46.546838845545956</v>
      </c>
    </row>
    <row r="24" spans="2:78" x14ac:dyDescent="0.2">
      <c r="B24" s="87"/>
      <c r="C24" t="s">
        <v>13</v>
      </c>
      <c r="D24" s="3">
        <v>-2.3944904369699316E-3</v>
      </c>
      <c r="E24" s="3">
        <v>-4.7254658157100948E-3</v>
      </c>
      <c r="F24" s="3">
        <v>-6.9659540094448857E-3</v>
      </c>
      <c r="G24" s="3">
        <v>-9.0963984432903544E-3</v>
      </c>
      <c r="H24" s="3">
        <v>-1.1096311771837009E-2</v>
      </c>
      <c r="I24" s="3">
        <v>-1.2972201923034277E-2</v>
      </c>
      <c r="J24" s="3">
        <v>-1.4716719906118669E-2</v>
      </c>
      <c r="K24" s="3">
        <v>-1.6344304055849079E-2</v>
      </c>
      <c r="L24" s="3">
        <v>-1.7854956860489324E-2</v>
      </c>
      <c r="M24" s="3">
        <v>-1.924911447606803E-2</v>
      </c>
      <c r="N24" s="3">
        <v>-2.0546440390688758E-2</v>
      </c>
      <c r="O24" s="3">
        <v>-2.1751003047157269E-2</v>
      </c>
      <c r="P24" s="3">
        <v>-2.286674011395462E-2</v>
      </c>
      <c r="Q24" s="3">
        <v>-2.3897461381039875E-2</v>
      </c>
      <c r="R24" s="3">
        <v>-2.4846851782825752E-2</v>
      </c>
      <c r="S24" s="3">
        <v>-2.5718474465833197E-2</v>
      </c>
      <c r="T24" s="3">
        <v>-2.6515773858733382E-2</v>
      </c>
      <c r="U24" s="3">
        <v>-2.7242078720433938E-2</v>
      </c>
      <c r="V24" s="3">
        <v>-2.7900605153249103E-2</v>
      </c>
      <c r="W24" s="3">
        <v>-1.2056112585094922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C24" s="7">
        <f t="shared" si="0"/>
        <v>-1.5423126051222198</v>
      </c>
      <c r="BD24" s="13">
        <f t="shared" si="1"/>
        <v>15.423126051222198</v>
      </c>
      <c r="BF24" t="s">
        <v>13</v>
      </c>
      <c r="BG24" s="15">
        <v>1202194.5424000002</v>
      </c>
      <c r="BH24" s="10">
        <v>91104841.24551934</v>
      </c>
      <c r="BJ24" s="10">
        <v>0</v>
      </c>
      <c r="BK24" s="10">
        <v>-3.5527136788005009E-7</v>
      </c>
      <c r="BM24" s="10">
        <v>0</v>
      </c>
      <c r="BN24" s="10">
        <v>-3.5527136788005009E-7</v>
      </c>
      <c r="BO24" t="s">
        <v>13</v>
      </c>
      <c r="BP24" s="10">
        <f>SUM(BH20:BH24)</f>
        <v>459298705.94471413</v>
      </c>
      <c r="BQ24" s="10">
        <v>-5641979.0847454071</v>
      </c>
      <c r="BR24" s="12">
        <f t="shared" si="3"/>
        <v>-4439784.5423454065</v>
      </c>
      <c r="BT24" t="s">
        <v>13</v>
      </c>
      <c r="BU24" s="20">
        <v>-2.6484454017918324E-2</v>
      </c>
      <c r="BV24" s="21">
        <v>-2.0319989854781206</v>
      </c>
      <c r="BW24" s="20">
        <v>0.53798711423223722</v>
      </c>
      <c r="BX24" s="21">
        <v>40.829970943060452</v>
      </c>
      <c r="BY24" s="20">
        <v>0.51150266021682</v>
      </c>
      <c r="BZ24" s="21">
        <v>38.79797195776645</v>
      </c>
    </row>
    <row r="25" spans="2:78" x14ac:dyDescent="0.2">
      <c r="B25" s="87"/>
      <c r="C25" t="s">
        <v>47</v>
      </c>
      <c r="D25" s="3">
        <v>-2.4137191626039112E-3</v>
      </c>
      <c r="E25" s="3">
        <v>-4.7634132154144027E-3</v>
      </c>
      <c r="F25" s="3">
        <v>-7.0218934345547268E-3</v>
      </c>
      <c r="G25" s="3">
        <v>-9.1694461979727748E-3</v>
      </c>
      <c r="H25" s="3">
        <v>-1.1185419638565008E-2</v>
      </c>
      <c r="I25" s="3">
        <v>-1.3076373945580144E-2</v>
      </c>
      <c r="J25" s="3">
        <v>-1.483490111289143E-2</v>
      </c>
      <c r="K25" s="3">
        <v>-1.6475555420939259E-2</v>
      </c>
      <c r="L25" s="3">
        <v>-1.7998339377925276E-2</v>
      </c>
      <c r="M25" s="3">
        <v>-1.9403692642441683E-2</v>
      </c>
      <c r="N25" s="3">
        <v>-2.0711436608308986E-2</v>
      </c>
      <c r="O25" s="3">
        <v>-2.1925672389585316E-2</v>
      </c>
      <c r="P25" s="3">
        <v>-2.3050369275807725E-2</v>
      </c>
      <c r="Q25" s="3">
        <v>-2.4089367651129123E-2</v>
      </c>
      <c r="R25" s="3">
        <v>-2.5046382041409743E-2</v>
      </c>
      <c r="S25" s="3">
        <v>-2.5925004206726499E-2</v>
      </c>
      <c r="T25" s="3">
        <v>-2.6728706235871869E-2</v>
      </c>
      <c r="U25" s="3">
        <v>-2.7460843619081743E-2</v>
      </c>
      <c r="V25" s="3">
        <v>-2.8124658285207715E-2</v>
      </c>
      <c r="W25" s="3">
        <v>-2.8723281595631533E-2</v>
      </c>
      <c r="X25" s="3">
        <v>-1.2287552892869087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C25" s="7">
        <f t="shared" si="0"/>
        <v>-1.5968837653445576</v>
      </c>
      <c r="BD25" s="13">
        <f t="shared" si="1"/>
        <v>15.968837653445576</v>
      </c>
      <c r="BF25" t="s">
        <v>47</v>
      </c>
      <c r="BG25" s="15">
        <v>569266.18680000002</v>
      </c>
      <c r="BH25" s="10">
        <v>38638948.375483081</v>
      </c>
      <c r="BJ25" s="10">
        <v>0</v>
      </c>
      <c r="BK25" s="10">
        <v>-3.5527136788005009E-7</v>
      </c>
      <c r="BM25" s="10">
        <v>0</v>
      </c>
      <c r="BN25" s="10">
        <v>-3.5527136788005009E-7</v>
      </c>
      <c r="BO25" t="s">
        <v>47</v>
      </c>
      <c r="BP25" s="10">
        <v>0</v>
      </c>
      <c r="BQ25" s="10">
        <v>-106610.3655271137</v>
      </c>
      <c r="BR25" s="12">
        <f t="shared" si="3"/>
        <v>462655.82127288636</v>
      </c>
      <c r="BT25" t="s">
        <v>47</v>
      </c>
      <c r="BU25" s="20">
        <v>-2.1075077926070662E-2</v>
      </c>
      <c r="BV25" s="21">
        <v>-1.5882536671279435</v>
      </c>
      <c r="BW25" s="20">
        <v>0.45131262923086979</v>
      </c>
      <c r="BX25" s="21">
        <v>33.740038123272662</v>
      </c>
      <c r="BY25" s="20">
        <v>0.4302375513067318</v>
      </c>
      <c r="BZ25" s="21">
        <v>32.151784456281945</v>
      </c>
    </row>
    <row r="26" spans="2:78" x14ac:dyDescent="0.2">
      <c r="B26" s="87"/>
      <c r="C26" t="s">
        <v>48</v>
      </c>
      <c r="D26" s="3">
        <v>-2.4303511376047027E-3</v>
      </c>
      <c r="E26" s="3">
        <v>-4.796235993950404E-3</v>
      </c>
      <c r="F26" s="3">
        <v>-7.0702784985030576E-3</v>
      </c>
      <c r="G26" s="3">
        <v>-9.2326291905351354E-3</v>
      </c>
      <c r="H26" s="3">
        <v>-1.1262493899167225E-2</v>
      </c>
      <c r="I26" s="3">
        <v>-1.3166478017282657E-2</v>
      </c>
      <c r="J26" s="3">
        <v>-1.4937122493165589E-2</v>
      </c>
      <c r="K26" s="3">
        <v>-1.6589081894963442E-2</v>
      </c>
      <c r="L26" s="3">
        <v>-1.8122358748172473E-2</v>
      </c>
      <c r="M26" s="3">
        <v>-1.9537395740911734E-2</v>
      </c>
      <c r="N26" s="3">
        <v>-2.0854150848279573E-2</v>
      </c>
      <c r="O26" s="3">
        <v>-2.2076753443514008E-2</v>
      </c>
      <c r="P26" s="3">
        <v>-2.3209200166888877E-2</v>
      </c>
      <c r="Q26" s="3">
        <v>-2.4255357865158089E-2</v>
      </c>
      <c r="R26" s="3">
        <v>-2.5218966659480202E-2</v>
      </c>
      <c r="S26" s="3">
        <v>-2.6103643059329329E-2</v>
      </c>
      <c r="T26" s="3">
        <v>-2.6912883078267669E-2</v>
      </c>
      <c r="U26" s="3">
        <v>-2.7650065327833317E-2</v>
      </c>
      <c r="V26" s="3">
        <v>-2.8318454075773047E-2</v>
      </c>
      <c r="W26" s="3">
        <v>-2.8921202260406176E-2</v>
      </c>
      <c r="X26" s="3">
        <v>-2.9470806969968066E-2</v>
      </c>
      <c r="Y26" s="3">
        <v>-1.2497996286928696</v>
      </c>
      <c r="Z26" s="3">
        <v>-1.4210854715202004E-14</v>
      </c>
      <c r="AA26" s="3">
        <v>-1.4210854715202004E-14</v>
      </c>
      <c r="AB26" s="3">
        <v>-1.4210854715202004E-14</v>
      </c>
      <c r="AC26" s="3">
        <v>-1.4210854715202004E-14</v>
      </c>
      <c r="AD26" s="3">
        <v>-1.4210854715202004E-14</v>
      </c>
      <c r="AE26" s="3">
        <v>-1.4210854715202004E-14</v>
      </c>
      <c r="AF26" s="3">
        <v>-1.4210854715202004E-14</v>
      </c>
      <c r="AG26" s="3">
        <v>-1.4210854715202004E-14</v>
      </c>
      <c r="AH26" s="3">
        <v>-1.4210854715202004E-14</v>
      </c>
      <c r="AI26" s="3">
        <v>-1.4210854715202004E-14</v>
      </c>
      <c r="AJ26" s="3">
        <v>-1.4210854715202004E-14</v>
      </c>
      <c r="AK26" s="3">
        <v>-1.4210854715202004E-14</v>
      </c>
      <c r="AL26" s="3">
        <v>-1.4210854715202004E-14</v>
      </c>
      <c r="AM26" s="3">
        <v>-1.4210854715202004E-14</v>
      </c>
      <c r="AN26" s="3">
        <v>-1.4210854715202004E-14</v>
      </c>
      <c r="AO26" s="3">
        <v>-1.4210854715202004E-14</v>
      </c>
      <c r="AP26" s="3">
        <v>-1.4210854715202004E-14</v>
      </c>
      <c r="AQ26" s="3">
        <v>-1.4210854715202004E-14</v>
      </c>
      <c r="AR26" s="3">
        <v>-1.4210854715202004E-14</v>
      </c>
      <c r="AS26" s="3">
        <v>-1.4210854715202004E-14</v>
      </c>
      <c r="AT26" s="3">
        <v>-1.4210854715202004E-14</v>
      </c>
      <c r="AU26" s="3">
        <v>-1.4210854715202004E-14</v>
      </c>
      <c r="AV26" s="3">
        <v>-1.4210854715202004E-14</v>
      </c>
      <c r="AW26" s="3">
        <v>-1.4210854715202004E-14</v>
      </c>
      <c r="AX26" s="3">
        <v>-1.4210854715202004E-14</v>
      </c>
      <c r="AY26" s="3">
        <v>-1.4210854715202004E-14</v>
      </c>
      <c r="AZ26" s="3">
        <v>-1.4210854715202004E-14</v>
      </c>
      <c r="BA26" s="3">
        <v>-1.4210854715202004E-14</v>
      </c>
      <c r="BC26" s="7">
        <f t="shared" si="0"/>
        <v>-1.6499355380624223</v>
      </c>
      <c r="BD26" s="13">
        <f t="shared" si="1"/>
        <v>16.499355380624223</v>
      </c>
      <c r="BF26" t="s">
        <v>48</v>
      </c>
      <c r="BG26" s="15">
        <v>569266.18680000002</v>
      </c>
      <c r="BH26" s="10">
        <v>38790325.211815305</v>
      </c>
      <c r="BJ26" s="10">
        <v>0</v>
      </c>
      <c r="BK26" s="10">
        <v>-3.5527136788005009E-7</v>
      </c>
      <c r="BM26" s="10">
        <v>0</v>
      </c>
      <c r="BN26" s="10">
        <v>-3.5527136788005009E-7</v>
      </c>
      <c r="BO26" t="s">
        <v>48</v>
      </c>
      <c r="BP26" s="10">
        <v>0</v>
      </c>
      <c r="BQ26" s="10">
        <v>-108418.4380571221</v>
      </c>
      <c r="BR26" s="12">
        <f t="shared" si="3"/>
        <v>460847.74874287791</v>
      </c>
      <c r="BT26" t="s">
        <v>48</v>
      </c>
      <c r="BU26" s="20">
        <v>-1.677299872835647E-2</v>
      </c>
      <c r="BV26" s="21">
        <v>-1.2450291014040973</v>
      </c>
      <c r="BW26" s="20">
        <v>0.37550616542557691</v>
      </c>
      <c r="BX26" s="21">
        <v>27.721353378116202</v>
      </c>
      <c r="BY26" s="20">
        <v>0.35873316669761834</v>
      </c>
      <c r="BZ26" s="21">
        <v>26.476324276724167</v>
      </c>
    </row>
    <row r="27" spans="2:78" x14ac:dyDescent="0.2">
      <c r="B27" s="87"/>
      <c r="C27" t="s">
        <v>49</v>
      </c>
      <c r="D27" s="3">
        <v>-2.4447447768238817E-3</v>
      </c>
      <c r="E27" s="3">
        <v>-4.8246414738883914E-3</v>
      </c>
      <c r="F27" s="3">
        <v>-7.1121518872132583E-3</v>
      </c>
      <c r="G27" s="3">
        <v>-9.2873089985516799E-3</v>
      </c>
      <c r="H27" s="3">
        <v>-1.1329195484535148E-2</v>
      </c>
      <c r="I27" s="3">
        <v>-1.3244455858199444E-2</v>
      </c>
      <c r="J27" s="3">
        <v>-1.5025586891923126E-2</v>
      </c>
      <c r="K27" s="3">
        <v>-1.6687329944829798E-2</v>
      </c>
      <c r="L27" s="3">
        <v>-1.822968755742238E-2</v>
      </c>
      <c r="M27" s="3">
        <v>-1.9653105039552088E-2</v>
      </c>
      <c r="N27" s="3">
        <v>-2.0977658566536661E-2</v>
      </c>
      <c r="O27" s="3">
        <v>-2.2207501967585586E-2</v>
      </c>
      <c r="P27" s="3">
        <v>-2.3346655552927587E-2</v>
      </c>
      <c r="Q27" s="3">
        <v>-2.4399009070492639E-2</v>
      </c>
      <c r="R27" s="3">
        <v>-2.5368324792140129E-2</v>
      </c>
      <c r="S27" s="3">
        <v>-2.6258240645958608E-2</v>
      </c>
      <c r="T27" s="3">
        <v>-2.7072273350484011E-2</v>
      </c>
      <c r="U27" s="3">
        <v>-2.781382152693368E-2</v>
      </c>
      <c r="V27" s="3">
        <v>-2.8486168775501142E-2</v>
      </c>
      <c r="W27" s="3">
        <v>-2.9092486707639864E-2</v>
      </c>
      <c r="X27" s="3">
        <v>-2.9645346424985064E-2</v>
      </c>
      <c r="Y27" s="3">
        <v>-3.0148120580662408E-2</v>
      </c>
      <c r="Z27" s="3">
        <v>-1.2688778377174117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C27" s="7">
        <f t="shared" si="0"/>
        <v>-1.7015316535921983</v>
      </c>
      <c r="BD27" s="13">
        <f t="shared" si="1"/>
        <v>17.015316535921983</v>
      </c>
      <c r="BF27" t="s">
        <v>49</v>
      </c>
      <c r="BG27" s="15">
        <v>569266.18680000002</v>
      </c>
      <c r="BH27" s="10">
        <v>39048241.215884119</v>
      </c>
      <c r="BJ27" s="10">
        <v>0</v>
      </c>
      <c r="BK27" s="10">
        <v>-3.5527136788005009E-7</v>
      </c>
      <c r="BM27" s="10">
        <v>0</v>
      </c>
      <c r="BN27" s="10">
        <v>-3.5527136788005009E-7</v>
      </c>
      <c r="BO27" t="s">
        <v>49</v>
      </c>
      <c r="BP27" s="10">
        <v>0</v>
      </c>
      <c r="BQ27" s="10">
        <v>-110057.81637038774</v>
      </c>
      <c r="BR27" s="12">
        <f t="shared" si="3"/>
        <v>459208.37042961229</v>
      </c>
      <c r="BT27" t="s">
        <v>49</v>
      </c>
      <c r="BU27" s="20">
        <v>-1.3350757763419097E-2</v>
      </c>
      <c r="BV27" s="21">
        <v>-0.97876508633673742</v>
      </c>
      <c r="BW27" s="20">
        <v>0.30984973720887865</v>
      </c>
      <c r="BX27" s="21">
        <v>22.641660493156373</v>
      </c>
      <c r="BY27" s="20">
        <v>0.29649897944665327</v>
      </c>
      <c r="BZ27" s="21">
        <v>21.662895406895775</v>
      </c>
    </row>
    <row r="28" spans="2:78" x14ac:dyDescent="0.2">
      <c r="B28" s="87"/>
      <c r="C28" t="s">
        <v>50</v>
      </c>
      <c r="D28" s="3">
        <v>-2.4571973931557523E-3</v>
      </c>
      <c r="E28" s="3">
        <v>-4.849216394660516E-3</v>
      </c>
      <c r="F28" s="3">
        <v>-7.1483785312125292E-3</v>
      </c>
      <c r="G28" s="3">
        <v>-9.3346150800357464E-3</v>
      </c>
      <c r="H28" s="3">
        <v>-1.1386902172745295E-2</v>
      </c>
      <c r="I28" s="3">
        <v>-1.3311918167033809E-2</v>
      </c>
      <c r="J28" s="3">
        <v>-1.5102121616664022E-2</v>
      </c>
      <c r="K28" s="3">
        <v>-1.6772328967718408E-2</v>
      </c>
      <c r="L28" s="3">
        <v>-1.8322542773617556E-2</v>
      </c>
      <c r="M28" s="3">
        <v>-1.9753210612478256E-2</v>
      </c>
      <c r="N28" s="3">
        <v>-2.1084510920161392E-2</v>
      </c>
      <c r="O28" s="3">
        <v>-2.2320618683906446E-2</v>
      </c>
      <c r="P28" s="3">
        <v>-2.3465574691925895E-2</v>
      </c>
      <c r="Q28" s="3">
        <v>-2.4523288505051255E-2</v>
      </c>
      <c r="R28" s="3">
        <v>-2.5497541558777925E-2</v>
      </c>
      <c r="S28" s="3">
        <v>-2.639199031139583E-2</v>
      </c>
      <c r="T28" s="3">
        <v>-2.7210169394322747E-2</v>
      </c>
      <c r="U28" s="3">
        <v>-2.7955494740069753E-2</v>
      </c>
      <c r="V28" s="3">
        <v>-2.8631266674281619E-2</v>
      </c>
      <c r="W28" s="3">
        <v>-2.9240672963396719E-2</v>
      </c>
      <c r="X28" s="3">
        <v>-2.9796348741541578E-2</v>
      </c>
      <c r="Y28" s="3">
        <v>-3.0301683840889382E-2</v>
      </c>
      <c r="Z28" s="3">
        <v>-3.075987088209331E-2</v>
      </c>
      <c r="AA28" s="3">
        <v>-1.2861156600159802</v>
      </c>
      <c r="AB28" s="3">
        <v>-1.4210854715202004E-14</v>
      </c>
      <c r="AC28" s="3">
        <v>-1.4210854715202004E-14</v>
      </c>
      <c r="AD28" s="3">
        <v>-1.4210854715202004E-14</v>
      </c>
      <c r="AE28" s="3">
        <v>-1.4210854715202004E-14</v>
      </c>
      <c r="AF28" s="3">
        <v>-1.4210854715202004E-14</v>
      </c>
      <c r="AG28" s="3">
        <v>-1.4210854715202004E-14</v>
      </c>
      <c r="AH28" s="3">
        <v>-1.4210854715202004E-14</v>
      </c>
      <c r="AI28" s="3">
        <v>-1.4210854715202004E-14</v>
      </c>
      <c r="AJ28" s="3">
        <v>-1.4210854715202004E-14</v>
      </c>
      <c r="AK28" s="3">
        <v>-1.4210854715202004E-14</v>
      </c>
      <c r="AL28" s="3">
        <v>-1.4210854715202004E-14</v>
      </c>
      <c r="AM28" s="3">
        <v>-1.4210854715202004E-14</v>
      </c>
      <c r="AN28" s="3">
        <v>-1.4210854715202004E-14</v>
      </c>
      <c r="AO28" s="3">
        <v>-1.4210854715202004E-14</v>
      </c>
      <c r="AP28" s="3">
        <v>-1.4210854715202004E-14</v>
      </c>
      <c r="AQ28" s="3">
        <v>-1.4210854715202004E-14</v>
      </c>
      <c r="AR28" s="3">
        <v>-1.4210854715202004E-14</v>
      </c>
      <c r="AS28" s="3">
        <v>-1.4210854715202004E-14</v>
      </c>
      <c r="AT28" s="3">
        <v>-1.4210854715202004E-14</v>
      </c>
      <c r="AU28" s="3">
        <v>-1.4210854715202004E-14</v>
      </c>
      <c r="AV28" s="3">
        <v>-1.4210854715202004E-14</v>
      </c>
      <c r="AW28" s="3">
        <v>-1.4210854715202004E-14</v>
      </c>
      <c r="AX28" s="3">
        <v>-1.4210854715202004E-14</v>
      </c>
      <c r="AY28" s="3">
        <v>-1.4210854715202004E-14</v>
      </c>
      <c r="AZ28" s="3">
        <v>-1.4210854715202004E-14</v>
      </c>
      <c r="BA28" s="3">
        <v>-1.4210854715202004E-14</v>
      </c>
      <c r="BC28" s="7">
        <f t="shared" si="0"/>
        <v>-1.7517331236334854</v>
      </c>
      <c r="BD28" s="13">
        <f t="shared" si="1"/>
        <v>17.517331236334854</v>
      </c>
      <c r="BF28" t="s">
        <v>50</v>
      </c>
      <c r="BG28" s="15">
        <v>569266.18680000002</v>
      </c>
      <c r="BH28" s="10">
        <v>39402721.430075847</v>
      </c>
      <c r="BJ28" s="10">
        <v>0</v>
      </c>
      <c r="BK28" s="10">
        <v>-3.5527136788005009E-7</v>
      </c>
      <c r="BM28" s="10">
        <v>0</v>
      </c>
      <c r="BN28" s="10">
        <v>-3.5527136788005009E-7</v>
      </c>
      <c r="BO28" t="s">
        <v>50</v>
      </c>
      <c r="BP28" s="10">
        <v>0</v>
      </c>
      <c r="BQ28" s="10">
        <v>-111539.25902639185</v>
      </c>
      <c r="BR28" s="12">
        <f t="shared" si="3"/>
        <v>457726.92777360819</v>
      </c>
      <c r="BT28" t="s">
        <v>50</v>
      </c>
      <c r="BU28" s="20">
        <v>-1.0627782058236335E-2</v>
      </c>
      <c r="BV28" s="21">
        <v>-0.77165494665278189</v>
      </c>
      <c r="BW28" s="20">
        <v>0.25353727265473935</v>
      </c>
      <c r="BX28" s="21">
        <v>18.381645918310966</v>
      </c>
      <c r="BY28" s="20">
        <v>0.24290949059809464</v>
      </c>
      <c r="BZ28" s="21">
        <v>17.609990971766646</v>
      </c>
    </row>
    <row r="29" spans="2:78" x14ac:dyDescent="0.2">
      <c r="B29" s="87"/>
      <c r="C29" t="s">
        <v>51</v>
      </c>
      <c r="D29" s="3">
        <v>-2.4679576363269007E-3</v>
      </c>
      <c r="E29" s="3">
        <v>-4.8704514601638493E-3</v>
      </c>
      <c r="F29" s="3">
        <v>-7.1796817921949696E-3</v>
      </c>
      <c r="G29" s="3">
        <v>-9.3754920272601794E-3</v>
      </c>
      <c r="H29" s="3">
        <v>-1.1436766231980755E-2</v>
      </c>
      <c r="I29" s="3">
        <v>-1.3370212009021998E-2</v>
      </c>
      <c r="J29" s="3">
        <v>-1.516825488761242E-2</v>
      </c>
      <c r="K29" s="3">
        <v>-1.6845776196149131E-2</v>
      </c>
      <c r="L29" s="3">
        <v>-1.8402778499208239E-2</v>
      </c>
      <c r="M29" s="3">
        <v>-1.9839711334881827E-2</v>
      </c>
      <c r="N29" s="3">
        <v>-2.1176841501855392E-2</v>
      </c>
      <c r="O29" s="3">
        <v>-2.2418362269931436E-2</v>
      </c>
      <c r="P29" s="3">
        <v>-2.3568332122223978E-2</v>
      </c>
      <c r="Q29" s="3">
        <v>-2.4630677739793327E-2</v>
      </c>
      <c r="R29" s="3">
        <v>-2.5609197117347549E-2</v>
      </c>
      <c r="S29" s="3">
        <v>-2.6507562725043954E-2</v>
      </c>
      <c r="T29" s="3">
        <v>-2.7329324672706434E-2</v>
      </c>
      <c r="U29" s="3">
        <v>-2.8077913851461744E-2</v>
      </c>
      <c r="V29" s="3">
        <v>-2.8756645039294426E-2</v>
      </c>
      <c r="W29" s="3">
        <v>-2.936871996215018E-2</v>
      </c>
      <c r="X29" s="3">
        <v>-2.9926829084303108E-2</v>
      </c>
      <c r="Y29" s="3">
        <v>-3.0434377082187325E-2</v>
      </c>
      <c r="Z29" s="3">
        <v>-3.0894570557208567E-2</v>
      </c>
      <c r="AA29" s="3">
        <v>-3.1310429568151221E-2</v>
      </c>
      <c r="AB29" s="3">
        <v>-1.3016314838303771</v>
      </c>
      <c r="AC29" s="3">
        <v>-1.4210854715202004E-14</v>
      </c>
      <c r="AD29" s="3">
        <v>-1.4210854715202004E-14</v>
      </c>
      <c r="AE29" s="3">
        <v>-1.4210854715202004E-14</v>
      </c>
      <c r="AF29" s="3">
        <v>-1.4210854715202004E-14</v>
      </c>
      <c r="AG29" s="3">
        <v>-1.4210854715202004E-14</v>
      </c>
      <c r="AH29" s="3">
        <v>-1.4210854715202004E-14</v>
      </c>
      <c r="AI29" s="3">
        <v>-1.4210854715202004E-14</v>
      </c>
      <c r="AJ29" s="3">
        <v>-1.4210854715202004E-14</v>
      </c>
      <c r="AK29" s="3">
        <v>-1.4210854715202004E-14</v>
      </c>
      <c r="AL29" s="3">
        <v>-1.4210854715202004E-14</v>
      </c>
      <c r="AM29" s="3">
        <v>-1.4210854715202004E-14</v>
      </c>
      <c r="AN29" s="3">
        <v>-1.4210854715202004E-14</v>
      </c>
      <c r="AO29" s="3">
        <v>-1.4210854715202004E-14</v>
      </c>
      <c r="AP29" s="3">
        <v>-1.4210854715202004E-14</v>
      </c>
      <c r="AQ29" s="3">
        <v>-1.4210854715202004E-14</v>
      </c>
      <c r="AR29" s="3">
        <v>-1.4210854715202004E-14</v>
      </c>
      <c r="AS29" s="3">
        <v>-1.4210854715202004E-14</v>
      </c>
      <c r="AT29" s="3">
        <v>-1.4210854715202004E-14</v>
      </c>
      <c r="AU29" s="3">
        <v>-1.4210854715202004E-14</v>
      </c>
      <c r="AV29" s="3">
        <v>-1.4210854715202004E-14</v>
      </c>
      <c r="AW29" s="3">
        <v>-1.4210854715202004E-14</v>
      </c>
      <c r="AX29" s="3">
        <v>-1.4210854715202004E-14</v>
      </c>
      <c r="AY29" s="3">
        <v>-1.4210854715202004E-14</v>
      </c>
      <c r="AZ29" s="3">
        <v>-1.4210854715202004E-14</v>
      </c>
      <c r="BA29" s="3">
        <v>-1.4210854715202004E-14</v>
      </c>
      <c r="BC29" s="7">
        <f t="shared" si="0"/>
        <v>-1.8005983491991913</v>
      </c>
      <c r="BD29" s="13">
        <f t="shared" si="1"/>
        <v>18.005983491991913</v>
      </c>
      <c r="BF29" t="s">
        <v>51</v>
      </c>
      <c r="BG29" s="15">
        <v>569266.18680000002</v>
      </c>
      <c r="BH29" s="10">
        <v>39845551.355894528</v>
      </c>
      <c r="BJ29" s="10">
        <v>0</v>
      </c>
      <c r="BK29" s="10">
        <v>-3.5527136788005009E-7</v>
      </c>
      <c r="BM29" s="10">
        <v>0</v>
      </c>
      <c r="BN29" s="10">
        <v>-3.5527136788005009E-7</v>
      </c>
      <c r="BO29" t="s">
        <v>51</v>
      </c>
      <c r="BP29" s="10">
        <f>SUM(BH25:BH29)</f>
        <v>195725787.5891529</v>
      </c>
      <c r="BQ29" s="10">
        <v>-2598486.0505726789</v>
      </c>
      <c r="BR29" s="12">
        <f t="shared" si="3"/>
        <v>-2029219.8637726789</v>
      </c>
      <c r="BT29" t="s">
        <v>51</v>
      </c>
      <c r="BU29" s="20">
        <v>-8.4606869095296133E-3</v>
      </c>
      <c r="BV29" s="21">
        <v>-0.61017282348786928</v>
      </c>
      <c r="BW29" s="20">
        <v>0.20570860508769329</v>
      </c>
      <c r="BX29" s="21">
        <v>14.833360068984128</v>
      </c>
      <c r="BY29" s="20">
        <v>0.19724791817941423</v>
      </c>
      <c r="BZ29" s="21">
        <v>14.22318724557905</v>
      </c>
    </row>
    <row r="30" spans="2:78" x14ac:dyDescent="0.2">
      <c r="B30" s="87"/>
      <c r="C30" t="s">
        <v>52</v>
      </c>
      <c r="D30" s="3">
        <v>-2.4772350124635523E-3</v>
      </c>
      <c r="E30" s="3">
        <v>-4.8887601253966295E-3</v>
      </c>
      <c r="F30" s="3">
        <v>-7.2066711568368191E-3</v>
      </c>
      <c r="G30" s="3">
        <v>-9.4107357303130357E-3</v>
      </c>
      <c r="H30" s="3">
        <v>-1.1479758534875373E-2</v>
      </c>
      <c r="I30" s="3">
        <v>-1.3420472387949189E-2</v>
      </c>
      <c r="J30" s="3">
        <v>-1.5225274345340267E-2</v>
      </c>
      <c r="K30" s="3">
        <v>-1.690910167627635E-2</v>
      </c>
      <c r="L30" s="3">
        <v>-1.8471956955025348E-2</v>
      </c>
      <c r="M30" s="3">
        <v>-1.9914291409520501E-2</v>
      </c>
      <c r="N30" s="3">
        <v>-2.1256448024004726E-2</v>
      </c>
      <c r="O30" s="3">
        <v>-2.2502635831330053E-2</v>
      </c>
      <c r="P30" s="3">
        <v>-2.3656928570986224E-2</v>
      </c>
      <c r="Q30" s="3">
        <v>-2.4723267684947814E-2</v>
      </c>
      <c r="R30" s="3">
        <v>-2.570546544505703E-2</v>
      </c>
      <c r="S30" s="3">
        <v>-2.6607208126790738E-2</v>
      </c>
      <c r="T30" s="3">
        <v>-2.7432059185301227E-2</v>
      </c>
      <c r="U30" s="3">
        <v>-2.8183462408875926E-2</v>
      </c>
      <c r="V30" s="3">
        <v>-2.8864745036202066E-2</v>
      </c>
      <c r="W30" s="3">
        <v>-2.9479120828881378E-2</v>
      </c>
      <c r="X30" s="3">
        <v>-3.0039327956330908E-2</v>
      </c>
      <c r="Y30" s="3">
        <v>-3.0548783893664222E-2</v>
      </c>
      <c r="Z30" s="3">
        <v>-3.1010707296275086E-2</v>
      </c>
      <c r="AA30" s="3">
        <v>-3.1428129575729713E-2</v>
      </c>
      <c r="AB30" s="3">
        <v>-3.1803905795356968E-2</v>
      </c>
      <c r="AC30" s="3">
        <v>-1.3155367752748077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C30" s="7">
        <f t="shared" si="0"/>
        <v>-1.8481832282685389</v>
      </c>
      <c r="BD30" s="13">
        <f t="shared" si="1"/>
        <v>18.481832282685389</v>
      </c>
      <c r="BF30" t="s">
        <v>52</v>
      </c>
      <c r="BG30" s="15">
        <v>444592.79019999999</v>
      </c>
      <c r="BH30" s="10">
        <v>30655596.29598701</v>
      </c>
      <c r="BJ30" s="10">
        <v>0</v>
      </c>
      <c r="BK30" s="10">
        <v>-3.5527136788005009E-7</v>
      </c>
      <c r="BM30" s="10">
        <v>0</v>
      </c>
      <c r="BN30" s="10">
        <v>-3.5527136788005009E-7</v>
      </c>
      <c r="BO30" t="s">
        <v>52</v>
      </c>
      <c r="BP30" s="10">
        <v>0</v>
      </c>
      <c r="BQ30" s="10">
        <v>-51396.184295211911</v>
      </c>
      <c r="BR30" s="12">
        <f t="shared" si="3"/>
        <v>393196.60590478807</v>
      </c>
      <c r="BT30" t="s">
        <v>52</v>
      </c>
      <c r="BU30" s="20">
        <v>-6.7355909104662715E-3</v>
      </c>
      <c r="BV30" s="21">
        <v>-0.4839982606155927</v>
      </c>
      <c r="BW30" s="20">
        <v>0.16548058361468065</v>
      </c>
      <c r="BX30" s="21">
        <v>11.899200902476691</v>
      </c>
      <c r="BY30" s="20">
        <v>0.15874499270535125</v>
      </c>
      <c r="BZ30" s="21">
        <v>11.415202641936061</v>
      </c>
    </row>
    <row r="31" spans="2:78" x14ac:dyDescent="0.2">
      <c r="B31" s="87"/>
      <c r="C31" t="s">
        <v>53</v>
      </c>
      <c r="D31" s="3">
        <v>-2.4852072534429226E-3</v>
      </c>
      <c r="E31" s="3">
        <v>-4.9044931396906577E-3</v>
      </c>
      <c r="F31" s="3">
        <v>-7.2298636754624113E-3</v>
      </c>
      <c r="G31" s="3">
        <v>-9.4410213724529513E-3</v>
      </c>
      <c r="H31" s="3">
        <v>-1.1516702708931348E-2</v>
      </c>
      <c r="I31" s="3">
        <v>-1.346366216988315E-2</v>
      </c>
      <c r="J31" s="3">
        <v>-1.5274272343305029E-2</v>
      </c>
      <c r="K31" s="3">
        <v>-1.6963518569596658E-2</v>
      </c>
      <c r="L31" s="3">
        <v>-1.8531403431254034E-2</v>
      </c>
      <c r="M31" s="3">
        <v>-1.9978379608403429E-2</v>
      </c>
      <c r="N31" s="3">
        <v>-2.1324855553061184E-2</v>
      </c>
      <c r="O31" s="3">
        <v>-2.2575053843638671E-2</v>
      </c>
      <c r="P31" s="3">
        <v>-2.3733061329707539E-2</v>
      </c>
      <c r="Q31" s="3">
        <v>-2.4802832137609698E-2</v>
      </c>
      <c r="R31" s="3">
        <v>-2.5788190807844558E-2</v>
      </c>
      <c r="S31" s="3">
        <v>-2.6692835479067867E-2</v>
      </c>
      <c r="T31" s="3">
        <v>-2.7520341074335875E-2</v>
      </c>
      <c r="U31" s="3">
        <v>-2.8274162464754227E-2</v>
      </c>
      <c r="V31" s="3">
        <v>-2.8957637596732866E-2</v>
      </c>
      <c r="W31" s="3">
        <v>-2.9573990574391473E-2</v>
      </c>
      <c r="X31" s="3">
        <v>-3.0136000561185483E-2</v>
      </c>
      <c r="Y31" s="3">
        <v>-3.0647096030278931E-2</v>
      </c>
      <c r="Z31" s="3">
        <v>-3.1110505995371796E-2</v>
      </c>
      <c r="AA31" s="3">
        <v>-3.1529271623767841E-2</v>
      </c>
      <c r="AB31" s="3">
        <v>-3.1906257166909313E-2</v>
      </c>
      <c r="AC31" s="3">
        <v>-3.2244160248623643E-2</v>
      </c>
      <c r="AD31" s="3">
        <v>-1.3279364850495057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C31" s="7">
        <f t="shared" si="0"/>
        <v>-1.8945412618092092</v>
      </c>
      <c r="BD31" s="13">
        <f t="shared" si="1"/>
        <v>18.945412618092092</v>
      </c>
      <c r="BF31" t="s">
        <v>53</v>
      </c>
      <c r="BG31" s="15">
        <v>444592.79019999999</v>
      </c>
      <c r="BH31" s="10">
        <v>31102546.509552445</v>
      </c>
      <c r="BJ31" s="10">
        <v>0</v>
      </c>
      <c r="BK31" s="10">
        <v>-3.5527136788005009E-7</v>
      </c>
      <c r="BM31" s="10">
        <v>0</v>
      </c>
      <c r="BN31" s="10">
        <v>-3.5527136788005009E-7</v>
      </c>
      <c r="BO31" t="s">
        <v>53</v>
      </c>
      <c r="BP31" s="10">
        <v>0</v>
      </c>
      <c r="BQ31" s="10">
        <v>-51876.544794040987</v>
      </c>
      <c r="BR31" s="12">
        <f t="shared" si="3"/>
        <v>392716.24540595902</v>
      </c>
      <c r="BT31" t="s">
        <v>53</v>
      </c>
      <c r="BU31" s="20">
        <v>-5.3620244593730604E-3</v>
      </c>
      <c r="BV31" s="21">
        <v>-0.38522465427252278</v>
      </c>
      <c r="BW31" s="20">
        <v>0.13197433012601323</v>
      </c>
      <c r="BX31" s="21">
        <v>9.4912298896038134</v>
      </c>
      <c r="BY31" s="20">
        <v>0.12661230566732229</v>
      </c>
      <c r="BZ31" s="21">
        <v>9.1060052353722121</v>
      </c>
    </row>
    <row r="32" spans="2:78" x14ac:dyDescent="0.2">
      <c r="B32" s="87"/>
      <c r="C32" t="s">
        <v>54</v>
      </c>
      <c r="D32" s="3">
        <v>-2.4920260821374995E-3</v>
      </c>
      <c r="E32" s="3">
        <v>-4.9179499242200109E-3</v>
      </c>
      <c r="F32" s="3">
        <v>-7.2497007340501796E-3</v>
      </c>
      <c r="G32" s="3">
        <v>-9.4669253317221091E-3</v>
      </c>
      <c r="H32" s="3">
        <v>-1.1548301853352427E-2</v>
      </c>
      <c r="I32" s="3">
        <v>-1.3500603316686011E-2</v>
      </c>
      <c r="J32" s="3">
        <v>-1.5316181381862748E-2</v>
      </c>
      <c r="K32" s="3">
        <v>-1.7010062505548262E-2</v>
      </c>
      <c r="L32" s="3">
        <v>-1.8582249277343976E-2</v>
      </c>
      <c r="M32" s="3">
        <v>-2.0033195619419075E-2</v>
      </c>
      <c r="N32" s="3">
        <v>-2.1383365979829705E-2</v>
      </c>
      <c r="O32" s="3">
        <v>-2.2636994522741816E-2</v>
      </c>
      <c r="P32" s="3">
        <v>-2.3798179311100398E-2</v>
      </c>
      <c r="Q32" s="3">
        <v>-2.4870885320424918E-2</v>
      </c>
      <c r="R32" s="3">
        <v>-2.5858947584893599E-2</v>
      </c>
      <c r="S32" s="3">
        <v>-2.6766074389968253E-2</v>
      </c>
      <c r="T32" s="3">
        <v>-2.7595850467463379E-2</v>
      </c>
      <c r="U32" s="3">
        <v>-2.8351740167849471E-2</v>
      </c>
      <c r="V32" s="3">
        <v>-2.9037090596062853E-2</v>
      </c>
      <c r="W32" s="3">
        <v>-2.9655134702466057E-2</v>
      </c>
      <c r="X32" s="3">
        <v>-3.0218686713482157E-2</v>
      </c>
      <c r="Y32" s="3">
        <v>-3.0731184509264153E-2</v>
      </c>
      <c r="Z32" s="3">
        <v>-3.1195865963155711E-2</v>
      </c>
      <c r="AA32" s="3">
        <v>-3.1615780586690789E-2</v>
      </c>
      <c r="AB32" s="3">
        <v>-3.199380049019851E-2</v>
      </c>
      <c r="AC32" s="3">
        <v>-3.2332630699102083E-2</v>
      </c>
      <c r="AD32" s="3">
        <v>-3.263481886392583E-2</v>
      </c>
      <c r="AE32" s="3">
        <v>-1.3389294304328132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C32" s="7">
        <f t="shared" si="0"/>
        <v>-1.9397236573277752</v>
      </c>
      <c r="BD32" s="13">
        <f t="shared" si="1"/>
        <v>19.397236573277752</v>
      </c>
      <c r="BF32" t="s">
        <v>54</v>
      </c>
      <c r="BG32" s="15">
        <v>444592.79019999999</v>
      </c>
      <c r="BH32" s="10">
        <v>31604473.684693947</v>
      </c>
      <c r="BJ32" s="10">
        <v>0</v>
      </c>
      <c r="BK32" s="10">
        <v>-3.5527136788005009E-7</v>
      </c>
      <c r="BM32" s="10">
        <v>0</v>
      </c>
      <c r="BN32" s="10">
        <v>-3.5527136788005009E-7</v>
      </c>
      <c r="BO32" t="s">
        <v>54</v>
      </c>
      <c r="BP32" s="10">
        <v>0</v>
      </c>
      <c r="BQ32" s="10">
        <v>-52302.472961177838</v>
      </c>
      <c r="BR32" s="12">
        <f t="shared" si="3"/>
        <v>392290.31723882217</v>
      </c>
      <c r="BT32" t="s">
        <v>54</v>
      </c>
      <c r="BU32" s="20">
        <v>-4.2681002032622928E-3</v>
      </c>
      <c r="BV32" s="21">
        <v>-0.30777248511400002</v>
      </c>
      <c r="BW32" s="20">
        <v>0.10433802238458156</v>
      </c>
      <c r="BX32" s="21">
        <v>7.5306619363487215</v>
      </c>
      <c r="BY32" s="20">
        <v>0.10006992218296773</v>
      </c>
      <c r="BZ32" s="21">
        <v>7.2228894513502198</v>
      </c>
    </row>
    <row r="33" spans="2:78" x14ac:dyDescent="0.2">
      <c r="B33" s="87"/>
      <c r="C33" t="s">
        <v>55</v>
      </c>
      <c r="D33" s="3">
        <v>-2.4978217667950275E-3</v>
      </c>
      <c r="E33" s="3">
        <v>-4.9293875600824322E-3</v>
      </c>
      <c r="F33" s="3">
        <v>-7.266561303666208E-3</v>
      </c>
      <c r="G33" s="3">
        <v>-9.4889424824202706E-3</v>
      </c>
      <c r="H33" s="3">
        <v>-1.1575159644380051E-2</v>
      </c>
      <c r="I33" s="3">
        <v>-1.3532001559227069E-2</v>
      </c>
      <c r="J33" s="3">
        <v>-1.5351802099445422E-2</v>
      </c>
      <c r="K33" s="3">
        <v>-1.70496226685799E-2</v>
      </c>
      <c r="L33" s="3">
        <v>-1.862546586227154E-2</v>
      </c>
      <c r="M33" s="3">
        <v>-2.007978665837129E-2</v>
      </c>
      <c r="N33" s="3">
        <v>-2.143309709893515E-2</v>
      </c>
      <c r="O33" s="3">
        <v>-2.2689641195484E-2</v>
      </c>
      <c r="P33" s="3">
        <v>-2.3853526541785186E-2</v>
      </c>
      <c r="Q33" s="3">
        <v>-2.4928727334696532E-2</v>
      </c>
      <c r="R33" s="3">
        <v>-2.5919087527455531E-2</v>
      </c>
      <c r="S33" s="3">
        <v>-2.682832402990698E-2</v>
      </c>
      <c r="T33" s="3">
        <v>-2.7660029910833828E-2</v>
      </c>
      <c r="U33" s="3">
        <v>-2.8417677577706968E-2</v>
      </c>
      <c r="V33" s="3">
        <v>-2.9104621919799456E-2</v>
      </c>
      <c r="W33" s="3">
        <v>-2.9724103406323366E-2</v>
      </c>
      <c r="X33" s="3">
        <v>-3.0288966065626255E-2</v>
      </c>
      <c r="Y33" s="3">
        <v>-3.0802655773342735E-2</v>
      </c>
      <c r="Z33" s="3">
        <v>-3.1268417933091541E-2</v>
      </c>
      <c r="AA33" s="3">
        <v>-3.1689309148617895E-2</v>
      </c>
      <c r="AB33" s="3">
        <v>-3.2068208209921067E-2</v>
      </c>
      <c r="AC33" s="3">
        <v>-3.2407826433455966E-2</v>
      </c>
      <c r="AD33" s="3">
        <v>-3.2710717394820676E-2</v>
      </c>
      <c r="AE33" s="3">
        <v>-3.2979286089243942E-2</v>
      </c>
      <c r="AF33" s="3">
        <v>-1.3486086542150133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C33" s="7">
        <f t="shared" si="0"/>
        <v>-1.9837794294112996</v>
      </c>
      <c r="BD33" s="13">
        <f t="shared" si="1"/>
        <v>19.837794294112996</v>
      </c>
      <c r="BF33" t="s">
        <v>55</v>
      </c>
      <c r="BG33" s="15">
        <v>444592.79019999999</v>
      </c>
      <c r="BH33" s="10">
        <v>32158294.249285832</v>
      </c>
      <c r="BJ33" s="10">
        <v>0</v>
      </c>
      <c r="BK33" s="10">
        <v>-3.5527136788005009E-7</v>
      </c>
      <c r="BM33" s="10">
        <v>0</v>
      </c>
      <c r="BN33" s="10">
        <v>-3.5527136788005009E-7</v>
      </c>
      <c r="BO33" t="s">
        <v>55</v>
      </c>
      <c r="BP33" s="10">
        <v>0</v>
      </c>
      <c r="BQ33" s="10">
        <v>-52677.560962665957</v>
      </c>
      <c r="BR33" s="12">
        <f t="shared" si="3"/>
        <v>391915.22923733405</v>
      </c>
      <c r="BT33" t="s">
        <v>55</v>
      </c>
      <c r="BU33" s="20">
        <v>-3.3966831424550037E-3</v>
      </c>
      <c r="BV33" s="21">
        <v>-0.24695157369500814</v>
      </c>
      <c r="BW33" s="20">
        <v>8.1764919485522114E-2</v>
      </c>
      <c r="BX33" s="21">
        <v>5.9474239673099838</v>
      </c>
      <c r="BY33" s="20">
        <v>7.8368236345909281E-2</v>
      </c>
      <c r="BZ33" s="21">
        <v>5.700472393823226</v>
      </c>
    </row>
    <row r="34" spans="2:78" x14ac:dyDescent="0.2">
      <c r="B34" s="87"/>
      <c r="C34" t="s">
        <v>14</v>
      </c>
      <c r="D34" s="3">
        <v>-2.5027067510734469E-3</v>
      </c>
      <c r="E34" s="3">
        <v>-4.9390279519627711E-3</v>
      </c>
      <c r="F34" s="3">
        <v>-7.2807725008487978E-3</v>
      </c>
      <c r="G34" s="3">
        <v>-9.5074999853466124E-3</v>
      </c>
      <c r="H34" s="3">
        <v>-1.1597797157406831E-2</v>
      </c>
      <c r="I34" s="3">
        <v>-1.3558466063471997E-2</v>
      </c>
      <c r="J34" s="3">
        <v>-1.5381825583403952E-2</v>
      </c>
      <c r="K34" s="3">
        <v>-1.708296657631081E-2</v>
      </c>
      <c r="L34" s="3">
        <v>-1.866189164290688E-2</v>
      </c>
      <c r="M34" s="3">
        <v>-2.011905665082736E-2</v>
      </c>
      <c r="N34" s="3">
        <v>-2.1475013757509487E-2</v>
      </c>
      <c r="O34" s="3">
        <v>-2.2734015274437525E-2</v>
      </c>
      <c r="P34" s="3">
        <v>-2.3900176828618669E-2</v>
      </c>
      <c r="Q34" s="3">
        <v>-2.4977480389253515E-2</v>
      </c>
      <c r="R34" s="3">
        <v>-2.5969777427164331E-2</v>
      </c>
      <c r="S34" s="3">
        <v>-2.6880792121346531E-2</v>
      </c>
      <c r="T34" s="3">
        <v>-2.771412456755229E-2</v>
      </c>
      <c r="U34" s="3">
        <v>-2.8473253964222067E-2</v>
      </c>
      <c r="V34" s="3">
        <v>-2.916154176176633E-2</v>
      </c>
      <c r="W34" s="3">
        <v>-2.9782234766798865E-2</v>
      </c>
      <c r="X34" s="3">
        <v>-3.0348202126717183E-2</v>
      </c>
      <c r="Y34" s="3">
        <v>-3.0862896456198996E-2</v>
      </c>
      <c r="Z34" s="3">
        <v>-3.1329569505928134E-2</v>
      </c>
      <c r="AA34" s="3">
        <v>-3.1751283857445856E-2</v>
      </c>
      <c r="AB34" s="3">
        <v>-3.2130923930765221E-2</v>
      </c>
      <c r="AC34" s="3">
        <v>-3.2471206344879988E-2</v>
      </c>
      <c r="AD34" s="3">
        <v>-3.2774689669395229E-2</v>
      </c>
      <c r="AE34" s="3">
        <v>-3.3043783602977328E-2</v>
      </c>
      <c r="AF34" s="3">
        <v>-3.3280757613027845E-2</v>
      </c>
      <c r="AG34" s="3">
        <v>-1.3570617620889891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C34" s="7">
        <f t="shared" si="0"/>
        <v>-2.0267554969185539</v>
      </c>
      <c r="BD34" s="13">
        <f t="shared" si="1"/>
        <v>20.267554969185539</v>
      </c>
      <c r="BF34" t="s">
        <v>14</v>
      </c>
      <c r="BG34" s="15">
        <v>444592.79019999999</v>
      </c>
      <c r="BH34" s="10">
        <v>32761426.386041813</v>
      </c>
      <c r="BJ34" s="10">
        <v>0</v>
      </c>
      <c r="BK34" s="10">
        <v>-3.5527136788005009E-7</v>
      </c>
      <c r="BM34" s="10">
        <v>0</v>
      </c>
      <c r="BN34" s="10">
        <v>-3.5527136788005009E-7</v>
      </c>
      <c r="BO34" t="s">
        <v>14</v>
      </c>
      <c r="BP34" s="10">
        <f>SUM(BH30:BH34)</f>
        <v>158282337.12556106</v>
      </c>
      <c r="BQ34" s="10">
        <v>-2147989.0732714455</v>
      </c>
      <c r="BR34" s="12">
        <f t="shared" si="3"/>
        <v>-1703396.2830714455</v>
      </c>
      <c r="BT34" t="s">
        <v>14</v>
      </c>
      <c r="BU34" s="20">
        <v>-2.7023527754863608E-3</v>
      </c>
      <c r="BV34" s="21">
        <v>-0.19913262984506339</v>
      </c>
      <c r="BW34" s="20">
        <v>6.3506645402867434E-2</v>
      </c>
      <c r="BX34" s="21">
        <v>4.6797166626415807</v>
      </c>
      <c r="BY34" s="20">
        <v>6.0804292628745316E-2</v>
      </c>
      <c r="BZ34" s="21">
        <v>4.4805840328970223</v>
      </c>
    </row>
    <row r="35" spans="2:78" ht="13.5" thickBot="1" x14ac:dyDescent="0.25">
      <c r="B35" s="87"/>
      <c r="C35" t="s">
        <v>56</v>
      </c>
      <c r="D35" s="3">
        <v>-2.5072630344027402E-3</v>
      </c>
      <c r="E35" s="3">
        <v>-4.9480196609437144E-3</v>
      </c>
      <c r="F35" s="3">
        <v>-7.2940274546908768E-3</v>
      </c>
      <c r="G35" s="3">
        <v>-9.5248087906298906E-3</v>
      </c>
      <c r="H35" s="3">
        <v>-1.1618911436968915E-2</v>
      </c>
      <c r="I35" s="3">
        <v>-1.358314982360298E-2</v>
      </c>
      <c r="J35" s="3">
        <v>-1.5409828846543405E-2</v>
      </c>
      <c r="K35" s="3">
        <v>-1.7114066838473718E-2</v>
      </c>
      <c r="L35" s="3">
        <v>-1.8695866404854655E-2</v>
      </c>
      <c r="M35" s="3">
        <v>-2.0155684243221117E-2</v>
      </c>
      <c r="N35" s="3">
        <v>-2.1514109927068148E-2</v>
      </c>
      <c r="O35" s="3">
        <v>-2.2775403509456282E-2</v>
      </c>
      <c r="P35" s="3">
        <v>-2.394368811000902E-2</v>
      </c>
      <c r="Q35" s="3">
        <v>-2.502295294726764E-2</v>
      </c>
      <c r="R35" s="3">
        <v>-2.6017056503860658E-2</v>
      </c>
      <c r="S35" s="3">
        <v>-2.6929729738753849E-2</v>
      </c>
      <c r="T35" s="3">
        <v>-2.7764579301873482E-2</v>
      </c>
      <c r="U35" s="3">
        <v>-2.8525090725679547E-2</v>
      </c>
      <c r="V35" s="3">
        <v>-2.9214631580231298E-2</v>
      </c>
      <c r="W35" s="3">
        <v>-2.9836454583090699E-2</v>
      </c>
      <c r="X35" s="3">
        <v>-3.0403452310494572E-2</v>
      </c>
      <c r="Y35" s="3">
        <v>-3.09190836627522E-2</v>
      </c>
      <c r="Z35" s="3">
        <v>-3.1386606310462639E-2</v>
      </c>
      <c r="AA35" s="3">
        <v>-3.1809088410781783E-2</v>
      </c>
      <c r="AB35" s="3">
        <v>-3.2189419634875094E-2</v>
      </c>
      <c r="AC35" s="3">
        <v>-3.2530321547511676E-2</v>
      </c>
      <c r="AD35" s="3">
        <v>-3.2834357376231083E-2</v>
      </c>
      <c r="AE35" s="3">
        <v>-3.3103941206690024E-2</v>
      </c>
      <c r="AF35" s="3">
        <v>-3.3341346637939751E-2</v>
      </c>
      <c r="AG35" s="3">
        <v>-3.3548714930020651E-2</v>
      </c>
      <c r="AH35" s="3">
        <v>-1.3640500726051386</v>
      </c>
      <c r="AI35" s="3">
        <v>1.4210854715202004E-14</v>
      </c>
      <c r="AJ35" s="3">
        <v>1.4210854715202004E-14</v>
      </c>
      <c r="AK35" s="3">
        <v>1.4210854715202004E-14</v>
      </c>
      <c r="AL35" s="3">
        <v>1.4210854715202004E-14</v>
      </c>
      <c r="AM35" s="3">
        <v>1.4210854715202004E-14</v>
      </c>
      <c r="AN35" s="3">
        <v>1.4210854715202004E-14</v>
      </c>
      <c r="AO35" s="3">
        <v>1.4210854715202004E-14</v>
      </c>
      <c r="AP35" s="3">
        <v>1.4210854715202004E-14</v>
      </c>
      <c r="AQ35" s="3">
        <v>1.4210854715202004E-14</v>
      </c>
      <c r="AR35" s="3">
        <v>1.4210854715202004E-14</v>
      </c>
      <c r="AS35" s="3">
        <v>1.4210854715202004E-14</v>
      </c>
      <c r="AT35" s="3">
        <v>1.4210854715202004E-14</v>
      </c>
      <c r="AU35" s="3">
        <v>1.4210854715202004E-14</v>
      </c>
      <c r="AV35" s="3">
        <v>1.4210854715202004E-14</v>
      </c>
      <c r="AW35" s="3">
        <v>1.4210854715202004E-14</v>
      </c>
      <c r="AX35" s="3">
        <v>1.4210854715202004E-14</v>
      </c>
      <c r="AY35" s="3">
        <v>1.4210854715202004E-14</v>
      </c>
      <c r="AZ35" s="3">
        <v>1.4210854715202004E-14</v>
      </c>
      <c r="BA35" s="3">
        <v>1.4210854715202004E-14</v>
      </c>
      <c r="BC35" s="7">
        <f t="shared" si="0"/>
        <v>-2.0685117280942507</v>
      </c>
      <c r="BD35" s="13">
        <f t="shared" si="1"/>
        <v>20.685117280942503</v>
      </c>
      <c r="BG35" s="17">
        <f>SUM(BG5:BG34)</f>
        <v>77007107.437999979</v>
      </c>
      <c r="BQ35" s="17"/>
      <c r="BR35" s="17">
        <f>SUM(BR5:BR34)</f>
        <v>-6195748.6547149001</v>
      </c>
      <c r="BU35" s="22">
        <f>SUM(BU5:BU34)</f>
        <v>-10.044597489841635</v>
      </c>
      <c r="BV35" s="18"/>
      <c r="BW35" s="22">
        <f>SUM(BW5:BW34)</f>
        <v>37.12580128490481</v>
      </c>
      <c r="BX35" s="18"/>
      <c r="BY35" s="22">
        <f>SUM(BY5:BY34)</f>
        <v>27.08120379511422</v>
      </c>
      <c r="BZ35" s="18"/>
    </row>
    <row r="36" spans="2:78" ht="13.5" thickTop="1" x14ac:dyDescent="0.2">
      <c r="B36" s="87"/>
      <c r="C36" t="s">
        <v>57</v>
      </c>
      <c r="D36" s="3">
        <v>-2.5115211923747438E-3</v>
      </c>
      <c r="E36" s="3">
        <v>-4.9564230271244014E-3</v>
      </c>
      <c r="F36" s="3">
        <v>-7.3064151143569234E-3</v>
      </c>
      <c r="G36" s="3">
        <v>-9.5409850513163974E-3</v>
      </c>
      <c r="H36" s="3">
        <v>-1.1638644173274315E-2</v>
      </c>
      <c r="I36" s="3">
        <v>-1.3606218483261046E-2</v>
      </c>
      <c r="J36" s="3">
        <v>-1.5435999808502743E-2</v>
      </c>
      <c r="K36" s="3">
        <v>-1.7143132157542595E-2</v>
      </c>
      <c r="L36" s="3">
        <v>-1.8727618140275126E-2</v>
      </c>
      <c r="M36" s="3">
        <v>-2.0189915229877897E-2</v>
      </c>
      <c r="N36" s="3">
        <v>-2.1550647967700343E-2</v>
      </c>
      <c r="O36" s="3">
        <v>-2.2814083641762295E-2</v>
      </c>
      <c r="P36" s="3">
        <v>-2.3984352374128548E-2</v>
      </c>
      <c r="Q36" s="3">
        <v>-2.5065450158365365E-2</v>
      </c>
      <c r="R36" s="3">
        <v>-2.60612420300248E-2</v>
      </c>
      <c r="S36" s="3">
        <v>-2.6975465284522215E-2</v>
      </c>
      <c r="T36" s="3">
        <v>-2.7811732697017533E-2</v>
      </c>
      <c r="U36" s="3">
        <v>-2.8573535719544907E-2</v>
      </c>
      <c r="V36" s="3">
        <v>-2.9264247641464181E-2</v>
      </c>
      <c r="W36" s="3">
        <v>-2.9887126704466027E-2</v>
      </c>
      <c r="X36" s="3">
        <v>-3.0455087380659052E-2</v>
      </c>
      <c r="Y36" s="3">
        <v>-3.097159444467934E-2</v>
      </c>
      <c r="Z36" s="3">
        <v>-3.1439911099752749E-2</v>
      </c>
      <c r="AA36" s="3">
        <v>-3.1863110713743481E-2</v>
      </c>
      <c r="AB36" s="3">
        <v>-3.224408786545041E-2</v>
      </c>
      <c r="AC36" s="3">
        <v>-3.2585568741751558E-2</v>
      </c>
      <c r="AD36" s="3">
        <v>-3.2890120923383392E-2</v>
      </c>
      <c r="AE36" s="3">
        <v>-3.3160162595933684E-2</v>
      </c>
      <c r="AF36" s="3">
        <v>-3.3397971219756073E-2</v>
      </c>
      <c r="AG36" s="3">
        <v>-3.3605691691448669E-2</v>
      </c>
      <c r="AH36" s="3">
        <v>-3.3777229757902205E-2</v>
      </c>
      <c r="AI36" s="3">
        <v>-1.369647220480374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C36" s="7">
        <f t="shared" si="0"/>
        <v>-2.109082513511737</v>
      </c>
      <c r="BD36" s="13">
        <f t="shared" si="1"/>
        <v>21.09082513511737</v>
      </c>
    </row>
    <row r="37" spans="2:78" x14ac:dyDescent="0.2">
      <c r="B37" s="87"/>
      <c r="C37" t="s">
        <v>58</v>
      </c>
      <c r="D37" s="3">
        <v>-2.5155081328165352E-3</v>
      </c>
      <c r="E37" s="3">
        <v>-4.9642911524188094E-3</v>
      </c>
      <c r="F37" s="3">
        <v>-7.3180137590611594E-3</v>
      </c>
      <c r="G37" s="3">
        <v>-9.5561309873346545E-3</v>
      </c>
      <c r="H37" s="3">
        <v>-1.1657120060107218E-2</v>
      </c>
      <c r="I37" s="3">
        <v>-1.3627817816413312E-2</v>
      </c>
      <c r="J37" s="3">
        <v>-1.5460503847052109E-2</v>
      </c>
      <c r="K37" s="3">
        <v>-1.7170346201126563E-2</v>
      </c>
      <c r="L37" s="3">
        <v>-1.8757347492609711E-2</v>
      </c>
      <c r="M37" s="3">
        <v>-2.0221965920939056E-2</v>
      </c>
      <c r="N37" s="3">
        <v>-2.1584858768122217E-2</v>
      </c>
      <c r="O37" s="3">
        <v>-2.2850300096294518E-2</v>
      </c>
      <c r="P37" s="3">
        <v>-2.402242658395437E-2</v>
      </c>
      <c r="Q37" s="3">
        <v>-2.5105240568109366E-2</v>
      </c>
      <c r="R37" s="3">
        <v>-2.6102613219947557E-2</v>
      </c>
      <c r="S37" s="3">
        <v>-2.7018287767660354E-2</v>
      </c>
      <c r="T37" s="3">
        <v>-2.7855882721553371E-2</v>
      </c>
      <c r="U37" s="3">
        <v>-2.8618895076220952E-2</v>
      </c>
      <c r="V37" s="3">
        <v>-2.9310703475985633E-2</v>
      </c>
      <c r="W37" s="3">
        <v>-2.9934571334834459E-2</v>
      </c>
      <c r="X37" s="3">
        <v>-3.0503433626108745E-2</v>
      </c>
      <c r="Y37" s="3">
        <v>-3.1020760624642207E-2</v>
      </c>
      <c r="Z37" s="3">
        <v>-3.1489820713872518E-2</v>
      </c>
      <c r="AA37" s="3">
        <v>-3.1913692140491889E-2</v>
      </c>
      <c r="AB37" s="3">
        <v>-3.2295274078336433E-2</v>
      </c>
      <c r="AC37" s="3">
        <v>-3.2637297042015234E-2</v>
      </c>
      <c r="AD37" s="3">
        <v>-3.2942332688179476E-2</v>
      </c>
      <c r="AE37" s="3">
        <v>-3.3212803041209327E-2</v>
      </c>
      <c r="AF37" s="3">
        <v>-3.3450989176785129E-2</v>
      </c>
      <c r="AG37" s="3">
        <v>-3.3659039396511048E-2</v>
      </c>
      <c r="AH37" s="3">
        <v>-3.3830849772868987E-2</v>
      </c>
      <c r="AI37" s="3">
        <v>-3.3968242815163308E-2</v>
      </c>
      <c r="AJ37" s="3">
        <v>-1.3739239131466832</v>
      </c>
      <c r="AK37" s="3">
        <v>2.8421709430404007E-14</v>
      </c>
      <c r="AL37" s="3">
        <v>2.8421709430404007E-14</v>
      </c>
      <c r="AM37" s="3">
        <v>2.8421709430404007E-14</v>
      </c>
      <c r="AN37" s="3">
        <v>2.8421709430404007E-14</v>
      </c>
      <c r="AO37" s="3">
        <v>2.8421709430404007E-14</v>
      </c>
      <c r="AP37" s="3">
        <v>2.8421709430404007E-14</v>
      </c>
      <c r="AQ37" s="3">
        <v>2.8421709430404007E-14</v>
      </c>
      <c r="AR37" s="3">
        <v>2.8421709430404007E-14</v>
      </c>
      <c r="AS37" s="3">
        <v>2.8421709430404007E-14</v>
      </c>
      <c r="AT37" s="3">
        <v>2.8421709430404007E-14</v>
      </c>
      <c r="AU37" s="3">
        <v>2.8421709430404007E-14</v>
      </c>
      <c r="AV37" s="3">
        <v>2.8421709430404007E-14</v>
      </c>
      <c r="AW37" s="3">
        <v>2.8421709430404007E-14</v>
      </c>
      <c r="AX37" s="3">
        <v>2.8421709430404007E-14</v>
      </c>
      <c r="AY37" s="3">
        <v>2.8421709430404007E-14</v>
      </c>
      <c r="AZ37" s="3">
        <v>2.8421709430404007E-14</v>
      </c>
      <c r="BA37" s="3">
        <v>2.8421709430404007E-14</v>
      </c>
      <c r="BC37" s="7">
        <f t="shared" si="0"/>
        <v>-2.1485012732449462</v>
      </c>
      <c r="BD37" s="13">
        <f t="shared" si="1"/>
        <v>21.485012732449462</v>
      </c>
    </row>
    <row r="38" spans="2:78" x14ac:dyDescent="0.2">
      <c r="B38" s="87"/>
      <c r="C38" t="s">
        <v>59</v>
      </c>
      <c r="D38" s="3">
        <v>-2.5192476301469924E-3</v>
      </c>
      <c r="E38" s="3">
        <v>-4.9716709550438054E-3</v>
      </c>
      <c r="F38" s="3">
        <v>-7.32889255230873E-3</v>
      </c>
      <c r="G38" s="3">
        <v>-9.5703369148907314E-3</v>
      </c>
      <c r="H38" s="3">
        <v>-1.1674449270358878E-2</v>
      </c>
      <c r="I38" s="3">
        <v>-1.3648076621251448E-2</v>
      </c>
      <c r="J38" s="3">
        <v>-1.5483487081382918E-2</v>
      </c>
      <c r="K38" s="3">
        <v>-1.7195871248304684E-2</v>
      </c>
      <c r="L38" s="3">
        <v>-1.8785231739911978E-2</v>
      </c>
      <c r="M38" s="3">
        <v>-2.0252027436782782E-2</v>
      </c>
      <c r="N38" s="3">
        <v>-2.1616946329544362E-2</v>
      </c>
      <c r="O38" s="3">
        <v>-2.288426883410466E-2</v>
      </c>
      <c r="P38" s="3">
        <v>-2.4058137778411037E-2</v>
      </c>
      <c r="Q38" s="3">
        <v>-2.5142561449271739E-2</v>
      </c>
      <c r="R38" s="3">
        <v>-2.614141677267412E-2</v>
      </c>
      <c r="S38" s="3">
        <v>-2.7058452541382394E-2</v>
      </c>
      <c r="T38" s="3">
        <v>-2.7897292644951222E-2</v>
      </c>
      <c r="U38" s="3">
        <v>-2.8661439276476131E-2</v>
      </c>
      <c r="V38" s="3">
        <v>-2.9354276102907306E-2</v>
      </c>
      <c r="W38" s="3">
        <v>-2.9979071389561796E-2</v>
      </c>
      <c r="X38" s="3">
        <v>-3.0548779338630538E-2</v>
      </c>
      <c r="Y38" s="3">
        <v>-3.1066875383743309E-2</v>
      </c>
      <c r="Z38" s="3">
        <v>-3.1536632767057426E-2</v>
      </c>
      <c r="AA38" s="3">
        <v>-3.1961134311330852E-2</v>
      </c>
      <c r="AB38" s="3">
        <v>-3.2343283500239295E-2</v>
      </c>
      <c r="AC38" s="3">
        <v>-3.2685814907480903E-2</v>
      </c>
      <c r="AD38" s="3">
        <v>-3.299130401273942E-2</v>
      </c>
      <c r="AE38" s="3">
        <v>-3.326217644084295E-2</v>
      </c>
      <c r="AF38" s="3">
        <v>-3.3500716658522833E-2</v>
      </c>
      <c r="AG38" s="3">
        <v>-3.3709076160988616E-2</v>
      </c>
      <c r="AH38" s="3">
        <v>-3.3881141946736193E-2</v>
      </c>
      <c r="AI38" s="3">
        <v>-3.4018739234426221E-2</v>
      </c>
      <c r="AJ38" s="3">
        <v>-3.412362065982677E-2</v>
      </c>
      <c r="AK38" s="3">
        <v>-1.3769480355727524</v>
      </c>
      <c r="AL38" s="3">
        <v>2.8421709430404007E-14</v>
      </c>
      <c r="AM38" s="3">
        <v>2.8421709430404007E-14</v>
      </c>
      <c r="AN38" s="3">
        <v>2.8421709430404007E-14</v>
      </c>
      <c r="AO38" s="3">
        <v>2.8421709430404007E-14</v>
      </c>
      <c r="AP38" s="3">
        <v>2.8421709430404007E-14</v>
      </c>
      <c r="AQ38" s="3">
        <v>2.8421709430404007E-14</v>
      </c>
      <c r="AR38" s="3">
        <v>2.8421709430404007E-14</v>
      </c>
      <c r="AS38" s="3">
        <v>2.8421709430404007E-14</v>
      </c>
      <c r="AT38" s="3">
        <v>2.8421709430404007E-14</v>
      </c>
      <c r="AU38" s="3">
        <v>2.8421709430404007E-14</v>
      </c>
      <c r="AV38" s="3">
        <v>2.8421709430404007E-14</v>
      </c>
      <c r="AW38" s="3">
        <v>2.8421709430404007E-14</v>
      </c>
      <c r="AX38" s="3">
        <v>2.8421709430404007E-14</v>
      </c>
      <c r="AY38" s="3">
        <v>2.8421709430404007E-14</v>
      </c>
      <c r="AZ38" s="3">
        <v>2.8421709430404007E-14</v>
      </c>
      <c r="BA38" s="3">
        <v>2.8421709430404007E-14</v>
      </c>
      <c r="BC38" s="7">
        <f t="shared" si="0"/>
        <v>-2.1868004854645307</v>
      </c>
      <c r="BD38" s="13">
        <f t="shared" si="1"/>
        <v>21.868004854645307</v>
      </c>
    </row>
    <row r="39" spans="2:78" x14ac:dyDescent="0.2">
      <c r="B39" s="87"/>
      <c r="C39" t="s">
        <v>60</v>
      </c>
      <c r="D39" s="3">
        <v>-2.5227607686701958E-3</v>
      </c>
      <c r="E39" s="3">
        <v>-4.9786040443393631E-3</v>
      </c>
      <c r="F39" s="3">
        <v>-7.3391128317581433E-3</v>
      </c>
      <c r="G39" s="3">
        <v>-9.5836829309376981E-3</v>
      </c>
      <c r="H39" s="3">
        <v>-1.1690729510917208E-2</v>
      </c>
      <c r="I39" s="3">
        <v>-1.3667109122536658E-2</v>
      </c>
      <c r="J39" s="3">
        <v>-1.5505079097295038E-2</v>
      </c>
      <c r="K39" s="3">
        <v>-1.7219851216367488E-2</v>
      </c>
      <c r="L39" s="3">
        <v>-1.8811428101273009E-2</v>
      </c>
      <c r="M39" s="3">
        <v>-2.0280269272518581E-2</v>
      </c>
      <c r="N39" s="3">
        <v>-2.1647091570514476E-2</v>
      </c>
      <c r="O39" s="3">
        <v>-2.2916181380296052E-2</v>
      </c>
      <c r="P39" s="3">
        <v>-2.4091687307077336E-2</v>
      </c>
      <c r="Q39" s="3">
        <v>-2.51776232272789E-2</v>
      </c>
      <c r="R39" s="3">
        <v>-2.6177871473322512E-2</v>
      </c>
      <c r="S39" s="3">
        <v>-2.7096186065804773E-2</v>
      </c>
      <c r="T39" s="3">
        <v>-2.7936195947759757E-2</v>
      </c>
      <c r="U39" s="3">
        <v>-2.8701408196241118E-2</v>
      </c>
      <c r="V39" s="3">
        <v>-2.9395211196742821E-2</v>
      </c>
      <c r="W39" s="3">
        <v>-3.0020877772273025E-2</v>
      </c>
      <c r="X39" s="3">
        <v>-3.0591380189832762E-2</v>
      </c>
      <c r="Y39" s="3">
        <v>-3.1110198729692229E-2</v>
      </c>
      <c r="Z39" s="3">
        <v>-3.1580611198577913E-2</v>
      </c>
      <c r="AA39" s="3">
        <v>-3.200570471828712E-2</v>
      </c>
      <c r="AB39" s="3">
        <v>-3.2388386821480708E-2</v>
      </c>
      <c r="AC39" s="3">
        <v>-3.2731395895254423E-2</v>
      </c>
      <c r="AD39" s="3">
        <v>-3.303731101084395E-2</v>
      </c>
      <c r="AE39" s="3">
        <v>-3.3308561175687146E-2</v>
      </c>
      <c r="AF39" s="3">
        <v>-3.3547434042219493E-2</v>
      </c>
      <c r="AG39" s="3">
        <v>-3.3756084105945661E-2</v>
      </c>
      <c r="AH39" s="3">
        <v>-3.3928389840696127E-2</v>
      </c>
      <c r="AI39" s="3">
        <v>-3.4066179010409314E-2</v>
      </c>
      <c r="AJ39" s="3">
        <v>-3.4171206694935563E-2</v>
      </c>
      <c r="AK39" s="3">
        <v>-3.4245157895796297E-2</v>
      </c>
      <c r="AL39" s="3">
        <v>-1.3787847515680909</v>
      </c>
      <c r="AM39" s="3">
        <v>1.4210854715202004E-14</v>
      </c>
      <c r="AN39" s="3">
        <v>1.4210854715202004E-14</v>
      </c>
      <c r="AO39" s="3">
        <v>1.4210854715202004E-14</v>
      </c>
      <c r="AP39" s="3">
        <v>1.4210854715202004E-14</v>
      </c>
      <c r="AQ39" s="3">
        <v>1.4210854715202004E-14</v>
      </c>
      <c r="AR39" s="3">
        <v>1.4210854715202004E-14</v>
      </c>
      <c r="AS39" s="3">
        <v>1.4210854715202004E-14</v>
      </c>
      <c r="AT39" s="3">
        <v>1.4210854715202004E-14</v>
      </c>
      <c r="AU39" s="3">
        <v>1.4210854715202004E-14</v>
      </c>
      <c r="AV39" s="3">
        <v>1.4210854715202004E-14</v>
      </c>
      <c r="AW39" s="3">
        <v>1.4210854715202004E-14</v>
      </c>
      <c r="AX39" s="3">
        <v>1.4210854715202004E-14</v>
      </c>
      <c r="AY39" s="3">
        <v>1.4210854715202004E-14</v>
      </c>
      <c r="AZ39" s="3">
        <v>1.4210854715202004E-14</v>
      </c>
      <c r="BA39" s="3">
        <v>1.4210854715202004E-14</v>
      </c>
      <c r="BC39" s="7">
        <f t="shared" si="0"/>
        <v>-2.2240117139314606</v>
      </c>
      <c r="BD39" s="13">
        <f t="shared" si="1"/>
        <v>22.240117139314606</v>
      </c>
    </row>
    <row r="40" spans="2:78" x14ac:dyDescent="0.2">
      <c r="B40" s="87"/>
      <c r="C40" t="s">
        <v>61</v>
      </c>
      <c r="D40" s="3">
        <v>-2.5260663128534588E-3</v>
      </c>
      <c r="E40" s="3">
        <v>-4.9851274514765009E-3</v>
      </c>
      <c r="F40" s="3">
        <v>-7.3487291861766835E-3</v>
      </c>
      <c r="G40" s="3">
        <v>-9.5962403195244406E-3</v>
      </c>
      <c r="H40" s="3">
        <v>-1.1706047738215375E-2</v>
      </c>
      <c r="I40" s="3">
        <v>-1.3685016977092346E-2</v>
      </c>
      <c r="J40" s="3">
        <v>-1.5525395222596217E-2</v>
      </c>
      <c r="K40" s="3">
        <v>-1.7242414187677468E-2</v>
      </c>
      <c r="L40" s="3">
        <v>-1.8836076497322551E-2</v>
      </c>
      <c r="M40" s="3">
        <v>-2.0306842274123937E-2</v>
      </c>
      <c r="N40" s="3">
        <v>-2.1675455503526564E-2</v>
      </c>
      <c r="O40" s="3">
        <v>-2.2946208186965578E-2</v>
      </c>
      <c r="P40" s="3">
        <v>-2.4123254365520097E-2</v>
      </c>
      <c r="Q40" s="3">
        <v>-2.5210613174962759E-2</v>
      </c>
      <c r="R40" s="3">
        <v>-2.621217203470394E-2</v>
      </c>
      <c r="S40" s="3">
        <v>-2.7131689884129173E-2</v>
      </c>
      <c r="T40" s="3">
        <v>-2.7972800421295574E-2</v>
      </c>
      <c r="U40" s="3">
        <v>-2.8739015318507199E-2</v>
      </c>
      <c r="V40" s="3">
        <v>-2.9433727401027454E-2</v>
      </c>
      <c r="W40" s="3">
        <v>-3.0060213780203071E-2</v>
      </c>
      <c r="X40" s="3">
        <v>-3.0631463720482088E-2</v>
      </c>
      <c r="Y40" s="3">
        <v>-3.1150962062270082E-2</v>
      </c>
      <c r="Z40" s="3">
        <v>-3.1621990907140685E-2</v>
      </c>
      <c r="AA40" s="3">
        <v>-3.2047641421968365E-2</v>
      </c>
      <c r="AB40" s="3">
        <v>-3.2430824949074122E-2</v>
      </c>
      <c r="AC40" s="3">
        <v>-3.2774283463652409E-2</v>
      </c>
      <c r="AD40" s="3">
        <v>-3.3080599416280165E-2</v>
      </c>
      <c r="AE40" s="3">
        <v>-3.3352204997044055E-2</v>
      </c>
      <c r="AF40" s="3">
        <v>-3.3591390855946202E-2</v>
      </c>
      <c r="AG40" s="3">
        <v>-3.3800314311434931E-2</v>
      </c>
      <c r="AH40" s="3">
        <v>-3.397284581639326E-2</v>
      </c>
      <c r="AI40" s="3">
        <v>-3.4110815529658112E-2</v>
      </c>
      <c r="AJ40" s="3">
        <v>-3.421598083073718E-2</v>
      </c>
      <c r="AK40" s="3">
        <v>-3.4290028928992911E-2</v>
      </c>
      <c r="AL40" s="3">
        <v>-3.4334579384534436E-2</v>
      </c>
      <c r="AM40" s="3">
        <v>-1.3794966016729973</v>
      </c>
      <c r="AN40" s="3">
        <v>1.4210854715202004E-14</v>
      </c>
      <c r="AO40" s="3">
        <v>1.4210854715202004E-14</v>
      </c>
      <c r="AP40" s="3">
        <v>1.4210854715202004E-14</v>
      </c>
      <c r="AQ40" s="3">
        <v>1.4210854715202004E-14</v>
      </c>
      <c r="AR40" s="3">
        <v>1.4210854715202004E-14</v>
      </c>
      <c r="AS40" s="3">
        <v>1.4210854715202004E-14</v>
      </c>
      <c r="AT40" s="3">
        <v>1.4210854715202004E-14</v>
      </c>
      <c r="AU40" s="3">
        <v>1.4210854715202004E-14</v>
      </c>
      <c r="AV40" s="3">
        <v>1.4210854715202004E-14</v>
      </c>
      <c r="AW40" s="3">
        <v>1.4210854715202004E-14</v>
      </c>
      <c r="AX40" s="3">
        <v>1.4210854715202004E-14</v>
      </c>
      <c r="AY40" s="3">
        <v>1.4210854715202004E-14</v>
      </c>
      <c r="AZ40" s="3">
        <v>1.4210854715202004E-14</v>
      </c>
      <c r="BA40" s="3">
        <v>1.4210854715202004E-14</v>
      </c>
      <c r="BC40" s="7">
        <f t="shared" si="0"/>
        <v>-2.2601656345063077</v>
      </c>
      <c r="BD40" s="13">
        <f t="shared" si="1"/>
        <v>22.601656345063073</v>
      </c>
    </row>
    <row r="41" spans="2:78" x14ac:dyDescent="0.2">
      <c r="B41" s="87"/>
      <c r="C41" t="s">
        <v>62</v>
      </c>
      <c r="D41" s="3">
        <v>-2.5291810179908225E-3</v>
      </c>
      <c r="E41" s="3">
        <v>-4.9912742426414525E-3</v>
      </c>
      <c r="F41" s="3">
        <v>-7.3577903594639338E-3</v>
      </c>
      <c r="G41" s="3">
        <v>-9.6080727322060966E-3</v>
      </c>
      <c r="H41" s="3">
        <v>-1.1720481598047172E-2</v>
      </c>
      <c r="I41" s="3">
        <v>-1.3701890957221963E-2</v>
      </c>
      <c r="J41" s="3">
        <v>-1.5544538436728317E-2</v>
      </c>
      <c r="K41" s="3">
        <v>-1.726367453063915E-2</v>
      </c>
      <c r="L41" s="3">
        <v>-1.8859301867166778E-2</v>
      </c>
      <c r="M41" s="3">
        <v>-2.0331881136229413E-2</v>
      </c>
      <c r="N41" s="3">
        <v>-2.1702181901162021E-2</v>
      </c>
      <c r="O41" s="3">
        <v>-2.2974501455550467E-2</v>
      </c>
      <c r="P41" s="3">
        <v>-2.4152998962506445E-2</v>
      </c>
      <c r="Q41" s="3">
        <v>-2.5241698513511324E-2</v>
      </c>
      <c r="R41" s="3">
        <v>-2.6244492321239932E-2</v>
      </c>
      <c r="S41" s="3">
        <v>-2.716514395997649E-2</v>
      </c>
      <c r="T41" s="3">
        <v>-2.800729160820481E-2</v>
      </c>
      <c r="U41" s="3">
        <v>-2.8774451268219536E-2</v>
      </c>
      <c r="V41" s="3">
        <v>-2.9470019948718118E-2</v>
      </c>
      <c r="W41" s="3">
        <v>-3.0097278801832772E-2</v>
      </c>
      <c r="X41" s="3">
        <v>-3.0669233108056915E-2</v>
      </c>
      <c r="Y41" s="3">
        <v>-3.1189372004732263E-2</v>
      </c>
      <c r="Z41" s="3">
        <v>-3.1660981640371233E-2</v>
      </c>
      <c r="AA41" s="3">
        <v>-3.2087156993299004E-2</v>
      </c>
      <c r="AB41" s="3">
        <v>-3.2470812995597953E-2</v>
      </c>
      <c r="AC41" s="3">
        <v>-3.2814695003423822E-2</v>
      </c>
      <c r="AD41" s="3">
        <v>-3.3121388651551342E-2</v>
      </c>
      <c r="AE41" s="3">
        <v>-3.3393329129040694E-2</v>
      </c>
      <c r="AF41" s="3">
        <v>-3.3632809910272954E-2</v>
      </c>
      <c r="AG41" s="3">
        <v>-3.384199097379792E-2</v>
      </c>
      <c r="AH41" s="3">
        <v>-3.4014735214569214E-2</v>
      </c>
      <c r="AI41" s="3">
        <v>-3.4152875048050646E-2</v>
      </c>
      <c r="AJ41" s="3">
        <v>-3.4258170020677881E-2</v>
      </c>
      <c r="AK41" s="3">
        <v>-3.4332309422154594E-2</v>
      </c>
      <c r="AL41" s="3">
        <v>-3.437691480957028E-2</v>
      </c>
      <c r="AM41" s="3">
        <v>-3.4393542445997127E-2</v>
      </c>
      <c r="AN41" s="3">
        <v>-1.3791435977452693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C41" s="7">
        <f t="shared" si="0"/>
        <v>-2.2952920607356901</v>
      </c>
      <c r="BD41" s="13">
        <f t="shared" si="1"/>
        <v>22.952920607356901</v>
      </c>
    </row>
    <row r="42" spans="2:78" x14ac:dyDescent="0.2">
      <c r="B42" s="87"/>
      <c r="C42" t="s">
        <v>63</v>
      </c>
      <c r="D42" s="3">
        <v>-2.5321198922796384E-3</v>
      </c>
      <c r="E42" s="3">
        <v>-4.9970740361544586E-3</v>
      </c>
      <c r="F42" s="3">
        <v>-7.366340012879391E-3</v>
      </c>
      <c r="G42" s="3">
        <v>-9.619237183471796E-3</v>
      </c>
      <c r="H42" s="3">
        <v>-1.1734100640012457E-2</v>
      </c>
      <c r="I42" s="3">
        <v>-1.3717812370231286E-2</v>
      </c>
      <c r="J42" s="3">
        <v>-1.5562600981326113E-2</v>
      </c>
      <c r="K42" s="3">
        <v>-1.7283734688248842E-2</v>
      </c>
      <c r="L42" s="3">
        <v>-1.888121612228133E-2</v>
      </c>
      <c r="M42" s="3">
        <v>-2.0355506508650478E-2</v>
      </c>
      <c r="N42" s="3">
        <v>-2.1727399544658965E-2</v>
      </c>
      <c r="O42" s="3">
        <v>-2.3001197517260152E-2</v>
      </c>
      <c r="P42" s="3">
        <v>-2.4181064422478471E-2</v>
      </c>
      <c r="Q42" s="3">
        <v>-2.5271029027720715E-2</v>
      </c>
      <c r="R42" s="3">
        <v>-2.6274988068365701E-2</v>
      </c>
      <c r="S42" s="3">
        <v>-2.719670949193187E-2</v>
      </c>
      <c r="T42" s="3">
        <v>-2.8039835704390725E-2</v>
      </c>
      <c r="U42" s="3">
        <v>-2.8807886793629223E-2</v>
      </c>
      <c r="V42" s="3">
        <v>-2.9504263715566026E-2</v>
      </c>
      <c r="W42" s="3">
        <v>-3.0132251435020407E-2</v>
      </c>
      <c r="X42" s="3">
        <v>-3.0704870344465007E-2</v>
      </c>
      <c r="Y42" s="3">
        <v>-3.122561363555576E-2</v>
      </c>
      <c r="Z42" s="3">
        <v>-3.1697771275247533E-2</v>
      </c>
      <c r="AA42" s="3">
        <v>-3.2124441838192297E-2</v>
      </c>
      <c r="AB42" s="3">
        <v>-3.250854364362965E-2</v>
      </c>
      <c r="AC42" s="3">
        <v>-3.2852825237725369E-2</v>
      </c>
      <c r="AD42" s="3">
        <v>-3.3159875259741511E-2</v>
      </c>
      <c r="AE42" s="3">
        <v>-3.3432131728403647E-2</v>
      </c>
      <c r="AF42" s="3">
        <v>-3.3671890783097069E-2</v>
      </c>
      <c r="AG42" s="3">
        <v>-3.3881314912207472E-2</v>
      </c>
      <c r="AH42" s="3">
        <v>-3.4054259879454207E-2</v>
      </c>
      <c r="AI42" s="3">
        <v>-3.419256022957029E-2</v>
      </c>
      <c r="AJ42" s="3">
        <v>-3.4297977553535475E-2</v>
      </c>
      <c r="AK42" s="3">
        <v>-3.43722031039988E-2</v>
      </c>
      <c r="AL42" s="3">
        <v>-3.4416860322266984E-2</v>
      </c>
      <c r="AM42" s="3">
        <v>-3.4433507279800324E-2</v>
      </c>
      <c r="AN42" s="3">
        <v>-3.4423639036845088E-2</v>
      </c>
      <c r="AO42" s="3">
        <v>-1.3777833143518876</v>
      </c>
      <c r="AP42" s="3">
        <v>5.6843418860808015E-14</v>
      </c>
      <c r="AQ42" s="3">
        <v>5.6843418860808015E-14</v>
      </c>
      <c r="AR42" s="3">
        <v>5.6843418860808015E-14</v>
      </c>
      <c r="AS42" s="3">
        <v>5.6843418860808015E-14</v>
      </c>
      <c r="AT42" s="3">
        <v>5.6843418860808015E-14</v>
      </c>
      <c r="AU42" s="3">
        <v>5.6843418860808015E-14</v>
      </c>
      <c r="AV42" s="3">
        <v>5.6843418860808015E-14</v>
      </c>
      <c r="AW42" s="3">
        <v>5.6843418860808015E-14</v>
      </c>
      <c r="AX42" s="3">
        <v>5.6843418860808015E-14</v>
      </c>
      <c r="AY42" s="3">
        <v>5.6843418860808015E-14</v>
      </c>
      <c r="AZ42" s="3">
        <v>5.6843418860808015E-14</v>
      </c>
      <c r="BA42" s="3">
        <v>5.6843418860808015E-14</v>
      </c>
      <c r="BC42" s="7">
        <f t="shared" si="0"/>
        <v>-2.3294199685715</v>
      </c>
      <c r="BD42" s="13">
        <f t="shared" si="1"/>
        <v>23.294199685714997</v>
      </c>
    </row>
    <row r="43" spans="2:78" x14ac:dyDescent="0.2">
      <c r="B43" s="87"/>
      <c r="C43" t="s">
        <v>64</v>
      </c>
      <c r="D43" s="3">
        <v>-2.5348964190357037E-3</v>
      </c>
      <c r="E43" s="3">
        <v>-5.0025534408746353E-3</v>
      </c>
      <c r="F43" s="3">
        <v>-7.3744173713379269E-3</v>
      </c>
      <c r="G43" s="3">
        <v>-9.6297848946420572E-3</v>
      </c>
      <c r="H43" s="3">
        <v>-1.1746967346795145E-2</v>
      </c>
      <c r="I43" s="3">
        <v>-1.3732854261775174E-2</v>
      </c>
      <c r="J43" s="3">
        <v>-1.5579665725311997E-2</v>
      </c>
      <c r="K43" s="3">
        <v>-1.7302686694293357E-2</v>
      </c>
      <c r="L43" s="3">
        <v>-1.8901919802843281E-2</v>
      </c>
      <c r="M43" s="3">
        <v>-2.0377826781967201E-2</v>
      </c>
      <c r="N43" s="3">
        <v>-2.1751224129715752E-2</v>
      </c>
      <c r="O43" s="3">
        <v>-2.3026418850605523E-2</v>
      </c>
      <c r="P43" s="3">
        <v>-2.4207579506565935E-2</v>
      </c>
      <c r="Q43" s="3">
        <v>-2.529873928264692E-2</v>
      </c>
      <c r="R43" s="3">
        <v>-2.6303799187090249E-2</v>
      </c>
      <c r="S43" s="3">
        <v>-2.7226531299035628E-2</v>
      </c>
      <c r="T43" s="3">
        <v>-2.8070582018472123E-2</v>
      </c>
      <c r="U43" s="3">
        <v>-2.8839475293082728E-2</v>
      </c>
      <c r="V43" s="3">
        <v>-2.9536615808083866E-2</v>
      </c>
      <c r="W43" s="3">
        <v>-3.0165292130277521E-2</v>
      </c>
      <c r="X43" s="3">
        <v>-3.0738538929313108E-2</v>
      </c>
      <c r="Y43" s="3">
        <v>-3.1259853227197709E-2</v>
      </c>
      <c r="Z43" s="3">
        <v>-3.1732528598411136E-2</v>
      </c>
      <c r="AA43" s="3">
        <v>-3.2159667015278615E-2</v>
      </c>
      <c r="AB43" s="3">
        <v>-3.2544189997040007E-2</v>
      </c>
      <c r="AC43" s="3">
        <v>-3.2888849103684947E-2</v>
      </c>
      <c r="AD43" s="3">
        <v>-3.3196235812994246E-2</v>
      </c>
      <c r="AE43" s="3">
        <v>-3.3468790817039462E-2</v>
      </c>
      <c r="AF43" s="3">
        <v>-3.3708812772957231E-2</v>
      </c>
      <c r="AG43" s="3">
        <v>-3.3918466540342251E-2</v>
      </c>
      <c r="AH43" s="3">
        <v>-3.4091601145675554E-2</v>
      </c>
      <c r="AI43" s="3">
        <v>-3.4230053145250849E-2</v>
      </c>
      <c r="AJ43" s="3">
        <v>-3.4335586061700951E-2</v>
      </c>
      <c r="AK43" s="3">
        <v>-3.4409893002148806E-2</v>
      </c>
      <c r="AL43" s="3">
        <v>-3.4454599188066481E-2</v>
      </c>
      <c r="AM43" s="3">
        <v>-3.4471264399357437E-2</v>
      </c>
      <c r="AN43" s="3">
        <v>-3.4461385335674777E-2</v>
      </c>
      <c r="AO43" s="3">
        <v>-3.4426397897647121E-2</v>
      </c>
      <c r="AP43" s="3">
        <v>-1.3754709770591091</v>
      </c>
      <c r="AQ43" s="3">
        <v>4.2632564145606011E-14</v>
      </c>
      <c r="AR43" s="3">
        <v>4.2632564145606011E-14</v>
      </c>
      <c r="AS43" s="3">
        <v>4.2632564145606011E-14</v>
      </c>
      <c r="AT43" s="3">
        <v>4.2632564145606011E-14</v>
      </c>
      <c r="AU43" s="3">
        <v>4.2632564145606011E-14</v>
      </c>
      <c r="AV43" s="3">
        <v>4.2632564145606011E-14</v>
      </c>
      <c r="AW43" s="3">
        <v>4.2632564145606011E-14</v>
      </c>
      <c r="AX43" s="3">
        <v>4.2632564145606011E-14</v>
      </c>
      <c r="AY43" s="3">
        <v>4.2632564145606011E-14</v>
      </c>
      <c r="AZ43" s="3">
        <v>4.2632564145606011E-14</v>
      </c>
      <c r="BA43" s="3">
        <v>4.2632564145606011E-14</v>
      </c>
      <c r="BC43" s="7">
        <f t="shared" si="0"/>
        <v>-2.3625775202928736</v>
      </c>
      <c r="BD43" s="13">
        <f t="shared" si="1"/>
        <v>23.625775202928736</v>
      </c>
    </row>
    <row r="44" spans="2:78" x14ac:dyDescent="0.2">
      <c r="B44" s="87"/>
      <c r="C44" t="s">
        <v>65</v>
      </c>
      <c r="D44" s="3">
        <v>-2.5375227453992011E-3</v>
      </c>
      <c r="E44" s="3">
        <v>-5.0077364290075366E-3</v>
      </c>
      <c r="F44" s="3">
        <v>-7.3820577730003833E-3</v>
      </c>
      <c r="G44" s="3">
        <v>-9.6397620116022154E-3</v>
      </c>
      <c r="H44" s="3">
        <v>-1.1759138009836079E-2</v>
      </c>
      <c r="I44" s="3">
        <v>-1.3747082439735436E-2</v>
      </c>
      <c r="J44" s="3">
        <v>-1.5595807326505451E-2</v>
      </c>
      <c r="K44" s="3">
        <v>-1.7320613463255086E-2</v>
      </c>
      <c r="L44" s="3">
        <v>-1.8921503486893698E-2</v>
      </c>
      <c r="M44" s="3">
        <v>-2.0398939606764088E-2</v>
      </c>
      <c r="N44" s="3">
        <v>-2.1773759888262134E-2</v>
      </c>
      <c r="O44" s="3">
        <v>-2.3050275798269126E-2</v>
      </c>
      <c r="P44" s="3">
        <v>-2.4232660217606394E-2</v>
      </c>
      <c r="Q44" s="3">
        <v>-2.5324950509968858E-2</v>
      </c>
      <c r="R44" s="3">
        <v>-2.6331051725350108E-2</v>
      </c>
      <c r="S44" s="3">
        <v>-2.7254739850988585E-2</v>
      </c>
      <c r="T44" s="3">
        <v>-2.8099665064800661E-2</v>
      </c>
      <c r="U44" s="3">
        <v>-2.8869354965536331E-2</v>
      </c>
      <c r="V44" s="3">
        <v>-2.9567217765873011E-2</v>
      </c>
      <c r="W44" s="3">
        <v>-3.019654543980721E-2</v>
      </c>
      <c r="X44" s="3">
        <v>-3.0770386161805163E-2</v>
      </c>
      <c r="Y44" s="3">
        <v>-3.1292240577016628E-2</v>
      </c>
      <c r="Z44" s="3">
        <v>-3.1765405672317115E-2</v>
      </c>
      <c r="AA44" s="3">
        <v>-3.2192986633859277E-2</v>
      </c>
      <c r="AB44" s="3">
        <v>-3.2577908007752399E-2</v>
      </c>
      <c r="AC44" s="3">
        <v>-3.2922924204854098E-2</v>
      </c>
      <c r="AD44" s="3">
        <v>-3.3230629387858812E-2</v>
      </c>
      <c r="AE44" s="3">
        <v>-3.350346677756022E-2</v>
      </c>
      <c r="AF44" s="3">
        <v>-3.3743737412663677E-2</v>
      </c>
      <c r="AG44" s="3">
        <v>-3.3953608395734136E-2</v>
      </c>
      <c r="AH44" s="3">
        <v>-3.4126922380366409E-2</v>
      </c>
      <c r="AI44" s="3">
        <v>-3.4265517825701863E-2</v>
      </c>
      <c r="AJ44" s="3">
        <v>-3.4371160081477115E-2</v>
      </c>
      <c r="AK44" s="3">
        <v>-3.4445544009031437E-2</v>
      </c>
      <c r="AL44" s="3">
        <v>-3.4490296513610019E-2</v>
      </c>
      <c r="AM44" s="3">
        <v>-3.4506978991203141E-2</v>
      </c>
      <c r="AN44" s="3">
        <v>-3.449708969212395E-2</v>
      </c>
      <c r="AO44" s="3">
        <v>-3.4462066004721237E-2</v>
      </c>
      <c r="AP44" s="3">
        <v>-3.4403286661202515E-2</v>
      </c>
      <c r="AQ44" s="3">
        <v>-1.3722595477292856</v>
      </c>
      <c r="AR44" s="3">
        <v>4.2632564145606011E-14</v>
      </c>
      <c r="AS44" s="3">
        <v>4.2632564145606011E-14</v>
      </c>
      <c r="AT44" s="3">
        <v>4.2632564145606011E-14</v>
      </c>
      <c r="AU44" s="3">
        <v>4.2632564145606011E-14</v>
      </c>
      <c r="AV44" s="3">
        <v>4.2632564145606011E-14</v>
      </c>
      <c r="AW44" s="3">
        <v>4.2632564145606011E-14</v>
      </c>
      <c r="AX44" s="3">
        <v>4.2632564145606011E-14</v>
      </c>
      <c r="AY44" s="3">
        <v>4.2632564145606011E-14</v>
      </c>
      <c r="AZ44" s="3">
        <v>4.2632564145606011E-14</v>
      </c>
      <c r="BA44" s="3">
        <v>4.2632564145606011E-14</v>
      </c>
      <c r="BC44" s="7">
        <f t="shared" si="0"/>
        <v>-2.3947920876381801</v>
      </c>
      <c r="BD44" s="13">
        <f t="shared" si="1"/>
        <v>23.947920876381801</v>
      </c>
    </row>
    <row r="45" spans="2:78" x14ac:dyDescent="0.2">
      <c r="B45" s="87"/>
      <c r="C45" t="s">
        <v>66</v>
      </c>
      <c r="D45" s="3">
        <v>-2.5400098442958097E-3</v>
      </c>
      <c r="E45" s="3">
        <v>-5.0126446552383186E-3</v>
      </c>
      <c r="F45" s="3">
        <v>-7.3892931397523398E-3</v>
      </c>
      <c r="G45" s="3">
        <v>-9.6492102190950391E-3</v>
      </c>
      <c r="H45" s="3">
        <v>-1.177066347858613E-2</v>
      </c>
      <c r="I45" s="3">
        <v>-1.3760556349893704E-2</v>
      </c>
      <c r="J45" s="3">
        <v>-1.5611093224976003E-2</v>
      </c>
      <c r="K45" s="3">
        <v>-1.7337589893742233E-2</v>
      </c>
      <c r="L45" s="3">
        <v>-1.8940048995645498E-2</v>
      </c>
      <c r="M45" s="3">
        <v>-2.0418933193070643E-2</v>
      </c>
      <c r="N45" s="3">
        <v>-2.1795100975410264E-2</v>
      </c>
      <c r="O45" s="3">
        <v>-2.307286803528541E-2</v>
      </c>
      <c r="P45" s="3">
        <v>-2.4256411343543505E-2</v>
      </c>
      <c r="Q45" s="3">
        <v>-2.5349772220977229E-2</v>
      </c>
      <c r="R45" s="3">
        <v>-2.6356859545032307E-2</v>
      </c>
      <c r="S45" s="3">
        <v>-2.7281453003922707E-2</v>
      </c>
      <c r="T45" s="3">
        <v>-2.8127206353190104E-2</v>
      </c>
      <c r="U45" s="3">
        <v>-2.8897650649085449E-2</v>
      </c>
      <c r="V45" s="3">
        <v>-2.9596197444789141E-2</v>
      </c>
      <c r="W45" s="3">
        <v>-3.0226141940858042E-2</v>
      </c>
      <c r="X45" s="3">
        <v>-3.0800545100618137E-2</v>
      </c>
      <c r="Y45" s="3">
        <v>-3.1322911000316367E-2</v>
      </c>
      <c r="Z45" s="3">
        <v>-3.179653985830555E-2</v>
      </c>
      <c r="AA45" s="3">
        <v>-3.2224539904220251E-2</v>
      </c>
      <c r="AB45" s="3">
        <v>-3.2609838550612835E-2</v>
      </c>
      <c r="AC45" s="3">
        <v>-3.2955192907991204E-2</v>
      </c>
      <c r="AD45" s="3">
        <v>-3.326319968167013E-2</v>
      </c>
      <c r="AE45" s="3">
        <v>-3.3536304487128632E-2</v>
      </c>
      <c r="AF45" s="3">
        <v>-3.3776810618391551E-2</v>
      </c>
      <c r="AG45" s="3">
        <v>-3.3986887302020818E-2</v>
      </c>
      <c r="AH45" s="3">
        <v>-3.4160371156673364E-2</v>
      </c>
      <c r="AI45" s="3">
        <v>-3.4299102443384299E-2</v>
      </c>
      <c r="AJ45" s="3">
        <v>-3.440484824217549E-2</v>
      </c>
      <c r="AK45" s="3">
        <v>-3.4479305075535649E-2</v>
      </c>
      <c r="AL45" s="3">
        <v>-3.4524101443338395E-2</v>
      </c>
      <c r="AM45" s="3">
        <v>-3.4540800271912531E-2</v>
      </c>
      <c r="AN45" s="3">
        <v>-3.4530901280035664E-2</v>
      </c>
      <c r="AO45" s="3">
        <v>-3.4495843264920723E-2</v>
      </c>
      <c r="AP45" s="3">
        <v>-3.4437006310071183E-2</v>
      </c>
      <c r="AQ45" s="3">
        <v>-3.4355713918472475E-2</v>
      </c>
      <c r="AR45" s="3">
        <v>-1.3681998069172892</v>
      </c>
      <c r="AS45" s="3">
        <v>4.2632564145606011E-14</v>
      </c>
      <c r="AT45" s="3">
        <v>4.2632564145606011E-14</v>
      </c>
      <c r="AU45" s="3">
        <v>4.2632564145606011E-14</v>
      </c>
      <c r="AV45" s="3">
        <v>4.2632564145606011E-14</v>
      </c>
      <c r="AW45" s="3">
        <v>4.2632564145606011E-14</v>
      </c>
      <c r="AX45" s="3">
        <v>4.2632564145606011E-14</v>
      </c>
      <c r="AY45" s="3">
        <v>4.2632564145606011E-14</v>
      </c>
      <c r="AZ45" s="3">
        <v>4.2632564145606011E-14</v>
      </c>
      <c r="BA45" s="3">
        <v>4.2632564145606011E-14</v>
      </c>
      <c r="BC45" s="7">
        <f t="shared" si="0"/>
        <v>-2.4260902742410906</v>
      </c>
      <c r="BD45" s="13">
        <f t="shared" si="1"/>
        <v>24.260902742410902</v>
      </c>
    </row>
    <row r="46" spans="2:78" x14ac:dyDescent="0.2">
      <c r="B46" s="87"/>
      <c r="C46" t="s">
        <v>67</v>
      </c>
      <c r="D46" s="3">
        <v>-2.5423676528930628E-3</v>
      </c>
      <c r="E46" s="3">
        <v>-5.0172977303617472E-3</v>
      </c>
      <c r="F46" s="3">
        <v>-7.3961523804229046E-3</v>
      </c>
      <c r="G46" s="3">
        <v>-9.6581672673181629E-3</v>
      </c>
      <c r="H46" s="3">
        <v>-1.1781589802922099E-2</v>
      </c>
      <c r="I46" s="3">
        <v>-1.3773329827102998E-2</v>
      </c>
      <c r="J46" s="3">
        <v>-1.5625584495424505E-2</v>
      </c>
      <c r="K46" s="3">
        <v>-1.7353683814931742E-2</v>
      </c>
      <c r="L46" s="3">
        <v>-1.8957630427536287E-2</v>
      </c>
      <c r="M46" s="3">
        <v>-2.043788742510344E-2</v>
      </c>
      <c r="N46" s="3">
        <v>-2.1815332659258502E-2</v>
      </c>
      <c r="O46" s="3">
        <v>-2.309428582876194E-2</v>
      </c>
      <c r="P46" s="3">
        <v>-2.4278927781793413E-2</v>
      </c>
      <c r="Q46" s="3">
        <v>-2.5373303590612295E-2</v>
      </c>
      <c r="R46" s="3">
        <v>-2.6381325761093422E-2</v>
      </c>
      <c r="S46" s="3">
        <v>-2.7306777490039735E-2</v>
      </c>
      <c r="T46" s="3">
        <v>-2.8153315924654976E-2</v>
      </c>
      <c r="U46" s="3">
        <v>-2.8924475398952154E-2</v>
      </c>
      <c r="V46" s="3">
        <v>-2.9623670632929588E-2</v>
      </c>
      <c r="W46" s="3">
        <v>-3.0254199886002198E-2</v>
      </c>
      <c r="X46" s="3">
        <v>-3.0829136245543509E-2</v>
      </c>
      <c r="Y46" s="3">
        <v>-3.135198704053721E-2</v>
      </c>
      <c r="Z46" s="3">
        <v>-3.1826055552798493E-2</v>
      </c>
      <c r="AA46" s="3">
        <v>-3.2254452897234387E-2</v>
      </c>
      <c r="AB46" s="3">
        <v>-3.2640109203839529E-2</v>
      </c>
      <c r="AC46" s="3">
        <v>-3.2985784142439911E-2</v>
      </c>
      <c r="AD46" s="3">
        <v>-3.3294076828809693E-2</v>
      </c>
      <c r="AE46" s="3">
        <v>-3.3567435148583513E-2</v>
      </c>
      <c r="AF46" s="3">
        <v>-3.3808164533866147E-2</v>
      </c>
      <c r="AG46" s="3">
        <v>-3.4018436224855009E-2</v>
      </c>
      <c r="AH46" s="3">
        <v>-3.4192081118931128E-2</v>
      </c>
      <c r="AI46" s="3">
        <v>-3.4330941185388042E-2</v>
      </c>
      <c r="AJ46" s="3">
        <v>-3.4436785144563942E-2</v>
      </c>
      <c r="AK46" s="3">
        <v>-3.451131109378025E-2</v>
      </c>
      <c r="AL46" s="3">
        <v>-3.4556149044604467E-2</v>
      </c>
      <c r="AM46" s="3">
        <v>-3.4572863374151552E-2</v>
      </c>
      <c r="AN46" s="3">
        <v>-3.4562955193365497E-2</v>
      </c>
      <c r="AO46" s="3">
        <v>-3.4527864635023775E-2</v>
      </c>
      <c r="AP46" s="3">
        <v>-3.4468973063752628E-2</v>
      </c>
      <c r="AQ46" s="3">
        <v>-3.4387605211065875E-2</v>
      </c>
      <c r="AR46" s="3">
        <v>-3.4285031237587305E-2</v>
      </c>
      <c r="AS46" s="3">
        <v>-1.3633404334560026</v>
      </c>
      <c r="AT46" s="3">
        <v>1.4210854715202004E-14</v>
      </c>
      <c r="AU46" s="3">
        <v>1.4210854715202004E-14</v>
      </c>
      <c r="AV46" s="3">
        <v>1.4210854715202004E-14</v>
      </c>
      <c r="AW46" s="3">
        <v>1.4210854715202004E-14</v>
      </c>
      <c r="AX46" s="3">
        <v>1.4210854715202004E-14</v>
      </c>
      <c r="AY46" s="3">
        <v>1.4210854715202004E-14</v>
      </c>
      <c r="AZ46" s="3">
        <v>1.4210854715202004E-14</v>
      </c>
      <c r="BA46" s="3">
        <v>1.4210854715202004E-14</v>
      </c>
      <c r="BC46" s="7">
        <f t="shared" si="0"/>
        <v>-2.456497937354726</v>
      </c>
      <c r="BD46" s="13">
        <f t="shared" si="1"/>
        <v>24.564979373547256</v>
      </c>
    </row>
    <row r="47" spans="2:78" x14ac:dyDescent="0.2">
      <c r="B47" s="87"/>
      <c r="C47" t="s">
        <v>68</v>
      </c>
      <c r="D47" s="3">
        <v>-2.5446051921562685E-3</v>
      </c>
      <c r="E47" s="3">
        <v>-5.0217134570402777E-3</v>
      </c>
      <c r="F47" s="3">
        <v>-7.4026617384390647E-3</v>
      </c>
      <c r="G47" s="3">
        <v>-9.6666674259893171E-3</v>
      </c>
      <c r="H47" s="3">
        <v>-1.1791958787000567E-2</v>
      </c>
      <c r="I47" s="3">
        <v>-1.3785451742734267E-2</v>
      </c>
      <c r="J47" s="3">
        <v>-1.5639336581472207E-2</v>
      </c>
      <c r="K47" s="3">
        <v>-1.7368956802187085E-2</v>
      </c>
      <c r="L47" s="3">
        <v>-1.897431504912106E-2</v>
      </c>
      <c r="M47" s="3">
        <v>-2.0455874821749376E-2</v>
      </c>
      <c r="N47" s="3">
        <v>-2.1834532346247215E-2</v>
      </c>
      <c r="O47" s="3">
        <v>-2.3114611123190798E-2</v>
      </c>
      <c r="P47" s="3">
        <v>-2.4300295680291129E-2</v>
      </c>
      <c r="Q47" s="3">
        <v>-2.5395634649896692E-2</v>
      </c>
      <c r="R47" s="3">
        <v>-2.64045439812719E-2</v>
      </c>
      <c r="S47" s="3">
        <v>-2.7330810200822953E-2</v>
      </c>
      <c r="T47" s="3">
        <v>-2.8178093674426918E-2</v>
      </c>
      <c r="U47" s="3">
        <v>-2.8949931846625532E-2</v>
      </c>
      <c r="V47" s="3">
        <v>-2.9649742442728666E-2</v>
      </c>
      <c r="W47" s="3">
        <v>-3.02808266249599E-2</v>
      </c>
      <c r="X47" s="3">
        <v>-3.085626898632654E-2</v>
      </c>
      <c r="Y47" s="3">
        <v>-3.1379579942608871E-2</v>
      </c>
      <c r="Z47" s="3">
        <v>-3.1854065682836108E-2</v>
      </c>
      <c r="AA47" s="3">
        <v>-3.2282840060048557E-2</v>
      </c>
      <c r="AB47" s="3">
        <v>-3.2668835782970973E-2</v>
      </c>
      <c r="AC47" s="3">
        <v>-3.3014814950320215E-2</v>
      </c>
      <c r="AD47" s="3">
        <v>-3.3323378965235406E-2</v>
      </c>
      <c r="AE47" s="3">
        <v>-3.3596977867830446E-2</v>
      </c>
      <c r="AF47" s="3">
        <v>-3.3837919119179105E-2</v>
      </c>
      <c r="AG47" s="3">
        <v>-3.4048375870412428E-2</v>
      </c>
      <c r="AH47" s="3">
        <v>-3.4222173589455451E-2</v>
      </c>
      <c r="AI47" s="3">
        <v>-3.4361155866747595E-2</v>
      </c>
      <c r="AJ47" s="3">
        <v>-3.4467092979269864E-2</v>
      </c>
      <c r="AK47" s="3">
        <v>-3.4541684518814009E-2</v>
      </c>
      <c r="AL47" s="3">
        <v>-3.45865619315191E-2</v>
      </c>
      <c r="AM47" s="3">
        <v>-3.46032909713756E-2</v>
      </c>
      <c r="AN47" s="3">
        <v>-3.4593374070396976E-2</v>
      </c>
      <c r="AO47" s="3">
        <v>-3.4558252628812625E-2</v>
      </c>
      <c r="AP47" s="3">
        <v>-3.449930922704425E-2</v>
      </c>
      <c r="AQ47" s="3">
        <v>-3.4417869762478404E-2</v>
      </c>
      <c r="AR47" s="3">
        <v>-3.4315205513564706E-2</v>
      </c>
      <c r="AS47" s="3">
        <v>-3.4192535133399815E-2</v>
      </c>
      <c r="AT47" s="3">
        <v>-1.3577280813318424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C47" s="7">
        <f t="shared" si="0"/>
        <v>-2.4860402089208407</v>
      </c>
      <c r="BD47" s="13">
        <f t="shared" si="1"/>
        <v>24.860402089208407</v>
      </c>
    </row>
    <row r="48" spans="2:78" x14ac:dyDescent="0.2">
      <c r="B48" s="87"/>
      <c r="C48" t="s">
        <v>69</v>
      </c>
      <c r="D48" s="3">
        <v>-2.5467306701330017E-3</v>
      </c>
      <c r="E48" s="3">
        <v>-5.025908033644555E-3</v>
      </c>
      <c r="F48" s="3">
        <v>-7.4088450924421068E-3</v>
      </c>
      <c r="G48" s="3">
        <v>-9.6747418766085502E-3</v>
      </c>
      <c r="H48" s="3">
        <v>-1.180180846785106E-2</v>
      </c>
      <c r="I48" s="3">
        <v>-1.3796966564200375E-2</v>
      </c>
      <c r="J48" s="3">
        <v>-1.5652399930587535E-2</v>
      </c>
      <c r="K48" s="3">
        <v>-1.7383464882215094E-2</v>
      </c>
      <c r="L48" s="3">
        <v>-1.8990164065513682E-2</v>
      </c>
      <c r="M48" s="3">
        <v>-2.0472961367147491E-2</v>
      </c>
      <c r="N48" s="3">
        <v>-2.1852770467631899E-2</v>
      </c>
      <c r="O48" s="3">
        <v>-2.3133918478947635E-2</v>
      </c>
      <c r="P48" s="3">
        <v>-2.4320593424050685E-2</v>
      </c>
      <c r="Q48" s="3">
        <v>-2.5416847317075053E-2</v>
      </c>
      <c r="R48" s="3">
        <v>-2.6426599378254423E-2</v>
      </c>
      <c r="S48" s="3">
        <v>-2.7353639296819665E-2</v>
      </c>
      <c r="T48" s="3">
        <v>-2.8201630496056396E-2</v>
      </c>
      <c r="U48" s="3">
        <v>-2.897411337536937E-2</v>
      </c>
      <c r="V48" s="3">
        <v>-2.9674508514830222E-2</v>
      </c>
      <c r="W48" s="3">
        <v>-3.0306119834051515E-2</v>
      </c>
      <c r="X48" s="3">
        <v>-3.0882042855495229E-2</v>
      </c>
      <c r="Y48" s="3">
        <v>-3.1405790927095723E-2</v>
      </c>
      <c r="Z48" s="3">
        <v>-3.1880672999562876E-2</v>
      </c>
      <c r="AA48" s="3">
        <v>-3.2309805526807622E-2</v>
      </c>
      <c r="AB48" s="3">
        <v>-3.2696123667335542E-2</v>
      </c>
      <c r="AC48" s="3">
        <v>-3.3042391826882067E-2</v>
      </c>
      <c r="AD48" s="3">
        <v>-3.3351213581596539E-2</v>
      </c>
      <c r="AE48" s="3">
        <v>-3.3625041018041202E-2</v>
      </c>
      <c r="AF48" s="3">
        <v>-3.3866183524736471E-2</v>
      </c>
      <c r="AG48" s="3">
        <v>-3.4076816067937443E-2</v>
      </c>
      <c r="AH48" s="3">
        <v>-3.425075895813734E-2</v>
      </c>
      <c r="AI48" s="3">
        <v>-3.4389857325635376E-2</v>
      </c>
      <c r="AJ48" s="3">
        <v>-3.4495882926137256E-2</v>
      </c>
      <c r="AK48" s="3">
        <v>-3.4570536771099114E-2</v>
      </c>
      <c r="AL48" s="3">
        <v>-3.4615451669367303E-2</v>
      </c>
      <c r="AM48" s="3">
        <v>-3.4632194682785666E-2</v>
      </c>
      <c r="AN48" s="3">
        <v>-3.4622269498328251E-2</v>
      </c>
      <c r="AO48" s="3">
        <v>-3.4587118720253329E-2</v>
      </c>
      <c r="AP48" s="3">
        <v>-3.4528126083756661E-2</v>
      </c>
      <c r="AQ48" s="3">
        <v>-3.444661859379039E-2</v>
      </c>
      <c r="AR48" s="3">
        <v>-3.4343868590667626E-2</v>
      </c>
      <c r="AS48" s="3">
        <v>-3.4221095745408547E-2</v>
      </c>
      <c r="AT48" s="3">
        <v>-3.4079468986675465E-2</v>
      </c>
      <c r="AU48" s="3">
        <v>-1.3514074539305909</v>
      </c>
      <c r="AV48" s="3">
        <v>5.6843418860808015E-14</v>
      </c>
      <c r="AW48" s="3">
        <v>5.6843418860808015E-14</v>
      </c>
      <c r="AX48" s="3">
        <v>5.6843418860808015E-14</v>
      </c>
      <c r="AY48" s="3">
        <v>5.6843418860808015E-14</v>
      </c>
      <c r="AZ48" s="3">
        <v>5.6843418860808015E-14</v>
      </c>
      <c r="BA48" s="3">
        <v>5.6843418860808015E-14</v>
      </c>
      <c r="BC48" s="7">
        <f t="shared" si="0"/>
        <v>-2.5147415160112132</v>
      </c>
      <c r="BD48" s="13">
        <f t="shared" si="1"/>
        <v>25.147415160112132</v>
      </c>
    </row>
    <row r="49" spans="2:69" x14ac:dyDescent="0.2">
      <c r="B49" s="87"/>
      <c r="C49" t="s">
        <v>70</v>
      </c>
      <c r="D49" s="3">
        <v>-2.5487515717657061E-3</v>
      </c>
      <c r="E49" s="3">
        <v>-5.0298962314627715E-3</v>
      </c>
      <c r="F49" s="3">
        <v>-7.4147242170852223E-3</v>
      </c>
      <c r="G49" s="3">
        <v>-9.6824190533766341E-3</v>
      </c>
      <c r="H49" s="3">
        <v>-1.1811173531100394E-2</v>
      </c>
      <c r="I49" s="3">
        <v>-1.3807914840896274E-2</v>
      </c>
      <c r="J49" s="3">
        <v>-1.5664820545254088E-2</v>
      </c>
      <c r="K49" s="3">
        <v>-1.7397259145042199E-2</v>
      </c>
      <c r="L49" s="3">
        <v>-1.9005233288851286E-2</v>
      </c>
      <c r="M49" s="3">
        <v>-2.0489207231378259E-2</v>
      </c>
      <c r="N49" s="3">
        <v>-2.1870111248773583E-2</v>
      </c>
      <c r="O49" s="3">
        <v>-2.3152275886644702E-2</v>
      </c>
      <c r="P49" s="3">
        <v>-2.4339892491326509E-2</v>
      </c>
      <c r="Q49" s="3">
        <v>-2.5437016292300996E-2</v>
      </c>
      <c r="R49" s="3">
        <v>-2.6447569619818978E-2</v>
      </c>
      <c r="S49" s="3">
        <v>-2.7375345170327137E-2</v>
      </c>
      <c r="T49" s="3">
        <v>-2.8224009274168793E-2</v>
      </c>
      <c r="U49" s="3">
        <v>-2.8997105140120993E-2</v>
      </c>
      <c r="V49" s="3">
        <v>-2.9698056062613887E-2</v>
      </c>
      <c r="W49" s="3">
        <v>-3.0330168582992201E-2</v>
      </c>
      <c r="X49" s="3">
        <v>-3.0906548615377005E-2</v>
      </c>
      <c r="Y49" s="3">
        <v>-3.143071229564498E-2</v>
      </c>
      <c r="Z49" s="3">
        <v>-3.1905971200217209E-2</v>
      </c>
      <c r="AA49" s="3">
        <v>-3.2335444256062829E-2</v>
      </c>
      <c r="AB49" s="3">
        <v>-3.2722068950761241E-2</v>
      </c>
      <c r="AC49" s="3">
        <v>-3.3068611883749099E-2</v>
      </c>
      <c r="AD49" s="3">
        <v>-3.3377678697121382E-2</v>
      </c>
      <c r="AE49" s="3">
        <v>-3.3651723423247404E-2</v>
      </c>
      <c r="AF49" s="3">
        <v>-3.3893057283222561E-2</v>
      </c>
      <c r="AG49" s="3">
        <v>-3.4103856969210256E-2</v>
      </c>
      <c r="AH49" s="3">
        <v>-3.4277937887907228E-2</v>
      </c>
      <c r="AI49" s="3">
        <v>-3.4417146633842322E-2</v>
      </c>
      <c r="AJ49" s="3">
        <v>-3.4523256368601096E-2</v>
      </c>
      <c r="AK49" s="3">
        <v>-3.4597969453471933E-2</v>
      </c>
      <c r="AL49" s="3">
        <v>-3.4642919992961652E-2</v>
      </c>
      <c r="AM49" s="3">
        <v>-3.4659676292420727E-2</v>
      </c>
      <c r="AN49" s="3">
        <v>-3.4649743232080255E-2</v>
      </c>
      <c r="AO49" s="3">
        <v>-3.4614564560882854E-2</v>
      </c>
      <c r="AP49" s="3">
        <v>-3.4555525112068608E-2</v>
      </c>
      <c r="AQ49" s="3">
        <v>-3.4473952943642416E-2</v>
      </c>
      <c r="AR49" s="3">
        <v>-3.4371121405541771E-2</v>
      </c>
      <c r="AS49" s="3">
        <v>-3.4248251136631325E-2</v>
      </c>
      <c r="AT49" s="3">
        <v>-3.4106511993115873E-2</v>
      </c>
      <c r="AU49" s="3">
        <v>-3.3947024911356039E-2</v>
      </c>
      <c r="AV49" s="3">
        <v>-1.3444213757379657</v>
      </c>
      <c r="AW49" s="3">
        <v>2.8421709430404007E-14</v>
      </c>
      <c r="AX49" s="3">
        <v>2.8421709430404007E-14</v>
      </c>
      <c r="AY49" s="3">
        <v>2.8421709430404007E-14</v>
      </c>
      <c r="AZ49" s="3">
        <v>2.8421709430404007E-14</v>
      </c>
      <c r="BA49" s="3">
        <v>2.8421709430404007E-14</v>
      </c>
      <c r="BC49" s="7">
        <f t="shared" si="0"/>
        <v>-2.5426256006622623</v>
      </c>
      <c r="BD49" s="13">
        <f t="shared" si="1"/>
        <v>25.426256006622619</v>
      </c>
    </row>
    <row r="50" spans="2:69" x14ac:dyDescent="0.2">
      <c r="B50" s="87"/>
      <c r="C50" t="s">
        <v>71</v>
      </c>
      <c r="D50" s="3">
        <v>-2.5506747365682259E-3</v>
      </c>
      <c r="E50" s="3">
        <v>-5.0336915481778988E-3</v>
      </c>
      <c r="F50" s="3">
        <v>-7.4203190097961169E-3</v>
      </c>
      <c r="G50" s="3">
        <v>-9.6897249390650586E-3</v>
      </c>
      <c r="H50" s="3">
        <v>-1.1820085672098912E-2</v>
      </c>
      <c r="I50" s="3">
        <v>-1.3818333626417711E-2</v>
      </c>
      <c r="J50" s="3">
        <v>-1.5676640462132241E-2</v>
      </c>
      <c r="K50" s="3">
        <v>-1.7410386276409895E-2</v>
      </c>
      <c r="L50" s="3">
        <v>-1.9019573719845084E-2</v>
      </c>
      <c r="M50" s="3">
        <v>-2.0504667397403864E-2</v>
      </c>
      <c r="N50" s="3">
        <v>-2.1886613378271136E-2</v>
      </c>
      <c r="O50" s="3">
        <v>-2.3169745475655645E-2</v>
      </c>
      <c r="P50" s="3">
        <v>-2.4358258198461158E-2</v>
      </c>
      <c r="Q50" s="3">
        <v>-2.5456209836050903E-2</v>
      </c>
      <c r="R50" s="3">
        <v>-2.6467525678299353E-2</v>
      </c>
      <c r="S50" s="3">
        <v>-2.7396001283420901E-2</v>
      </c>
      <c r="T50" s="3">
        <v>-2.8245305748200167E-2</v>
      </c>
      <c r="U50" s="3">
        <v>-2.9018984954959137E-2</v>
      </c>
      <c r="V50" s="3">
        <v>-2.9720464781163969E-2</v>
      </c>
      <c r="W50" s="3">
        <v>-3.0353054263102308E-2</v>
      </c>
      <c r="X50" s="3">
        <v>-3.0929869204001648E-2</v>
      </c>
      <c r="Y50" s="3">
        <v>-3.145442839286261E-2</v>
      </c>
      <c r="Z50" s="3">
        <v>-3.1930045904857707E-2</v>
      </c>
      <c r="AA50" s="3">
        <v>-3.235984302034467E-2</v>
      </c>
      <c r="AB50" s="3">
        <v>-3.27467594433557E-2</v>
      </c>
      <c r="AC50" s="3">
        <v>-3.3093563860873587E-2</v>
      </c>
      <c r="AD50" s="3">
        <v>-3.3402863881150324E-2</v>
      </c>
      <c r="AE50" s="3">
        <v>-3.3677115388201173E-2</v>
      </c>
      <c r="AF50" s="3">
        <v>-3.3918631347034989E-2</v>
      </c>
      <c r="AG50" s="3">
        <v>-3.4129590092291551E-2</v>
      </c>
      <c r="AH50" s="3">
        <v>-3.4303802364050284E-2</v>
      </c>
      <c r="AI50" s="3">
        <v>-3.4443116150171704E-2</v>
      </c>
      <c r="AJ50" s="3">
        <v>-3.4549305950207554E-2</v>
      </c>
      <c r="AK50" s="3">
        <v>-3.4624075409965371E-2</v>
      </c>
      <c r="AL50" s="3">
        <v>-3.4669059866970997E-2</v>
      </c>
      <c r="AM50" s="3">
        <v>-3.4685828809926988E-2</v>
      </c>
      <c r="AN50" s="3">
        <v>-3.4675888254568576E-2</v>
      </c>
      <c r="AO50" s="3">
        <v>-3.4640683039242504E-2</v>
      </c>
      <c r="AP50" s="3">
        <v>-3.4581599042127209E-2</v>
      </c>
      <c r="AQ50" s="3">
        <v>-3.4499965323263382E-2</v>
      </c>
      <c r="AR50" s="3">
        <v>-3.4397056193455455E-2</v>
      </c>
      <c r="AS50" s="3">
        <v>-3.4274093212545154E-2</v>
      </c>
      <c r="AT50" s="3">
        <v>-3.413224711954399E-2</v>
      </c>
      <c r="AU50" s="3">
        <v>-3.3972639696528972E-2</v>
      </c>
      <c r="AV50" s="3">
        <v>-3.3796345568788411E-2</v>
      </c>
      <c r="AW50" s="3">
        <v>-1.3368108615900383</v>
      </c>
      <c r="AX50" s="3">
        <v>4.2632564145606011E-14</v>
      </c>
      <c r="AY50" s="3">
        <v>4.2632564145606011E-14</v>
      </c>
      <c r="AZ50" s="3">
        <v>4.2632564145606011E-14</v>
      </c>
      <c r="BA50" s="3">
        <v>4.2632564145606011E-14</v>
      </c>
      <c r="BC50" s="7">
        <f t="shared" si="0"/>
        <v>-2.5697155391116979</v>
      </c>
      <c r="BD50" s="13">
        <f t="shared" si="1"/>
        <v>25.697155391116979</v>
      </c>
    </row>
    <row r="51" spans="2:69" x14ac:dyDescent="0.2">
      <c r="B51" s="87"/>
      <c r="C51" t="s">
        <v>72</v>
      </c>
      <c r="D51" s="3">
        <v>-2.5525064271221254E-3</v>
      </c>
      <c r="E51" s="3">
        <v>-5.0373063427713305E-3</v>
      </c>
      <c r="F51" s="3">
        <v>-7.4256476893026502E-3</v>
      </c>
      <c r="G51" s="3">
        <v>-9.6966833243357087E-3</v>
      </c>
      <c r="H51" s="3">
        <v>-1.1828573912026741E-2</v>
      </c>
      <c r="I51" s="3">
        <v>-1.382825684817135E-2</v>
      </c>
      <c r="J51" s="3">
        <v>-1.5687898171179882E-2</v>
      </c>
      <c r="K51" s="3">
        <v>-1.7422889023009702E-2</v>
      </c>
      <c r="L51" s="3">
        <v>-1.9033232056116844E-2</v>
      </c>
      <c r="M51" s="3">
        <v>-2.0519392209152443E-2</v>
      </c>
      <c r="N51" s="3">
        <v>-2.1902330593064789E-2</v>
      </c>
      <c r="O51" s="3">
        <v>-2.3186384133268234E-2</v>
      </c>
      <c r="P51" s="3">
        <v>-2.437575035082773E-2</v>
      </c>
      <c r="Q51" s="3">
        <v>-2.5474490449454379E-2</v>
      </c>
      <c r="R51" s="3">
        <v>-2.6486532537830954E-2</v>
      </c>
      <c r="S51" s="3">
        <v>-2.7415674899842202E-2</v>
      </c>
      <c r="T51" s="3">
        <v>-2.8265589267149949E-2</v>
      </c>
      <c r="U51" s="3">
        <v>-2.9039824068419762E-2</v>
      </c>
      <c r="V51" s="3">
        <v>-2.9741807641315177E-2</v>
      </c>
      <c r="W51" s="3">
        <v>-3.0374851398420333E-2</v>
      </c>
      <c r="X51" s="3">
        <v>-3.0952080561661433E-2</v>
      </c>
      <c r="Y51" s="3">
        <v>-3.1477016446970651E-2</v>
      </c>
      <c r="Z51" s="3">
        <v>-3.195297550941234E-2</v>
      </c>
      <c r="AA51" s="3">
        <v>-3.2383081270793923E-2</v>
      </c>
      <c r="AB51" s="3">
        <v>-3.2770275546226912E-2</v>
      </c>
      <c r="AC51" s="3">
        <v>-3.3117329010934782E-2</v>
      </c>
      <c r="AD51" s="3">
        <v>-3.3426851145733849E-2</v>
      </c>
      <c r="AE51" s="3">
        <v>-3.3701299598277501E-2</v>
      </c>
      <c r="AF51" s="3">
        <v>-3.3942988994553502E-2</v>
      </c>
      <c r="AG51" s="3">
        <v>-3.4154099233504098E-2</v>
      </c>
      <c r="AH51" s="3">
        <v>-3.4328436610579161E-2</v>
      </c>
      <c r="AI51" s="3">
        <v>-3.4467850440719872E-2</v>
      </c>
      <c r="AJ51" s="3">
        <v>-3.4574116497779528E-2</v>
      </c>
      <c r="AK51" s="3">
        <v>-3.4648939650963939E-2</v>
      </c>
      <c r="AL51" s="3">
        <v>-3.4693956412212401E-2</v>
      </c>
      <c r="AM51" s="3">
        <v>-3.4710737397276148E-2</v>
      </c>
      <c r="AN51" s="3">
        <v>-3.4700789703407509E-2</v>
      </c>
      <c r="AO51" s="3">
        <v>-3.4665559206501939E-2</v>
      </c>
      <c r="AP51" s="3">
        <v>-3.46064327800093E-2</v>
      </c>
      <c r="AQ51" s="3">
        <v>-3.452474043834286E-2</v>
      </c>
      <c r="AR51" s="3">
        <v>-3.4421757407429254E-2</v>
      </c>
      <c r="AS51" s="3">
        <v>-3.4298706124360478E-2</v>
      </c>
      <c r="AT51" s="3">
        <v>-3.4156758168819579E-2</v>
      </c>
      <c r="AU51" s="3">
        <v>-3.3997036128525338E-2</v>
      </c>
      <c r="AV51" s="3">
        <v>-3.3820615400443899E-2</v>
      </c>
      <c r="AW51" s="3">
        <v>-3.362852593046739E-2</v>
      </c>
      <c r="AX51" s="3">
        <v>-1.3286151835343247</v>
      </c>
      <c r="AY51" s="3">
        <v>2.8421709430404007E-14</v>
      </c>
      <c r="AZ51" s="3">
        <v>2.8421709430404007E-14</v>
      </c>
      <c r="BA51" s="3">
        <v>2.8421709430404007E-14</v>
      </c>
      <c r="BC51" s="7">
        <f t="shared" si="0"/>
        <v>-2.5960337604929293</v>
      </c>
      <c r="BD51" s="13">
        <f t="shared" si="1"/>
        <v>25.96033760492929</v>
      </c>
    </row>
    <row r="52" spans="2:69" x14ac:dyDescent="0.2">
      <c r="B52" s="87"/>
      <c r="C52" t="s">
        <v>73</v>
      </c>
      <c r="D52" s="3">
        <v>-2.5542523884780621E-3</v>
      </c>
      <c r="E52" s="3">
        <v>-5.0407519529755973E-3</v>
      </c>
      <c r="F52" s="3">
        <v>-7.4307269689199984E-3</v>
      </c>
      <c r="G52" s="3">
        <v>-9.7033160341197799E-3</v>
      </c>
      <c r="H52" s="3">
        <v>-1.1836664874181224E-2</v>
      </c>
      <c r="I52" s="3">
        <v>-1.3837715630245384E-2</v>
      </c>
      <c r="J52" s="3">
        <v>-1.5698628982136142E-2</v>
      </c>
      <c r="K52" s="3">
        <v>-1.7434806599624153E-2</v>
      </c>
      <c r="L52" s="3">
        <v>-1.904625113701286E-2</v>
      </c>
      <c r="M52" s="3">
        <v>-2.0533427850921271E-2</v>
      </c>
      <c r="N52" s="3">
        <v>-2.1917312190140592E-2</v>
      </c>
      <c r="O52" s="3">
        <v>-2.3202244046586884E-2</v>
      </c>
      <c r="P52" s="3">
        <v>-2.4392423812514608E-2</v>
      </c>
      <c r="Q52" s="3">
        <v>-2.5491915469586957E-2</v>
      </c>
      <c r="R52" s="3">
        <v>-2.6504649813375636E-2</v>
      </c>
      <c r="S52" s="3">
        <v>-2.7434427725864907E-2</v>
      </c>
      <c r="T52" s="3">
        <v>-2.8284923450229371E-2</v>
      </c>
      <c r="U52" s="3">
        <v>-2.9059687842362791E-2</v>
      </c>
      <c r="V52" s="3">
        <v>-2.9762151584918684E-2</v>
      </c>
      <c r="W52" s="3">
        <v>-3.0395628355591953E-2</v>
      </c>
      <c r="X52" s="3">
        <v>-3.0973252354215219E-2</v>
      </c>
      <c r="Y52" s="3">
        <v>-3.1498547305318425E-2</v>
      </c>
      <c r="Z52" s="3">
        <v>-3.1974831932529924E-2</v>
      </c>
      <c r="AA52" s="3">
        <v>-3.240523189415967E-2</v>
      </c>
      <c r="AB52" s="3">
        <v>-3.2792691017590414E-2</v>
      </c>
      <c r="AC52" s="3">
        <v>-3.3139981873262059E-2</v>
      </c>
      <c r="AD52" s="3">
        <v>-3.3449715726902696E-2</v>
      </c>
      <c r="AE52" s="3">
        <v>-3.372435190723877E-2</v>
      </c>
      <c r="AF52" s="3">
        <v>-3.396620662348937E-2</v>
      </c>
      <c r="AG52" s="3">
        <v>-3.4177461265727516E-2</v>
      </c>
      <c r="AH52" s="3">
        <v>-3.4351917892792017E-2</v>
      </c>
      <c r="AI52" s="3">
        <v>-3.4491427084532233E-2</v>
      </c>
      <c r="AJ52" s="3">
        <v>-3.4597765829545324E-2</v>
      </c>
      <c r="AK52" s="3">
        <v>-3.4672640163165624E-2</v>
      </c>
      <c r="AL52" s="3">
        <v>-3.4717687716693035E-2</v>
      </c>
      <c r="AM52" s="3">
        <v>-3.4734480180247829E-2</v>
      </c>
      <c r="AN52" s="3">
        <v>-3.4724525681980367E-2</v>
      </c>
      <c r="AO52" s="3">
        <v>-3.4689271086762119E-2</v>
      </c>
      <c r="AP52" s="3">
        <v>-3.4630104216688551E-2</v>
      </c>
      <c r="AQ52" s="3">
        <v>-3.4548355995980273E-2</v>
      </c>
      <c r="AR52" s="3">
        <v>-3.444530252278355E-2</v>
      </c>
      <c r="AS52" s="3">
        <v>-3.4322167070371279E-2</v>
      </c>
      <c r="AT52" s="3">
        <v>-3.4180122019819237E-2</v>
      </c>
      <c r="AU52" s="3">
        <v>-3.402029072671553E-2</v>
      </c>
      <c r="AV52" s="3">
        <v>-3.3843749323580141E-2</v>
      </c>
      <c r="AW52" s="3">
        <v>-3.3651528460893587E-2</v>
      </c>
      <c r="AX52" s="3">
        <v>-3.3444614987701016E-2</v>
      </c>
      <c r="AY52" s="3">
        <v>-1.3198719354006414</v>
      </c>
      <c r="AZ52" s="3">
        <v>5.6843418860808015E-14</v>
      </c>
      <c r="BA52" s="3">
        <v>5.6843418860808015E-14</v>
      </c>
      <c r="BC52" s="7">
        <f t="shared" si="0"/>
        <v>-2.6216020649710003</v>
      </c>
      <c r="BD52" s="13">
        <f t="shared" si="1"/>
        <v>26.216020649710003</v>
      </c>
    </row>
    <row r="53" spans="2:69" x14ac:dyDescent="0.2">
      <c r="B53" s="87"/>
      <c r="C53" t="s">
        <v>74</v>
      </c>
      <c r="D53" s="3">
        <v>-2.5559179007643706E-3</v>
      </c>
      <c r="E53" s="3">
        <v>-5.0440387989851843E-3</v>
      </c>
      <c r="F53" s="3">
        <v>-7.4355722093741861E-3</v>
      </c>
      <c r="G53" s="3">
        <v>-9.7096431269676486E-3</v>
      </c>
      <c r="H53" s="3">
        <v>-1.1844383027181493E-2</v>
      </c>
      <c r="I53" s="3">
        <v>-1.3846738577797169E-2</v>
      </c>
      <c r="J53" s="3">
        <v>-1.5708865346965695E-2</v>
      </c>
      <c r="K53" s="3">
        <v>-1.7446175047240331E-2</v>
      </c>
      <c r="L53" s="3">
        <v>-1.9058670334601402E-2</v>
      </c>
      <c r="M53" s="3">
        <v>-2.0546816769098086E-2</v>
      </c>
      <c r="N53" s="3">
        <v>-2.193160347658818E-2</v>
      </c>
      <c r="O53" s="3">
        <v>-2.3217373178880507E-2</v>
      </c>
      <c r="P53" s="3">
        <v>-2.4408329007115981E-2</v>
      </c>
      <c r="Q53" s="3">
        <v>-2.5508537592884295E-2</v>
      </c>
      <c r="R53" s="3">
        <v>-2.6521932294883754E-2</v>
      </c>
      <c r="S53" s="3">
        <v>-2.7452316473414839E-2</v>
      </c>
      <c r="T53" s="3">
        <v>-2.8303366767545413E-2</v>
      </c>
      <c r="U53" s="3">
        <v>-2.9078636348401687E-2</v>
      </c>
      <c r="V53" s="3">
        <v>-2.9781558135766772E-2</v>
      </c>
      <c r="W53" s="3">
        <v>-3.0415447967953924E-2</v>
      </c>
      <c r="X53" s="3">
        <v>-3.0993448608995777E-2</v>
      </c>
      <c r="Y53" s="3">
        <v>-3.1519086081146952E-2</v>
      </c>
      <c r="Z53" s="3">
        <v>-3.1995681271979493E-2</v>
      </c>
      <c r="AA53" s="3">
        <v>-3.2426361877924137E-2</v>
      </c>
      <c r="AB53" s="3">
        <v>-3.2814073645937469E-2</v>
      </c>
      <c r="AC53" s="3">
        <v>-3.316159095422222E-2</v>
      </c>
      <c r="AD53" s="3">
        <v>-3.3471526771279514E-2</v>
      </c>
      <c r="AE53" s="3">
        <v>-3.3746342029417065E-2</v>
      </c>
      <c r="AF53" s="3">
        <v>-3.39883544481836E-2</v>
      </c>
      <c r="AG53" s="3">
        <v>-3.4199746840016587E-2</v>
      </c>
      <c r="AH53" s="3">
        <v>-3.4374317222329864E-2</v>
      </c>
      <c r="AI53" s="3">
        <v>-3.4513917381701731E-2</v>
      </c>
      <c r="AJ53" s="3">
        <v>-3.4620325465397173E-2</v>
      </c>
      <c r="AK53" s="3">
        <v>-3.4695248621147812E-2</v>
      </c>
      <c r="AL53" s="3">
        <v>-3.4740325548170858E-2</v>
      </c>
      <c r="AM53" s="3">
        <v>-3.4757128961331318E-2</v>
      </c>
      <c r="AN53" s="3">
        <v>-3.4747167972170701E-2</v>
      </c>
      <c r="AO53" s="3">
        <v>-3.4711890389047539E-2</v>
      </c>
      <c r="AP53" s="3">
        <v>-3.4652684938947687E-2</v>
      </c>
      <c r="AQ53" s="3">
        <v>-3.4570883413891806E-2</v>
      </c>
      <c r="AR53" s="3">
        <v>-3.4467762744213815E-2</v>
      </c>
      <c r="AS53" s="3">
        <v>-3.4344547000728198E-2</v>
      </c>
      <c r="AT53" s="3">
        <v>-3.4202409329054717E-2</v>
      </c>
      <c r="AU53" s="3">
        <v>-3.4042473817180507E-2</v>
      </c>
      <c r="AV53" s="3">
        <v>-3.3865817299414402E-2</v>
      </c>
      <c r="AW53" s="3">
        <v>-3.3673471098211394E-2</v>
      </c>
      <c r="AX53" s="3">
        <v>-3.3466422706112553E-2</v>
      </c>
      <c r="AY53" s="3">
        <v>-3.324561740996046E-2</v>
      </c>
      <c r="AZ53" s="3">
        <v>-1.3106170951407705</v>
      </c>
      <c r="BA53" s="3">
        <v>2.8421709430404007E-14</v>
      </c>
      <c r="BC53" s="7">
        <f t="shared" si="0"/>
        <v>-2.6464416413712684</v>
      </c>
      <c r="BD53" s="13">
        <f t="shared" si="1"/>
        <v>26.464416413712684</v>
      </c>
    </row>
    <row r="54" spans="2:69" ht="13.5" thickBot="1" x14ac:dyDescent="0.25">
      <c r="B54" s="88"/>
      <c r="C54" t="s">
        <v>75</v>
      </c>
      <c r="D54" s="3">
        <v>-2.5575078252018102E-3</v>
      </c>
      <c r="E54" s="3">
        <v>-5.0471764743633685E-3</v>
      </c>
      <c r="F54" s="3">
        <v>-7.4401975528246567E-3</v>
      </c>
      <c r="G54" s="3">
        <v>-9.715683070197656E-3</v>
      </c>
      <c r="H54" s="3">
        <v>-1.1851750898500768E-2</v>
      </c>
      <c r="I54" s="3">
        <v>-1.3855352026723722E-2</v>
      </c>
      <c r="J54" s="3">
        <v>-1.5718637143322667E-2</v>
      </c>
      <c r="K54" s="3">
        <v>-1.745702754777767E-2</v>
      </c>
      <c r="L54" s="3">
        <v>-1.9070525897745938E-2</v>
      </c>
      <c r="M54" s="3">
        <v>-2.0559598042893867E-2</v>
      </c>
      <c r="N54" s="3">
        <v>-2.1945246165472554E-2</v>
      </c>
      <c r="O54" s="3">
        <v>-2.3231815688717461E-2</v>
      </c>
      <c r="P54" s="3">
        <v>-2.4423512358367816E-2</v>
      </c>
      <c r="Q54" s="3">
        <v>-2.5524405335659139E-2</v>
      </c>
      <c r="R54" s="3">
        <v>-2.6538430426057857E-2</v>
      </c>
      <c r="S54" s="3">
        <v>-2.746939335580123E-2</v>
      </c>
      <c r="T54" s="3">
        <v>-2.8320973050995235E-2</v>
      </c>
      <c r="U54" s="3">
        <v>-2.9096724893065584E-2</v>
      </c>
      <c r="V54" s="3">
        <v>-2.9800083937260524E-2</v>
      </c>
      <c r="W54" s="3">
        <v>-3.0434368084513608E-2</v>
      </c>
      <c r="X54" s="3">
        <v>-3.1012728274419032E-2</v>
      </c>
      <c r="Y54" s="3">
        <v>-3.1538692722591577E-2</v>
      </c>
      <c r="Z54" s="3">
        <v>-3.2015584382406814E-2</v>
      </c>
      <c r="AA54" s="3">
        <v>-3.244653289587518E-2</v>
      </c>
      <c r="AB54" s="3">
        <v>-3.2834485842357708E-2</v>
      </c>
      <c r="AC54" s="3">
        <v>-3.3182219325937012E-2</v>
      </c>
      <c r="AD54" s="3">
        <v>-3.3492347940466516E-2</v>
      </c>
      <c r="AE54" s="3">
        <v>-3.3767334149132466E-2</v>
      </c>
      <c r="AF54" s="3">
        <v>-3.4009497113231646E-2</v>
      </c>
      <c r="AG54" s="3">
        <v>-3.4221021002991847E-2</v>
      </c>
      <c r="AH54" s="3">
        <v>-3.4395699977864069E-2</v>
      </c>
      <c r="AI54" s="3">
        <v>-3.4535386976386917E-2</v>
      </c>
      <c r="AJ54" s="3">
        <v>-3.464186125188462E-2</v>
      </c>
      <c r="AK54" s="3">
        <v>-3.4716831014065974E-2</v>
      </c>
      <c r="AL54" s="3">
        <v>-3.4761935981435954E-2</v>
      </c>
      <c r="AM54" s="3">
        <v>-3.4778749847276913E-2</v>
      </c>
      <c r="AN54" s="3">
        <v>-3.4768782661842579E-2</v>
      </c>
      <c r="AO54" s="3">
        <v>-3.4733483134061771E-2</v>
      </c>
      <c r="AP54" s="3">
        <v>-3.4674240854826621E-2</v>
      </c>
      <c r="AQ54" s="3">
        <v>-3.4592388444650624E-2</v>
      </c>
      <c r="AR54" s="3">
        <v>-3.4489203628112364E-2</v>
      </c>
      <c r="AS54" s="3">
        <v>-3.436591123752919E-2</v>
      </c>
      <c r="AT54" s="3">
        <v>-3.4223685148219829E-2</v>
      </c>
      <c r="AU54" s="3">
        <v>-3.4063650147516E-2</v>
      </c>
      <c r="AV54" s="3">
        <v>-3.3886883739455698E-2</v>
      </c>
      <c r="AW54" s="3">
        <v>-3.3694417888114003E-2</v>
      </c>
      <c r="AX54" s="3">
        <v>-3.3487240700281973E-2</v>
      </c>
      <c r="AY54" s="3">
        <v>-3.3266298050847354E-2</v>
      </c>
      <c r="AZ54" s="3">
        <v>-3.3032495151672947E-2</v>
      </c>
      <c r="BA54" s="3">
        <v>-1.3008850850183507</v>
      </c>
      <c r="BC54" s="7">
        <f t="shared" si="0"/>
        <v>-2.670573084279269</v>
      </c>
      <c r="BD54" s="13">
        <f t="shared" si="1"/>
        <v>26.70573084279269</v>
      </c>
    </row>
    <row r="55" spans="2:69" x14ac:dyDescent="0.2">
      <c r="AT55" s="1"/>
      <c r="BA55" s="1"/>
      <c r="BB55" s="1" t="s">
        <v>90</v>
      </c>
      <c r="BH55" s="1"/>
      <c r="BQ55" s="1"/>
    </row>
    <row r="56" spans="2:69" x14ac:dyDescent="0.2">
      <c r="C56" s="1" t="s">
        <v>97</v>
      </c>
      <c r="D56" s="3">
        <f t="array" ref="D56:BA58">MMULT(TRANSPOSE('Curve construction'!$BT$21:$BV$70),'Fwd Shocks'!$BF$6:$DC$55)-TRANSPOSE('Curve construction'!$BT$12:$BV$12)</f>
        <v>-2.0500379825330128</v>
      </c>
      <c r="E56" s="3">
        <v>-1.6364582938390413</v>
      </c>
      <c r="F56" s="3">
        <v>-1.3043369750689635</v>
      </c>
      <c r="G56" s="3">
        <v>-1.0382536831198195</v>
      </c>
      <c r="H56" s="3">
        <v>-0.82516666611445544</v>
      </c>
      <c r="I56" s="3">
        <v>-0.6561986074775632</v>
      </c>
      <c r="J56" s="3">
        <v>-0.52141766688782809</v>
      </c>
      <c r="K56" s="3">
        <v>-0.41458496996301619</v>
      </c>
      <c r="L56" s="3">
        <v>-0.32952028410090861</v>
      </c>
      <c r="M56" s="3">
        <v>-0.26184998743474353</v>
      </c>
      <c r="N56" s="3">
        <v>-0.20824092221164392</v>
      </c>
      <c r="O56" s="3">
        <v>-0.16560008793567249</v>
      </c>
      <c r="P56" s="3">
        <v>-0.13168593621912805</v>
      </c>
      <c r="Q56" s="3">
        <v>-0.10471450238628677</v>
      </c>
      <c r="R56" s="3">
        <v>-8.3266101165918371E-2</v>
      </c>
      <c r="S56" s="3">
        <v>-6.6211026140081231E-2</v>
      </c>
      <c r="T56" s="3">
        <v>-5.2650386758159584E-2</v>
      </c>
      <c r="U56" s="3">
        <v>-4.1869002408930101E-2</v>
      </c>
      <c r="V56" s="3">
        <v>-3.3297899181889079E-2</v>
      </c>
      <c r="W56" s="3">
        <v>-2.6484454017918324E-2</v>
      </c>
      <c r="X56" s="3">
        <v>-2.1075077926070662E-2</v>
      </c>
      <c r="Y56" s="3">
        <v>-1.677299872835647E-2</v>
      </c>
      <c r="Z56" s="3">
        <v>-1.3350757763419097E-2</v>
      </c>
      <c r="AA56" s="3">
        <v>-1.0627782058236335E-2</v>
      </c>
      <c r="AB56" s="3">
        <v>-8.4606869095296133E-3</v>
      </c>
      <c r="AC56" s="3">
        <v>-6.7355909104662715E-3</v>
      </c>
      <c r="AD56" s="3">
        <v>-5.3620244593730604E-3</v>
      </c>
      <c r="AE56" s="3">
        <v>-4.2681002032622928E-3</v>
      </c>
      <c r="AF56" s="3">
        <v>-3.3966831424550037E-3</v>
      </c>
      <c r="AG56" s="3">
        <v>-2.7023527754863608E-3</v>
      </c>
      <c r="AH56" s="3">
        <v>-2.1484931849045097E-3</v>
      </c>
      <c r="AI56" s="3">
        <v>-1.7071876204681757E-3</v>
      </c>
      <c r="AJ56" s="3">
        <v>-1.3555631212511798E-3</v>
      </c>
      <c r="AK56" s="3">
        <v>-1.0753949145509978E-3</v>
      </c>
      <c r="AL56" s="3">
        <v>-8.5216182287695119E-4</v>
      </c>
      <c r="AM56" s="3">
        <v>-6.7429362798065995E-4</v>
      </c>
      <c r="AN56" s="3">
        <v>-5.325713837009971E-4</v>
      </c>
      <c r="AO56" s="3">
        <v>-4.1964959609686048E-4</v>
      </c>
      <c r="AP56" s="3">
        <v>-3.2967550487228436E-4</v>
      </c>
      <c r="AQ56" s="3">
        <v>-2.5798573415158899E-4</v>
      </c>
      <c r="AR56" s="3">
        <v>-2.0086458789592143E-4</v>
      </c>
      <c r="AS56" s="3">
        <v>-1.5535146485490259E-4</v>
      </c>
      <c r="AT56" s="3">
        <v>-1.1908741043953341E-4</v>
      </c>
      <c r="AU56" s="3">
        <v>-9.0192850166204153E-5</v>
      </c>
      <c r="AV56" s="3">
        <v>-6.7170173679187428E-5</v>
      </c>
      <c r="AW56" s="3">
        <v>-4.8826110742083983E-5</v>
      </c>
      <c r="AX56" s="3">
        <v>-3.4209884688607417E-5</v>
      </c>
      <c r="AY56" s="3">
        <v>-2.2563933271158021E-5</v>
      </c>
      <c r="AZ56" s="3">
        <v>-1.3284644410305191E-5</v>
      </c>
      <c r="BA56" s="3">
        <v>-5.891070486541139E-6</v>
      </c>
      <c r="BC56" s="7">
        <f t="shared" ref="BC56:BC58" si="4">SUM(D56:BA56)</f>
        <v>-10.054707908483124</v>
      </c>
      <c r="BD56" s="13">
        <f t="array" ref="BD56:BD58">-$BC$56:$BC$58/0.001/TRANSPOSE('Curve construction'!$BT$12:$BV$12)</f>
        <v>4.8755958944077546</v>
      </c>
    </row>
    <row r="57" spans="2:69" x14ac:dyDescent="0.2">
      <c r="C57" s="19" t="s">
        <v>98</v>
      </c>
      <c r="D57" s="3">
        <v>-2.4952122826784944</v>
      </c>
      <c r="E57" s="3">
        <v>-2.4820881298314816</v>
      </c>
      <c r="F57" s="3">
        <v>-2.4712359987383934</v>
      </c>
      <c r="G57" s="3">
        <v>-2.461646753288278</v>
      </c>
      <c r="H57" s="3">
        <v>-2.4501256457069758</v>
      </c>
      <c r="I57" s="3">
        <v>-2.4354683159776869</v>
      </c>
      <c r="J57" s="3">
        <v>-2.4014994627732449</v>
      </c>
      <c r="K57" s="3">
        <v>-2.3315313387947754</v>
      </c>
      <c r="L57" s="3">
        <v>-2.2062648346659444</v>
      </c>
      <c r="M57" s="3">
        <v>-2.0301684141822989</v>
      </c>
      <c r="N57" s="3">
        <v>-1.8383651288327201</v>
      </c>
      <c r="O57" s="3">
        <v>-1.6529652686917871</v>
      </c>
      <c r="P57" s="3">
        <v>-1.4755504528175152</v>
      </c>
      <c r="Q57" s="3">
        <v>-1.3074777459682991</v>
      </c>
      <c r="R57" s="3">
        <v>-1.1498505745666989</v>
      </c>
      <c r="S57" s="3">
        <v>-1.0035010427441193</v>
      </c>
      <c r="T57" s="3">
        <v>-0.86898385430185954</v>
      </c>
      <c r="U57" s="3">
        <v>-0.74658136145808385</v>
      </c>
      <c r="V57" s="3">
        <v>-0.63631865403249321</v>
      </c>
      <c r="W57" s="3">
        <v>-0.53798711423223722</v>
      </c>
      <c r="X57" s="3">
        <v>-0.45131262923086979</v>
      </c>
      <c r="Y57" s="3">
        <v>-0.37550616542557691</v>
      </c>
      <c r="Z57" s="3">
        <v>-0.30984973720887865</v>
      </c>
      <c r="AA57" s="3">
        <v>-0.25353727265473935</v>
      </c>
      <c r="AB57" s="3">
        <v>-0.20570860508769329</v>
      </c>
      <c r="AC57" s="3">
        <v>-0.16548058361468065</v>
      </c>
      <c r="AD57" s="3">
        <v>-0.13197433012601323</v>
      </c>
      <c r="AE57" s="3">
        <v>-0.10433802238458156</v>
      </c>
      <c r="AF57" s="3">
        <v>-8.1764919485522114E-2</v>
      </c>
      <c r="AG57" s="3">
        <v>-6.3506645402867434E-2</v>
      </c>
      <c r="AH57" s="3">
        <v>-4.8870626238567638E-2</v>
      </c>
      <c r="AI57" s="3">
        <v>-3.726706708812344E-2</v>
      </c>
      <c r="AJ57" s="3">
        <v>-2.8159203306586278E-2</v>
      </c>
      <c r="AK57" s="3">
        <v>-2.1081393503664003E-2</v>
      </c>
      <c r="AL57" s="3">
        <v>-1.5635886706149904E-2</v>
      </c>
      <c r="AM57" s="3">
        <v>-1.1487924638458935E-2</v>
      </c>
      <c r="AN57" s="3">
        <v>-8.3597693583215005E-3</v>
      </c>
      <c r="AO57" s="3">
        <v>-6.024167107170797E-3</v>
      </c>
      <c r="AP57" s="3">
        <v>-4.2976673466910142E-3</v>
      </c>
      <c r="AQ57" s="3">
        <v>-3.0341208880599879E-3</v>
      </c>
      <c r="AR57" s="3">
        <v>-2.1185900814089109E-3</v>
      </c>
      <c r="AS57" s="3">
        <v>-1.4618224126934365E-3</v>
      </c>
      <c r="AT57" s="3">
        <v>-9.9536969992186641E-4</v>
      </c>
      <c r="AU57" s="3">
        <v>-6.6737974975694669E-4</v>
      </c>
      <c r="AV57" s="3">
        <v>-4.3904579206355265E-4</v>
      </c>
      <c r="AW57" s="3">
        <v>-2.8167014534119517E-4</v>
      </c>
      <c r="AX57" s="3">
        <v>-1.7428069804736879E-4</v>
      </c>
      <c r="AY57" s="3">
        <v>-1.0172980864808778E-4</v>
      </c>
      <c r="AZ57" s="3">
        <v>-5.320308946465957E-5</v>
      </c>
      <c r="BA57" s="3">
        <v>-2.1068247406219598E-5</v>
      </c>
      <c r="BC57" s="7">
        <f t="shared" si="4"/>
        <v>-37.316333270811356</v>
      </c>
      <c r="BD57">
        <v>14.866598581526658</v>
      </c>
    </row>
    <row r="58" spans="2:69" x14ac:dyDescent="0.2">
      <c r="C58" s="19" t="s">
        <v>99</v>
      </c>
      <c r="D58" s="3">
        <v>0.44517430014661841</v>
      </c>
      <c r="E58" s="3">
        <v>0.84562983599408881</v>
      </c>
      <c r="F58" s="3">
        <v>1.1668990236696573</v>
      </c>
      <c r="G58" s="3">
        <v>1.4233930701697091</v>
      </c>
      <c r="H58" s="3">
        <v>1.6249589795952488</v>
      </c>
      <c r="I58" s="3">
        <v>1.77926970850001</v>
      </c>
      <c r="J58" s="3">
        <v>1.8800817958866105</v>
      </c>
      <c r="K58" s="3">
        <v>1.9169463688351129</v>
      </c>
      <c r="L58" s="3">
        <v>1.8767445505644673</v>
      </c>
      <c r="M58" s="3">
        <v>1.7683184267486922</v>
      </c>
      <c r="N58" s="3">
        <v>1.6301242066221562</v>
      </c>
      <c r="O58" s="3">
        <v>1.4873651807582746</v>
      </c>
      <c r="P58" s="3">
        <v>1.3438645165994103</v>
      </c>
      <c r="Q58" s="3">
        <v>1.2027632435840019</v>
      </c>
      <c r="R58" s="3">
        <v>1.0665844734032248</v>
      </c>
      <c r="S58" s="3">
        <v>0.93729001660727818</v>
      </c>
      <c r="T58" s="3">
        <v>0.81633346754699687</v>
      </c>
      <c r="U58" s="3">
        <v>0.70471235905347385</v>
      </c>
      <c r="V58" s="3">
        <v>0.60302075485355999</v>
      </c>
      <c r="W58" s="3">
        <v>0.51150266021682</v>
      </c>
      <c r="X58" s="3">
        <v>0.4302375513067318</v>
      </c>
      <c r="Y58" s="3">
        <v>0.35873316669761834</v>
      </c>
      <c r="Z58" s="3">
        <v>0.29649897944665327</v>
      </c>
      <c r="AA58" s="3">
        <v>0.24290949059809464</v>
      </c>
      <c r="AB58" s="3">
        <v>0.19724791817941423</v>
      </c>
      <c r="AC58" s="3">
        <v>0.15874499270535125</v>
      </c>
      <c r="AD58" s="3">
        <v>0.12661230566732229</v>
      </c>
      <c r="AE58" s="3">
        <v>0.10006992218296773</v>
      </c>
      <c r="AF58" s="3">
        <v>7.8368236345909281E-2</v>
      </c>
      <c r="AG58" s="3">
        <v>6.0804292628745316E-2</v>
      </c>
      <c r="AH58" s="3">
        <v>4.6722133054913684E-2</v>
      </c>
      <c r="AI58" s="3">
        <v>3.5559879469019506E-2</v>
      </c>
      <c r="AJ58" s="3">
        <v>2.6803640187040401E-2</v>
      </c>
      <c r="AK58" s="3">
        <v>2.0005998590875151E-2</v>
      </c>
      <c r="AL58" s="3">
        <v>1.4783724885035099E-2</v>
      </c>
      <c r="AM58" s="3">
        <v>1.0813631012069891E-2</v>
      </c>
      <c r="AN58" s="3">
        <v>7.8271979761552757E-3</v>
      </c>
      <c r="AO58" s="3">
        <v>5.6045175125518654E-3</v>
      </c>
      <c r="AP58" s="3">
        <v>3.9679918431829719E-3</v>
      </c>
      <c r="AQ58" s="3">
        <v>2.7761351553294844E-3</v>
      </c>
      <c r="AR58" s="3">
        <v>1.917725494934075E-3</v>
      </c>
      <c r="AS58" s="3">
        <v>1.3064709493164628E-3</v>
      </c>
      <c r="AT58" s="3">
        <v>8.7628229118763556E-4</v>
      </c>
      <c r="AU58" s="3">
        <v>5.7718690129604511E-4</v>
      </c>
      <c r="AV58" s="3">
        <v>3.7187561974860728E-4</v>
      </c>
      <c r="AW58" s="3">
        <v>2.3284403579282298E-4</v>
      </c>
      <c r="AX58" s="3">
        <v>1.4007081472300342E-4</v>
      </c>
      <c r="AY58" s="3">
        <v>7.9165876854858652E-5</v>
      </c>
      <c r="AZ58" s="3">
        <v>3.9918446759656945E-5</v>
      </c>
      <c r="BA58" s="3">
        <v>1.5177178397607349E-5</v>
      </c>
      <c r="BC58" s="7">
        <f t="shared" si="4"/>
        <v>27.261625362409404</v>
      </c>
      <c r="BD58">
        <v>60.875397798766684</v>
      </c>
    </row>
  </sheetData>
  <mergeCells count="2">
    <mergeCell ref="D3:BA3"/>
    <mergeCell ref="B5:B5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Z58"/>
  <sheetViews>
    <sheetView workbookViewId="0"/>
  </sheetViews>
  <sheetFormatPr defaultRowHeight="12.75" x14ac:dyDescent="0.2"/>
  <cols>
    <col min="4" max="4" width="11.7109375" bestFit="1" customWidth="1"/>
    <col min="5" max="5" width="13.42578125" bestFit="1" customWidth="1"/>
    <col min="6" max="6" width="9.7109375" bestFit="1" customWidth="1"/>
    <col min="7" max="45" width="12.7109375" bestFit="1" customWidth="1"/>
    <col min="46" max="49" width="11.7109375" bestFit="1" customWidth="1"/>
    <col min="50" max="53" width="13.140625" bestFit="1" customWidth="1"/>
    <col min="59" max="59" width="11.28515625" bestFit="1" customWidth="1"/>
    <col min="60" max="60" width="14.5703125" bestFit="1" customWidth="1"/>
    <col min="62" max="62" width="17.28515625" bestFit="1" customWidth="1"/>
    <col min="63" max="63" width="13.5703125" bestFit="1" customWidth="1"/>
    <col min="65" max="65" width="14.5703125" bestFit="1" customWidth="1"/>
    <col min="66" max="66" width="12.85546875" bestFit="1" customWidth="1"/>
    <col min="68" max="68" width="14.5703125" bestFit="1" customWidth="1"/>
    <col min="69" max="69" width="10.85546875" bestFit="1" customWidth="1"/>
    <col min="70" max="70" width="10.28515625" bestFit="1" customWidth="1"/>
    <col min="73" max="73" width="14.28515625" customWidth="1"/>
  </cols>
  <sheetData>
    <row r="2" spans="2:78" ht="13.5" thickBot="1" x14ac:dyDescent="0.25">
      <c r="B2" s="1" t="s">
        <v>105</v>
      </c>
      <c r="BU2" s="1" t="s">
        <v>97</v>
      </c>
      <c r="BW2" s="1" t="s">
        <v>98</v>
      </c>
      <c r="BY2" s="1" t="s">
        <v>100</v>
      </c>
    </row>
    <row r="3" spans="2:78" ht="38.25" customHeight="1" thickBot="1" x14ac:dyDescent="0.45">
      <c r="D3" s="89" t="s">
        <v>106</v>
      </c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  <c r="AA3" s="90"/>
      <c r="AB3" s="90"/>
      <c r="AC3" s="90"/>
      <c r="AD3" s="90"/>
      <c r="AE3" s="90"/>
      <c r="AF3" s="90"/>
      <c r="AG3" s="90"/>
      <c r="AH3" s="90"/>
      <c r="AI3" s="90"/>
      <c r="AJ3" s="90"/>
      <c r="AK3" s="90"/>
      <c r="AL3" s="90"/>
      <c r="AM3" s="90"/>
      <c r="AN3" s="90"/>
      <c r="AO3" s="90"/>
      <c r="AP3" s="90"/>
      <c r="AQ3" s="90"/>
      <c r="AR3" s="90"/>
      <c r="AS3" s="90"/>
      <c r="AT3" s="90"/>
      <c r="AU3" s="90"/>
      <c r="AV3" s="90"/>
      <c r="AW3" s="90"/>
      <c r="AX3" s="90"/>
      <c r="AY3" s="90"/>
      <c r="AZ3" s="90"/>
      <c r="BA3" s="91"/>
      <c r="BC3" s="1" t="s">
        <v>91</v>
      </c>
      <c r="BD3" s="1" t="s">
        <v>21</v>
      </c>
      <c r="BG3" s="16" t="s">
        <v>93</v>
      </c>
      <c r="BH3" s="16" t="s">
        <v>94</v>
      </c>
      <c r="BJ3" s="16" t="s">
        <v>94</v>
      </c>
      <c r="BK3" s="16" t="s">
        <v>93</v>
      </c>
      <c r="BM3" s="16" t="s">
        <v>94</v>
      </c>
      <c r="BN3" s="16" t="s">
        <v>93</v>
      </c>
      <c r="BO3" s="16" t="s">
        <v>23</v>
      </c>
      <c r="BP3" s="16" t="s">
        <v>96</v>
      </c>
      <c r="BQ3" s="16" t="s">
        <v>93</v>
      </c>
      <c r="BU3" s="16" t="s">
        <v>93</v>
      </c>
      <c r="BV3" s="16" t="s">
        <v>94</v>
      </c>
      <c r="BW3" s="16" t="s">
        <v>93</v>
      </c>
      <c r="BX3" s="16" t="s">
        <v>94</v>
      </c>
      <c r="BY3" s="16" t="s">
        <v>93</v>
      </c>
      <c r="BZ3" s="16" t="s">
        <v>94</v>
      </c>
    </row>
    <row r="4" spans="2:78" ht="13.5" thickBot="1" x14ac:dyDescent="0.25">
      <c r="C4" t="s">
        <v>23</v>
      </c>
      <c r="D4" t="s">
        <v>5</v>
      </c>
      <c r="E4" t="s">
        <v>6</v>
      </c>
      <c r="F4" t="s">
        <v>8</v>
      </c>
      <c r="G4" t="s">
        <v>34</v>
      </c>
      <c r="H4" t="s">
        <v>9</v>
      </c>
      <c r="I4" t="s">
        <v>35</v>
      </c>
      <c r="J4" t="s">
        <v>11</v>
      </c>
      <c r="K4" t="s">
        <v>36</v>
      </c>
      <c r="L4" t="s">
        <v>37</v>
      </c>
      <c r="M4" t="s">
        <v>12</v>
      </c>
      <c r="N4" t="s">
        <v>38</v>
      </c>
      <c r="O4" t="s">
        <v>39</v>
      </c>
      <c r="P4" t="s">
        <v>40</v>
      </c>
      <c r="Q4" t="s">
        <v>41</v>
      </c>
      <c r="R4" t="s">
        <v>42</v>
      </c>
      <c r="S4" t="s">
        <v>43</v>
      </c>
      <c r="T4" t="s">
        <v>44</v>
      </c>
      <c r="U4" t="s">
        <v>45</v>
      </c>
      <c r="V4" t="s">
        <v>46</v>
      </c>
      <c r="W4" t="s">
        <v>13</v>
      </c>
      <c r="X4" t="s">
        <v>47</v>
      </c>
      <c r="Y4" t="s">
        <v>48</v>
      </c>
      <c r="Z4" t="s">
        <v>49</v>
      </c>
      <c r="AA4" t="s">
        <v>50</v>
      </c>
      <c r="AB4" t="s">
        <v>51</v>
      </c>
      <c r="AC4" t="s">
        <v>52</v>
      </c>
      <c r="AD4" t="s">
        <v>53</v>
      </c>
      <c r="AE4" t="s">
        <v>54</v>
      </c>
      <c r="AF4" t="s">
        <v>55</v>
      </c>
      <c r="AG4" t="s">
        <v>14</v>
      </c>
      <c r="AH4" t="s">
        <v>56</v>
      </c>
      <c r="AI4" t="s">
        <v>57</v>
      </c>
      <c r="AJ4" t="s">
        <v>58</v>
      </c>
      <c r="AK4" t="s">
        <v>59</v>
      </c>
      <c r="AL4" t="s">
        <v>60</v>
      </c>
      <c r="AM4" t="s">
        <v>61</v>
      </c>
      <c r="AN4" t="s">
        <v>62</v>
      </c>
      <c r="AO4" t="s">
        <v>63</v>
      </c>
      <c r="AP4" t="s">
        <v>64</v>
      </c>
      <c r="AQ4" t="s">
        <v>65</v>
      </c>
      <c r="AR4" t="s">
        <v>66</v>
      </c>
      <c r="AS4" t="s">
        <v>67</v>
      </c>
      <c r="AT4" t="s">
        <v>68</v>
      </c>
      <c r="AU4" t="s">
        <v>69</v>
      </c>
      <c r="AV4" t="s">
        <v>70</v>
      </c>
      <c r="AW4" t="s">
        <v>71</v>
      </c>
      <c r="AX4" t="s">
        <v>72</v>
      </c>
      <c r="AY4" t="s">
        <v>73</v>
      </c>
      <c r="AZ4" t="s">
        <v>74</v>
      </c>
      <c r="BA4" t="s">
        <v>75</v>
      </c>
      <c r="BG4" t="s">
        <v>92</v>
      </c>
      <c r="BR4" s="1" t="s">
        <v>95</v>
      </c>
      <c r="BU4" t="s">
        <v>92</v>
      </c>
      <c r="BW4" t="s">
        <v>92</v>
      </c>
      <c r="BY4" t="s">
        <v>92</v>
      </c>
    </row>
    <row r="5" spans="2:78" x14ac:dyDescent="0.2">
      <c r="B5" s="86" t="s">
        <v>86</v>
      </c>
      <c r="C5" t="s">
        <v>5</v>
      </c>
      <c r="D5" s="3">
        <f t="array" ref="D5:BA54">MMULT(TRANSPOSE('Curve construction'!$T$21:$BQ$70),'Par Shocks'!$BF$6:$DC$55)-100</f>
        <v>-9.940772881704163E-2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C5" s="7">
        <f>SUM(D5:BA5)</f>
        <v>-9.940772881704163E-2</v>
      </c>
      <c r="BD5" s="13">
        <f>-BC5/0.001/100</f>
        <v>0.9940772881704163</v>
      </c>
      <c r="BF5" t="s">
        <v>5</v>
      </c>
      <c r="BG5" s="15">
        <v>4249157.6100000003</v>
      </c>
      <c r="BH5" s="10">
        <f t="array" ref="BH5:BH34">-MMULT(MINVERSE(MMULT($D$5:$AG$34,TRANSPOSE($D$5:$AG$34))),MMULT($D$5:$AG$34,BG5:BG34))*100</f>
        <v>4274474088.2471895</v>
      </c>
      <c r="BJ5" s="10">
        <v>0</v>
      </c>
      <c r="BK5" s="10">
        <f t="array" ref="BK5:BK34">MMULT(TRANSPOSE($D$5:$AG$34),BJ5:BJ34)/100</f>
        <v>-3.5527136788005009E-7</v>
      </c>
      <c r="BM5" s="10">
        <v>0</v>
      </c>
      <c r="BN5" s="10">
        <f t="array" ref="BN5:BN34">MMULT(TRANSPOSE($D$5:$AG$34),BM5:BM34)/100</f>
        <v>-3.5527136788005009E-7</v>
      </c>
      <c r="BO5" t="s">
        <v>5</v>
      </c>
      <c r="BP5" s="10">
        <f>BH5</f>
        <v>4274474088.2471895</v>
      </c>
      <c r="BQ5" s="10">
        <f t="array" ref="BQ5:BQ34">MMULT(TRANSPOSE($D$5:$AG$34),BP5:BP34)/100</f>
        <v>-4249157.6099994695</v>
      </c>
      <c r="BR5" s="12">
        <f>BQ5+BG5</f>
        <v>5.3085386753082275E-7</v>
      </c>
      <c r="BT5" t="s">
        <v>5</v>
      </c>
      <c r="BU5" s="20">
        <f t="array" ref="BU5:BU34">TRANSPOSE(D56:AG56)</f>
        <v>-2.0500379825330128</v>
      </c>
      <c r="BV5" s="21">
        <f t="array" ref="BV5:BV34">-MMULT(MINVERSE(MMULT($D$5:$AG$34,TRANSPOSE($D$5:$AG$34))),MMULT($D$5:$AG$34,BU5:BU34))*100</f>
        <v>-2062.2521074854394</v>
      </c>
      <c r="BW5" s="20">
        <f t="array" ref="BW5:BW34">-TRANSPOSE(D57:AG57)</f>
        <v>2.4952122826784944</v>
      </c>
      <c r="BX5" s="21">
        <f t="array" ref="BX5:BX34">-MMULT(MINVERSE(MMULT($D$5:$AG$34,TRANSPOSE($D$5:$AG$34))),MMULT($D$5:$AG$34,BW5:BW34))*100</f>
        <v>2510.0787558185248</v>
      </c>
      <c r="BY5" s="20">
        <f t="array" ref="BY5:BY34">TRANSPOSE(D58:AG58)</f>
        <v>0.44517430014661841</v>
      </c>
      <c r="BZ5" s="21">
        <f t="array" ref="BZ5:BZ34">-MMULT(MINVERSE(MMULT($D$5:$AG$34,TRANSPOSE($D$5:$AG$34))),MMULT($D$5:$AG$34,BY5:BY34))*100</f>
        <v>447.82664833422939</v>
      </c>
    </row>
    <row r="6" spans="2:78" x14ac:dyDescent="0.2">
      <c r="B6" s="87"/>
      <c r="C6" t="s">
        <v>6</v>
      </c>
      <c r="D6" s="3">
        <v>-1.4210854715202004E-14</v>
      </c>
      <c r="E6" s="3">
        <v>-0.19780512664461014</v>
      </c>
      <c r="F6" s="3">
        <v>-1.4210854715202004E-14</v>
      </c>
      <c r="G6" s="3">
        <v>-1.4210854715202004E-14</v>
      </c>
      <c r="H6" s="3">
        <v>-1.4210854715202004E-14</v>
      </c>
      <c r="I6" s="3">
        <v>-1.4210854715202004E-14</v>
      </c>
      <c r="J6" s="3">
        <v>-1.4210854715202004E-14</v>
      </c>
      <c r="K6" s="3">
        <v>-1.4210854715202004E-14</v>
      </c>
      <c r="L6" s="3">
        <v>-1.4210854715202004E-14</v>
      </c>
      <c r="M6" s="3">
        <v>-1.4210854715202004E-14</v>
      </c>
      <c r="N6" s="3">
        <v>-1.4210854715202004E-14</v>
      </c>
      <c r="O6" s="3">
        <v>-1.4210854715202004E-14</v>
      </c>
      <c r="P6" s="3">
        <v>-1.4210854715202004E-14</v>
      </c>
      <c r="Q6" s="3">
        <v>-1.4210854715202004E-14</v>
      </c>
      <c r="R6" s="3">
        <v>-1.4210854715202004E-14</v>
      </c>
      <c r="S6" s="3">
        <v>-1.4210854715202004E-14</v>
      </c>
      <c r="T6" s="3">
        <v>-1.4210854715202004E-14</v>
      </c>
      <c r="U6" s="3">
        <v>-1.4210854715202004E-14</v>
      </c>
      <c r="V6" s="3">
        <v>-1.4210854715202004E-14</v>
      </c>
      <c r="W6" s="3">
        <v>-1.4210854715202004E-14</v>
      </c>
      <c r="X6" s="3">
        <v>-1.4210854715202004E-14</v>
      </c>
      <c r="Y6" s="3">
        <v>-1.4210854715202004E-14</v>
      </c>
      <c r="Z6" s="3">
        <v>-1.4210854715202004E-14</v>
      </c>
      <c r="AA6" s="3">
        <v>-1.4210854715202004E-14</v>
      </c>
      <c r="AB6" s="3">
        <v>-1.4210854715202004E-14</v>
      </c>
      <c r="AC6" s="3">
        <v>-1.4210854715202004E-14</v>
      </c>
      <c r="AD6" s="3">
        <v>-1.4210854715202004E-14</v>
      </c>
      <c r="AE6" s="3">
        <v>-1.4210854715202004E-14</v>
      </c>
      <c r="AF6" s="3">
        <v>-1.4210854715202004E-14</v>
      </c>
      <c r="AG6" s="3">
        <v>-1.4210854715202004E-14</v>
      </c>
      <c r="AH6" s="3">
        <v>-1.4210854715202004E-14</v>
      </c>
      <c r="AI6" s="3">
        <v>-1.4210854715202004E-14</v>
      </c>
      <c r="AJ6" s="3">
        <v>-1.4210854715202004E-14</v>
      </c>
      <c r="AK6" s="3">
        <v>-1.4210854715202004E-14</v>
      </c>
      <c r="AL6" s="3">
        <v>-1.4210854715202004E-14</v>
      </c>
      <c r="AM6" s="3">
        <v>-1.4210854715202004E-14</v>
      </c>
      <c r="AN6" s="3">
        <v>-1.4210854715202004E-14</v>
      </c>
      <c r="AO6" s="3">
        <v>-1.4210854715202004E-14</v>
      </c>
      <c r="AP6" s="3">
        <v>-1.4210854715202004E-14</v>
      </c>
      <c r="AQ6" s="3">
        <v>-1.4210854715202004E-14</v>
      </c>
      <c r="AR6" s="3">
        <v>-1.4210854715202004E-14</v>
      </c>
      <c r="AS6" s="3">
        <v>-1.4210854715202004E-14</v>
      </c>
      <c r="AT6" s="3">
        <v>-1.4210854715202004E-14</v>
      </c>
      <c r="AU6" s="3">
        <v>-1.4210854715202004E-14</v>
      </c>
      <c r="AV6" s="3">
        <v>-1.4210854715202004E-14</v>
      </c>
      <c r="AW6" s="3">
        <v>-1.4210854715202004E-14</v>
      </c>
      <c r="AX6" s="3">
        <v>-1.4210854715202004E-14</v>
      </c>
      <c r="AY6" s="3">
        <v>-1.4210854715202004E-14</v>
      </c>
      <c r="AZ6" s="3">
        <v>-1.4210854715202004E-14</v>
      </c>
      <c r="BA6" s="3">
        <v>-1.4210854715202004E-14</v>
      </c>
      <c r="BC6" s="7">
        <f t="shared" ref="BC6:BC54" si="0">SUM(D6:BA6)</f>
        <v>-0.19780512664530647</v>
      </c>
      <c r="BD6" s="13">
        <f t="shared" ref="BD6:BD54" si="1">-BC6/0.001/100</f>
        <v>1.9780512664530647</v>
      </c>
      <c r="BF6" t="s">
        <v>6</v>
      </c>
      <c r="BG6" s="15">
        <v>5148813.074</v>
      </c>
      <c r="BH6" s="10">
        <v>2602972512.0575461</v>
      </c>
      <c r="BJ6" s="10">
        <v>0</v>
      </c>
      <c r="BK6" s="10">
        <v>-3.5527136788005009E-7</v>
      </c>
      <c r="BM6" s="10">
        <v>0</v>
      </c>
      <c r="BN6" s="10">
        <v>-3.5527136788005009E-7</v>
      </c>
      <c r="BO6" t="s">
        <v>6</v>
      </c>
      <c r="BP6" s="10">
        <f t="shared" ref="BP6:BP7" si="2">BH6</f>
        <v>2602972512.0575461</v>
      </c>
      <c r="BQ6" s="10">
        <v>-5148813.0739995642</v>
      </c>
      <c r="BR6" s="12">
        <f t="shared" ref="BR6:BR34" si="3">BQ6+BG6</f>
        <v>4.3585896492004395E-7</v>
      </c>
      <c r="BT6" t="s">
        <v>6</v>
      </c>
      <c r="BU6" s="20">
        <v>-1.6364582938390413</v>
      </c>
      <c r="BV6" s="21">
        <v>-827.30833199240021</v>
      </c>
      <c r="BW6" s="20">
        <v>2.4820881298314816</v>
      </c>
      <c r="BX6" s="21">
        <v>1254.8148634645272</v>
      </c>
      <c r="BY6" s="20">
        <v>0.84562983599408881</v>
      </c>
      <c r="BZ6" s="21">
        <v>427.50653147295958</v>
      </c>
    </row>
    <row r="7" spans="2:78" x14ac:dyDescent="0.2">
      <c r="B7" s="87"/>
      <c r="C7" t="s">
        <v>8</v>
      </c>
      <c r="D7" s="3">
        <v>0</v>
      </c>
      <c r="E7" s="3">
        <v>-1.4210854715202004E-14</v>
      </c>
      <c r="F7" s="3">
        <v>-0.29477920598776564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C7" s="7">
        <f t="shared" si="0"/>
        <v>-0.29477920598777985</v>
      </c>
      <c r="BD7" s="13">
        <f t="shared" si="1"/>
        <v>2.9477920598777985</v>
      </c>
      <c r="BF7" t="s">
        <v>8</v>
      </c>
      <c r="BG7" s="15">
        <v>5500200.3879999993</v>
      </c>
      <c r="BH7" s="10">
        <v>1865871227.0999815</v>
      </c>
      <c r="BJ7" s="10">
        <v>0</v>
      </c>
      <c r="BK7" s="10">
        <v>-3.5527136788005009E-7</v>
      </c>
      <c r="BM7" s="10">
        <v>0</v>
      </c>
      <c r="BN7" s="10">
        <v>-7.1054273576010019E-7</v>
      </c>
      <c r="BO7" t="s">
        <v>8</v>
      </c>
      <c r="BP7" s="10">
        <f t="shared" si="2"/>
        <v>1865871227.0999815</v>
      </c>
      <c r="BQ7" s="10">
        <v>-5500200.3879996743</v>
      </c>
      <c r="BR7" s="12">
        <f t="shared" si="3"/>
        <v>3.25031578540802E-7</v>
      </c>
      <c r="BT7" t="s">
        <v>8</v>
      </c>
      <c r="BU7" s="20">
        <v>-1.3043369750689635</v>
      </c>
      <c r="BV7" s="21">
        <v>-442.47930266931945</v>
      </c>
      <c r="BW7" s="20">
        <v>2.4712359987383934</v>
      </c>
      <c r="BX7" s="21">
        <v>838.33457331475825</v>
      </c>
      <c r="BY7" s="20">
        <v>1.1668990236696573</v>
      </c>
      <c r="BZ7" s="21">
        <v>395.85527064551582</v>
      </c>
    </row>
    <row r="8" spans="2:78" x14ac:dyDescent="0.2">
      <c r="B8" s="87"/>
      <c r="C8" t="s">
        <v>34</v>
      </c>
      <c r="D8" s="3">
        <v>-2.8421709430404007E-14</v>
      </c>
      <c r="E8" s="3">
        <v>-1.4210854715202004E-14</v>
      </c>
      <c r="F8" s="3">
        <v>-1.4210854715202004E-14</v>
      </c>
      <c r="G8" s="3">
        <v>-0.3899987904899973</v>
      </c>
      <c r="H8" s="3">
        <v>-2.8421709430404007E-14</v>
      </c>
      <c r="I8" s="3">
        <v>-2.8421709430404007E-14</v>
      </c>
      <c r="J8" s="3">
        <v>-2.8421709430404007E-14</v>
      </c>
      <c r="K8" s="3">
        <v>-2.8421709430404007E-14</v>
      </c>
      <c r="L8" s="3">
        <v>-2.8421709430404007E-14</v>
      </c>
      <c r="M8" s="3">
        <v>-2.8421709430404007E-14</v>
      </c>
      <c r="N8" s="3">
        <v>-2.8421709430404007E-14</v>
      </c>
      <c r="O8" s="3">
        <v>-2.8421709430404007E-14</v>
      </c>
      <c r="P8" s="3">
        <v>-2.8421709430404007E-14</v>
      </c>
      <c r="Q8" s="3">
        <v>-2.8421709430404007E-14</v>
      </c>
      <c r="R8" s="3">
        <v>-2.8421709430404007E-14</v>
      </c>
      <c r="S8" s="3">
        <v>-2.8421709430404007E-14</v>
      </c>
      <c r="T8" s="3">
        <v>-2.8421709430404007E-14</v>
      </c>
      <c r="U8" s="3">
        <v>-2.8421709430404007E-14</v>
      </c>
      <c r="V8" s="3">
        <v>-2.8421709430404007E-14</v>
      </c>
      <c r="W8" s="3">
        <v>-2.8421709430404007E-14</v>
      </c>
      <c r="X8" s="3">
        <v>-2.8421709430404007E-14</v>
      </c>
      <c r="Y8" s="3">
        <v>-2.8421709430404007E-14</v>
      </c>
      <c r="Z8" s="3">
        <v>-2.8421709430404007E-14</v>
      </c>
      <c r="AA8" s="3">
        <v>-2.8421709430404007E-14</v>
      </c>
      <c r="AB8" s="3">
        <v>-2.8421709430404007E-14</v>
      </c>
      <c r="AC8" s="3">
        <v>-2.8421709430404007E-14</v>
      </c>
      <c r="AD8" s="3">
        <v>-2.8421709430404007E-14</v>
      </c>
      <c r="AE8" s="3">
        <v>-2.8421709430404007E-14</v>
      </c>
      <c r="AF8" s="3">
        <v>-2.8421709430404007E-14</v>
      </c>
      <c r="AG8" s="3">
        <v>-2.8421709430404007E-14</v>
      </c>
      <c r="AH8" s="3">
        <v>-2.8421709430404007E-14</v>
      </c>
      <c r="AI8" s="3">
        <v>-2.8421709430404007E-14</v>
      </c>
      <c r="AJ8" s="3">
        <v>-2.8421709430404007E-14</v>
      </c>
      <c r="AK8" s="3">
        <v>-2.8421709430404007E-14</v>
      </c>
      <c r="AL8" s="3">
        <v>-2.8421709430404007E-14</v>
      </c>
      <c r="AM8" s="3">
        <v>-2.8421709430404007E-14</v>
      </c>
      <c r="AN8" s="3">
        <v>-2.8421709430404007E-14</v>
      </c>
      <c r="AO8" s="3">
        <v>-2.8421709430404007E-14</v>
      </c>
      <c r="AP8" s="3">
        <v>-2.8421709430404007E-14</v>
      </c>
      <c r="AQ8" s="3">
        <v>-2.8421709430404007E-14</v>
      </c>
      <c r="AR8" s="3">
        <v>-2.8421709430404007E-14</v>
      </c>
      <c r="AS8" s="3">
        <v>-2.8421709430404007E-14</v>
      </c>
      <c r="AT8" s="3">
        <v>-2.8421709430404007E-14</v>
      </c>
      <c r="AU8" s="3">
        <v>-2.8421709430404007E-14</v>
      </c>
      <c r="AV8" s="3">
        <v>-2.8421709430404007E-14</v>
      </c>
      <c r="AW8" s="3">
        <v>-2.8421709430404007E-14</v>
      </c>
      <c r="AX8" s="3">
        <v>-2.8421709430404007E-14</v>
      </c>
      <c r="AY8" s="3">
        <v>-2.8421709430404007E-14</v>
      </c>
      <c r="AZ8" s="3">
        <v>-2.8421709430404007E-14</v>
      </c>
      <c r="BA8" s="3">
        <v>-2.8421709430404007E-14</v>
      </c>
      <c r="BC8" s="7">
        <f t="shared" si="0"/>
        <v>-0.38999879049136155</v>
      </c>
      <c r="BD8" s="13">
        <f t="shared" si="1"/>
        <v>3.8999879049136155</v>
      </c>
      <c r="BF8" t="s">
        <v>34</v>
      </c>
      <c r="BG8" s="15">
        <v>5719875.9230000004</v>
      </c>
      <c r="BH8" s="10">
        <v>1466639400.5513067</v>
      </c>
      <c r="BJ8" s="10">
        <v>0</v>
      </c>
      <c r="BK8" s="10">
        <v>-3.5527136788005009E-7</v>
      </c>
      <c r="BM8" s="10">
        <v>0</v>
      </c>
      <c r="BN8" s="10">
        <v>-3.5527136788005009E-7</v>
      </c>
      <c r="BO8" t="s">
        <v>34</v>
      </c>
      <c r="BP8" s="10">
        <v>0</v>
      </c>
      <c r="BQ8" s="10">
        <v>2.5073331738377362E-7</v>
      </c>
      <c r="BR8" s="12">
        <f t="shared" si="3"/>
        <v>5719875.9230002509</v>
      </c>
      <c r="BT8" t="s">
        <v>34</v>
      </c>
      <c r="BU8" s="20">
        <v>-1.0382536831198195</v>
      </c>
      <c r="BV8" s="21">
        <v>-266.21971873688761</v>
      </c>
      <c r="BW8" s="20">
        <v>2.461646753288278</v>
      </c>
      <c r="BX8" s="21">
        <v>631.19343272715366</v>
      </c>
      <c r="BY8" s="20">
        <v>1.4233930701697091</v>
      </c>
      <c r="BZ8" s="21">
        <v>364.97371399058659</v>
      </c>
    </row>
    <row r="9" spans="2:78" x14ac:dyDescent="0.2">
      <c r="B9" s="87"/>
      <c r="C9" t="s">
        <v>9</v>
      </c>
      <c r="D9" s="3">
        <v>1.4210854715202004E-14</v>
      </c>
      <c r="E9" s="3">
        <v>1.4210854715202004E-14</v>
      </c>
      <c r="F9" s="3">
        <v>1.4210854715202004E-14</v>
      </c>
      <c r="G9" s="3">
        <v>1.4210854715202004E-14</v>
      </c>
      <c r="H9" s="3">
        <v>-0.48315281641626484</v>
      </c>
      <c r="I9" s="3">
        <v>1.4210854715202004E-14</v>
      </c>
      <c r="J9" s="3">
        <v>1.4210854715202004E-14</v>
      </c>
      <c r="K9" s="3">
        <v>1.4210854715202004E-14</v>
      </c>
      <c r="L9" s="3">
        <v>1.4210854715202004E-14</v>
      </c>
      <c r="M9" s="3">
        <v>1.4210854715202004E-14</v>
      </c>
      <c r="N9" s="3">
        <v>1.4210854715202004E-14</v>
      </c>
      <c r="O9" s="3">
        <v>1.4210854715202004E-14</v>
      </c>
      <c r="P9" s="3">
        <v>1.4210854715202004E-14</v>
      </c>
      <c r="Q9" s="3">
        <v>1.4210854715202004E-14</v>
      </c>
      <c r="R9" s="3">
        <v>1.4210854715202004E-14</v>
      </c>
      <c r="S9" s="3">
        <v>1.4210854715202004E-14</v>
      </c>
      <c r="T9" s="3">
        <v>1.4210854715202004E-14</v>
      </c>
      <c r="U9" s="3">
        <v>1.4210854715202004E-14</v>
      </c>
      <c r="V9" s="3">
        <v>1.4210854715202004E-14</v>
      </c>
      <c r="W9" s="3">
        <v>1.4210854715202004E-14</v>
      </c>
      <c r="X9" s="3">
        <v>1.4210854715202004E-14</v>
      </c>
      <c r="Y9" s="3">
        <v>1.4210854715202004E-14</v>
      </c>
      <c r="Z9" s="3">
        <v>1.4210854715202004E-14</v>
      </c>
      <c r="AA9" s="3">
        <v>1.4210854715202004E-14</v>
      </c>
      <c r="AB9" s="3">
        <v>1.4210854715202004E-14</v>
      </c>
      <c r="AC9" s="3">
        <v>1.4210854715202004E-14</v>
      </c>
      <c r="AD9" s="3">
        <v>1.4210854715202004E-14</v>
      </c>
      <c r="AE9" s="3">
        <v>1.4210854715202004E-14</v>
      </c>
      <c r="AF9" s="3">
        <v>1.4210854715202004E-14</v>
      </c>
      <c r="AG9" s="3">
        <v>1.4210854715202004E-14</v>
      </c>
      <c r="AH9" s="3">
        <v>1.4210854715202004E-14</v>
      </c>
      <c r="AI9" s="3">
        <v>1.4210854715202004E-14</v>
      </c>
      <c r="AJ9" s="3">
        <v>1.4210854715202004E-14</v>
      </c>
      <c r="AK9" s="3">
        <v>1.4210854715202004E-14</v>
      </c>
      <c r="AL9" s="3">
        <v>1.4210854715202004E-14</v>
      </c>
      <c r="AM9" s="3">
        <v>1.4210854715202004E-14</v>
      </c>
      <c r="AN9" s="3">
        <v>1.4210854715202004E-14</v>
      </c>
      <c r="AO9" s="3">
        <v>1.4210854715202004E-14</v>
      </c>
      <c r="AP9" s="3">
        <v>1.4210854715202004E-14</v>
      </c>
      <c r="AQ9" s="3">
        <v>1.4210854715202004E-14</v>
      </c>
      <c r="AR9" s="3">
        <v>1.4210854715202004E-14</v>
      </c>
      <c r="AS9" s="3">
        <v>1.4210854715202004E-14</v>
      </c>
      <c r="AT9" s="3">
        <v>1.4210854715202004E-14</v>
      </c>
      <c r="AU9" s="3">
        <v>1.4210854715202004E-14</v>
      </c>
      <c r="AV9" s="3">
        <v>1.4210854715202004E-14</v>
      </c>
      <c r="AW9" s="3">
        <v>1.4210854715202004E-14</v>
      </c>
      <c r="AX9" s="3">
        <v>1.4210854715202004E-14</v>
      </c>
      <c r="AY9" s="3">
        <v>1.4210854715202004E-14</v>
      </c>
      <c r="AZ9" s="3">
        <v>1.4210854715202004E-14</v>
      </c>
      <c r="BA9" s="3">
        <v>1.4210854715202004E-14</v>
      </c>
      <c r="BC9" s="7">
        <f t="shared" si="0"/>
        <v>-0.48315281641556851</v>
      </c>
      <c r="BD9" s="13">
        <f t="shared" si="1"/>
        <v>4.8315281641556851</v>
      </c>
      <c r="BF9" t="s">
        <v>9</v>
      </c>
      <c r="BG9" s="15">
        <v>5719875.9230000004</v>
      </c>
      <c r="BH9" s="10">
        <v>1183864758.4475822</v>
      </c>
      <c r="BJ9" s="10">
        <v>-2500000000</v>
      </c>
      <c r="BK9" s="10">
        <v>12078820.410406621</v>
      </c>
      <c r="BM9" s="10">
        <v>-2500000000</v>
      </c>
      <c r="BN9" s="10">
        <v>12078820.410406621</v>
      </c>
      <c r="BO9" t="s">
        <v>9</v>
      </c>
      <c r="BP9" s="10">
        <f>SUM(BH8:BH9)</f>
        <v>2650504158.998889</v>
      </c>
      <c r="BQ9" s="10">
        <v>-12805985.493433442</v>
      </c>
      <c r="BR9" s="12">
        <f t="shared" si="3"/>
        <v>-7086109.5704334415</v>
      </c>
      <c r="BT9" t="s">
        <v>9</v>
      </c>
      <c r="BU9" s="20">
        <v>-0.82516666611445544</v>
      </c>
      <c r="BV9" s="21">
        <v>-170.78792425031025</v>
      </c>
      <c r="BW9" s="20">
        <v>2.4501256457069758</v>
      </c>
      <c r="BX9" s="21">
        <v>507.11194521851314</v>
      </c>
      <c r="BY9" s="20">
        <v>1.6249589795952488</v>
      </c>
      <c r="BZ9" s="21">
        <v>336.32402096876768</v>
      </c>
    </row>
    <row r="10" spans="2:78" x14ac:dyDescent="0.2">
      <c r="B10" s="87"/>
      <c r="C10" t="s">
        <v>35</v>
      </c>
      <c r="D10" s="3">
        <v>0</v>
      </c>
      <c r="E10" s="3">
        <v>0</v>
      </c>
      <c r="F10" s="3">
        <v>-1.4210854715202004E-14</v>
      </c>
      <c r="G10" s="3">
        <v>0</v>
      </c>
      <c r="H10" s="3">
        <v>-1.4210854715202004E-14</v>
      </c>
      <c r="I10" s="3">
        <v>-0.57410026403330505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C10" s="7">
        <f t="shared" si="0"/>
        <v>-0.57410026403333347</v>
      </c>
      <c r="BD10" s="13">
        <f t="shared" si="1"/>
        <v>5.7410026403333347</v>
      </c>
      <c r="BF10" t="s">
        <v>35</v>
      </c>
      <c r="BG10" s="15">
        <v>5617003.2465000004</v>
      </c>
      <c r="BH10" s="10">
        <v>978401090.95887089</v>
      </c>
      <c r="BJ10" s="10">
        <v>0</v>
      </c>
      <c r="BK10" s="10">
        <v>-3.5527136788005009E-7</v>
      </c>
      <c r="BM10" s="10">
        <v>0</v>
      </c>
      <c r="BN10" s="10">
        <v>-3.5527136788005009E-7</v>
      </c>
      <c r="BO10" t="s">
        <v>35</v>
      </c>
      <c r="BP10" s="10">
        <v>0</v>
      </c>
      <c r="BQ10" s="10">
        <v>3.1171628400935517E-7</v>
      </c>
      <c r="BR10" s="12">
        <f t="shared" si="3"/>
        <v>5617003.2465003124</v>
      </c>
      <c r="BT10" t="s">
        <v>35</v>
      </c>
      <c r="BU10" s="20">
        <v>-0.6561986074775632</v>
      </c>
      <c r="BV10" s="21">
        <v>-114.30034936185727</v>
      </c>
      <c r="BW10" s="20">
        <v>2.4354683159776869</v>
      </c>
      <c r="BX10" s="21">
        <v>424.22351435048523</v>
      </c>
      <c r="BY10" s="20">
        <v>1.77926970850001</v>
      </c>
      <c r="BZ10" s="21">
        <v>309.92316498860833</v>
      </c>
    </row>
    <row r="11" spans="2:78" x14ac:dyDescent="0.2">
      <c r="B11" s="87"/>
      <c r="C11" t="s">
        <v>11</v>
      </c>
      <c r="D11" s="3">
        <v>0</v>
      </c>
      <c r="E11" s="3">
        <v>1.4210854715202004E-14</v>
      </c>
      <c r="F11" s="3">
        <v>0</v>
      </c>
      <c r="G11" s="3">
        <v>1.4210854715202004E-14</v>
      </c>
      <c r="H11" s="3">
        <v>1.4210854715202004E-14</v>
      </c>
      <c r="I11" s="3">
        <v>1.4210854715202004E-14</v>
      </c>
      <c r="J11" s="3">
        <v>-0.66271285792920764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C11" s="7">
        <f t="shared" si="0"/>
        <v>-0.6627128579291508</v>
      </c>
      <c r="BD11" s="13">
        <f t="shared" si="1"/>
        <v>6.627128579291508</v>
      </c>
      <c r="BF11" t="s">
        <v>11</v>
      </c>
      <c r="BG11" s="15">
        <v>5617003.2465000004</v>
      </c>
      <c r="BH11" s="10">
        <v>847577224.32771778</v>
      </c>
      <c r="BJ11" s="10">
        <v>0</v>
      </c>
      <c r="BK11" s="10">
        <v>-3.5527136788005009E-7</v>
      </c>
      <c r="BM11" s="10">
        <v>0</v>
      </c>
      <c r="BN11" s="10">
        <v>-3.5527136788005009E-7</v>
      </c>
      <c r="BO11" t="s">
        <v>11</v>
      </c>
      <c r="BP11" s="10">
        <f>SUM(BH10:BH11)</f>
        <v>1825978315.2865887</v>
      </c>
      <c r="BQ11" s="10">
        <v>-12100993.078403343</v>
      </c>
      <c r="BR11" s="12">
        <f t="shared" si="3"/>
        <v>-6483989.8319033422</v>
      </c>
      <c r="BT11" t="s">
        <v>11</v>
      </c>
      <c r="BU11" s="20">
        <v>-0.52141766688782809</v>
      </c>
      <c r="BV11" s="21">
        <v>-78.679274236044776</v>
      </c>
      <c r="BW11" s="20">
        <v>2.4014994627732449</v>
      </c>
      <c r="BX11" s="21">
        <v>362.37405597907076</v>
      </c>
      <c r="BY11" s="20">
        <v>1.8800817958866105</v>
      </c>
      <c r="BZ11" s="21">
        <v>283.69478174320619</v>
      </c>
    </row>
    <row r="12" spans="2:78" x14ac:dyDescent="0.2">
      <c r="B12" s="87"/>
      <c r="C12" t="s">
        <v>36</v>
      </c>
      <c r="D12" s="3">
        <v>1.4210854715202004E-14</v>
      </c>
      <c r="E12" s="3">
        <v>1.4210854715202004E-14</v>
      </c>
      <c r="F12" s="3">
        <v>1.4210854715202004E-14</v>
      </c>
      <c r="G12" s="3">
        <v>0</v>
      </c>
      <c r="H12" s="3">
        <v>0</v>
      </c>
      <c r="I12" s="3">
        <v>1.4210854715202004E-14</v>
      </c>
      <c r="J12" s="3">
        <v>0</v>
      </c>
      <c r="K12" s="3">
        <v>-0.74897133181799802</v>
      </c>
      <c r="L12" s="3">
        <v>1.4210854715202004E-14</v>
      </c>
      <c r="M12" s="3">
        <v>1.4210854715202004E-14</v>
      </c>
      <c r="N12" s="3">
        <v>1.4210854715202004E-14</v>
      </c>
      <c r="O12" s="3">
        <v>1.4210854715202004E-14</v>
      </c>
      <c r="P12" s="3">
        <v>1.4210854715202004E-14</v>
      </c>
      <c r="Q12" s="3">
        <v>1.4210854715202004E-14</v>
      </c>
      <c r="R12" s="3">
        <v>1.4210854715202004E-14</v>
      </c>
      <c r="S12" s="3">
        <v>1.4210854715202004E-14</v>
      </c>
      <c r="T12" s="3">
        <v>1.4210854715202004E-14</v>
      </c>
      <c r="U12" s="3">
        <v>1.4210854715202004E-14</v>
      </c>
      <c r="V12" s="3">
        <v>1.4210854715202004E-14</v>
      </c>
      <c r="W12" s="3">
        <v>1.4210854715202004E-14</v>
      </c>
      <c r="X12" s="3">
        <v>1.4210854715202004E-14</v>
      </c>
      <c r="Y12" s="3">
        <v>1.4210854715202004E-14</v>
      </c>
      <c r="Z12" s="3">
        <v>1.4210854715202004E-14</v>
      </c>
      <c r="AA12" s="3">
        <v>1.4210854715202004E-14</v>
      </c>
      <c r="AB12" s="3">
        <v>1.4210854715202004E-14</v>
      </c>
      <c r="AC12" s="3">
        <v>1.4210854715202004E-14</v>
      </c>
      <c r="AD12" s="3">
        <v>1.4210854715202004E-14</v>
      </c>
      <c r="AE12" s="3">
        <v>1.4210854715202004E-14</v>
      </c>
      <c r="AF12" s="3">
        <v>1.4210854715202004E-14</v>
      </c>
      <c r="AG12" s="3">
        <v>1.4210854715202004E-14</v>
      </c>
      <c r="AH12" s="3">
        <v>1.4210854715202004E-14</v>
      </c>
      <c r="AI12" s="3">
        <v>1.4210854715202004E-14</v>
      </c>
      <c r="AJ12" s="3">
        <v>1.4210854715202004E-14</v>
      </c>
      <c r="AK12" s="3">
        <v>1.4210854715202004E-14</v>
      </c>
      <c r="AL12" s="3">
        <v>1.4210854715202004E-14</v>
      </c>
      <c r="AM12" s="3">
        <v>1.4210854715202004E-14</v>
      </c>
      <c r="AN12" s="3">
        <v>1.4210854715202004E-14</v>
      </c>
      <c r="AO12" s="3">
        <v>1.4210854715202004E-14</v>
      </c>
      <c r="AP12" s="3">
        <v>1.4210854715202004E-14</v>
      </c>
      <c r="AQ12" s="3">
        <v>1.4210854715202004E-14</v>
      </c>
      <c r="AR12" s="3">
        <v>1.4210854715202004E-14</v>
      </c>
      <c r="AS12" s="3">
        <v>1.4210854715202004E-14</v>
      </c>
      <c r="AT12" s="3">
        <v>1.4210854715202004E-14</v>
      </c>
      <c r="AU12" s="3">
        <v>1.4210854715202004E-14</v>
      </c>
      <c r="AV12" s="3">
        <v>1.4210854715202004E-14</v>
      </c>
      <c r="AW12" s="3">
        <v>1.4210854715202004E-14</v>
      </c>
      <c r="AX12" s="3">
        <v>1.4210854715202004E-14</v>
      </c>
      <c r="AY12" s="3">
        <v>1.4210854715202004E-14</v>
      </c>
      <c r="AZ12" s="3">
        <v>1.4210854715202004E-14</v>
      </c>
      <c r="BA12" s="3">
        <v>1.4210854715202004E-14</v>
      </c>
      <c r="BC12" s="7">
        <f t="shared" si="0"/>
        <v>-0.74897133181734432</v>
      </c>
      <c r="BD12" s="13">
        <f t="shared" si="1"/>
        <v>7.4897133181734432</v>
      </c>
      <c r="BF12" t="s">
        <v>36</v>
      </c>
      <c r="BG12" s="15">
        <v>4772484.6256666668</v>
      </c>
      <c r="BH12" s="10">
        <v>637205247.10625815</v>
      </c>
      <c r="BJ12" s="10">
        <v>0</v>
      </c>
      <c r="BK12" s="10">
        <v>-7.1054273576010019E-7</v>
      </c>
      <c r="BM12" s="10">
        <v>0</v>
      </c>
      <c r="BN12" s="10">
        <v>-7.1054273576010019E-7</v>
      </c>
      <c r="BO12" t="s">
        <v>36</v>
      </c>
      <c r="BP12" s="10">
        <v>0</v>
      </c>
      <c r="BQ12" s="10">
        <v>-4.1538937399681735E-7</v>
      </c>
      <c r="BR12" s="12">
        <f t="shared" si="3"/>
        <v>4772484.6256662514</v>
      </c>
      <c r="BT12" t="s">
        <v>36</v>
      </c>
      <c r="BU12" s="20">
        <v>-0.41458496996301619</v>
      </c>
      <c r="BV12" s="21">
        <v>-55.353917079377077</v>
      </c>
      <c r="BW12" s="20">
        <v>2.3315313387947754</v>
      </c>
      <c r="BX12" s="21">
        <v>311.2978080396004</v>
      </c>
      <c r="BY12" s="20">
        <v>1.9169463688351129</v>
      </c>
      <c r="BZ12" s="21">
        <v>255.94389096067101</v>
      </c>
    </row>
    <row r="13" spans="2:78" x14ac:dyDescent="0.2">
      <c r="B13" s="87"/>
      <c r="C13" t="s">
        <v>37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-0.83286135690840979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C13" s="7">
        <f t="shared" si="0"/>
        <v>-0.83286135690840979</v>
      </c>
      <c r="BD13" s="13">
        <f t="shared" si="1"/>
        <v>8.3286135690840979</v>
      </c>
      <c r="BF13" t="s">
        <v>37</v>
      </c>
      <c r="BG13" s="15">
        <v>4772484.6256666668</v>
      </c>
      <c r="BH13" s="10">
        <v>573022698.92572093</v>
      </c>
      <c r="BJ13" s="10">
        <v>0</v>
      </c>
      <c r="BK13" s="10">
        <v>-7.1054273576010019E-7</v>
      </c>
      <c r="BM13" s="10">
        <v>0</v>
      </c>
      <c r="BN13" s="10">
        <v>-7.1054273576010019E-7</v>
      </c>
      <c r="BO13" t="s">
        <v>37</v>
      </c>
      <c r="BP13" s="10">
        <v>0</v>
      </c>
      <c r="BQ13" s="10">
        <v>-3.9265212139566341E-7</v>
      </c>
      <c r="BR13" s="12">
        <f t="shared" si="3"/>
        <v>4772484.6256662738</v>
      </c>
      <c r="BT13" t="s">
        <v>37</v>
      </c>
      <c r="BU13" s="20">
        <v>-0.32952028410090861</v>
      </c>
      <c r="BV13" s="21">
        <v>-39.564842499587385</v>
      </c>
      <c r="BW13" s="20">
        <v>2.2062648346659444</v>
      </c>
      <c r="BX13" s="21">
        <v>264.90181305269016</v>
      </c>
      <c r="BY13" s="20">
        <v>1.8767445505644673</v>
      </c>
      <c r="BZ13" s="21">
        <v>225.33697055303446</v>
      </c>
    </row>
    <row r="14" spans="2:78" x14ac:dyDescent="0.2">
      <c r="B14" s="87"/>
      <c r="C14" t="s">
        <v>12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-1.4210854715202004E-14</v>
      </c>
      <c r="L14" s="3">
        <v>-1.4210854715202004E-14</v>
      </c>
      <c r="M14" s="3">
        <v>-0.91437334300675843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C14" s="7">
        <f t="shared" si="0"/>
        <v>-0.91437334300678685</v>
      </c>
      <c r="BD14" s="13">
        <f t="shared" si="1"/>
        <v>9.1437334300678685</v>
      </c>
      <c r="BF14" t="s">
        <v>12</v>
      </c>
      <c r="BG14" s="15">
        <v>4772484.6256666668</v>
      </c>
      <c r="BH14" s="10">
        <v>521940481.1138317</v>
      </c>
      <c r="BJ14" s="10">
        <v>2500000000</v>
      </c>
      <c r="BK14" s="10">
        <v>-22859333.575169321</v>
      </c>
      <c r="BM14" s="10">
        <v>0</v>
      </c>
      <c r="BN14" s="10">
        <v>-3.5527136788005009E-7</v>
      </c>
      <c r="BO14" t="s">
        <v>12</v>
      </c>
      <c r="BP14" s="10">
        <f>SUM(BH12:BH14)</f>
        <v>1732168427.1458108</v>
      </c>
      <c r="BQ14" s="10">
        <v>-15838486.353800617</v>
      </c>
      <c r="BR14" s="12">
        <f t="shared" si="3"/>
        <v>-11066001.72813395</v>
      </c>
      <c r="BT14" t="s">
        <v>12</v>
      </c>
      <c r="BU14" s="20">
        <v>-0.26184998743474353</v>
      </c>
      <c r="BV14" s="21">
        <v>-28.637097684139732</v>
      </c>
      <c r="BW14" s="20">
        <v>2.0301684141822989</v>
      </c>
      <c r="BX14" s="21">
        <v>222.02839023130107</v>
      </c>
      <c r="BY14" s="20">
        <v>1.7683184267486922</v>
      </c>
      <c r="BZ14" s="21">
        <v>193.39129254728567</v>
      </c>
    </row>
    <row r="15" spans="2:78" x14ac:dyDescent="0.2">
      <c r="B15" s="87"/>
      <c r="C15" t="s">
        <v>38</v>
      </c>
      <c r="D15" s="3">
        <v>0</v>
      </c>
      <c r="E15" s="3">
        <v>0</v>
      </c>
      <c r="F15" s="3">
        <v>-1.4210854715202004E-14</v>
      </c>
      <c r="G15" s="3">
        <v>0</v>
      </c>
      <c r="H15" s="3">
        <v>-2.8421709430404007E-14</v>
      </c>
      <c r="I15" s="3">
        <v>-1.4210854715202004E-14</v>
      </c>
      <c r="J15" s="3">
        <v>-2.8421709430404007E-14</v>
      </c>
      <c r="K15" s="3">
        <v>0</v>
      </c>
      <c r="L15" s="3">
        <v>0</v>
      </c>
      <c r="M15" s="3">
        <v>-1.4210854715202004E-14</v>
      </c>
      <c r="N15" s="3">
        <v>-0.9935687624662819</v>
      </c>
      <c r="O15" s="3">
        <v>-1.4210854715202004E-14</v>
      </c>
      <c r="P15" s="3">
        <v>-1.4210854715202004E-14</v>
      </c>
      <c r="Q15" s="3">
        <v>-1.4210854715202004E-14</v>
      </c>
      <c r="R15" s="3">
        <v>-1.4210854715202004E-14</v>
      </c>
      <c r="S15" s="3">
        <v>-1.4210854715202004E-14</v>
      </c>
      <c r="T15" s="3">
        <v>-1.4210854715202004E-14</v>
      </c>
      <c r="U15" s="3">
        <v>-1.4210854715202004E-14</v>
      </c>
      <c r="V15" s="3">
        <v>-1.4210854715202004E-14</v>
      </c>
      <c r="W15" s="3">
        <v>-1.4210854715202004E-14</v>
      </c>
      <c r="X15" s="3">
        <v>-1.4210854715202004E-14</v>
      </c>
      <c r="Y15" s="3">
        <v>-1.4210854715202004E-14</v>
      </c>
      <c r="Z15" s="3">
        <v>-1.4210854715202004E-14</v>
      </c>
      <c r="AA15" s="3">
        <v>-1.4210854715202004E-14</v>
      </c>
      <c r="AB15" s="3">
        <v>-1.4210854715202004E-14</v>
      </c>
      <c r="AC15" s="3">
        <v>-1.4210854715202004E-14</v>
      </c>
      <c r="AD15" s="3">
        <v>-1.4210854715202004E-14</v>
      </c>
      <c r="AE15" s="3">
        <v>-1.4210854715202004E-14</v>
      </c>
      <c r="AF15" s="3">
        <v>-1.4210854715202004E-14</v>
      </c>
      <c r="AG15" s="3">
        <v>-1.4210854715202004E-14</v>
      </c>
      <c r="AH15" s="3">
        <v>-1.4210854715202004E-14</v>
      </c>
      <c r="AI15" s="3">
        <v>-1.4210854715202004E-14</v>
      </c>
      <c r="AJ15" s="3">
        <v>-1.4210854715202004E-14</v>
      </c>
      <c r="AK15" s="3">
        <v>-1.4210854715202004E-14</v>
      </c>
      <c r="AL15" s="3">
        <v>-1.4210854715202004E-14</v>
      </c>
      <c r="AM15" s="3">
        <v>-1.4210854715202004E-14</v>
      </c>
      <c r="AN15" s="3">
        <v>-1.4210854715202004E-14</v>
      </c>
      <c r="AO15" s="3">
        <v>-1.4210854715202004E-14</v>
      </c>
      <c r="AP15" s="3">
        <v>-1.4210854715202004E-14</v>
      </c>
      <c r="AQ15" s="3">
        <v>-1.4210854715202004E-14</v>
      </c>
      <c r="AR15" s="3">
        <v>-1.4210854715202004E-14</v>
      </c>
      <c r="AS15" s="3">
        <v>-1.4210854715202004E-14</v>
      </c>
      <c r="AT15" s="3">
        <v>-1.4210854715202004E-14</v>
      </c>
      <c r="AU15" s="3">
        <v>-1.4210854715202004E-14</v>
      </c>
      <c r="AV15" s="3">
        <v>-1.4210854715202004E-14</v>
      </c>
      <c r="AW15" s="3">
        <v>-1.4210854715202004E-14</v>
      </c>
      <c r="AX15" s="3">
        <v>-1.4210854715202004E-14</v>
      </c>
      <c r="AY15" s="3">
        <v>-1.4210854715202004E-14</v>
      </c>
      <c r="AZ15" s="3">
        <v>-1.4210854715202004E-14</v>
      </c>
      <c r="BA15" s="3">
        <v>-1.4210854715202004E-14</v>
      </c>
      <c r="BC15" s="7">
        <f t="shared" si="0"/>
        <v>-0.9935687624669356</v>
      </c>
      <c r="BD15" s="13">
        <f t="shared" si="1"/>
        <v>9.935687624669356</v>
      </c>
      <c r="BF15" t="s">
        <v>38</v>
      </c>
      <c r="BG15" s="15">
        <v>2807491.3106</v>
      </c>
      <c r="BH15" s="10">
        <v>282566382.58539927</v>
      </c>
      <c r="BJ15" s="10">
        <v>0</v>
      </c>
      <c r="BK15" s="10">
        <v>-3.5527136788005009E-7</v>
      </c>
      <c r="BM15" s="10">
        <v>0</v>
      </c>
      <c r="BN15" s="10">
        <v>-3.5527136788005009E-7</v>
      </c>
      <c r="BO15" t="s">
        <v>38</v>
      </c>
      <c r="BP15" s="10">
        <v>0</v>
      </c>
      <c r="BQ15" s="10">
        <v>6.754653290576987E-9</v>
      </c>
      <c r="BR15" s="12">
        <f t="shared" si="3"/>
        <v>2807491.310600007</v>
      </c>
      <c r="BT15" t="s">
        <v>38</v>
      </c>
      <c r="BU15" s="20">
        <v>-0.20824092221164392</v>
      </c>
      <c r="BV15" s="21">
        <v>-20.958883781186774</v>
      </c>
      <c r="BW15" s="20">
        <v>1.8383651288327201</v>
      </c>
      <c r="BX15" s="21">
        <v>185.02646201046224</v>
      </c>
      <c r="BY15" s="20">
        <v>1.6301242066221562</v>
      </c>
      <c r="BZ15" s="21">
        <v>164.06757822938417</v>
      </c>
    </row>
    <row r="16" spans="2:78" x14ac:dyDescent="0.2">
      <c r="B16" s="87"/>
      <c r="C16" t="s">
        <v>39</v>
      </c>
      <c r="D16" s="3">
        <v>0</v>
      </c>
      <c r="E16" s="3">
        <v>-1.4210854715202004E-14</v>
      </c>
      <c r="F16" s="3">
        <v>0</v>
      </c>
      <c r="G16" s="3">
        <v>-2.8421709430404007E-14</v>
      </c>
      <c r="H16" s="3">
        <v>-1.4210854715202004E-14</v>
      </c>
      <c r="I16" s="3">
        <v>0</v>
      </c>
      <c r="J16" s="3">
        <v>-1.4210854715202004E-14</v>
      </c>
      <c r="K16" s="3">
        <v>-1.4210854715202004E-14</v>
      </c>
      <c r="L16" s="3">
        <v>-1.4210854715202004E-14</v>
      </c>
      <c r="M16" s="3">
        <v>0</v>
      </c>
      <c r="N16" s="3">
        <v>0</v>
      </c>
      <c r="O16" s="3">
        <v>-1.0705077474720213</v>
      </c>
      <c r="P16" s="3">
        <v>-1.4210854715202004E-14</v>
      </c>
      <c r="Q16" s="3">
        <v>-1.4210854715202004E-14</v>
      </c>
      <c r="R16" s="3">
        <v>-1.4210854715202004E-14</v>
      </c>
      <c r="S16" s="3">
        <v>-1.4210854715202004E-14</v>
      </c>
      <c r="T16" s="3">
        <v>-1.4210854715202004E-14</v>
      </c>
      <c r="U16" s="3">
        <v>-1.4210854715202004E-14</v>
      </c>
      <c r="V16" s="3">
        <v>-1.4210854715202004E-14</v>
      </c>
      <c r="W16" s="3">
        <v>-1.4210854715202004E-14</v>
      </c>
      <c r="X16" s="3">
        <v>-1.4210854715202004E-14</v>
      </c>
      <c r="Y16" s="3">
        <v>-1.4210854715202004E-14</v>
      </c>
      <c r="Z16" s="3">
        <v>-1.4210854715202004E-14</v>
      </c>
      <c r="AA16" s="3">
        <v>-1.4210854715202004E-14</v>
      </c>
      <c r="AB16" s="3">
        <v>-1.4210854715202004E-14</v>
      </c>
      <c r="AC16" s="3">
        <v>-1.4210854715202004E-14</v>
      </c>
      <c r="AD16" s="3">
        <v>-1.4210854715202004E-14</v>
      </c>
      <c r="AE16" s="3">
        <v>-1.4210854715202004E-14</v>
      </c>
      <c r="AF16" s="3">
        <v>-1.4210854715202004E-14</v>
      </c>
      <c r="AG16" s="3">
        <v>-1.4210854715202004E-14</v>
      </c>
      <c r="AH16" s="3">
        <v>-1.4210854715202004E-14</v>
      </c>
      <c r="AI16" s="3">
        <v>-1.4210854715202004E-14</v>
      </c>
      <c r="AJ16" s="3">
        <v>-1.4210854715202004E-14</v>
      </c>
      <c r="AK16" s="3">
        <v>-1.4210854715202004E-14</v>
      </c>
      <c r="AL16" s="3">
        <v>-1.4210854715202004E-14</v>
      </c>
      <c r="AM16" s="3">
        <v>-1.4210854715202004E-14</v>
      </c>
      <c r="AN16" s="3">
        <v>-1.4210854715202004E-14</v>
      </c>
      <c r="AO16" s="3">
        <v>-1.4210854715202004E-14</v>
      </c>
      <c r="AP16" s="3">
        <v>-1.4210854715202004E-14</v>
      </c>
      <c r="AQ16" s="3">
        <v>-1.4210854715202004E-14</v>
      </c>
      <c r="AR16" s="3">
        <v>-1.4210854715202004E-14</v>
      </c>
      <c r="AS16" s="3">
        <v>-1.4210854715202004E-14</v>
      </c>
      <c r="AT16" s="3">
        <v>-1.4210854715202004E-14</v>
      </c>
      <c r="AU16" s="3">
        <v>-1.4210854715202004E-14</v>
      </c>
      <c r="AV16" s="3">
        <v>-1.4210854715202004E-14</v>
      </c>
      <c r="AW16" s="3">
        <v>-1.4210854715202004E-14</v>
      </c>
      <c r="AX16" s="3">
        <v>-1.4210854715202004E-14</v>
      </c>
      <c r="AY16" s="3">
        <v>-1.4210854715202004E-14</v>
      </c>
      <c r="AZ16" s="3">
        <v>-1.4210854715202004E-14</v>
      </c>
      <c r="BA16" s="3">
        <v>-1.4210854715202004E-14</v>
      </c>
      <c r="BC16" s="7">
        <f t="shared" si="0"/>
        <v>-1.0705077474726608</v>
      </c>
      <c r="BD16" s="13">
        <f t="shared" si="1"/>
        <v>10.705077474726606</v>
      </c>
      <c r="BF16" t="s">
        <v>39</v>
      </c>
      <c r="BG16" s="15">
        <v>2807491.3106</v>
      </c>
      <c r="BH16" s="10">
        <v>262257916.13645422</v>
      </c>
      <c r="BJ16" s="10">
        <v>0</v>
      </c>
      <c r="BK16" s="10">
        <v>-3.5527136788005009E-7</v>
      </c>
      <c r="BM16" s="10">
        <v>0</v>
      </c>
      <c r="BN16" s="10">
        <v>-3.5527136788005009E-7</v>
      </c>
      <c r="BO16" t="s">
        <v>39</v>
      </c>
      <c r="BP16" s="10">
        <v>0</v>
      </c>
      <c r="BQ16" s="10">
        <v>4.5000367315004632E-8</v>
      </c>
      <c r="BR16" s="12">
        <f t="shared" si="3"/>
        <v>2807491.3106000451</v>
      </c>
      <c r="BT16" t="s">
        <v>39</v>
      </c>
      <c r="BU16" s="20">
        <v>-0.16560008793567249</v>
      </c>
      <c r="BV16" s="21">
        <v>-15.46930307852214</v>
      </c>
      <c r="BW16" s="20">
        <v>1.6529652686917871</v>
      </c>
      <c r="BX16" s="21">
        <v>154.40946341537008</v>
      </c>
      <c r="BY16" s="20">
        <v>1.4873651807582746</v>
      </c>
      <c r="BZ16" s="21">
        <v>138.94016033704963</v>
      </c>
    </row>
    <row r="17" spans="2:78" x14ac:dyDescent="0.2">
      <c r="B17" s="87"/>
      <c r="C17" t="s">
        <v>40</v>
      </c>
      <c r="D17" s="3">
        <v>0</v>
      </c>
      <c r="E17" s="3">
        <v>0</v>
      </c>
      <c r="F17" s="3">
        <v>1.4210854715202004E-14</v>
      </c>
      <c r="G17" s="3">
        <v>1.4210854715202004E-14</v>
      </c>
      <c r="H17" s="3">
        <v>1.4210854715202004E-14</v>
      </c>
      <c r="I17" s="3">
        <v>1.4210854715202004E-14</v>
      </c>
      <c r="J17" s="3">
        <v>0</v>
      </c>
      <c r="K17" s="3">
        <v>1.4210854715202004E-14</v>
      </c>
      <c r="L17" s="3">
        <v>0</v>
      </c>
      <c r="M17" s="3">
        <v>0</v>
      </c>
      <c r="N17" s="3">
        <v>0</v>
      </c>
      <c r="O17" s="3">
        <v>-1.4210854715202004E-14</v>
      </c>
      <c r="P17" s="3">
        <v>-1.1452490470720704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C17" s="7">
        <f t="shared" si="0"/>
        <v>-1.1452490470720136</v>
      </c>
      <c r="BD17" s="13">
        <f t="shared" si="1"/>
        <v>11.452490470720136</v>
      </c>
      <c r="BF17" t="s">
        <v>40</v>
      </c>
      <c r="BG17" s="15">
        <v>2807491.3106</v>
      </c>
      <c r="BH17" s="10">
        <v>245142427.12333906</v>
      </c>
      <c r="BJ17" s="10">
        <v>0</v>
      </c>
      <c r="BK17" s="10">
        <v>-3.5527136788005009E-7</v>
      </c>
      <c r="BM17" s="10">
        <v>0</v>
      </c>
      <c r="BN17" s="10">
        <v>-3.5527136788005009E-7</v>
      </c>
      <c r="BO17" t="s">
        <v>40</v>
      </c>
      <c r="BP17" s="10">
        <v>0</v>
      </c>
      <c r="BQ17" s="10">
        <v>-2.4262269555970373E-8</v>
      </c>
      <c r="BR17" s="12">
        <f t="shared" si="3"/>
        <v>2807491.3105999758</v>
      </c>
      <c r="BT17" t="s">
        <v>40</v>
      </c>
      <c r="BU17" s="20">
        <v>-0.13168593621912805</v>
      </c>
      <c r="BV17" s="21">
        <v>-11.498454118397126</v>
      </c>
      <c r="BW17" s="20">
        <v>1.4755504528175152</v>
      </c>
      <c r="BX17" s="21">
        <v>128.84101118351555</v>
      </c>
      <c r="BY17" s="20">
        <v>1.3438645165994103</v>
      </c>
      <c r="BZ17" s="21">
        <v>117.3425570652078</v>
      </c>
    </row>
    <row r="18" spans="2:78" x14ac:dyDescent="0.2">
      <c r="B18" s="87"/>
      <c r="C18" t="s">
        <v>41</v>
      </c>
      <c r="D18" s="3">
        <v>0</v>
      </c>
      <c r="E18" s="3">
        <v>-1.4210854715202004E-14</v>
      </c>
      <c r="F18" s="3">
        <v>0</v>
      </c>
      <c r="G18" s="3">
        <v>-1.4210854715202004E-14</v>
      </c>
      <c r="H18" s="3">
        <v>0</v>
      </c>
      <c r="I18" s="3">
        <v>0</v>
      </c>
      <c r="J18" s="3">
        <v>0</v>
      </c>
      <c r="K18" s="3">
        <v>-1.4210854715202004E-14</v>
      </c>
      <c r="L18" s="3">
        <v>-1.4210854715202004E-14</v>
      </c>
      <c r="M18" s="3">
        <v>-1.4210854715202004E-14</v>
      </c>
      <c r="N18" s="3">
        <v>0</v>
      </c>
      <c r="O18" s="3">
        <v>0</v>
      </c>
      <c r="P18" s="3">
        <v>0</v>
      </c>
      <c r="Q18" s="3">
        <v>-1.2178500537513486</v>
      </c>
      <c r="R18" s="3">
        <v>-1.4210854715202004E-14</v>
      </c>
      <c r="S18" s="3">
        <v>-1.4210854715202004E-14</v>
      </c>
      <c r="T18" s="3">
        <v>-1.4210854715202004E-14</v>
      </c>
      <c r="U18" s="3">
        <v>-1.4210854715202004E-14</v>
      </c>
      <c r="V18" s="3">
        <v>-1.4210854715202004E-14</v>
      </c>
      <c r="W18" s="3">
        <v>-1.4210854715202004E-14</v>
      </c>
      <c r="X18" s="3">
        <v>-1.4210854715202004E-14</v>
      </c>
      <c r="Y18" s="3">
        <v>-1.4210854715202004E-14</v>
      </c>
      <c r="Z18" s="3">
        <v>-1.4210854715202004E-14</v>
      </c>
      <c r="AA18" s="3">
        <v>-1.4210854715202004E-14</v>
      </c>
      <c r="AB18" s="3">
        <v>-1.4210854715202004E-14</v>
      </c>
      <c r="AC18" s="3">
        <v>-1.4210854715202004E-14</v>
      </c>
      <c r="AD18" s="3">
        <v>-1.4210854715202004E-14</v>
      </c>
      <c r="AE18" s="3">
        <v>-1.4210854715202004E-14</v>
      </c>
      <c r="AF18" s="3">
        <v>-1.4210854715202004E-14</v>
      </c>
      <c r="AG18" s="3">
        <v>-1.4210854715202004E-14</v>
      </c>
      <c r="AH18" s="3">
        <v>-1.4210854715202004E-14</v>
      </c>
      <c r="AI18" s="3">
        <v>-1.4210854715202004E-14</v>
      </c>
      <c r="AJ18" s="3">
        <v>-1.4210854715202004E-14</v>
      </c>
      <c r="AK18" s="3">
        <v>-1.4210854715202004E-14</v>
      </c>
      <c r="AL18" s="3">
        <v>-1.4210854715202004E-14</v>
      </c>
      <c r="AM18" s="3">
        <v>-1.4210854715202004E-14</v>
      </c>
      <c r="AN18" s="3">
        <v>-1.4210854715202004E-14</v>
      </c>
      <c r="AO18" s="3">
        <v>-1.4210854715202004E-14</v>
      </c>
      <c r="AP18" s="3">
        <v>-1.4210854715202004E-14</v>
      </c>
      <c r="AQ18" s="3">
        <v>-1.4210854715202004E-14</v>
      </c>
      <c r="AR18" s="3">
        <v>-1.4210854715202004E-14</v>
      </c>
      <c r="AS18" s="3">
        <v>-1.4210854715202004E-14</v>
      </c>
      <c r="AT18" s="3">
        <v>-1.4210854715202004E-14</v>
      </c>
      <c r="AU18" s="3">
        <v>-1.4210854715202004E-14</v>
      </c>
      <c r="AV18" s="3">
        <v>-1.4210854715202004E-14</v>
      </c>
      <c r="AW18" s="3">
        <v>-1.4210854715202004E-14</v>
      </c>
      <c r="AX18" s="3">
        <v>-1.4210854715202004E-14</v>
      </c>
      <c r="AY18" s="3">
        <v>-1.4210854715202004E-14</v>
      </c>
      <c r="AZ18" s="3">
        <v>-1.4210854715202004E-14</v>
      </c>
      <c r="BA18" s="3">
        <v>-1.4210854715202004E-14</v>
      </c>
      <c r="BC18" s="7">
        <f t="shared" si="0"/>
        <v>-1.2178500537519312</v>
      </c>
      <c r="BD18" s="13">
        <f t="shared" si="1"/>
        <v>12.178500537519312</v>
      </c>
      <c r="BF18" t="s">
        <v>41</v>
      </c>
      <c r="BG18" s="15">
        <v>2807491.3106</v>
      </c>
      <c r="BH18" s="10">
        <v>230528487.63700226</v>
      </c>
      <c r="BJ18" s="10">
        <v>0</v>
      </c>
      <c r="BK18" s="10">
        <v>-3.5527136788005009E-7</v>
      </c>
      <c r="BM18" s="10">
        <v>0</v>
      </c>
      <c r="BN18" s="10">
        <v>-7.1054273576010019E-7</v>
      </c>
      <c r="BO18" t="s">
        <v>41</v>
      </c>
      <c r="BP18" s="10">
        <v>0</v>
      </c>
      <c r="BQ18" s="10">
        <v>-1.4649618279137257E-7</v>
      </c>
      <c r="BR18" s="12">
        <f t="shared" si="3"/>
        <v>2807491.3105998533</v>
      </c>
      <c r="BT18" t="s">
        <v>41</v>
      </c>
      <c r="BU18" s="20">
        <v>-0.10471450238628677</v>
      </c>
      <c r="BV18" s="21">
        <v>-8.5983083109097613</v>
      </c>
      <c r="BW18" s="20">
        <v>1.3074777459682991</v>
      </c>
      <c r="BX18" s="21">
        <v>107.35950143784893</v>
      </c>
      <c r="BY18" s="20">
        <v>1.2027632435840019</v>
      </c>
      <c r="BZ18" s="21">
        <v>98.761193127102516</v>
      </c>
    </row>
    <row r="19" spans="2:78" x14ac:dyDescent="0.2">
      <c r="B19" s="87"/>
      <c r="C19" t="s">
        <v>42</v>
      </c>
      <c r="D19" s="3">
        <v>0</v>
      </c>
      <c r="E19" s="3">
        <v>0</v>
      </c>
      <c r="F19" s="3">
        <v>-1.4210854715202004E-14</v>
      </c>
      <c r="G19" s="3">
        <v>0</v>
      </c>
      <c r="H19" s="3">
        <v>0</v>
      </c>
      <c r="I19" s="3">
        <v>0</v>
      </c>
      <c r="J19" s="3">
        <v>0</v>
      </c>
      <c r="K19" s="3">
        <v>-1.4210854715202004E-14</v>
      </c>
      <c r="L19" s="3">
        <v>-1.4210854715202004E-14</v>
      </c>
      <c r="M19" s="3">
        <v>0</v>
      </c>
      <c r="N19" s="3">
        <v>0</v>
      </c>
      <c r="O19" s="3">
        <v>0</v>
      </c>
      <c r="P19" s="3">
        <v>0</v>
      </c>
      <c r="Q19" s="3">
        <v>-1.4210854715202004E-14</v>
      </c>
      <c r="R19" s="3">
        <v>-1.2883668296317126</v>
      </c>
      <c r="S19" s="3">
        <v>-1.4210854715202004E-14</v>
      </c>
      <c r="T19" s="3">
        <v>-1.4210854715202004E-14</v>
      </c>
      <c r="U19" s="3">
        <v>-1.4210854715202004E-14</v>
      </c>
      <c r="V19" s="3">
        <v>-1.4210854715202004E-14</v>
      </c>
      <c r="W19" s="3">
        <v>-1.4210854715202004E-14</v>
      </c>
      <c r="X19" s="3">
        <v>-1.4210854715202004E-14</v>
      </c>
      <c r="Y19" s="3">
        <v>-1.4210854715202004E-14</v>
      </c>
      <c r="Z19" s="3">
        <v>-1.4210854715202004E-14</v>
      </c>
      <c r="AA19" s="3">
        <v>-1.4210854715202004E-14</v>
      </c>
      <c r="AB19" s="3">
        <v>-1.4210854715202004E-14</v>
      </c>
      <c r="AC19" s="3">
        <v>-1.4210854715202004E-14</v>
      </c>
      <c r="AD19" s="3">
        <v>-1.4210854715202004E-14</v>
      </c>
      <c r="AE19" s="3">
        <v>-1.4210854715202004E-14</v>
      </c>
      <c r="AF19" s="3">
        <v>-1.4210854715202004E-14</v>
      </c>
      <c r="AG19" s="3">
        <v>-1.4210854715202004E-14</v>
      </c>
      <c r="AH19" s="3">
        <v>-1.4210854715202004E-14</v>
      </c>
      <c r="AI19" s="3">
        <v>-1.4210854715202004E-14</v>
      </c>
      <c r="AJ19" s="3">
        <v>-1.4210854715202004E-14</v>
      </c>
      <c r="AK19" s="3">
        <v>-1.4210854715202004E-14</v>
      </c>
      <c r="AL19" s="3">
        <v>-1.4210854715202004E-14</v>
      </c>
      <c r="AM19" s="3">
        <v>-1.4210854715202004E-14</v>
      </c>
      <c r="AN19" s="3">
        <v>-1.4210854715202004E-14</v>
      </c>
      <c r="AO19" s="3">
        <v>-1.4210854715202004E-14</v>
      </c>
      <c r="AP19" s="3">
        <v>-1.4210854715202004E-14</v>
      </c>
      <c r="AQ19" s="3">
        <v>-1.4210854715202004E-14</v>
      </c>
      <c r="AR19" s="3">
        <v>-1.4210854715202004E-14</v>
      </c>
      <c r="AS19" s="3">
        <v>-1.4210854715202004E-14</v>
      </c>
      <c r="AT19" s="3">
        <v>-1.4210854715202004E-14</v>
      </c>
      <c r="AU19" s="3">
        <v>-1.4210854715202004E-14</v>
      </c>
      <c r="AV19" s="3">
        <v>-1.4210854715202004E-14</v>
      </c>
      <c r="AW19" s="3">
        <v>-1.4210854715202004E-14</v>
      </c>
      <c r="AX19" s="3">
        <v>-1.4210854715202004E-14</v>
      </c>
      <c r="AY19" s="3">
        <v>-1.4210854715202004E-14</v>
      </c>
      <c r="AZ19" s="3">
        <v>-1.4210854715202004E-14</v>
      </c>
      <c r="BA19" s="3">
        <v>-1.4210854715202004E-14</v>
      </c>
      <c r="BC19" s="7">
        <f t="shared" si="0"/>
        <v>-1.2883668296322668</v>
      </c>
      <c r="BD19" s="13">
        <f t="shared" si="1"/>
        <v>12.883668296322666</v>
      </c>
      <c r="BF19" t="s">
        <v>42</v>
      </c>
      <c r="BG19" s="15">
        <v>2807491.3106</v>
      </c>
      <c r="BH19" s="10">
        <v>217910865.60354084</v>
      </c>
      <c r="BJ19" s="10">
        <v>0</v>
      </c>
      <c r="BK19" s="10">
        <v>-3.5527136788005009E-7</v>
      </c>
      <c r="BM19" s="10">
        <v>2500000000</v>
      </c>
      <c r="BN19" s="10">
        <v>-32209170.740793172</v>
      </c>
      <c r="BO19" t="s">
        <v>42</v>
      </c>
      <c r="BP19" s="10">
        <f>SUM(BH15:BH19)</f>
        <v>1238406079.0857356</v>
      </c>
      <c r="BQ19" s="10">
        <v>-15955213.139083283</v>
      </c>
      <c r="BR19" s="12">
        <f t="shared" si="3"/>
        <v>-13147721.828483284</v>
      </c>
      <c r="BT19" t="s">
        <v>42</v>
      </c>
      <c r="BU19" s="20">
        <v>-8.3266101165918371E-2</v>
      </c>
      <c r="BV19" s="21">
        <v>-6.4629187317367807</v>
      </c>
      <c r="BW19" s="20">
        <v>1.1498505745666989</v>
      </c>
      <c r="BX19" s="21">
        <v>89.248694402904533</v>
      </c>
      <c r="BY19" s="20">
        <v>1.0665844734032248</v>
      </c>
      <c r="BZ19" s="21">
        <v>82.78577567135747</v>
      </c>
    </row>
    <row r="20" spans="2:78" x14ac:dyDescent="0.2">
      <c r="B20" s="87"/>
      <c r="C20" t="s">
        <v>43</v>
      </c>
      <c r="D20" s="3">
        <v>0</v>
      </c>
      <c r="E20" s="3">
        <v>1.4210854715202004E-14</v>
      </c>
      <c r="F20" s="3">
        <v>0</v>
      </c>
      <c r="G20" s="3">
        <v>1.4210854715202004E-14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1.4210854715202004E-14</v>
      </c>
      <c r="Q20" s="3">
        <v>2.8421709430404007E-14</v>
      </c>
      <c r="R20" s="3">
        <v>0</v>
      </c>
      <c r="S20" s="3">
        <v>-1.3568541323058554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C20" s="7">
        <f t="shared" si="0"/>
        <v>-1.3568541323057843</v>
      </c>
      <c r="BD20" s="13">
        <f t="shared" si="1"/>
        <v>13.568541323057843</v>
      </c>
      <c r="BF20" t="s">
        <v>43</v>
      </c>
      <c r="BG20" s="15">
        <v>1202194.5424000002</v>
      </c>
      <c r="BH20" s="10">
        <v>88601605.27029945</v>
      </c>
      <c r="BJ20" s="10">
        <v>0</v>
      </c>
      <c r="BK20" s="10">
        <v>-3.5527136788005009E-7</v>
      </c>
      <c r="BM20" s="10">
        <v>0</v>
      </c>
      <c r="BN20" s="10">
        <v>-7.1054273576010019E-7</v>
      </c>
      <c r="BO20" t="s">
        <v>43</v>
      </c>
      <c r="BP20" s="10">
        <v>0</v>
      </c>
      <c r="BQ20" s="10">
        <v>-6.6065139118694387E-8</v>
      </c>
      <c r="BR20" s="12">
        <f t="shared" si="3"/>
        <v>1202194.542399934</v>
      </c>
      <c r="BT20" t="s">
        <v>43</v>
      </c>
      <c r="BU20" s="20">
        <v>-6.6211026140081231E-2</v>
      </c>
      <c r="BV20" s="21">
        <v>-4.8797453288065729</v>
      </c>
      <c r="BW20" s="20">
        <v>1.0035010427441193</v>
      </c>
      <c r="BX20" s="21">
        <v>73.957916245459813</v>
      </c>
      <c r="BY20" s="20">
        <v>0.93729001660727818</v>
      </c>
      <c r="BZ20" s="21">
        <v>69.078170916892034</v>
      </c>
    </row>
    <row r="21" spans="2:78" x14ac:dyDescent="0.2">
      <c r="B21" s="87"/>
      <c r="C21" t="s">
        <v>44</v>
      </c>
      <c r="D21" s="3">
        <v>-1.4210854715202004E-14</v>
      </c>
      <c r="E21" s="3">
        <v>0</v>
      </c>
      <c r="F21" s="3">
        <v>0</v>
      </c>
      <c r="G21" s="3">
        <v>1.4210854715202004E-14</v>
      </c>
      <c r="H21" s="3">
        <v>0</v>
      </c>
      <c r="I21" s="3">
        <v>1.4210854715202004E-14</v>
      </c>
      <c r="J21" s="3">
        <v>0</v>
      </c>
      <c r="K21" s="3">
        <v>0</v>
      </c>
      <c r="L21" s="3">
        <v>0</v>
      </c>
      <c r="M21" s="3">
        <v>1.4210854715202004E-14</v>
      </c>
      <c r="N21" s="3">
        <v>1.4210854715202004E-14</v>
      </c>
      <c r="O21" s="3">
        <v>1.4210854715202004E-14</v>
      </c>
      <c r="P21" s="3">
        <v>1.4210854715202004E-14</v>
      </c>
      <c r="Q21" s="3">
        <v>0</v>
      </c>
      <c r="R21" s="3">
        <v>1.4210854715202004E-14</v>
      </c>
      <c r="S21" s="3">
        <v>0</v>
      </c>
      <c r="T21" s="3">
        <v>-1.4233654403077338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C21" s="7">
        <f t="shared" si="0"/>
        <v>-1.4233654403076486</v>
      </c>
      <c r="BD21" s="13">
        <f t="shared" si="1"/>
        <v>14.233654403076484</v>
      </c>
      <c r="BF21" t="s">
        <v>44</v>
      </c>
      <c r="BG21" s="15">
        <v>1202194.5424000002</v>
      </c>
      <c r="BH21" s="10">
        <v>84461411.550038815</v>
      </c>
      <c r="BJ21" s="10">
        <v>0</v>
      </c>
      <c r="BK21" s="10">
        <v>-3.5527136788005009E-7</v>
      </c>
      <c r="BM21" s="10">
        <v>0</v>
      </c>
      <c r="BN21" s="10">
        <v>-7.1054273576010019E-7</v>
      </c>
      <c r="BO21" t="s">
        <v>44</v>
      </c>
      <c r="BP21" s="10">
        <v>0</v>
      </c>
      <c r="BQ21" s="10">
        <v>-2.0418997386289677E-7</v>
      </c>
      <c r="BR21" s="12">
        <f t="shared" si="3"/>
        <v>1202194.542399796</v>
      </c>
      <c r="BT21" t="s">
        <v>44</v>
      </c>
      <c r="BU21" s="20">
        <v>-5.2650386758159584E-2</v>
      </c>
      <c r="BV21" s="21">
        <v>-3.699006963848174</v>
      </c>
      <c r="BW21" s="20">
        <v>0.86898385430185954</v>
      </c>
      <c r="BX21" s="21">
        <v>61.051352638832526</v>
      </c>
      <c r="BY21" s="20">
        <v>0.81633346754699687</v>
      </c>
      <c r="BZ21" s="21">
        <v>57.352345675215957</v>
      </c>
    </row>
    <row r="22" spans="2:78" x14ac:dyDescent="0.2">
      <c r="B22" s="87"/>
      <c r="C22" t="s">
        <v>45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-1.4210854715202004E-14</v>
      </c>
      <c r="K22" s="3">
        <v>0</v>
      </c>
      <c r="L22" s="3">
        <v>0</v>
      </c>
      <c r="M22" s="3">
        <v>1.4210854715202004E-14</v>
      </c>
      <c r="N22" s="3">
        <v>0</v>
      </c>
      <c r="O22" s="3">
        <v>0</v>
      </c>
      <c r="P22" s="3">
        <v>-1.4210854715202004E-14</v>
      </c>
      <c r="Q22" s="3">
        <v>0</v>
      </c>
      <c r="R22" s="3">
        <v>1.4210854715202004E-14</v>
      </c>
      <c r="S22" s="3">
        <v>1.4210854715202004E-14</v>
      </c>
      <c r="T22" s="3">
        <v>0</v>
      </c>
      <c r="U22" s="3">
        <v>-1.4879529782233192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C22" s="7">
        <f t="shared" si="0"/>
        <v>-1.487952978223305</v>
      </c>
      <c r="BD22" s="13">
        <f t="shared" si="1"/>
        <v>14.879529782233048</v>
      </c>
      <c r="BF22" t="s">
        <v>45</v>
      </c>
      <c r="BG22" s="15">
        <v>1202194.5424000002</v>
      </c>
      <c r="BH22" s="10">
        <v>80795197.159712151</v>
      </c>
      <c r="BJ22" s="10">
        <v>0</v>
      </c>
      <c r="BK22" s="10">
        <v>-3.5527136788005009E-7</v>
      </c>
      <c r="BM22" s="10">
        <v>0</v>
      </c>
      <c r="BN22" s="10">
        <v>-7.1054273576010019E-7</v>
      </c>
      <c r="BO22" t="s">
        <v>45</v>
      </c>
      <c r="BP22" s="10">
        <v>0</v>
      </c>
      <c r="BQ22" s="10">
        <v>-1.6923343539252651E-7</v>
      </c>
      <c r="BR22" s="12">
        <f t="shared" si="3"/>
        <v>1202194.5423998309</v>
      </c>
      <c r="BT22" t="s">
        <v>45</v>
      </c>
      <c r="BU22" s="20">
        <v>-4.1869002408930101E-2</v>
      </c>
      <c r="BV22" s="21">
        <v>-2.8138659636109771</v>
      </c>
      <c r="BW22" s="20">
        <v>0.74658136145808385</v>
      </c>
      <c r="BX22" s="21">
        <v>50.175064157552818</v>
      </c>
      <c r="BY22" s="20">
        <v>0.70471235905347385</v>
      </c>
      <c r="BZ22" s="21">
        <v>47.361198194232188</v>
      </c>
    </row>
    <row r="23" spans="2:78" x14ac:dyDescent="0.2">
      <c r="B23" s="87"/>
      <c r="C23" t="s">
        <v>46</v>
      </c>
      <c r="D23" s="3">
        <v>0</v>
      </c>
      <c r="E23" s="3">
        <v>-1.4210854715202004E-14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-1.4210854715202004E-14</v>
      </c>
      <c r="M23" s="3">
        <v>0</v>
      </c>
      <c r="N23" s="3">
        <v>0</v>
      </c>
      <c r="O23" s="3">
        <v>0</v>
      </c>
      <c r="P23" s="3">
        <v>-1.4210854715202004E-14</v>
      </c>
      <c r="Q23" s="3">
        <v>0</v>
      </c>
      <c r="R23" s="3">
        <v>0</v>
      </c>
      <c r="S23" s="3">
        <v>0</v>
      </c>
      <c r="T23" s="3">
        <v>0</v>
      </c>
      <c r="U23" s="3">
        <v>1.4210854715202004E-14</v>
      </c>
      <c r="V23" s="3">
        <v>-1.5506677414433057</v>
      </c>
      <c r="W23" s="3">
        <v>1.4210854715202004E-14</v>
      </c>
      <c r="X23" s="3">
        <v>1.4210854715202004E-14</v>
      </c>
      <c r="Y23" s="3">
        <v>1.4210854715202004E-14</v>
      </c>
      <c r="Z23" s="3">
        <v>1.4210854715202004E-14</v>
      </c>
      <c r="AA23" s="3">
        <v>1.4210854715202004E-14</v>
      </c>
      <c r="AB23" s="3">
        <v>1.4210854715202004E-14</v>
      </c>
      <c r="AC23" s="3">
        <v>1.4210854715202004E-14</v>
      </c>
      <c r="AD23" s="3">
        <v>1.4210854715202004E-14</v>
      </c>
      <c r="AE23" s="3">
        <v>1.4210854715202004E-14</v>
      </c>
      <c r="AF23" s="3">
        <v>1.4210854715202004E-14</v>
      </c>
      <c r="AG23" s="3">
        <v>1.4210854715202004E-14</v>
      </c>
      <c r="AH23" s="3">
        <v>1.4210854715202004E-14</v>
      </c>
      <c r="AI23" s="3">
        <v>1.4210854715202004E-14</v>
      </c>
      <c r="AJ23" s="3">
        <v>1.4210854715202004E-14</v>
      </c>
      <c r="AK23" s="3">
        <v>1.4210854715202004E-14</v>
      </c>
      <c r="AL23" s="3">
        <v>1.4210854715202004E-14</v>
      </c>
      <c r="AM23" s="3">
        <v>1.4210854715202004E-14</v>
      </c>
      <c r="AN23" s="3">
        <v>1.4210854715202004E-14</v>
      </c>
      <c r="AO23" s="3">
        <v>1.4210854715202004E-14</v>
      </c>
      <c r="AP23" s="3">
        <v>1.4210854715202004E-14</v>
      </c>
      <c r="AQ23" s="3">
        <v>1.4210854715202004E-14</v>
      </c>
      <c r="AR23" s="3">
        <v>1.4210854715202004E-14</v>
      </c>
      <c r="AS23" s="3">
        <v>1.4210854715202004E-14</v>
      </c>
      <c r="AT23" s="3">
        <v>1.4210854715202004E-14</v>
      </c>
      <c r="AU23" s="3">
        <v>1.4210854715202004E-14</v>
      </c>
      <c r="AV23" s="3">
        <v>1.4210854715202004E-14</v>
      </c>
      <c r="AW23" s="3">
        <v>1.4210854715202004E-14</v>
      </c>
      <c r="AX23" s="3">
        <v>1.4210854715202004E-14</v>
      </c>
      <c r="AY23" s="3">
        <v>1.4210854715202004E-14</v>
      </c>
      <c r="AZ23" s="3">
        <v>1.4210854715202004E-14</v>
      </c>
      <c r="BA23" s="3">
        <v>1.4210854715202004E-14</v>
      </c>
      <c r="BC23" s="7">
        <f t="shared" si="0"/>
        <v>-1.5506677414428935</v>
      </c>
      <c r="BD23" s="13">
        <f t="shared" si="1"/>
        <v>15.506677414428934</v>
      </c>
      <c r="BF23" t="s">
        <v>46</v>
      </c>
      <c r="BG23" s="15">
        <v>1202194.5424000002</v>
      </c>
      <c r="BH23" s="10">
        <v>77527539.283195496</v>
      </c>
      <c r="BJ23" s="10">
        <v>0</v>
      </c>
      <c r="BK23" s="10">
        <v>-3.5527136788005009E-7</v>
      </c>
      <c r="BM23" s="10">
        <v>0</v>
      </c>
      <c r="BN23" s="10">
        <v>-7.1054273576010019E-7</v>
      </c>
      <c r="BO23" t="s">
        <v>46</v>
      </c>
      <c r="BP23" s="10">
        <v>0</v>
      </c>
      <c r="BQ23" s="10">
        <v>-2.0747914941695415E-7</v>
      </c>
      <c r="BR23" s="12">
        <f t="shared" si="3"/>
        <v>1202194.5423997927</v>
      </c>
      <c r="BT23" t="s">
        <v>46</v>
      </c>
      <c r="BU23" s="20">
        <v>-3.3297899181889079E-2</v>
      </c>
      <c r="BV23" s="21">
        <v>-2.1473264898596347</v>
      </c>
      <c r="BW23" s="20">
        <v>0.63631865403249321</v>
      </c>
      <c r="BX23" s="21">
        <v>41.035138413332994</v>
      </c>
      <c r="BY23" s="20">
        <v>0.60302075485355999</v>
      </c>
      <c r="BZ23" s="21">
        <v>38.887811923663975</v>
      </c>
    </row>
    <row r="24" spans="2:78" x14ac:dyDescent="0.2">
      <c r="B24" s="87"/>
      <c r="C24" t="s">
        <v>13</v>
      </c>
      <c r="D24" s="3">
        <v>-1.4210854715202004E-14</v>
      </c>
      <c r="E24" s="3">
        <v>-2.8421709430404007E-14</v>
      </c>
      <c r="F24" s="3">
        <v>0</v>
      </c>
      <c r="G24" s="3">
        <v>0</v>
      </c>
      <c r="H24" s="3">
        <v>1.4210854715202004E-14</v>
      </c>
      <c r="I24" s="3">
        <v>0</v>
      </c>
      <c r="J24" s="3">
        <v>0</v>
      </c>
      <c r="K24" s="3">
        <v>0</v>
      </c>
      <c r="L24" s="3">
        <v>0</v>
      </c>
      <c r="M24" s="3">
        <v>2.8421709430404007E-14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1.4210854715202004E-14</v>
      </c>
      <c r="T24" s="3">
        <v>-1.4210854715202004E-14</v>
      </c>
      <c r="U24" s="3">
        <v>0</v>
      </c>
      <c r="V24" s="3">
        <v>0</v>
      </c>
      <c r="W24" s="3">
        <v>-1.6115595205595383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C24" s="7">
        <f t="shared" si="0"/>
        <v>-1.6115595205595383</v>
      </c>
      <c r="BD24" s="13">
        <f t="shared" si="1"/>
        <v>16.115595205595383</v>
      </c>
      <c r="BF24" t="s">
        <v>13</v>
      </c>
      <c r="BG24" s="15">
        <v>1202194.5424000002</v>
      </c>
      <c r="BH24" s="10">
        <v>74598209.191922441</v>
      </c>
      <c r="BJ24" s="10">
        <v>0</v>
      </c>
      <c r="BK24" s="10">
        <v>-3.5527136788005009E-7</v>
      </c>
      <c r="BM24" s="10">
        <v>0</v>
      </c>
      <c r="BN24" s="10">
        <v>-7.1054273576010019E-7</v>
      </c>
      <c r="BO24" t="s">
        <v>13</v>
      </c>
      <c r="BP24" s="10">
        <f>SUM(BH20:BH24)</f>
        <v>405983962.45516831</v>
      </c>
      <c r="BQ24" s="10">
        <v>-6542673.1988912728</v>
      </c>
      <c r="BR24" s="12">
        <f t="shared" si="3"/>
        <v>-5340478.6564912722</v>
      </c>
      <c r="BT24" t="s">
        <v>13</v>
      </c>
      <c r="BU24" s="20">
        <v>-2.6484454017918324E-2</v>
      </c>
      <c r="BV24" s="21">
        <v>-1.6434052655129257</v>
      </c>
      <c r="BW24" s="20">
        <v>0.53798711423223722</v>
      </c>
      <c r="BX24" s="21">
        <v>33.383012378291617</v>
      </c>
      <c r="BY24" s="20">
        <v>0.51150266021682</v>
      </c>
      <c r="BZ24" s="21">
        <v>31.739607112933889</v>
      </c>
    </row>
    <row r="25" spans="2:78" x14ac:dyDescent="0.2">
      <c r="B25" s="87"/>
      <c r="C25" t="s">
        <v>47</v>
      </c>
      <c r="D25" s="3">
        <v>1.4210854715202004E-14</v>
      </c>
      <c r="E25" s="3">
        <v>0</v>
      </c>
      <c r="F25" s="3">
        <v>2.8421709430404007E-14</v>
      </c>
      <c r="G25" s="3">
        <v>0</v>
      </c>
      <c r="H25" s="3">
        <v>0</v>
      </c>
      <c r="I25" s="3">
        <v>0</v>
      </c>
      <c r="J25" s="3">
        <v>2.8421709430404007E-14</v>
      </c>
      <c r="K25" s="3">
        <v>1.4210854715202004E-14</v>
      </c>
      <c r="L25" s="3">
        <v>-1.4210854715202004E-14</v>
      </c>
      <c r="M25" s="3">
        <v>0</v>
      </c>
      <c r="N25" s="3">
        <v>2.8421709430404007E-14</v>
      </c>
      <c r="O25" s="3">
        <v>0</v>
      </c>
      <c r="P25" s="3">
        <v>1.4210854715202004E-14</v>
      </c>
      <c r="Q25" s="3">
        <v>0</v>
      </c>
      <c r="R25" s="3">
        <v>0</v>
      </c>
      <c r="S25" s="3">
        <v>0</v>
      </c>
      <c r="T25" s="3">
        <v>1.4210854715202004E-14</v>
      </c>
      <c r="U25" s="3">
        <v>0</v>
      </c>
      <c r="V25" s="3">
        <v>0</v>
      </c>
      <c r="W25" s="3">
        <v>1.4210854715202004E-14</v>
      </c>
      <c r="X25" s="3">
        <v>-1.6706950216459688</v>
      </c>
      <c r="Y25" s="3">
        <v>2.8421709430404007E-14</v>
      </c>
      <c r="Z25" s="3">
        <v>2.8421709430404007E-14</v>
      </c>
      <c r="AA25" s="3">
        <v>2.8421709430404007E-14</v>
      </c>
      <c r="AB25" s="3">
        <v>2.8421709430404007E-14</v>
      </c>
      <c r="AC25" s="3">
        <v>2.8421709430404007E-14</v>
      </c>
      <c r="AD25" s="3">
        <v>2.8421709430404007E-14</v>
      </c>
      <c r="AE25" s="3">
        <v>2.8421709430404007E-14</v>
      </c>
      <c r="AF25" s="3">
        <v>2.8421709430404007E-14</v>
      </c>
      <c r="AG25" s="3">
        <v>2.8421709430404007E-14</v>
      </c>
      <c r="AH25" s="3">
        <v>2.8421709430404007E-14</v>
      </c>
      <c r="AI25" s="3">
        <v>2.8421709430404007E-14</v>
      </c>
      <c r="AJ25" s="3">
        <v>2.8421709430404007E-14</v>
      </c>
      <c r="AK25" s="3">
        <v>2.8421709430404007E-14</v>
      </c>
      <c r="AL25" s="3">
        <v>2.8421709430404007E-14</v>
      </c>
      <c r="AM25" s="3">
        <v>2.8421709430404007E-14</v>
      </c>
      <c r="AN25" s="3">
        <v>2.8421709430404007E-14</v>
      </c>
      <c r="AO25" s="3">
        <v>2.8421709430404007E-14</v>
      </c>
      <c r="AP25" s="3">
        <v>2.8421709430404007E-14</v>
      </c>
      <c r="AQ25" s="3">
        <v>2.8421709430404007E-14</v>
      </c>
      <c r="AR25" s="3">
        <v>2.8421709430404007E-14</v>
      </c>
      <c r="AS25" s="3">
        <v>2.8421709430404007E-14</v>
      </c>
      <c r="AT25" s="3">
        <v>2.8421709430404007E-14</v>
      </c>
      <c r="AU25" s="3">
        <v>2.8421709430404007E-14</v>
      </c>
      <c r="AV25" s="3">
        <v>2.8421709430404007E-14</v>
      </c>
      <c r="AW25" s="3">
        <v>2.8421709430404007E-14</v>
      </c>
      <c r="AX25" s="3">
        <v>2.8421709430404007E-14</v>
      </c>
      <c r="AY25" s="3">
        <v>2.8421709430404007E-14</v>
      </c>
      <c r="AZ25" s="3">
        <v>2.8421709430404007E-14</v>
      </c>
      <c r="BA25" s="3">
        <v>2.8421709430404007E-14</v>
      </c>
      <c r="BC25" s="7">
        <f t="shared" si="0"/>
        <v>-1.6706950216450025</v>
      </c>
      <c r="BD25" s="13">
        <f t="shared" si="1"/>
        <v>16.706950216450025</v>
      </c>
      <c r="BF25" t="s">
        <v>47</v>
      </c>
      <c r="BG25" s="15">
        <v>569266.18680000002</v>
      </c>
      <c r="BH25" s="10">
        <v>34073614.838363163</v>
      </c>
      <c r="BJ25" s="10">
        <v>0</v>
      </c>
      <c r="BK25" s="10">
        <v>-3.5527136788005009E-7</v>
      </c>
      <c r="BM25" s="10">
        <v>0</v>
      </c>
      <c r="BN25" s="10">
        <v>-7.1054273576010019E-7</v>
      </c>
      <c r="BO25" t="s">
        <v>47</v>
      </c>
      <c r="BP25" s="10">
        <v>0</v>
      </c>
      <c r="BQ25" s="10">
        <v>-1.4649618279137257E-7</v>
      </c>
      <c r="BR25" s="12">
        <f t="shared" si="3"/>
        <v>569266.18679985357</v>
      </c>
      <c r="BT25" t="s">
        <v>47</v>
      </c>
      <c r="BU25" s="20">
        <v>-2.1075077926070662E-2</v>
      </c>
      <c r="BV25" s="21">
        <v>-1.2614557206939865</v>
      </c>
      <c r="BW25" s="20">
        <v>0.45131262923086979</v>
      </c>
      <c r="BX25" s="21">
        <v>27.01346585602013</v>
      </c>
      <c r="BY25" s="20">
        <v>0.4302375513067318</v>
      </c>
      <c r="BZ25" s="21">
        <v>25.752010135441822</v>
      </c>
    </row>
    <row r="26" spans="2:78" x14ac:dyDescent="0.2">
      <c r="B26" s="87"/>
      <c r="C26" t="s">
        <v>48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-1.4210854715202004E-14</v>
      </c>
      <c r="S26" s="3">
        <v>0</v>
      </c>
      <c r="T26" s="3">
        <v>0</v>
      </c>
      <c r="U26" s="3">
        <v>-1.4210854715202004E-14</v>
      </c>
      <c r="V26" s="3">
        <v>-1.4210854715202004E-14</v>
      </c>
      <c r="W26" s="3">
        <v>-1.4210854715202004E-14</v>
      </c>
      <c r="X26" s="3">
        <v>0</v>
      </c>
      <c r="Y26" s="3">
        <v>-1.728138244032067</v>
      </c>
      <c r="Z26" s="3">
        <v>-1.4210854715202004E-14</v>
      </c>
      <c r="AA26" s="3">
        <v>-1.4210854715202004E-14</v>
      </c>
      <c r="AB26" s="3">
        <v>-1.4210854715202004E-14</v>
      </c>
      <c r="AC26" s="3">
        <v>-1.4210854715202004E-14</v>
      </c>
      <c r="AD26" s="3">
        <v>-1.4210854715202004E-14</v>
      </c>
      <c r="AE26" s="3">
        <v>-1.4210854715202004E-14</v>
      </c>
      <c r="AF26" s="3">
        <v>-1.4210854715202004E-14</v>
      </c>
      <c r="AG26" s="3">
        <v>-1.4210854715202004E-14</v>
      </c>
      <c r="AH26" s="3">
        <v>-1.4210854715202004E-14</v>
      </c>
      <c r="AI26" s="3">
        <v>-1.4210854715202004E-14</v>
      </c>
      <c r="AJ26" s="3">
        <v>-1.4210854715202004E-14</v>
      </c>
      <c r="AK26" s="3">
        <v>-1.4210854715202004E-14</v>
      </c>
      <c r="AL26" s="3">
        <v>-1.4210854715202004E-14</v>
      </c>
      <c r="AM26" s="3">
        <v>-1.4210854715202004E-14</v>
      </c>
      <c r="AN26" s="3">
        <v>-1.4210854715202004E-14</v>
      </c>
      <c r="AO26" s="3">
        <v>-1.4210854715202004E-14</v>
      </c>
      <c r="AP26" s="3">
        <v>-1.4210854715202004E-14</v>
      </c>
      <c r="AQ26" s="3">
        <v>-1.4210854715202004E-14</v>
      </c>
      <c r="AR26" s="3">
        <v>-1.4210854715202004E-14</v>
      </c>
      <c r="AS26" s="3">
        <v>-1.4210854715202004E-14</v>
      </c>
      <c r="AT26" s="3">
        <v>-1.4210854715202004E-14</v>
      </c>
      <c r="AU26" s="3">
        <v>-1.4210854715202004E-14</v>
      </c>
      <c r="AV26" s="3">
        <v>-1.4210854715202004E-14</v>
      </c>
      <c r="AW26" s="3">
        <v>-1.4210854715202004E-14</v>
      </c>
      <c r="AX26" s="3">
        <v>-1.4210854715202004E-14</v>
      </c>
      <c r="AY26" s="3">
        <v>-1.4210854715202004E-14</v>
      </c>
      <c r="AZ26" s="3">
        <v>-1.4210854715202004E-14</v>
      </c>
      <c r="BA26" s="3">
        <v>-1.4210854715202004E-14</v>
      </c>
      <c r="BC26" s="7">
        <f t="shared" si="0"/>
        <v>-1.7281382440325217</v>
      </c>
      <c r="BD26" s="13">
        <f t="shared" si="1"/>
        <v>17.281382440325217</v>
      </c>
      <c r="BF26" t="s">
        <v>48</v>
      </c>
      <c r="BG26" s="15">
        <v>569266.18680000002</v>
      </c>
      <c r="BH26" s="10">
        <v>32941009.711766012</v>
      </c>
      <c r="BJ26" s="10">
        <v>0</v>
      </c>
      <c r="BK26" s="10">
        <v>-3.5527136788005009E-7</v>
      </c>
      <c r="BM26" s="10">
        <v>0</v>
      </c>
      <c r="BN26" s="10">
        <v>-7.1054273576010019E-7</v>
      </c>
      <c r="BO26" t="s">
        <v>48</v>
      </c>
      <c r="BP26" s="10">
        <v>0</v>
      </c>
      <c r="BQ26" s="10">
        <v>-1.6923343539252651E-7</v>
      </c>
      <c r="BR26" s="12">
        <f t="shared" si="3"/>
        <v>569266.18679983076</v>
      </c>
      <c r="BT26" t="s">
        <v>48</v>
      </c>
      <c r="BU26" s="20">
        <v>-1.677299872835647E-2</v>
      </c>
      <c r="BV26" s="21">
        <v>-0.97058199979731197</v>
      </c>
      <c r="BW26" s="20">
        <v>0.37550616542557691</v>
      </c>
      <c r="BX26" s="21">
        <v>21.728942503415929</v>
      </c>
      <c r="BY26" s="20">
        <v>0.35873316669761834</v>
      </c>
      <c r="BZ26" s="21">
        <v>20.758360503641647</v>
      </c>
    </row>
    <row r="27" spans="2:78" x14ac:dyDescent="0.2">
      <c r="B27" s="87"/>
      <c r="C27" t="s">
        <v>49</v>
      </c>
      <c r="D27" s="3">
        <v>0</v>
      </c>
      <c r="E27" s="3">
        <v>0</v>
      </c>
      <c r="F27" s="3">
        <v>0</v>
      </c>
      <c r="G27" s="3">
        <v>-1.4210854715202004E-14</v>
      </c>
      <c r="H27" s="3">
        <v>0</v>
      </c>
      <c r="I27" s="3">
        <v>0</v>
      </c>
      <c r="J27" s="3">
        <v>0</v>
      </c>
      <c r="K27" s="3">
        <v>0</v>
      </c>
      <c r="L27" s="3">
        <v>1.4210854715202004E-14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-2.8421709430404007E-14</v>
      </c>
      <c r="S27" s="3">
        <v>2.8421709430404007E-14</v>
      </c>
      <c r="T27" s="3">
        <v>0</v>
      </c>
      <c r="U27" s="3">
        <v>0</v>
      </c>
      <c r="V27" s="3">
        <v>0</v>
      </c>
      <c r="W27" s="3">
        <v>1.4210854715202004E-14</v>
      </c>
      <c r="X27" s="3">
        <v>0</v>
      </c>
      <c r="Y27" s="3">
        <v>0</v>
      </c>
      <c r="Z27" s="3">
        <v>-1.7839505834468525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C27" s="7">
        <f t="shared" si="0"/>
        <v>-1.7839505834468383</v>
      </c>
      <c r="BD27" s="13">
        <f t="shared" si="1"/>
        <v>17.839505834468383</v>
      </c>
      <c r="BF27" t="s">
        <v>49</v>
      </c>
      <c r="BG27" s="15">
        <v>569266.18680000002</v>
      </c>
      <c r="BH27" s="10">
        <v>31910423.533112958</v>
      </c>
      <c r="BJ27" s="10">
        <v>0</v>
      </c>
      <c r="BK27" s="10">
        <v>-3.5527136788005009E-7</v>
      </c>
      <c r="BM27" s="10">
        <v>0</v>
      </c>
      <c r="BN27" s="10">
        <v>-7.1054273576010019E-7</v>
      </c>
      <c r="BO27" t="s">
        <v>49</v>
      </c>
      <c r="BP27" s="10">
        <v>0</v>
      </c>
      <c r="BQ27" s="10">
        <v>-1.8474189681580019E-7</v>
      </c>
      <c r="BR27" s="12">
        <f t="shared" si="3"/>
        <v>569266.18679981527</v>
      </c>
      <c r="BT27" t="s">
        <v>49</v>
      </c>
      <c r="BU27" s="20">
        <v>-1.3350757763419097E-2</v>
      </c>
      <c r="BV27" s="21">
        <v>-0.7483815912353029</v>
      </c>
      <c r="BW27" s="20">
        <v>0.30984973720887865</v>
      </c>
      <c r="BX27" s="21">
        <v>17.368739923831978</v>
      </c>
      <c r="BY27" s="20">
        <v>0.29649897944665327</v>
      </c>
      <c r="BZ27" s="21">
        <v>16.620358332663592</v>
      </c>
    </row>
    <row r="28" spans="2:78" x14ac:dyDescent="0.2">
      <c r="B28" s="87"/>
      <c r="C28" t="s">
        <v>50</v>
      </c>
      <c r="D28" s="3">
        <v>2.8421709430404007E-14</v>
      </c>
      <c r="E28" s="3">
        <v>0</v>
      </c>
      <c r="F28" s="3">
        <v>0</v>
      </c>
      <c r="G28" s="3">
        <v>-1.4210854715202004E-14</v>
      </c>
      <c r="H28" s="3">
        <v>-1.4210854715202004E-14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1.4210854715202004E-14</v>
      </c>
      <c r="P28" s="3">
        <v>-1.4210854715202004E-14</v>
      </c>
      <c r="Q28" s="3">
        <v>0</v>
      </c>
      <c r="R28" s="3">
        <v>-2.8421709430404007E-14</v>
      </c>
      <c r="S28" s="3">
        <v>0</v>
      </c>
      <c r="T28" s="3">
        <v>1.4210854715202004E-14</v>
      </c>
      <c r="U28" s="3">
        <v>-1.4210854715202004E-14</v>
      </c>
      <c r="V28" s="3">
        <v>-1.4210854715202004E-14</v>
      </c>
      <c r="W28" s="3">
        <v>-1.4210854715202004E-14</v>
      </c>
      <c r="X28" s="3">
        <v>0</v>
      </c>
      <c r="Y28" s="3">
        <v>-2.8421709430404007E-14</v>
      </c>
      <c r="Z28" s="3">
        <v>-1.4210854715202004E-14</v>
      </c>
      <c r="AA28" s="3">
        <v>-1.8381909481675507</v>
      </c>
      <c r="AB28" s="3">
        <v>-1.4210854715202004E-14</v>
      </c>
      <c r="AC28" s="3">
        <v>-1.4210854715202004E-14</v>
      </c>
      <c r="AD28" s="3">
        <v>-1.4210854715202004E-14</v>
      </c>
      <c r="AE28" s="3">
        <v>-1.4210854715202004E-14</v>
      </c>
      <c r="AF28" s="3">
        <v>-1.4210854715202004E-14</v>
      </c>
      <c r="AG28" s="3">
        <v>-1.4210854715202004E-14</v>
      </c>
      <c r="AH28" s="3">
        <v>-1.4210854715202004E-14</v>
      </c>
      <c r="AI28" s="3">
        <v>-1.4210854715202004E-14</v>
      </c>
      <c r="AJ28" s="3">
        <v>-1.4210854715202004E-14</v>
      </c>
      <c r="AK28" s="3">
        <v>-1.4210854715202004E-14</v>
      </c>
      <c r="AL28" s="3">
        <v>-1.4210854715202004E-14</v>
      </c>
      <c r="AM28" s="3">
        <v>-1.4210854715202004E-14</v>
      </c>
      <c r="AN28" s="3">
        <v>-1.4210854715202004E-14</v>
      </c>
      <c r="AO28" s="3">
        <v>-1.4210854715202004E-14</v>
      </c>
      <c r="AP28" s="3">
        <v>-1.4210854715202004E-14</v>
      </c>
      <c r="AQ28" s="3">
        <v>-1.4210854715202004E-14</v>
      </c>
      <c r="AR28" s="3">
        <v>-1.4210854715202004E-14</v>
      </c>
      <c r="AS28" s="3">
        <v>-1.4210854715202004E-14</v>
      </c>
      <c r="AT28" s="3">
        <v>-1.4210854715202004E-14</v>
      </c>
      <c r="AU28" s="3">
        <v>-1.4210854715202004E-14</v>
      </c>
      <c r="AV28" s="3">
        <v>-1.4210854715202004E-14</v>
      </c>
      <c r="AW28" s="3">
        <v>-1.4210854715202004E-14</v>
      </c>
      <c r="AX28" s="3">
        <v>-1.4210854715202004E-14</v>
      </c>
      <c r="AY28" s="3">
        <v>-1.4210854715202004E-14</v>
      </c>
      <c r="AZ28" s="3">
        <v>-1.4210854715202004E-14</v>
      </c>
      <c r="BA28" s="3">
        <v>-1.4210854715202004E-14</v>
      </c>
      <c r="BC28" s="7">
        <f t="shared" si="0"/>
        <v>-1.8381909481680196</v>
      </c>
      <c r="BD28" s="13">
        <f t="shared" si="1"/>
        <v>18.381909481680196</v>
      </c>
      <c r="BF28" t="s">
        <v>50</v>
      </c>
      <c r="BG28" s="15">
        <v>569266.18680000002</v>
      </c>
      <c r="BH28" s="10">
        <v>30968827.659979068</v>
      </c>
      <c r="BJ28" s="10">
        <v>0</v>
      </c>
      <c r="BK28" s="10">
        <v>-3.5527136788005009E-7</v>
      </c>
      <c r="BM28" s="10">
        <v>0</v>
      </c>
      <c r="BN28" s="10">
        <v>-7.1054273576010019E-7</v>
      </c>
      <c r="BO28" t="s">
        <v>50</v>
      </c>
      <c r="BP28" s="10">
        <v>0</v>
      </c>
      <c r="BQ28" s="10">
        <v>-1.6923343539252651E-7</v>
      </c>
      <c r="BR28" s="12">
        <f t="shared" si="3"/>
        <v>569266.18679983076</v>
      </c>
      <c r="BT28" t="s">
        <v>50</v>
      </c>
      <c r="BU28" s="20">
        <v>-1.0627782058236335E-2</v>
      </c>
      <c r="BV28" s="21">
        <v>-0.5781652917322333</v>
      </c>
      <c r="BW28" s="20">
        <v>0.25353727265473935</v>
      </c>
      <c r="BX28" s="21">
        <v>13.792760371667425</v>
      </c>
      <c r="BY28" s="20">
        <v>0.24290949059809464</v>
      </c>
      <c r="BZ28" s="21">
        <v>13.214595080021782</v>
      </c>
    </row>
    <row r="29" spans="2:78" x14ac:dyDescent="0.2">
      <c r="B29" s="87"/>
      <c r="C29" t="s">
        <v>51</v>
      </c>
      <c r="D29" s="3">
        <v>2.8421709430404007E-14</v>
      </c>
      <c r="E29" s="3">
        <v>0</v>
      </c>
      <c r="F29" s="3">
        <v>0</v>
      </c>
      <c r="G29" s="3">
        <v>0</v>
      </c>
      <c r="H29" s="3">
        <v>-1.4210854715202004E-14</v>
      </c>
      <c r="I29" s="3">
        <v>2.8421709430404007E-14</v>
      </c>
      <c r="J29" s="3">
        <v>0</v>
      </c>
      <c r="K29" s="3">
        <v>0</v>
      </c>
      <c r="L29" s="3">
        <v>1.4210854715202004E-14</v>
      </c>
      <c r="M29" s="3">
        <v>0</v>
      </c>
      <c r="N29" s="3">
        <v>0</v>
      </c>
      <c r="O29" s="3">
        <v>1.4210854715202004E-14</v>
      </c>
      <c r="P29" s="3">
        <v>0</v>
      </c>
      <c r="Q29" s="3">
        <v>1.4210854715202004E-14</v>
      </c>
      <c r="R29" s="3">
        <v>0</v>
      </c>
      <c r="S29" s="3">
        <v>2.8421709430404007E-14</v>
      </c>
      <c r="T29" s="3">
        <v>1.4210854715202004E-14</v>
      </c>
      <c r="U29" s="3">
        <v>0</v>
      </c>
      <c r="V29" s="3">
        <v>-1.4210854715202004E-14</v>
      </c>
      <c r="W29" s="3">
        <v>1.4210854715202004E-14</v>
      </c>
      <c r="X29" s="3">
        <v>1.4210854715202004E-14</v>
      </c>
      <c r="Y29" s="3">
        <v>0</v>
      </c>
      <c r="Z29" s="3">
        <v>0</v>
      </c>
      <c r="AA29" s="3">
        <v>0</v>
      </c>
      <c r="AB29" s="3">
        <v>-1.8909158696085484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C29" s="7">
        <f t="shared" si="0"/>
        <v>-1.8909158696084063</v>
      </c>
      <c r="BD29" s="13">
        <f t="shared" si="1"/>
        <v>18.909158696084063</v>
      </c>
      <c r="BF29" t="s">
        <v>51</v>
      </c>
      <c r="BG29" s="15">
        <v>569266.18680000002</v>
      </c>
      <c r="BH29" s="10">
        <v>30105315.416131653</v>
      </c>
      <c r="BJ29" s="10">
        <v>0</v>
      </c>
      <c r="BK29" s="10">
        <v>-3.5527136788005009E-7</v>
      </c>
      <c r="BM29" s="10">
        <v>0</v>
      </c>
      <c r="BN29" s="10">
        <v>-7.1054273576010019E-7</v>
      </c>
      <c r="BO29" t="s">
        <v>51</v>
      </c>
      <c r="BP29" s="10">
        <f>SUM(BH25:BH29)</f>
        <v>159999191.15935284</v>
      </c>
      <c r="BQ29" s="10">
        <v>-3025450.0968776746</v>
      </c>
      <c r="BR29" s="12">
        <f t="shared" si="3"/>
        <v>-2456183.9100776743</v>
      </c>
      <c r="BT29" t="s">
        <v>51</v>
      </c>
      <c r="BU29" s="20">
        <v>-8.4606869095296133E-3</v>
      </c>
      <c r="BV29" s="21">
        <v>-0.44743856907357343</v>
      </c>
      <c r="BW29" s="20">
        <v>0.20570860508769329</v>
      </c>
      <c r="BX29" s="21">
        <v>10.878781462126517</v>
      </c>
      <c r="BY29" s="20">
        <v>0.19724791817941423</v>
      </c>
      <c r="BZ29" s="21">
        <v>10.431342893119078</v>
      </c>
    </row>
    <row r="30" spans="2:78" x14ac:dyDescent="0.2">
      <c r="B30" s="87"/>
      <c r="C30" t="s">
        <v>52</v>
      </c>
      <c r="D30" s="3">
        <v>1.4210854715202004E-14</v>
      </c>
      <c r="E30" s="3">
        <v>1.4210854715202004E-14</v>
      </c>
      <c r="F30" s="3">
        <v>0</v>
      </c>
      <c r="G30" s="3">
        <v>-1.4210854715202004E-14</v>
      </c>
      <c r="H30" s="3">
        <v>-1.4210854715202004E-14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1.4210854715202004E-14</v>
      </c>
      <c r="O30" s="3">
        <v>-1.4210854715202004E-14</v>
      </c>
      <c r="P30" s="3">
        <v>0</v>
      </c>
      <c r="Q30" s="3">
        <v>2.8421709430404007E-14</v>
      </c>
      <c r="R30" s="3">
        <v>-1.4210854715202004E-14</v>
      </c>
      <c r="S30" s="3">
        <v>2.8421709430404007E-14</v>
      </c>
      <c r="T30" s="3">
        <v>1.4210854715202004E-14</v>
      </c>
      <c r="U30" s="3">
        <v>0</v>
      </c>
      <c r="V30" s="3">
        <v>0</v>
      </c>
      <c r="W30" s="3">
        <v>-1.4210854715202004E-14</v>
      </c>
      <c r="X30" s="3">
        <v>0</v>
      </c>
      <c r="Y30" s="3">
        <v>0</v>
      </c>
      <c r="Z30" s="3">
        <v>0</v>
      </c>
      <c r="AA30" s="3">
        <v>0</v>
      </c>
      <c r="AB30" s="3">
        <v>-1.4210854715202004E-14</v>
      </c>
      <c r="AC30" s="3">
        <v>-1.9421796076347277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C30" s="7">
        <f t="shared" si="0"/>
        <v>-1.9421796076346993</v>
      </c>
      <c r="BD30" s="13">
        <f t="shared" si="1"/>
        <v>19.421796076346993</v>
      </c>
      <c r="BF30" t="s">
        <v>52</v>
      </c>
      <c r="BG30" s="15">
        <v>444592.79019999999</v>
      </c>
      <c r="BH30" s="10">
        <v>22891435.398231994</v>
      </c>
      <c r="BJ30" s="10">
        <v>0</v>
      </c>
      <c r="BK30" s="10">
        <v>-3.5527136788005009E-7</v>
      </c>
      <c r="BM30" s="10">
        <v>0</v>
      </c>
      <c r="BN30" s="10">
        <v>-7.1054273576010019E-7</v>
      </c>
      <c r="BO30" t="s">
        <v>52</v>
      </c>
      <c r="BP30" s="10">
        <v>0</v>
      </c>
      <c r="BQ30" s="10">
        <v>-1.6923343539252651E-7</v>
      </c>
      <c r="BR30" s="12">
        <f t="shared" si="3"/>
        <v>444592.79019983078</v>
      </c>
      <c r="BT30" t="s">
        <v>52</v>
      </c>
      <c r="BU30" s="20">
        <v>-6.7355909104662715E-3</v>
      </c>
      <c r="BV30" s="21">
        <v>-0.346805768314145</v>
      </c>
      <c r="BW30" s="20">
        <v>0.16548058361468065</v>
      </c>
      <c r="BX30" s="21">
        <v>8.5203542949305362</v>
      </c>
      <c r="BY30" s="20">
        <v>0.15874499270535125</v>
      </c>
      <c r="BZ30" s="21">
        <v>8.1735485266749279</v>
      </c>
    </row>
    <row r="31" spans="2:78" x14ac:dyDescent="0.2">
      <c r="B31" s="87"/>
      <c r="C31" t="s">
        <v>53</v>
      </c>
      <c r="D31" s="3">
        <v>0</v>
      </c>
      <c r="E31" s="3">
        <v>0</v>
      </c>
      <c r="F31" s="3">
        <v>-1.4210854715202004E-14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-2.8421709430404007E-14</v>
      </c>
      <c r="M31" s="3">
        <v>-2.8421709430404007E-14</v>
      </c>
      <c r="N31" s="3">
        <v>-2.8421709430404007E-14</v>
      </c>
      <c r="O31" s="3">
        <v>0</v>
      </c>
      <c r="P31" s="3">
        <v>0</v>
      </c>
      <c r="Q31" s="3">
        <v>1.4210854715202004E-14</v>
      </c>
      <c r="R31" s="3">
        <v>0</v>
      </c>
      <c r="S31" s="3">
        <v>0</v>
      </c>
      <c r="T31" s="3">
        <v>0</v>
      </c>
      <c r="U31" s="3">
        <v>0</v>
      </c>
      <c r="V31" s="3">
        <v>-2.8421709430404007E-14</v>
      </c>
      <c r="W31" s="3">
        <v>0</v>
      </c>
      <c r="X31" s="3">
        <v>1.4210854715202004E-14</v>
      </c>
      <c r="Y31" s="3">
        <v>0</v>
      </c>
      <c r="Z31" s="3">
        <v>-1.4210854715202004E-14</v>
      </c>
      <c r="AA31" s="3">
        <v>0</v>
      </c>
      <c r="AB31" s="3">
        <v>-1.4210854715202004E-14</v>
      </c>
      <c r="AC31" s="3">
        <v>-1.4210854715202004E-14</v>
      </c>
      <c r="AD31" s="3">
        <v>-1.9920342508659132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C31" s="7">
        <f t="shared" si="0"/>
        <v>-1.9920342508660553</v>
      </c>
      <c r="BD31" s="13">
        <f t="shared" si="1"/>
        <v>19.920342508660553</v>
      </c>
      <c r="BF31" t="s">
        <v>53</v>
      </c>
      <c r="BG31" s="15">
        <v>444592.79019999999</v>
      </c>
      <c r="BH31" s="10">
        <v>22318531.421137981</v>
      </c>
      <c r="BJ31" s="10">
        <v>0</v>
      </c>
      <c r="BK31" s="10">
        <v>-3.5527136788005009E-7</v>
      </c>
      <c r="BM31" s="10">
        <v>0</v>
      </c>
      <c r="BN31" s="10">
        <v>-7.1054273576010019E-7</v>
      </c>
      <c r="BO31" t="s">
        <v>53</v>
      </c>
      <c r="BP31" s="10">
        <v>0</v>
      </c>
      <c r="BQ31" s="10">
        <v>-1.6923343539252651E-7</v>
      </c>
      <c r="BR31" s="12">
        <f t="shared" si="3"/>
        <v>444592.79019983078</v>
      </c>
      <c r="BT31" t="s">
        <v>53</v>
      </c>
      <c r="BU31" s="20">
        <v>-5.3620244593730604E-3</v>
      </c>
      <c r="BV31" s="21">
        <v>-0.26917330647674659</v>
      </c>
      <c r="BW31" s="20">
        <v>0.13197433012601323</v>
      </c>
      <c r="BX31" s="21">
        <v>6.6251034623694807</v>
      </c>
      <c r="BY31" s="20">
        <v>0.12661230566732229</v>
      </c>
      <c r="BZ31" s="21">
        <v>6.3559301559269743</v>
      </c>
    </row>
    <row r="32" spans="2:78" x14ac:dyDescent="0.2">
      <c r="B32" s="87"/>
      <c r="C32" t="s">
        <v>54</v>
      </c>
      <c r="D32" s="3">
        <v>0</v>
      </c>
      <c r="E32" s="3">
        <v>0</v>
      </c>
      <c r="F32" s="3">
        <v>0</v>
      </c>
      <c r="G32" s="3">
        <v>-2.8421709430404007E-14</v>
      </c>
      <c r="H32" s="3">
        <v>0</v>
      </c>
      <c r="I32" s="3">
        <v>1.4210854715202004E-14</v>
      </c>
      <c r="J32" s="3">
        <v>2.8421709430404007E-14</v>
      </c>
      <c r="K32" s="3">
        <v>0</v>
      </c>
      <c r="L32" s="3">
        <v>0</v>
      </c>
      <c r="M32" s="3">
        <v>0</v>
      </c>
      <c r="N32" s="3">
        <v>0</v>
      </c>
      <c r="O32" s="3">
        <v>1.4210854715202004E-14</v>
      </c>
      <c r="P32" s="3">
        <v>0</v>
      </c>
      <c r="Q32" s="3">
        <v>0</v>
      </c>
      <c r="R32" s="3">
        <v>0</v>
      </c>
      <c r="S32" s="3">
        <v>1.4210854715202004E-14</v>
      </c>
      <c r="T32" s="3">
        <v>0</v>
      </c>
      <c r="U32" s="3">
        <v>2.8421709430404007E-14</v>
      </c>
      <c r="V32" s="3">
        <v>-1.4210854715202004E-14</v>
      </c>
      <c r="W32" s="3">
        <v>1.4210854715202004E-14</v>
      </c>
      <c r="X32" s="3">
        <v>2.8421709430404007E-14</v>
      </c>
      <c r="Y32" s="3">
        <v>1.4210854715202004E-14</v>
      </c>
      <c r="Z32" s="3">
        <v>0</v>
      </c>
      <c r="AA32" s="3">
        <v>0</v>
      </c>
      <c r="AB32" s="3">
        <v>1.4210854715202004E-14</v>
      </c>
      <c r="AC32" s="3">
        <v>0</v>
      </c>
      <c r="AD32" s="3">
        <v>0</v>
      </c>
      <c r="AE32" s="3">
        <v>-2.0405298122260547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C32" s="7">
        <f t="shared" si="0"/>
        <v>-2.0405298122259268</v>
      </c>
      <c r="BD32" s="13">
        <f t="shared" si="1"/>
        <v>20.405298122259268</v>
      </c>
      <c r="BF32" t="s">
        <v>54</v>
      </c>
      <c r="BG32" s="15">
        <v>444592.79019999999</v>
      </c>
      <c r="BH32" s="10">
        <v>21788105.595689751</v>
      </c>
      <c r="BJ32" s="10">
        <v>0</v>
      </c>
      <c r="BK32" s="10">
        <v>-3.5527136788005009E-7</v>
      </c>
      <c r="BM32" s="10">
        <v>0</v>
      </c>
      <c r="BN32" s="10">
        <v>-7.1054273576010019E-7</v>
      </c>
      <c r="BO32" t="s">
        <v>54</v>
      </c>
      <c r="BP32" s="10">
        <v>0</v>
      </c>
      <c r="BQ32" s="10">
        <v>-1.6923343539252651E-7</v>
      </c>
      <c r="BR32" s="12">
        <f t="shared" si="3"/>
        <v>444592.79019983078</v>
      </c>
      <c r="BT32" t="s">
        <v>54</v>
      </c>
      <c r="BU32" s="20">
        <v>-4.2681002032622928E-3</v>
      </c>
      <c r="BV32" s="21">
        <v>-0.20916627522526454</v>
      </c>
      <c r="BW32" s="20">
        <v>0.10433802238458156</v>
      </c>
      <c r="BX32" s="21">
        <v>5.1132809606171845</v>
      </c>
      <c r="BY32" s="20">
        <v>0.10006992218296773</v>
      </c>
      <c r="BZ32" s="21">
        <v>4.9041146854727051</v>
      </c>
    </row>
    <row r="33" spans="2:78" x14ac:dyDescent="0.2">
      <c r="B33" s="87"/>
      <c r="C33" t="s">
        <v>55</v>
      </c>
      <c r="D33" s="3">
        <v>0</v>
      </c>
      <c r="E33" s="3">
        <v>0</v>
      </c>
      <c r="F33" s="3">
        <v>-1.4210854715202004E-14</v>
      </c>
      <c r="G33" s="3">
        <v>0</v>
      </c>
      <c r="H33" s="3">
        <v>-2.8421709430404007E-14</v>
      </c>
      <c r="I33" s="3">
        <v>1.4210854715202004E-14</v>
      </c>
      <c r="J33" s="3">
        <v>0</v>
      </c>
      <c r="K33" s="3">
        <v>0</v>
      </c>
      <c r="L33" s="3">
        <v>0</v>
      </c>
      <c r="M33" s="3">
        <v>-1.4210854715202004E-14</v>
      </c>
      <c r="N33" s="3">
        <v>0</v>
      </c>
      <c r="O33" s="3">
        <v>-1.4210854715202004E-14</v>
      </c>
      <c r="P33" s="3">
        <v>-2.8421709430404007E-14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-2.8421709430404007E-14</v>
      </c>
      <c r="W33" s="3">
        <v>0</v>
      </c>
      <c r="X33" s="3">
        <v>0</v>
      </c>
      <c r="Y33" s="3">
        <v>0</v>
      </c>
      <c r="Z33" s="3">
        <v>-2.8421709430404007E-14</v>
      </c>
      <c r="AA33" s="3">
        <v>-1.4210854715202004E-14</v>
      </c>
      <c r="AB33" s="3">
        <v>0</v>
      </c>
      <c r="AC33" s="3">
        <v>0</v>
      </c>
      <c r="AD33" s="3">
        <v>-1.4210854715202004E-14</v>
      </c>
      <c r="AE33" s="3">
        <v>0</v>
      </c>
      <c r="AF33" s="3">
        <v>-2.0877143199769961</v>
      </c>
      <c r="AG33" s="3">
        <v>-1.4210854715202004E-14</v>
      </c>
      <c r="AH33" s="3">
        <v>-1.4210854715202004E-14</v>
      </c>
      <c r="AI33" s="3">
        <v>-1.4210854715202004E-14</v>
      </c>
      <c r="AJ33" s="3">
        <v>-1.4210854715202004E-14</v>
      </c>
      <c r="AK33" s="3">
        <v>-1.4210854715202004E-14</v>
      </c>
      <c r="AL33" s="3">
        <v>-1.4210854715202004E-14</v>
      </c>
      <c r="AM33" s="3">
        <v>-1.4210854715202004E-14</v>
      </c>
      <c r="AN33" s="3">
        <v>-1.4210854715202004E-14</v>
      </c>
      <c r="AO33" s="3">
        <v>-1.4210854715202004E-14</v>
      </c>
      <c r="AP33" s="3">
        <v>-1.4210854715202004E-14</v>
      </c>
      <c r="AQ33" s="3">
        <v>-1.4210854715202004E-14</v>
      </c>
      <c r="AR33" s="3">
        <v>-1.4210854715202004E-14</v>
      </c>
      <c r="AS33" s="3">
        <v>-1.4210854715202004E-14</v>
      </c>
      <c r="AT33" s="3">
        <v>-1.4210854715202004E-14</v>
      </c>
      <c r="AU33" s="3">
        <v>-1.4210854715202004E-14</v>
      </c>
      <c r="AV33" s="3">
        <v>-1.4210854715202004E-14</v>
      </c>
      <c r="AW33" s="3">
        <v>-1.4210854715202004E-14</v>
      </c>
      <c r="AX33" s="3">
        <v>-1.4210854715202004E-14</v>
      </c>
      <c r="AY33" s="3">
        <v>-1.4210854715202004E-14</v>
      </c>
      <c r="AZ33" s="3">
        <v>-1.4210854715202004E-14</v>
      </c>
      <c r="BA33" s="3">
        <v>-1.4210854715202004E-14</v>
      </c>
      <c r="BC33" s="7">
        <f t="shared" si="0"/>
        <v>-2.087714319977465</v>
      </c>
      <c r="BD33" s="13">
        <f t="shared" si="1"/>
        <v>20.87714319977465</v>
      </c>
      <c r="BF33" t="s">
        <v>55</v>
      </c>
      <c r="BG33" s="15">
        <v>444592.79019999999</v>
      </c>
      <c r="BH33" s="10">
        <v>21295671.823731195</v>
      </c>
      <c r="BJ33" s="10">
        <v>0</v>
      </c>
      <c r="BK33" s="10">
        <v>-3.5527136788005009E-7</v>
      </c>
      <c r="BM33" s="10">
        <v>0</v>
      </c>
      <c r="BN33" s="10">
        <v>-7.1054273576010019E-7</v>
      </c>
      <c r="BO33" t="s">
        <v>55</v>
      </c>
      <c r="BP33" s="10">
        <v>0</v>
      </c>
      <c r="BQ33" s="10">
        <v>-1.6923343539252651E-7</v>
      </c>
      <c r="BR33" s="12">
        <f t="shared" si="3"/>
        <v>444592.79019983078</v>
      </c>
      <c r="BT33" t="s">
        <v>55</v>
      </c>
      <c r="BU33" s="20">
        <v>-3.3966831424550037E-3</v>
      </c>
      <c r="BV33" s="21">
        <v>-0.16269865612285794</v>
      </c>
      <c r="BW33" s="20">
        <v>8.1764919485522114E-2</v>
      </c>
      <c r="BX33" s="21">
        <v>3.9164802723637941</v>
      </c>
      <c r="BY33" s="20">
        <v>7.8368236345909281E-2</v>
      </c>
      <c r="BZ33" s="21">
        <v>3.7537816163770743</v>
      </c>
    </row>
    <row r="34" spans="2:78" x14ac:dyDescent="0.2">
      <c r="B34" s="87"/>
      <c r="C34" t="s">
        <v>14</v>
      </c>
      <c r="D34" s="3">
        <v>1.4210854715202004E-14</v>
      </c>
      <c r="E34" s="3">
        <v>0</v>
      </c>
      <c r="F34" s="3">
        <v>0</v>
      </c>
      <c r="G34" s="3">
        <v>-1.4210854715202004E-14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1.4210854715202004E-14</v>
      </c>
      <c r="P34" s="3">
        <v>-2.8421709430404007E-14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-1.4210854715202004E-14</v>
      </c>
      <c r="W34" s="3">
        <v>0</v>
      </c>
      <c r="X34" s="3">
        <v>0</v>
      </c>
      <c r="Y34" s="3">
        <v>0</v>
      </c>
      <c r="Z34" s="3">
        <v>-1.4210854715202004E-14</v>
      </c>
      <c r="AA34" s="3">
        <v>0</v>
      </c>
      <c r="AB34" s="3">
        <v>1.4210854715202004E-14</v>
      </c>
      <c r="AC34" s="3">
        <v>0</v>
      </c>
      <c r="AD34" s="3">
        <v>0</v>
      </c>
      <c r="AE34" s="3">
        <v>0</v>
      </c>
      <c r="AF34" s="3">
        <v>0</v>
      </c>
      <c r="AG34" s="3">
        <v>-2.1336339044635793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C34" s="7">
        <f t="shared" si="0"/>
        <v>-2.1336339044636077</v>
      </c>
      <c r="BD34" s="13">
        <f t="shared" si="1"/>
        <v>21.336339044636073</v>
      </c>
      <c r="BF34" t="s">
        <v>14</v>
      </c>
      <c r="BG34" s="15">
        <v>444592.79019999999</v>
      </c>
      <c r="BH34" s="10">
        <v>20837351.209560733</v>
      </c>
      <c r="BJ34" s="10">
        <v>0</v>
      </c>
      <c r="BK34" s="10">
        <v>-3.5527136788005009E-7</v>
      </c>
      <c r="BM34" s="10">
        <v>0</v>
      </c>
      <c r="BN34" s="10">
        <v>-7.1054273576010019E-7</v>
      </c>
      <c r="BO34" t="s">
        <v>14</v>
      </c>
      <c r="BP34" s="10">
        <f>SUM(BH30:BH34)</f>
        <v>109131095.44835165</v>
      </c>
      <c r="BQ34" s="10">
        <v>-2328458.0527987103</v>
      </c>
      <c r="BR34" s="12">
        <f t="shared" si="3"/>
        <v>-1883865.2625987104</v>
      </c>
      <c r="BT34" t="s">
        <v>14</v>
      </c>
      <c r="BU34" s="20">
        <v>-2.7023527754863608E-3</v>
      </c>
      <c r="BV34" s="21">
        <v>-0.12665494158416893</v>
      </c>
      <c r="BW34" s="20">
        <v>6.3506645402867434E-2</v>
      </c>
      <c r="BX34" s="21">
        <v>2.9764546424623899</v>
      </c>
      <c r="BY34" s="20">
        <v>6.0804292628745316E-2</v>
      </c>
      <c r="BZ34" s="21">
        <v>2.8497997009421607</v>
      </c>
    </row>
    <row r="35" spans="2:78" ht="13.5" thickBot="1" x14ac:dyDescent="0.25">
      <c r="B35" s="87"/>
      <c r="C35" t="s">
        <v>56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2.8421709430404007E-14</v>
      </c>
      <c r="J35" s="3">
        <v>0</v>
      </c>
      <c r="K35" s="3">
        <v>1.4210854715202004E-14</v>
      </c>
      <c r="L35" s="3">
        <v>0</v>
      </c>
      <c r="M35" s="3">
        <v>-1.4210854715202004E-14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2.8421709430404007E-14</v>
      </c>
      <c r="U35" s="3">
        <v>0</v>
      </c>
      <c r="V35" s="3">
        <v>-1.4210854715202004E-14</v>
      </c>
      <c r="W35" s="3">
        <v>0</v>
      </c>
      <c r="X35" s="3">
        <v>2.8421709430404007E-14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1.4210854715202004E-14</v>
      </c>
      <c r="AG35" s="3">
        <v>0</v>
      </c>
      <c r="AH35" s="3">
        <v>-2.1783224859360644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C35" s="7">
        <f t="shared" si="0"/>
        <v>-2.1783224859359791</v>
      </c>
      <c r="BD35" s="13">
        <f t="shared" si="1"/>
        <v>21.783224859359787</v>
      </c>
      <c r="BG35" s="17">
        <f>SUM(BG5:BG34)</f>
        <v>77007107.437999979</v>
      </c>
      <c r="BQ35" s="17"/>
      <c r="BR35" s="17">
        <f>SUM(BR5:BR34)</f>
        <v>-6488323.047289405</v>
      </c>
      <c r="BU35" s="22">
        <f>SUM(BU5:BU34)</f>
        <v>-10.044597489841635</v>
      </c>
      <c r="BV35" s="18"/>
      <c r="BW35" s="22">
        <f>SUM(BW5:BW34)</f>
        <v>37.12580128490481</v>
      </c>
      <c r="BX35" s="18"/>
      <c r="BY35" s="22">
        <f>SUM(BY5:BY34)</f>
        <v>27.08120379511422</v>
      </c>
      <c r="BZ35" s="18"/>
    </row>
    <row r="36" spans="2:78" ht="13.5" thickTop="1" x14ac:dyDescent="0.2">
      <c r="B36" s="87"/>
      <c r="C36" t="s">
        <v>57</v>
      </c>
      <c r="D36" s="3">
        <v>1.4210854715202004E-14</v>
      </c>
      <c r="E36" s="3">
        <v>0</v>
      </c>
      <c r="F36" s="3">
        <v>-1.4210854715202004E-14</v>
      </c>
      <c r="G36" s="3">
        <v>-1.4210854715202004E-14</v>
      </c>
      <c r="H36" s="3">
        <v>0</v>
      </c>
      <c r="I36" s="3">
        <v>1.4210854715202004E-14</v>
      </c>
      <c r="J36" s="3">
        <v>-1.4210854715202004E-14</v>
      </c>
      <c r="K36" s="3">
        <v>-2.8421709430404007E-14</v>
      </c>
      <c r="L36" s="3">
        <v>0</v>
      </c>
      <c r="M36" s="3">
        <v>-2.8421709430404007E-14</v>
      </c>
      <c r="N36" s="3">
        <v>1.4210854715202004E-14</v>
      </c>
      <c r="O36" s="3">
        <v>1.4210854715202004E-14</v>
      </c>
      <c r="P36" s="3">
        <v>-2.8421709430404007E-14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-2.8421709430404007E-14</v>
      </c>
      <c r="W36" s="3">
        <v>0</v>
      </c>
      <c r="X36" s="3">
        <v>0</v>
      </c>
      <c r="Y36" s="3">
        <v>-2.8421709430404007E-14</v>
      </c>
      <c r="Z36" s="3">
        <v>-2.8421709430404007E-14</v>
      </c>
      <c r="AA36" s="3">
        <v>-1.4210854715202004E-14</v>
      </c>
      <c r="AB36" s="3">
        <v>-1.4210854715202004E-14</v>
      </c>
      <c r="AC36" s="3">
        <v>-1.4210854715202004E-14</v>
      </c>
      <c r="AD36" s="3">
        <v>-2.8421709430404007E-14</v>
      </c>
      <c r="AE36" s="3">
        <v>0</v>
      </c>
      <c r="AF36" s="3">
        <v>0</v>
      </c>
      <c r="AG36" s="3">
        <v>0</v>
      </c>
      <c r="AH36" s="3">
        <v>0</v>
      </c>
      <c r="AI36" s="3">
        <v>-2.2218130648772103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C36" s="7">
        <f t="shared" si="0"/>
        <v>-2.2218130648774377</v>
      </c>
      <c r="BD36" s="13">
        <f t="shared" si="1"/>
        <v>22.218130648774377</v>
      </c>
    </row>
    <row r="37" spans="2:78" x14ac:dyDescent="0.2">
      <c r="B37" s="87"/>
      <c r="C37" t="s">
        <v>58</v>
      </c>
      <c r="D37" s="3">
        <v>1.4210854715202004E-14</v>
      </c>
      <c r="E37" s="3">
        <v>1.4210854715202004E-14</v>
      </c>
      <c r="F37" s="3">
        <v>0</v>
      </c>
      <c r="G37" s="3">
        <v>-1.4210854715202004E-14</v>
      </c>
      <c r="H37" s="3">
        <v>0</v>
      </c>
      <c r="I37" s="3">
        <v>2.8421709430404007E-14</v>
      </c>
      <c r="J37" s="3">
        <v>0</v>
      </c>
      <c r="K37" s="3">
        <v>0</v>
      </c>
      <c r="L37" s="3">
        <v>0</v>
      </c>
      <c r="M37" s="3">
        <v>0</v>
      </c>
      <c r="N37" s="3">
        <v>2.8421709430404007E-14</v>
      </c>
      <c r="O37" s="3">
        <v>2.8421709430404007E-14</v>
      </c>
      <c r="P37" s="3">
        <v>-1.4210854715202004E-14</v>
      </c>
      <c r="Q37" s="3">
        <v>-1.4210854715202004E-14</v>
      </c>
      <c r="R37" s="3">
        <v>-1.4210854715202004E-14</v>
      </c>
      <c r="S37" s="3">
        <v>0</v>
      </c>
      <c r="T37" s="3">
        <v>0</v>
      </c>
      <c r="U37" s="3">
        <v>1.4210854715202004E-14</v>
      </c>
      <c r="V37" s="3">
        <v>-1.4210854715202004E-14</v>
      </c>
      <c r="W37" s="3">
        <v>0</v>
      </c>
      <c r="X37" s="3">
        <v>2.8421709430404007E-14</v>
      </c>
      <c r="Y37" s="3">
        <v>2.8421709430404007E-14</v>
      </c>
      <c r="Z37" s="3">
        <v>0</v>
      </c>
      <c r="AA37" s="3">
        <v>0</v>
      </c>
      <c r="AB37" s="3">
        <v>1.4210854715202004E-14</v>
      </c>
      <c r="AC37" s="3">
        <v>0</v>
      </c>
      <c r="AD37" s="3">
        <v>-2.8421709430404007E-14</v>
      </c>
      <c r="AE37" s="3">
        <v>-1.4210854715202004E-14</v>
      </c>
      <c r="AF37" s="3">
        <v>0</v>
      </c>
      <c r="AG37" s="3">
        <v>0</v>
      </c>
      <c r="AH37" s="3">
        <v>1.4210854715202004E-14</v>
      </c>
      <c r="AI37" s="3">
        <v>0</v>
      </c>
      <c r="AJ37" s="3">
        <v>-2.2641377570992631</v>
      </c>
      <c r="AK37" s="3">
        <v>1.4210854715202004E-14</v>
      </c>
      <c r="AL37" s="3">
        <v>1.4210854715202004E-14</v>
      </c>
      <c r="AM37" s="3">
        <v>1.4210854715202004E-14</v>
      </c>
      <c r="AN37" s="3">
        <v>1.4210854715202004E-14</v>
      </c>
      <c r="AO37" s="3">
        <v>1.4210854715202004E-14</v>
      </c>
      <c r="AP37" s="3">
        <v>1.4210854715202004E-14</v>
      </c>
      <c r="AQ37" s="3">
        <v>1.4210854715202004E-14</v>
      </c>
      <c r="AR37" s="3">
        <v>1.4210854715202004E-14</v>
      </c>
      <c r="AS37" s="3">
        <v>1.4210854715202004E-14</v>
      </c>
      <c r="AT37" s="3">
        <v>1.4210854715202004E-14</v>
      </c>
      <c r="AU37" s="3">
        <v>1.4210854715202004E-14</v>
      </c>
      <c r="AV37" s="3">
        <v>1.4210854715202004E-14</v>
      </c>
      <c r="AW37" s="3">
        <v>1.4210854715202004E-14</v>
      </c>
      <c r="AX37" s="3">
        <v>1.4210854715202004E-14</v>
      </c>
      <c r="AY37" s="3">
        <v>1.4210854715202004E-14</v>
      </c>
      <c r="AZ37" s="3">
        <v>1.4210854715202004E-14</v>
      </c>
      <c r="BA37" s="3">
        <v>1.4210854715202004E-14</v>
      </c>
      <c r="BC37" s="7">
        <f t="shared" si="0"/>
        <v>-2.2641377570989221</v>
      </c>
      <c r="BD37" s="13">
        <f t="shared" si="1"/>
        <v>22.641377570989221</v>
      </c>
    </row>
    <row r="38" spans="2:78" x14ac:dyDescent="0.2">
      <c r="B38" s="87"/>
      <c r="C38" t="s">
        <v>59</v>
      </c>
      <c r="D38" s="3">
        <v>1.4210854715202004E-14</v>
      </c>
      <c r="E38" s="3">
        <v>-2.8421709430404007E-14</v>
      </c>
      <c r="F38" s="3">
        <v>0</v>
      </c>
      <c r="G38" s="3">
        <v>-2.8421709430404007E-14</v>
      </c>
      <c r="H38" s="3">
        <v>-1.4210854715202004E-14</v>
      </c>
      <c r="I38" s="3">
        <v>0</v>
      </c>
      <c r="J38" s="3">
        <v>0</v>
      </c>
      <c r="K38" s="3">
        <v>-2.8421709430404007E-14</v>
      </c>
      <c r="L38" s="3">
        <v>-1.4210854715202004E-14</v>
      </c>
      <c r="M38" s="3">
        <v>0</v>
      </c>
      <c r="N38" s="3">
        <v>1.4210854715202004E-14</v>
      </c>
      <c r="O38" s="3">
        <v>-1.4210854715202004E-14</v>
      </c>
      <c r="P38" s="3">
        <v>-2.8421709430404007E-14</v>
      </c>
      <c r="Q38" s="3">
        <v>1.4210854715202004E-14</v>
      </c>
      <c r="R38" s="3">
        <v>0</v>
      </c>
      <c r="S38" s="3">
        <v>-1.4210854715202004E-14</v>
      </c>
      <c r="T38" s="3">
        <v>0</v>
      </c>
      <c r="U38" s="3">
        <v>0</v>
      </c>
      <c r="V38" s="3">
        <v>-2.8421709430404007E-14</v>
      </c>
      <c r="W38" s="3">
        <v>-1.4210854715202004E-14</v>
      </c>
      <c r="X38" s="3">
        <v>0</v>
      </c>
      <c r="Y38" s="3">
        <v>0</v>
      </c>
      <c r="Z38" s="3">
        <v>-4.2632564145606011E-14</v>
      </c>
      <c r="AA38" s="3">
        <v>0</v>
      </c>
      <c r="AB38" s="3">
        <v>0</v>
      </c>
      <c r="AC38" s="3">
        <v>-1.4210854715202004E-14</v>
      </c>
      <c r="AD38" s="3">
        <v>-1.4210854715202004E-14</v>
      </c>
      <c r="AE38" s="3">
        <v>0</v>
      </c>
      <c r="AF38" s="3">
        <v>0</v>
      </c>
      <c r="AG38" s="3">
        <v>0</v>
      </c>
      <c r="AH38" s="3">
        <v>1.4210854715202004E-14</v>
      </c>
      <c r="AI38" s="3">
        <v>1.4210854715202004E-14</v>
      </c>
      <c r="AJ38" s="3">
        <v>2.8421709430404007E-14</v>
      </c>
      <c r="AK38" s="3">
        <v>-2.305327817460153</v>
      </c>
      <c r="AL38" s="3">
        <v>1.4210854715202004E-14</v>
      </c>
      <c r="AM38" s="3">
        <v>1.4210854715202004E-14</v>
      </c>
      <c r="AN38" s="3">
        <v>1.4210854715202004E-14</v>
      </c>
      <c r="AO38" s="3">
        <v>1.4210854715202004E-14</v>
      </c>
      <c r="AP38" s="3">
        <v>1.4210854715202004E-14</v>
      </c>
      <c r="AQ38" s="3">
        <v>1.4210854715202004E-14</v>
      </c>
      <c r="AR38" s="3">
        <v>1.4210854715202004E-14</v>
      </c>
      <c r="AS38" s="3">
        <v>1.4210854715202004E-14</v>
      </c>
      <c r="AT38" s="3">
        <v>1.4210854715202004E-14</v>
      </c>
      <c r="AU38" s="3">
        <v>1.4210854715202004E-14</v>
      </c>
      <c r="AV38" s="3">
        <v>1.4210854715202004E-14</v>
      </c>
      <c r="AW38" s="3">
        <v>1.4210854715202004E-14</v>
      </c>
      <c r="AX38" s="3">
        <v>1.4210854715202004E-14</v>
      </c>
      <c r="AY38" s="3">
        <v>1.4210854715202004E-14</v>
      </c>
      <c r="AZ38" s="3">
        <v>1.4210854715202004E-14</v>
      </c>
      <c r="BA38" s="3">
        <v>1.4210854715202004E-14</v>
      </c>
      <c r="BC38" s="7">
        <f t="shared" si="0"/>
        <v>-2.3053278174601104</v>
      </c>
      <c r="BD38" s="13">
        <f t="shared" si="1"/>
        <v>23.053278174601104</v>
      </c>
    </row>
    <row r="39" spans="2:78" x14ac:dyDescent="0.2">
      <c r="B39" s="87"/>
      <c r="C39" t="s">
        <v>60</v>
      </c>
      <c r="D39" s="3">
        <v>0</v>
      </c>
      <c r="E39" s="3">
        <v>2.8421709430404007E-14</v>
      </c>
      <c r="F39" s="3">
        <v>0</v>
      </c>
      <c r="G39" s="3">
        <v>-1.4210854715202004E-14</v>
      </c>
      <c r="H39" s="3">
        <v>-1.4210854715202004E-14</v>
      </c>
      <c r="I39" s="3">
        <v>1.4210854715202004E-14</v>
      </c>
      <c r="J39" s="3">
        <v>0</v>
      </c>
      <c r="K39" s="3">
        <v>-1.4210854715202004E-14</v>
      </c>
      <c r="L39" s="3">
        <v>-1.4210854715202004E-14</v>
      </c>
      <c r="M39" s="3">
        <v>0</v>
      </c>
      <c r="N39" s="3">
        <v>0</v>
      </c>
      <c r="O39" s="3">
        <v>-2.8421709430404007E-14</v>
      </c>
      <c r="P39" s="3">
        <v>0</v>
      </c>
      <c r="Q39" s="3">
        <v>1.4210854715202004E-14</v>
      </c>
      <c r="R39" s="3">
        <v>-2.8421709430404007E-14</v>
      </c>
      <c r="S39" s="3">
        <v>-1.4210854715202004E-14</v>
      </c>
      <c r="T39" s="3">
        <v>0</v>
      </c>
      <c r="U39" s="3">
        <v>0</v>
      </c>
      <c r="V39" s="3">
        <v>-2.8421709430404007E-14</v>
      </c>
      <c r="W39" s="3">
        <v>0</v>
      </c>
      <c r="X39" s="3">
        <v>2.8421709430404007E-14</v>
      </c>
      <c r="Y39" s="3">
        <v>0</v>
      </c>
      <c r="Z39" s="3">
        <v>0</v>
      </c>
      <c r="AA39" s="3">
        <v>-2.8421709430404007E-14</v>
      </c>
      <c r="AB39" s="3">
        <v>0</v>
      </c>
      <c r="AC39" s="3">
        <v>0</v>
      </c>
      <c r="AD39" s="3">
        <v>-2.8421709430404007E-14</v>
      </c>
      <c r="AE39" s="3">
        <v>-1.4210854715202004E-14</v>
      </c>
      <c r="AF39" s="3">
        <v>0</v>
      </c>
      <c r="AG39" s="3">
        <v>0</v>
      </c>
      <c r="AH39" s="3">
        <v>1.4210854715202004E-14</v>
      </c>
      <c r="AI39" s="3">
        <v>0</v>
      </c>
      <c r="AJ39" s="3">
        <v>0</v>
      </c>
      <c r="AK39" s="3">
        <v>0</v>
      </c>
      <c r="AL39" s="3">
        <v>-2.3454136629437841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C39" s="7">
        <f t="shared" si="0"/>
        <v>-2.345413662943912</v>
      </c>
      <c r="BD39" s="13">
        <f t="shared" si="1"/>
        <v>23.454136629439116</v>
      </c>
    </row>
    <row r="40" spans="2:78" x14ac:dyDescent="0.2">
      <c r="B40" s="87"/>
      <c r="C40" t="s">
        <v>61</v>
      </c>
      <c r="D40" s="3">
        <v>2.8421709430404007E-14</v>
      </c>
      <c r="E40" s="3">
        <v>0</v>
      </c>
      <c r="F40" s="3">
        <v>0</v>
      </c>
      <c r="G40" s="3">
        <v>0</v>
      </c>
      <c r="H40" s="3">
        <v>-2.8421709430404007E-14</v>
      </c>
      <c r="I40" s="3">
        <v>0</v>
      </c>
      <c r="J40" s="3">
        <v>-1.4210854715202004E-14</v>
      </c>
      <c r="K40" s="3">
        <v>-1.4210854715202004E-14</v>
      </c>
      <c r="L40" s="3">
        <v>-1.4210854715202004E-14</v>
      </c>
      <c r="M40" s="3">
        <v>0</v>
      </c>
      <c r="N40" s="3">
        <v>-1.4210854715202004E-14</v>
      </c>
      <c r="O40" s="3">
        <v>-1.4210854715202004E-14</v>
      </c>
      <c r="P40" s="3">
        <v>0</v>
      </c>
      <c r="Q40" s="3">
        <v>0</v>
      </c>
      <c r="R40" s="3">
        <v>-1.4210854715202004E-14</v>
      </c>
      <c r="S40" s="3">
        <v>-2.8421709430404007E-14</v>
      </c>
      <c r="T40" s="3">
        <v>-2.8421709430404007E-14</v>
      </c>
      <c r="U40" s="3">
        <v>-1.4210854715202004E-14</v>
      </c>
      <c r="V40" s="3">
        <v>-2.8421709430404007E-14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1.4210854715202004E-14</v>
      </c>
      <c r="AC40" s="3">
        <v>0</v>
      </c>
      <c r="AD40" s="3">
        <v>0</v>
      </c>
      <c r="AE40" s="3">
        <v>0</v>
      </c>
      <c r="AF40" s="3">
        <v>1.4210854715202004E-14</v>
      </c>
      <c r="AG40" s="3">
        <v>0</v>
      </c>
      <c r="AH40" s="3">
        <v>2.8421709430404007E-14</v>
      </c>
      <c r="AI40" s="3">
        <v>1.4210854715202004E-14</v>
      </c>
      <c r="AJ40" s="3">
        <v>2.8421709430404007E-14</v>
      </c>
      <c r="AK40" s="3">
        <v>2.8421709430404007E-14</v>
      </c>
      <c r="AL40" s="3">
        <v>2.8421709430404007E-14</v>
      </c>
      <c r="AM40" s="3">
        <v>-2.3844248951214979</v>
      </c>
      <c r="AN40" s="3">
        <v>1.4210854715202004E-14</v>
      </c>
      <c r="AO40" s="3">
        <v>1.4210854715202004E-14</v>
      </c>
      <c r="AP40" s="3">
        <v>1.4210854715202004E-14</v>
      </c>
      <c r="AQ40" s="3">
        <v>1.4210854715202004E-14</v>
      </c>
      <c r="AR40" s="3">
        <v>1.4210854715202004E-14</v>
      </c>
      <c r="AS40" s="3">
        <v>1.4210854715202004E-14</v>
      </c>
      <c r="AT40" s="3">
        <v>1.4210854715202004E-14</v>
      </c>
      <c r="AU40" s="3">
        <v>1.4210854715202004E-14</v>
      </c>
      <c r="AV40" s="3">
        <v>1.4210854715202004E-14</v>
      </c>
      <c r="AW40" s="3">
        <v>1.4210854715202004E-14</v>
      </c>
      <c r="AX40" s="3">
        <v>1.4210854715202004E-14</v>
      </c>
      <c r="AY40" s="3">
        <v>1.4210854715202004E-14</v>
      </c>
      <c r="AZ40" s="3">
        <v>1.4210854715202004E-14</v>
      </c>
      <c r="BA40" s="3">
        <v>1.4210854715202004E-14</v>
      </c>
      <c r="BC40" s="7">
        <f t="shared" si="0"/>
        <v>-2.3844248951213274</v>
      </c>
      <c r="BD40" s="13">
        <f t="shared" si="1"/>
        <v>23.84424895121327</v>
      </c>
    </row>
    <row r="41" spans="2:78" x14ac:dyDescent="0.2">
      <c r="B41" s="87"/>
      <c r="C41" t="s">
        <v>62</v>
      </c>
      <c r="D41" s="3">
        <v>2.8421709430404007E-14</v>
      </c>
      <c r="E41" s="3">
        <v>1.4210854715202004E-14</v>
      </c>
      <c r="F41" s="3">
        <v>0</v>
      </c>
      <c r="G41" s="3">
        <v>0</v>
      </c>
      <c r="H41" s="3">
        <v>-1.4210854715202004E-14</v>
      </c>
      <c r="I41" s="3">
        <v>1.4210854715202004E-14</v>
      </c>
      <c r="J41" s="3">
        <v>1.4210854715202004E-14</v>
      </c>
      <c r="K41" s="3">
        <v>0</v>
      </c>
      <c r="L41" s="3">
        <v>0</v>
      </c>
      <c r="M41" s="3">
        <v>0</v>
      </c>
      <c r="N41" s="3">
        <v>0</v>
      </c>
      <c r="O41" s="3">
        <v>1.4210854715202004E-14</v>
      </c>
      <c r="P41" s="3">
        <v>-1.4210854715202004E-14</v>
      </c>
      <c r="Q41" s="3">
        <v>0</v>
      </c>
      <c r="R41" s="3">
        <v>1.4210854715202004E-14</v>
      </c>
      <c r="S41" s="3">
        <v>0</v>
      </c>
      <c r="T41" s="3">
        <v>0</v>
      </c>
      <c r="U41" s="3">
        <v>0</v>
      </c>
      <c r="V41" s="3">
        <v>-2.8421709430404007E-14</v>
      </c>
      <c r="W41" s="3">
        <v>0</v>
      </c>
      <c r="X41" s="3">
        <v>0</v>
      </c>
      <c r="Y41" s="3">
        <v>2.8421709430404007E-14</v>
      </c>
      <c r="Z41" s="3">
        <v>-1.4210854715202004E-14</v>
      </c>
      <c r="AA41" s="3">
        <v>-1.4210854715202004E-14</v>
      </c>
      <c r="AB41" s="3">
        <v>2.8421709430404007E-14</v>
      </c>
      <c r="AC41" s="3">
        <v>0</v>
      </c>
      <c r="AD41" s="3">
        <v>-1.4210854715202004E-14</v>
      </c>
      <c r="AE41" s="3">
        <v>0</v>
      </c>
      <c r="AF41" s="3">
        <v>0</v>
      </c>
      <c r="AG41" s="3">
        <v>0</v>
      </c>
      <c r="AH41" s="3">
        <v>2.8421709430404007E-14</v>
      </c>
      <c r="AI41" s="3">
        <v>0</v>
      </c>
      <c r="AJ41" s="3">
        <v>1.4210854715202004E-14</v>
      </c>
      <c r="AK41" s="3">
        <v>1.4210854715202004E-14</v>
      </c>
      <c r="AL41" s="3">
        <v>2.8421709430404007E-14</v>
      </c>
      <c r="AM41" s="3">
        <v>0</v>
      </c>
      <c r="AN41" s="3">
        <v>-2.4223903220116654</v>
      </c>
      <c r="AO41" s="3">
        <v>1.4210854715202004E-14</v>
      </c>
      <c r="AP41" s="3">
        <v>1.4210854715202004E-14</v>
      </c>
      <c r="AQ41" s="3">
        <v>1.4210854715202004E-14</v>
      </c>
      <c r="AR41" s="3">
        <v>1.4210854715202004E-14</v>
      </c>
      <c r="AS41" s="3">
        <v>1.4210854715202004E-14</v>
      </c>
      <c r="AT41" s="3">
        <v>1.4210854715202004E-14</v>
      </c>
      <c r="AU41" s="3">
        <v>1.4210854715202004E-14</v>
      </c>
      <c r="AV41" s="3">
        <v>1.4210854715202004E-14</v>
      </c>
      <c r="AW41" s="3">
        <v>1.4210854715202004E-14</v>
      </c>
      <c r="AX41" s="3">
        <v>1.4210854715202004E-14</v>
      </c>
      <c r="AY41" s="3">
        <v>1.4210854715202004E-14</v>
      </c>
      <c r="AZ41" s="3">
        <v>1.4210854715202004E-14</v>
      </c>
      <c r="BA41" s="3">
        <v>1.4210854715202004E-14</v>
      </c>
      <c r="BC41" s="7">
        <f t="shared" si="0"/>
        <v>-2.4223903220113385</v>
      </c>
      <c r="BD41" s="13">
        <f t="shared" si="1"/>
        <v>24.223903220113385</v>
      </c>
    </row>
    <row r="42" spans="2:78" x14ac:dyDescent="0.2">
      <c r="B42" s="87"/>
      <c r="C42" t="s">
        <v>63</v>
      </c>
      <c r="D42" s="3">
        <v>2.8421709430404007E-14</v>
      </c>
      <c r="E42" s="3">
        <v>0</v>
      </c>
      <c r="F42" s="3">
        <v>-2.8421709430404007E-14</v>
      </c>
      <c r="G42" s="3">
        <v>-1.4210854715202004E-14</v>
      </c>
      <c r="H42" s="3">
        <v>0</v>
      </c>
      <c r="I42" s="3">
        <v>0</v>
      </c>
      <c r="J42" s="3">
        <v>0</v>
      </c>
      <c r="K42" s="3">
        <v>0</v>
      </c>
      <c r="L42" s="3">
        <v>-1.4210854715202004E-14</v>
      </c>
      <c r="M42" s="3">
        <v>-2.8421709430404007E-14</v>
      </c>
      <c r="N42" s="3">
        <v>0</v>
      </c>
      <c r="O42" s="3">
        <v>0</v>
      </c>
      <c r="P42" s="3">
        <v>0</v>
      </c>
      <c r="Q42" s="3">
        <v>0</v>
      </c>
      <c r="R42" s="3">
        <v>2.8421709430404007E-14</v>
      </c>
      <c r="S42" s="3">
        <v>-1.4210854715202004E-14</v>
      </c>
      <c r="T42" s="3">
        <v>1.4210854715202004E-14</v>
      </c>
      <c r="U42" s="3">
        <v>1.4210854715202004E-14</v>
      </c>
      <c r="V42" s="3">
        <v>-2.8421709430404007E-14</v>
      </c>
      <c r="W42" s="3">
        <v>0</v>
      </c>
      <c r="X42" s="3">
        <v>0</v>
      </c>
      <c r="Y42" s="3">
        <v>1.4210854715202004E-14</v>
      </c>
      <c r="Z42" s="3">
        <v>-1.4210854715202004E-14</v>
      </c>
      <c r="AA42" s="3">
        <v>0</v>
      </c>
      <c r="AB42" s="3">
        <v>1.4210854715202004E-14</v>
      </c>
      <c r="AC42" s="3">
        <v>-1.4210854715202004E-14</v>
      </c>
      <c r="AD42" s="3">
        <v>0</v>
      </c>
      <c r="AE42" s="3">
        <v>2.8421709430404007E-14</v>
      </c>
      <c r="AF42" s="3">
        <v>1.4210854715202004E-14</v>
      </c>
      <c r="AG42" s="3">
        <v>1.4210854715202004E-14</v>
      </c>
      <c r="AH42" s="3">
        <v>2.8421709430404007E-14</v>
      </c>
      <c r="AI42" s="3">
        <v>2.8421709430404007E-14</v>
      </c>
      <c r="AJ42" s="3">
        <v>2.8421709430404007E-14</v>
      </c>
      <c r="AK42" s="3">
        <v>2.8421709430404007E-14</v>
      </c>
      <c r="AL42" s="3">
        <v>1.4210854715202004E-14</v>
      </c>
      <c r="AM42" s="3">
        <v>1.4210854715202004E-14</v>
      </c>
      <c r="AN42" s="3">
        <v>2.8421709430404007E-14</v>
      </c>
      <c r="AO42" s="3">
        <v>-2.4593379793529806</v>
      </c>
      <c r="AP42" s="3">
        <v>2.8421709430404007E-14</v>
      </c>
      <c r="AQ42" s="3">
        <v>2.8421709430404007E-14</v>
      </c>
      <c r="AR42" s="3">
        <v>2.8421709430404007E-14</v>
      </c>
      <c r="AS42" s="3">
        <v>2.8421709430404007E-14</v>
      </c>
      <c r="AT42" s="3">
        <v>2.8421709430404007E-14</v>
      </c>
      <c r="AU42" s="3">
        <v>2.8421709430404007E-14</v>
      </c>
      <c r="AV42" s="3">
        <v>2.8421709430404007E-14</v>
      </c>
      <c r="AW42" s="3">
        <v>2.8421709430404007E-14</v>
      </c>
      <c r="AX42" s="3">
        <v>2.8421709430404007E-14</v>
      </c>
      <c r="AY42" s="3">
        <v>2.8421709430404007E-14</v>
      </c>
      <c r="AZ42" s="3">
        <v>2.8421709430404007E-14</v>
      </c>
      <c r="BA42" s="3">
        <v>2.8421709430404007E-14</v>
      </c>
      <c r="BC42" s="7">
        <f t="shared" si="0"/>
        <v>-2.4593379793524548</v>
      </c>
      <c r="BD42" s="13">
        <f t="shared" si="1"/>
        <v>24.593379793524544</v>
      </c>
    </row>
    <row r="43" spans="2:78" x14ac:dyDescent="0.2">
      <c r="B43" s="87"/>
      <c r="C43" t="s">
        <v>64</v>
      </c>
      <c r="D43" s="3">
        <v>0</v>
      </c>
      <c r="E43" s="3">
        <v>1.4210854715202004E-14</v>
      </c>
      <c r="F43" s="3">
        <v>0</v>
      </c>
      <c r="G43" s="3">
        <v>0</v>
      </c>
      <c r="H43" s="3">
        <v>-1.4210854715202004E-14</v>
      </c>
      <c r="I43" s="3">
        <v>2.8421709430404007E-14</v>
      </c>
      <c r="J43" s="3">
        <v>1.4210854715202004E-14</v>
      </c>
      <c r="K43" s="3">
        <v>1.4210854715202004E-14</v>
      </c>
      <c r="L43" s="3">
        <v>-2.8421709430404007E-14</v>
      </c>
      <c r="M43" s="3">
        <v>-2.8421709430404007E-14</v>
      </c>
      <c r="N43" s="3">
        <v>0</v>
      </c>
      <c r="O43" s="3">
        <v>0</v>
      </c>
      <c r="P43" s="3">
        <v>0</v>
      </c>
      <c r="Q43" s="3">
        <v>2.8421709430404007E-14</v>
      </c>
      <c r="R43" s="3">
        <v>0</v>
      </c>
      <c r="S43" s="3">
        <v>0</v>
      </c>
      <c r="T43" s="3">
        <v>2.8421709430404007E-14</v>
      </c>
      <c r="U43" s="3">
        <v>0</v>
      </c>
      <c r="V43" s="3">
        <v>-1.4210854715202004E-14</v>
      </c>
      <c r="W43" s="3">
        <v>0</v>
      </c>
      <c r="X43" s="3">
        <v>1.4210854715202004E-14</v>
      </c>
      <c r="Y43" s="3">
        <v>0</v>
      </c>
      <c r="Z43" s="3">
        <v>-2.8421709430404007E-14</v>
      </c>
      <c r="AA43" s="3">
        <v>2.8421709430404007E-14</v>
      </c>
      <c r="AB43" s="3">
        <v>2.8421709430404007E-14</v>
      </c>
      <c r="AC43" s="3">
        <v>0</v>
      </c>
      <c r="AD43" s="3">
        <v>0</v>
      </c>
      <c r="AE43" s="3">
        <v>1.4210854715202004E-14</v>
      </c>
      <c r="AF43" s="3">
        <v>1.4210854715202004E-14</v>
      </c>
      <c r="AG43" s="3">
        <v>1.4210854715202004E-14</v>
      </c>
      <c r="AH43" s="3">
        <v>2.8421709430404007E-14</v>
      </c>
      <c r="AI43" s="3">
        <v>0</v>
      </c>
      <c r="AJ43" s="3">
        <v>2.8421709430404007E-14</v>
      </c>
      <c r="AK43" s="3">
        <v>2.8421709430404007E-14</v>
      </c>
      <c r="AL43" s="3">
        <v>2.8421709430404007E-14</v>
      </c>
      <c r="AM43" s="3">
        <v>2.8421709430404007E-14</v>
      </c>
      <c r="AN43" s="3">
        <v>2.8421709430404007E-14</v>
      </c>
      <c r="AO43" s="3">
        <v>2.8421709430404007E-14</v>
      </c>
      <c r="AP43" s="3">
        <v>-2.4952951513076584</v>
      </c>
      <c r="AQ43" s="3">
        <v>2.8421709430404007E-14</v>
      </c>
      <c r="AR43" s="3">
        <v>2.8421709430404007E-14</v>
      </c>
      <c r="AS43" s="3">
        <v>2.8421709430404007E-14</v>
      </c>
      <c r="AT43" s="3">
        <v>2.8421709430404007E-14</v>
      </c>
      <c r="AU43" s="3">
        <v>2.8421709430404007E-14</v>
      </c>
      <c r="AV43" s="3">
        <v>2.8421709430404007E-14</v>
      </c>
      <c r="AW43" s="3">
        <v>2.8421709430404007E-14</v>
      </c>
      <c r="AX43" s="3">
        <v>2.8421709430404007E-14</v>
      </c>
      <c r="AY43" s="3">
        <v>2.8421709430404007E-14</v>
      </c>
      <c r="AZ43" s="3">
        <v>2.8421709430404007E-14</v>
      </c>
      <c r="BA43" s="3">
        <v>2.8421709430404007E-14</v>
      </c>
      <c r="BC43" s="7">
        <f t="shared" si="0"/>
        <v>-2.495295151307019</v>
      </c>
      <c r="BD43" s="13">
        <f t="shared" si="1"/>
        <v>24.95295151307019</v>
      </c>
    </row>
    <row r="44" spans="2:78" x14ac:dyDescent="0.2">
      <c r="B44" s="87"/>
      <c r="C44" t="s">
        <v>65</v>
      </c>
      <c r="D44" s="3">
        <v>0</v>
      </c>
      <c r="E44" s="3">
        <v>0</v>
      </c>
      <c r="F44" s="3">
        <v>0</v>
      </c>
      <c r="G44" s="3">
        <v>1.4210854715202004E-14</v>
      </c>
      <c r="H44" s="3">
        <v>-2.8421709430404007E-14</v>
      </c>
      <c r="I44" s="3">
        <v>0</v>
      </c>
      <c r="J44" s="3">
        <v>2.8421709430404007E-14</v>
      </c>
      <c r="K44" s="3">
        <v>1.4210854715202004E-14</v>
      </c>
      <c r="L44" s="3">
        <v>0</v>
      </c>
      <c r="M44" s="3">
        <v>-2.8421709430404007E-14</v>
      </c>
      <c r="N44" s="3">
        <v>4.2632564145606011E-14</v>
      </c>
      <c r="O44" s="3">
        <v>-2.8421709430404007E-14</v>
      </c>
      <c r="P44" s="3">
        <v>0</v>
      </c>
      <c r="Q44" s="3">
        <v>2.8421709430404007E-14</v>
      </c>
      <c r="R44" s="3">
        <v>0</v>
      </c>
      <c r="S44" s="3">
        <v>0</v>
      </c>
      <c r="T44" s="3">
        <v>1.4210854715202004E-14</v>
      </c>
      <c r="U44" s="3">
        <v>0</v>
      </c>
      <c r="V44" s="3">
        <v>-2.8421709430404007E-14</v>
      </c>
      <c r="W44" s="3">
        <v>0</v>
      </c>
      <c r="X44" s="3">
        <v>2.8421709430404007E-14</v>
      </c>
      <c r="Y44" s="3">
        <v>0</v>
      </c>
      <c r="Z44" s="3">
        <v>-2.8421709430404007E-14</v>
      </c>
      <c r="AA44" s="3">
        <v>0</v>
      </c>
      <c r="AB44" s="3">
        <v>0</v>
      </c>
      <c r="AC44" s="3">
        <v>0</v>
      </c>
      <c r="AD44" s="3">
        <v>0</v>
      </c>
      <c r="AE44" s="3">
        <v>2.8421709430404007E-14</v>
      </c>
      <c r="AF44" s="3">
        <v>2.8421709430404007E-14</v>
      </c>
      <c r="AG44" s="3">
        <v>0</v>
      </c>
      <c r="AH44" s="3">
        <v>2.8421709430404007E-14</v>
      </c>
      <c r="AI44" s="3">
        <v>2.8421709430404007E-14</v>
      </c>
      <c r="AJ44" s="3">
        <v>2.8421709430404007E-14</v>
      </c>
      <c r="AK44" s="3">
        <v>0</v>
      </c>
      <c r="AL44" s="3">
        <v>2.8421709430404007E-14</v>
      </c>
      <c r="AM44" s="3">
        <v>2.8421709430404007E-14</v>
      </c>
      <c r="AN44" s="3">
        <v>2.8421709430404007E-14</v>
      </c>
      <c r="AO44" s="3">
        <v>2.8421709430404007E-14</v>
      </c>
      <c r="AP44" s="3">
        <v>2.8421709430404007E-14</v>
      </c>
      <c r="AQ44" s="3">
        <v>-2.5302883906094848</v>
      </c>
      <c r="AR44" s="3">
        <v>2.8421709430404007E-14</v>
      </c>
      <c r="AS44" s="3">
        <v>2.8421709430404007E-14</v>
      </c>
      <c r="AT44" s="3">
        <v>2.8421709430404007E-14</v>
      </c>
      <c r="AU44" s="3">
        <v>2.8421709430404007E-14</v>
      </c>
      <c r="AV44" s="3">
        <v>2.8421709430404007E-14</v>
      </c>
      <c r="AW44" s="3">
        <v>2.8421709430404007E-14</v>
      </c>
      <c r="AX44" s="3">
        <v>2.8421709430404007E-14</v>
      </c>
      <c r="AY44" s="3">
        <v>2.8421709430404007E-14</v>
      </c>
      <c r="AZ44" s="3">
        <v>2.8421709430404007E-14</v>
      </c>
      <c r="BA44" s="3">
        <v>2.8421709430404007E-14</v>
      </c>
      <c r="BC44" s="7">
        <f t="shared" si="0"/>
        <v>-2.530288390608888</v>
      </c>
      <c r="BD44" s="13">
        <f t="shared" si="1"/>
        <v>25.302883906088876</v>
      </c>
    </row>
    <row r="45" spans="2:78" x14ac:dyDescent="0.2">
      <c r="B45" s="87"/>
      <c r="C45" t="s">
        <v>66</v>
      </c>
      <c r="D45" s="3">
        <v>2.8421709430404007E-14</v>
      </c>
      <c r="E45" s="3">
        <v>-1.4210854715202004E-14</v>
      </c>
      <c r="F45" s="3">
        <v>0</v>
      </c>
      <c r="G45" s="3">
        <v>1.4210854715202004E-14</v>
      </c>
      <c r="H45" s="3">
        <v>-1.4210854715202004E-14</v>
      </c>
      <c r="I45" s="3">
        <v>1.4210854715202004E-14</v>
      </c>
      <c r="J45" s="3">
        <v>2.8421709430404007E-14</v>
      </c>
      <c r="K45" s="3">
        <v>2.8421709430404007E-14</v>
      </c>
      <c r="L45" s="3">
        <v>0</v>
      </c>
      <c r="M45" s="3">
        <v>0</v>
      </c>
      <c r="N45" s="3">
        <v>2.8421709430404007E-14</v>
      </c>
      <c r="O45" s="3">
        <v>0</v>
      </c>
      <c r="P45" s="3">
        <v>-2.8421709430404007E-14</v>
      </c>
      <c r="Q45" s="3">
        <v>0</v>
      </c>
      <c r="R45" s="3">
        <v>0</v>
      </c>
      <c r="S45" s="3">
        <v>0</v>
      </c>
      <c r="T45" s="3">
        <v>2.8421709430404007E-14</v>
      </c>
      <c r="U45" s="3">
        <v>0</v>
      </c>
      <c r="V45" s="3">
        <v>-1.4210854715202004E-14</v>
      </c>
      <c r="W45" s="3">
        <v>0</v>
      </c>
      <c r="X45" s="3">
        <v>2.8421709430404007E-14</v>
      </c>
      <c r="Y45" s="3">
        <v>2.8421709430404007E-14</v>
      </c>
      <c r="Z45" s="3">
        <v>-1.4210854715202004E-14</v>
      </c>
      <c r="AA45" s="3">
        <v>0</v>
      </c>
      <c r="AB45" s="3">
        <v>1.4210854715202004E-14</v>
      </c>
      <c r="AC45" s="3">
        <v>-1.4210854715202004E-14</v>
      </c>
      <c r="AD45" s="3">
        <v>0</v>
      </c>
      <c r="AE45" s="3">
        <v>0</v>
      </c>
      <c r="AF45" s="3">
        <v>0</v>
      </c>
      <c r="AG45" s="3">
        <v>0</v>
      </c>
      <c r="AH45" s="3">
        <v>1.4210854715202004E-14</v>
      </c>
      <c r="AI45" s="3">
        <v>2.8421709430404007E-14</v>
      </c>
      <c r="AJ45" s="3">
        <v>2.8421709430404007E-14</v>
      </c>
      <c r="AK45" s="3">
        <v>1.4210854715202004E-14</v>
      </c>
      <c r="AL45" s="3">
        <v>4.2632564145606011E-14</v>
      </c>
      <c r="AM45" s="3">
        <v>2.8421709430404007E-14</v>
      </c>
      <c r="AN45" s="3">
        <v>1.4210854715202004E-14</v>
      </c>
      <c r="AO45" s="3">
        <v>2.8421709430404007E-14</v>
      </c>
      <c r="AP45" s="3">
        <v>2.8421709430404007E-14</v>
      </c>
      <c r="AQ45" s="3">
        <v>2.8421709430404007E-14</v>
      </c>
      <c r="AR45" s="3">
        <v>-2.5643435381719257</v>
      </c>
      <c r="AS45" s="3">
        <v>2.8421709430404007E-14</v>
      </c>
      <c r="AT45" s="3">
        <v>2.8421709430404007E-14</v>
      </c>
      <c r="AU45" s="3">
        <v>2.8421709430404007E-14</v>
      </c>
      <c r="AV45" s="3">
        <v>2.8421709430404007E-14</v>
      </c>
      <c r="AW45" s="3">
        <v>2.8421709430404007E-14</v>
      </c>
      <c r="AX45" s="3">
        <v>2.8421709430404007E-14</v>
      </c>
      <c r="AY45" s="3">
        <v>2.8421709430404007E-14</v>
      </c>
      <c r="AZ45" s="3">
        <v>2.8421709430404007E-14</v>
      </c>
      <c r="BA45" s="3">
        <v>2.8421709430404007E-14</v>
      </c>
      <c r="BC45" s="7">
        <f t="shared" si="0"/>
        <v>-2.564343538171272</v>
      </c>
      <c r="BD45" s="13">
        <f t="shared" si="1"/>
        <v>25.64343538171272</v>
      </c>
    </row>
    <row r="46" spans="2:78" x14ac:dyDescent="0.2">
      <c r="B46" s="87"/>
      <c r="C46" t="s">
        <v>67</v>
      </c>
      <c r="D46" s="3">
        <v>0</v>
      </c>
      <c r="E46" s="3">
        <v>1.4210854715202004E-14</v>
      </c>
      <c r="F46" s="3">
        <v>0</v>
      </c>
      <c r="G46" s="3">
        <v>0</v>
      </c>
      <c r="H46" s="3">
        <v>-2.8421709430404007E-14</v>
      </c>
      <c r="I46" s="3">
        <v>2.8421709430404007E-14</v>
      </c>
      <c r="J46" s="3">
        <v>-1.4210854715202004E-14</v>
      </c>
      <c r="K46" s="3">
        <v>0</v>
      </c>
      <c r="L46" s="3">
        <v>-1.4210854715202004E-14</v>
      </c>
      <c r="M46" s="3">
        <v>-1.4210854715202004E-14</v>
      </c>
      <c r="N46" s="3">
        <v>2.8421709430404007E-14</v>
      </c>
      <c r="O46" s="3">
        <v>-2.8421709430404007E-14</v>
      </c>
      <c r="P46" s="3">
        <v>0</v>
      </c>
      <c r="Q46" s="3">
        <v>2.8421709430404007E-14</v>
      </c>
      <c r="R46" s="3">
        <v>0</v>
      </c>
      <c r="S46" s="3">
        <v>-2.8421709430404007E-14</v>
      </c>
      <c r="T46" s="3">
        <v>0</v>
      </c>
      <c r="U46" s="3">
        <v>0</v>
      </c>
      <c r="V46" s="3">
        <v>-2.8421709430404007E-14</v>
      </c>
      <c r="W46" s="3">
        <v>0</v>
      </c>
      <c r="X46" s="3">
        <v>0</v>
      </c>
      <c r="Y46" s="3">
        <v>1.4210854715202004E-14</v>
      </c>
      <c r="Z46" s="3">
        <v>-2.8421709430404007E-14</v>
      </c>
      <c r="AA46" s="3">
        <v>-2.8421709430404007E-14</v>
      </c>
      <c r="AB46" s="3">
        <v>1.4210854715202004E-14</v>
      </c>
      <c r="AC46" s="3">
        <v>-2.8421709430404007E-14</v>
      </c>
      <c r="AD46" s="3">
        <v>0</v>
      </c>
      <c r="AE46" s="3">
        <v>-2.8421709430404007E-14</v>
      </c>
      <c r="AF46" s="3">
        <v>0</v>
      </c>
      <c r="AG46" s="3">
        <v>-2.8421709430404007E-14</v>
      </c>
      <c r="AH46" s="3">
        <v>1.4210854715202004E-14</v>
      </c>
      <c r="AI46" s="3">
        <v>0</v>
      </c>
      <c r="AJ46" s="3">
        <v>1.4210854715202004E-14</v>
      </c>
      <c r="AK46" s="3">
        <v>1.4210854715202004E-14</v>
      </c>
      <c r="AL46" s="3">
        <v>0</v>
      </c>
      <c r="AM46" s="3">
        <v>1.4210854715202004E-14</v>
      </c>
      <c r="AN46" s="3">
        <v>0</v>
      </c>
      <c r="AO46" s="3">
        <v>4.2632564145606011E-14</v>
      </c>
      <c r="AP46" s="3">
        <v>2.8421709430404007E-14</v>
      </c>
      <c r="AQ46" s="3">
        <v>1.4210854715202004E-14</v>
      </c>
      <c r="AR46" s="3">
        <v>0</v>
      </c>
      <c r="AS46" s="3">
        <v>-2.5974857421703206</v>
      </c>
      <c r="AT46" s="3">
        <v>1.4210854715202004E-14</v>
      </c>
      <c r="AU46" s="3">
        <v>1.4210854715202004E-14</v>
      </c>
      <c r="AV46" s="3">
        <v>1.4210854715202004E-14</v>
      </c>
      <c r="AW46" s="3">
        <v>1.4210854715202004E-14</v>
      </c>
      <c r="AX46" s="3">
        <v>1.4210854715202004E-14</v>
      </c>
      <c r="AY46" s="3">
        <v>1.4210854715202004E-14</v>
      </c>
      <c r="AZ46" s="3">
        <v>1.4210854715202004E-14</v>
      </c>
      <c r="BA46" s="3">
        <v>1.4210854715202004E-14</v>
      </c>
      <c r="BC46" s="7">
        <f t="shared" si="0"/>
        <v>-2.5974857421702353</v>
      </c>
      <c r="BD46" s="13">
        <f t="shared" si="1"/>
        <v>25.974857421702353</v>
      </c>
    </row>
    <row r="47" spans="2:78" x14ac:dyDescent="0.2">
      <c r="B47" s="87"/>
      <c r="C47" t="s">
        <v>68</v>
      </c>
      <c r="D47" s="3">
        <v>0</v>
      </c>
      <c r="E47" s="3">
        <v>1.4210854715202004E-14</v>
      </c>
      <c r="F47" s="3">
        <v>-2.8421709430404007E-14</v>
      </c>
      <c r="G47" s="3">
        <v>-2.8421709430404007E-14</v>
      </c>
      <c r="H47" s="3">
        <v>-2.8421709430404007E-14</v>
      </c>
      <c r="I47" s="3">
        <v>2.8421709430404007E-14</v>
      </c>
      <c r="J47" s="3">
        <v>1.4210854715202004E-14</v>
      </c>
      <c r="K47" s="3">
        <v>0</v>
      </c>
      <c r="L47" s="3">
        <v>0</v>
      </c>
      <c r="M47" s="3">
        <v>-2.8421709430404007E-14</v>
      </c>
      <c r="N47" s="3">
        <v>1.4210854715202004E-14</v>
      </c>
      <c r="O47" s="3">
        <v>1.4210854715202004E-14</v>
      </c>
      <c r="P47" s="3">
        <v>-4.2632564145606011E-14</v>
      </c>
      <c r="Q47" s="3">
        <v>2.8421709430404007E-14</v>
      </c>
      <c r="R47" s="3">
        <v>-2.8421709430404007E-14</v>
      </c>
      <c r="S47" s="3">
        <v>-2.8421709430404007E-14</v>
      </c>
      <c r="T47" s="3">
        <v>0</v>
      </c>
      <c r="U47" s="3">
        <v>0</v>
      </c>
      <c r="V47" s="3">
        <v>-4.2632564145606011E-14</v>
      </c>
      <c r="W47" s="3">
        <v>-1.4210854715202004E-14</v>
      </c>
      <c r="X47" s="3">
        <v>0</v>
      </c>
      <c r="Y47" s="3">
        <v>-1.4210854715202004E-14</v>
      </c>
      <c r="Z47" s="3">
        <v>-2.8421709430404007E-14</v>
      </c>
      <c r="AA47" s="3">
        <v>-2.8421709430404007E-14</v>
      </c>
      <c r="AB47" s="3">
        <v>0</v>
      </c>
      <c r="AC47" s="3">
        <v>-1.4210854715202004E-14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1.4210854715202004E-14</v>
      </c>
      <c r="AK47" s="3">
        <v>0</v>
      </c>
      <c r="AL47" s="3">
        <v>0</v>
      </c>
      <c r="AM47" s="3">
        <v>1.4210854715202004E-14</v>
      </c>
      <c r="AN47" s="3">
        <v>0</v>
      </c>
      <c r="AO47" s="3">
        <v>2.8421709430404007E-14</v>
      </c>
      <c r="AP47" s="3">
        <v>1.4210854715202004E-14</v>
      </c>
      <c r="AQ47" s="3">
        <v>1.4210854715202004E-14</v>
      </c>
      <c r="AR47" s="3">
        <v>0</v>
      </c>
      <c r="AS47" s="3">
        <v>0</v>
      </c>
      <c r="AT47" s="3">
        <v>-2.6297394766127127</v>
      </c>
      <c r="AU47" s="3">
        <v>1.4210854715202004E-14</v>
      </c>
      <c r="AV47" s="3">
        <v>1.4210854715202004E-14</v>
      </c>
      <c r="AW47" s="3">
        <v>1.4210854715202004E-14</v>
      </c>
      <c r="AX47" s="3">
        <v>1.4210854715202004E-14</v>
      </c>
      <c r="AY47" s="3">
        <v>1.4210854715202004E-14</v>
      </c>
      <c r="AZ47" s="3">
        <v>1.4210854715202004E-14</v>
      </c>
      <c r="BA47" s="3">
        <v>1.4210854715202004E-14</v>
      </c>
      <c r="BC47" s="7">
        <f t="shared" si="0"/>
        <v>-2.6297394766127695</v>
      </c>
      <c r="BD47" s="13">
        <f t="shared" si="1"/>
        <v>26.297394766127695</v>
      </c>
    </row>
    <row r="48" spans="2:78" x14ac:dyDescent="0.2">
      <c r="B48" s="87"/>
      <c r="C48" t="s">
        <v>69</v>
      </c>
      <c r="D48" s="3">
        <v>-1.4210854715202004E-14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2.8421709430404007E-14</v>
      </c>
      <c r="K48" s="3">
        <v>0</v>
      </c>
      <c r="L48" s="3">
        <v>0</v>
      </c>
      <c r="M48" s="3">
        <v>0</v>
      </c>
      <c r="N48" s="3">
        <v>5.6843418860808015E-14</v>
      </c>
      <c r="O48" s="3">
        <v>0</v>
      </c>
      <c r="P48" s="3">
        <v>0</v>
      </c>
      <c r="Q48" s="3">
        <v>4.2632564145606011E-14</v>
      </c>
      <c r="R48" s="3">
        <v>2.8421709430404007E-14</v>
      </c>
      <c r="S48" s="3">
        <v>1.4210854715202004E-14</v>
      </c>
      <c r="T48" s="3">
        <v>0</v>
      </c>
      <c r="U48" s="3">
        <v>1.4210854715202004E-14</v>
      </c>
      <c r="V48" s="3">
        <v>-2.8421709430404007E-14</v>
      </c>
      <c r="W48" s="3">
        <v>0</v>
      </c>
      <c r="X48" s="3">
        <v>2.8421709430404007E-14</v>
      </c>
      <c r="Y48" s="3">
        <v>1.4210854715202004E-14</v>
      </c>
      <c r="Z48" s="3">
        <v>-1.4210854715202004E-14</v>
      </c>
      <c r="AA48" s="3">
        <v>-1.4210854715202004E-14</v>
      </c>
      <c r="AB48" s="3">
        <v>2.8421709430404007E-14</v>
      </c>
      <c r="AC48" s="3">
        <v>1.4210854715202004E-14</v>
      </c>
      <c r="AD48" s="3">
        <v>2.8421709430404007E-14</v>
      </c>
      <c r="AE48" s="3">
        <v>4.2632564145606011E-14</v>
      </c>
      <c r="AF48" s="3">
        <v>2.8421709430404007E-14</v>
      </c>
      <c r="AG48" s="3">
        <v>0</v>
      </c>
      <c r="AH48" s="3">
        <v>0</v>
      </c>
      <c r="AI48" s="3">
        <v>1.4210854715202004E-14</v>
      </c>
      <c r="AJ48" s="3">
        <v>4.2632564145606011E-14</v>
      </c>
      <c r="AK48" s="3">
        <v>4.2632564145606011E-14</v>
      </c>
      <c r="AL48" s="3">
        <v>4.2632564145606011E-14</v>
      </c>
      <c r="AM48" s="3">
        <v>5.6843418860808015E-14</v>
      </c>
      <c r="AN48" s="3">
        <v>2.8421709430404007E-14</v>
      </c>
      <c r="AO48" s="3">
        <v>2.8421709430404007E-14</v>
      </c>
      <c r="AP48" s="3">
        <v>2.8421709430404007E-14</v>
      </c>
      <c r="AQ48" s="3">
        <v>5.6843418860808015E-14</v>
      </c>
      <c r="AR48" s="3">
        <v>4.2632564145606011E-14</v>
      </c>
      <c r="AS48" s="3">
        <v>2.8421709430404007E-14</v>
      </c>
      <c r="AT48" s="3">
        <v>2.8421709430404007E-14</v>
      </c>
      <c r="AU48" s="3">
        <v>-2.6611285594129015</v>
      </c>
      <c r="AV48" s="3">
        <v>2.8421709430404007E-14</v>
      </c>
      <c r="AW48" s="3">
        <v>2.8421709430404007E-14</v>
      </c>
      <c r="AX48" s="3">
        <v>2.8421709430404007E-14</v>
      </c>
      <c r="AY48" s="3">
        <v>2.8421709430404007E-14</v>
      </c>
      <c r="AZ48" s="3">
        <v>2.8421709430404007E-14</v>
      </c>
      <c r="BA48" s="3">
        <v>2.8421709430404007E-14</v>
      </c>
      <c r="BC48" s="7">
        <f t="shared" si="0"/>
        <v>-2.661128559411992</v>
      </c>
      <c r="BD48" s="13">
        <f t="shared" si="1"/>
        <v>26.611285594119916</v>
      </c>
    </row>
    <row r="49" spans="2:69" x14ac:dyDescent="0.2">
      <c r="B49" s="87"/>
      <c r="C49" t="s">
        <v>70</v>
      </c>
      <c r="D49" s="3">
        <v>0</v>
      </c>
      <c r="E49" s="3">
        <v>0</v>
      </c>
      <c r="F49" s="3">
        <v>-2.8421709430404007E-14</v>
      </c>
      <c r="G49" s="3">
        <v>0</v>
      </c>
      <c r="H49" s="3">
        <v>-1.4210854715202004E-14</v>
      </c>
      <c r="I49" s="3">
        <v>-2.8421709430404007E-14</v>
      </c>
      <c r="J49" s="3">
        <v>0</v>
      </c>
      <c r="K49" s="3">
        <v>2.8421709430404007E-14</v>
      </c>
      <c r="L49" s="3">
        <v>-2.8421709430404007E-14</v>
      </c>
      <c r="M49" s="3">
        <v>-4.2632564145606011E-14</v>
      </c>
      <c r="N49" s="3">
        <v>4.2632564145606011E-14</v>
      </c>
      <c r="O49" s="3">
        <v>0</v>
      </c>
      <c r="P49" s="3">
        <v>0</v>
      </c>
      <c r="Q49" s="3">
        <v>0</v>
      </c>
      <c r="R49" s="3">
        <v>-1.4210854715202004E-14</v>
      </c>
      <c r="S49" s="3">
        <v>0</v>
      </c>
      <c r="T49" s="3">
        <v>1.4210854715202004E-14</v>
      </c>
      <c r="U49" s="3">
        <v>0</v>
      </c>
      <c r="V49" s="3">
        <v>-4.2632564145606011E-14</v>
      </c>
      <c r="W49" s="3">
        <v>0</v>
      </c>
      <c r="X49" s="3">
        <v>-1.4210854715202004E-14</v>
      </c>
      <c r="Y49" s="3">
        <v>1.4210854715202004E-14</v>
      </c>
      <c r="Z49" s="3">
        <v>-4.2632564145606011E-14</v>
      </c>
      <c r="AA49" s="3">
        <v>0</v>
      </c>
      <c r="AB49" s="3">
        <v>1.4210854715202004E-14</v>
      </c>
      <c r="AC49" s="3">
        <v>0</v>
      </c>
      <c r="AD49" s="3">
        <v>0</v>
      </c>
      <c r="AE49" s="3">
        <v>2.8421709430404007E-14</v>
      </c>
      <c r="AF49" s="3">
        <v>1.4210854715202004E-14</v>
      </c>
      <c r="AG49" s="3">
        <v>0</v>
      </c>
      <c r="AH49" s="3">
        <v>2.8421709430404007E-14</v>
      </c>
      <c r="AI49" s="3">
        <v>-1.4210854715202004E-14</v>
      </c>
      <c r="AJ49" s="3">
        <v>2.8421709430404007E-14</v>
      </c>
      <c r="AK49" s="3">
        <v>2.8421709430404007E-14</v>
      </c>
      <c r="AL49" s="3">
        <v>1.4210854715202004E-14</v>
      </c>
      <c r="AM49" s="3">
        <v>-1.4210854715202004E-14</v>
      </c>
      <c r="AN49" s="3">
        <v>0</v>
      </c>
      <c r="AO49" s="3">
        <v>2.8421709430404007E-14</v>
      </c>
      <c r="AP49" s="3">
        <v>1.4210854715202004E-14</v>
      </c>
      <c r="AQ49" s="3">
        <v>2.8421709430404007E-14</v>
      </c>
      <c r="AR49" s="3">
        <v>0</v>
      </c>
      <c r="AS49" s="3">
        <v>1.4210854715202004E-14</v>
      </c>
      <c r="AT49" s="3">
        <v>2.8421709430404007E-14</v>
      </c>
      <c r="AU49" s="3">
        <v>2.8421709430404007E-14</v>
      </c>
      <c r="AV49" s="3">
        <v>-2.6916761699788196</v>
      </c>
      <c r="AW49" s="3">
        <v>2.8421709430404007E-14</v>
      </c>
      <c r="AX49" s="3">
        <v>2.8421709430404007E-14</v>
      </c>
      <c r="AY49" s="3">
        <v>2.8421709430404007E-14</v>
      </c>
      <c r="AZ49" s="3">
        <v>2.8421709430404007E-14</v>
      </c>
      <c r="BA49" s="3">
        <v>2.8421709430404007E-14</v>
      </c>
      <c r="BC49" s="7">
        <f t="shared" si="0"/>
        <v>-2.6916761699785638</v>
      </c>
      <c r="BD49" s="13">
        <f t="shared" si="1"/>
        <v>26.916761699785638</v>
      </c>
    </row>
    <row r="50" spans="2:69" x14ac:dyDescent="0.2">
      <c r="B50" s="87"/>
      <c r="C50" t="s">
        <v>71</v>
      </c>
      <c r="D50" s="3">
        <v>0</v>
      </c>
      <c r="E50" s="3">
        <v>2.8421709430404007E-14</v>
      </c>
      <c r="F50" s="3">
        <v>0</v>
      </c>
      <c r="G50" s="3">
        <v>-4.2632564145606011E-14</v>
      </c>
      <c r="H50" s="3">
        <v>0</v>
      </c>
      <c r="I50" s="3">
        <v>2.8421709430404007E-14</v>
      </c>
      <c r="J50" s="3">
        <v>0</v>
      </c>
      <c r="K50" s="3">
        <v>0</v>
      </c>
      <c r="L50" s="3">
        <v>1.4210854715202004E-14</v>
      </c>
      <c r="M50" s="3">
        <v>-2.8421709430404007E-14</v>
      </c>
      <c r="N50" s="3">
        <v>0</v>
      </c>
      <c r="O50" s="3">
        <v>0</v>
      </c>
      <c r="P50" s="3">
        <v>0</v>
      </c>
      <c r="Q50" s="3">
        <v>1.4210854715202004E-14</v>
      </c>
      <c r="R50" s="3">
        <v>0</v>
      </c>
      <c r="S50" s="3">
        <v>-2.8421709430404007E-14</v>
      </c>
      <c r="T50" s="3">
        <v>1.4210854715202004E-14</v>
      </c>
      <c r="U50" s="3">
        <v>0</v>
      </c>
      <c r="V50" s="3">
        <v>-4.2632564145606011E-14</v>
      </c>
      <c r="W50" s="3">
        <v>0</v>
      </c>
      <c r="X50" s="3">
        <v>0</v>
      </c>
      <c r="Y50" s="3">
        <v>1.4210854715202004E-14</v>
      </c>
      <c r="Z50" s="3">
        <v>1.4210854715202004E-14</v>
      </c>
      <c r="AA50" s="3">
        <v>-1.4210854715202004E-14</v>
      </c>
      <c r="AB50" s="3">
        <v>4.2632564145606011E-14</v>
      </c>
      <c r="AC50" s="3">
        <v>1.4210854715202004E-14</v>
      </c>
      <c r="AD50" s="3">
        <v>0</v>
      </c>
      <c r="AE50" s="3">
        <v>1.4210854715202004E-14</v>
      </c>
      <c r="AF50" s="3">
        <v>2.8421709430404007E-14</v>
      </c>
      <c r="AG50" s="3">
        <v>0</v>
      </c>
      <c r="AH50" s="3">
        <v>2.8421709430404007E-14</v>
      </c>
      <c r="AI50" s="3">
        <v>5.6843418860808015E-14</v>
      </c>
      <c r="AJ50" s="3">
        <v>5.6843418860808015E-14</v>
      </c>
      <c r="AK50" s="3">
        <v>0</v>
      </c>
      <c r="AL50" s="3">
        <v>5.6843418860808015E-14</v>
      </c>
      <c r="AM50" s="3">
        <v>2.8421709430404007E-14</v>
      </c>
      <c r="AN50" s="3">
        <v>0</v>
      </c>
      <c r="AO50" s="3">
        <v>2.8421709430404007E-14</v>
      </c>
      <c r="AP50" s="3">
        <v>1.4210854715202004E-14</v>
      </c>
      <c r="AQ50" s="3">
        <v>4.2632564145606011E-14</v>
      </c>
      <c r="AR50" s="3">
        <v>2.8421709430404007E-14</v>
      </c>
      <c r="AS50" s="3">
        <v>2.8421709430404007E-14</v>
      </c>
      <c r="AT50" s="3">
        <v>2.8421709430404007E-14</v>
      </c>
      <c r="AU50" s="3">
        <v>2.8421709430404007E-14</v>
      </c>
      <c r="AV50" s="3">
        <v>4.2632564145606011E-14</v>
      </c>
      <c r="AW50" s="3">
        <v>-2.7214048663293795</v>
      </c>
      <c r="AX50" s="3">
        <v>4.2632564145606011E-14</v>
      </c>
      <c r="AY50" s="3">
        <v>4.2632564145606011E-14</v>
      </c>
      <c r="AZ50" s="3">
        <v>4.2632564145606011E-14</v>
      </c>
      <c r="BA50" s="3">
        <v>4.2632564145606011E-14</v>
      </c>
      <c r="BC50" s="7">
        <f t="shared" si="0"/>
        <v>-2.721404866328669</v>
      </c>
      <c r="BD50" s="13">
        <f t="shared" si="1"/>
        <v>27.21404866328669</v>
      </c>
    </row>
    <row r="51" spans="2:69" x14ac:dyDescent="0.2">
      <c r="B51" s="87"/>
      <c r="C51" t="s">
        <v>72</v>
      </c>
      <c r="D51" s="3">
        <v>2.8421709430404007E-14</v>
      </c>
      <c r="E51" s="3">
        <v>-1.4210854715202004E-14</v>
      </c>
      <c r="F51" s="3">
        <v>-1.4210854715202004E-14</v>
      </c>
      <c r="G51" s="3">
        <v>-1.4210854715202004E-14</v>
      </c>
      <c r="H51" s="3">
        <v>-2.8421709430404007E-14</v>
      </c>
      <c r="I51" s="3">
        <v>0</v>
      </c>
      <c r="J51" s="3">
        <v>0</v>
      </c>
      <c r="K51" s="3">
        <v>-1.4210854715202004E-14</v>
      </c>
      <c r="L51" s="3">
        <v>1.4210854715202004E-14</v>
      </c>
      <c r="M51" s="3">
        <v>0</v>
      </c>
      <c r="N51" s="3">
        <v>2.8421709430404007E-14</v>
      </c>
      <c r="O51" s="3">
        <v>-1.4210854715202004E-14</v>
      </c>
      <c r="P51" s="3">
        <v>1.4210854715202004E-14</v>
      </c>
      <c r="Q51" s="3">
        <v>0</v>
      </c>
      <c r="R51" s="3">
        <v>0</v>
      </c>
      <c r="S51" s="3">
        <v>-2.8421709430404007E-14</v>
      </c>
      <c r="T51" s="3">
        <v>2.8421709430404007E-14</v>
      </c>
      <c r="U51" s="3">
        <v>-2.8421709430404007E-14</v>
      </c>
      <c r="V51" s="3">
        <v>-1.4210854715202004E-14</v>
      </c>
      <c r="W51" s="3">
        <v>0</v>
      </c>
      <c r="X51" s="3">
        <v>-2.8421709430404007E-14</v>
      </c>
      <c r="Y51" s="3">
        <v>2.8421709430404007E-14</v>
      </c>
      <c r="Z51" s="3">
        <v>-1.4210854715202004E-14</v>
      </c>
      <c r="AA51" s="3">
        <v>-1.4210854715202004E-14</v>
      </c>
      <c r="AB51" s="3">
        <v>2.8421709430404007E-14</v>
      </c>
      <c r="AC51" s="3">
        <v>0</v>
      </c>
      <c r="AD51" s="3">
        <v>-2.8421709430404007E-14</v>
      </c>
      <c r="AE51" s="3">
        <v>-1.4210854715202004E-14</v>
      </c>
      <c r="AF51" s="3">
        <v>0</v>
      </c>
      <c r="AG51" s="3">
        <v>1.4210854715202004E-14</v>
      </c>
      <c r="AH51" s="3">
        <v>2.8421709430404007E-14</v>
      </c>
      <c r="AI51" s="3">
        <v>0</v>
      </c>
      <c r="AJ51" s="3">
        <v>4.2632564145606011E-14</v>
      </c>
      <c r="AK51" s="3">
        <v>0</v>
      </c>
      <c r="AL51" s="3">
        <v>0</v>
      </c>
      <c r="AM51" s="3">
        <v>0</v>
      </c>
      <c r="AN51" s="3">
        <v>0</v>
      </c>
      <c r="AO51" s="3">
        <v>2.8421709430404007E-14</v>
      </c>
      <c r="AP51" s="3">
        <v>0</v>
      </c>
      <c r="AQ51" s="3">
        <v>5.6843418860808015E-14</v>
      </c>
      <c r="AR51" s="3">
        <v>0</v>
      </c>
      <c r="AS51" s="3">
        <v>0</v>
      </c>
      <c r="AT51" s="3">
        <v>2.8421709430404007E-14</v>
      </c>
      <c r="AU51" s="3">
        <v>2.8421709430404007E-14</v>
      </c>
      <c r="AV51" s="3">
        <v>1.4210854715202004E-14</v>
      </c>
      <c r="AW51" s="3">
        <v>4.2632564145606011E-14</v>
      </c>
      <c r="AX51" s="3">
        <v>-2.7503366017527355</v>
      </c>
      <c r="AY51" s="3">
        <v>2.8421709430404007E-14</v>
      </c>
      <c r="AZ51" s="3">
        <v>2.8421709430404007E-14</v>
      </c>
      <c r="BA51" s="3">
        <v>2.8421709430404007E-14</v>
      </c>
      <c r="BC51" s="7">
        <f t="shared" si="0"/>
        <v>-2.7503366017524655</v>
      </c>
      <c r="BD51" s="13">
        <f t="shared" si="1"/>
        <v>27.503366017524655</v>
      </c>
    </row>
    <row r="52" spans="2:69" x14ac:dyDescent="0.2">
      <c r="B52" s="87"/>
      <c r="C52" t="s">
        <v>73</v>
      </c>
      <c r="D52" s="3">
        <v>1.4210854715202004E-14</v>
      </c>
      <c r="E52" s="3">
        <v>0</v>
      </c>
      <c r="F52" s="3">
        <v>1.4210854715202004E-14</v>
      </c>
      <c r="G52" s="3">
        <v>0</v>
      </c>
      <c r="H52" s="3">
        <v>0</v>
      </c>
      <c r="I52" s="3">
        <v>1.4210854715202004E-14</v>
      </c>
      <c r="J52" s="3">
        <v>2.8421709430404007E-14</v>
      </c>
      <c r="K52" s="3">
        <v>-2.8421709430404007E-14</v>
      </c>
      <c r="L52" s="3">
        <v>0</v>
      </c>
      <c r="M52" s="3">
        <v>-2.8421709430404007E-14</v>
      </c>
      <c r="N52" s="3">
        <v>0</v>
      </c>
      <c r="O52" s="3">
        <v>-2.8421709430404007E-14</v>
      </c>
      <c r="P52" s="3">
        <v>-1.4210854715202004E-14</v>
      </c>
      <c r="Q52" s="3">
        <v>2.8421709430404007E-14</v>
      </c>
      <c r="R52" s="3">
        <v>-1.4210854715202004E-14</v>
      </c>
      <c r="S52" s="3">
        <v>-4.2632564145606011E-14</v>
      </c>
      <c r="T52" s="3">
        <v>2.8421709430404007E-14</v>
      </c>
      <c r="U52" s="3">
        <v>1.4210854715202004E-14</v>
      </c>
      <c r="V52" s="3">
        <v>-2.8421709430404007E-14</v>
      </c>
      <c r="W52" s="3">
        <v>1.4210854715202004E-14</v>
      </c>
      <c r="X52" s="3">
        <v>1.4210854715202004E-14</v>
      </c>
      <c r="Y52" s="3">
        <v>0</v>
      </c>
      <c r="Z52" s="3">
        <v>-4.2632564145606011E-14</v>
      </c>
      <c r="AA52" s="3">
        <v>0</v>
      </c>
      <c r="AB52" s="3">
        <v>2.8421709430404007E-14</v>
      </c>
      <c r="AC52" s="3">
        <v>-2.8421709430404007E-14</v>
      </c>
      <c r="AD52" s="3">
        <v>2.8421709430404007E-14</v>
      </c>
      <c r="AE52" s="3">
        <v>0</v>
      </c>
      <c r="AF52" s="3">
        <v>1.4210854715202004E-14</v>
      </c>
      <c r="AG52" s="3">
        <v>0</v>
      </c>
      <c r="AH52" s="3">
        <v>0</v>
      </c>
      <c r="AI52" s="3">
        <v>0</v>
      </c>
      <c r="AJ52" s="3">
        <v>5.6843418860808015E-14</v>
      </c>
      <c r="AK52" s="3">
        <v>0</v>
      </c>
      <c r="AL52" s="3">
        <v>1.4210854715202004E-14</v>
      </c>
      <c r="AM52" s="3">
        <v>1.4210854715202004E-14</v>
      </c>
      <c r="AN52" s="3">
        <v>-2.8421709430404007E-14</v>
      </c>
      <c r="AO52" s="3">
        <v>0</v>
      </c>
      <c r="AP52" s="3">
        <v>2.8421709430404007E-14</v>
      </c>
      <c r="AQ52" s="3">
        <v>2.8421709430404007E-14</v>
      </c>
      <c r="AR52" s="3">
        <v>0</v>
      </c>
      <c r="AS52" s="3">
        <v>1.4210854715202004E-14</v>
      </c>
      <c r="AT52" s="3">
        <v>2.8421709430404007E-14</v>
      </c>
      <c r="AU52" s="3">
        <v>1.4210854715202004E-14</v>
      </c>
      <c r="AV52" s="3">
        <v>1.4210854715202004E-14</v>
      </c>
      <c r="AW52" s="3">
        <v>2.8421709430404007E-14</v>
      </c>
      <c r="AX52" s="3">
        <v>2.8421709430404007E-14</v>
      </c>
      <c r="AY52" s="3">
        <v>-2.7784927410175868</v>
      </c>
      <c r="AZ52" s="3">
        <v>2.8421709430404007E-14</v>
      </c>
      <c r="BA52" s="3">
        <v>2.8421709430404007E-14</v>
      </c>
      <c r="BC52" s="7">
        <f t="shared" si="0"/>
        <v>-2.7784927410173026</v>
      </c>
      <c r="BD52" s="13">
        <f t="shared" si="1"/>
        <v>27.784927410173026</v>
      </c>
    </row>
    <row r="53" spans="2:69" x14ac:dyDescent="0.2">
      <c r="B53" s="87"/>
      <c r="C53" t="s">
        <v>74</v>
      </c>
      <c r="D53" s="3">
        <v>1.4210854715202004E-14</v>
      </c>
      <c r="E53" s="3">
        <v>0</v>
      </c>
      <c r="F53" s="3">
        <v>0</v>
      </c>
      <c r="G53" s="3">
        <v>-1.4210854715202004E-14</v>
      </c>
      <c r="H53" s="3">
        <v>-2.8421709430404007E-14</v>
      </c>
      <c r="I53" s="3">
        <v>0</v>
      </c>
      <c r="J53" s="3">
        <v>2.8421709430404007E-14</v>
      </c>
      <c r="K53" s="3">
        <v>-2.8421709430404007E-14</v>
      </c>
      <c r="L53" s="3">
        <v>0</v>
      </c>
      <c r="M53" s="3">
        <v>-2.8421709430404007E-14</v>
      </c>
      <c r="N53" s="3">
        <v>0</v>
      </c>
      <c r="O53" s="3">
        <v>1.4210854715202004E-14</v>
      </c>
      <c r="P53" s="3">
        <v>-1.4210854715202004E-14</v>
      </c>
      <c r="Q53" s="3">
        <v>2.8421709430404007E-14</v>
      </c>
      <c r="R53" s="3">
        <v>0</v>
      </c>
      <c r="S53" s="3">
        <v>0</v>
      </c>
      <c r="T53" s="3">
        <v>0</v>
      </c>
      <c r="U53" s="3">
        <v>0</v>
      </c>
      <c r="V53" s="3">
        <v>-2.8421709430404007E-14</v>
      </c>
      <c r="W53" s="3">
        <v>2.8421709430404007E-14</v>
      </c>
      <c r="X53" s="3">
        <v>1.4210854715202004E-14</v>
      </c>
      <c r="Y53" s="3">
        <v>2.8421709430404007E-14</v>
      </c>
      <c r="Z53" s="3">
        <v>-2.8421709430404007E-14</v>
      </c>
      <c r="AA53" s="3">
        <v>-2.8421709430404007E-14</v>
      </c>
      <c r="AB53" s="3">
        <v>1.4210854715202004E-14</v>
      </c>
      <c r="AC53" s="3">
        <v>-2.8421709430404007E-14</v>
      </c>
      <c r="AD53" s="3">
        <v>1.4210854715202004E-14</v>
      </c>
      <c r="AE53" s="3">
        <v>0</v>
      </c>
      <c r="AF53" s="3">
        <v>2.8421709430404007E-14</v>
      </c>
      <c r="AG53" s="3">
        <v>0</v>
      </c>
      <c r="AH53" s="3">
        <v>4.2632564145606011E-14</v>
      </c>
      <c r="AI53" s="3">
        <v>2.8421709430404007E-14</v>
      </c>
      <c r="AJ53" s="3">
        <v>2.8421709430404007E-14</v>
      </c>
      <c r="AK53" s="3">
        <v>2.8421709430404007E-14</v>
      </c>
      <c r="AL53" s="3">
        <v>2.8421709430404007E-14</v>
      </c>
      <c r="AM53" s="3">
        <v>0</v>
      </c>
      <c r="AN53" s="3">
        <v>0</v>
      </c>
      <c r="AO53" s="3">
        <v>2.8421709430404007E-14</v>
      </c>
      <c r="AP53" s="3">
        <v>4.2632564145606011E-14</v>
      </c>
      <c r="AQ53" s="3">
        <v>2.8421709430404007E-14</v>
      </c>
      <c r="AR53" s="3">
        <v>-1.4210854715202004E-14</v>
      </c>
      <c r="AS53" s="3">
        <v>0</v>
      </c>
      <c r="AT53" s="3">
        <v>2.8421709430404007E-14</v>
      </c>
      <c r="AU53" s="3">
        <v>2.8421709430404007E-14</v>
      </c>
      <c r="AV53" s="3">
        <v>0</v>
      </c>
      <c r="AW53" s="3">
        <v>2.8421709430404007E-14</v>
      </c>
      <c r="AX53" s="3">
        <v>2.8421709430404007E-14</v>
      </c>
      <c r="AY53" s="3">
        <v>2.8421709430404007E-14</v>
      </c>
      <c r="AZ53" s="3">
        <v>-2.8058940761502384</v>
      </c>
      <c r="BA53" s="3">
        <v>2.8421709430404007E-14</v>
      </c>
      <c r="BC53" s="7">
        <f t="shared" si="0"/>
        <v>-2.8058940761498405</v>
      </c>
      <c r="BD53" s="13">
        <f t="shared" si="1"/>
        <v>28.058940761498405</v>
      </c>
    </row>
    <row r="54" spans="2:69" ht="13.5" thickBot="1" x14ac:dyDescent="0.25">
      <c r="B54" s="88"/>
      <c r="C54" t="s">
        <v>75</v>
      </c>
      <c r="D54" s="3">
        <v>-1.4210854715202004E-14</v>
      </c>
      <c r="E54" s="3">
        <v>0</v>
      </c>
      <c r="F54" s="3">
        <v>2.8421709430404007E-14</v>
      </c>
      <c r="G54" s="3">
        <v>1.4210854715202004E-14</v>
      </c>
      <c r="H54" s="3">
        <v>0</v>
      </c>
      <c r="I54" s="3">
        <v>1.4210854715202004E-14</v>
      </c>
      <c r="J54" s="3">
        <v>0</v>
      </c>
      <c r="K54" s="3">
        <v>2.8421709430404007E-14</v>
      </c>
      <c r="L54" s="3">
        <v>1.4210854715202004E-14</v>
      </c>
      <c r="M54" s="3">
        <v>-1.4210854715202004E-14</v>
      </c>
      <c r="N54" s="3">
        <v>1.4210854715202004E-14</v>
      </c>
      <c r="O54" s="3">
        <v>0</v>
      </c>
      <c r="P54" s="3">
        <v>2.8421709430404007E-14</v>
      </c>
      <c r="Q54" s="3">
        <v>0</v>
      </c>
      <c r="R54" s="3">
        <v>0</v>
      </c>
      <c r="S54" s="3">
        <v>-2.8421709430404007E-14</v>
      </c>
      <c r="T54" s="3">
        <v>2.8421709430404007E-14</v>
      </c>
      <c r="U54" s="3">
        <v>1.4210854715202004E-14</v>
      </c>
      <c r="V54" s="3">
        <v>1.4210854715202004E-14</v>
      </c>
      <c r="W54" s="3">
        <v>-1.4210854715202004E-14</v>
      </c>
      <c r="X54" s="3">
        <v>0</v>
      </c>
      <c r="Y54" s="3">
        <v>2.8421709430404007E-14</v>
      </c>
      <c r="Z54" s="3">
        <v>1.4210854715202004E-14</v>
      </c>
      <c r="AA54" s="3">
        <v>1.4210854715202004E-14</v>
      </c>
      <c r="AB54" s="3">
        <v>0</v>
      </c>
      <c r="AC54" s="3">
        <v>2.8421709430404007E-14</v>
      </c>
      <c r="AD54" s="3">
        <v>0</v>
      </c>
      <c r="AE54" s="3">
        <v>4.2632564145606011E-14</v>
      </c>
      <c r="AF54" s="3">
        <v>0</v>
      </c>
      <c r="AG54" s="3">
        <v>-2.8421709430404007E-14</v>
      </c>
      <c r="AH54" s="3">
        <v>-1.4210854715202004E-14</v>
      </c>
      <c r="AI54" s="3">
        <v>2.8421709430404007E-14</v>
      </c>
      <c r="AJ54" s="3">
        <v>1.4210854715202004E-14</v>
      </c>
      <c r="AK54" s="3">
        <v>0</v>
      </c>
      <c r="AL54" s="3">
        <v>0</v>
      </c>
      <c r="AM54" s="3">
        <v>2.8421709430404007E-14</v>
      </c>
      <c r="AN54" s="3">
        <v>-2.8421709430404007E-14</v>
      </c>
      <c r="AO54" s="3">
        <v>0</v>
      </c>
      <c r="AP54" s="3">
        <v>0</v>
      </c>
      <c r="AQ54" s="3">
        <v>2.8421709430404007E-14</v>
      </c>
      <c r="AR54" s="3">
        <v>2.8421709430404007E-14</v>
      </c>
      <c r="AS54" s="3">
        <v>2.8421709430404007E-14</v>
      </c>
      <c r="AT54" s="3">
        <v>4.2632564145606011E-14</v>
      </c>
      <c r="AU54" s="3">
        <v>2.8421709430404007E-14</v>
      </c>
      <c r="AV54" s="3">
        <v>4.2632564145606011E-14</v>
      </c>
      <c r="AW54" s="3">
        <v>2.8421709430404007E-14</v>
      </c>
      <c r="AX54" s="3">
        <v>4.2632564145606011E-14</v>
      </c>
      <c r="AY54" s="3">
        <v>4.2632564145606011E-14</v>
      </c>
      <c r="AZ54" s="3">
        <v>4.2632564145606011E-14</v>
      </c>
      <c r="BA54" s="3">
        <v>-2.832560841788478</v>
      </c>
      <c r="BC54" s="7">
        <f t="shared" si="0"/>
        <v>-2.8325608417878669</v>
      </c>
      <c r="BD54" s="13">
        <f t="shared" si="1"/>
        <v>28.325608417878669</v>
      </c>
    </row>
    <row r="55" spans="2:69" x14ac:dyDescent="0.2">
      <c r="AT55" s="1"/>
      <c r="BA55" s="1"/>
      <c r="BB55" s="1" t="s">
        <v>90</v>
      </c>
      <c r="BH55" s="1"/>
      <c r="BQ55" s="1"/>
    </row>
    <row r="56" spans="2:69" x14ac:dyDescent="0.2">
      <c r="C56" s="1" t="s">
        <v>97</v>
      </c>
      <c r="D56" s="3">
        <f t="array" ref="D56:BA58">MMULT(TRANSPOSE('Curve construction'!$BT$21:$BV$70),'Fwd Shocks'!$BF$6:$DC$55)-TRANSPOSE('Curve construction'!$BT$12:$BV$12)</f>
        <v>-2.0500379825330128</v>
      </c>
      <c r="E56" s="3">
        <v>-1.6364582938390413</v>
      </c>
      <c r="F56" s="3">
        <v>-1.3043369750689635</v>
      </c>
      <c r="G56" s="3">
        <v>-1.0382536831198195</v>
      </c>
      <c r="H56" s="3">
        <v>-0.82516666611445544</v>
      </c>
      <c r="I56" s="3">
        <v>-0.6561986074775632</v>
      </c>
      <c r="J56" s="3">
        <v>-0.52141766688782809</v>
      </c>
      <c r="K56" s="3">
        <v>-0.41458496996301619</v>
      </c>
      <c r="L56" s="3">
        <v>-0.32952028410090861</v>
      </c>
      <c r="M56" s="3">
        <v>-0.26184998743474353</v>
      </c>
      <c r="N56" s="3">
        <v>-0.20824092221164392</v>
      </c>
      <c r="O56" s="3">
        <v>-0.16560008793567249</v>
      </c>
      <c r="P56" s="3">
        <v>-0.13168593621912805</v>
      </c>
      <c r="Q56" s="3">
        <v>-0.10471450238628677</v>
      </c>
      <c r="R56" s="3">
        <v>-8.3266101165918371E-2</v>
      </c>
      <c r="S56" s="3">
        <v>-6.6211026140081231E-2</v>
      </c>
      <c r="T56" s="3">
        <v>-5.2650386758159584E-2</v>
      </c>
      <c r="U56" s="3">
        <v>-4.1869002408930101E-2</v>
      </c>
      <c r="V56" s="3">
        <v>-3.3297899181889079E-2</v>
      </c>
      <c r="W56" s="3">
        <v>-2.6484454017918324E-2</v>
      </c>
      <c r="X56" s="3">
        <v>-2.1075077926070662E-2</v>
      </c>
      <c r="Y56" s="3">
        <v>-1.677299872835647E-2</v>
      </c>
      <c r="Z56" s="3">
        <v>-1.3350757763419097E-2</v>
      </c>
      <c r="AA56" s="3">
        <v>-1.0627782058236335E-2</v>
      </c>
      <c r="AB56" s="3">
        <v>-8.4606869095296133E-3</v>
      </c>
      <c r="AC56" s="3">
        <v>-6.7355909104662715E-3</v>
      </c>
      <c r="AD56" s="3">
        <v>-5.3620244593730604E-3</v>
      </c>
      <c r="AE56" s="3">
        <v>-4.2681002032622928E-3</v>
      </c>
      <c r="AF56" s="3">
        <v>-3.3966831424550037E-3</v>
      </c>
      <c r="AG56" s="3">
        <v>-2.7023527754863608E-3</v>
      </c>
      <c r="AH56" s="3">
        <v>-2.1484931849045097E-3</v>
      </c>
      <c r="AI56" s="3">
        <v>-1.7071876204681757E-3</v>
      </c>
      <c r="AJ56" s="3">
        <v>-1.3555631212511798E-3</v>
      </c>
      <c r="AK56" s="3">
        <v>-1.0753949145509978E-3</v>
      </c>
      <c r="AL56" s="3">
        <v>-8.5216182287695119E-4</v>
      </c>
      <c r="AM56" s="3">
        <v>-6.7429362798065995E-4</v>
      </c>
      <c r="AN56" s="3">
        <v>-5.325713837009971E-4</v>
      </c>
      <c r="AO56" s="3">
        <v>-4.1964959609686048E-4</v>
      </c>
      <c r="AP56" s="3">
        <v>-3.2967550487228436E-4</v>
      </c>
      <c r="AQ56" s="3">
        <v>-2.5798573415158899E-4</v>
      </c>
      <c r="AR56" s="3">
        <v>-2.0086458789592143E-4</v>
      </c>
      <c r="AS56" s="3">
        <v>-1.5535146485490259E-4</v>
      </c>
      <c r="AT56" s="3">
        <v>-1.1908741043953341E-4</v>
      </c>
      <c r="AU56" s="3">
        <v>-9.0192850166204153E-5</v>
      </c>
      <c r="AV56" s="3">
        <v>-6.7170173679187428E-5</v>
      </c>
      <c r="AW56" s="3">
        <v>-4.8826110742083983E-5</v>
      </c>
      <c r="AX56" s="3">
        <v>-3.4209884688607417E-5</v>
      </c>
      <c r="AY56" s="3">
        <v>-2.2563933271158021E-5</v>
      </c>
      <c r="AZ56" s="3">
        <v>-1.3284644410305191E-5</v>
      </c>
      <c r="BA56" s="3">
        <v>-5.891070486541139E-6</v>
      </c>
      <c r="BC56" s="7">
        <f t="shared" ref="BC56:BC58" si="4">SUM(D56:BA56)</f>
        <v>-10.054707908483124</v>
      </c>
      <c r="BD56" s="13">
        <f t="array" ref="BD56:BD58">-$BC$56:$BC$58/0.001/TRANSPOSE('Curve construction'!$BT$12:$BV$12)</f>
        <v>4.8755958944077546</v>
      </c>
    </row>
    <row r="57" spans="2:69" x14ac:dyDescent="0.2">
      <c r="C57" s="19" t="s">
        <v>98</v>
      </c>
      <c r="D57" s="3">
        <v>-2.4952122826784944</v>
      </c>
      <c r="E57" s="3">
        <v>-2.4820881298314816</v>
      </c>
      <c r="F57" s="3">
        <v>-2.4712359987383934</v>
      </c>
      <c r="G57" s="3">
        <v>-2.461646753288278</v>
      </c>
      <c r="H57" s="3">
        <v>-2.4501256457069758</v>
      </c>
      <c r="I57" s="3">
        <v>-2.4354683159776869</v>
      </c>
      <c r="J57" s="3">
        <v>-2.4014994627732449</v>
      </c>
      <c r="K57" s="3">
        <v>-2.3315313387947754</v>
      </c>
      <c r="L57" s="3">
        <v>-2.2062648346659444</v>
      </c>
      <c r="M57" s="3">
        <v>-2.0301684141822989</v>
      </c>
      <c r="N57" s="3">
        <v>-1.8383651288327201</v>
      </c>
      <c r="O57" s="3">
        <v>-1.6529652686917871</v>
      </c>
      <c r="P57" s="3">
        <v>-1.4755504528175152</v>
      </c>
      <c r="Q57" s="3">
        <v>-1.3074777459682991</v>
      </c>
      <c r="R57" s="3">
        <v>-1.1498505745666989</v>
      </c>
      <c r="S57" s="3">
        <v>-1.0035010427441193</v>
      </c>
      <c r="T57" s="3">
        <v>-0.86898385430185954</v>
      </c>
      <c r="U57" s="3">
        <v>-0.74658136145808385</v>
      </c>
      <c r="V57" s="3">
        <v>-0.63631865403249321</v>
      </c>
      <c r="W57" s="3">
        <v>-0.53798711423223722</v>
      </c>
      <c r="X57" s="3">
        <v>-0.45131262923086979</v>
      </c>
      <c r="Y57" s="3">
        <v>-0.37550616542557691</v>
      </c>
      <c r="Z57" s="3">
        <v>-0.30984973720887865</v>
      </c>
      <c r="AA57" s="3">
        <v>-0.25353727265473935</v>
      </c>
      <c r="AB57" s="3">
        <v>-0.20570860508769329</v>
      </c>
      <c r="AC57" s="3">
        <v>-0.16548058361468065</v>
      </c>
      <c r="AD57" s="3">
        <v>-0.13197433012601323</v>
      </c>
      <c r="AE57" s="3">
        <v>-0.10433802238458156</v>
      </c>
      <c r="AF57" s="3">
        <v>-8.1764919485522114E-2</v>
      </c>
      <c r="AG57" s="3">
        <v>-6.3506645402867434E-2</v>
      </c>
      <c r="AH57" s="3">
        <v>-4.8870626238567638E-2</v>
      </c>
      <c r="AI57" s="3">
        <v>-3.726706708812344E-2</v>
      </c>
      <c r="AJ57" s="3">
        <v>-2.8159203306586278E-2</v>
      </c>
      <c r="AK57" s="3">
        <v>-2.1081393503664003E-2</v>
      </c>
      <c r="AL57" s="3">
        <v>-1.5635886706149904E-2</v>
      </c>
      <c r="AM57" s="3">
        <v>-1.1487924638458935E-2</v>
      </c>
      <c r="AN57" s="3">
        <v>-8.3597693583215005E-3</v>
      </c>
      <c r="AO57" s="3">
        <v>-6.024167107170797E-3</v>
      </c>
      <c r="AP57" s="3">
        <v>-4.2976673466910142E-3</v>
      </c>
      <c r="AQ57" s="3">
        <v>-3.0341208880599879E-3</v>
      </c>
      <c r="AR57" s="3">
        <v>-2.1185900814089109E-3</v>
      </c>
      <c r="AS57" s="3">
        <v>-1.4618224126934365E-3</v>
      </c>
      <c r="AT57" s="3">
        <v>-9.9536969992186641E-4</v>
      </c>
      <c r="AU57" s="3">
        <v>-6.6737974975694669E-4</v>
      </c>
      <c r="AV57" s="3">
        <v>-4.3904579206355265E-4</v>
      </c>
      <c r="AW57" s="3">
        <v>-2.8167014534119517E-4</v>
      </c>
      <c r="AX57" s="3">
        <v>-1.7428069804736879E-4</v>
      </c>
      <c r="AY57" s="3">
        <v>-1.0172980864808778E-4</v>
      </c>
      <c r="AZ57" s="3">
        <v>-5.320308946465957E-5</v>
      </c>
      <c r="BA57" s="3">
        <v>-2.1068247406219598E-5</v>
      </c>
      <c r="BC57" s="7">
        <f t="shared" si="4"/>
        <v>-37.316333270811356</v>
      </c>
      <c r="BD57">
        <v>14.866598581526658</v>
      </c>
    </row>
    <row r="58" spans="2:69" x14ac:dyDescent="0.2">
      <c r="C58" s="19" t="s">
        <v>99</v>
      </c>
      <c r="D58" s="3">
        <v>0.44517430014661841</v>
      </c>
      <c r="E58" s="3">
        <v>0.84562983599408881</v>
      </c>
      <c r="F58" s="3">
        <v>1.1668990236696573</v>
      </c>
      <c r="G58" s="3">
        <v>1.4233930701697091</v>
      </c>
      <c r="H58" s="3">
        <v>1.6249589795952488</v>
      </c>
      <c r="I58" s="3">
        <v>1.77926970850001</v>
      </c>
      <c r="J58" s="3">
        <v>1.8800817958866105</v>
      </c>
      <c r="K58" s="3">
        <v>1.9169463688351129</v>
      </c>
      <c r="L58" s="3">
        <v>1.8767445505644673</v>
      </c>
      <c r="M58" s="3">
        <v>1.7683184267486922</v>
      </c>
      <c r="N58" s="3">
        <v>1.6301242066221562</v>
      </c>
      <c r="O58" s="3">
        <v>1.4873651807582746</v>
      </c>
      <c r="P58" s="3">
        <v>1.3438645165994103</v>
      </c>
      <c r="Q58" s="3">
        <v>1.2027632435840019</v>
      </c>
      <c r="R58" s="3">
        <v>1.0665844734032248</v>
      </c>
      <c r="S58" s="3">
        <v>0.93729001660727818</v>
      </c>
      <c r="T58" s="3">
        <v>0.81633346754699687</v>
      </c>
      <c r="U58" s="3">
        <v>0.70471235905347385</v>
      </c>
      <c r="V58" s="3">
        <v>0.60302075485355999</v>
      </c>
      <c r="W58" s="3">
        <v>0.51150266021682</v>
      </c>
      <c r="X58" s="3">
        <v>0.4302375513067318</v>
      </c>
      <c r="Y58" s="3">
        <v>0.35873316669761834</v>
      </c>
      <c r="Z58" s="3">
        <v>0.29649897944665327</v>
      </c>
      <c r="AA58" s="3">
        <v>0.24290949059809464</v>
      </c>
      <c r="AB58" s="3">
        <v>0.19724791817941423</v>
      </c>
      <c r="AC58" s="3">
        <v>0.15874499270535125</v>
      </c>
      <c r="AD58" s="3">
        <v>0.12661230566732229</v>
      </c>
      <c r="AE58" s="3">
        <v>0.10006992218296773</v>
      </c>
      <c r="AF58" s="3">
        <v>7.8368236345909281E-2</v>
      </c>
      <c r="AG58" s="3">
        <v>6.0804292628745316E-2</v>
      </c>
      <c r="AH58" s="3">
        <v>4.6722133054913684E-2</v>
      </c>
      <c r="AI58" s="3">
        <v>3.5559879469019506E-2</v>
      </c>
      <c r="AJ58" s="3">
        <v>2.6803640187040401E-2</v>
      </c>
      <c r="AK58" s="3">
        <v>2.0005998590875151E-2</v>
      </c>
      <c r="AL58" s="3">
        <v>1.4783724885035099E-2</v>
      </c>
      <c r="AM58" s="3">
        <v>1.0813631012069891E-2</v>
      </c>
      <c r="AN58" s="3">
        <v>7.8271979761552757E-3</v>
      </c>
      <c r="AO58" s="3">
        <v>5.6045175125518654E-3</v>
      </c>
      <c r="AP58" s="3">
        <v>3.9679918431829719E-3</v>
      </c>
      <c r="AQ58" s="3">
        <v>2.7761351553294844E-3</v>
      </c>
      <c r="AR58" s="3">
        <v>1.917725494934075E-3</v>
      </c>
      <c r="AS58" s="3">
        <v>1.3064709493164628E-3</v>
      </c>
      <c r="AT58" s="3">
        <v>8.7628229118763556E-4</v>
      </c>
      <c r="AU58" s="3">
        <v>5.7718690129604511E-4</v>
      </c>
      <c r="AV58" s="3">
        <v>3.7187561974860728E-4</v>
      </c>
      <c r="AW58" s="3">
        <v>2.3284403579282298E-4</v>
      </c>
      <c r="AX58" s="3">
        <v>1.4007081472300342E-4</v>
      </c>
      <c r="AY58" s="3">
        <v>7.9165876854858652E-5</v>
      </c>
      <c r="AZ58" s="3">
        <v>3.9918446759656945E-5</v>
      </c>
      <c r="BA58" s="3">
        <v>1.5177178397607349E-5</v>
      </c>
      <c r="BC58" s="7">
        <f t="shared" si="4"/>
        <v>27.261625362409404</v>
      </c>
      <c r="BD58">
        <v>60.875397798766684</v>
      </c>
    </row>
  </sheetData>
  <mergeCells count="2">
    <mergeCell ref="D3:BA3"/>
    <mergeCell ref="B5:B5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A88"/>
  <sheetViews>
    <sheetView topLeftCell="A10" workbookViewId="0">
      <selection activeCell="P24" sqref="P24"/>
    </sheetView>
  </sheetViews>
  <sheetFormatPr defaultRowHeight="15" x14ac:dyDescent="0.25"/>
  <cols>
    <col min="1" max="16384" width="9.140625" style="36"/>
  </cols>
  <sheetData>
    <row r="2" spans="2:365" x14ac:dyDescent="0.25">
      <c r="B2" s="35" t="s">
        <v>140</v>
      </c>
      <c r="E2" s="36">
        <v>0</v>
      </c>
      <c r="F2" s="36">
        <v>1</v>
      </c>
      <c r="G2" s="36">
        <f>F2+1</f>
        <v>2</v>
      </c>
      <c r="H2" s="36">
        <f t="shared" ref="H2:BS2" si="0">G2+1</f>
        <v>3</v>
      </c>
      <c r="I2" s="36">
        <f t="shared" si="0"/>
        <v>4</v>
      </c>
      <c r="J2" s="36">
        <f t="shared" si="0"/>
        <v>5</v>
      </c>
      <c r="K2" s="36">
        <f t="shared" si="0"/>
        <v>6</v>
      </c>
      <c r="L2" s="36">
        <f t="shared" si="0"/>
        <v>7</v>
      </c>
      <c r="M2" s="36">
        <f t="shared" si="0"/>
        <v>8</v>
      </c>
      <c r="N2" s="36">
        <f t="shared" si="0"/>
        <v>9</v>
      </c>
      <c r="O2" s="36">
        <f t="shared" si="0"/>
        <v>10</v>
      </c>
      <c r="P2" s="36">
        <f t="shared" si="0"/>
        <v>11</v>
      </c>
      <c r="Q2" s="36">
        <f t="shared" si="0"/>
        <v>12</v>
      </c>
      <c r="R2" s="36">
        <f t="shared" si="0"/>
        <v>13</v>
      </c>
      <c r="S2" s="36">
        <f t="shared" si="0"/>
        <v>14</v>
      </c>
      <c r="T2" s="36">
        <f t="shared" si="0"/>
        <v>15</v>
      </c>
      <c r="U2" s="36">
        <f t="shared" si="0"/>
        <v>16</v>
      </c>
      <c r="V2" s="36">
        <f t="shared" si="0"/>
        <v>17</v>
      </c>
      <c r="W2" s="36">
        <f t="shared" si="0"/>
        <v>18</v>
      </c>
      <c r="X2" s="36">
        <f t="shared" si="0"/>
        <v>19</v>
      </c>
      <c r="Y2" s="36">
        <f t="shared" si="0"/>
        <v>20</v>
      </c>
      <c r="Z2" s="36">
        <f t="shared" si="0"/>
        <v>21</v>
      </c>
      <c r="AA2" s="36">
        <f t="shared" si="0"/>
        <v>22</v>
      </c>
      <c r="AB2" s="36">
        <f t="shared" si="0"/>
        <v>23</v>
      </c>
      <c r="AC2" s="36">
        <f t="shared" si="0"/>
        <v>24</v>
      </c>
      <c r="AD2" s="36">
        <f t="shared" si="0"/>
        <v>25</v>
      </c>
      <c r="AE2" s="36">
        <f t="shared" si="0"/>
        <v>26</v>
      </c>
      <c r="AF2" s="36">
        <f t="shared" si="0"/>
        <v>27</v>
      </c>
      <c r="AG2" s="36">
        <f t="shared" si="0"/>
        <v>28</v>
      </c>
      <c r="AH2" s="36">
        <f t="shared" si="0"/>
        <v>29</v>
      </c>
      <c r="AI2" s="36">
        <f t="shared" si="0"/>
        <v>30</v>
      </c>
      <c r="AJ2" s="36">
        <f t="shared" si="0"/>
        <v>31</v>
      </c>
      <c r="AK2" s="36">
        <f t="shared" si="0"/>
        <v>32</v>
      </c>
      <c r="AL2" s="36">
        <f t="shared" si="0"/>
        <v>33</v>
      </c>
      <c r="AM2" s="36">
        <f t="shared" si="0"/>
        <v>34</v>
      </c>
      <c r="AN2" s="36">
        <f t="shared" si="0"/>
        <v>35</v>
      </c>
      <c r="AO2" s="36">
        <f t="shared" si="0"/>
        <v>36</v>
      </c>
      <c r="AP2" s="36">
        <f t="shared" si="0"/>
        <v>37</v>
      </c>
      <c r="AQ2" s="36">
        <f t="shared" si="0"/>
        <v>38</v>
      </c>
      <c r="AR2" s="36">
        <f t="shared" si="0"/>
        <v>39</v>
      </c>
      <c r="AS2" s="36">
        <f t="shared" si="0"/>
        <v>40</v>
      </c>
      <c r="AT2" s="36">
        <f t="shared" si="0"/>
        <v>41</v>
      </c>
      <c r="AU2" s="36">
        <f t="shared" si="0"/>
        <v>42</v>
      </c>
      <c r="AV2" s="36">
        <f t="shared" si="0"/>
        <v>43</v>
      </c>
      <c r="AW2" s="36">
        <f t="shared" si="0"/>
        <v>44</v>
      </c>
      <c r="AX2" s="36">
        <f t="shared" si="0"/>
        <v>45</v>
      </c>
      <c r="AY2" s="36">
        <f t="shared" si="0"/>
        <v>46</v>
      </c>
      <c r="AZ2" s="36">
        <f t="shared" si="0"/>
        <v>47</v>
      </c>
      <c r="BA2" s="36">
        <f t="shared" si="0"/>
        <v>48</v>
      </c>
      <c r="BB2" s="36">
        <f t="shared" si="0"/>
        <v>49</v>
      </c>
      <c r="BC2" s="36">
        <f t="shared" si="0"/>
        <v>50</v>
      </c>
      <c r="BD2" s="36">
        <f t="shared" si="0"/>
        <v>51</v>
      </c>
      <c r="BE2" s="36">
        <f t="shared" si="0"/>
        <v>52</v>
      </c>
      <c r="BF2" s="36">
        <f t="shared" si="0"/>
        <v>53</v>
      </c>
      <c r="BG2" s="36">
        <f t="shared" si="0"/>
        <v>54</v>
      </c>
      <c r="BH2" s="36">
        <f t="shared" si="0"/>
        <v>55</v>
      </c>
      <c r="BI2" s="36">
        <f t="shared" si="0"/>
        <v>56</v>
      </c>
      <c r="BJ2" s="36">
        <f t="shared" si="0"/>
        <v>57</v>
      </c>
      <c r="BK2" s="36">
        <f t="shared" si="0"/>
        <v>58</v>
      </c>
      <c r="BL2" s="36">
        <f t="shared" si="0"/>
        <v>59</v>
      </c>
      <c r="BM2" s="36">
        <f t="shared" si="0"/>
        <v>60</v>
      </c>
      <c r="BN2" s="36">
        <f t="shared" si="0"/>
        <v>61</v>
      </c>
      <c r="BO2" s="36">
        <f t="shared" si="0"/>
        <v>62</v>
      </c>
      <c r="BP2" s="36">
        <f t="shared" si="0"/>
        <v>63</v>
      </c>
      <c r="BQ2" s="36">
        <f t="shared" si="0"/>
        <v>64</v>
      </c>
      <c r="BR2" s="36">
        <f t="shared" si="0"/>
        <v>65</v>
      </c>
      <c r="BS2" s="36">
        <f t="shared" si="0"/>
        <v>66</v>
      </c>
      <c r="BT2" s="36">
        <f t="shared" ref="BT2:EE2" si="1">BS2+1</f>
        <v>67</v>
      </c>
      <c r="BU2" s="36">
        <f t="shared" si="1"/>
        <v>68</v>
      </c>
      <c r="BV2" s="36">
        <f t="shared" si="1"/>
        <v>69</v>
      </c>
      <c r="BW2" s="36">
        <f t="shared" si="1"/>
        <v>70</v>
      </c>
      <c r="BX2" s="36">
        <f t="shared" si="1"/>
        <v>71</v>
      </c>
      <c r="BY2" s="36">
        <f t="shared" si="1"/>
        <v>72</v>
      </c>
      <c r="BZ2" s="36">
        <f t="shared" si="1"/>
        <v>73</v>
      </c>
      <c r="CA2" s="36">
        <f t="shared" si="1"/>
        <v>74</v>
      </c>
      <c r="CB2" s="36">
        <f t="shared" si="1"/>
        <v>75</v>
      </c>
      <c r="CC2" s="36">
        <f t="shared" si="1"/>
        <v>76</v>
      </c>
      <c r="CD2" s="36">
        <f t="shared" si="1"/>
        <v>77</v>
      </c>
      <c r="CE2" s="36">
        <f t="shared" si="1"/>
        <v>78</v>
      </c>
      <c r="CF2" s="36">
        <f t="shared" si="1"/>
        <v>79</v>
      </c>
      <c r="CG2" s="36">
        <f t="shared" si="1"/>
        <v>80</v>
      </c>
      <c r="CH2" s="36">
        <f t="shared" si="1"/>
        <v>81</v>
      </c>
      <c r="CI2" s="36">
        <f t="shared" si="1"/>
        <v>82</v>
      </c>
      <c r="CJ2" s="36">
        <f t="shared" si="1"/>
        <v>83</v>
      </c>
      <c r="CK2" s="36">
        <f t="shared" si="1"/>
        <v>84</v>
      </c>
      <c r="CL2" s="36">
        <f t="shared" si="1"/>
        <v>85</v>
      </c>
      <c r="CM2" s="36">
        <f t="shared" si="1"/>
        <v>86</v>
      </c>
      <c r="CN2" s="36">
        <f t="shared" si="1"/>
        <v>87</v>
      </c>
      <c r="CO2" s="36">
        <f t="shared" si="1"/>
        <v>88</v>
      </c>
      <c r="CP2" s="36">
        <f t="shared" si="1"/>
        <v>89</v>
      </c>
      <c r="CQ2" s="36">
        <f t="shared" si="1"/>
        <v>90</v>
      </c>
      <c r="CR2" s="36">
        <f t="shared" si="1"/>
        <v>91</v>
      </c>
      <c r="CS2" s="36">
        <f t="shared" si="1"/>
        <v>92</v>
      </c>
      <c r="CT2" s="36">
        <f t="shared" si="1"/>
        <v>93</v>
      </c>
      <c r="CU2" s="36">
        <f t="shared" si="1"/>
        <v>94</v>
      </c>
      <c r="CV2" s="36">
        <f t="shared" si="1"/>
        <v>95</v>
      </c>
      <c r="CW2" s="36">
        <f t="shared" si="1"/>
        <v>96</v>
      </c>
      <c r="CX2" s="36">
        <f t="shared" si="1"/>
        <v>97</v>
      </c>
      <c r="CY2" s="36">
        <f t="shared" si="1"/>
        <v>98</v>
      </c>
      <c r="CZ2" s="36">
        <f t="shared" si="1"/>
        <v>99</v>
      </c>
      <c r="DA2" s="36">
        <f t="shared" si="1"/>
        <v>100</v>
      </c>
      <c r="DB2" s="36">
        <f t="shared" si="1"/>
        <v>101</v>
      </c>
      <c r="DC2" s="36">
        <f t="shared" si="1"/>
        <v>102</v>
      </c>
      <c r="DD2" s="36">
        <f t="shared" si="1"/>
        <v>103</v>
      </c>
      <c r="DE2" s="36">
        <f t="shared" si="1"/>
        <v>104</v>
      </c>
      <c r="DF2" s="36">
        <f t="shared" si="1"/>
        <v>105</v>
      </c>
      <c r="DG2" s="36">
        <f t="shared" si="1"/>
        <v>106</v>
      </c>
      <c r="DH2" s="36">
        <f t="shared" si="1"/>
        <v>107</v>
      </c>
      <c r="DI2" s="36">
        <f t="shared" si="1"/>
        <v>108</v>
      </c>
      <c r="DJ2" s="36">
        <f t="shared" si="1"/>
        <v>109</v>
      </c>
      <c r="DK2" s="36">
        <f t="shared" si="1"/>
        <v>110</v>
      </c>
      <c r="DL2" s="36">
        <f t="shared" si="1"/>
        <v>111</v>
      </c>
      <c r="DM2" s="36">
        <f t="shared" si="1"/>
        <v>112</v>
      </c>
      <c r="DN2" s="36">
        <f t="shared" si="1"/>
        <v>113</v>
      </c>
      <c r="DO2" s="36">
        <f t="shared" si="1"/>
        <v>114</v>
      </c>
      <c r="DP2" s="36">
        <f t="shared" si="1"/>
        <v>115</v>
      </c>
      <c r="DQ2" s="36">
        <f t="shared" si="1"/>
        <v>116</v>
      </c>
      <c r="DR2" s="36">
        <f t="shared" si="1"/>
        <v>117</v>
      </c>
      <c r="DS2" s="36">
        <f t="shared" si="1"/>
        <v>118</v>
      </c>
      <c r="DT2" s="36">
        <f t="shared" si="1"/>
        <v>119</v>
      </c>
      <c r="DU2" s="36">
        <f t="shared" si="1"/>
        <v>120</v>
      </c>
      <c r="DV2" s="36">
        <f t="shared" si="1"/>
        <v>121</v>
      </c>
      <c r="DW2" s="36">
        <f t="shared" si="1"/>
        <v>122</v>
      </c>
      <c r="DX2" s="36">
        <f t="shared" si="1"/>
        <v>123</v>
      </c>
      <c r="DY2" s="36">
        <f t="shared" si="1"/>
        <v>124</v>
      </c>
      <c r="DZ2" s="36">
        <f t="shared" si="1"/>
        <v>125</v>
      </c>
      <c r="EA2" s="36">
        <f t="shared" si="1"/>
        <v>126</v>
      </c>
      <c r="EB2" s="36">
        <f t="shared" si="1"/>
        <v>127</v>
      </c>
      <c r="EC2" s="36">
        <f t="shared" si="1"/>
        <v>128</v>
      </c>
      <c r="ED2" s="36">
        <f t="shared" si="1"/>
        <v>129</v>
      </c>
      <c r="EE2" s="36">
        <f t="shared" si="1"/>
        <v>130</v>
      </c>
      <c r="EF2" s="36">
        <f t="shared" ref="EF2:GQ2" si="2">EE2+1</f>
        <v>131</v>
      </c>
      <c r="EG2" s="36">
        <f t="shared" si="2"/>
        <v>132</v>
      </c>
      <c r="EH2" s="36">
        <f t="shared" si="2"/>
        <v>133</v>
      </c>
      <c r="EI2" s="36">
        <f t="shared" si="2"/>
        <v>134</v>
      </c>
      <c r="EJ2" s="36">
        <f t="shared" si="2"/>
        <v>135</v>
      </c>
      <c r="EK2" s="36">
        <f t="shared" si="2"/>
        <v>136</v>
      </c>
      <c r="EL2" s="36">
        <f t="shared" si="2"/>
        <v>137</v>
      </c>
      <c r="EM2" s="36">
        <f t="shared" si="2"/>
        <v>138</v>
      </c>
      <c r="EN2" s="36">
        <f t="shared" si="2"/>
        <v>139</v>
      </c>
      <c r="EO2" s="36">
        <f t="shared" si="2"/>
        <v>140</v>
      </c>
      <c r="EP2" s="36">
        <f t="shared" si="2"/>
        <v>141</v>
      </c>
      <c r="EQ2" s="36">
        <f t="shared" si="2"/>
        <v>142</v>
      </c>
      <c r="ER2" s="36">
        <f t="shared" si="2"/>
        <v>143</v>
      </c>
      <c r="ES2" s="36">
        <f t="shared" si="2"/>
        <v>144</v>
      </c>
      <c r="ET2" s="36">
        <f t="shared" si="2"/>
        <v>145</v>
      </c>
      <c r="EU2" s="36">
        <f t="shared" si="2"/>
        <v>146</v>
      </c>
      <c r="EV2" s="36">
        <f t="shared" si="2"/>
        <v>147</v>
      </c>
      <c r="EW2" s="36">
        <f t="shared" si="2"/>
        <v>148</v>
      </c>
      <c r="EX2" s="36">
        <f t="shared" si="2"/>
        <v>149</v>
      </c>
      <c r="EY2" s="36">
        <f t="shared" si="2"/>
        <v>150</v>
      </c>
      <c r="EZ2" s="36">
        <f t="shared" si="2"/>
        <v>151</v>
      </c>
      <c r="FA2" s="36">
        <f t="shared" si="2"/>
        <v>152</v>
      </c>
      <c r="FB2" s="36">
        <f t="shared" si="2"/>
        <v>153</v>
      </c>
      <c r="FC2" s="36">
        <f t="shared" si="2"/>
        <v>154</v>
      </c>
      <c r="FD2" s="36">
        <f t="shared" si="2"/>
        <v>155</v>
      </c>
      <c r="FE2" s="36">
        <f t="shared" si="2"/>
        <v>156</v>
      </c>
      <c r="FF2" s="36">
        <f t="shared" si="2"/>
        <v>157</v>
      </c>
      <c r="FG2" s="36">
        <f t="shared" si="2"/>
        <v>158</v>
      </c>
      <c r="FH2" s="36">
        <f t="shared" si="2"/>
        <v>159</v>
      </c>
      <c r="FI2" s="36">
        <f t="shared" si="2"/>
        <v>160</v>
      </c>
      <c r="FJ2" s="36">
        <f t="shared" si="2"/>
        <v>161</v>
      </c>
      <c r="FK2" s="36">
        <f t="shared" si="2"/>
        <v>162</v>
      </c>
      <c r="FL2" s="36">
        <f t="shared" si="2"/>
        <v>163</v>
      </c>
      <c r="FM2" s="36">
        <f t="shared" si="2"/>
        <v>164</v>
      </c>
      <c r="FN2" s="36">
        <f t="shared" si="2"/>
        <v>165</v>
      </c>
      <c r="FO2" s="36">
        <f t="shared" si="2"/>
        <v>166</v>
      </c>
      <c r="FP2" s="36">
        <f t="shared" si="2"/>
        <v>167</v>
      </c>
      <c r="FQ2" s="36">
        <f t="shared" si="2"/>
        <v>168</v>
      </c>
      <c r="FR2" s="36">
        <f t="shared" si="2"/>
        <v>169</v>
      </c>
      <c r="FS2" s="36">
        <f t="shared" si="2"/>
        <v>170</v>
      </c>
      <c r="FT2" s="36">
        <f t="shared" si="2"/>
        <v>171</v>
      </c>
      <c r="FU2" s="36">
        <f t="shared" si="2"/>
        <v>172</v>
      </c>
      <c r="FV2" s="36">
        <f t="shared" si="2"/>
        <v>173</v>
      </c>
      <c r="FW2" s="36">
        <f t="shared" si="2"/>
        <v>174</v>
      </c>
      <c r="FX2" s="36">
        <f t="shared" si="2"/>
        <v>175</v>
      </c>
      <c r="FY2" s="36">
        <f t="shared" si="2"/>
        <v>176</v>
      </c>
      <c r="FZ2" s="36">
        <f t="shared" si="2"/>
        <v>177</v>
      </c>
      <c r="GA2" s="36">
        <f t="shared" si="2"/>
        <v>178</v>
      </c>
      <c r="GB2" s="36">
        <f t="shared" si="2"/>
        <v>179</v>
      </c>
      <c r="GC2" s="36">
        <f t="shared" si="2"/>
        <v>180</v>
      </c>
      <c r="GD2" s="36">
        <f t="shared" si="2"/>
        <v>181</v>
      </c>
      <c r="GE2" s="36">
        <f t="shared" si="2"/>
        <v>182</v>
      </c>
      <c r="GF2" s="36">
        <f t="shared" si="2"/>
        <v>183</v>
      </c>
      <c r="GG2" s="36">
        <f t="shared" si="2"/>
        <v>184</v>
      </c>
      <c r="GH2" s="36">
        <f t="shared" si="2"/>
        <v>185</v>
      </c>
      <c r="GI2" s="36">
        <f t="shared" si="2"/>
        <v>186</v>
      </c>
      <c r="GJ2" s="36">
        <f t="shared" si="2"/>
        <v>187</v>
      </c>
      <c r="GK2" s="36">
        <f t="shared" si="2"/>
        <v>188</v>
      </c>
      <c r="GL2" s="36">
        <f t="shared" si="2"/>
        <v>189</v>
      </c>
      <c r="GM2" s="36">
        <f t="shared" si="2"/>
        <v>190</v>
      </c>
      <c r="GN2" s="36">
        <f t="shared" si="2"/>
        <v>191</v>
      </c>
      <c r="GO2" s="36">
        <f t="shared" si="2"/>
        <v>192</v>
      </c>
      <c r="GP2" s="36">
        <f t="shared" si="2"/>
        <v>193</v>
      </c>
      <c r="GQ2" s="36">
        <f t="shared" si="2"/>
        <v>194</v>
      </c>
      <c r="GR2" s="36">
        <f t="shared" ref="GR2:JC2" si="3">GQ2+1</f>
        <v>195</v>
      </c>
      <c r="GS2" s="36">
        <f t="shared" si="3"/>
        <v>196</v>
      </c>
      <c r="GT2" s="36">
        <f t="shared" si="3"/>
        <v>197</v>
      </c>
      <c r="GU2" s="36">
        <f t="shared" si="3"/>
        <v>198</v>
      </c>
      <c r="GV2" s="36">
        <f t="shared" si="3"/>
        <v>199</v>
      </c>
      <c r="GW2" s="36">
        <f t="shared" si="3"/>
        <v>200</v>
      </c>
      <c r="GX2" s="36">
        <f t="shared" si="3"/>
        <v>201</v>
      </c>
      <c r="GY2" s="36">
        <f t="shared" si="3"/>
        <v>202</v>
      </c>
      <c r="GZ2" s="36">
        <f t="shared" si="3"/>
        <v>203</v>
      </c>
      <c r="HA2" s="36">
        <f t="shared" si="3"/>
        <v>204</v>
      </c>
      <c r="HB2" s="36">
        <f t="shared" si="3"/>
        <v>205</v>
      </c>
      <c r="HC2" s="36">
        <f t="shared" si="3"/>
        <v>206</v>
      </c>
      <c r="HD2" s="36">
        <f t="shared" si="3"/>
        <v>207</v>
      </c>
      <c r="HE2" s="36">
        <f t="shared" si="3"/>
        <v>208</v>
      </c>
      <c r="HF2" s="36">
        <f t="shared" si="3"/>
        <v>209</v>
      </c>
      <c r="HG2" s="36">
        <f t="shared" si="3"/>
        <v>210</v>
      </c>
      <c r="HH2" s="36">
        <f t="shared" si="3"/>
        <v>211</v>
      </c>
      <c r="HI2" s="36">
        <f t="shared" si="3"/>
        <v>212</v>
      </c>
      <c r="HJ2" s="36">
        <f t="shared" si="3"/>
        <v>213</v>
      </c>
      <c r="HK2" s="36">
        <f t="shared" si="3"/>
        <v>214</v>
      </c>
      <c r="HL2" s="36">
        <f t="shared" si="3"/>
        <v>215</v>
      </c>
      <c r="HM2" s="36">
        <f t="shared" si="3"/>
        <v>216</v>
      </c>
      <c r="HN2" s="36">
        <f t="shared" si="3"/>
        <v>217</v>
      </c>
      <c r="HO2" s="36">
        <f t="shared" si="3"/>
        <v>218</v>
      </c>
      <c r="HP2" s="36">
        <f t="shared" si="3"/>
        <v>219</v>
      </c>
      <c r="HQ2" s="36">
        <f t="shared" si="3"/>
        <v>220</v>
      </c>
      <c r="HR2" s="36">
        <f t="shared" si="3"/>
        <v>221</v>
      </c>
      <c r="HS2" s="36">
        <f t="shared" si="3"/>
        <v>222</v>
      </c>
      <c r="HT2" s="36">
        <f t="shared" si="3"/>
        <v>223</v>
      </c>
      <c r="HU2" s="36">
        <f t="shared" si="3"/>
        <v>224</v>
      </c>
      <c r="HV2" s="36">
        <f t="shared" si="3"/>
        <v>225</v>
      </c>
      <c r="HW2" s="36">
        <f t="shared" si="3"/>
        <v>226</v>
      </c>
      <c r="HX2" s="36">
        <f t="shared" si="3"/>
        <v>227</v>
      </c>
      <c r="HY2" s="36">
        <f t="shared" si="3"/>
        <v>228</v>
      </c>
      <c r="HZ2" s="36">
        <f t="shared" si="3"/>
        <v>229</v>
      </c>
      <c r="IA2" s="36">
        <f t="shared" si="3"/>
        <v>230</v>
      </c>
      <c r="IB2" s="36">
        <f t="shared" si="3"/>
        <v>231</v>
      </c>
      <c r="IC2" s="36">
        <f t="shared" si="3"/>
        <v>232</v>
      </c>
      <c r="ID2" s="36">
        <f t="shared" si="3"/>
        <v>233</v>
      </c>
      <c r="IE2" s="36">
        <f t="shared" si="3"/>
        <v>234</v>
      </c>
      <c r="IF2" s="36">
        <f t="shared" si="3"/>
        <v>235</v>
      </c>
      <c r="IG2" s="36">
        <f t="shared" si="3"/>
        <v>236</v>
      </c>
      <c r="IH2" s="36">
        <f t="shared" si="3"/>
        <v>237</v>
      </c>
      <c r="II2" s="36">
        <f t="shared" si="3"/>
        <v>238</v>
      </c>
      <c r="IJ2" s="36">
        <f t="shared" si="3"/>
        <v>239</v>
      </c>
      <c r="IK2" s="36">
        <f t="shared" si="3"/>
        <v>240</v>
      </c>
      <c r="IL2" s="36">
        <f t="shared" si="3"/>
        <v>241</v>
      </c>
      <c r="IM2" s="36">
        <f t="shared" si="3"/>
        <v>242</v>
      </c>
      <c r="IN2" s="36">
        <f t="shared" si="3"/>
        <v>243</v>
      </c>
      <c r="IO2" s="36">
        <f t="shared" si="3"/>
        <v>244</v>
      </c>
      <c r="IP2" s="36">
        <f t="shared" si="3"/>
        <v>245</v>
      </c>
      <c r="IQ2" s="36">
        <f t="shared" si="3"/>
        <v>246</v>
      </c>
      <c r="IR2" s="36">
        <f t="shared" si="3"/>
        <v>247</v>
      </c>
      <c r="IS2" s="36">
        <f t="shared" si="3"/>
        <v>248</v>
      </c>
      <c r="IT2" s="36">
        <f t="shared" si="3"/>
        <v>249</v>
      </c>
      <c r="IU2" s="36">
        <f t="shared" si="3"/>
        <v>250</v>
      </c>
      <c r="IV2" s="36">
        <f t="shared" si="3"/>
        <v>251</v>
      </c>
      <c r="IW2" s="36">
        <f t="shared" si="3"/>
        <v>252</v>
      </c>
      <c r="IX2" s="36">
        <f t="shared" si="3"/>
        <v>253</v>
      </c>
      <c r="IY2" s="36">
        <f t="shared" si="3"/>
        <v>254</v>
      </c>
      <c r="IZ2" s="36">
        <f t="shared" si="3"/>
        <v>255</v>
      </c>
      <c r="JA2" s="36">
        <f t="shared" si="3"/>
        <v>256</v>
      </c>
      <c r="JB2" s="36">
        <f t="shared" si="3"/>
        <v>257</v>
      </c>
      <c r="JC2" s="36">
        <f t="shared" si="3"/>
        <v>258</v>
      </c>
      <c r="JD2" s="36">
        <f t="shared" ref="JD2:LO2" si="4">JC2+1</f>
        <v>259</v>
      </c>
      <c r="JE2" s="36">
        <f t="shared" si="4"/>
        <v>260</v>
      </c>
      <c r="JF2" s="36">
        <f t="shared" si="4"/>
        <v>261</v>
      </c>
      <c r="JG2" s="36">
        <f t="shared" si="4"/>
        <v>262</v>
      </c>
      <c r="JH2" s="36">
        <f t="shared" si="4"/>
        <v>263</v>
      </c>
      <c r="JI2" s="36">
        <f t="shared" si="4"/>
        <v>264</v>
      </c>
      <c r="JJ2" s="36">
        <f t="shared" si="4"/>
        <v>265</v>
      </c>
      <c r="JK2" s="36">
        <f t="shared" si="4"/>
        <v>266</v>
      </c>
      <c r="JL2" s="36">
        <f t="shared" si="4"/>
        <v>267</v>
      </c>
      <c r="JM2" s="36">
        <f t="shared" si="4"/>
        <v>268</v>
      </c>
      <c r="JN2" s="36">
        <f t="shared" si="4"/>
        <v>269</v>
      </c>
      <c r="JO2" s="36">
        <f t="shared" si="4"/>
        <v>270</v>
      </c>
      <c r="JP2" s="36">
        <f t="shared" si="4"/>
        <v>271</v>
      </c>
      <c r="JQ2" s="36">
        <f t="shared" si="4"/>
        <v>272</v>
      </c>
      <c r="JR2" s="36">
        <f t="shared" si="4"/>
        <v>273</v>
      </c>
      <c r="JS2" s="36">
        <f t="shared" si="4"/>
        <v>274</v>
      </c>
      <c r="JT2" s="36">
        <f t="shared" si="4"/>
        <v>275</v>
      </c>
      <c r="JU2" s="36">
        <f t="shared" si="4"/>
        <v>276</v>
      </c>
      <c r="JV2" s="36">
        <f t="shared" si="4"/>
        <v>277</v>
      </c>
      <c r="JW2" s="36">
        <f t="shared" si="4"/>
        <v>278</v>
      </c>
      <c r="JX2" s="36">
        <f t="shared" si="4"/>
        <v>279</v>
      </c>
      <c r="JY2" s="36">
        <f t="shared" si="4"/>
        <v>280</v>
      </c>
      <c r="JZ2" s="36">
        <f t="shared" si="4"/>
        <v>281</v>
      </c>
      <c r="KA2" s="36">
        <f t="shared" si="4"/>
        <v>282</v>
      </c>
      <c r="KB2" s="36">
        <f t="shared" si="4"/>
        <v>283</v>
      </c>
      <c r="KC2" s="36">
        <f t="shared" si="4"/>
        <v>284</v>
      </c>
      <c r="KD2" s="36">
        <f t="shared" si="4"/>
        <v>285</v>
      </c>
      <c r="KE2" s="36">
        <f t="shared" si="4"/>
        <v>286</v>
      </c>
      <c r="KF2" s="36">
        <f t="shared" si="4"/>
        <v>287</v>
      </c>
      <c r="KG2" s="36">
        <f t="shared" si="4"/>
        <v>288</v>
      </c>
      <c r="KH2" s="36">
        <f t="shared" si="4"/>
        <v>289</v>
      </c>
      <c r="KI2" s="36">
        <f t="shared" si="4"/>
        <v>290</v>
      </c>
      <c r="KJ2" s="36">
        <f t="shared" si="4"/>
        <v>291</v>
      </c>
      <c r="KK2" s="36">
        <f t="shared" si="4"/>
        <v>292</v>
      </c>
      <c r="KL2" s="36">
        <f t="shared" si="4"/>
        <v>293</v>
      </c>
      <c r="KM2" s="36">
        <f t="shared" si="4"/>
        <v>294</v>
      </c>
      <c r="KN2" s="36">
        <f t="shared" si="4"/>
        <v>295</v>
      </c>
      <c r="KO2" s="36">
        <f t="shared" si="4"/>
        <v>296</v>
      </c>
      <c r="KP2" s="36">
        <f t="shared" si="4"/>
        <v>297</v>
      </c>
      <c r="KQ2" s="36">
        <f t="shared" si="4"/>
        <v>298</v>
      </c>
      <c r="KR2" s="36">
        <f t="shared" si="4"/>
        <v>299</v>
      </c>
      <c r="KS2" s="36">
        <f t="shared" si="4"/>
        <v>300</v>
      </c>
      <c r="KT2" s="36">
        <f t="shared" si="4"/>
        <v>301</v>
      </c>
      <c r="KU2" s="36">
        <f t="shared" si="4"/>
        <v>302</v>
      </c>
      <c r="KV2" s="36">
        <f t="shared" si="4"/>
        <v>303</v>
      </c>
      <c r="KW2" s="36">
        <f t="shared" si="4"/>
        <v>304</v>
      </c>
      <c r="KX2" s="36">
        <f t="shared" si="4"/>
        <v>305</v>
      </c>
      <c r="KY2" s="36">
        <f t="shared" si="4"/>
        <v>306</v>
      </c>
      <c r="KZ2" s="36">
        <f t="shared" si="4"/>
        <v>307</v>
      </c>
      <c r="LA2" s="36">
        <f t="shared" si="4"/>
        <v>308</v>
      </c>
      <c r="LB2" s="36">
        <f t="shared" si="4"/>
        <v>309</v>
      </c>
      <c r="LC2" s="36">
        <f t="shared" si="4"/>
        <v>310</v>
      </c>
      <c r="LD2" s="36">
        <f t="shared" si="4"/>
        <v>311</v>
      </c>
      <c r="LE2" s="36">
        <f t="shared" si="4"/>
        <v>312</v>
      </c>
      <c r="LF2" s="36">
        <f t="shared" si="4"/>
        <v>313</v>
      </c>
      <c r="LG2" s="36">
        <f t="shared" si="4"/>
        <v>314</v>
      </c>
      <c r="LH2" s="36">
        <f t="shared" si="4"/>
        <v>315</v>
      </c>
      <c r="LI2" s="36">
        <f t="shared" si="4"/>
        <v>316</v>
      </c>
      <c r="LJ2" s="36">
        <f t="shared" si="4"/>
        <v>317</v>
      </c>
      <c r="LK2" s="36">
        <f t="shared" si="4"/>
        <v>318</v>
      </c>
      <c r="LL2" s="36">
        <f t="shared" si="4"/>
        <v>319</v>
      </c>
      <c r="LM2" s="36">
        <f t="shared" si="4"/>
        <v>320</v>
      </c>
      <c r="LN2" s="36">
        <f t="shared" si="4"/>
        <v>321</v>
      </c>
      <c r="LO2" s="36">
        <f t="shared" si="4"/>
        <v>322</v>
      </c>
      <c r="LP2" s="36">
        <f t="shared" ref="LP2:NA2" si="5">LO2+1</f>
        <v>323</v>
      </c>
      <c r="LQ2" s="36">
        <f t="shared" si="5"/>
        <v>324</v>
      </c>
      <c r="LR2" s="36">
        <f t="shared" si="5"/>
        <v>325</v>
      </c>
      <c r="LS2" s="36">
        <f t="shared" si="5"/>
        <v>326</v>
      </c>
      <c r="LT2" s="36">
        <f t="shared" si="5"/>
        <v>327</v>
      </c>
      <c r="LU2" s="36">
        <f t="shared" si="5"/>
        <v>328</v>
      </c>
      <c r="LV2" s="36">
        <f t="shared" si="5"/>
        <v>329</v>
      </c>
      <c r="LW2" s="36">
        <f t="shared" si="5"/>
        <v>330</v>
      </c>
      <c r="LX2" s="36">
        <f t="shared" si="5"/>
        <v>331</v>
      </c>
      <c r="LY2" s="36">
        <f t="shared" si="5"/>
        <v>332</v>
      </c>
      <c r="LZ2" s="36">
        <f t="shared" si="5"/>
        <v>333</v>
      </c>
      <c r="MA2" s="36">
        <f t="shared" si="5"/>
        <v>334</v>
      </c>
      <c r="MB2" s="36">
        <f t="shared" si="5"/>
        <v>335</v>
      </c>
      <c r="MC2" s="36">
        <f t="shared" si="5"/>
        <v>336</v>
      </c>
      <c r="MD2" s="36">
        <f t="shared" si="5"/>
        <v>337</v>
      </c>
      <c r="ME2" s="36">
        <f t="shared" si="5"/>
        <v>338</v>
      </c>
      <c r="MF2" s="36">
        <f t="shared" si="5"/>
        <v>339</v>
      </c>
      <c r="MG2" s="36">
        <f t="shared" si="5"/>
        <v>340</v>
      </c>
      <c r="MH2" s="36">
        <f t="shared" si="5"/>
        <v>341</v>
      </c>
      <c r="MI2" s="36">
        <f t="shared" si="5"/>
        <v>342</v>
      </c>
      <c r="MJ2" s="36">
        <f t="shared" si="5"/>
        <v>343</v>
      </c>
      <c r="MK2" s="36">
        <f t="shared" si="5"/>
        <v>344</v>
      </c>
      <c r="ML2" s="36">
        <f t="shared" si="5"/>
        <v>345</v>
      </c>
      <c r="MM2" s="36">
        <f t="shared" si="5"/>
        <v>346</v>
      </c>
      <c r="MN2" s="36">
        <f t="shared" si="5"/>
        <v>347</v>
      </c>
      <c r="MO2" s="36">
        <f t="shared" si="5"/>
        <v>348</v>
      </c>
      <c r="MP2" s="36">
        <f t="shared" si="5"/>
        <v>349</v>
      </c>
      <c r="MQ2" s="36">
        <f t="shared" si="5"/>
        <v>350</v>
      </c>
      <c r="MR2" s="36">
        <f t="shared" si="5"/>
        <v>351</v>
      </c>
      <c r="MS2" s="36">
        <f t="shared" si="5"/>
        <v>352</v>
      </c>
      <c r="MT2" s="36">
        <f t="shared" si="5"/>
        <v>353</v>
      </c>
      <c r="MU2" s="36">
        <f t="shared" si="5"/>
        <v>354</v>
      </c>
      <c r="MV2" s="36">
        <f t="shared" si="5"/>
        <v>355</v>
      </c>
      <c r="MW2" s="36">
        <f t="shared" si="5"/>
        <v>356</v>
      </c>
      <c r="MX2" s="36">
        <f t="shared" si="5"/>
        <v>357</v>
      </c>
      <c r="MY2" s="36">
        <f t="shared" si="5"/>
        <v>358</v>
      </c>
      <c r="MZ2" s="36">
        <f t="shared" si="5"/>
        <v>359</v>
      </c>
      <c r="NA2" s="36">
        <f t="shared" si="5"/>
        <v>360</v>
      </c>
    </row>
    <row r="3" spans="2:365" x14ac:dyDescent="0.25">
      <c r="C3" s="36" t="s">
        <v>24</v>
      </c>
      <c r="D3" s="36" t="s">
        <v>141</v>
      </c>
      <c r="E3" s="36" t="str">
        <f>E2&amp;"m"</f>
        <v>0m</v>
      </c>
      <c r="F3" s="36" t="str">
        <f>F2&amp;"m"</f>
        <v>1m</v>
      </c>
      <c r="G3" s="36" t="str">
        <f t="shared" ref="G3:BR3" si="6">G2&amp;"m"</f>
        <v>2m</v>
      </c>
      <c r="H3" s="36" t="str">
        <f t="shared" si="6"/>
        <v>3m</v>
      </c>
      <c r="I3" s="36" t="str">
        <f t="shared" si="6"/>
        <v>4m</v>
      </c>
      <c r="J3" s="36" t="str">
        <f t="shared" si="6"/>
        <v>5m</v>
      </c>
      <c r="K3" s="36" t="str">
        <f t="shared" si="6"/>
        <v>6m</v>
      </c>
      <c r="L3" s="36" t="str">
        <f t="shared" si="6"/>
        <v>7m</v>
      </c>
      <c r="M3" s="36" t="str">
        <f t="shared" si="6"/>
        <v>8m</v>
      </c>
      <c r="N3" s="36" t="str">
        <f t="shared" si="6"/>
        <v>9m</v>
      </c>
      <c r="O3" s="36" t="str">
        <f t="shared" si="6"/>
        <v>10m</v>
      </c>
      <c r="P3" s="36" t="str">
        <f t="shared" si="6"/>
        <v>11m</v>
      </c>
      <c r="Q3" s="36" t="str">
        <f t="shared" si="6"/>
        <v>12m</v>
      </c>
      <c r="R3" s="36" t="str">
        <f t="shared" si="6"/>
        <v>13m</v>
      </c>
      <c r="S3" s="36" t="str">
        <f t="shared" si="6"/>
        <v>14m</v>
      </c>
      <c r="T3" s="36" t="str">
        <f t="shared" si="6"/>
        <v>15m</v>
      </c>
      <c r="U3" s="36" t="str">
        <f t="shared" si="6"/>
        <v>16m</v>
      </c>
      <c r="V3" s="36" t="str">
        <f t="shared" si="6"/>
        <v>17m</v>
      </c>
      <c r="W3" s="36" t="str">
        <f t="shared" si="6"/>
        <v>18m</v>
      </c>
      <c r="X3" s="36" t="str">
        <f t="shared" si="6"/>
        <v>19m</v>
      </c>
      <c r="Y3" s="36" t="str">
        <f t="shared" si="6"/>
        <v>20m</v>
      </c>
      <c r="Z3" s="36" t="str">
        <f t="shared" si="6"/>
        <v>21m</v>
      </c>
      <c r="AA3" s="36" t="str">
        <f t="shared" si="6"/>
        <v>22m</v>
      </c>
      <c r="AB3" s="36" t="str">
        <f t="shared" si="6"/>
        <v>23m</v>
      </c>
      <c r="AC3" s="36" t="str">
        <f t="shared" si="6"/>
        <v>24m</v>
      </c>
      <c r="AD3" s="36" t="str">
        <f t="shared" si="6"/>
        <v>25m</v>
      </c>
      <c r="AE3" s="36" t="str">
        <f t="shared" si="6"/>
        <v>26m</v>
      </c>
      <c r="AF3" s="36" t="str">
        <f t="shared" si="6"/>
        <v>27m</v>
      </c>
      <c r="AG3" s="36" t="str">
        <f t="shared" si="6"/>
        <v>28m</v>
      </c>
      <c r="AH3" s="36" t="str">
        <f t="shared" si="6"/>
        <v>29m</v>
      </c>
      <c r="AI3" s="36" t="str">
        <f t="shared" si="6"/>
        <v>30m</v>
      </c>
      <c r="AJ3" s="36" t="str">
        <f t="shared" si="6"/>
        <v>31m</v>
      </c>
      <c r="AK3" s="36" t="str">
        <f t="shared" si="6"/>
        <v>32m</v>
      </c>
      <c r="AL3" s="36" t="str">
        <f t="shared" si="6"/>
        <v>33m</v>
      </c>
      <c r="AM3" s="36" t="str">
        <f t="shared" si="6"/>
        <v>34m</v>
      </c>
      <c r="AN3" s="36" t="str">
        <f t="shared" si="6"/>
        <v>35m</v>
      </c>
      <c r="AO3" s="36" t="str">
        <f t="shared" si="6"/>
        <v>36m</v>
      </c>
      <c r="AP3" s="36" t="str">
        <f t="shared" si="6"/>
        <v>37m</v>
      </c>
      <c r="AQ3" s="36" t="str">
        <f t="shared" si="6"/>
        <v>38m</v>
      </c>
      <c r="AR3" s="36" t="str">
        <f t="shared" si="6"/>
        <v>39m</v>
      </c>
      <c r="AS3" s="36" t="str">
        <f t="shared" si="6"/>
        <v>40m</v>
      </c>
      <c r="AT3" s="36" t="str">
        <f t="shared" si="6"/>
        <v>41m</v>
      </c>
      <c r="AU3" s="36" t="str">
        <f t="shared" si="6"/>
        <v>42m</v>
      </c>
      <c r="AV3" s="36" t="str">
        <f t="shared" si="6"/>
        <v>43m</v>
      </c>
      <c r="AW3" s="36" t="str">
        <f t="shared" si="6"/>
        <v>44m</v>
      </c>
      <c r="AX3" s="36" t="str">
        <f t="shared" si="6"/>
        <v>45m</v>
      </c>
      <c r="AY3" s="36" t="str">
        <f t="shared" si="6"/>
        <v>46m</v>
      </c>
      <c r="AZ3" s="36" t="str">
        <f t="shared" si="6"/>
        <v>47m</v>
      </c>
      <c r="BA3" s="36" t="str">
        <f t="shared" si="6"/>
        <v>48m</v>
      </c>
      <c r="BB3" s="36" t="str">
        <f t="shared" si="6"/>
        <v>49m</v>
      </c>
      <c r="BC3" s="36" t="str">
        <f t="shared" si="6"/>
        <v>50m</v>
      </c>
      <c r="BD3" s="36" t="str">
        <f t="shared" si="6"/>
        <v>51m</v>
      </c>
      <c r="BE3" s="36" t="str">
        <f t="shared" si="6"/>
        <v>52m</v>
      </c>
      <c r="BF3" s="36" t="str">
        <f t="shared" si="6"/>
        <v>53m</v>
      </c>
      <c r="BG3" s="36" t="str">
        <f t="shared" si="6"/>
        <v>54m</v>
      </c>
      <c r="BH3" s="36" t="str">
        <f t="shared" si="6"/>
        <v>55m</v>
      </c>
      <c r="BI3" s="36" t="str">
        <f t="shared" si="6"/>
        <v>56m</v>
      </c>
      <c r="BJ3" s="36" t="str">
        <f t="shared" si="6"/>
        <v>57m</v>
      </c>
      <c r="BK3" s="36" t="str">
        <f t="shared" si="6"/>
        <v>58m</v>
      </c>
      <c r="BL3" s="36" t="str">
        <f t="shared" si="6"/>
        <v>59m</v>
      </c>
      <c r="BM3" s="36" t="str">
        <f t="shared" si="6"/>
        <v>60m</v>
      </c>
      <c r="BN3" s="36" t="str">
        <f t="shared" si="6"/>
        <v>61m</v>
      </c>
      <c r="BO3" s="36" t="str">
        <f t="shared" si="6"/>
        <v>62m</v>
      </c>
      <c r="BP3" s="36" t="str">
        <f t="shared" si="6"/>
        <v>63m</v>
      </c>
      <c r="BQ3" s="36" t="str">
        <f t="shared" si="6"/>
        <v>64m</v>
      </c>
      <c r="BR3" s="36" t="str">
        <f t="shared" si="6"/>
        <v>65m</v>
      </c>
      <c r="BS3" s="36" t="str">
        <f t="shared" ref="BS3:ED3" si="7">BS2&amp;"m"</f>
        <v>66m</v>
      </c>
      <c r="BT3" s="36" t="str">
        <f t="shared" si="7"/>
        <v>67m</v>
      </c>
      <c r="BU3" s="36" t="str">
        <f t="shared" si="7"/>
        <v>68m</v>
      </c>
      <c r="BV3" s="36" t="str">
        <f t="shared" si="7"/>
        <v>69m</v>
      </c>
      <c r="BW3" s="36" t="str">
        <f t="shared" si="7"/>
        <v>70m</v>
      </c>
      <c r="BX3" s="36" t="str">
        <f t="shared" si="7"/>
        <v>71m</v>
      </c>
      <c r="BY3" s="36" t="str">
        <f t="shared" si="7"/>
        <v>72m</v>
      </c>
      <c r="BZ3" s="36" t="str">
        <f t="shared" si="7"/>
        <v>73m</v>
      </c>
      <c r="CA3" s="36" t="str">
        <f t="shared" si="7"/>
        <v>74m</v>
      </c>
      <c r="CB3" s="36" t="str">
        <f t="shared" si="7"/>
        <v>75m</v>
      </c>
      <c r="CC3" s="36" t="str">
        <f t="shared" si="7"/>
        <v>76m</v>
      </c>
      <c r="CD3" s="36" t="str">
        <f t="shared" si="7"/>
        <v>77m</v>
      </c>
      <c r="CE3" s="36" t="str">
        <f t="shared" si="7"/>
        <v>78m</v>
      </c>
      <c r="CF3" s="36" t="str">
        <f t="shared" si="7"/>
        <v>79m</v>
      </c>
      <c r="CG3" s="36" t="str">
        <f t="shared" si="7"/>
        <v>80m</v>
      </c>
      <c r="CH3" s="36" t="str">
        <f t="shared" si="7"/>
        <v>81m</v>
      </c>
      <c r="CI3" s="36" t="str">
        <f t="shared" si="7"/>
        <v>82m</v>
      </c>
      <c r="CJ3" s="36" t="str">
        <f t="shared" si="7"/>
        <v>83m</v>
      </c>
      <c r="CK3" s="36" t="str">
        <f t="shared" si="7"/>
        <v>84m</v>
      </c>
      <c r="CL3" s="36" t="str">
        <f t="shared" si="7"/>
        <v>85m</v>
      </c>
      <c r="CM3" s="36" t="str">
        <f t="shared" si="7"/>
        <v>86m</v>
      </c>
      <c r="CN3" s="36" t="str">
        <f t="shared" si="7"/>
        <v>87m</v>
      </c>
      <c r="CO3" s="36" t="str">
        <f t="shared" si="7"/>
        <v>88m</v>
      </c>
      <c r="CP3" s="36" t="str">
        <f t="shared" si="7"/>
        <v>89m</v>
      </c>
      <c r="CQ3" s="36" t="str">
        <f t="shared" si="7"/>
        <v>90m</v>
      </c>
      <c r="CR3" s="36" t="str">
        <f t="shared" si="7"/>
        <v>91m</v>
      </c>
      <c r="CS3" s="36" t="str">
        <f t="shared" si="7"/>
        <v>92m</v>
      </c>
      <c r="CT3" s="36" t="str">
        <f t="shared" si="7"/>
        <v>93m</v>
      </c>
      <c r="CU3" s="36" t="str">
        <f t="shared" si="7"/>
        <v>94m</v>
      </c>
      <c r="CV3" s="36" t="str">
        <f t="shared" si="7"/>
        <v>95m</v>
      </c>
      <c r="CW3" s="36" t="str">
        <f t="shared" si="7"/>
        <v>96m</v>
      </c>
      <c r="CX3" s="36" t="str">
        <f t="shared" si="7"/>
        <v>97m</v>
      </c>
      <c r="CY3" s="36" t="str">
        <f t="shared" si="7"/>
        <v>98m</v>
      </c>
      <c r="CZ3" s="36" t="str">
        <f t="shared" si="7"/>
        <v>99m</v>
      </c>
      <c r="DA3" s="36" t="str">
        <f t="shared" si="7"/>
        <v>100m</v>
      </c>
      <c r="DB3" s="36" t="str">
        <f t="shared" si="7"/>
        <v>101m</v>
      </c>
      <c r="DC3" s="36" t="str">
        <f t="shared" si="7"/>
        <v>102m</v>
      </c>
      <c r="DD3" s="36" t="str">
        <f t="shared" si="7"/>
        <v>103m</v>
      </c>
      <c r="DE3" s="36" t="str">
        <f t="shared" si="7"/>
        <v>104m</v>
      </c>
      <c r="DF3" s="36" t="str">
        <f t="shared" si="7"/>
        <v>105m</v>
      </c>
      <c r="DG3" s="36" t="str">
        <f t="shared" si="7"/>
        <v>106m</v>
      </c>
      <c r="DH3" s="36" t="str">
        <f t="shared" si="7"/>
        <v>107m</v>
      </c>
      <c r="DI3" s="36" t="str">
        <f t="shared" si="7"/>
        <v>108m</v>
      </c>
      <c r="DJ3" s="36" t="str">
        <f t="shared" si="7"/>
        <v>109m</v>
      </c>
      <c r="DK3" s="36" t="str">
        <f t="shared" si="7"/>
        <v>110m</v>
      </c>
      <c r="DL3" s="36" t="str">
        <f t="shared" si="7"/>
        <v>111m</v>
      </c>
      <c r="DM3" s="36" t="str">
        <f t="shared" si="7"/>
        <v>112m</v>
      </c>
      <c r="DN3" s="36" t="str">
        <f t="shared" si="7"/>
        <v>113m</v>
      </c>
      <c r="DO3" s="36" t="str">
        <f t="shared" si="7"/>
        <v>114m</v>
      </c>
      <c r="DP3" s="36" t="str">
        <f t="shared" si="7"/>
        <v>115m</v>
      </c>
      <c r="DQ3" s="36" t="str">
        <f t="shared" si="7"/>
        <v>116m</v>
      </c>
      <c r="DR3" s="36" t="str">
        <f t="shared" si="7"/>
        <v>117m</v>
      </c>
      <c r="DS3" s="36" t="str">
        <f t="shared" si="7"/>
        <v>118m</v>
      </c>
      <c r="DT3" s="36" t="str">
        <f t="shared" si="7"/>
        <v>119m</v>
      </c>
      <c r="DU3" s="36" t="str">
        <f t="shared" si="7"/>
        <v>120m</v>
      </c>
      <c r="DV3" s="36" t="str">
        <f t="shared" si="7"/>
        <v>121m</v>
      </c>
      <c r="DW3" s="36" t="str">
        <f t="shared" si="7"/>
        <v>122m</v>
      </c>
      <c r="DX3" s="36" t="str">
        <f t="shared" si="7"/>
        <v>123m</v>
      </c>
      <c r="DY3" s="36" t="str">
        <f t="shared" si="7"/>
        <v>124m</v>
      </c>
      <c r="DZ3" s="36" t="str">
        <f t="shared" si="7"/>
        <v>125m</v>
      </c>
      <c r="EA3" s="36" t="str">
        <f t="shared" si="7"/>
        <v>126m</v>
      </c>
      <c r="EB3" s="36" t="str">
        <f t="shared" si="7"/>
        <v>127m</v>
      </c>
      <c r="EC3" s="36" t="str">
        <f t="shared" si="7"/>
        <v>128m</v>
      </c>
      <c r="ED3" s="36" t="str">
        <f t="shared" si="7"/>
        <v>129m</v>
      </c>
      <c r="EE3" s="36" t="str">
        <f t="shared" ref="EE3:GP3" si="8">EE2&amp;"m"</f>
        <v>130m</v>
      </c>
      <c r="EF3" s="36" t="str">
        <f t="shared" si="8"/>
        <v>131m</v>
      </c>
      <c r="EG3" s="36" t="str">
        <f t="shared" si="8"/>
        <v>132m</v>
      </c>
      <c r="EH3" s="36" t="str">
        <f t="shared" si="8"/>
        <v>133m</v>
      </c>
      <c r="EI3" s="36" t="str">
        <f t="shared" si="8"/>
        <v>134m</v>
      </c>
      <c r="EJ3" s="36" t="str">
        <f t="shared" si="8"/>
        <v>135m</v>
      </c>
      <c r="EK3" s="36" t="str">
        <f t="shared" si="8"/>
        <v>136m</v>
      </c>
      <c r="EL3" s="36" t="str">
        <f t="shared" si="8"/>
        <v>137m</v>
      </c>
      <c r="EM3" s="36" t="str">
        <f t="shared" si="8"/>
        <v>138m</v>
      </c>
      <c r="EN3" s="36" t="str">
        <f t="shared" si="8"/>
        <v>139m</v>
      </c>
      <c r="EO3" s="36" t="str">
        <f t="shared" si="8"/>
        <v>140m</v>
      </c>
      <c r="EP3" s="36" t="str">
        <f t="shared" si="8"/>
        <v>141m</v>
      </c>
      <c r="EQ3" s="36" t="str">
        <f t="shared" si="8"/>
        <v>142m</v>
      </c>
      <c r="ER3" s="36" t="str">
        <f t="shared" si="8"/>
        <v>143m</v>
      </c>
      <c r="ES3" s="36" t="str">
        <f t="shared" si="8"/>
        <v>144m</v>
      </c>
      <c r="ET3" s="36" t="str">
        <f t="shared" si="8"/>
        <v>145m</v>
      </c>
      <c r="EU3" s="36" t="str">
        <f t="shared" si="8"/>
        <v>146m</v>
      </c>
      <c r="EV3" s="36" t="str">
        <f t="shared" si="8"/>
        <v>147m</v>
      </c>
      <c r="EW3" s="36" t="str">
        <f t="shared" si="8"/>
        <v>148m</v>
      </c>
      <c r="EX3" s="36" t="str">
        <f t="shared" si="8"/>
        <v>149m</v>
      </c>
      <c r="EY3" s="36" t="str">
        <f t="shared" si="8"/>
        <v>150m</v>
      </c>
      <c r="EZ3" s="36" t="str">
        <f t="shared" si="8"/>
        <v>151m</v>
      </c>
      <c r="FA3" s="36" t="str">
        <f t="shared" si="8"/>
        <v>152m</v>
      </c>
      <c r="FB3" s="36" t="str">
        <f t="shared" si="8"/>
        <v>153m</v>
      </c>
      <c r="FC3" s="36" t="str">
        <f t="shared" si="8"/>
        <v>154m</v>
      </c>
      <c r="FD3" s="36" t="str">
        <f t="shared" si="8"/>
        <v>155m</v>
      </c>
      <c r="FE3" s="36" t="str">
        <f t="shared" si="8"/>
        <v>156m</v>
      </c>
      <c r="FF3" s="36" t="str">
        <f t="shared" si="8"/>
        <v>157m</v>
      </c>
      <c r="FG3" s="36" t="str">
        <f t="shared" si="8"/>
        <v>158m</v>
      </c>
      <c r="FH3" s="36" t="str">
        <f t="shared" si="8"/>
        <v>159m</v>
      </c>
      <c r="FI3" s="36" t="str">
        <f t="shared" si="8"/>
        <v>160m</v>
      </c>
      <c r="FJ3" s="36" t="str">
        <f t="shared" si="8"/>
        <v>161m</v>
      </c>
      <c r="FK3" s="36" t="str">
        <f t="shared" si="8"/>
        <v>162m</v>
      </c>
      <c r="FL3" s="36" t="str">
        <f t="shared" si="8"/>
        <v>163m</v>
      </c>
      <c r="FM3" s="36" t="str">
        <f t="shared" si="8"/>
        <v>164m</v>
      </c>
      <c r="FN3" s="36" t="str">
        <f t="shared" si="8"/>
        <v>165m</v>
      </c>
      <c r="FO3" s="36" t="str">
        <f t="shared" si="8"/>
        <v>166m</v>
      </c>
      <c r="FP3" s="36" t="str">
        <f t="shared" si="8"/>
        <v>167m</v>
      </c>
      <c r="FQ3" s="36" t="str">
        <f t="shared" si="8"/>
        <v>168m</v>
      </c>
      <c r="FR3" s="36" t="str">
        <f t="shared" si="8"/>
        <v>169m</v>
      </c>
      <c r="FS3" s="36" t="str">
        <f t="shared" si="8"/>
        <v>170m</v>
      </c>
      <c r="FT3" s="36" t="str">
        <f t="shared" si="8"/>
        <v>171m</v>
      </c>
      <c r="FU3" s="36" t="str">
        <f t="shared" si="8"/>
        <v>172m</v>
      </c>
      <c r="FV3" s="36" t="str">
        <f t="shared" si="8"/>
        <v>173m</v>
      </c>
      <c r="FW3" s="36" t="str">
        <f t="shared" si="8"/>
        <v>174m</v>
      </c>
      <c r="FX3" s="36" t="str">
        <f t="shared" si="8"/>
        <v>175m</v>
      </c>
      <c r="FY3" s="36" t="str">
        <f t="shared" si="8"/>
        <v>176m</v>
      </c>
      <c r="FZ3" s="36" t="str">
        <f t="shared" si="8"/>
        <v>177m</v>
      </c>
      <c r="GA3" s="36" t="str">
        <f t="shared" si="8"/>
        <v>178m</v>
      </c>
      <c r="GB3" s="36" t="str">
        <f t="shared" si="8"/>
        <v>179m</v>
      </c>
      <c r="GC3" s="36" t="str">
        <f t="shared" si="8"/>
        <v>180m</v>
      </c>
      <c r="GD3" s="36" t="str">
        <f t="shared" si="8"/>
        <v>181m</v>
      </c>
      <c r="GE3" s="36" t="str">
        <f t="shared" si="8"/>
        <v>182m</v>
      </c>
      <c r="GF3" s="36" t="str">
        <f t="shared" si="8"/>
        <v>183m</v>
      </c>
      <c r="GG3" s="36" t="str">
        <f t="shared" si="8"/>
        <v>184m</v>
      </c>
      <c r="GH3" s="36" t="str">
        <f t="shared" si="8"/>
        <v>185m</v>
      </c>
      <c r="GI3" s="36" t="str">
        <f t="shared" si="8"/>
        <v>186m</v>
      </c>
      <c r="GJ3" s="36" t="str">
        <f t="shared" si="8"/>
        <v>187m</v>
      </c>
      <c r="GK3" s="36" t="str">
        <f t="shared" si="8"/>
        <v>188m</v>
      </c>
      <c r="GL3" s="36" t="str">
        <f t="shared" si="8"/>
        <v>189m</v>
      </c>
      <c r="GM3" s="36" t="str">
        <f t="shared" si="8"/>
        <v>190m</v>
      </c>
      <c r="GN3" s="36" t="str">
        <f t="shared" si="8"/>
        <v>191m</v>
      </c>
      <c r="GO3" s="36" t="str">
        <f t="shared" si="8"/>
        <v>192m</v>
      </c>
      <c r="GP3" s="36" t="str">
        <f t="shared" si="8"/>
        <v>193m</v>
      </c>
      <c r="GQ3" s="36" t="str">
        <f t="shared" ref="GQ3:JB3" si="9">GQ2&amp;"m"</f>
        <v>194m</v>
      </c>
      <c r="GR3" s="36" t="str">
        <f t="shared" si="9"/>
        <v>195m</v>
      </c>
      <c r="GS3" s="36" t="str">
        <f t="shared" si="9"/>
        <v>196m</v>
      </c>
      <c r="GT3" s="36" t="str">
        <f t="shared" si="9"/>
        <v>197m</v>
      </c>
      <c r="GU3" s="36" t="str">
        <f t="shared" si="9"/>
        <v>198m</v>
      </c>
      <c r="GV3" s="36" t="str">
        <f t="shared" si="9"/>
        <v>199m</v>
      </c>
      <c r="GW3" s="36" t="str">
        <f t="shared" si="9"/>
        <v>200m</v>
      </c>
      <c r="GX3" s="36" t="str">
        <f t="shared" si="9"/>
        <v>201m</v>
      </c>
      <c r="GY3" s="36" t="str">
        <f t="shared" si="9"/>
        <v>202m</v>
      </c>
      <c r="GZ3" s="36" t="str">
        <f t="shared" si="9"/>
        <v>203m</v>
      </c>
      <c r="HA3" s="36" t="str">
        <f t="shared" si="9"/>
        <v>204m</v>
      </c>
      <c r="HB3" s="36" t="str">
        <f t="shared" si="9"/>
        <v>205m</v>
      </c>
      <c r="HC3" s="36" t="str">
        <f t="shared" si="9"/>
        <v>206m</v>
      </c>
      <c r="HD3" s="36" t="str">
        <f t="shared" si="9"/>
        <v>207m</v>
      </c>
      <c r="HE3" s="36" t="str">
        <f t="shared" si="9"/>
        <v>208m</v>
      </c>
      <c r="HF3" s="36" t="str">
        <f t="shared" si="9"/>
        <v>209m</v>
      </c>
      <c r="HG3" s="36" t="str">
        <f t="shared" si="9"/>
        <v>210m</v>
      </c>
      <c r="HH3" s="36" t="str">
        <f t="shared" si="9"/>
        <v>211m</v>
      </c>
      <c r="HI3" s="36" t="str">
        <f t="shared" si="9"/>
        <v>212m</v>
      </c>
      <c r="HJ3" s="36" t="str">
        <f t="shared" si="9"/>
        <v>213m</v>
      </c>
      <c r="HK3" s="36" t="str">
        <f t="shared" si="9"/>
        <v>214m</v>
      </c>
      <c r="HL3" s="36" t="str">
        <f t="shared" si="9"/>
        <v>215m</v>
      </c>
      <c r="HM3" s="36" t="str">
        <f t="shared" si="9"/>
        <v>216m</v>
      </c>
      <c r="HN3" s="36" t="str">
        <f t="shared" si="9"/>
        <v>217m</v>
      </c>
      <c r="HO3" s="36" t="str">
        <f t="shared" si="9"/>
        <v>218m</v>
      </c>
      <c r="HP3" s="36" t="str">
        <f t="shared" si="9"/>
        <v>219m</v>
      </c>
      <c r="HQ3" s="36" t="str">
        <f t="shared" si="9"/>
        <v>220m</v>
      </c>
      <c r="HR3" s="36" t="str">
        <f t="shared" si="9"/>
        <v>221m</v>
      </c>
      <c r="HS3" s="36" t="str">
        <f t="shared" si="9"/>
        <v>222m</v>
      </c>
      <c r="HT3" s="36" t="str">
        <f t="shared" si="9"/>
        <v>223m</v>
      </c>
      <c r="HU3" s="36" t="str">
        <f t="shared" si="9"/>
        <v>224m</v>
      </c>
      <c r="HV3" s="36" t="str">
        <f t="shared" si="9"/>
        <v>225m</v>
      </c>
      <c r="HW3" s="36" t="str">
        <f t="shared" si="9"/>
        <v>226m</v>
      </c>
      <c r="HX3" s="36" t="str">
        <f t="shared" si="9"/>
        <v>227m</v>
      </c>
      <c r="HY3" s="36" t="str">
        <f t="shared" si="9"/>
        <v>228m</v>
      </c>
      <c r="HZ3" s="36" t="str">
        <f t="shared" si="9"/>
        <v>229m</v>
      </c>
      <c r="IA3" s="36" t="str">
        <f t="shared" si="9"/>
        <v>230m</v>
      </c>
      <c r="IB3" s="36" t="str">
        <f t="shared" si="9"/>
        <v>231m</v>
      </c>
      <c r="IC3" s="36" t="str">
        <f t="shared" si="9"/>
        <v>232m</v>
      </c>
      <c r="ID3" s="36" t="str">
        <f t="shared" si="9"/>
        <v>233m</v>
      </c>
      <c r="IE3" s="36" t="str">
        <f t="shared" si="9"/>
        <v>234m</v>
      </c>
      <c r="IF3" s="36" t="str">
        <f t="shared" si="9"/>
        <v>235m</v>
      </c>
      <c r="IG3" s="36" t="str">
        <f t="shared" si="9"/>
        <v>236m</v>
      </c>
      <c r="IH3" s="36" t="str">
        <f t="shared" si="9"/>
        <v>237m</v>
      </c>
      <c r="II3" s="36" t="str">
        <f t="shared" si="9"/>
        <v>238m</v>
      </c>
      <c r="IJ3" s="36" t="str">
        <f t="shared" si="9"/>
        <v>239m</v>
      </c>
      <c r="IK3" s="36" t="str">
        <f t="shared" si="9"/>
        <v>240m</v>
      </c>
      <c r="IL3" s="36" t="str">
        <f t="shared" si="9"/>
        <v>241m</v>
      </c>
      <c r="IM3" s="36" t="str">
        <f t="shared" si="9"/>
        <v>242m</v>
      </c>
      <c r="IN3" s="36" t="str">
        <f t="shared" si="9"/>
        <v>243m</v>
      </c>
      <c r="IO3" s="36" t="str">
        <f t="shared" si="9"/>
        <v>244m</v>
      </c>
      <c r="IP3" s="36" t="str">
        <f t="shared" si="9"/>
        <v>245m</v>
      </c>
      <c r="IQ3" s="36" t="str">
        <f t="shared" si="9"/>
        <v>246m</v>
      </c>
      <c r="IR3" s="36" t="str">
        <f t="shared" si="9"/>
        <v>247m</v>
      </c>
      <c r="IS3" s="36" t="str">
        <f t="shared" si="9"/>
        <v>248m</v>
      </c>
      <c r="IT3" s="36" t="str">
        <f t="shared" si="9"/>
        <v>249m</v>
      </c>
      <c r="IU3" s="36" t="str">
        <f t="shared" si="9"/>
        <v>250m</v>
      </c>
      <c r="IV3" s="36" t="str">
        <f t="shared" si="9"/>
        <v>251m</v>
      </c>
      <c r="IW3" s="36" t="str">
        <f t="shared" si="9"/>
        <v>252m</v>
      </c>
      <c r="IX3" s="36" t="str">
        <f t="shared" si="9"/>
        <v>253m</v>
      </c>
      <c r="IY3" s="36" t="str">
        <f t="shared" si="9"/>
        <v>254m</v>
      </c>
      <c r="IZ3" s="36" t="str">
        <f t="shared" si="9"/>
        <v>255m</v>
      </c>
      <c r="JA3" s="36" t="str">
        <f t="shared" si="9"/>
        <v>256m</v>
      </c>
      <c r="JB3" s="36" t="str">
        <f t="shared" si="9"/>
        <v>257m</v>
      </c>
      <c r="JC3" s="36" t="str">
        <f t="shared" ref="JC3:LN3" si="10">JC2&amp;"m"</f>
        <v>258m</v>
      </c>
      <c r="JD3" s="36" t="str">
        <f t="shared" si="10"/>
        <v>259m</v>
      </c>
      <c r="JE3" s="36" t="str">
        <f t="shared" si="10"/>
        <v>260m</v>
      </c>
      <c r="JF3" s="36" t="str">
        <f t="shared" si="10"/>
        <v>261m</v>
      </c>
      <c r="JG3" s="36" t="str">
        <f t="shared" si="10"/>
        <v>262m</v>
      </c>
      <c r="JH3" s="36" t="str">
        <f t="shared" si="10"/>
        <v>263m</v>
      </c>
      <c r="JI3" s="36" t="str">
        <f t="shared" si="10"/>
        <v>264m</v>
      </c>
      <c r="JJ3" s="36" t="str">
        <f t="shared" si="10"/>
        <v>265m</v>
      </c>
      <c r="JK3" s="36" t="str">
        <f t="shared" si="10"/>
        <v>266m</v>
      </c>
      <c r="JL3" s="36" t="str">
        <f t="shared" si="10"/>
        <v>267m</v>
      </c>
      <c r="JM3" s="36" t="str">
        <f t="shared" si="10"/>
        <v>268m</v>
      </c>
      <c r="JN3" s="36" t="str">
        <f t="shared" si="10"/>
        <v>269m</v>
      </c>
      <c r="JO3" s="36" t="str">
        <f t="shared" si="10"/>
        <v>270m</v>
      </c>
      <c r="JP3" s="36" t="str">
        <f t="shared" si="10"/>
        <v>271m</v>
      </c>
      <c r="JQ3" s="36" t="str">
        <f t="shared" si="10"/>
        <v>272m</v>
      </c>
      <c r="JR3" s="36" t="str">
        <f t="shared" si="10"/>
        <v>273m</v>
      </c>
      <c r="JS3" s="36" t="str">
        <f t="shared" si="10"/>
        <v>274m</v>
      </c>
      <c r="JT3" s="36" t="str">
        <f t="shared" si="10"/>
        <v>275m</v>
      </c>
      <c r="JU3" s="36" t="str">
        <f t="shared" si="10"/>
        <v>276m</v>
      </c>
      <c r="JV3" s="36" t="str">
        <f t="shared" si="10"/>
        <v>277m</v>
      </c>
      <c r="JW3" s="36" t="str">
        <f t="shared" si="10"/>
        <v>278m</v>
      </c>
      <c r="JX3" s="36" t="str">
        <f t="shared" si="10"/>
        <v>279m</v>
      </c>
      <c r="JY3" s="36" t="str">
        <f t="shared" si="10"/>
        <v>280m</v>
      </c>
      <c r="JZ3" s="36" t="str">
        <f t="shared" si="10"/>
        <v>281m</v>
      </c>
      <c r="KA3" s="36" t="str">
        <f t="shared" si="10"/>
        <v>282m</v>
      </c>
      <c r="KB3" s="36" t="str">
        <f t="shared" si="10"/>
        <v>283m</v>
      </c>
      <c r="KC3" s="36" t="str">
        <f t="shared" si="10"/>
        <v>284m</v>
      </c>
      <c r="KD3" s="36" t="str">
        <f t="shared" si="10"/>
        <v>285m</v>
      </c>
      <c r="KE3" s="36" t="str">
        <f t="shared" si="10"/>
        <v>286m</v>
      </c>
      <c r="KF3" s="36" t="str">
        <f t="shared" si="10"/>
        <v>287m</v>
      </c>
      <c r="KG3" s="36" t="str">
        <f t="shared" si="10"/>
        <v>288m</v>
      </c>
      <c r="KH3" s="36" t="str">
        <f t="shared" si="10"/>
        <v>289m</v>
      </c>
      <c r="KI3" s="36" t="str">
        <f t="shared" si="10"/>
        <v>290m</v>
      </c>
      <c r="KJ3" s="36" t="str">
        <f t="shared" si="10"/>
        <v>291m</v>
      </c>
      <c r="KK3" s="36" t="str">
        <f t="shared" si="10"/>
        <v>292m</v>
      </c>
      <c r="KL3" s="36" t="str">
        <f t="shared" si="10"/>
        <v>293m</v>
      </c>
      <c r="KM3" s="36" t="str">
        <f t="shared" si="10"/>
        <v>294m</v>
      </c>
      <c r="KN3" s="36" t="str">
        <f t="shared" si="10"/>
        <v>295m</v>
      </c>
      <c r="KO3" s="36" t="str">
        <f t="shared" si="10"/>
        <v>296m</v>
      </c>
      <c r="KP3" s="36" t="str">
        <f t="shared" si="10"/>
        <v>297m</v>
      </c>
      <c r="KQ3" s="36" t="str">
        <f t="shared" si="10"/>
        <v>298m</v>
      </c>
      <c r="KR3" s="36" t="str">
        <f t="shared" si="10"/>
        <v>299m</v>
      </c>
      <c r="KS3" s="36" t="str">
        <f t="shared" si="10"/>
        <v>300m</v>
      </c>
      <c r="KT3" s="36" t="str">
        <f t="shared" si="10"/>
        <v>301m</v>
      </c>
      <c r="KU3" s="36" t="str">
        <f t="shared" si="10"/>
        <v>302m</v>
      </c>
      <c r="KV3" s="36" t="str">
        <f t="shared" si="10"/>
        <v>303m</v>
      </c>
      <c r="KW3" s="36" t="str">
        <f t="shared" si="10"/>
        <v>304m</v>
      </c>
      <c r="KX3" s="36" t="str">
        <f t="shared" si="10"/>
        <v>305m</v>
      </c>
      <c r="KY3" s="36" t="str">
        <f t="shared" si="10"/>
        <v>306m</v>
      </c>
      <c r="KZ3" s="36" t="str">
        <f t="shared" si="10"/>
        <v>307m</v>
      </c>
      <c r="LA3" s="36" t="str">
        <f t="shared" si="10"/>
        <v>308m</v>
      </c>
      <c r="LB3" s="36" t="str">
        <f t="shared" si="10"/>
        <v>309m</v>
      </c>
      <c r="LC3" s="36" t="str">
        <f t="shared" si="10"/>
        <v>310m</v>
      </c>
      <c r="LD3" s="36" t="str">
        <f t="shared" si="10"/>
        <v>311m</v>
      </c>
      <c r="LE3" s="36" t="str">
        <f t="shared" si="10"/>
        <v>312m</v>
      </c>
      <c r="LF3" s="36" t="str">
        <f t="shared" si="10"/>
        <v>313m</v>
      </c>
      <c r="LG3" s="36" t="str">
        <f t="shared" si="10"/>
        <v>314m</v>
      </c>
      <c r="LH3" s="36" t="str">
        <f t="shared" si="10"/>
        <v>315m</v>
      </c>
      <c r="LI3" s="36" t="str">
        <f t="shared" si="10"/>
        <v>316m</v>
      </c>
      <c r="LJ3" s="36" t="str">
        <f t="shared" si="10"/>
        <v>317m</v>
      </c>
      <c r="LK3" s="36" t="str">
        <f t="shared" si="10"/>
        <v>318m</v>
      </c>
      <c r="LL3" s="36" t="str">
        <f t="shared" si="10"/>
        <v>319m</v>
      </c>
      <c r="LM3" s="36" t="str">
        <f t="shared" si="10"/>
        <v>320m</v>
      </c>
      <c r="LN3" s="36" t="str">
        <f t="shared" si="10"/>
        <v>321m</v>
      </c>
      <c r="LO3" s="36" t="str">
        <f t="shared" ref="LO3:NA3" si="11">LO2&amp;"m"</f>
        <v>322m</v>
      </c>
      <c r="LP3" s="36" t="str">
        <f t="shared" si="11"/>
        <v>323m</v>
      </c>
      <c r="LQ3" s="36" t="str">
        <f t="shared" si="11"/>
        <v>324m</v>
      </c>
      <c r="LR3" s="36" t="str">
        <f t="shared" si="11"/>
        <v>325m</v>
      </c>
      <c r="LS3" s="36" t="str">
        <f t="shared" si="11"/>
        <v>326m</v>
      </c>
      <c r="LT3" s="36" t="str">
        <f t="shared" si="11"/>
        <v>327m</v>
      </c>
      <c r="LU3" s="36" t="str">
        <f t="shared" si="11"/>
        <v>328m</v>
      </c>
      <c r="LV3" s="36" t="str">
        <f t="shared" si="11"/>
        <v>329m</v>
      </c>
      <c r="LW3" s="36" t="str">
        <f t="shared" si="11"/>
        <v>330m</v>
      </c>
      <c r="LX3" s="36" t="str">
        <f t="shared" si="11"/>
        <v>331m</v>
      </c>
      <c r="LY3" s="36" t="str">
        <f t="shared" si="11"/>
        <v>332m</v>
      </c>
      <c r="LZ3" s="36" t="str">
        <f t="shared" si="11"/>
        <v>333m</v>
      </c>
      <c r="MA3" s="36" t="str">
        <f t="shared" si="11"/>
        <v>334m</v>
      </c>
      <c r="MB3" s="36" t="str">
        <f t="shared" si="11"/>
        <v>335m</v>
      </c>
      <c r="MC3" s="36" t="str">
        <f t="shared" si="11"/>
        <v>336m</v>
      </c>
      <c r="MD3" s="36" t="str">
        <f t="shared" si="11"/>
        <v>337m</v>
      </c>
      <c r="ME3" s="36" t="str">
        <f t="shared" si="11"/>
        <v>338m</v>
      </c>
      <c r="MF3" s="36" t="str">
        <f t="shared" si="11"/>
        <v>339m</v>
      </c>
      <c r="MG3" s="36" t="str">
        <f t="shared" si="11"/>
        <v>340m</v>
      </c>
      <c r="MH3" s="36" t="str">
        <f t="shared" si="11"/>
        <v>341m</v>
      </c>
      <c r="MI3" s="36" t="str">
        <f t="shared" si="11"/>
        <v>342m</v>
      </c>
      <c r="MJ3" s="36" t="str">
        <f t="shared" si="11"/>
        <v>343m</v>
      </c>
      <c r="MK3" s="36" t="str">
        <f t="shared" si="11"/>
        <v>344m</v>
      </c>
      <c r="ML3" s="36" t="str">
        <f t="shared" si="11"/>
        <v>345m</v>
      </c>
      <c r="MM3" s="36" t="str">
        <f t="shared" si="11"/>
        <v>346m</v>
      </c>
      <c r="MN3" s="36" t="str">
        <f t="shared" si="11"/>
        <v>347m</v>
      </c>
      <c r="MO3" s="36" t="str">
        <f t="shared" si="11"/>
        <v>348m</v>
      </c>
      <c r="MP3" s="36" t="str">
        <f t="shared" si="11"/>
        <v>349m</v>
      </c>
      <c r="MQ3" s="36" t="str">
        <f t="shared" si="11"/>
        <v>350m</v>
      </c>
      <c r="MR3" s="36" t="str">
        <f t="shared" si="11"/>
        <v>351m</v>
      </c>
      <c r="MS3" s="36" t="str">
        <f t="shared" si="11"/>
        <v>352m</v>
      </c>
      <c r="MT3" s="36" t="str">
        <f t="shared" si="11"/>
        <v>353m</v>
      </c>
      <c r="MU3" s="36" t="str">
        <f t="shared" si="11"/>
        <v>354m</v>
      </c>
      <c r="MV3" s="36" t="str">
        <f t="shared" si="11"/>
        <v>355m</v>
      </c>
      <c r="MW3" s="36" t="str">
        <f t="shared" si="11"/>
        <v>356m</v>
      </c>
      <c r="MX3" s="36" t="str">
        <f t="shared" si="11"/>
        <v>357m</v>
      </c>
      <c r="MY3" s="36" t="str">
        <f t="shared" si="11"/>
        <v>358m</v>
      </c>
      <c r="MZ3" s="36" t="str">
        <f t="shared" si="11"/>
        <v>359m</v>
      </c>
      <c r="NA3" s="36" t="str">
        <f t="shared" si="11"/>
        <v>360m</v>
      </c>
    </row>
    <row r="4" spans="2:365" x14ac:dyDescent="0.25">
      <c r="C4" s="36">
        <v>12</v>
      </c>
      <c r="D4" s="36" t="str">
        <f>IF(C4&lt;=12,C4&amp;"m",ROUND(C4/12,1)&amp;"y")</f>
        <v>12m</v>
      </c>
      <c r="E4" s="37">
        <f>IF(E$2&lt;=$C4,1,IF(E$2&lt;=$C5,1-(E$2-$C4)/($C5-$C4),0))</f>
        <v>1</v>
      </c>
      <c r="F4" s="37">
        <f>IF(F$2&lt;=$C4,1,IF(F$2&lt;=$C5,1-(F$2-$C4)/($C5-$C4),0))</f>
        <v>1</v>
      </c>
      <c r="G4" s="37">
        <f t="shared" ref="G4:BR4" si="12">IF(G$2&lt;=$C4,1,IF(G$2&lt;=$C5,1-(G$2-$C4)/($C5-$C4),0))</f>
        <v>1</v>
      </c>
      <c r="H4" s="37">
        <f t="shared" si="12"/>
        <v>1</v>
      </c>
      <c r="I4" s="37">
        <f t="shared" si="12"/>
        <v>1</v>
      </c>
      <c r="J4" s="37">
        <f t="shared" si="12"/>
        <v>1</v>
      </c>
      <c r="K4" s="37">
        <f t="shared" si="12"/>
        <v>1</v>
      </c>
      <c r="L4" s="37">
        <f t="shared" si="12"/>
        <v>1</v>
      </c>
      <c r="M4" s="37">
        <f t="shared" si="12"/>
        <v>1</v>
      </c>
      <c r="N4" s="37">
        <f t="shared" si="12"/>
        <v>1</v>
      </c>
      <c r="O4" s="37">
        <f t="shared" si="12"/>
        <v>1</v>
      </c>
      <c r="P4" s="37">
        <f t="shared" si="12"/>
        <v>1</v>
      </c>
      <c r="Q4" s="37">
        <f t="shared" si="12"/>
        <v>1</v>
      </c>
      <c r="R4" s="37">
        <f t="shared" si="12"/>
        <v>0.91666666666666663</v>
      </c>
      <c r="S4" s="37">
        <f t="shared" si="12"/>
        <v>0.83333333333333337</v>
      </c>
      <c r="T4" s="37">
        <f t="shared" si="12"/>
        <v>0.75</v>
      </c>
      <c r="U4" s="37">
        <f t="shared" si="12"/>
        <v>0.66666666666666674</v>
      </c>
      <c r="V4" s="37">
        <f t="shared" si="12"/>
        <v>0.58333333333333326</v>
      </c>
      <c r="W4" s="37">
        <f t="shared" si="12"/>
        <v>0.5</v>
      </c>
      <c r="X4" s="37">
        <f t="shared" si="12"/>
        <v>0.41666666666666663</v>
      </c>
      <c r="Y4" s="37">
        <f t="shared" si="12"/>
        <v>0.33333333333333337</v>
      </c>
      <c r="Z4" s="37">
        <f t="shared" si="12"/>
        <v>0.25</v>
      </c>
      <c r="AA4" s="37">
        <f t="shared" si="12"/>
        <v>0.16666666666666663</v>
      </c>
      <c r="AB4" s="37">
        <f t="shared" si="12"/>
        <v>8.333333333333337E-2</v>
      </c>
      <c r="AC4" s="37">
        <f t="shared" si="12"/>
        <v>0</v>
      </c>
      <c r="AD4" s="37">
        <f t="shared" si="12"/>
        <v>0</v>
      </c>
      <c r="AE4" s="37">
        <f t="shared" si="12"/>
        <v>0</v>
      </c>
      <c r="AF4" s="37">
        <f t="shared" si="12"/>
        <v>0</v>
      </c>
      <c r="AG4" s="37">
        <f t="shared" si="12"/>
        <v>0</v>
      </c>
      <c r="AH4" s="37">
        <f t="shared" si="12"/>
        <v>0</v>
      </c>
      <c r="AI4" s="37">
        <f t="shared" si="12"/>
        <v>0</v>
      </c>
      <c r="AJ4" s="37">
        <f t="shared" si="12"/>
        <v>0</v>
      </c>
      <c r="AK4" s="37">
        <f t="shared" si="12"/>
        <v>0</v>
      </c>
      <c r="AL4" s="37">
        <f t="shared" si="12"/>
        <v>0</v>
      </c>
      <c r="AM4" s="37">
        <f t="shared" si="12"/>
        <v>0</v>
      </c>
      <c r="AN4" s="37">
        <f t="shared" si="12"/>
        <v>0</v>
      </c>
      <c r="AO4" s="37">
        <f t="shared" si="12"/>
        <v>0</v>
      </c>
      <c r="AP4" s="37">
        <f t="shared" si="12"/>
        <v>0</v>
      </c>
      <c r="AQ4" s="37">
        <f t="shared" si="12"/>
        <v>0</v>
      </c>
      <c r="AR4" s="37">
        <f t="shared" si="12"/>
        <v>0</v>
      </c>
      <c r="AS4" s="37">
        <f t="shared" si="12"/>
        <v>0</v>
      </c>
      <c r="AT4" s="37">
        <f t="shared" si="12"/>
        <v>0</v>
      </c>
      <c r="AU4" s="37">
        <f t="shared" si="12"/>
        <v>0</v>
      </c>
      <c r="AV4" s="37">
        <f t="shared" si="12"/>
        <v>0</v>
      </c>
      <c r="AW4" s="37">
        <f t="shared" si="12"/>
        <v>0</v>
      </c>
      <c r="AX4" s="37">
        <f t="shared" si="12"/>
        <v>0</v>
      </c>
      <c r="AY4" s="37">
        <f t="shared" si="12"/>
        <v>0</v>
      </c>
      <c r="AZ4" s="37">
        <f t="shared" si="12"/>
        <v>0</v>
      </c>
      <c r="BA4" s="37">
        <f t="shared" si="12"/>
        <v>0</v>
      </c>
      <c r="BB4" s="37">
        <f t="shared" si="12"/>
        <v>0</v>
      </c>
      <c r="BC4" s="37">
        <f t="shared" si="12"/>
        <v>0</v>
      </c>
      <c r="BD4" s="37">
        <f t="shared" si="12"/>
        <v>0</v>
      </c>
      <c r="BE4" s="37">
        <f t="shared" si="12"/>
        <v>0</v>
      </c>
      <c r="BF4" s="37">
        <f t="shared" si="12"/>
        <v>0</v>
      </c>
      <c r="BG4" s="37">
        <f t="shared" si="12"/>
        <v>0</v>
      </c>
      <c r="BH4" s="37">
        <f t="shared" si="12"/>
        <v>0</v>
      </c>
      <c r="BI4" s="37">
        <f t="shared" si="12"/>
        <v>0</v>
      </c>
      <c r="BJ4" s="37">
        <f t="shared" si="12"/>
        <v>0</v>
      </c>
      <c r="BK4" s="37">
        <f t="shared" si="12"/>
        <v>0</v>
      </c>
      <c r="BL4" s="37">
        <f t="shared" si="12"/>
        <v>0</v>
      </c>
      <c r="BM4" s="37">
        <f t="shared" si="12"/>
        <v>0</v>
      </c>
      <c r="BN4" s="37">
        <f t="shared" si="12"/>
        <v>0</v>
      </c>
      <c r="BO4" s="37">
        <f t="shared" si="12"/>
        <v>0</v>
      </c>
      <c r="BP4" s="37">
        <f t="shared" si="12"/>
        <v>0</v>
      </c>
      <c r="BQ4" s="37">
        <f t="shared" si="12"/>
        <v>0</v>
      </c>
      <c r="BR4" s="37">
        <f t="shared" si="12"/>
        <v>0</v>
      </c>
      <c r="BS4" s="37">
        <f t="shared" ref="BS4:ED4" si="13">IF(BS$2&lt;=$C4,1,IF(BS$2&lt;=$C5,1-(BS$2-$C4)/($C5-$C4),0))</f>
        <v>0</v>
      </c>
      <c r="BT4" s="37">
        <f t="shared" si="13"/>
        <v>0</v>
      </c>
      <c r="BU4" s="37">
        <f t="shared" si="13"/>
        <v>0</v>
      </c>
      <c r="BV4" s="37">
        <f t="shared" si="13"/>
        <v>0</v>
      </c>
      <c r="BW4" s="37">
        <f t="shared" si="13"/>
        <v>0</v>
      </c>
      <c r="BX4" s="37">
        <f t="shared" si="13"/>
        <v>0</v>
      </c>
      <c r="BY4" s="37">
        <f t="shared" si="13"/>
        <v>0</v>
      </c>
      <c r="BZ4" s="37">
        <f t="shared" si="13"/>
        <v>0</v>
      </c>
      <c r="CA4" s="37">
        <f t="shared" si="13"/>
        <v>0</v>
      </c>
      <c r="CB4" s="37">
        <f t="shared" si="13"/>
        <v>0</v>
      </c>
      <c r="CC4" s="37">
        <f t="shared" si="13"/>
        <v>0</v>
      </c>
      <c r="CD4" s="37">
        <f t="shared" si="13"/>
        <v>0</v>
      </c>
      <c r="CE4" s="37">
        <f t="shared" si="13"/>
        <v>0</v>
      </c>
      <c r="CF4" s="37">
        <f t="shared" si="13"/>
        <v>0</v>
      </c>
      <c r="CG4" s="37">
        <f t="shared" si="13"/>
        <v>0</v>
      </c>
      <c r="CH4" s="37">
        <f t="shared" si="13"/>
        <v>0</v>
      </c>
      <c r="CI4" s="37">
        <f t="shared" si="13"/>
        <v>0</v>
      </c>
      <c r="CJ4" s="37">
        <f t="shared" si="13"/>
        <v>0</v>
      </c>
      <c r="CK4" s="37">
        <f t="shared" si="13"/>
        <v>0</v>
      </c>
      <c r="CL4" s="37">
        <f t="shared" si="13"/>
        <v>0</v>
      </c>
      <c r="CM4" s="37">
        <f t="shared" si="13"/>
        <v>0</v>
      </c>
      <c r="CN4" s="37">
        <f t="shared" si="13"/>
        <v>0</v>
      </c>
      <c r="CO4" s="37">
        <f t="shared" si="13"/>
        <v>0</v>
      </c>
      <c r="CP4" s="37">
        <f t="shared" si="13"/>
        <v>0</v>
      </c>
      <c r="CQ4" s="37">
        <f t="shared" si="13"/>
        <v>0</v>
      </c>
      <c r="CR4" s="37">
        <f t="shared" si="13"/>
        <v>0</v>
      </c>
      <c r="CS4" s="37">
        <f t="shared" si="13"/>
        <v>0</v>
      </c>
      <c r="CT4" s="37">
        <f t="shared" si="13"/>
        <v>0</v>
      </c>
      <c r="CU4" s="37">
        <f t="shared" si="13"/>
        <v>0</v>
      </c>
      <c r="CV4" s="37">
        <f t="shared" si="13"/>
        <v>0</v>
      </c>
      <c r="CW4" s="37">
        <f t="shared" si="13"/>
        <v>0</v>
      </c>
      <c r="CX4" s="37">
        <f t="shared" si="13"/>
        <v>0</v>
      </c>
      <c r="CY4" s="37">
        <f t="shared" si="13"/>
        <v>0</v>
      </c>
      <c r="CZ4" s="37">
        <f t="shared" si="13"/>
        <v>0</v>
      </c>
      <c r="DA4" s="37">
        <f t="shared" si="13"/>
        <v>0</v>
      </c>
      <c r="DB4" s="37">
        <f t="shared" si="13"/>
        <v>0</v>
      </c>
      <c r="DC4" s="37">
        <f t="shared" si="13"/>
        <v>0</v>
      </c>
      <c r="DD4" s="37">
        <f t="shared" si="13"/>
        <v>0</v>
      </c>
      <c r="DE4" s="37">
        <f t="shared" si="13"/>
        <v>0</v>
      </c>
      <c r="DF4" s="37">
        <f t="shared" si="13"/>
        <v>0</v>
      </c>
      <c r="DG4" s="37">
        <f t="shared" si="13"/>
        <v>0</v>
      </c>
      <c r="DH4" s="37">
        <f t="shared" si="13"/>
        <v>0</v>
      </c>
      <c r="DI4" s="37">
        <f t="shared" si="13"/>
        <v>0</v>
      </c>
      <c r="DJ4" s="37">
        <f t="shared" si="13"/>
        <v>0</v>
      </c>
      <c r="DK4" s="37">
        <f t="shared" si="13"/>
        <v>0</v>
      </c>
      <c r="DL4" s="37">
        <f t="shared" si="13"/>
        <v>0</v>
      </c>
      <c r="DM4" s="37">
        <f t="shared" si="13"/>
        <v>0</v>
      </c>
      <c r="DN4" s="37">
        <f t="shared" si="13"/>
        <v>0</v>
      </c>
      <c r="DO4" s="37">
        <f t="shared" si="13"/>
        <v>0</v>
      </c>
      <c r="DP4" s="37">
        <f t="shared" si="13"/>
        <v>0</v>
      </c>
      <c r="DQ4" s="37">
        <f t="shared" si="13"/>
        <v>0</v>
      </c>
      <c r="DR4" s="37">
        <f t="shared" si="13"/>
        <v>0</v>
      </c>
      <c r="DS4" s="37">
        <f t="shared" si="13"/>
        <v>0</v>
      </c>
      <c r="DT4" s="37">
        <f t="shared" si="13"/>
        <v>0</v>
      </c>
      <c r="DU4" s="37">
        <f t="shared" si="13"/>
        <v>0</v>
      </c>
      <c r="DV4" s="37">
        <f t="shared" si="13"/>
        <v>0</v>
      </c>
      <c r="DW4" s="37">
        <f t="shared" si="13"/>
        <v>0</v>
      </c>
      <c r="DX4" s="37">
        <f t="shared" si="13"/>
        <v>0</v>
      </c>
      <c r="DY4" s="37">
        <f t="shared" si="13"/>
        <v>0</v>
      </c>
      <c r="DZ4" s="37">
        <f t="shared" si="13"/>
        <v>0</v>
      </c>
      <c r="EA4" s="37">
        <f t="shared" si="13"/>
        <v>0</v>
      </c>
      <c r="EB4" s="37">
        <f t="shared" si="13"/>
        <v>0</v>
      </c>
      <c r="EC4" s="37">
        <f t="shared" si="13"/>
        <v>0</v>
      </c>
      <c r="ED4" s="37">
        <f t="shared" si="13"/>
        <v>0</v>
      </c>
      <c r="EE4" s="37">
        <f t="shared" ref="EE4:GP4" si="14">IF(EE$2&lt;=$C4,1,IF(EE$2&lt;=$C5,1-(EE$2-$C4)/($C5-$C4),0))</f>
        <v>0</v>
      </c>
      <c r="EF4" s="37">
        <f t="shared" si="14"/>
        <v>0</v>
      </c>
      <c r="EG4" s="37">
        <f t="shared" si="14"/>
        <v>0</v>
      </c>
      <c r="EH4" s="37">
        <f t="shared" si="14"/>
        <v>0</v>
      </c>
      <c r="EI4" s="37">
        <f t="shared" si="14"/>
        <v>0</v>
      </c>
      <c r="EJ4" s="37">
        <f t="shared" si="14"/>
        <v>0</v>
      </c>
      <c r="EK4" s="37">
        <f t="shared" si="14"/>
        <v>0</v>
      </c>
      <c r="EL4" s="37">
        <f t="shared" si="14"/>
        <v>0</v>
      </c>
      <c r="EM4" s="37">
        <f t="shared" si="14"/>
        <v>0</v>
      </c>
      <c r="EN4" s="37">
        <f t="shared" si="14"/>
        <v>0</v>
      </c>
      <c r="EO4" s="37">
        <f t="shared" si="14"/>
        <v>0</v>
      </c>
      <c r="EP4" s="37">
        <f t="shared" si="14"/>
        <v>0</v>
      </c>
      <c r="EQ4" s="37">
        <f t="shared" si="14"/>
        <v>0</v>
      </c>
      <c r="ER4" s="37">
        <f t="shared" si="14"/>
        <v>0</v>
      </c>
      <c r="ES4" s="37">
        <f t="shared" si="14"/>
        <v>0</v>
      </c>
      <c r="ET4" s="37">
        <f t="shared" si="14"/>
        <v>0</v>
      </c>
      <c r="EU4" s="37">
        <f t="shared" si="14"/>
        <v>0</v>
      </c>
      <c r="EV4" s="37">
        <f t="shared" si="14"/>
        <v>0</v>
      </c>
      <c r="EW4" s="37">
        <f t="shared" si="14"/>
        <v>0</v>
      </c>
      <c r="EX4" s="37">
        <f t="shared" si="14"/>
        <v>0</v>
      </c>
      <c r="EY4" s="37">
        <f t="shared" si="14"/>
        <v>0</v>
      </c>
      <c r="EZ4" s="37">
        <f t="shared" si="14"/>
        <v>0</v>
      </c>
      <c r="FA4" s="37">
        <f t="shared" si="14"/>
        <v>0</v>
      </c>
      <c r="FB4" s="37">
        <f t="shared" si="14"/>
        <v>0</v>
      </c>
      <c r="FC4" s="37">
        <f t="shared" si="14"/>
        <v>0</v>
      </c>
      <c r="FD4" s="37">
        <f t="shared" si="14"/>
        <v>0</v>
      </c>
      <c r="FE4" s="37">
        <f t="shared" si="14"/>
        <v>0</v>
      </c>
      <c r="FF4" s="37">
        <f t="shared" si="14"/>
        <v>0</v>
      </c>
      <c r="FG4" s="37">
        <f t="shared" si="14"/>
        <v>0</v>
      </c>
      <c r="FH4" s="37">
        <f t="shared" si="14"/>
        <v>0</v>
      </c>
      <c r="FI4" s="37">
        <f t="shared" si="14"/>
        <v>0</v>
      </c>
      <c r="FJ4" s="37">
        <f t="shared" si="14"/>
        <v>0</v>
      </c>
      <c r="FK4" s="37">
        <f t="shared" si="14"/>
        <v>0</v>
      </c>
      <c r="FL4" s="37">
        <f t="shared" si="14"/>
        <v>0</v>
      </c>
      <c r="FM4" s="37">
        <f t="shared" si="14"/>
        <v>0</v>
      </c>
      <c r="FN4" s="37">
        <f t="shared" si="14"/>
        <v>0</v>
      </c>
      <c r="FO4" s="37">
        <f t="shared" si="14"/>
        <v>0</v>
      </c>
      <c r="FP4" s="37">
        <f t="shared" si="14"/>
        <v>0</v>
      </c>
      <c r="FQ4" s="37">
        <f t="shared" si="14"/>
        <v>0</v>
      </c>
      <c r="FR4" s="37">
        <f t="shared" si="14"/>
        <v>0</v>
      </c>
      <c r="FS4" s="37">
        <f t="shared" si="14"/>
        <v>0</v>
      </c>
      <c r="FT4" s="37">
        <f t="shared" si="14"/>
        <v>0</v>
      </c>
      <c r="FU4" s="37">
        <f t="shared" si="14"/>
        <v>0</v>
      </c>
      <c r="FV4" s="37">
        <f t="shared" si="14"/>
        <v>0</v>
      </c>
      <c r="FW4" s="37">
        <f t="shared" si="14"/>
        <v>0</v>
      </c>
      <c r="FX4" s="37">
        <f t="shared" si="14"/>
        <v>0</v>
      </c>
      <c r="FY4" s="37">
        <f t="shared" si="14"/>
        <v>0</v>
      </c>
      <c r="FZ4" s="37">
        <f t="shared" si="14"/>
        <v>0</v>
      </c>
      <c r="GA4" s="37">
        <f t="shared" si="14"/>
        <v>0</v>
      </c>
      <c r="GB4" s="37">
        <f t="shared" si="14"/>
        <v>0</v>
      </c>
      <c r="GC4" s="37">
        <f t="shared" si="14"/>
        <v>0</v>
      </c>
      <c r="GD4" s="37">
        <f t="shared" si="14"/>
        <v>0</v>
      </c>
      <c r="GE4" s="37">
        <f t="shared" si="14"/>
        <v>0</v>
      </c>
      <c r="GF4" s="37">
        <f t="shared" si="14"/>
        <v>0</v>
      </c>
      <c r="GG4" s="37">
        <f t="shared" si="14"/>
        <v>0</v>
      </c>
      <c r="GH4" s="37">
        <f t="shared" si="14"/>
        <v>0</v>
      </c>
      <c r="GI4" s="37">
        <f t="shared" si="14"/>
        <v>0</v>
      </c>
      <c r="GJ4" s="37">
        <f t="shared" si="14"/>
        <v>0</v>
      </c>
      <c r="GK4" s="37">
        <f t="shared" si="14"/>
        <v>0</v>
      </c>
      <c r="GL4" s="37">
        <f t="shared" si="14"/>
        <v>0</v>
      </c>
      <c r="GM4" s="37">
        <f t="shared" si="14"/>
        <v>0</v>
      </c>
      <c r="GN4" s="37">
        <f t="shared" si="14"/>
        <v>0</v>
      </c>
      <c r="GO4" s="37">
        <f t="shared" si="14"/>
        <v>0</v>
      </c>
      <c r="GP4" s="37">
        <f t="shared" si="14"/>
        <v>0</v>
      </c>
      <c r="GQ4" s="37">
        <f t="shared" ref="GQ4:JB4" si="15">IF(GQ$2&lt;=$C4,1,IF(GQ$2&lt;=$C5,1-(GQ$2-$C4)/($C5-$C4),0))</f>
        <v>0</v>
      </c>
      <c r="GR4" s="37">
        <f t="shared" si="15"/>
        <v>0</v>
      </c>
      <c r="GS4" s="37">
        <f t="shared" si="15"/>
        <v>0</v>
      </c>
      <c r="GT4" s="37">
        <f t="shared" si="15"/>
        <v>0</v>
      </c>
      <c r="GU4" s="37">
        <f t="shared" si="15"/>
        <v>0</v>
      </c>
      <c r="GV4" s="37">
        <f t="shared" si="15"/>
        <v>0</v>
      </c>
      <c r="GW4" s="37">
        <f t="shared" si="15"/>
        <v>0</v>
      </c>
      <c r="GX4" s="37">
        <f t="shared" si="15"/>
        <v>0</v>
      </c>
      <c r="GY4" s="37">
        <f t="shared" si="15"/>
        <v>0</v>
      </c>
      <c r="GZ4" s="37">
        <f t="shared" si="15"/>
        <v>0</v>
      </c>
      <c r="HA4" s="37">
        <f t="shared" si="15"/>
        <v>0</v>
      </c>
      <c r="HB4" s="37">
        <f t="shared" si="15"/>
        <v>0</v>
      </c>
      <c r="HC4" s="37">
        <f t="shared" si="15"/>
        <v>0</v>
      </c>
      <c r="HD4" s="37">
        <f t="shared" si="15"/>
        <v>0</v>
      </c>
      <c r="HE4" s="37">
        <f t="shared" si="15"/>
        <v>0</v>
      </c>
      <c r="HF4" s="37">
        <f t="shared" si="15"/>
        <v>0</v>
      </c>
      <c r="HG4" s="37">
        <f t="shared" si="15"/>
        <v>0</v>
      </c>
      <c r="HH4" s="37">
        <f t="shared" si="15"/>
        <v>0</v>
      </c>
      <c r="HI4" s="37">
        <f t="shared" si="15"/>
        <v>0</v>
      </c>
      <c r="HJ4" s="37">
        <f t="shared" si="15"/>
        <v>0</v>
      </c>
      <c r="HK4" s="37">
        <f t="shared" si="15"/>
        <v>0</v>
      </c>
      <c r="HL4" s="37">
        <f t="shared" si="15"/>
        <v>0</v>
      </c>
      <c r="HM4" s="37">
        <f t="shared" si="15"/>
        <v>0</v>
      </c>
      <c r="HN4" s="37">
        <f t="shared" si="15"/>
        <v>0</v>
      </c>
      <c r="HO4" s="37">
        <f t="shared" si="15"/>
        <v>0</v>
      </c>
      <c r="HP4" s="37">
        <f t="shared" si="15"/>
        <v>0</v>
      </c>
      <c r="HQ4" s="37">
        <f t="shared" si="15"/>
        <v>0</v>
      </c>
      <c r="HR4" s="37">
        <f t="shared" si="15"/>
        <v>0</v>
      </c>
      <c r="HS4" s="37">
        <f t="shared" si="15"/>
        <v>0</v>
      </c>
      <c r="HT4" s="37">
        <f t="shared" si="15"/>
        <v>0</v>
      </c>
      <c r="HU4" s="37">
        <f t="shared" si="15"/>
        <v>0</v>
      </c>
      <c r="HV4" s="37">
        <f t="shared" si="15"/>
        <v>0</v>
      </c>
      <c r="HW4" s="37">
        <f t="shared" si="15"/>
        <v>0</v>
      </c>
      <c r="HX4" s="37">
        <f t="shared" si="15"/>
        <v>0</v>
      </c>
      <c r="HY4" s="37">
        <f t="shared" si="15"/>
        <v>0</v>
      </c>
      <c r="HZ4" s="37">
        <f t="shared" si="15"/>
        <v>0</v>
      </c>
      <c r="IA4" s="37">
        <f t="shared" si="15"/>
        <v>0</v>
      </c>
      <c r="IB4" s="37">
        <f t="shared" si="15"/>
        <v>0</v>
      </c>
      <c r="IC4" s="37">
        <f t="shared" si="15"/>
        <v>0</v>
      </c>
      <c r="ID4" s="37">
        <f t="shared" si="15"/>
        <v>0</v>
      </c>
      <c r="IE4" s="37">
        <f t="shared" si="15"/>
        <v>0</v>
      </c>
      <c r="IF4" s="37">
        <f t="shared" si="15"/>
        <v>0</v>
      </c>
      <c r="IG4" s="37">
        <f t="shared" si="15"/>
        <v>0</v>
      </c>
      <c r="IH4" s="37">
        <f t="shared" si="15"/>
        <v>0</v>
      </c>
      <c r="II4" s="37">
        <f t="shared" si="15"/>
        <v>0</v>
      </c>
      <c r="IJ4" s="37">
        <f t="shared" si="15"/>
        <v>0</v>
      </c>
      <c r="IK4" s="37">
        <f t="shared" si="15"/>
        <v>0</v>
      </c>
      <c r="IL4" s="37">
        <f t="shared" si="15"/>
        <v>0</v>
      </c>
      <c r="IM4" s="37">
        <f t="shared" si="15"/>
        <v>0</v>
      </c>
      <c r="IN4" s="37">
        <f t="shared" si="15"/>
        <v>0</v>
      </c>
      <c r="IO4" s="37">
        <f t="shared" si="15"/>
        <v>0</v>
      </c>
      <c r="IP4" s="37">
        <f t="shared" si="15"/>
        <v>0</v>
      </c>
      <c r="IQ4" s="37">
        <f t="shared" si="15"/>
        <v>0</v>
      </c>
      <c r="IR4" s="37">
        <f t="shared" si="15"/>
        <v>0</v>
      </c>
      <c r="IS4" s="37">
        <f t="shared" si="15"/>
        <v>0</v>
      </c>
      <c r="IT4" s="37">
        <f t="shared" si="15"/>
        <v>0</v>
      </c>
      <c r="IU4" s="37">
        <f t="shared" si="15"/>
        <v>0</v>
      </c>
      <c r="IV4" s="37">
        <f t="shared" si="15"/>
        <v>0</v>
      </c>
      <c r="IW4" s="37">
        <f t="shared" si="15"/>
        <v>0</v>
      </c>
      <c r="IX4" s="37">
        <f t="shared" si="15"/>
        <v>0</v>
      </c>
      <c r="IY4" s="37">
        <f t="shared" si="15"/>
        <v>0</v>
      </c>
      <c r="IZ4" s="37">
        <f t="shared" si="15"/>
        <v>0</v>
      </c>
      <c r="JA4" s="37">
        <f t="shared" si="15"/>
        <v>0</v>
      </c>
      <c r="JB4" s="37">
        <f t="shared" si="15"/>
        <v>0</v>
      </c>
      <c r="JC4" s="37">
        <f t="shared" ref="JC4:LN4" si="16">IF(JC$2&lt;=$C4,1,IF(JC$2&lt;=$C5,1-(JC$2-$C4)/($C5-$C4),0))</f>
        <v>0</v>
      </c>
      <c r="JD4" s="37">
        <f t="shared" si="16"/>
        <v>0</v>
      </c>
      <c r="JE4" s="37">
        <f t="shared" si="16"/>
        <v>0</v>
      </c>
      <c r="JF4" s="37">
        <f t="shared" si="16"/>
        <v>0</v>
      </c>
      <c r="JG4" s="37">
        <f t="shared" si="16"/>
        <v>0</v>
      </c>
      <c r="JH4" s="37">
        <f t="shared" si="16"/>
        <v>0</v>
      </c>
      <c r="JI4" s="37">
        <f t="shared" si="16"/>
        <v>0</v>
      </c>
      <c r="JJ4" s="37">
        <f t="shared" si="16"/>
        <v>0</v>
      </c>
      <c r="JK4" s="37">
        <f t="shared" si="16"/>
        <v>0</v>
      </c>
      <c r="JL4" s="37">
        <f t="shared" si="16"/>
        <v>0</v>
      </c>
      <c r="JM4" s="37">
        <f t="shared" si="16"/>
        <v>0</v>
      </c>
      <c r="JN4" s="37">
        <f t="shared" si="16"/>
        <v>0</v>
      </c>
      <c r="JO4" s="37">
        <f t="shared" si="16"/>
        <v>0</v>
      </c>
      <c r="JP4" s="37">
        <f t="shared" si="16"/>
        <v>0</v>
      </c>
      <c r="JQ4" s="37">
        <f t="shared" si="16"/>
        <v>0</v>
      </c>
      <c r="JR4" s="37">
        <f t="shared" si="16"/>
        <v>0</v>
      </c>
      <c r="JS4" s="37">
        <f t="shared" si="16"/>
        <v>0</v>
      </c>
      <c r="JT4" s="37">
        <f t="shared" si="16"/>
        <v>0</v>
      </c>
      <c r="JU4" s="37">
        <f t="shared" si="16"/>
        <v>0</v>
      </c>
      <c r="JV4" s="37">
        <f t="shared" si="16"/>
        <v>0</v>
      </c>
      <c r="JW4" s="37">
        <f t="shared" si="16"/>
        <v>0</v>
      </c>
      <c r="JX4" s="37">
        <f t="shared" si="16"/>
        <v>0</v>
      </c>
      <c r="JY4" s="37">
        <f t="shared" si="16"/>
        <v>0</v>
      </c>
      <c r="JZ4" s="37">
        <f t="shared" si="16"/>
        <v>0</v>
      </c>
      <c r="KA4" s="37">
        <f t="shared" si="16"/>
        <v>0</v>
      </c>
      <c r="KB4" s="37">
        <f t="shared" si="16"/>
        <v>0</v>
      </c>
      <c r="KC4" s="37">
        <f t="shared" si="16"/>
        <v>0</v>
      </c>
      <c r="KD4" s="37">
        <f t="shared" si="16"/>
        <v>0</v>
      </c>
      <c r="KE4" s="37">
        <f t="shared" si="16"/>
        <v>0</v>
      </c>
      <c r="KF4" s="37">
        <f t="shared" si="16"/>
        <v>0</v>
      </c>
      <c r="KG4" s="37">
        <f t="shared" si="16"/>
        <v>0</v>
      </c>
      <c r="KH4" s="37">
        <f t="shared" si="16"/>
        <v>0</v>
      </c>
      <c r="KI4" s="37">
        <f t="shared" si="16"/>
        <v>0</v>
      </c>
      <c r="KJ4" s="37">
        <f t="shared" si="16"/>
        <v>0</v>
      </c>
      <c r="KK4" s="37">
        <f t="shared" si="16"/>
        <v>0</v>
      </c>
      <c r="KL4" s="37">
        <f t="shared" si="16"/>
        <v>0</v>
      </c>
      <c r="KM4" s="37">
        <f t="shared" si="16"/>
        <v>0</v>
      </c>
      <c r="KN4" s="37">
        <f t="shared" si="16"/>
        <v>0</v>
      </c>
      <c r="KO4" s="37">
        <f t="shared" si="16"/>
        <v>0</v>
      </c>
      <c r="KP4" s="37">
        <f t="shared" si="16"/>
        <v>0</v>
      </c>
      <c r="KQ4" s="37">
        <f t="shared" si="16"/>
        <v>0</v>
      </c>
      <c r="KR4" s="37">
        <f t="shared" si="16"/>
        <v>0</v>
      </c>
      <c r="KS4" s="37">
        <f t="shared" si="16"/>
        <v>0</v>
      </c>
      <c r="KT4" s="37">
        <f t="shared" si="16"/>
        <v>0</v>
      </c>
      <c r="KU4" s="37">
        <f t="shared" si="16"/>
        <v>0</v>
      </c>
      <c r="KV4" s="37">
        <f t="shared" si="16"/>
        <v>0</v>
      </c>
      <c r="KW4" s="37">
        <f t="shared" si="16"/>
        <v>0</v>
      </c>
      <c r="KX4" s="37">
        <f t="shared" si="16"/>
        <v>0</v>
      </c>
      <c r="KY4" s="37">
        <f t="shared" si="16"/>
        <v>0</v>
      </c>
      <c r="KZ4" s="37">
        <f t="shared" si="16"/>
        <v>0</v>
      </c>
      <c r="LA4" s="37">
        <f t="shared" si="16"/>
        <v>0</v>
      </c>
      <c r="LB4" s="37">
        <f t="shared" si="16"/>
        <v>0</v>
      </c>
      <c r="LC4" s="37">
        <f t="shared" si="16"/>
        <v>0</v>
      </c>
      <c r="LD4" s="37">
        <f t="shared" si="16"/>
        <v>0</v>
      </c>
      <c r="LE4" s="37">
        <f t="shared" si="16"/>
        <v>0</v>
      </c>
      <c r="LF4" s="37">
        <f t="shared" si="16"/>
        <v>0</v>
      </c>
      <c r="LG4" s="37">
        <f t="shared" si="16"/>
        <v>0</v>
      </c>
      <c r="LH4" s="37">
        <f t="shared" si="16"/>
        <v>0</v>
      </c>
      <c r="LI4" s="37">
        <f t="shared" si="16"/>
        <v>0</v>
      </c>
      <c r="LJ4" s="37">
        <f t="shared" si="16"/>
        <v>0</v>
      </c>
      <c r="LK4" s="37">
        <f t="shared" si="16"/>
        <v>0</v>
      </c>
      <c r="LL4" s="37">
        <f t="shared" si="16"/>
        <v>0</v>
      </c>
      <c r="LM4" s="37">
        <f t="shared" si="16"/>
        <v>0</v>
      </c>
      <c r="LN4" s="37">
        <f t="shared" si="16"/>
        <v>0</v>
      </c>
      <c r="LO4" s="37">
        <f t="shared" ref="LO4:NA4" si="17">IF(LO$2&lt;=$C4,1,IF(LO$2&lt;=$C5,1-(LO$2-$C4)/($C5-$C4),0))</f>
        <v>0</v>
      </c>
      <c r="LP4" s="37">
        <f t="shared" si="17"/>
        <v>0</v>
      </c>
      <c r="LQ4" s="37">
        <f t="shared" si="17"/>
        <v>0</v>
      </c>
      <c r="LR4" s="37">
        <f t="shared" si="17"/>
        <v>0</v>
      </c>
      <c r="LS4" s="37">
        <f t="shared" si="17"/>
        <v>0</v>
      </c>
      <c r="LT4" s="37">
        <f t="shared" si="17"/>
        <v>0</v>
      </c>
      <c r="LU4" s="37">
        <f t="shared" si="17"/>
        <v>0</v>
      </c>
      <c r="LV4" s="37">
        <f t="shared" si="17"/>
        <v>0</v>
      </c>
      <c r="LW4" s="37">
        <f t="shared" si="17"/>
        <v>0</v>
      </c>
      <c r="LX4" s="37">
        <f t="shared" si="17"/>
        <v>0</v>
      </c>
      <c r="LY4" s="37">
        <f t="shared" si="17"/>
        <v>0</v>
      </c>
      <c r="LZ4" s="37">
        <f t="shared" si="17"/>
        <v>0</v>
      </c>
      <c r="MA4" s="37">
        <f t="shared" si="17"/>
        <v>0</v>
      </c>
      <c r="MB4" s="37">
        <f t="shared" si="17"/>
        <v>0</v>
      </c>
      <c r="MC4" s="37">
        <f t="shared" si="17"/>
        <v>0</v>
      </c>
      <c r="MD4" s="37">
        <f t="shared" si="17"/>
        <v>0</v>
      </c>
      <c r="ME4" s="37">
        <f t="shared" si="17"/>
        <v>0</v>
      </c>
      <c r="MF4" s="37">
        <f t="shared" si="17"/>
        <v>0</v>
      </c>
      <c r="MG4" s="37">
        <f t="shared" si="17"/>
        <v>0</v>
      </c>
      <c r="MH4" s="37">
        <f t="shared" si="17"/>
        <v>0</v>
      </c>
      <c r="MI4" s="37">
        <f t="shared" si="17"/>
        <v>0</v>
      </c>
      <c r="MJ4" s="37">
        <f t="shared" si="17"/>
        <v>0</v>
      </c>
      <c r="MK4" s="37">
        <f t="shared" si="17"/>
        <v>0</v>
      </c>
      <c r="ML4" s="37">
        <f t="shared" si="17"/>
        <v>0</v>
      </c>
      <c r="MM4" s="37">
        <f t="shared" si="17"/>
        <v>0</v>
      </c>
      <c r="MN4" s="37">
        <f t="shared" si="17"/>
        <v>0</v>
      </c>
      <c r="MO4" s="37">
        <f t="shared" si="17"/>
        <v>0</v>
      </c>
      <c r="MP4" s="37">
        <f t="shared" si="17"/>
        <v>0</v>
      </c>
      <c r="MQ4" s="37">
        <f t="shared" si="17"/>
        <v>0</v>
      </c>
      <c r="MR4" s="37">
        <f t="shared" si="17"/>
        <v>0</v>
      </c>
      <c r="MS4" s="37">
        <f t="shared" si="17"/>
        <v>0</v>
      </c>
      <c r="MT4" s="37">
        <f t="shared" si="17"/>
        <v>0</v>
      </c>
      <c r="MU4" s="37">
        <f t="shared" si="17"/>
        <v>0</v>
      </c>
      <c r="MV4" s="37">
        <f t="shared" si="17"/>
        <v>0</v>
      </c>
      <c r="MW4" s="37">
        <f t="shared" si="17"/>
        <v>0</v>
      </c>
      <c r="MX4" s="37">
        <f t="shared" si="17"/>
        <v>0</v>
      </c>
      <c r="MY4" s="37">
        <f t="shared" si="17"/>
        <v>0</v>
      </c>
      <c r="MZ4" s="37">
        <f t="shared" si="17"/>
        <v>0</v>
      </c>
      <c r="NA4" s="37">
        <f t="shared" si="17"/>
        <v>0</v>
      </c>
    </row>
    <row r="5" spans="2:365" x14ac:dyDescent="0.25">
      <c r="C5" s="36">
        <f>C4+12</f>
        <v>24</v>
      </c>
      <c r="D5" s="36" t="str">
        <f t="shared" ref="D5:D17" si="18">IF(C5&lt;=12,C5&amp;"m",ROUND(C5/12,1)&amp;"y")</f>
        <v>2y</v>
      </c>
      <c r="E5" s="37">
        <f>IF(E$2&gt;=$C4,IF(E$2&lt;=$C5,(E$2-$C4)/($C5-$C4),IF(E$2&lt;=$C6,1-(E$2-$C5)/($C6-$C5),0)),0)</f>
        <v>0</v>
      </c>
      <c r="F5" s="37">
        <f>IF(F$2&gt;=$C4,IF(F$2&lt;=$C5,(F$2-$C4)/($C5-$C4),IF(F$2&lt;=$C6,1-(F$2-$C5)/($C6-$C5),0)),0)</f>
        <v>0</v>
      </c>
      <c r="G5" s="37">
        <f t="shared" ref="G5:BR8" si="19">IF(G$2&gt;=$C4,IF(G$2&lt;=$C5,(G$2-$C4)/($C5-$C4),IF(G$2&lt;=$C6,1-(G$2-$C5)/($C6-$C5),0)),0)</f>
        <v>0</v>
      </c>
      <c r="H5" s="37">
        <f t="shared" si="19"/>
        <v>0</v>
      </c>
      <c r="I5" s="37">
        <f t="shared" si="19"/>
        <v>0</v>
      </c>
      <c r="J5" s="37">
        <f t="shared" si="19"/>
        <v>0</v>
      </c>
      <c r="K5" s="37">
        <f t="shared" si="19"/>
        <v>0</v>
      </c>
      <c r="L5" s="37">
        <f t="shared" si="19"/>
        <v>0</v>
      </c>
      <c r="M5" s="37">
        <f t="shared" si="19"/>
        <v>0</v>
      </c>
      <c r="N5" s="37">
        <f t="shared" si="19"/>
        <v>0</v>
      </c>
      <c r="O5" s="37">
        <f t="shared" si="19"/>
        <v>0</v>
      </c>
      <c r="P5" s="37">
        <f t="shared" si="19"/>
        <v>0</v>
      </c>
      <c r="Q5" s="37">
        <f t="shared" si="19"/>
        <v>0</v>
      </c>
      <c r="R5" s="37">
        <f t="shared" si="19"/>
        <v>8.3333333333333329E-2</v>
      </c>
      <c r="S5" s="37">
        <f t="shared" si="19"/>
        <v>0.16666666666666666</v>
      </c>
      <c r="T5" s="37">
        <f t="shared" si="19"/>
        <v>0.25</v>
      </c>
      <c r="U5" s="37">
        <f t="shared" si="19"/>
        <v>0.33333333333333331</v>
      </c>
      <c r="V5" s="37">
        <f t="shared" si="19"/>
        <v>0.41666666666666669</v>
      </c>
      <c r="W5" s="37">
        <f t="shared" si="19"/>
        <v>0.5</v>
      </c>
      <c r="X5" s="37">
        <f t="shared" si="19"/>
        <v>0.58333333333333337</v>
      </c>
      <c r="Y5" s="37">
        <f t="shared" si="19"/>
        <v>0.66666666666666663</v>
      </c>
      <c r="Z5" s="37">
        <f t="shared" si="19"/>
        <v>0.75</v>
      </c>
      <c r="AA5" s="37">
        <f t="shared" si="19"/>
        <v>0.83333333333333337</v>
      </c>
      <c r="AB5" s="37">
        <f t="shared" si="19"/>
        <v>0.91666666666666663</v>
      </c>
      <c r="AC5" s="37">
        <f t="shared" si="19"/>
        <v>1</v>
      </c>
      <c r="AD5" s="37">
        <f t="shared" si="19"/>
        <v>0.91666666666666663</v>
      </c>
      <c r="AE5" s="37">
        <f t="shared" si="19"/>
        <v>0.83333333333333337</v>
      </c>
      <c r="AF5" s="37">
        <f t="shared" si="19"/>
        <v>0.75</v>
      </c>
      <c r="AG5" s="37">
        <f t="shared" si="19"/>
        <v>0.66666666666666674</v>
      </c>
      <c r="AH5" s="37">
        <f t="shared" si="19"/>
        <v>0.58333333333333326</v>
      </c>
      <c r="AI5" s="37">
        <f t="shared" si="19"/>
        <v>0.5</v>
      </c>
      <c r="AJ5" s="37">
        <f t="shared" si="19"/>
        <v>0.41666666666666663</v>
      </c>
      <c r="AK5" s="37">
        <f t="shared" si="19"/>
        <v>0.33333333333333337</v>
      </c>
      <c r="AL5" s="37">
        <f t="shared" si="19"/>
        <v>0.25</v>
      </c>
      <c r="AM5" s="37">
        <f t="shared" si="19"/>
        <v>0.16666666666666663</v>
      </c>
      <c r="AN5" s="37">
        <f t="shared" si="19"/>
        <v>8.333333333333337E-2</v>
      </c>
      <c r="AO5" s="37">
        <f t="shared" si="19"/>
        <v>0</v>
      </c>
      <c r="AP5" s="37">
        <f t="shared" si="19"/>
        <v>0</v>
      </c>
      <c r="AQ5" s="37">
        <f t="shared" si="19"/>
        <v>0</v>
      </c>
      <c r="AR5" s="37">
        <f t="shared" si="19"/>
        <v>0</v>
      </c>
      <c r="AS5" s="37">
        <f t="shared" si="19"/>
        <v>0</v>
      </c>
      <c r="AT5" s="37">
        <f t="shared" si="19"/>
        <v>0</v>
      </c>
      <c r="AU5" s="37">
        <f t="shared" si="19"/>
        <v>0</v>
      </c>
      <c r="AV5" s="37">
        <f t="shared" si="19"/>
        <v>0</v>
      </c>
      <c r="AW5" s="37">
        <f t="shared" si="19"/>
        <v>0</v>
      </c>
      <c r="AX5" s="37">
        <f t="shared" si="19"/>
        <v>0</v>
      </c>
      <c r="AY5" s="37">
        <f t="shared" si="19"/>
        <v>0</v>
      </c>
      <c r="AZ5" s="37">
        <f t="shared" si="19"/>
        <v>0</v>
      </c>
      <c r="BA5" s="37">
        <f t="shared" si="19"/>
        <v>0</v>
      </c>
      <c r="BB5" s="37">
        <f t="shared" si="19"/>
        <v>0</v>
      </c>
      <c r="BC5" s="37">
        <f t="shared" si="19"/>
        <v>0</v>
      </c>
      <c r="BD5" s="37">
        <f t="shared" si="19"/>
        <v>0</v>
      </c>
      <c r="BE5" s="37">
        <f t="shared" si="19"/>
        <v>0</v>
      </c>
      <c r="BF5" s="37">
        <f t="shared" si="19"/>
        <v>0</v>
      </c>
      <c r="BG5" s="37">
        <f t="shared" si="19"/>
        <v>0</v>
      </c>
      <c r="BH5" s="37">
        <f t="shared" si="19"/>
        <v>0</v>
      </c>
      <c r="BI5" s="37">
        <f t="shared" si="19"/>
        <v>0</v>
      </c>
      <c r="BJ5" s="37">
        <f t="shared" si="19"/>
        <v>0</v>
      </c>
      <c r="BK5" s="37">
        <f t="shared" si="19"/>
        <v>0</v>
      </c>
      <c r="BL5" s="37">
        <f t="shared" si="19"/>
        <v>0</v>
      </c>
      <c r="BM5" s="37">
        <f t="shared" si="19"/>
        <v>0</v>
      </c>
      <c r="BN5" s="37">
        <f t="shared" si="19"/>
        <v>0</v>
      </c>
      <c r="BO5" s="37">
        <f t="shared" si="19"/>
        <v>0</v>
      </c>
      <c r="BP5" s="37">
        <f t="shared" si="19"/>
        <v>0</v>
      </c>
      <c r="BQ5" s="37">
        <f t="shared" si="19"/>
        <v>0</v>
      </c>
      <c r="BR5" s="37">
        <f t="shared" si="19"/>
        <v>0</v>
      </c>
      <c r="BS5" s="37">
        <f t="shared" ref="BS5:ED8" si="20">IF(BS$2&gt;=$C4,IF(BS$2&lt;=$C5,(BS$2-$C4)/($C5-$C4),IF(BS$2&lt;=$C6,1-(BS$2-$C5)/($C6-$C5),0)),0)</f>
        <v>0</v>
      </c>
      <c r="BT5" s="37">
        <f t="shared" si="20"/>
        <v>0</v>
      </c>
      <c r="BU5" s="37">
        <f t="shared" si="20"/>
        <v>0</v>
      </c>
      <c r="BV5" s="37">
        <f t="shared" si="20"/>
        <v>0</v>
      </c>
      <c r="BW5" s="37">
        <f t="shared" si="20"/>
        <v>0</v>
      </c>
      <c r="BX5" s="37">
        <f t="shared" si="20"/>
        <v>0</v>
      </c>
      <c r="BY5" s="37">
        <f t="shared" si="20"/>
        <v>0</v>
      </c>
      <c r="BZ5" s="37">
        <f t="shared" si="20"/>
        <v>0</v>
      </c>
      <c r="CA5" s="37">
        <f t="shared" si="20"/>
        <v>0</v>
      </c>
      <c r="CB5" s="37">
        <f t="shared" si="20"/>
        <v>0</v>
      </c>
      <c r="CC5" s="37">
        <f t="shared" si="20"/>
        <v>0</v>
      </c>
      <c r="CD5" s="37">
        <f t="shared" si="20"/>
        <v>0</v>
      </c>
      <c r="CE5" s="37">
        <f t="shared" si="20"/>
        <v>0</v>
      </c>
      <c r="CF5" s="37">
        <f t="shared" si="20"/>
        <v>0</v>
      </c>
      <c r="CG5" s="37">
        <f t="shared" si="20"/>
        <v>0</v>
      </c>
      <c r="CH5" s="37">
        <f t="shared" si="20"/>
        <v>0</v>
      </c>
      <c r="CI5" s="37">
        <f t="shared" si="20"/>
        <v>0</v>
      </c>
      <c r="CJ5" s="37">
        <f t="shared" si="20"/>
        <v>0</v>
      </c>
      <c r="CK5" s="37">
        <f t="shared" si="20"/>
        <v>0</v>
      </c>
      <c r="CL5" s="37">
        <f t="shared" si="20"/>
        <v>0</v>
      </c>
      <c r="CM5" s="37">
        <f t="shared" si="20"/>
        <v>0</v>
      </c>
      <c r="CN5" s="37">
        <f t="shared" si="20"/>
        <v>0</v>
      </c>
      <c r="CO5" s="37">
        <f t="shared" si="20"/>
        <v>0</v>
      </c>
      <c r="CP5" s="37">
        <f t="shared" si="20"/>
        <v>0</v>
      </c>
      <c r="CQ5" s="37">
        <f t="shared" si="20"/>
        <v>0</v>
      </c>
      <c r="CR5" s="37">
        <f t="shared" si="20"/>
        <v>0</v>
      </c>
      <c r="CS5" s="37">
        <f t="shared" si="20"/>
        <v>0</v>
      </c>
      <c r="CT5" s="37">
        <f t="shared" si="20"/>
        <v>0</v>
      </c>
      <c r="CU5" s="37">
        <f t="shared" si="20"/>
        <v>0</v>
      </c>
      <c r="CV5" s="37">
        <f t="shared" si="20"/>
        <v>0</v>
      </c>
      <c r="CW5" s="37">
        <f t="shared" si="20"/>
        <v>0</v>
      </c>
      <c r="CX5" s="37">
        <f t="shared" si="20"/>
        <v>0</v>
      </c>
      <c r="CY5" s="37">
        <f t="shared" si="20"/>
        <v>0</v>
      </c>
      <c r="CZ5" s="37">
        <f t="shared" si="20"/>
        <v>0</v>
      </c>
      <c r="DA5" s="37">
        <f t="shared" si="20"/>
        <v>0</v>
      </c>
      <c r="DB5" s="37">
        <f t="shared" si="20"/>
        <v>0</v>
      </c>
      <c r="DC5" s="37">
        <f t="shared" si="20"/>
        <v>0</v>
      </c>
      <c r="DD5" s="37">
        <f t="shared" si="20"/>
        <v>0</v>
      </c>
      <c r="DE5" s="37">
        <f t="shared" si="20"/>
        <v>0</v>
      </c>
      <c r="DF5" s="37">
        <f t="shared" si="20"/>
        <v>0</v>
      </c>
      <c r="DG5" s="37">
        <f t="shared" si="20"/>
        <v>0</v>
      </c>
      <c r="DH5" s="37">
        <f t="shared" si="20"/>
        <v>0</v>
      </c>
      <c r="DI5" s="37">
        <f t="shared" si="20"/>
        <v>0</v>
      </c>
      <c r="DJ5" s="37">
        <f t="shared" si="20"/>
        <v>0</v>
      </c>
      <c r="DK5" s="37">
        <f t="shared" si="20"/>
        <v>0</v>
      </c>
      <c r="DL5" s="37">
        <f t="shared" si="20"/>
        <v>0</v>
      </c>
      <c r="DM5" s="37">
        <f t="shared" si="20"/>
        <v>0</v>
      </c>
      <c r="DN5" s="37">
        <f t="shared" si="20"/>
        <v>0</v>
      </c>
      <c r="DO5" s="37">
        <f t="shared" si="20"/>
        <v>0</v>
      </c>
      <c r="DP5" s="37">
        <f t="shared" si="20"/>
        <v>0</v>
      </c>
      <c r="DQ5" s="37">
        <f t="shared" si="20"/>
        <v>0</v>
      </c>
      <c r="DR5" s="37">
        <f t="shared" si="20"/>
        <v>0</v>
      </c>
      <c r="DS5" s="37">
        <f t="shared" si="20"/>
        <v>0</v>
      </c>
      <c r="DT5" s="37">
        <f t="shared" si="20"/>
        <v>0</v>
      </c>
      <c r="DU5" s="37">
        <f t="shared" si="20"/>
        <v>0</v>
      </c>
      <c r="DV5" s="37">
        <f t="shared" si="20"/>
        <v>0</v>
      </c>
      <c r="DW5" s="37">
        <f t="shared" si="20"/>
        <v>0</v>
      </c>
      <c r="DX5" s="37">
        <f t="shared" si="20"/>
        <v>0</v>
      </c>
      <c r="DY5" s="37">
        <f t="shared" si="20"/>
        <v>0</v>
      </c>
      <c r="DZ5" s="37">
        <f t="shared" si="20"/>
        <v>0</v>
      </c>
      <c r="EA5" s="37">
        <f t="shared" si="20"/>
        <v>0</v>
      </c>
      <c r="EB5" s="37">
        <f t="shared" si="20"/>
        <v>0</v>
      </c>
      <c r="EC5" s="37">
        <f t="shared" si="20"/>
        <v>0</v>
      </c>
      <c r="ED5" s="37">
        <f t="shared" si="20"/>
        <v>0</v>
      </c>
      <c r="EE5" s="37">
        <f t="shared" ref="EE5:GP8" si="21">IF(EE$2&gt;=$C4,IF(EE$2&lt;=$C5,(EE$2-$C4)/($C5-$C4),IF(EE$2&lt;=$C6,1-(EE$2-$C5)/($C6-$C5),0)),0)</f>
        <v>0</v>
      </c>
      <c r="EF5" s="37">
        <f t="shared" si="21"/>
        <v>0</v>
      </c>
      <c r="EG5" s="37">
        <f t="shared" si="21"/>
        <v>0</v>
      </c>
      <c r="EH5" s="37">
        <f t="shared" si="21"/>
        <v>0</v>
      </c>
      <c r="EI5" s="37">
        <f t="shared" si="21"/>
        <v>0</v>
      </c>
      <c r="EJ5" s="37">
        <f t="shared" si="21"/>
        <v>0</v>
      </c>
      <c r="EK5" s="37">
        <f t="shared" si="21"/>
        <v>0</v>
      </c>
      <c r="EL5" s="37">
        <f t="shared" si="21"/>
        <v>0</v>
      </c>
      <c r="EM5" s="37">
        <f t="shared" si="21"/>
        <v>0</v>
      </c>
      <c r="EN5" s="37">
        <f t="shared" si="21"/>
        <v>0</v>
      </c>
      <c r="EO5" s="37">
        <f t="shared" si="21"/>
        <v>0</v>
      </c>
      <c r="EP5" s="37">
        <f t="shared" si="21"/>
        <v>0</v>
      </c>
      <c r="EQ5" s="37">
        <f t="shared" si="21"/>
        <v>0</v>
      </c>
      <c r="ER5" s="37">
        <f t="shared" si="21"/>
        <v>0</v>
      </c>
      <c r="ES5" s="37">
        <f t="shared" si="21"/>
        <v>0</v>
      </c>
      <c r="ET5" s="37">
        <f t="shared" si="21"/>
        <v>0</v>
      </c>
      <c r="EU5" s="37">
        <f t="shared" si="21"/>
        <v>0</v>
      </c>
      <c r="EV5" s="37">
        <f t="shared" si="21"/>
        <v>0</v>
      </c>
      <c r="EW5" s="37">
        <f t="shared" si="21"/>
        <v>0</v>
      </c>
      <c r="EX5" s="37">
        <f t="shared" si="21"/>
        <v>0</v>
      </c>
      <c r="EY5" s="37">
        <f t="shared" si="21"/>
        <v>0</v>
      </c>
      <c r="EZ5" s="37">
        <f t="shared" si="21"/>
        <v>0</v>
      </c>
      <c r="FA5" s="37">
        <f t="shared" si="21"/>
        <v>0</v>
      </c>
      <c r="FB5" s="37">
        <f t="shared" si="21"/>
        <v>0</v>
      </c>
      <c r="FC5" s="37">
        <f t="shared" si="21"/>
        <v>0</v>
      </c>
      <c r="FD5" s="37">
        <f t="shared" si="21"/>
        <v>0</v>
      </c>
      <c r="FE5" s="37">
        <f t="shared" si="21"/>
        <v>0</v>
      </c>
      <c r="FF5" s="37">
        <f t="shared" si="21"/>
        <v>0</v>
      </c>
      <c r="FG5" s="37">
        <f t="shared" si="21"/>
        <v>0</v>
      </c>
      <c r="FH5" s="37">
        <f t="shared" si="21"/>
        <v>0</v>
      </c>
      <c r="FI5" s="37">
        <f t="shared" si="21"/>
        <v>0</v>
      </c>
      <c r="FJ5" s="37">
        <f t="shared" si="21"/>
        <v>0</v>
      </c>
      <c r="FK5" s="37">
        <f t="shared" si="21"/>
        <v>0</v>
      </c>
      <c r="FL5" s="37">
        <f t="shared" si="21"/>
        <v>0</v>
      </c>
      <c r="FM5" s="37">
        <f t="shared" si="21"/>
        <v>0</v>
      </c>
      <c r="FN5" s="37">
        <f t="shared" si="21"/>
        <v>0</v>
      </c>
      <c r="FO5" s="37">
        <f t="shared" si="21"/>
        <v>0</v>
      </c>
      <c r="FP5" s="37">
        <f t="shared" si="21"/>
        <v>0</v>
      </c>
      <c r="FQ5" s="37">
        <f t="shared" si="21"/>
        <v>0</v>
      </c>
      <c r="FR5" s="37">
        <f t="shared" si="21"/>
        <v>0</v>
      </c>
      <c r="FS5" s="37">
        <f t="shared" si="21"/>
        <v>0</v>
      </c>
      <c r="FT5" s="37">
        <f t="shared" si="21"/>
        <v>0</v>
      </c>
      <c r="FU5" s="37">
        <f t="shared" si="21"/>
        <v>0</v>
      </c>
      <c r="FV5" s="37">
        <f t="shared" si="21"/>
        <v>0</v>
      </c>
      <c r="FW5" s="37">
        <f t="shared" si="21"/>
        <v>0</v>
      </c>
      <c r="FX5" s="37">
        <f t="shared" si="21"/>
        <v>0</v>
      </c>
      <c r="FY5" s="37">
        <f t="shared" si="21"/>
        <v>0</v>
      </c>
      <c r="FZ5" s="37">
        <f t="shared" si="21"/>
        <v>0</v>
      </c>
      <c r="GA5" s="37">
        <f t="shared" si="21"/>
        <v>0</v>
      </c>
      <c r="GB5" s="37">
        <f t="shared" si="21"/>
        <v>0</v>
      </c>
      <c r="GC5" s="37">
        <f t="shared" si="21"/>
        <v>0</v>
      </c>
      <c r="GD5" s="37">
        <f t="shared" si="21"/>
        <v>0</v>
      </c>
      <c r="GE5" s="37">
        <f t="shared" si="21"/>
        <v>0</v>
      </c>
      <c r="GF5" s="37">
        <f t="shared" si="21"/>
        <v>0</v>
      </c>
      <c r="GG5" s="37">
        <f t="shared" si="21"/>
        <v>0</v>
      </c>
      <c r="GH5" s="37">
        <f t="shared" si="21"/>
        <v>0</v>
      </c>
      <c r="GI5" s="37">
        <f t="shared" si="21"/>
        <v>0</v>
      </c>
      <c r="GJ5" s="37">
        <f t="shared" si="21"/>
        <v>0</v>
      </c>
      <c r="GK5" s="37">
        <f t="shared" si="21"/>
        <v>0</v>
      </c>
      <c r="GL5" s="37">
        <f t="shared" si="21"/>
        <v>0</v>
      </c>
      <c r="GM5" s="37">
        <f t="shared" si="21"/>
        <v>0</v>
      </c>
      <c r="GN5" s="37">
        <f t="shared" si="21"/>
        <v>0</v>
      </c>
      <c r="GO5" s="37">
        <f t="shared" si="21"/>
        <v>0</v>
      </c>
      <c r="GP5" s="37">
        <f t="shared" si="21"/>
        <v>0</v>
      </c>
      <c r="GQ5" s="37">
        <f t="shared" ref="GQ5:JB8" si="22">IF(GQ$2&gt;=$C4,IF(GQ$2&lt;=$C5,(GQ$2-$C4)/($C5-$C4),IF(GQ$2&lt;=$C6,1-(GQ$2-$C5)/($C6-$C5),0)),0)</f>
        <v>0</v>
      </c>
      <c r="GR5" s="37">
        <f t="shared" si="22"/>
        <v>0</v>
      </c>
      <c r="GS5" s="37">
        <f t="shared" si="22"/>
        <v>0</v>
      </c>
      <c r="GT5" s="37">
        <f t="shared" si="22"/>
        <v>0</v>
      </c>
      <c r="GU5" s="37">
        <f t="shared" si="22"/>
        <v>0</v>
      </c>
      <c r="GV5" s="37">
        <f t="shared" si="22"/>
        <v>0</v>
      </c>
      <c r="GW5" s="37">
        <f t="shared" si="22"/>
        <v>0</v>
      </c>
      <c r="GX5" s="37">
        <f t="shared" si="22"/>
        <v>0</v>
      </c>
      <c r="GY5" s="37">
        <f t="shared" si="22"/>
        <v>0</v>
      </c>
      <c r="GZ5" s="37">
        <f t="shared" si="22"/>
        <v>0</v>
      </c>
      <c r="HA5" s="37">
        <f t="shared" si="22"/>
        <v>0</v>
      </c>
      <c r="HB5" s="37">
        <f t="shared" si="22"/>
        <v>0</v>
      </c>
      <c r="HC5" s="37">
        <f t="shared" si="22"/>
        <v>0</v>
      </c>
      <c r="HD5" s="37">
        <f t="shared" si="22"/>
        <v>0</v>
      </c>
      <c r="HE5" s="37">
        <f t="shared" si="22"/>
        <v>0</v>
      </c>
      <c r="HF5" s="37">
        <f t="shared" si="22"/>
        <v>0</v>
      </c>
      <c r="HG5" s="37">
        <f t="shared" si="22"/>
        <v>0</v>
      </c>
      <c r="HH5" s="37">
        <f t="shared" si="22"/>
        <v>0</v>
      </c>
      <c r="HI5" s="37">
        <f t="shared" si="22"/>
        <v>0</v>
      </c>
      <c r="HJ5" s="37">
        <f t="shared" si="22"/>
        <v>0</v>
      </c>
      <c r="HK5" s="37">
        <f t="shared" si="22"/>
        <v>0</v>
      </c>
      <c r="HL5" s="37">
        <f t="shared" si="22"/>
        <v>0</v>
      </c>
      <c r="HM5" s="37">
        <f t="shared" si="22"/>
        <v>0</v>
      </c>
      <c r="HN5" s="37">
        <f t="shared" si="22"/>
        <v>0</v>
      </c>
      <c r="HO5" s="37">
        <f t="shared" si="22"/>
        <v>0</v>
      </c>
      <c r="HP5" s="37">
        <f t="shared" si="22"/>
        <v>0</v>
      </c>
      <c r="HQ5" s="37">
        <f t="shared" si="22"/>
        <v>0</v>
      </c>
      <c r="HR5" s="37">
        <f t="shared" si="22"/>
        <v>0</v>
      </c>
      <c r="HS5" s="37">
        <f t="shared" si="22"/>
        <v>0</v>
      </c>
      <c r="HT5" s="37">
        <f t="shared" si="22"/>
        <v>0</v>
      </c>
      <c r="HU5" s="37">
        <f t="shared" si="22"/>
        <v>0</v>
      </c>
      <c r="HV5" s="37">
        <f t="shared" si="22"/>
        <v>0</v>
      </c>
      <c r="HW5" s="37">
        <f t="shared" si="22"/>
        <v>0</v>
      </c>
      <c r="HX5" s="37">
        <f t="shared" si="22"/>
        <v>0</v>
      </c>
      <c r="HY5" s="37">
        <f t="shared" si="22"/>
        <v>0</v>
      </c>
      <c r="HZ5" s="37">
        <f t="shared" si="22"/>
        <v>0</v>
      </c>
      <c r="IA5" s="37">
        <f t="shared" si="22"/>
        <v>0</v>
      </c>
      <c r="IB5" s="37">
        <f t="shared" si="22"/>
        <v>0</v>
      </c>
      <c r="IC5" s="37">
        <f t="shared" si="22"/>
        <v>0</v>
      </c>
      <c r="ID5" s="37">
        <f t="shared" si="22"/>
        <v>0</v>
      </c>
      <c r="IE5" s="37">
        <f t="shared" si="22"/>
        <v>0</v>
      </c>
      <c r="IF5" s="37">
        <f t="shared" si="22"/>
        <v>0</v>
      </c>
      <c r="IG5" s="37">
        <f t="shared" si="22"/>
        <v>0</v>
      </c>
      <c r="IH5" s="37">
        <f t="shared" si="22"/>
        <v>0</v>
      </c>
      <c r="II5" s="37">
        <f t="shared" si="22"/>
        <v>0</v>
      </c>
      <c r="IJ5" s="37">
        <f t="shared" si="22"/>
        <v>0</v>
      </c>
      <c r="IK5" s="37">
        <f t="shared" si="22"/>
        <v>0</v>
      </c>
      <c r="IL5" s="37">
        <f t="shared" si="22"/>
        <v>0</v>
      </c>
      <c r="IM5" s="37">
        <f t="shared" si="22"/>
        <v>0</v>
      </c>
      <c r="IN5" s="37">
        <f t="shared" si="22"/>
        <v>0</v>
      </c>
      <c r="IO5" s="37">
        <f t="shared" si="22"/>
        <v>0</v>
      </c>
      <c r="IP5" s="37">
        <f t="shared" si="22"/>
        <v>0</v>
      </c>
      <c r="IQ5" s="37">
        <f t="shared" si="22"/>
        <v>0</v>
      </c>
      <c r="IR5" s="37">
        <f t="shared" si="22"/>
        <v>0</v>
      </c>
      <c r="IS5" s="37">
        <f t="shared" si="22"/>
        <v>0</v>
      </c>
      <c r="IT5" s="37">
        <f t="shared" si="22"/>
        <v>0</v>
      </c>
      <c r="IU5" s="37">
        <f t="shared" si="22"/>
        <v>0</v>
      </c>
      <c r="IV5" s="37">
        <f t="shared" si="22"/>
        <v>0</v>
      </c>
      <c r="IW5" s="37">
        <f t="shared" si="22"/>
        <v>0</v>
      </c>
      <c r="IX5" s="37">
        <f t="shared" si="22"/>
        <v>0</v>
      </c>
      <c r="IY5" s="37">
        <f t="shared" si="22"/>
        <v>0</v>
      </c>
      <c r="IZ5" s="37">
        <f t="shared" si="22"/>
        <v>0</v>
      </c>
      <c r="JA5" s="37">
        <f t="shared" si="22"/>
        <v>0</v>
      </c>
      <c r="JB5" s="37">
        <f t="shared" si="22"/>
        <v>0</v>
      </c>
      <c r="JC5" s="37">
        <f t="shared" ref="JC5:LN8" si="23">IF(JC$2&gt;=$C4,IF(JC$2&lt;=$C5,(JC$2-$C4)/($C5-$C4),IF(JC$2&lt;=$C6,1-(JC$2-$C5)/($C6-$C5),0)),0)</f>
        <v>0</v>
      </c>
      <c r="JD5" s="37">
        <f t="shared" si="23"/>
        <v>0</v>
      </c>
      <c r="JE5" s="37">
        <f t="shared" si="23"/>
        <v>0</v>
      </c>
      <c r="JF5" s="37">
        <f t="shared" si="23"/>
        <v>0</v>
      </c>
      <c r="JG5" s="37">
        <f t="shared" si="23"/>
        <v>0</v>
      </c>
      <c r="JH5" s="37">
        <f t="shared" si="23"/>
        <v>0</v>
      </c>
      <c r="JI5" s="37">
        <f t="shared" si="23"/>
        <v>0</v>
      </c>
      <c r="JJ5" s="37">
        <f t="shared" si="23"/>
        <v>0</v>
      </c>
      <c r="JK5" s="37">
        <f t="shared" si="23"/>
        <v>0</v>
      </c>
      <c r="JL5" s="37">
        <f t="shared" si="23"/>
        <v>0</v>
      </c>
      <c r="JM5" s="37">
        <f t="shared" si="23"/>
        <v>0</v>
      </c>
      <c r="JN5" s="37">
        <f t="shared" si="23"/>
        <v>0</v>
      </c>
      <c r="JO5" s="37">
        <f t="shared" si="23"/>
        <v>0</v>
      </c>
      <c r="JP5" s="37">
        <f t="shared" si="23"/>
        <v>0</v>
      </c>
      <c r="JQ5" s="37">
        <f t="shared" si="23"/>
        <v>0</v>
      </c>
      <c r="JR5" s="37">
        <f t="shared" si="23"/>
        <v>0</v>
      </c>
      <c r="JS5" s="37">
        <f t="shared" si="23"/>
        <v>0</v>
      </c>
      <c r="JT5" s="37">
        <f t="shared" si="23"/>
        <v>0</v>
      </c>
      <c r="JU5" s="37">
        <f t="shared" si="23"/>
        <v>0</v>
      </c>
      <c r="JV5" s="37">
        <f t="shared" si="23"/>
        <v>0</v>
      </c>
      <c r="JW5" s="37">
        <f t="shared" si="23"/>
        <v>0</v>
      </c>
      <c r="JX5" s="37">
        <f t="shared" si="23"/>
        <v>0</v>
      </c>
      <c r="JY5" s="37">
        <f t="shared" si="23"/>
        <v>0</v>
      </c>
      <c r="JZ5" s="37">
        <f t="shared" si="23"/>
        <v>0</v>
      </c>
      <c r="KA5" s="37">
        <f t="shared" si="23"/>
        <v>0</v>
      </c>
      <c r="KB5" s="37">
        <f t="shared" si="23"/>
        <v>0</v>
      </c>
      <c r="KC5" s="37">
        <f t="shared" si="23"/>
        <v>0</v>
      </c>
      <c r="KD5" s="37">
        <f t="shared" si="23"/>
        <v>0</v>
      </c>
      <c r="KE5" s="37">
        <f t="shared" si="23"/>
        <v>0</v>
      </c>
      <c r="KF5" s="37">
        <f t="shared" si="23"/>
        <v>0</v>
      </c>
      <c r="KG5" s="37">
        <f t="shared" si="23"/>
        <v>0</v>
      </c>
      <c r="KH5" s="37">
        <f t="shared" si="23"/>
        <v>0</v>
      </c>
      <c r="KI5" s="37">
        <f t="shared" si="23"/>
        <v>0</v>
      </c>
      <c r="KJ5" s="37">
        <f t="shared" si="23"/>
        <v>0</v>
      </c>
      <c r="KK5" s="37">
        <f t="shared" si="23"/>
        <v>0</v>
      </c>
      <c r="KL5" s="37">
        <f t="shared" si="23"/>
        <v>0</v>
      </c>
      <c r="KM5" s="37">
        <f t="shared" si="23"/>
        <v>0</v>
      </c>
      <c r="KN5" s="37">
        <f t="shared" si="23"/>
        <v>0</v>
      </c>
      <c r="KO5" s="37">
        <f t="shared" si="23"/>
        <v>0</v>
      </c>
      <c r="KP5" s="37">
        <f t="shared" si="23"/>
        <v>0</v>
      </c>
      <c r="KQ5" s="37">
        <f t="shared" si="23"/>
        <v>0</v>
      </c>
      <c r="KR5" s="37">
        <f t="shared" si="23"/>
        <v>0</v>
      </c>
      <c r="KS5" s="37">
        <f t="shared" si="23"/>
        <v>0</v>
      </c>
      <c r="KT5" s="37">
        <f t="shared" si="23"/>
        <v>0</v>
      </c>
      <c r="KU5" s="37">
        <f t="shared" si="23"/>
        <v>0</v>
      </c>
      <c r="KV5" s="37">
        <f t="shared" si="23"/>
        <v>0</v>
      </c>
      <c r="KW5" s="37">
        <f t="shared" si="23"/>
        <v>0</v>
      </c>
      <c r="KX5" s="37">
        <f t="shared" si="23"/>
        <v>0</v>
      </c>
      <c r="KY5" s="37">
        <f t="shared" si="23"/>
        <v>0</v>
      </c>
      <c r="KZ5" s="37">
        <f t="shared" si="23"/>
        <v>0</v>
      </c>
      <c r="LA5" s="37">
        <f t="shared" si="23"/>
        <v>0</v>
      </c>
      <c r="LB5" s="37">
        <f t="shared" si="23"/>
        <v>0</v>
      </c>
      <c r="LC5" s="37">
        <f t="shared" si="23"/>
        <v>0</v>
      </c>
      <c r="LD5" s="37">
        <f t="shared" si="23"/>
        <v>0</v>
      </c>
      <c r="LE5" s="37">
        <f t="shared" si="23"/>
        <v>0</v>
      </c>
      <c r="LF5" s="37">
        <f t="shared" si="23"/>
        <v>0</v>
      </c>
      <c r="LG5" s="37">
        <f t="shared" si="23"/>
        <v>0</v>
      </c>
      <c r="LH5" s="37">
        <f t="shared" si="23"/>
        <v>0</v>
      </c>
      <c r="LI5" s="37">
        <f t="shared" si="23"/>
        <v>0</v>
      </c>
      <c r="LJ5" s="37">
        <f t="shared" si="23"/>
        <v>0</v>
      </c>
      <c r="LK5" s="37">
        <f t="shared" si="23"/>
        <v>0</v>
      </c>
      <c r="LL5" s="37">
        <f t="shared" si="23"/>
        <v>0</v>
      </c>
      <c r="LM5" s="37">
        <f t="shared" si="23"/>
        <v>0</v>
      </c>
      <c r="LN5" s="37">
        <f t="shared" si="23"/>
        <v>0</v>
      </c>
      <c r="LO5" s="37">
        <f t="shared" ref="LO5:NA11" si="24">IF(LO$2&gt;=$C4,IF(LO$2&lt;=$C5,(LO$2-$C4)/($C5-$C4),IF(LO$2&lt;=$C6,1-(LO$2-$C5)/($C6-$C5),0)),0)</f>
        <v>0</v>
      </c>
      <c r="LP5" s="37">
        <f t="shared" si="24"/>
        <v>0</v>
      </c>
      <c r="LQ5" s="37">
        <f t="shared" si="24"/>
        <v>0</v>
      </c>
      <c r="LR5" s="37">
        <f t="shared" si="24"/>
        <v>0</v>
      </c>
      <c r="LS5" s="37">
        <f t="shared" si="24"/>
        <v>0</v>
      </c>
      <c r="LT5" s="37">
        <f t="shared" si="24"/>
        <v>0</v>
      </c>
      <c r="LU5" s="37">
        <f t="shared" si="24"/>
        <v>0</v>
      </c>
      <c r="LV5" s="37">
        <f t="shared" si="24"/>
        <v>0</v>
      </c>
      <c r="LW5" s="37">
        <f t="shared" si="24"/>
        <v>0</v>
      </c>
      <c r="LX5" s="37">
        <f t="shared" si="24"/>
        <v>0</v>
      </c>
      <c r="LY5" s="37">
        <f t="shared" si="24"/>
        <v>0</v>
      </c>
      <c r="LZ5" s="37">
        <f t="shared" si="24"/>
        <v>0</v>
      </c>
      <c r="MA5" s="37">
        <f t="shared" si="24"/>
        <v>0</v>
      </c>
      <c r="MB5" s="37">
        <f t="shared" si="24"/>
        <v>0</v>
      </c>
      <c r="MC5" s="37">
        <f t="shared" si="24"/>
        <v>0</v>
      </c>
      <c r="MD5" s="37">
        <f t="shared" si="24"/>
        <v>0</v>
      </c>
      <c r="ME5" s="37">
        <f t="shared" si="24"/>
        <v>0</v>
      </c>
      <c r="MF5" s="37">
        <f t="shared" si="24"/>
        <v>0</v>
      </c>
      <c r="MG5" s="37">
        <f t="shared" si="24"/>
        <v>0</v>
      </c>
      <c r="MH5" s="37">
        <f t="shared" si="24"/>
        <v>0</v>
      </c>
      <c r="MI5" s="37">
        <f t="shared" si="24"/>
        <v>0</v>
      </c>
      <c r="MJ5" s="37">
        <f t="shared" si="24"/>
        <v>0</v>
      </c>
      <c r="MK5" s="37">
        <f t="shared" si="24"/>
        <v>0</v>
      </c>
      <c r="ML5" s="37">
        <f t="shared" si="24"/>
        <v>0</v>
      </c>
      <c r="MM5" s="37">
        <f t="shared" si="24"/>
        <v>0</v>
      </c>
      <c r="MN5" s="37">
        <f t="shared" si="24"/>
        <v>0</v>
      </c>
      <c r="MO5" s="37">
        <f t="shared" si="24"/>
        <v>0</v>
      </c>
      <c r="MP5" s="37">
        <f t="shared" si="24"/>
        <v>0</v>
      </c>
      <c r="MQ5" s="37">
        <f t="shared" si="24"/>
        <v>0</v>
      </c>
      <c r="MR5" s="37">
        <f t="shared" si="24"/>
        <v>0</v>
      </c>
      <c r="MS5" s="37">
        <f t="shared" si="24"/>
        <v>0</v>
      </c>
      <c r="MT5" s="37">
        <f t="shared" si="24"/>
        <v>0</v>
      </c>
      <c r="MU5" s="37">
        <f t="shared" si="24"/>
        <v>0</v>
      </c>
      <c r="MV5" s="37">
        <f t="shared" si="24"/>
        <v>0</v>
      </c>
      <c r="MW5" s="37">
        <f t="shared" si="24"/>
        <v>0</v>
      </c>
      <c r="MX5" s="37">
        <f t="shared" si="24"/>
        <v>0</v>
      </c>
      <c r="MY5" s="37">
        <f t="shared" si="24"/>
        <v>0</v>
      </c>
      <c r="MZ5" s="37">
        <f t="shared" si="24"/>
        <v>0</v>
      </c>
      <c r="NA5" s="37">
        <f t="shared" si="24"/>
        <v>0</v>
      </c>
    </row>
    <row r="6" spans="2:365" x14ac:dyDescent="0.25">
      <c r="C6" s="36">
        <f t="shared" ref="C6:C33" si="25">C5+12</f>
        <v>36</v>
      </c>
      <c r="D6" s="36" t="str">
        <f t="shared" si="18"/>
        <v>3y</v>
      </c>
      <c r="E6" s="37">
        <f t="shared" ref="E6:T17" si="26">IF(E$2&gt;=$C5,IF(E$2&lt;=$C6,(E$2-$C5)/($C6-$C5),IF(E$2&lt;=$C7,1-(E$2-$C6)/($C7-$C6),0)),0)</f>
        <v>0</v>
      </c>
      <c r="F6" s="37">
        <f t="shared" si="26"/>
        <v>0</v>
      </c>
      <c r="G6" s="37">
        <f t="shared" si="19"/>
        <v>0</v>
      </c>
      <c r="H6" s="37">
        <f t="shared" si="19"/>
        <v>0</v>
      </c>
      <c r="I6" s="37">
        <f t="shared" si="19"/>
        <v>0</v>
      </c>
      <c r="J6" s="37">
        <f t="shared" si="19"/>
        <v>0</v>
      </c>
      <c r="K6" s="37">
        <f t="shared" si="19"/>
        <v>0</v>
      </c>
      <c r="L6" s="37">
        <f t="shared" si="19"/>
        <v>0</v>
      </c>
      <c r="M6" s="37">
        <f t="shared" si="19"/>
        <v>0</v>
      </c>
      <c r="N6" s="37">
        <f t="shared" si="19"/>
        <v>0</v>
      </c>
      <c r="O6" s="37">
        <f t="shared" si="19"/>
        <v>0</v>
      </c>
      <c r="P6" s="37">
        <f t="shared" si="19"/>
        <v>0</v>
      </c>
      <c r="Q6" s="37">
        <f t="shared" si="19"/>
        <v>0</v>
      </c>
      <c r="R6" s="37">
        <f t="shared" si="19"/>
        <v>0</v>
      </c>
      <c r="S6" s="37">
        <f t="shared" si="19"/>
        <v>0</v>
      </c>
      <c r="T6" s="37">
        <f t="shared" si="19"/>
        <v>0</v>
      </c>
      <c r="U6" s="37">
        <f t="shared" si="19"/>
        <v>0</v>
      </c>
      <c r="V6" s="37">
        <f t="shared" si="19"/>
        <v>0</v>
      </c>
      <c r="W6" s="37">
        <f t="shared" si="19"/>
        <v>0</v>
      </c>
      <c r="X6" s="37">
        <f t="shared" si="19"/>
        <v>0</v>
      </c>
      <c r="Y6" s="37">
        <f t="shared" si="19"/>
        <v>0</v>
      </c>
      <c r="Z6" s="37">
        <f t="shared" si="19"/>
        <v>0</v>
      </c>
      <c r="AA6" s="37">
        <f t="shared" si="19"/>
        <v>0</v>
      </c>
      <c r="AB6" s="37">
        <f t="shared" si="19"/>
        <v>0</v>
      </c>
      <c r="AC6" s="37">
        <f t="shared" si="19"/>
        <v>0</v>
      </c>
      <c r="AD6" s="37">
        <f t="shared" si="19"/>
        <v>8.3333333333333329E-2</v>
      </c>
      <c r="AE6" s="37">
        <f t="shared" si="19"/>
        <v>0.16666666666666666</v>
      </c>
      <c r="AF6" s="37">
        <f t="shared" si="19"/>
        <v>0.25</v>
      </c>
      <c r="AG6" s="37">
        <f t="shared" si="19"/>
        <v>0.33333333333333331</v>
      </c>
      <c r="AH6" s="37">
        <f t="shared" si="19"/>
        <v>0.41666666666666669</v>
      </c>
      <c r="AI6" s="37">
        <f t="shared" si="19"/>
        <v>0.5</v>
      </c>
      <c r="AJ6" s="37">
        <f t="shared" si="19"/>
        <v>0.58333333333333337</v>
      </c>
      <c r="AK6" s="37">
        <f t="shared" si="19"/>
        <v>0.66666666666666663</v>
      </c>
      <c r="AL6" s="37">
        <f t="shared" si="19"/>
        <v>0.75</v>
      </c>
      <c r="AM6" s="37">
        <f t="shared" si="19"/>
        <v>0.83333333333333337</v>
      </c>
      <c r="AN6" s="37">
        <f t="shared" si="19"/>
        <v>0.91666666666666663</v>
      </c>
      <c r="AO6" s="37">
        <f t="shared" si="19"/>
        <v>1</v>
      </c>
      <c r="AP6" s="37">
        <f t="shared" si="19"/>
        <v>0.91666666666666663</v>
      </c>
      <c r="AQ6" s="37">
        <f t="shared" si="19"/>
        <v>0.83333333333333337</v>
      </c>
      <c r="AR6" s="37">
        <f t="shared" si="19"/>
        <v>0.75</v>
      </c>
      <c r="AS6" s="37">
        <f t="shared" si="19"/>
        <v>0.66666666666666674</v>
      </c>
      <c r="AT6" s="37">
        <f t="shared" si="19"/>
        <v>0.58333333333333326</v>
      </c>
      <c r="AU6" s="37">
        <f t="shared" si="19"/>
        <v>0.5</v>
      </c>
      <c r="AV6" s="37">
        <f t="shared" si="19"/>
        <v>0.41666666666666663</v>
      </c>
      <c r="AW6" s="37">
        <f t="shared" si="19"/>
        <v>0.33333333333333337</v>
      </c>
      <c r="AX6" s="37">
        <f t="shared" si="19"/>
        <v>0.25</v>
      </c>
      <c r="AY6" s="37">
        <f t="shared" si="19"/>
        <v>0.16666666666666663</v>
      </c>
      <c r="AZ6" s="37">
        <f t="shared" si="19"/>
        <v>8.333333333333337E-2</v>
      </c>
      <c r="BA6" s="37">
        <f t="shared" si="19"/>
        <v>0</v>
      </c>
      <c r="BB6" s="37">
        <f t="shared" si="19"/>
        <v>0</v>
      </c>
      <c r="BC6" s="37">
        <f t="shared" si="19"/>
        <v>0</v>
      </c>
      <c r="BD6" s="37">
        <f t="shared" si="19"/>
        <v>0</v>
      </c>
      <c r="BE6" s="37">
        <f t="shared" si="19"/>
        <v>0</v>
      </c>
      <c r="BF6" s="37">
        <f t="shared" si="19"/>
        <v>0</v>
      </c>
      <c r="BG6" s="37">
        <f t="shared" si="19"/>
        <v>0</v>
      </c>
      <c r="BH6" s="37">
        <f t="shared" si="19"/>
        <v>0</v>
      </c>
      <c r="BI6" s="37">
        <f t="shared" si="19"/>
        <v>0</v>
      </c>
      <c r="BJ6" s="37">
        <f t="shared" si="19"/>
        <v>0</v>
      </c>
      <c r="BK6" s="37">
        <f t="shared" si="19"/>
        <v>0</v>
      </c>
      <c r="BL6" s="37">
        <f t="shared" si="19"/>
        <v>0</v>
      </c>
      <c r="BM6" s="37">
        <f t="shared" si="19"/>
        <v>0</v>
      </c>
      <c r="BN6" s="37">
        <f t="shared" si="19"/>
        <v>0</v>
      </c>
      <c r="BO6" s="37">
        <f t="shared" si="19"/>
        <v>0</v>
      </c>
      <c r="BP6" s="37">
        <f t="shared" si="19"/>
        <v>0</v>
      </c>
      <c r="BQ6" s="37">
        <f t="shared" si="19"/>
        <v>0</v>
      </c>
      <c r="BR6" s="37">
        <f t="shared" si="19"/>
        <v>0</v>
      </c>
      <c r="BS6" s="37">
        <f t="shared" si="20"/>
        <v>0</v>
      </c>
      <c r="BT6" s="37">
        <f t="shared" si="20"/>
        <v>0</v>
      </c>
      <c r="BU6" s="37">
        <f t="shared" si="20"/>
        <v>0</v>
      </c>
      <c r="BV6" s="37">
        <f t="shared" si="20"/>
        <v>0</v>
      </c>
      <c r="BW6" s="37">
        <f t="shared" si="20"/>
        <v>0</v>
      </c>
      <c r="BX6" s="37">
        <f t="shared" si="20"/>
        <v>0</v>
      </c>
      <c r="BY6" s="37">
        <f t="shared" si="20"/>
        <v>0</v>
      </c>
      <c r="BZ6" s="37">
        <f t="shared" si="20"/>
        <v>0</v>
      </c>
      <c r="CA6" s="37">
        <f t="shared" si="20"/>
        <v>0</v>
      </c>
      <c r="CB6" s="37">
        <f t="shared" si="20"/>
        <v>0</v>
      </c>
      <c r="CC6" s="37">
        <f t="shared" si="20"/>
        <v>0</v>
      </c>
      <c r="CD6" s="37">
        <f t="shared" si="20"/>
        <v>0</v>
      </c>
      <c r="CE6" s="37">
        <f t="shared" si="20"/>
        <v>0</v>
      </c>
      <c r="CF6" s="37">
        <f t="shared" si="20"/>
        <v>0</v>
      </c>
      <c r="CG6" s="37">
        <f t="shared" si="20"/>
        <v>0</v>
      </c>
      <c r="CH6" s="37">
        <f t="shared" si="20"/>
        <v>0</v>
      </c>
      <c r="CI6" s="37">
        <f t="shared" si="20"/>
        <v>0</v>
      </c>
      <c r="CJ6" s="37">
        <f t="shared" si="20"/>
        <v>0</v>
      </c>
      <c r="CK6" s="37">
        <f t="shared" si="20"/>
        <v>0</v>
      </c>
      <c r="CL6" s="37">
        <f t="shared" si="20"/>
        <v>0</v>
      </c>
      <c r="CM6" s="37">
        <f t="shared" si="20"/>
        <v>0</v>
      </c>
      <c r="CN6" s="37">
        <f t="shared" si="20"/>
        <v>0</v>
      </c>
      <c r="CO6" s="37">
        <f t="shared" si="20"/>
        <v>0</v>
      </c>
      <c r="CP6" s="37">
        <f t="shared" si="20"/>
        <v>0</v>
      </c>
      <c r="CQ6" s="37">
        <f t="shared" si="20"/>
        <v>0</v>
      </c>
      <c r="CR6" s="37">
        <f t="shared" si="20"/>
        <v>0</v>
      </c>
      <c r="CS6" s="37">
        <f t="shared" si="20"/>
        <v>0</v>
      </c>
      <c r="CT6" s="37">
        <f t="shared" si="20"/>
        <v>0</v>
      </c>
      <c r="CU6" s="37">
        <f t="shared" si="20"/>
        <v>0</v>
      </c>
      <c r="CV6" s="37">
        <f t="shared" si="20"/>
        <v>0</v>
      </c>
      <c r="CW6" s="37">
        <f t="shared" si="20"/>
        <v>0</v>
      </c>
      <c r="CX6" s="37">
        <f t="shared" si="20"/>
        <v>0</v>
      </c>
      <c r="CY6" s="37">
        <f t="shared" si="20"/>
        <v>0</v>
      </c>
      <c r="CZ6" s="37">
        <f t="shared" si="20"/>
        <v>0</v>
      </c>
      <c r="DA6" s="37">
        <f t="shared" si="20"/>
        <v>0</v>
      </c>
      <c r="DB6" s="37">
        <f t="shared" si="20"/>
        <v>0</v>
      </c>
      <c r="DC6" s="37">
        <f t="shared" si="20"/>
        <v>0</v>
      </c>
      <c r="DD6" s="37">
        <f t="shared" si="20"/>
        <v>0</v>
      </c>
      <c r="DE6" s="37">
        <f t="shared" si="20"/>
        <v>0</v>
      </c>
      <c r="DF6" s="37">
        <f t="shared" si="20"/>
        <v>0</v>
      </c>
      <c r="DG6" s="37">
        <f t="shared" si="20"/>
        <v>0</v>
      </c>
      <c r="DH6" s="37">
        <f t="shared" si="20"/>
        <v>0</v>
      </c>
      <c r="DI6" s="37">
        <f t="shared" si="20"/>
        <v>0</v>
      </c>
      <c r="DJ6" s="37">
        <f t="shared" si="20"/>
        <v>0</v>
      </c>
      <c r="DK6" s="37">
        <f t="shared" si="20"/>
        <v>0</v>
      </c>
      <c r="DL6" s="37">
        <f t="shared" si="20"/>
        <v>0</v>
      </c>
      <c r="DM6" s="37">
        <f t="shared" si="20"/>
        <v>0</v>
      </c>
      <c r="DN6" s="37">
        <f t="shared" si="20"/>
        <v>0</v>
      </c>
      <c r="DO6" s="37">
        <f t="shared" si="20"/>
        <v>0</v>
      </c>
      <c r="DP6" s="37">
        <f t="shared" si="20"/>
        <v>0</v>
      </c>
      <c r="DQ6" s="37">
        <f t="shared" si="20"/>
        <v>0</v>
      </c>
      <c r="DR6" s="37">
        <f t="shared" si="20"/>
        <v>0</v>
      </c>
      <c r="DS6" s="37">
        <f t="shared" si="20"/>
        <v>0</v>
      </c>
      <c r="DT6" s="37">
        <f t="shared" si="20"/>
        <v>0</v>
      </c>
      <c r="DU6" s="37">
        <f t="shared" si="20"/>
        <v>0</v>
      </c>
      <c r="DV6" s="37">
        <f t="shared" si="20"/>
        <v>0</v>
      </c>
      <c r="DW6" s="37">
        <f t="shared" si="20"/>
        <v>0</v>
      </c>
      <c r="DX6" s="37">
        <f t="shared" si="20"/>
        <v>0</v>
      </c>
      <c r="DY6" s="37">
        <f t="shared" si="20"/>
        <v>0</v>
      </c>
      <c r="DZ6" s="37">
        <f t="shared" si="20"/>
        <v>0</v>
      </c>
      <c r="EA6" s="37">
        <f t="shared" si="20"/>
        <v>0</v>
      </c>
      <c r="EB6" s="37">
        <f t="shared" si="20"/>
        <v>0</v>
      </c>
      <c r="EC6" s="37">
        <f t="shared" si="20"/>
        <v>0</v>
      </c>
      <c r="ED6" s="37">
        <f t="shared" si="20"/>
        <v>0</v>
      </c>
      <c r="EE6" s="37">
        <f t="shared" si="21"/>
        <v>0</v>
      </c>
      <c r="EF6" s="37">
        <f t="shared" si="21"/>
        <v>0</v>
      </c>
      <c r="EG6" s="37">
        <f t="shared" si="21"/>
        <v>0</v>
      </c>
      <c r="EH6" s="37">
        <f t="shared" si="21"/>
        <v>0</v>
      </c>
      <c r="EI6" s="37">
        <f t="shared" si="21"/>
        <v>0</v>
      </c>
      <c r="EJ6" s="37">
        <f t="shared" si="21"/>
        <v>0</v>
      </c>
      <c r="EK6" s="37">
        <f t="shared" si="21"/>
        <v>0</v>
      </c>
      <c r="EL6" s="37">
        <f t="shared" si="21"/>
        <v>0</v>
      </c>
      <c r="EM6" s="37">
        <f t="shared" si="21"/>
        <v>0</v>
      </c>
      <c r="EN6" s="37">
        <f t="shared" si="21"/>
        <v>0</v>
      </c>
      <c r="EO6" s="37">
        <f t="shared" si="21"/>
        <v>0</v>
      </c>
      <c r="EP6" s="37">
        <f t="shared" si="21"/>
        <v>0</v>
      </c>
      <c r="EQ6" s="37">
        <f t="shared" si="21"/>
        <v>0</v>
      </c>
      <c r="ER6" s="37">
        <f t="shared" si="21"/>
        <v>0</v>
      </c>
      <c r="ES6" s="37">
        <f t="shared" si="21"/>
        <v>0</v>
      </c>
      <c r="ET6" s="37">
        <f t="shared" si="21"/>
        <v>0</v>
      </c>
      <c r="EU6" s="37">
        <f t="shared" si="21"/>
        <v>0</v>
      </c>
      <c r="EV6" s="37">
        <f t="shared" si="21"/>
        <v>0</v>
      </c>
      <c r="EW6" s="37">
        <f t="shared" si="21"/>
        <v>0</v>
      </c>
      <c r="EX6" s="37">
        <f t="shared" si="21"/>
        <v>0</v>
      </c>
      <c r="EY6" s="37">
        <f t="shared" si="21"/>
        <v>0</v>
      </c>
      <c r="EZ6" s="37">
        <f t="shared" si="21"/>
        <v>0</v>
      </c>
      <c r="FA6" s="37">
        <f t="shared" si="21"/>
        <v>0</v>
      </c>
      <c r="FB6" s="37">
        <f t="shared" si="21"/>
        <v>0</v>
      </c>
      <c r="FC6" s="37">
        <f t="shared" si="21"/>
        <v>0</v>
      </c>
      <c r="FD6" s="37">
        <f t="shared" si="21"/>
        <v>0</v>
      </c>
      <c r="FE6" s="37">
        <f t="shared" si="21"/>
        <v>0</v>
      </c>
      <c r="FF6" s="37">
        <f t="shared" si="21"/>
        <v>0</v>
      </c>
      <c r="FG6" s="37">
        <f t="shared" si="21"/>
        <v>0</v>
      </c>
      <c r="FH6" s="37">
        <f t="shared" si="21"/>
        <v>0</v>
      </c>
      <c r="FI6" s="37">
        <f t="shared" si="21"/>
        <v>0</v>
      </c>
      <c r="FJ6" s="37">
        <f t="shared" si="21"/>
        <v>0</v>
      </c>
      <c r="FK6" s="37">
        <f t="shared" si="21"/>
        <v>0</v>
      </c>
      <c r="FL6" s="37">
        <f t="shared" si="21"/>
        <v>0</v>
      </c>
      <c r="FM6" s="37">
        <f t="shared" si="21"/>
        <v>0</v>
      </c>
      <c r="FN6" s="37">
        <f t="shared" si="21"/>
        <v>0</v>
      </c>
      <c r="FO6" s="37">
        <f t="shared" si="21"/>
        <v>0</v>
      </c>
      <c r="FP6" s="37">
        <f t="shared" si="21"/>
        <v>0</v>
      </c>
      <c r="FQ6" s="37">
        <f t="shared" si="21"/>
        <v>0</v>
      </c>
      <c r="FR6" s="37">
        <f t="shared" si="21"/>
        <v>0</v>
      </c>
      <c r="FS6" s="37">
        <f t="shared" si="21"/>
        <v>0</v>
      </c>
      <c r="FT6" s="37">
        <f t="shared" si="21"/>
        <v>0</v>
      </c>
      <c r="FU6" s="37">
        <f t="shared" si="21"/>
        <v>0</v>
      </c>
      <c r="FV6" s="37">
        <f t="shared" si="21"/>
        <v>0</v>
      </c>
      <c r="FW6" s="37">
        <f t="shared" si="21"/>
        <v>0</v>
      </c>
      <c r="FX6" s="37">
        <f t="shared" si="21"/>
        <v>0</v>
      </c>
      <c r="FY6" s="37">
        <f t="shared" si="21"/>
        <v>0</v>
      </c>
      <c r="FZ6" s="37">
        <f t="shared" si="21"/>
        <v>0</v>
      </c>
      <c r="GA6" s="37">
        <f t="shared" si="21"/>
        <v>0</v>
      </c>
      <c r="GB6" s="37">
        <f t="shared" si="21"/>
        <v>0</v>
      </c>
      <c r="GC6" s="37">
        <f t="shared" si="21"/>
        <v>0</v>
      </c>
      <c r="GD6" s="37">
        <f t="shared" si="21"/>
        <v>0</v>
      </c>
      <c r="GE6" s="37">
        <f t="shared" si="21"/>
        <v>0</v>
      </c>
      <c r="GF6" s="37">
        <f t="shared" si="21"/>
        <v>0</v>
      </c>
      <c r="GG6" s="37">
        <f t="shared" si="21"/>
        <v>0</v>
      </c>
      <c r="GH6" s="37">
        <f t="shared" si="21"/>
        <v>0</v>
      </c>
      <c r="GI6" s="37">
        <f t="shared" si="21"/>
        <v>0</v>
      </c>
      <c r="GJ6" s="37">
        <f t="shared" si="21"/>
        <v>0</v>
      </c>
      <c r="GK6" s="37">
        <f t="shared" si="21"/>
        <v>0</v>
      </c>
      <c r="GL6" s="37">
        <f t="shared" si="21"/>
        <v>0</v>
      </c>
      <c r="GM6" s="37">
        <f t="shared" si="21"/>
        <v>0</v>
      </c>
      <c r="GN6" s="37">
        <f t="shared" si="21"/>
        <v>0</v>
      </c>
      <c r="GO6" s="37">
        <f t="shared" si="21"/>
        <v>0</v>
      </c>
      <c r="GP6" s="37">
        <f t="shared" si="21"/>
        <v>0</v>
      </c>
      <c r="GQ6" s="37">
        <f t="shared" si="22"/>
        <v>0</v>
      </c>
      <c r="GR6" s="37">
        <f t="shared" si="22"/>
        <v>0</v>
      </c>
      <c r="GS6" s="37">
        <f t="shared" si="22"/>
        <v>0</v>
      </c>
      <c r="GT6" s="37">
        <f t="shared" si="22"/>
        <v>0</v>
      </c>
      <c r="GU6" s="37">
        <f t="shared" si="22"/>
        <v>0</v>
      </c>
      <c r="GV6" s="37">
        <f t="shared" si="22"/>
        <v>0</v>
      </c>
      <c r="GW6" s="37">
        <f t="shared" si="22"/>
        <v>0</v>
      </c>
      <c r="GX6" s="37">
        <f t="shared" si="22"/>
        <v>0</v>
      </c>
      <c r="GY6" s="37">
        <f t="shared" si="22"/>
        <v>0</v>
      </c>
      <c r="GZ6" s="37">
        <f t="shared" si="22"/>
        <v>0</v>
      </c>
      <c r="HA6" s="37">
        <f t="shared" si="22"/>
        <v>0</v>
      </c>
      <c r="HB6" s="37">
        <f t="shared" si="22"/>
        <v>0</v>
      </c>
      <c r="HC6" s="37">
        <f t="shared" si="22"/>
        <v>0</v>
      </c>
      <c r="HD6" s="37">
        <f t="shared" si="22"/>
        <v>0</v>
      </c>
      <c r="HE6" s="37">
        <f t="shared" si="22"/>
        <v>0</v>
      </c>
      <c r="HF6" s="37">
        <f t="shared" si="22"/>
        <v>0</v>
      </c>
      <c r="HG6" s="37">
        <f t="shared" si="22"/>
        <v>0</v>
      </c>
      <c r="HH6" s="37">
        <f t="shared" si="22"/>
        <v>0</v>
      </c>
      <c r="HI6" s="37">
        <f t="shared" si="22"/>
        <v>0</v>
      </c>
      <c r="HJ6" s="37">
        <f t="shared" si="22"/>
        <v>0</v>
      </c>
      <c r="HK6" s="37">
        <f t="shared" si="22"/>
        <v>0</v>
      </c>
      <c r="HL6" s="37">
        <f t="shared" si="22"/>
        <v>0</v>
      </c>
      <c r="HM6" s="37">
        <f t="shared" si="22"/>
        <v>0</v>
      </c>
      <c r="HN6" s="37">
        <f t="shared" si="22"/>
        <v>0</v>
      </c>
      <c r="HO6" s="37">
        <f t="shared" si="22"/>
        <v>0</v>
      </c>
      <c r="HP6" s="37">
        <f t="shared" si="22"/>
        <v>0</v>
      </c>
      <c r="HQ6" s="37">
        <f t="shared" si="22"/>
        <v>0</v>
      </c>
      <c r="HR6" s="37">
        <f t="shared" si="22"/>
        <v>0</v>
      </c>
      <c r="HS6" s="37">
        <f t="shared" si="22"/>
        <v>0</v>
      </c>
      <c r="HT6" s="37">
        <f t="shared" si="22"/>
        <v>0</v>
      </c>
      <c r="HU6" s="37">
        <f t="shared" si="22"/>
        <v>0</v>
      </c>
      <c r="HV6" s="37">
        <f t="shared" si="22"/>
        <v>0</v>
      </c>
      <c r="HW6" s="37">
        <f t="shared" si="22"/>
        <v>0</v>
      </c>
      <c r="HX6" s="37">
        <f t="shared" si="22"/>
        <v>0</v>
      </c>
      <c r="HY6" s="37">
        <f t="shared" si="22"/>
        <v>0</v>
      </c>
      <c r="HZ6" s="37">
        <f t="shared" si="22"/>
        <v>0</v>
      </c>
      <c r="IA6" s="37">
        <f t="shared" si="22"/>
        <v>0</v>
      </c>
      <c r="IB6" s="37">
        <f t="shared" si="22"/>
        <v>0</v>
      </c>
      <c r="IC6" s="37">
        <f t="shared" si="22"/>
        <v>0</v>
      </c>
      <c r="ID6" s="37">
        <f t="shared" si="22"/>
        <v>0</v>
      </c>
      <c r="IE6" s="37">
        <f t="shared" si="22"/>
        <v>0</v>
      </c>
      <c r="IF6" s="37">
        <f t="shared" si="22"/>
        <v>0</v>
      </c>
      <c r="IG6" s="37">
        <f t="shared" si="22"/>
        <v>0</v>
      </c>
      <c r="IH6" s="37">
        <f t="shared" si="22"/>
        <v>0</v>
      </c>
      <c r="II6" s="37">
        <f t="shared" si="22"/>
        <v>0</v>
      </c>
      <c r="IJ6" s="37">
        <f t="shared" si="22"/>
        <v>0</v>
      </c>
      <c r="IK6" s="37">
        <f t="shared" si="22"/>
        <v>0</v>
      </c>
      <c r="IL6" s="37">
        <f t="shared" si="22"/>
        <v>0</v>
      </c>
      <c r="IM6" s="37">
        <f t="shared" si="22"/>
        <v>0</v>
      </c>
      <c r="IN6" s="37">
        <f t="shared" si="22"/>
        <v>0</v>
      </c>
      <c r="IO6" s="37">
        <f t="shared" si="22"/>
        <v>0</v>
      </c>
      <c r="IP6" s="37">
        <f t="shared" si="22"/>
        <v>0</v>
      </c>
      <c r="IQ6" s="37">
        <f t="shared" si="22"/>
        <v>0</v>
      </c>
      <c r="IR6" s="37">
        <f t="shared" si="22"/>
        <v>0</v>
      </c>
      <c r="IS6" s="37">
        <f t="shared" si="22"/>
        <v>0</v>
      </c>
      <c r="IT6" s="37">
        <f t="shared" si="22"/>
        <v>0</v>
      </c>
      <c r="IU6" s="37">
        <f t="shared" si="22"/>
        <v>0</v>
      </c>
      <c r="IV6" s="37">
        <f t="shared" si="22"/>
        <v>0</v>
      </c>
      <c r="IW6" s="37">
        <f t="shared" si="22"/>
        <v>0</v>
      </c>
      <c r="IX6" s="37">
        <f t="shared" si="22"/>
        <v>0</v>
      </c>
      <c r="IY6" s="37">
        <f t="shared" si="22"/>
        <v>0</v>
      </c>
      <c r="IZ6" s="37">
        <f t="shared" si="22"/>
        <v>0</v>
      </c>
      <c r="JA6" s="37">
        <f t="shared" si="22"/>
        <v>0</v>
      </c>
      <c r="JB6" s="37">
        <f t="shared" si="22"/>
        <v>0</v>
      </c>
      <c r="JC6" s="37">
        <f t="shared" si="23"/>
        <v>0</v>
      </c>
      <c r="JD6" s="37">
        <f t="shared" si="23"/>
        <v>0</v>
      </c>
      <c r="JE6" s="37">
        <f t="shared" si="23"/>
        <v>0</v>
      </c>
      <c r="JF6" s="37">
        <f t="shared" si="23"/>
        <v>0</v>
      </c>
      <c r="JG6" s="37">
        <f t="shared" si="23"/>
        <v>0</v>
      </c>
      <c r="JH6" s="37">
        <f t="shared" si="23"/>
        <v>0</v>
      </c>
      <c r="JI6" s="37">
        <f t="shared" si="23"/>
        <v>0</v>
      </c>
      <c r="JJ6" s="37">
        <f t="shared" si="23"/>
        <v>0</v>
      </c>
      <c r="JK6" s="37">
        <f t="shared" si="23"/>
        <v>0</v>
      </c>
      <c r="JL6" s="37">
        <f t="shared" si="23"/>
        <v>0</v>
      </c>
      <c r="JM6" s="37">
        <f t="shared" si="23"/>
        <v>0</v>
      </c>
      <c r="JN6" s="37">
        <f t="shared" si="23"/>
        <v>0</v>
      </c>
      <c r="JO6" s="37">
        <f t="shared" si="23"/>
        <v>0</v>
      </c>
      <c r="JP6" s="37">
        <f t="shared" si="23"/>
        <v>0</v>
      </c>
      <c r="JQ6" s="37">
        <f t="shared" si="23"/>
        <v>0</v>
      </c>
      <c r="JR6" s="37">
        <f t="shared" si="23"/>
        <v>0</v>
      </c>
      <c r="JS6" s="37">
        <f t="shared" si="23"/>
        <v>0</v>
      </c>
      <c r="JT6" s="37">
        <f t="shared" si="23"/>
        <v>0</v>
      </c>
      <c r="JU6" s="37">
        <f t="shared" si="23"/>
        <v>0</v>
      </c>
      <c r="JV6" s="37">
        <f t="shared" si="23"/>
        <v>0</v>
      </c>
      <c r="JW6" s="37">
        <f t="shared" si="23"/>
        <v>0</v>
      </c>
      <c r="JX6" s="37">
        <f t="shared" si="23"/>
        <v>0</v>
      </c>
      <c r="JY6" s="37">
        <f t="shared" si="23"/>
        <v>0</v>
      </c>
      <c r="JZ6" s="37">
        <f t="shared" si="23"/>
        <v>0</v>
      </c>
      <c r="KA6" s="37">
        <f t="shared" si="23"/>
        <v>0</v>
      </c>
      <c r="KB6" s="37">
        <f t="shared" si="23"/>
        <v>0</v>
      </c>
      <c r="KC6" s="37">
        <f t="shared" si="23"/>
        <v>0</v>
      </c>
      <c r="KD6" s="37">
        <f t="shared" si="23"/>
        <v>0</v>
      </c>
      <c r="KE6" s="37">
        <f t="shared" si="23"/>
        <v>0</v>
      </c>
      <c r="KF6" s="37">
        <f t="shared" si="23"/>
        <v>0</v>
      </c>
      <c r="KG6" s="37">
        <f t="shared" si="23"/>
        <v>0</v>
      </c>
      <c r="KH6" s="37">
        <f t="shared" si="23"/>
        <v>0</v>
      </c>
      <c r="KI6" s="37">
        <f t="shared" si="23"/>
        <v>0</v>
      </c>
      <c r="KJ6" s="37">
        <f t="shared" si="23"/>
        <v>0</v>
      </c>
      <c r="KK6" s="37">
        <f t="shared" si="23"/>
        <v>0</v>
      </c>
      <c r="KL6" s="37">
        <f t="shared" si="23"/>
        <v>0</v>
      </c>
      <c r="KM6" s="37">
        <f t="shared" si="23"/>
        <v>0</v>
      </c>
      <c r="KN6" s="37">
        <f t="shared" si="23"/>
        <v>0</v>
      </c>
      <c r="KO6" s="37">
        <f t="shared" si="23"/>
        <v>0</v>
      </c>
      <c r="KP6" s="37">
        <f t="shared" si="23"/>
        <v>0</v>
      </c>
      <c r="KQ6" s="37">
        <f t="shared" si="23"/>
        <v>0</v>
      </c>
      <c r="KR6" s="37">
        <f t="shared" si="23"/>
        <v>0</v>
      </c>
      <c r="KS6" s="37">
        <f t="shared" si="23"/>
        <v>0</v>
      </c>
      <c r="KT6" s="37">
        <f t="shared" si="23"/>
        <v>0</v>
      </c>
      <c r="KU6" s="37">
        <f t="shared" si="23"/>
        <v>0</v>
      </c>
      <c r="KV6" s="37">
        <f t="shared" si="23"/>
        <v>0</v>
      </c>
      <c r="KW6" s="37">
        <f t="shared" si="23"/>
        <v>0</v>
      </c>
      <c r="KX6" s="37">
        <f t="shared" si="23"/>
        <v>0</v>
      </c>
      <c r="KY6" s="37">
        <f t="shared" si="23"/>
        <v>0</v>
      </c>
      <c r="KZ6" s="37">
        <f t="shared" si="23"/>
        <v>0</v>
      </c>
      <c r="LA6" s="37">
        <f t="shared" si="23"/>
        <v>0</v>
      </c>
      <c r="LB6" s="37">
        <f t="shared" si="23"/>
        <v>0</v>
      </c>
      <c r="LC6" s="37">
        <f t="shared" si="23"/>
        <v>0</v>
      </c>
      <c r="LD6" s="37">
        <f t="shared" si="23"/>
        <v>0</v>
      </c>
      <c r="LE6" s="37">
        <f t="shared" si="23"/>
        <v>0</v>
      </c>
      <c r="LF6" s="37">
        <f t="shared" si="23"/>
        <v>0</v>
      </c>
      <c r="LG6" s="37">
        <f t="shared" si="23"/>
        <v>0</v>
      </c>
      <c r="LH6" s="37">
        <f t="shared" si="23"/>
        <v>0</v>
      </c>
      <c r="LI6" s="37">
        <f t="shared" si="23"/>
        <v>0</v>
      </c>
      <c r="LJ6" s="37">
        <f t="shared" si="23"/>
        <v>0</v>
      </c>
      <c r="LK6" s="37">
        <f t="shared" si="23"/>
        <v>0</v>
      </c>
      <c r="LL6" s="37">
        <f t="shared" si="23"/>
        <v>0</v>
      </c>
      <c r="LM6" s="37">
        <f t="shared" si="23"/>
        <v>0</v>
      </c>
      <c r="LN6" s="37">
        <f t="shared" si="23"/>
        <v>0</v>
      </c>
      <c r="LO6" s="37">
        <f t="shared" si="24"/>
        <v>0</v>
      </c>
      <c r="LP6" s="37">
        <f t="shared" si="24"/>
        <v>0</v>
      </c>
      <c r="LQ6" s="37">
        <f t="shared" si="24"/>
        <v>0</v>
      </c>
      <c r="LR6" s="37">
        <f t="shared" si="24"/>
        <v>0</v>
      </c>
      <c r="LS6" s="37">
        <f t="shared" si="24"/>
        <v>0</v>
      </c>
      <c r="LT6" s="37">
        <f t="shared" si="24"/>
        <v>0</v>
      </c>
      <c r="LU6" s="37">
        <f t="shared" si="24"/>
        <v>0</v>
      </c>
      <c r="LV6" s="37">
        <f t="shared" si="24"/>
        <v>0</v>
      </c>
      <c r="LW6" s="37">
        <f t="shared" si="24"/>
        <v>0</v>
      </c>
      <c r="LX6" s="37">
        <f t="shared" si="24"/>
        <v>0</v>
      </c>
      <c r="LY6" s="37">
        <f t="shared" si="24"/>
        <v>0</v>
      </c>
      <c r="LZ6" s="37">
        <f t="shared" si="24"/>
        <v>0</v>
      </c>
      <c r="MA6" s="37">
        <f t="shared" si="24"/>
        <v>0</v>
      </c>
      <c r="MB6" s="37">
        <f t="shared" si="24"/>
        <v>0</v>
      </c>
      <c r="MC6" s="37">
        <f t="shared" si="24"/>
        <v>0</v>
      </c>
      <c r="MD6" s="37">
        <f t="shared" si="24"/>
        <v>0</v>
      </c>
      <c r="ME6" s="37">
        <f t="shared" si="24"/>
        <v>0</v>
      </c>
      <c r="MF6" s="37">
        <f t="shared" si="24"/>
        <v>0</v>
      </c>
      <c r="MG6" s="37">
        <f t="shared" si="24"/>
        <v>0</v>
      </c>
      <c r="MH6" s="37">
        <f t="shared" si="24"/>
        <v>0</v>
      </c>
      <c r="MI6" s="37">
        <f t="shared" si="24"/>
        <v>0</v>
      </c>
      <c r="MJ6" s="37">
        <f t="shared" si="24"/>
        <v>0</v>
      </c>
      <c r="MK6" s="37">
        <f t="shared" si="24"/>
        <v>0</v>
      </c>
      <c r="ML6" s="37">
        <f t="shared" si="24"/>
        <v>0</v>
      </c>
      <c r="MM6" s="37">
        <f t="shared" si="24"/>
        <v>0</v>
      </c>
      <c r="MN6" s="37">
        <f t="shared" si="24"/>
        <v>0</v>
      </c>
      <c r="MO6" s="37">
        <f t="shared" si="24"/>
        <v>0</v>
      </c>
      <c r="MP6" s="37">
        <f t="shared" si="24"/>
        <v>0</v>
      </c>
      <c r="MQ6" s="37">
        <f t="shared" si="24"/>
        <v>0</v>
      </c>
      <c r="MR6" s="37">
        <f t="shared" si="24"/>
        <v>0</v>
      </c>
      <c r="MS6" s="37">
        <f t="shared" si="24"/>
        <v>0</v>
      </c>
      <c r="MT6" s="37">
        <f t="shared" si="24"/>
        <v>0</v>
      </c>
      <c r="MU6" s="37">
        <f t="shared" si="24"/>
        <v>0</v>
      </c>
      <c r="MV6" s="37">
        <f t="shared" si="24"/>
        <v>0</v>
      </c>
      <c r="MW6" s="37">
        <f t="shared" si="24"/>
        <v>0</v>
      </c>
      <c r="MX6" s="37">
        <f t="shared" si="24"/>
        <v>0</v>
      </c>
      <c r="MY6" s="37">
        <f t="shared" si="24"/>
        <v>0</v>
      </c>
      <c r="MZ6" s="37">
        <f t="shared" si="24"/>
        <v>0</v>
      </c>
      <c r="NA6" s="37">
        <f t="shared" si="24"/>
        <v>0</v>
      </c>
    </row>
    <row r="7" spans="2:365" x14ac:dyDescent="0.25">
      <c r="C7" s="36">
        <f t="shared" si="25"/>
        <v>48</v>
      </c>
      <c r="D7" s="36" t="str">
        <f t="shared" si="18"/>
        <v>4y</v>
      </c>
      <c r="E7" s="37">
        <f t="shared" si="26"/>
        <v>0</v>
      </c>
      <c r="F7" s="37">
        <f t="shared" si="26"/>
        <v>0</v>
      </c>
      <c r="G7" s="37">
        <f t="shared" si="19"/>
        <v>0</v>
      </c>
      <c r="H7" s="37">
        <f t="shared" si="19"/>
        <v>0</v>
      </c>
      <c r="I7" s="37">
        <f t="shared" si="19"/>
        <v>0</v>
      </c>
      <c r="J7" s="37">
        <f t="shared" si="19"/>
        <v>0</v>
      </c>
      <c r="K7" s="37">
        <f t="shared" si="19"/>
        <v>0</v>
      </c>
      <c r="L7" s="37">
        <f t="shared" si="19"/>
        <v>0</v>
      </c>
      <c r="M7" s="37">
        <f t="shared" si="19"/>
        <v>0</v>
      </c>
      <c r="N7" s="37">
        <f t="shared" si="19"/>
        <v>0</v>
      </c>
      <c r="O7" s="37">
        <f t="shared" si="19"/>
        <v>0</v>
      </c>
      <c r="P7" s="37">
        <f t="shared" si="19"/>
        <v>0</v>
      </c>
      <c r="Q7" s="37">
        <f t="shared" si="19"/>
        <v>0</v>
      </c>
      <c r="R7" s="37">
        <f t="shared" si="19"/>
        <v>0</v>
      </c>
      <c r="S7" s="37">
        <f t="shared" si="19"/>
        <v>0</v>
      </c>
      <c r="T7" s="37">
        <f t="shared" si="19"/>
        <v>0</v>
      </c>
      <c r="U7" s="37">
        <f t="shared" si="19"/>
        <v>0</v>
      </c>
      <c r="V7" s="37">
        <f t="shared" si="19"/>
        <v>0</v>
      </c>
      <c r="W7" s="37">
        <f t="shared" si="19"/>
        <v>0</v>
      </c>
      <c r="X7" s="37">
        <f t="shared" si="19"/>
        <v>0</v>
      </c>
      <c r="Y7" s="37">
        <f t="shared" si="19"/>
        <v>0</v>
      </c>
      <c r="Z7" s="37">
        <f t="shared" si="19"/>
        <v>0</v>
      </c>
      <c r="AA7" s="37">
        <f t="shared" si="19"/>
        <v>0</v>
      </c>
      <c r="AB7" s="37">
        <f t="shared" si="19"/>
        <v>0</v>
      </c>
      <c r="AC7" s="37">
        <f t="shared" si="19"/>
        <v>0</v>
      </c>
      <c r="AD7" s="37">
        <f t="shared" si="19"/>
        <v>0</v>
      </c>
      <c r="AE7" s="37">
        <f t="shared" si="19"/>
        <v>0</v>
      </c>
      <c r="AF7" s="37">
        <f t="shared" si="19"/>
        <v>0</v>
      </c>
      <c r="AG7" s="37">
        <f t="shared" si="19"/>
        <v>0</v>
      </c>
      <c r="AH7" s="37">
        <f t="shared" si="19"/>
        <v>0</v>
      </c>
      <c r="AI7" s="37">
        <f t="shared" si="19"/>
        <v>0</v>
      </c>
      <c r="AJ7" s="37">
        <f t="shared" si="19"/>
        <v>0</v>
      </c>
      <c r="AK7" s="37">
        <f t="shared" si="19"/>
        <v>0</v>
      </c>
      <c r="AL7" s="37">
        <f t="shared" si="19"/>
        <v>0</v>
      </c>
      <c r="AM7" s="37">
        <f t="shared" si="19"/>
        <v>0</v>
      </c>
      <c r="AN7" s="37">
        <f t="shared" si="19"/>
        <v>0</v>
      </c>
      <c r="AO7" s="37">
        <f t="shared" si="19"/>
        <v>0</v>
      </c>
      <c r="AP7" s="37">
        <f t="shared" si="19"/>
        <v>8.3333333333333329E-2</v>
      </c>
      <c r="AQ7" s="37">
        <f t="shared" si="19"/>
        <v>0.16666666666666666</v>
      </c>
      <c r="AR7" s="37">
        <f t="shared" si="19"/>
        <v>0.25</v>
      </c>
      <c r="AS7" s="37">
        <f t="shared" si="19"/>
        <v>0.33333333333333331</v>
      </c>
      <c r="AT7" s="37">
        <f t="shared" si="19"/>
        <v>0.41666666666666669</v>
      </c>
      <c r="AU7" s="37">
        <f t="shared" si="19"/>
        <v>0.5</v>
      </c>
      <c r="AV7" s="37">
        <f t="shared" si="19"/>
        <v>0.58333333333333337</v>
      </c>
      <c r="AW7" s="37">
        <f t="shared" si="19"/>
        <v>0.66666666666666663</v>
      </c>
      <c r="AX7" s="37">
        <f t="shared" si="19"/>
        <v>0.75</v>
      </c>
      <c r="AY7" s="37">
        <f t="shared" si="19"/>
        <v>0.83333333333333337</v>
      </c>
      <c r="AZ7" s="37">
        <f t="shared" si="19"/>
        <v>0.91666666666666663</v>
      </c>
      <c r="BA7" s="37">
        <f t="shared" si="19"/>
        <v>1</v>
      </c>
      <c r="BB7" s="37">
        <f t="shared" si="19"/>
        <v>0.91666666666666663</v>
      </c>
      <c r="BC7" s="37">
        <f t="shared" si="19"/>
        <v>0.83333333333333337</v>
      </c>
      <c r="BD7" s="37">
        <f t="shared" si="19"/>
        <v>0.75</v>
      </c>
      <c r="BE7" s="37">
        <f t="shared" si="19"/>
        <v>0.66666666666666674</v>
      </c>
      <c r="BF7" s="37">
        <f t="shared" si="19"/>
        <v>0.58333333333333326</v>
      </c>
      <c r="BG7" s="37">
        <f t="shared" si="19"/>
        <v>0.5</v>
      </c>
      <c r="BH7" s="37">
        <f t="shared" si="19"/>
        <v>0.41666666666666663</v>
      </c>
      <c r="BI7" s="37">
        <f t="shared" si="19"/>
        <v>0.33333333333333337</v>
      </c>
      <c r="BJ7" s="37">
        <f t="shared" si="19"/>
        <v>0.25</v>
      </c>
      <c r="BK7" s="37">
        <f t="shared" si="19"/>
        <v>0.16666666666666663</v>
      </c>
      <c r="BL7" s="37">
        <f t="shared" si="19"/>
        <v>8.333333333333337E-2</v>
      </c>
      <c r="BM7" s="37">
        <f t="shared" si="19"/>
        <v>0</v>
      </c>
      <c r="BN7" s="37">
        <f t="shared" si="19"/>
        <v>0</v>
      </c>
      <c r="BO7" s="37">
        <f t="shared" si="19"/>
        <v>0</v>
      </c>
      <c r="BP7" s="37">
        <f t="shared" si="19"/>
        <v>0</v>
      </c>
      <c r="BQ7" s="37">
        <f t="shared" si="19"/>
        <v>0</v>
      </c>
      <c r="BR7" s="37">
        <f t="shared" si="19"/>
        <v>0</v>
      </c>
      <c r="BS7" s="37">
        <f t="shared" si="20"/>
        <v>0</v>
      </c>
      <c r="BT7" s="37">
        <f t="shared" si="20"/>
        <v>0</v>
      </c>
      <c r="BU7" s="37">
        <f t="shared" si="20"/>
        <v>0</v>
      </c>
      <c r="BV7" s="37">
        <f t="shared" si="20"/>
        <v>0</v>
      </c>
      <c r="BW7" s="37">
        <f t="shared" si="20"/>
        <v>0</v>
      </c>
      <c r="BX7" s="37">
        <f t="shared" si="20"/>
        <v>0</v>
      </c>
      <c r="BY7" s="37">
        <f t="shared" si="20"/>
        <v>0</v>
      </c>
      <c r="BZ7" s="37">
        <f t="shared" si="20"/>
        <v>0</v>
      </c>
      <c r="CA7" s="37">
        <f t="shared" si="20"/>
        <v>0</v>
      </c>
      <c r="CB7" s="37">
        <f t="shared" si="20"/>
        <v>0</v>
      </c>
      <c r="CC7" s="37">
        <f t="shared" si="20"/>
        <v>0</v>
      </c>
      <c r="CD7" s="37">
        <f t="shared" si="20"/>
        <v>0</v>
      </c>
      <c r="CE7" s="37">
        <f t="shared" si="20"/>
        <v>0</v>
      </c>
      <c r="CF7" s="37">
        <f t="shared" si="20"/>
        <v>0</v>
      </c>
      <c r="CG7" s="37">
        <f t="shared" si="20"/>
        <v>0</v>
      </c>
      <c r="CH7" s="37">
        <f t="shared" si="20"/>
        <v>0</v>
      </c>
      <c r="CI7" s="37">
        <f t="shared" si="20"/>
        <v>0</v>
      </c>
      <c r="CJ7" s="37">
        <f t="shared" si="20"/>
        <v>0</v>
      </c>
      <c r="CK7" s="37">
        <f t="shared" si="20"/>
        <v>0</v>
      </c>
      <c r="CL7" s="37">
        <f t="shared" si="20"/>
        <v>0</v>
      </c>
      <c r="CM7" s="37">
        <f t="shared" si="20"/>
        <v>0</v>
      </c>
      <c r="CN7" s="37">
        <f t="shared" si="20"/>
        <v>0</v>
      </c>
      <c r="CO7" s="37">
        <f t="shared" si="20"/>
        <v>0</v>
      </c>
      <c r="CP7" s="37">
        <f t="shared" si="20"/>
        <v>0</v>
      </c>
      <c r="CQ7" s="37">
        <f t="shared" si="20"/>
        <v>0</v>
      </c>
      <c r="CR7" s="37">
        <f t="shared" si="20"/>
        <v>0</v>
      </c>
      <c r="CS7" s="37">
        <f t="shared" si="20"/>
        <v>0</v>
      </c>
      <c r="CT7" s="37">
        <f t="shared" si="20"/>
        <v>0</v>
      </c>
      <c r="CU7" s="37">
        <f t="shared" si="20"/>
        <v>0</v>
      </c>
      <c r="CV7" s="37">
        <f t="shared" si="20"/>
        <v>0</v>
      </c>
      <c r="CW7" s="37">
        <f t="shared" si="20"/>
        <v>0</v>
      </c>
      <c r="CX7" s="37">
        <f t="shared" si="20"/>
        <v>0</v>
      </c>
      <c r="CY7" s="37">
        <f t="shared" si="20"/>
        <v>0</v>
      </c>
      <c r="CZ7" s="37">
        <f t="shared" si="20"/>
        <v>0</v>
      </c>
      <c r="DA7" s="37">
        <f t="shared" si="20"/>
        <v>0</v>
      </c>
      <c r="DB7" s="37">
        <f t="shared" si="20"/>
        <v>0</v>
      </c>
      <c r="DC7" s="37">
        <f t="shared" si="20"/>
        <v>0</v>
      </c>
      <c r="DD7" s="37">
        <f t="shared" si="20"/>
        <v>0</v>
      </c>
      <c r="DE7" s="37">
        <f t="shared" si="20"/>
        <v>0</v>
      </c>
      <c r="DF7" s="37">
        <f t="shared" si="20"/>
        <v>0</v>
      </c>
      <c r="DG7" s="37">
        <f t="shared" si="20"/>
        <v>0</v>
      </c>
      <c r="DH7" s="37">
        <f t="shared" si="20"/>
        <v>0</v>
      </c>
      <c r="DI7" s="37">
        <f t="shared" si="20"/>
        <v>0</v>
      </c>
      <c r="DJ7" s="37">
        <f t="shared" si="20"/>
        <v>0</v>
      </c>
      <c r="DK7" s="37">
        <f t="shared" si="20"/>
        <v>0</v>
      </c>
      <c r="DL7" s="37">
        <f t="shared" si="20"/>
        <v>0</v>
      </c>
      <c r="DM7" s="37">
        <f t="shared" si="20"/>
        <v>0</v>
      </c>
      <c r="DN7" s="37">
        <f t="shared" si="20"/>
        <v>0</v>
      </c>
      <c r="DO7" s="37">
        <f t="shared" si="20"/>
        <v>0</v>
      </c>
      <c r="DP7" s="37">
        <f t="shared" si="20"/>
        <v>0</v>
      </c>
      <c r="DQ7" s="37">
        <f t="shared" si="20"/>
        <v>0</v>
      </c>
      <c r="DR7" s="37">
        <f t="shared" si="20"/>
        <v>0</v>
      </c>
      <c r="DS7" s="37">
        <f t="shared" si="20"/>
        <v>0</v>
      </c>
      <c r="DT7" s="37">
        <f t="shared" si="20"/>
        <v>0</v>
      </c>
      <c r="DU7" s="37">
        <f t="shared" si="20"/>
        <v>0</v>
      </c>
      <c r="DV7" s="37">
        <f t="shared" si="20"/>
        <v>0</v>
      </c>
      <c r="DW7" s="37">
        <f t="shared" si="20"/>
        <v>0</v>
      </c>
      <c r="DX7" s="37">
        <f t="shared" si="20"/>
        <v>0</v>
      </c>
      <c r="DY7" s="37">
        <f t="shared" si="20"/>
        <v>0</v>
      </c>
      <c r="DZ7" s="37">
        <f t="shared" si="20"/>
        <v>0</v>
      </c>
      <c r="EA7" s="37">
        <f t="shared" si="20"/>
        <v>0</v>
      </c>
      <c r="EB7" s="37">
        <f t="shared" si="20"/>
        <v>0</v>
      </c>
      <c r="EC7" s="37">
        <f t="shared" si="20"/>
        <v>0</v>
      </c>
      <c r="ED7" s="37">
        <f t="shared" si="20"/>
        <v>0</v>
      </c>
      <c r="EE7" s="37">
        <f t="shared" si="21"/>
        <v>0</v>
      </c>
      <c r="EF7" s="37">
        <f t="shared" si="21"/>
        <v>0</v>
      </c>
      <c r="EG7" s="37">
        <f t="shared" si="21"/>
        <v>0</v>
      </c>
      <c r="EH7" s="37">
        <f t="shared" si="21"/>
        <v>0</v>
      </c>
      <c r="EI7" s="37">
        <f t="shared" si="21"/>
        <v>0</v>
      </c>
      <c r="EJ7" s="37">
        <f t="shared" si="21"/>
        <v>0</v>
      </c>
      <c r="EK7" s="37">
        <f t="shared" si="21"/>
        <v>0</v>
      </c>
      <c r="EL7" s="37">
        <f t="shared" si="21"/>
        <v>0</v>
      </c>
      <c r="EM7" s="37">
        <f t="shared" si="21"/>
        <v>0</v>
      </c>
      <c r="EN7" s="37">
        <f t="shared" si="21"/>
        <v>0</v>
      </c>
      <c r="EO7" s="37">
        <f t="shared" si="21"/>
        <v>0</v>
      </c>
      <c r="EP7" s="37">
        <f t="shared" si="21"/>
        <v>0</v>
      </c>
      <c r="EQ7" s="37">
        <f t="shared" si="21"/>
        <v>0</v>
      </c>
      <c r="ER7" s="37">
        <f t="shared" si="21"/>
        <v>0</v>
      </c>
      <c r="ES7" s="37">
        <f t="shared" si="21"/>
        <v>0</v>
      </c>
      <c r="ET7" s="37">
        <f t="shared" si="21"/>
        <v>0</v>
      </c>
      <c r="EU7" s="37">
        <f t="shared" si="21"/>
        <v>0</v>
      </c>
      <c r="EV7" s="37">
        <f t="shared" si="21"/>
        <v>0</v>
      </c>
      <c r="EW7" s="37">
        <f t="shared" si="21"/>
        <v>0</v>
      </c>
      <c r="EX7" s="37">
        <f t="shared" si="21"/>
        <v>0</v>
      </c>
      <c r="EY7" s="37">
        <f t="shared" si="21"/>
        <v>0</v>
      </c>
      <c r="EZ7" s="37">
        <f t="shared" si="21"/>
        <v>0</v>
      </c>
      <c r="FA7" s="37">
        <f t="shared" si="21"/>
        <v>0</v>
      </c>
      <c r="FB7" s="37">
        <f t="shared" si="21"/>
        <v>0</v>
      </c>
      <c r="FC7" s="37">
        <f t="shared" si="21"/>
        <v>0</v>
      </c>
      <c r="FD7" s="37">
        <f t="shared" si="21"/>
        <v>0</v>
      </c>
      <c r="FE7" s="37">
        <f t="shared" si="21"/>
        <v>0</v>
      </c>
      <c r="FF7" s="37">
        <f t="shared" si="21"/>
        <v>0</v>
      </c>
      <c r="FG7" s="37">
        <f t="shared" si="21"/>
        <v>0</v>
      </c>
      <c r="FH7" s="37">
        <f t="shared" si="21"/>
        <v>0</v>
      </c>
      <c r="FI7" s="37">
        <f t="shared" si="21"/>
        <v>0</v>
      </c>
      <c r="FJ7" s="37">
        <f t="shared" si="21"/>
        <v>0</v>
      </c>
      <c r="FK7" s="37">
        <f t="shared" si="21"/>
        <v>0</v>
      </c>
      <c r="FL7" s="37">
        <f t="shared" si="21"/>
        <v>0</v>
      </c>
      <c r="FM7" s="37">
        <f t="shared" si="21"/>
        <v>0</v>
      </c>
      <c r="FN7" s="37">
        <f t="shared" si="21"/>
        <v>0</v>
      </c>
      <c r="FO7" s="37">
        <f t="shared" si="21"/>
        <v>0</v>
      </c>
      <c r="FP7" s="37">
        <f t="shared" si="21"/>
        <v>0</v>
      </c>
      <c r="FQ7" s="37">
        <f t="shared" si="21"/>
        <v>0</v>
      </c>
      <c r="FR7" s="37">
        <f t="shared" si="21"/>
        <v>0</v>
      </c>
      <c r="FS7" s="37">
        <f t="shared" si="21"/>
        <v>0</v>
      </c>
      <c r="FT7" s="37">
        <f t="shared" si="21"/>
        <v>0</v>
      </c>
      <c r="FU7" s="37">
        <f t="shared" si="21"/>
        <v>0</v>
      </c>
      <c r="FV7" s="37">
        <f t="shared" si="21"/>
        <v>0</v>
      </c>
      <c r="FW7" s="37">
        <f t="shared" si="21"/>
        <v>0</v>
      </c>
      <c r="FX7" s="37">
        <f t="shared" si="21"/>
        <v>0</v>
      </c>
      <c r="FY7" s="37">
        <f t="shared" si="21"/>
        <v>0</v>
      </c>
      <c r="FZ7" s="37">
        <f t="shared" si="21"/>
        <v>0</v>
      </c>
      <c r="GA7" s="37">
        <f t="shared" si="21"/>
        <v>0</v>
      </c>
      <c r="GB7" s="37">
        <f t="shared" si="21"/>
        <v>0</v>
      </c>
      <c r="GC7" s="37">
        <f t="shared" si="21"/>
        <v>0</v>
      </c>
      <c r="GD7" s="37">
        <f t="shared" si="21"/>
        <v>0</v>
      </c>
      <c r="GE7" s="37">
        <f t="shared" si="21"/>
        <v>0</v>
      </c>
      <c r="GF7" s="37">
        <f t="shared" si="21"/>
        <v>0</v>
      </c>
      <c r="GG7" s="37">
        <f t="shared" si="21"/>
        <v>0</v>
      </c>
      <c r="GH7" s="37">
        <f t="shared" si="21"/>
        <v>0</v>
      </c>
      <c r="GI7" s="37">
        <f t="shared" si="21"/>
        <v>0</v>
      </c>
      <c r="GJ7" s="37">
        <f t="shared" si="21"/>
        <v>0</v>
      </c>
      <c r="GK7" s="37">
        <f t="shared" si="21"/>
        <v>0</v>
      </c>
      <c r="GL7" s="37">
        <f t="shared" si="21"/>
        <v>0</v>
      </c>
      <c r="GM7" s="37">
        <f t="shared" si="21"/>
        <v>0</v>
      </c>
      <c r="GN7" s="37">
        <f t="shared" si="21"/>
        <v>0</v>
      </c>
      <c r="GO7" s="37">
        <f t="shared" si="21"/>
        <v>0</v>
      </c>
      <c r="GP7" s="37">
        <f t="shared" si="21"/>
        <v>0</v>
      </c>
      <c r="GQ7" s="37">
        <f t="shared" si="22"/>
        <v>0</v>
      </c>
      <c r="GR7" s="37">
        <f t="shared" si="22"/>
        <v>0</v>
      </c>
      <c r="GS7" s="37">
        <f t="shared" si="22"/>
        <v>0</v>
      </c>
      <c r="GT7" s="37">
        <f t="shared" si="22"/>
        <v>0</v>
      </c>
      <c r="GU7" s="37">
        <f t="shared" si="22"/>
        <v>0</v>
      </c>
      <c r="GV7" s="37">
        <f t="shared" si="22"/>
        <v>0</v>
      </c>
      <c r="GW7" s="37">
        <f t="shared" si="22"/>
        <v>0</v>
      </c>
      <c r="GX7" s="37">
        <f t="shared" si="22"/>
        <v>0</v>
      </c>
      <c r="GY7" s="37">
        <f t="shared" si="22"/>
        <v>0</v>
      </c>
      <c r="GZ7" s="37">
        <f t="shared" si="22"/>
        <v>0</v>
      </c>
      <c r="HA7" s="37">
        <f t="shared" si="22"/>
        <v>0</v>
      </c>
      <c r="HB7" s="37">
        <f t="shared" si="22"/>
        <v>0</v>
      </c>
      <c r="HC7" s="37">
        <f t="shared" si="22"/>
        <v>0</v>
      </c>
      <c r="HD7" s="37">
        <f t="shared" si="22"/>
        <v>0</v>
      </c>
      <c r="HE7" s="37">
        <f t="shared" si="22"/>
        <v>0</v>
      </c>
      <c r="HF7" s="37">
        <f t="shared" si="22"/>
        <v>0</v>
      </c>
      <c r="HG7" s="37">
        <f t="shared" si="22"/>
        <v>0</v>
      </c>
      <c r="HH7" s="37">
        <f t="shared" si="22"/>
        <v>0</v>
      </c>
      <c r="HI7" s="37">
        <f t="shared" si="22"/>
        <v>0</v>
      </c>
      <c r="HJ7" s="37">
        <f t="shared" si="22"/>
        <v>0</v>
      </c>
      <c r="HK7" s="37">
        <f t="shared" si="22"/>
        <v>0</v>
      </c>
      <c r="HL7" s="37">
        <f t="shared" si="22"/>
        <v>0</v>
      </c>
      <c r="HM7" s="37">
        <f t="shared" si="22"/>
        <v>0</v>
      </c>
      <c r="HN7" s="37">
        <f t="shared" si="22"/>
        <v>0</v>
      </c>
      <c r="HO7" s="37">
        <f t="shared" si="22"/>
        <v>0</v>
      </c>
      <c r="HP7" s="37">
        <f t="shared" si="22"/>
        <v>0</v>
      </c>
      <c r="HQ7" s="37">
        <f t="shared" si="22"/>
        <v>0</v>
      </c>
      <c r="HR7" s="37">
        <f t="shared" si="22"/>
        <v>0</v>
      </c>
      <c r="HS7" s="37">
        <f t="shared" si="22"/>
        <v>0</v>
      </c>
      <c r="HT7" s="37">
        <f t="shared" si="22"/>
        <v>0</v>
      </c>
      <c r="HU7" s="37">
        <f t="shared" si="22"/>
        <v>0</v>
      </c>
      <c r="HV7" s="37">
        <f t="shared" si="22"/>
        <v>0</v>
      </c>
      <c r="HW7" s="37">
        <f t="shared" si="22"/>
        <v>0</v>
      </c>
      <c r="HX7" s="37">
        <f t="shared" si="22"/>
        <v>0</v>
      </c>
      <c r="HY7" s="37">
        <f t="shared" si="22"/>
        <v>0</v>
      </c>
      <c r="HZ7" s="37">
        <f t="shared" si="22"/>
        <v>0</v>
      </c>
      <c r="IA7" s="37">
        <f t="shared" si="22"/>
        <v>0</v>
      </c>
      <c r="IB7" s="37">
        <f t="shared" si="22"/>
        <v>0</v>
      </c>
      <c r="IC7" s="37">
        <f t="shared" si="22"/>
        <v>0</v>
      </c>
      <c r="ID7" s="37">
        <f t="shared" si="22"/>
        <v>0</v>
      </c>
      <c r="IE7" s="37">
        <f t="shared" si="22"/>
        <v>0</v>
      </c>
      <c r="IF7" s="37">
        <f t="shared" si="22"/>
        <v>0</v>
      </c>
      <c r="IG7" s="37">
        <f t="shared" si="22"/>
        <v>0</v>
      </c>
      <c r="IH7" s="37">
        <f t="shared" si="22"/>
        <v>0</v>
      </c>
      <c r="II7" s="37">
        <f t="shared" si="22"/>
        <v>0</v>
      </c>
      <c r="IJ7" s="37">
        <f t="shared" si="22"/>
        <v>0</v>
      </c>
      <c r="IK7" s="37">
        <f t="shared" si="22"/>
        <v>0</v>
      </c>
      <c r="IL7" s="37">
        <f t="shared" si="22"/>
        <v>0</v>
      </c>
      <c r="IM7" s="37">
        <f t="shared" si="22"/>
        <v>0</v>
      </c>
      <c r="IN7" s="37">
        <f t="shared" si="22"/>
        <v>0</v>
      </c>
      <c r="IO7" s="37">
        <f t="shared" si="22"/>
        <v>0</v>
      </c>
      <c r="IP7" s="37">
        <f t="shared" si="22"/>
        <v>0</v>
      </c>
      <c r="IQ7" s="37">
        <f t="shared" si="22"/>
        <v>0</v>
      </c>
      <c r="IR7" s="37">
        <f t="shared" si="22"/>
        <v>0</v>
      </c>
      <c r="IS7" s="37">
        <f t="shared" si="22"/>
        <v>0</v>
      </c>
      <c r="IT7" s="37">
        <f t="shared" si="22"/>
        <v>0</v>
      </c>
      <c r="IU7" s="37">
        <f t="shared" si="22"/>
        <v>0</v>
      </c>
      <c r="IV7" s="37">
        <f t="shared" si="22"/>
        <v>0</v>
      </c>
      <c r="IW7" s="37">
        <f t="shared" si="22"/>
        <v>0</v>
      </c>
      <c r="IX7" s="37">
        <f t="shared" si="22"/>
        <v>0</v>
      </c>
      <c r="IY7" s="37">
        <f t="shared" si="22"/>
        <v>0</v>
      </c>
      <c r="IZ7" s="37">
        <f t="shared" si="22"/>
        <v>0</v>
      </c>
      <c r="JA7" s="37">
        <f t="shared" si="22"/>
        <v>0</v>
      </c>
      <c r="JB7" s="37">
        <f t="shared" si="22"/>
        <v>0</v>
      </c>
      <c r="JC7" s="37">
        <f t="shared" si="23"/>
        <v>0</v>
      </c>
      <c r="JD7" s="37">
        <f t="shared" si="23"/>
        <v>0</v>
      </c>
      <c r="JE7" s="37">
        <f t="shared" si="23"/>
        <v>0</v>
      </c>
      <c r="JF7" s="37">
        <f t="shared" si="23"/>
        <v>0</v>
      </c>
      <c r="JG7" s="37">
        <f t="shared" si="23"/>
        <v>0</v>
      </c>
      <c r="JH7" s="37">
        <f t="shared" si="23"/>
        <v>0</v>
      </c>
      <c r="JI7" s="37">
        <f t="shared" si="23"/>
        <v>0</v>
      </c>
      <c r="JJ7" s="37">
        <f t="shared" si="23"/>
        <v>0</v>
      </c>
      <c r="JK7" s="37">
        <f t="shared" si="23"/>
        <v>0</v>
      </c>
      <c r="JL7" s="37">
        <f t="shared" si="23"/>
        <v>0</v>
      </c>
      <c r="JM7" s="37">
        <f t="shared" si="23"/>
        <v>0</v>
      </c>
      <c r="JN7" s="37">
        <f t="shared" si="23"/>
        <v>0</v>
      </c>
      <c r="JO7" s="37">
        <f t="shared" si="23"/>
        <v>0</v>
      </c>
      <c r="JP7" s="37">
        <f t="shared" si="23"/>
        <v>0</v>
      </c>
      <c r="JQ7" s="37">
        <f t="shared" si="23"/>
        <v>0</v>
      </c>
      <c r="JR7" s="37">
        <f t="shared" si="23"/>
        <v>0</v>
      </c>
      <c r="JS7" s="37">
        <f t="shared" si="23"/>
        <v>0</v>
      </c>
      <c r="JT7" s="37">
        <f t="shared" si="23"/>
        <v>0</v>
      </c>
      <c r="JU7" s="37">
        <f t="shared" si="23"/>
        <v>0</v>
      </c>
      <c r="JV7" s="37">
        <f t="shared" si="23"/>
        <v>0</v>
      </c>
      <c r="JW7" s="37">
        <f t="shared" si="23"/>
        <v>0</v>
      </c>
      <c r="JX7" s="37">
        <f t="shared" si="23"/>
        <v>0</v>
      </c>
      <c r="JY7" s="37">
        <f t="shared" si="23"/>
        <v>0</v>
      </c>
      <c r="JZ7" s="37">
        <f t="shared" si="23"/>
        <v>0</v>
      </c>
      <c r="KA7" s="37">
        <f t="shared" si="23"/>
        <v>0</v>
      </c>
      <c r="KB7" s="37">
        <f t="shared" si="23"/>
        <v>0</v>
      </c>
      <c r="KC7" s="37">
        <f t="shared" si="23"/>
        <v>0</v>
      </c>
      <c r="KD7" s="37">
        <f t="shared" si="23"/>
        <v>0</v>
      </c>
      <c r="KE7" s="37">
        <f t="shared" si="23"/>
        <v>0</v>
      </c>
      <c r="KF7" s="37">
        <f t="shared" si="23"/>
        <v>0</v>
      </c>
      <c r="KG7" s="37">
        <f t="shared" si="23"/>
        <v>0</v>
      </c>
      <c r="KH7" s="37">
        <f t="shared" si="23"/>
        <v>0</v>
      </c>
      <c r="KI7" s="37">
        <f t="shared" si="23"/>
        <v>0</v>
      </c>
      <c r="KJ7" s="37">
        <f t="shared" si="23"/>
        <v>0</v>
      </c>
      <c r="KK7" s="37">
        <f t="shared" si="23"/>
        <v>0</v>
      </c>
      <c r="KL7" s="37">
        <f t="shared" si="23"/>
        <v>0</v>
      </c>
      <c r="KM7" s="37">
        <f t="shared" si="23"/>
        <v>0</v>
      </c>
      <c r="KN7" s="37">
        <f t="shared" si="23"/>
        <v>0</v>
      </c>
      <c r="KO7" s="37">
        <f t="shared" si="23"/>
        <v>0</v>
      </c>
      <c r="KP7" s="37">
        <f t="shared" si="23"/>
        <v>0</v>
      </c>
      <c r="KQ7" s="37">
        <f t="shared" si="23"/>
        <v>0</v>
      </c>
      <c r="KR7" s="37">
        <f t="shared" si="23"/>
        <v>0</v>
      </c>
      <c r="KS7" s="37">
        <f t="shared" si="23"/>
        <v>0</v>
      </c>
      <c r="KT7" s="37">
        <f t="shared" si="23"/>
        <v>0</v>
      </c>
      <c r="KU7" s="37">
        <f t="shared" si="23"/>
        <v>0</v>
      </c>
      <c r="KV7" s="37">
        <f t="shared" si="23"/>
        <v>0</v>
      </c>
      <c r="KW7" s="37">
        <f t="shared" si="23"/>
        <v>0</v>
      </c>
      <c r="KX7" s="37">
        <f t="shared" si="23"/>
        <v>0</v>
      </c>
      <c r="KY7" s="37">
        <f t="shared" si="23"/>
        <v>0</v>
      </c>
      <c r="KZ7" s="37">
        <f t="shared" si="23"/>
        <v>0</v>
      </c>
      <c r="LA7" s="37">
        <f t="shared" si="23"/>
        <v>0</v>
      </c>
      <c r="LB7" s="37">
        <f t="shared" si="23"/>
        <v>0</v>
      </c>
      <c r="LC7" s="37">
        <f t="shared" si="23"/>
        <v>0</v>
      </c>
      <c r="LD7" s="37">
        <f t="shared" si="23"/>
        <v>0</v>
      </c>
      <c r="LE7" s="37">
        <f t="shared" si="23"/>
        <v>0</v>
      </c>
      <c r="LF7" s="37">
        <f t="shared" si="23"/>
        <v>0</v>
      </c>
      <c r="LG7" s="37">
        <f t="shared" si="23"/>
        <v>0</v>
      </c>
      <c r="LH7" s="37">
        <f t="shared" si="23"/>
        <v>0</v>
      </c>
      <c r="LI7" s="37">
        <f t="shared" si="23"/>
        <v>0</v>
      </c>
      <c r="LJ7" s="37">
        <f t="shared" si="23"/>
        <v>0</v>
      </c>
      <c r="LK7" s="37">
        <f t="shared" si="23"/>
        <v>0</v>
      </c>
      <c r="LL7" s="37">
        <f t="shared" si="23"/>
        <v>0</v>
      </c>
      <c r="LM7" s="37">
        <f t="shared" si="23"/>
        <v>0</v>
      </c>
      <c r="LN7" s="37">
        <f t="shared" si="23"/>
        <v>0</v>
      </c>
      <c r="LO7" s="37">
        <f t="shared" si="24"/>
        <v>0</v>
      </c>
      <c r="LP7" s="37">
        <f t="shared" si="24"/>
        <v>0</v>
      </c>
      <c r="LQ7" s="37">
        <f t="shared" si="24"/>
        <v>0</v>
      </c>
      <c r="LR7" s="37">
        <f t="shared" si="24"/>
        <v>0</v>
      </c>
      <c r="LS7" s="37">
        <f t="shared" si="24"/>
        <v>0</v>
      </c>
      <c r="LT7" s="37">
        <f t="shared" si="24"/>
        <v>0</v>
      </c>
      <c r="LU7" s="37">
        <f t="shared" si="24"/>
        <v>0</v>
      </c>
      <c r="LV7" s="37">
        <f t="shared" si="24"/>
        <v>0</v>
      </c>
      <c r="LW7" s="37">
        <f t="shared" si="24"/>
        <v>0</v>
      </c>
      <c r="LX7" s="37">
        <f t="shared" si="24"/>
        <v>0</v>
      </c>
      <c r="LY7" s="37">
        <f t="shared" si="24"/>
        <v>0</v>
      </c>
      <c r="LZ7" s="37">
        <f t="shared" si="24"/>
        <v>0</v>
      </c>
      <c r="MA7" s="37">
        <f t="shared" si="24"/>
        <v>0</v>
      </c>
      <c r="MB7" s="37">
        <f t="shared" si="24"/>
        <v>0</v>
      </c>
      <c r="MC7" s="37">
        <f t="shared" si="24"/>
        <v>0</v>
      </c>
      <c r="MD7" s="37">
        <f t="shared" si="24"/>
        <v>0</v>
      </c>
      <c r="ME7" s="37">
        <f t="shared" si="24"/>
        <v>0</v>
      </c>
      <c r="MF7" s="37">
        <f t="shared" si="24"/>
        <v>0</v>
      </c>
      <c r="MG7" s="37">
        <f t="shared" si="24"/>
        <v>0</v>
      </c>
      <c r="MH7" s="37">
        <f t="shared" si="24"/>
        <v>0</v>
      </c>
      <c r="MI7" s="37">
        <f t="shared" si="24"/>
        <v>0</v>
      </c>
      <c r="MJ7" s="37">
        <f t="shared" si="24"/>
        <v>0</v>
      </c>
      <c r="MK7" s="37">
        <f t="shared" si="24"/>
        <v>0</v>
      </c>
      <c r="ML7" s="37">
        <f t="shared" si="24"/>
        <v>0</v>
      </c>
      <c r="MM7" s="37">
        <f t="shared" si="24"/>
        <v>0</v>
      </c>
      <c r="MN7" s="37">
        <f t="shared" si="24"/>
        <v>0</v>
      </c>
      <c r="MO7" s="37">
        <f t="shared" si="24"/>
        <v>0</v>
      </c>
      <c r="MP7" s="37">
        <f t="shared" si="24"/>
        <v>0</v>
      </c>
      <c r="MQ7" s="37">
        <f t="shared" si="24"/>
        <v>0</v>
      </c>
      <c r="MR7" s="37">
        <f t="shared" si="24"/>
        <v>0</v>
      </c>
      <c r="MS7" s="37">
        <f t="shared" si="24"/>
        <v>0</v>
      </c>
      <c r="MT7" s="37">
        <f t="shared" si="24"/>
        <v>0</v>
      </c>
      <c r="MU7" s="37">
        <f t="shared" si="24"/>
        <v>0</v>
      </c>
      <c r="MV7" s="37">
        <f t="shared" si="24"/>
        <v>0</v>
      </c>
      <c r="MW7" s="37">
        <f t="shared" si="24"/>
        <v>0</v>
      </c>
      <c r="MX7" s="37">
        <f t="shared" si="24"/>
        <v>0</v>
      </c>
      <c r="MY7" s="37">
        <f t="shared" si="24"/>
        <v>0</v>
      </c>
      <c r="MZ7" s="37">
        <f t="shared" si="24"/>
        <v>0</v>
      </c>
      <c r="NA7" s="37">
        <f t="shared" si="24"/>
        <v>0</v>
      </c>
    </row>
    <row r="8" spans="2:365" x14ac:dyDescent="0.25">
      <c r="C8" s="36">
        <f t="shared" si="25"/>
        <v>60</v>
      </c>
      <c r="D8" s="36" t="str">
        <f t="shared" si="18"/>
        <v>5y</v>
      </c>
      <c r="E8" s="37">
        <f t="shared" si="26"/>
        <v>0</v>
      </c>
      <c r="F8" s="37">
        <f t="shared" si="26"/>
        <v>0</v>
      </c>
      <c r="G8" s="37">
        <f t="shared" si="19"/>
        <v>0</v>
      </c>
      <c r="H8" s="37">
        <f t="shared" si="19"/>
        <v>0</v>
      </c>
      <c r="I8" s="37">
        <f t="shared" si="19"/>
        <v>0</v>
      </c>
      <c r="J8" s="37">
        <f t="shared" si="19"/>
        <v>0</v>
      </c>
      <c r="K8" s="37">
        <f t="shared" si="19"/>
        <v>0</v>
      </c>
      <c r="L8" s="37">
        <f t="shared" si="19"/>
        <v>0</v>
      </c>
      <c r="M8" s="37">
        <f t="shared" si="19"/>
        <v>0</v>
      </c>
      <c r="N8" s="37">
        <f t="shared" si="19"/>
        <v>0</v>
      </c>
      <c r="O8" s="37">
        <f t="shared" si="19"/>
        <v>0</v>
      </c>
      <c r="P8" s="37">
        <f t="shared" si="19"/>
        <v>0</v>
      </c>
      <c r="Q8" s="37">
        <f t="shared" si="19"/>
        <v>0</v>
      </c>
      <c r="R8" s="37">
        <f t="shared" si="19"/>
        <v>0</v>
      </c>
      <c r="S8" s="37">
        <f t="shared" si="19"/>
        <v>0</v>
      </c>
      <c r="T8" s="37">
        <f t="shared" si="19"/>
        <v>0</v>
      </c>
      <c r="U8" s="37">
        <f t="shared" si="19"/>
        <v>0</v>
      </c>
      <c r="V8" s="37">
        <f t="shared" si="19"/>
        <v>0</v>
      </c>
      <c r="W8" s="37">
        <f t="shared" si="19"/>
        <v>0</v>
      </c>
      <c r="X8" s="37">
        <f t="shared" si="19"/>
        <v>0</v>
      </c>
      <c r="Y8" s="37">
        <f t="shared" si="19"/>
        <v>0</v>
      </c>
      <c r="Z8" s="37">
        <f t="shared" si="19"/>
        <v>0</v>
      </c>
      <c r="AA8" s="37">
        <f t="shared" si="19"/>
        <v>0</v>
      </c>
      <c r="AB8" s="37">
        <f t="shared" si="19"/>
        <v>0</v>
      </c>
      <c r="AC8" s="37">
        <f t="shared" si="19"/>
        <v>0</v>
      </c>
      <c r="AD8" s="37">
        <f t="shared" si="19"/>
        <v>0</v>
      </c>
      <c r="AE8" s="37">
        <f t="shared" si="19"/>
        <v>0</v>
      </c>
      <c r="AF8" s="37">
        <f t="shared" si="19"/>
        <v>0</v>
      </c>
      <c r="AG8" s="37">
        <f t="shared" si="19"/>
        <v>0</v>
      </c>
      <c r="AH8" s="37">
        <f t="shared" si="19"/>
        <v>0</v>
      </c>
      <c r="AI8" s="37">
        <f t="shared" si="19"/>
        <v>0</v>
      </c>
      <c r="AJ8" s="37">
        <f t="shared" si="19"/>
        <v>0</v>
      </c>
      <c r="AK8" s="37">
        <f t="shared" si="19"/>
        <v>0</v>
      </c>
      <c r="AL8" s="37">
        <f t="shared" si="19"/>
        <v>0</v>
      </c>
      <c r="AM8" s="37">
        <f t="shared" si="19"/>
        <v>0</v>
      </c>
      <c r="AN8" s="37">
        <f t="shared" si="19"/>
        <v>0</v>
      </c>
      <c r="AO8" s="37">
        <f t="shared" si="19"/>
        <v>0</v>
      </c>
      <c r="AP8" s="37">
        <f t="shared" si="19"/>
        <v>0</v>
      </c>
      <c r="AQ8" s="37">
        <f t="shared" si="19"/>
        <v>0</v>
      </c>
      <c r="AR8" s="37">
        <f t="shared" si="19"/>
        <v>0</v>
      </c>
      <c r="AS8" s="37">
        <f t="shared" si="19"/>
        <v>0</v>
      </c>
      <c r="AT8" s="37">
        <f t="shared" si="19"/>
        <v>0</v>
      </c>
      <c r="AU8" s="37">
        <f t="shared" si="19"/>
        <v>0</v>
      </c>
      <c r="AV8" s="37">
        <f t="shared" si="19"/>
        <v>0</v>
      </c>
      <c r="AW8" s="37">
        <f t="shared" si="19"/>
        <v>0</v>
      </c>
      <c r="AX8" s="37">
        <f t="shared" si="19"/>
        <v>0</v>
      </c>
      <c r="AY8" s="37">
        <f t="shared" si="19"/>
        <v>0</v>
      </c>
      <c r="AZ8" s="37">
        <f t="shared" si="19"/>
        <v>0</v>
      </c>
      <c r="BA8" s="37">
        <f t="shared" si="19"/>
        <v>0</v>
      </c>
      <c r="BB8" s="37">
        <f t="shared" si="19"/>
        <v>8.3333333333333329E-2</v>
      </c>
      <c r="BC8" s="37">
        <f t="shared" si="19"/>
        <v>0.16666666666666666</v>
      </c>
      <c r="BD8" s="37">
        <f t="shared" si="19"/>
        <v>0.25</v>
      </c>
      <c r="BE8" s="37">
        <f t="shared" si="19"/>
        <v>0.33333333333333331</v>
      </c>
      <c r="BF8" s="37">
        <f t="shared" si="19"/>
        <v>0.41666666666666669</v>
      </c>
      <c r="BG8" s="37">
        <f t="shared" si="19"/>
        <v>0.5</v>
      </c>
      <c r="BH8" s="37">
        <f t="shared" si="19"/>
        <v>0.58333333333333337</v>
      </c>
      <c r="BI8" s="37">
        <f t="shared" si="19"/>
        <v>0.66666666666666663</v>
      </c>
      <c r="BJ8" s="37">
        <f t="shared" si="19"/>
        <v>0.75</v>
      </c>
      <c r="BK8" s="37">
        <f t="shared" si="19"/>
        <v>0.83333333333333337</v>
      </c>
      <c r="BL8" s="37">
        <f t="shared" si="19"/>
        <v>0.91666666666666663</v>
      </c>
      <c r="BM8" s="37">
        <f t="shared" si="19"/>
        <v>1</v>
      </c>
      <c r="BN8" s="37">
        <f t="shared" si="19"/>
        <v>0.91666666666666663</v>
      </c>
      <c r="BO8" s="37">
        <f t="shared" si="19"/>
        <v>0.83333333333333337</v>
      </c>
      <c r="BP8" s="37">
        <f t="shared" si="19"/>
        <v>0.75</v>
      </c>
      <c r="BQ8" s="37">
        <f t="shared" si="19"/>
        <v>0.66666666666666674</v>
      </c>
      <c r="BR8" s="37">
        <f t="shared" ref="BR8:CG17" si="27">IF(BR$2&gt;=$C7,IF(BR$2&lt;=$C8,(BR$2-$C7)/($C8-$C7),IF(BR$2&lt;=$C9,1-(BR$2-$C8)/($C9-$C8),0)),0)</f>
        <v>0.58333333333333326</v>
      </c>
      <c r="BS8" s="37">
        <f t="shared" si="20"/>
        <v>0.5</v>
      </c>
      <c r="BT8" s="37">
        <f t="shared" si="20"/>
        <v>0.41666666666666663</v>
      </c>
      <c r="BU8" s="37">
        <f t="shared" si="20"/>
        <v>0.33333333333333337</v>
      </c>
      <c r="BV8" s="37">
        <f t="shared" si="20"/>
        <v>0.25</v>
      </c>
      <c r="BW8" s="37">
        <f t="shared" si="20"/>
        <v>0.16666666666666663</v>
      </c>
      <c r="BX8" s="37">
        <f t="shared" si="20"/>
        <v>8.333333333333337E-2</v>
      </c>
      <c r="BY8" s="37">
        <f t="shared" si="20"/>
        <v>0</v>
      </c>
      <c r="BZ8" s="37">
        <f t="shared" si="20"/>
        <v>0</v>
      </c>
      <c r="CA8" s="37">
        <f t="shared" si="20"/>
        <v>0</v>
      </c>
      <c r="CB8" s="37">
        <f t="shared" si="20"/>
        <v>0</v>
      </c>
      <c r="CC8" s="37">
        <f t="shared" si="20"/>
        <v>0</v>
      </c>
      <c r="CD8" s="37">
        <f t="shared" si="20"/>
        <v>0</v>
      </c>
      <c r="CE8" s="37">
        <f t="shared" si="20"/>
        <v>0</v>
      </c>
      <c r="CF8" s="37">
        <f t="shared" si="20"/>
        <v>0</v>
      </c>
      <c r="CG8" s="37">
        <f t="shared" si="20"/>
        <v>0</v>
      </c>
      <c r="CH8" s="37">
        <f t="shared" si="20"/>
        <v>0</v>
      </c>
      <c r="CI8" s="37">
        <f t="shared" si="20"/>
        <v>0</v>
      </c>
      <c r="CJ8" s="37">
        <f t="shared" si="20"/>
        <v>0</v>
      </c>
      <c r="CK8" s="37">
        <f t="shared" si="20"/>
        <v>0</v>
      </c>
      <c r="CL8" s="37">
        <f t="shared" si="20"/>
        <v>0</v>
      </c>
      <c r="CM8" s="37">
        <f t="shared" si="20"/>
        <v>0</v>
      </c>
      <c r="CN8" s="37">
        <f t="shared" si="20"/>
        <v>0</v>
      </c>
      <c r="CO8" s="37">
        <f t="shared" si="20"/>
        <v>0</v>
      </c>
      <c r="CP8" s="37">
        <f t="shared" si="20"/>
        <v>0</v>
      </c>
      <c r="CQ8" s="37">
        <f t="shared" si="20"/>
        <v>0</v>
      </c>
      <c r="CR8" s="37">
        <f t="shared" si="20"/>
        <v>0</v>
      </c>
      <c r="CS8" s="37">
        <f t="shared" si="20"/>
        <v>0</v>
      </c>
      <c r="CT8" s="37">
        <f t="shared" si="20"/>
        <v>0</v>
      </c>
      <c r="CU8" s="37">
        <f t="shared" si="20"/>
        <v>0</v>
      </c>
      <c r="CV8" s="37">
        <f t="shared" si="20"/>
        <v>0</v>
      </c>
      <c r="CW8" s="37">
        <f t="shared" si="20"/>
        <v>0</v>
      </c>
      <c r="CX8" s="37">
        <f t="shared" si="20"/>
        <v>0</v>
      </c>
      <c r="CY8" s="37">
        <f t="shared" si="20"/>
        <v>0</v>
      </c>
      <c r="CZ8" s="37">
        <f t="shared" si="20"/>
        <v>0</v>
      </c>
      <c r="DA8" s="37">
        <f t="shared" si="20"/>
        <v>0</v>
      </c>
      <c r="DB8" s="37">
        <f t="shared" si="20"/>
        <v>0</v>
      </c>
      <c r="DC8" s="37">
        <f t="shared" si="20"/>
        <v>0</v>
      </c>
      <c r="DD8" s="37">
        <f t="shared" si="20"/>
        <v>0</v>
      </c>
      <c r="DE8" s="37">
        <f t="shared" si="20"/>
        <v>0</v>
      </c>
      <c r="DF8" s="37">
        <f t="shared" si="20"/>
        <v>0</v>
      </c>
      <c r="DG8" s="37">
        <f t="shared" si="20"/>
        <v>0</v>
      </c>
      <c r="DH8" s="37">
        <f t="shared" si="20"/>
        <v>0</v>
      </c>
      <c r="DI8" s="37">
        <f t="shared" si="20"/>
        <v>0</v>
      </c>
      <c r="DJ8" s="37">
        <f t="shared" si="20"/>
        <v>0</v>
      </c>
      <c r="DK8" s="37">
        <f t="shared" si="20"/>
        <v>0</v>
      </c>
      <c r="DL8" s="37">
        <f t="shared" si="20"/>
        <v>0</v>
      </c>
      <c r="DM8" s="37">
        <f t="shared" si="20"/>
        <v>0</v>
      </c>
      <c r="DN8" s="37">
        <f t="shared" si="20"/>
        <v>0</v>
      </c>
      <c r="DO8" s="37">
        <f t="shared" si="20"/>
        <v>0</v>
      </c>
      <c r="DP8" s="37">
        <f t="shared" si="20"/>
        <v>0</v>
      </c>
      <c r="DQ8" s="37">
        <f t="shared" si="20"/>
        <v>0</v>
      </c>
      <c r="DR8" s="37">
        <f t="shared" si="20"/>
        <v>0</v>
      </c>
      <c r="DS8" s="37">
        <f t="shared" si="20"/>
        <v>0</v>
      </c>
      <c r="DT8" s="37">
        <f t="shared" si="20"/>
        <v>0</v>
      </c>
      <c r="DU8" s="37">
        <f t="shared" si="20"/>
        <v>0</v>
      </c>
      <c r="DV8" s="37">
        <f t="shared" si="20"/>
        <v>0</v>
      </c>
      <c r="DW8" s="37">
        <f t="shared" si="20"/>
        <v>0</v>
      </c>
      <c r="DX8" s="37">
        <f t="shared" si="20"/>
        <v>0</v>
      </c>
      <c r="DY8" s="37">
        <f t="shared" si="20"/>
        <v>0</v>
      </c>
      <c r="DZ8" s="37">
        <f t="shared" si="20"/>
        <v>0</v>
      </c>
      <c r="EA8" s="37">
        <f t="shared" si="20"/>
        <v>0</v>
      </c>
      <c r="EB8" s="37">
        <f t="shared" si="20"/>
        <v>0</v>
      </c>
      <c r="EC8" s="37">
        <f t="shared" si="20"/>
        <v>0</v>
      </c>
      <c r="ED8" s="37">
        <f t="shared" ref="ED8:ES17" si="28">IF(ED$2&gt;=$C7,IF(ED$2&lt;=$C8,(ED$2-$C7)/($C8-$C7),IF(ED$2&lt;=$C9,1-(ED$2-$C8)/($C9-$C8),0)),0)</f>
        <v>0</v>
      </c>
      <c r="EE8" s="37">
        <f t="shared" si="21"/>
        <v>0</v>
      </c>
      <c r="EF8" s="37">
        <f t="shared" si="21"/>
        <v>0</v>
      </c>
      <c r="EG8" s="37">
        <f t="shared" si="21"/>
        <v>0</v>
      </c>
      <c r="EH8" s="37">
        <f t="shared" si="21"/>
        <v>0</v>
      </c>
      <c r="EI8" s="37">
        <f t="shared" si="21"/>
        <v>0</v>
      </c>
      <c r="EJ8" s="37">
        <f t="shared" si="21"/>
        <v>0</v>
      </c>
      <c r="EK8" s="37">
        <f t="shared" si="21"/>
        <v>0</v>
      </c>
      <c r="EL8" s="37">
        <f t="shared" si="21"/>
        <v>0</v>
      </c>
      <c r="EM8" s="37">
        <f t="shared" si="21"/>
        <v>0</v>
      </c>
      <c r="EN8" s="37">
        <f t="shared" si="21"/>
        <v>0</v>
      </c>
      <c r="EO8" s="37">
        <f t="shared" si="21"/>
        <v>0</v>
      </c>
      <c r="EP8" s="37">
        <f t="shared" si="21"/>
        <v>0</v>
      </c>
      <c r="EQ8" s="37">
        <f t="shared" si="21"/>
        <v>0</v>
      </c>
      <c r="ER8" s="37">
        <f t="shared" si="21"/>
        <v>0</v>
      </c>
      <c r="ES8" s="37">
        <f t="shared" si="21"/>
        <v>0</v>
      </c>
      <c r="ET8" s="37">
        <f t="shared" si="21"/>
        <v>0</v>
      </c>
      <c r="EU8" s="37">
        <f t="shared" si="21"/>
        <v>0</v>
      </c>
      <c r="EV8" s="37">
        <f t="shared" si="21"/>
        <v>0</v>
      </c>
      <c r="EW8" s="37">
        <f t="shared" si="21"/>
        <v>0</v>
      </c>
      <c r="EX8" s="37">
        <f t="shared" si="21"/>
        <v>0</v>
      </c>
      <c r="EY8" s="37">
        <f t="shared" si="21"/>
        <v>0</v>
      </c>
      <c r="EZ8" s="37">
        <f t="shared" si="21"/>
        <v>0</v>
      </c>
      <c r="FA8" s="37">
        <f t="shared" si="21"/>
        <v>0</v>
      </c>
      <c r="FB8" s="37">
        <f t="shared" si="21"/>
        <v>0</v>
      </c>
      <c r="FC8" s="37">
        <f t="shared" si="21"/>
        <v>0</v>
      </c>
      <c r="FD8" s="37">
        <f t="shared" si="21"/>
        <v>0</v>
      </c>
      <c r="FE8" s="37">
        <f t="shared" si="21"/>
        <v>0</v>
      </c>
      <c r="FF8" s="37">
        <f t="shared" si="21"/>
        <v>0</v>
      </c>
      <c r="FG8" s="37">
        <f t="shared" si="21"/>
        <v>0</v>
      </c>
      <c r="FH8" s="37">
        <f t="shared" si="21"/>
        <v>0</v>
      </c>
      <c r="FI8" s="37">
        <f t="shared" si="21"/>
        <v>0</v>
      </c>
      <c r="FJ8" s="37">
        <f t="shared" si="21"/>
        <v>0</v>
      </c>
      <c r="FK8" s="37">
        <f t="shared" si="21"/>
        <v>0</v>
      </c>
      <c r="FL8" s="37">
        <f t="shared" si="21"/>
        <v>0</v>
      </c>
      <c r="FM8" s="37">
        <f t="shared" si="21"/>
        <v>0</v>
      </c>
      <c r="FN8" s="37">
        <f t="shared" si="21"/>
        <v>0</v>
      </c>
      <c r="FO8" s="37">
        <f t="shared" si="21"/>
        <v>0</v>
      </c>
      <c r="FP8" s="37">
        <f t="shared" si="21"/>
        <v>0</v>
      </c>
      <c r="FQ8" s="37">
        <f t="shared" si="21"/>
        <v>0</v>
      </c>
      <c r="FR8" s="37">
        <f t="shared" si="21"/>
        <v>0</v>
      </c>
      <c r="FS8" s="37">
        <f t="shared" si="21"/>
        <v>0</v>
      </c>
      <c r="FT8" s="37">
        <f t="shared" si="21"/>
        <v>0</v>
      </c>
      <c r="FU8" s="37">
        <f t="shared" si="21"/>
        <v>0</v>
      </c>
      <c r="FV8" s="37">
        <f t="shared" si="21"/>
        <v>0</v>
      </c>
      <c r="FW8" s="37">
        <f t="shared" si="21"/>
        <v>0</v>
      </c>
      <c r="FX8" s="37">
        <f t="shared" si="21"/>
        <v>0</v>
      </c>
      <c r="FY8" s="37">
        <f t="shared" si="21"/>
        <v>0</v>
      </c>
      <c r="FZ8" s="37">
        <f t="shared" si="21"/>
        <v>0</v>
      </c>
      <c r="GA8" s="37">
        <f t="shared" si="21"/>
        <v>0</v>
      </c>
      <c r="GB8" s="37">
        <f t="shared" si="21"/>
        <v>0</v>
      </c>
      <c r="GC8" s="37">
        <f t="shared" si="21"/>
        <v>0</v>
      </c>
      <c r="GD8" s="37">
        <f t="shared" si="21"/>
        <v>0</v>
      </c>
      <c r="GE8" s="37">
        <f t="shared" si="21"/>
        <v>0</v>
      </c>
      <c r="GF8" s="37">
        <f t="shared" si="21"/>
        <v>0</v>
      </c>
      <c r="GG8" s="37">
        <f t="shared" si="21"/>
        <v>0</v>
      </c>
      <c r="GH8" s="37">
        <f t="shared" si="21"/>
        <v>0</v>
      </c>
      <c r="GI8" s="37">
        <f t="shared" si="21"/>
        <v>0</v>
      </c>
      <c r="GJ8" s="37">
        <f t="shared" si="21"/>
        <v>0</v>
      </c>
      <c r="GK8" s="37">
        <f t="shared" si="21"/>
        <v>0</v>
      </c>
      <c r="GL8" s="37">
        <f t="shared" si="21"/>
        <v>0</v>
      </c>
      <c r="GM8" s="37">
        <f t="shared" si="21"/>
        <v>0</v>
      </c>
      <c r="GN8" s="37">
        <f t="shared" si="21"/>
        <v>0</v>
      </c>
      <c r="GO8" s="37">
        <f t="shared" si="21"/>
        <v>0</v>
      </c>
      <c r="GP8" s="37">
        <f t="shared" ref="GP8:HE17" si="29">IF(GP$2&gt;=$C7,IF(GP$2&lt;=$C8,(GP$2-$C7)/($C8-$C7),IF(GP$2&lt;=$C9,1-(GP$2-$C8)/($C9-$C8),0)),0)</f>
        <v>0</v>
      </c>
      <c r="GQ8" s="37">
        <f t="shared" si="22"/>
        <v>0</v>
      </c>
      <c r="GR8" s="37">
        <f t="shared" si="22"/>
        <v>0</v>
      </c>
      <c r="GS8" s="37">
        <f t="shared" si="22"/>
        <v>0</v>
      </c>
      <c r="GT8" s="37">
        <f t="shared" si="22"/>
        <v>0</v>
      </c>
      <c r="GU8" s="37">
        <f t="shared" si="22"/>
        <v>0</v>
      </c>
      <c r="GV8" s="37">
        <f t="shared" si="22"/>
        <v>0</v>
      </c>
      <c r="GW8" s="37">
        <f t="shared" si="22"/>
        <v>0</v>
      </c>
      <c r="GX8" s="37">
        <f t="shared" si="22"/>
        <v>0</v>
      </c>
      <c r="GY8" s="37">
        <f t="shared" si="22"/>
        <v>0</v>
      </c>
      <c r="GZ8" s="37">
        <f t="shared" si="22"/>
        <v>0</v>
      </c>
      <c r="HA8" s="37">
        <f t="shared" si="22"/>
        <v>0</v>
      </c>
      <c r="HB8" s="37">
        <f t="shared" si="22"/>
        <v>0</v>
      </c>
      <c r="HC8" s="37">
        <f t="shared" si="22"/>
        <v>0</v>
      </c>
      <c r="HD8" s="37">
        <f t="shared" si="22"/>
        <v>0</v>
      </c>
      <c r="HE8" s="37">
        <f t="shared" si="22"/>
        <v>0</v>
      </c>
      <c r="HF8" s="37">
        <f t="shared" si="22"/>
        <v>0</v>
      </c>
      <c r="HG8" s="37">
        <f t="shared" si="22"/>
        <v>0</v>
      </c>
      <c r="HH8" s="37">
        <f t="shared" si="22"/>
        <v>0</v>
      </c>
      <c r="HI8" s="37">
        <f t="shared" si="22"/>
        <v>0</v>
      </c>
      <c r="HJ8" s="37">
        <f t="shared" si="22"/>
        <v>0</v>
      </c>
      <c r="HK8" s="37">
        <f t="shared" si="22"/>
        <v>0</v>
      </c>
      <c r="HL8" s="37">
        <f t="shared" si="22"/>
        <v>0</v>
      </c>
      <c r="HM8" s="37">
        <f t="shared" si="22"/>
        <v>0</v>
      </c>
      <c r="HN8" s="37">
        <f t="shared" si="22"/>
        <v>0</v>
      </c>
      <c r="HO8" s="37">
        <f t="shared" si="22"/>
        <v>0</v>
      </c>
      <c r="HP8" s="37">
        <f t="shared" si="22"/>
        <v>0</v>
      </c>
      <c r="HQ8" s="37">
        <f t="shared" si="22"/>
        <v>0</v>
      </c>
      <c r="HR8" s="37">
        <f t="shared" si="22"/>
        <v>0</v>
      </c>
      <c r="HS8" s="37">
        <f t="shared" si="22"/>
        <v>0</v>
      </c>
      <c r="HT8" s="37">
        <f t="shared" si="22"/>
        <v>0</v>
      </c>
      <c r="HU8" s="37">
        <f t="shared" si="22"/>
        <v>0</v>
      </c>
      <c r="HV8" s="37">
        <f t="shared" si="22"/>
        <v>0</v>
      </c>
      <c r="HW8" s="37">
        <f t="shared" si="22"/>
        <v>0</v>
      </c>
      <c r="HX8" s="37">
        <f t="shared" si="22"/>
        <v>0</v>
      </c>
      <c r="HY8" s="37">
        <f t="shared" si="22"/>
        <v>0</v>
      </c>
      <c r="HZ8" s="37">
        <f t="shared" si="22"/>
        <v>0</v>
      </c>
      <c r="IA8" s="37">
        <f t="shared" si="22"/>
        <v>0</v>
      </c>
      <c r="IB8" s="37">
        <f t="shared" si="22"/>
        <v>0</v>
      </c>
      <c r="IC8" s="37">
        <f t="shared" si="22"/>
        <v>0</v>
      </c>
      <c r="ID8" s="37">
        <f t="shared" si="22"/>
        <v>0</v>
      </c>
      <c r="IE8" s="37">
        <f t="shared" si="22"/>
        <v>0</v>
      </c>
      <c r="IF8" s="37">
        <f t="shared" si="22"/>
        <v>0</v>
      </c>
      <c r="IG8" s="37">
        <f t="shared" si="22"/>
        <v>0</v>
      </c>
      <c r="IH8" s="37">
        <f t="shared" si="22"/>
        <v>0</v>
      </c>
      <c r="II8" s="37">
        <f t="shared" si="22"/>
        <v>0</v>
      </c>
      <c r="IJ8" s="37">
        <f t="shared" si="22"/>
        <v>0</v>
      </c>
      <c r="IK8" s="37">
        <f t="shared" si="22"/>
        <v>0</v>
      </c>
      <c r="IL8" s="37">
        <f t="shared" si="22"/>
        <v>0</v>
      </c>
      <c r="IM8" s="37">
        <f t="shared" si="22"/>
        <v>0</v>
      </c>
      <c r="IN8" s="37">
        <f t="shared" si="22"/>
        <v>0</v>
      </c>
      <c r="IO8" s="37">
        <f t="shared" si="22"/>
        <v>0</v>
      </c>
      <c r="IP8" s="37">
        <f t="shared" si="22"/>
        <v>0</v>
      </c>
      <c r="IQ8" s="37">
        <f t="shared" si="22"/>
        <v>0</v>
      </c>
      <c r="IR8" s="37">
        <f t="shared" si="22"/>
        <v>0</v>
      </c>
      <c r="IS8" s="37">
        <f t="shared" si="22"/>
        <v>0</v>
      </c>
      <c r="IT8" s="37">
        <f t="shared" si="22"/>
        <v>0</v>
      </c>
      <c r="IU8" s="37">
        <f t="shared" si="22"/>
        <v>0</v>
      </c>
      <c r="IV8" s="37">
        <f t="shared" si="22"/>
        <v>0</v>
      </c>
      <c r="IW8" s="37">
        <f t="shared" si="22"/>
        <v>0</v>
      </c>
      <c r="IX8" s="37">
        <f t="shared" si="22"/>
        <v>0</v>
      </c>
      <c r="IY8" s="37">
        <f t="shared" si="22"/>
        <v>0</v>
      </c>
      <c r="IZ8" s="37">
        <f t="shared" si="22"/>
        <v>0</v>
      </c>
      <c r="JA8" s="37">
        <f t="shared" si="22"/>
        <v>0</v>
      </c>
      <c r="JB8" s="37">
        <f t="shared" ref="JB8:JQ17" si="30">IF(JB$2&gt;=$C7,IF(JB$2&lt;=$C8,(JB$2-$C7)/($C8-$C7),IF(JB$2&lt;=$C9,1-(JB$2-$C8)/($C9-$C8),0)),0)</f>
        <v>0</v>
      </c>
      <c r="JC8" s="37">
        <f t="shared" si="23"/>
        <v>0</v>
      </c>
      <c r="JD8" s="37">
        <f t="shared" si="23"/>
        <v>0</v>
      </c>
      <c r="JE8" s="37">
        <f t="shared" si="23"/>
        <v>0</v>
      </c>
      <c r="JF8" s="37">
        <f t="shared" si="23"/>
        <v>0</v>
      </c>
      <c r="JG8" s="37">
        <f t="shared" si="23"/>
        <v>0</v>
      </c>
      <c r="JH8" s="37">
        <f t="shared" si="23"/>
        <v>0</v>
      </c>
      <c r="JI8" s="37">
        <f t="shared" si="23"/>
        <v>0</v>
      </c>
      <c r="JJ8" s="37">
        <f t="shared" si="23"/>
        <v>0</v>
      </c>
      <c r="JK8" s="37">
        <f t="shared" si="23"/>
        <v>0</v>
      </c>
      <c r="JL8" s="37">
        <f t="shared" si="23"/>
        <v>0</v>
      </c>
      <c r="JM8" s="37">
        <f t="shared" si="23"/>
        <v>0</v>
      </c>
      <c r="JN8" s="37">
        <f t="shared" si="23"/>
        <v>0</v>
      </c>
      <c r="JO8" s="37">
        <f t="shared" si="23"/>
        <v>0</v>
      </c>
      <c r="JP8" s="37">
        <f t="shared" si="23"/>
        <v>0</v>
      </c>
      <c r="JQ8" s="37">
        <f t="shared" si="23"/>
        <v>0</v>
      </c>
      <c r="JR8" s="37">
        <f t="shared" si="23"/>
        <v>0</v>
      </c>
      <c r="JS8" s="37">
        <f t="shared" si="23"/>
        <v>0</v>
      </c>
      <c r="JT8" s="37">
        <f t="shared" si="23"/>
        <v>0</v>
      </c>
      <c r="JU8" s="37">
        <f t="shared" si="23"/>
        <v>0</v>
      </c>
      <c r="JV8" s="37">
        <f t="shared" si="23"/>
        <v>0</v>
      </c>
      <c r="JW8" s="37">
        <f t="shared" si="23"/>
        <v>0</v>
      </c>
      <c r="JX8" s="37">
        <f t="shared" si="23"/>
        <v>0</v>
      </c>
      <c r="JY8" s="37">
        <f t="shared" si="23"/>
        <v>0</v>
      </c>
      <c r="JZ8" s="37">
        <f t="shared" si="23"/>
        <v>0</v>
      </c>
      <c r="KA8" s="37">
        <f t="shared" si="23"/>
        <v>0</v>
      </c>
      <c r="KB8" s="37">
        <f t="shared" si="23"/>
        <v>0</v>
      </c>
      <c r="KC8" s="37">
        <f t="shared" si="23"/>
        <v>0</v>
      </c>
      <c r="KD8" s="37">
        <f t="shared" si="23"/>
        <v>0</v>
      </c>
      <c r="KE8" s="37">
        <f t="shared" si="23"/>
        <v>0</v>
      </c>
      <c r="KF8" s="37">
        <f t="shared" si="23"/>
        <v>0</v>
      </c>
      <c r="KG8" s="37">
        <f t="shared" si="23"/>
        <v>0</v>
      </c>
      <c r="KH8" s="37">
        <f t="shared" si="23"/>
        <v>0</v>
      </c>
      <c r="KI8" s="37">
        <f t="shared" si="23"/>
        <v>0</v>
      </c>
      <c r="KJ8" s="37">
        <f t="shared" si="23"/>
        <v>0</v>
      </c>
      <c r="KK8" s="37">
        <f t="shared" si="23"/>
        <v>0</v>
      </c>
      <c r="KL8" s="37">
        <f t="shared" si="23"/>
        <v>0</v>
      </c>
      <c r="KM8" s="37">
        <f t="shared" si="23"/>
        <v>0</v>
      </c>
      <c r="KN8" s="37">
        <f t="shared" si="23"/>
        <v>0</v>
      </c>
      <c r="KO8" s="37">
        <f t="shared" si="23"/>
        <v>0</v>
      </c>
      <c r="KP8" s="37">
        <f t="shared" si="23"/>
        <v>0</v>
      </c>
      <c r="KQ8" s="37">
        <f t="shared" si="23"/>
        <v>0</v>
      </c>
      <c r="KR8" s="37">
        <f t="shared" si="23"/>
        <v>0</v>
      </c>
      <c r="KS8" s="37">
        <f t="shared" si="23"/>
        <v>0</v>
      </c>
      <c r="KT8" s="37">
        <f t="shared" si="23"/>
        <v>0</v>
      </c>
      <c r="KU8" s="37">
        <f t="shared" si="23"/>
        <v>0</v>
      </c>
      <c r="KV8" s="37">
        <f t="shared" si="23"/>
        <v>0</v>
      </c>
      <c r="KW8" s="37">
        <f t="shared" si="23"/>
        <v>0</v>
      </c>
      <c r="KX8" s="37">
        <f t="shared" si="23"/>
        <v>0</v>
      </c>
      <c r="KY8" s="37">
        <f t="shared" si="23"/>
        <v>0</v>
      </c>
      <c r="KZ8" s="37">
        <f t="shared" si="23"/>
        <v>0</v>
      </c>
      <c r="LA8" s="37">
        <f t="shared" si="23"/>
        <v>0</v>
      </c>
      <c r="LB8" s="37">
        <f t="shared" si="23"/>
        <v>0</v>
      </c>
      <c r="LC8" s="37">
        <f t="shared" si="23"/>
        <v>0</v>
      </c>
      <c r="LD8" s="37">
        <f t="shared" si="23"/>
        <v>0</v>
      </c>
      <c r="LE8" s="37">
        <f t="shared" si="23"/>
        <v>0</v>
      </c>
      <c r="LF8" s="37">
        <f t="shared" si="23"/>
        <v>0</v>
      </c>
      <c r="LG8" s="37">
        <f t="shared" si="23"/>
        <v>0</v>
      </c>
      <c r="LH8" s="37">
        <f t="shared" si="23"/>
        <v>0</v>
      </c>
      <c r="LI8" s="37">
        <f t="shared" si="23"/>
        <v>0</v>
      </c>
      <c r="LJ8" s="37">
        <f t="shared" si="23"/>
        <v>0</v>
      </c>
      <c r="LK8" s="37">
        <f t="shared" si="23"/>
        <v>0</v>
      </c>
      <c r="LL8" s="37">
        <f t="shared" si="23"/>
        <v>0</v>
      </c>
      <c r="LM8" s="37">
        <f t="shared" si="23"/>
        <v>0</v>
      </c>
      <c r="LN8" s="37">
        <f t="shared" ref="LN8:MC17" si="31">IF(LN$2&gt;=$C7,IF(LN$2&lt;=$C8,(LN$2-$C7)/($C8-$C7),IF(LN$2&lt;=$C9,1-(LN$2-$C8)/($C9-$C8),0)),0)</f>
        <v>0</v>
      </c>
      <c r="LO8" s="37">
        <f t="shared" si="24"/>
        <v>0</v>
      </c>
      <c r="LP8" s="37">
        <f t="shared" si="24"/>
        <v>0</v>
      </c>
      <c r="LQ8" s="37">
        <f t="shared" si="24"/>
        <v>0</v>
      </c>
      <c r="LR8" s="37">
        <f t="shared" si="24"/>
        <v>0</v>
      </c>
      <c r="LS8" s="37">
        <f t="shared" si="24"/>
        <v>0</v>
      </c>
      <c r="LT8" s="37">
        <f t="shared" si="24"/>
        <v>0</v>
      </c>
      <c r="LU8" s="37">
        <f t="shared" si="24"/>
        <v>0</v>
      </c>
      <c r="LV8" s="37">
        <f t="shared" si="24"/>
        <v>0</v>
      </c>
      <c r="LW8" s="37">
        <f t="shared" si="24"/>
        <v>0</v>
      </c>
      <c r="LX8" s="37">
        <f t="shared" si="24"/>
        <v>0</v>
      </c>
      <c r="LY8" s="37">
        <f t="shared" si="24"/>
        <v>0</v>
      </c>
      <c r="LZ8" s="37">
        <f t="shared" si="24"/>
        <v>0</v>
      </c>
      <c r="MA8" s="37">
        <f t="shared" si="24"/>
        <v>0</v>
      </c>
      <c r="MB8" s="37">
        <f t="shared" si="24"/>
        <v>0</v>
      </c>
      <c r="MC8" s="37">
        <f t="shared" si="24"/>
        <v>0</v>
      </c>
      <c r="MD8" s="37">
        <f t="shared" si="24"/>
        <v>0</v>
      </c>
      <c r="ME8" s="37">
        <f t="shared" si="24"/>
        <v>0</v>
      </c>
      <c r="MF8" s="37">
        <f t="shared" si="24"/>
        <v>0</v>
      </c>
      <c r="MG8" s="37">
        <f t="shared" si="24"/>
        <v>0</v>
      </c>
      <c r="MH8" s="37">
        <f t="shared" si="24"/>
        <v>0</v>
      </c>
      <c r="MI8" s="37">
        <f t="shared" si="24"/>
        <v>0</v>
      </c>
      <c r="MJ8" s="37">
        <f t="shared" si="24"/>
        <v>0</v>
      </c>
      <c r="MK8" s="37">
        <f t="shared" si="24"/>
        <v>0</v>
      </c>
      <c r="ML8" s="37">
        <f t="shared" si="24"/>
        <v>0</v>
      </c>
      <c r="MM8" s="37">
        <f t="shared" si="24"/>
        <v>0</v>
      </c>
      <c r="MN8" s="37">
        <f t="shared" si="24"/>
        <v>0</v>
      </c>
      <c r="MO8" s="37">
        <f t="shared" si="24"/>
        <v>0</v>
      </c>
      <c r="MP8" s="37">
        <f t="shared" si="24"/>
        <v>0</v>
      </c>
      <c r="MQ8" s="37">
        <f t="shared" si="24"/>
        <v>0</v>
      </c>
      <c r="MR8" s="37">
        <f t="shared" si="24"/>
        <v>0</v>
      </c>
      <c r="MS8" s="37">
        <f t="shared" si="24"/>
        <v>0</v>
      </c>
      <c r="MT8" s="37">
        <f t="shared" si="24"/>
        <v>0</v>
      </c>
      <c r="MU8" s="37">
        <f t="shared" si="24"/>
        <v>0</v>
      </c>
      <c r="MV8" s="37">
        <f t="shared" si="24"/>
        <v>0</v>
      </c>
      <c r="MW8" s="37">
        <f t="shared" si="24"/>
        <v>0</v>
      </c>
      <c r="MX8" s="37">
        <f t="shared" si="24"/>
        <v>0</v>
      </c>
      <c r="MY8" s="37">
        <f t="shared" si="24"/>
        <v>0</v>
      </c>
      <c r="MZ8" s="37">
        <f t="shared" si="24"/>
        <v>0</v>
      </c>
      <c r="NA8" s="37">
        <f t="shared" si="24"/>
        <v>0</v>
      </c>
    </row>
    <row r="9" spans="2:365" x14ac:dyDescent="0.25">
      <c r="C9" s="36">
        <f t="shared" si="25"/>
        <v>72</v>
      </c>
      <c r="D9" s="36" t="str">
        <f t="shared" si="18"/>
        <v>6y</v>
      </c>
      <c r="E9" s="37">
        <f t="shared" si="26"/>
        <v>0</v>
      </c>
      <c r="F9" s="37">
        <f t="shared" si="26"/>
        <v>0</v>
      </c>
      <c r="G9" s="37">
        <f t="shared" si="26"/>
        <v>0</v>
      </c>
      <c r="H9" s="37">
        <f t="shared" si="26"/>
        <v>0</v>
      </c>
      <c r="I9" s="37">
        <f t="shared" si="26"/>
        <v>0</v>
      </c>
      <c r="J9" s="37">
        <f t="shared" si="26"/>
        <v>0</v>
      </c>
      <c r="K9" s="37">
        <f t="shared" si="26"/>
        <v>0</v>
      </c>
      <c r="L9" s="37">
        <f t="shared" si="26"/>
        <v>0</v>
      </c>
      <c r="M9" s="37">
        <f t="shared" si="26"/>
        <v>0</v>
      </c>
      <c r="N9" s="37">
        <f t="shared" si="26"/>
        <v>0</v>
      </c>
      <c r="O9" s="37">
        <f t="shared" si="26"/>
        <v>0</v>
      </c>
      <c r="P9" s="37">
        <f t="shared" si="26"/>
        <v>0</v>
      </c>
      <c r="Q9" s="37">
        <f t="shared" si="26"/>
        <v>0</v>
      </c>
      <c r="R9" s="37">
        <f t="shared" si="26"/>
        <v>0</v>
      </c>
      <c r="S9" s="37">
        <f t="shared" si="26"/>
        <v>0</v>
      </c>
      <c r="T9" s="37">
        <f t="shared" si="26"/>
        <v>0</v>
      </c>
      <c r="U9" s="37">
        <f t="shared" ref="U9:BQ14" si="32">IF(U$2&gt;=$C8,IF(U$2&lt;=$C9,(U$2-$C8)/($C9-$C8),IF(U$2&lt;=$C10,1-(U$2-$C9)/($C10-$C9),0)),0)</f>
        <v>0</v>
      </c>
      <c r="V9" s="37">
        <f t="shared" si="32"/>
        <v>0</v>
      </c>
      <c r="W9" s="37">
        <f t="shared" si="32"/>
        <v>0</v>
      </c>
      <c r="X9" s="37">
        <f t="shared" si="32"/>
        <v>0</v>
      </c>
      <c r="Y9" s="37">
        <f t="shared" si="32"/>
        <v>0</v>
      </c>
      <c r="Z9" s="37">
        <f t="shared" si="32"/>
        <v>0</v>
      </c>
      <c r="AA9" s="37">
        <f t="shared" si="32"/>
        <v>0</v>
      </c>
      <c r="AB9" s="37">
        <f t="shared" si="32"/>
        <v>0</v>
      </c>
      <c r="AC9" s="37">
        <f t="shared" si="32"/>
        <v>0</v>
      </c>
      <c r="AD9" s="37">
        <f t="shared" si="32"/>
        <v>0</v>
      </c>
      <c r="AE9" s="37">
        <f t="shared" si="32"/>
        <v>0</v>
      </c>
      <c r="AF9" s="37">
        <f t="shared" si="32"/>
        <v>0</v>
      </c>
      <c r="AG9" s="37">
        <f t="shared" si="32"/>
        <v>0</v>
      </c>
      <c r="AH9" s="37">
        <f t="shared" si="32"/>
        <v>0</v>
      </c>
      <c r="AI9" s="37">
        <f t="shared" si="32"/>
        <v>0</v>
      </c>
      <c r="AJ9" s="37">
        <f t="shared" si="32"/>
        <v>0</v>
      </c>
      <c r="AK9" s="37">
        <f t="shared" si="32"/>
        <v>0</v>
      </c>
      <c r="AL9" s="37">
        <f t="shared" si="32"/>
        <v>0</v>
      </c>
      <c r="AM9" s="37">
        <f t="shared" si="32"/>
        <v>0</v>
      </c>
      <c r="AN9" s="37">
        <f t="shared" si="32"/>
        <v>0</v>
      </c>
      <c r="AO9" s="37">
        <f t="shared" si="32"/>
        <v>0</v>
      </c>
      <c r="AP9" s="37">
        <f t="shared" si="32"/>
        <v>0</v>
      </c>
      <c r="AQ9" s="37">
        <f t="shared" si="32"/>
        <v>0</v>
      </c>
      <c r="AR9" s="37">
        <f t="shared" si="32"/>
        <v>0</v>
      </c>
      <c r="AS9" s="37">
        <f t="shared" si="32"/>
        <v>0</v>
      </c>
      <c r="AT9" s="37">
        <f t="shared" si="32"/>
        <v>0</v>
      </c>
      <c r="AU9" s="37">
        <f t="shared" si="32"/>
        <v>0</v>
      </c>
      <c r="AV9" s="37">
        <f t="shared" si="32"/>
        <v>0</v>
      </c>
      <c r="AW9" s="37">
        <f t="shared" si="32"/>
        <v>0</v>
      </c>
      <c r="AX9" s="37">
        <f t="shared" si="32"/>
        <v>0</v>
      </c>
      <c r="AY9" s="37">
        <f t="shared" si="32"/>
        <v>0</v>
      </c>
      <c r="AZ9" s="37">
        <f t="shared" si="32"/>
        <v>0</v>
      </c>
      <c r="BA9" s="37">
        <f t="shared" si="32"/>
        <v>0</v>
      </c>
      <c r="BB9" s="37">
        <f t="shared" si="32"/>
        <v>0</v>
      </c>
      <c r="BC9" s="37">
        <f t="shared" si="32"/>
        <v>0</v>
      </c>
      <c r="BD9" s="37">
        <f t="shared" si="32"/>
        <v>0</v>
      </c>
      <c r="BE9" s="37">
        <f t="shared" si="32"/>
        <v>0</v>
      </c>
      <c r="BF9" s="37">
        <f t="shared" si="32"/>
        <v>0</v>
      </c>
      <c r="BG9" s="37">
        <f t="shared" si="32"/>
        <v>0</v>
      </c>
      <c r="BH9" s="37">
        <f t="shared" si="32"/>
        <v>0</v>
      </c>
      <c r="BI9" s="37">
        <f t="shared" si="32"/>
        <v>0</v>
      </c>
      <c r="BJ9" s="37">
        <f t="shared" si="32"/>
        <v>0</v>
      </c>
      <c r="BK9" s="37">
        <f t="shared" si="32"/>
        <v>0</v>
      </c>
      <c r="BL9" s="37">
        <f t="shared" si="32"/>
        <v>0</v>
      </c>
      <c r="BM9" s="37">
        <f t="shared" si="32"/>
        <v>0</v>
      </c>
      <c r="BN9" s="37">
        <f t="shared" si="32"/>
        <v>8.3333333333333329E-2</v>
      </c>
      <c r="BO9" s="37">
        <f t="shared" si="32"/>
        <v>0.16666666666666666</v>
      </c>
      <c r="BP9" s="37">
        <f t="shared" si="32"/>
        <v>0.25</v>
      </c>
      <c r="BQ9" s="37">
        <f t="shared" si="32"/>
        <v>0.33333333333333331</v>
      </c>
      <c r="BR9" s="37">
        <f t="shared" si="27"/>
        <v>0.41666666666666669</v>
      </c>
      <c r="BS9" s="37">
        <f t="shared" si="27"/>
        <v>0.5</v>
      </c>
      <c r="BT9" s="37">
        <f t="shared" si="27"/>
        <v>0.58333333333333337</v>
      </c>
      <c r="BU9" s="37">
        <f t="shared" si="27"/>
        <v>0.66666666666666663</v>
      </c>
      <c r="BV9" s="37">
        <f t="shared" si="27"/>
        <v>0.75</v>
      </c>
      <c r="BW9" s="37">
        <f t="shared" si="27"/>
        <v>0.83333333333333337</v>
      </c>
      <c r="BX9" s="37">
        <f t="shared" si="27"/>
        <v>0.91666666666666663</v>
      </c>
      <c r="BY9" s="37">
        <f t="shared" si="27"/>
        <v>1</v>
      </c>
      <c r="BZ9" s="37">
        <f t="shared" si="27"/>
        <v>0.91666666666666663</v>
      </c>
      <c r="CA9" s="37">
        <f t="shared" si="27"/>
        <v>0.83333333333333337</v>
      </c>
      <c r="CB9" s="37">
        <f t="shared" si="27"/>
        <v>0.75</v>
      </c>
      <c r="CC9" s="37">
        <f t="shared" si="27"/>
        <v>0.66666666666666674</v>
      </c>
      <c r="CD9" s="37">
        <f t="shared" si="27"/>
        <v>0.58333333333333326</v>
      </c>
      <c r="CE9" s="37">
        <f t="shared" si="27"/>
        <v>0.5</v>
      </c>
      <c r="CF9" s="37">
        <f t="shared" si="27"/>
        <v>0.41666666666666663</v>
      </c>
      <c r="CG9" s="37">
        <f t="shared" si="27"/>
        <v>0.33333333333333337</v>
      </c>
      <c r="CH9" s="37">
        <f t="shared" ref="CH9:EC14" si="33">IF(CH$2&gt;=$C8,IF(CH$2&lt;=$C9,(CH$2-$C8)/($C9-$C8),IF(CH$2&lt;=$C10,1-(CH$2-$C9)/($C10-$C9),0)),0)</f>
        <v>0.25</v>
      </c>
      <c r="CI9" s="37">
        <f t="shared" si="33"/>
        <v>0.16666666666666663</v>
      </c>
      <c r="CJ9" s="37">
        <f t="shared" si="33"/>
        <v>8.333333333333337E-2</v>
      </c>
      <c r="CK9" s="37">
        <f t="shared" si="33"/>
        <v>0</v>
      </c>
      <c r="CL9" s="37">
        <f t="shared" si="33"/>
        <v>0</v>
      </c>
      <c r="CM9" s="37">
        <f t="shared" si="33"/>
        <v>0</v>
      </c>
      <c r="CN9" s="37">
        <f t="shared" si="33"/>
        <v>0</v>
      </c>
      <c r="CO9" s="37">
        <f t="shared" si="33"/>
        <v>0</v>
      </c>
      <c r="CP9" s="37">
        <f t="shared" si="33"/>
        <v>0</v>
      </c>
      <c r="CQ9" s="37">
        <f t="shared" si="33"/>
        <v>0</v>
      </c>
      <c r="CR9" s="37">
        <f t="shared" si="33"/>
        <v>0</v>
      </c>
      <c r="CS9" s="37">
        <f t="shared" si="33"/>
        <v>0</v>
      </c>
      <c r="CT9" s="37">
        <f t="shared" si="33"/>
        <v>0</v>
      </c>
      <c r="CU9" s="37">
        <f t="shared" si="33"/>
        <v>0</v>
      </c>
      <c r="CV9" s="37">
        <f t="shared" si="33"/>
        <v>0</v>
      </c>
      <c r="CW9" s="37">
        <f t="shared" si="33"/>
        <v>0</v>
      </c>
      <c r="CX9" s="37">
        <f t="shared" si="33"/>
        <v>0</v>
      </c>
      <c r="CY9" s="37">
        <f t="shared" si="33"/>
        <v>0</v>
      </c>
      <c r="CZ9" s="37">
        <f t="shared" si="33"/>
        <v>0</v>
      </c>
      <c r="DA9" s="37">
        <f t="shared" si="33"/>
        <v>0</v>
      </c>
      <c r="DB9" s="37">
        <f t="shared" si="33"/>
        <v>0</v>
      </c>
      <c r="DC9" s="37">
        <f t="shared" si="33"/>
        <v>0</v>
      </c>
      <c r="DD9" s="37">
        <f t="shared" si="33"/>
        <v>0</v>
      </c>
      <c r="DE9" s="37">
        <f t="shared" si="33"/>
        <v>0</v>
      </c>
      <c r="DF9" s="37">
        <f t="shared" si="33"/>
        <v>0</v>
      </c>
      <c r="DG9" s="37">
        <f t="shared" si="33"/>
        <v>0</v>
      </c>
      <c r="DH9" s="37">
        <f t="shared" si="33"/>
        <v>0</v>
      </c>
      <c r="DI9" s="37">
        <f t="shared" si="33"/>
        <v>0</v>
      </c>
      <c r="DJ9" s="37">
        <f t="shared" si="33"/>
        <v>0</v>
      </c>
      <c r="DK9" s="37">
        <f t="shared" si="33"/>
        <v>0</v>
      </c>
      <c r="DL9" s="37">
        <f t="shared" si="33"/>
        <v>0</v>
      </c>
      <c r="DM9" s="37">
        <f t="shared" si="33"/>
        <v>0</v>
      </c>
      <c r="DN9" s="37">
        <f t="shared" si="33"/>
        <v>0</v>
      </c>
      <c r="DO9" s="37">
        <f t="shared" si="33"/>
        <v>0</v>
      </c>
      <c r="DP9" s="37">
        <f t="shared" si="33"/>
        <v>0</v>
      </c>
      <c r="DQ9" s="37">
        <f t="shared" si="33"/>
        <v>0</v>
      </c>
      <c r="DR9" s="37">
        <f t="shared" si="33"/>
        <v>0</v>
      </c>
      <c r="DS9" s="37">
        <f t="shared" si="33"/>
        <v>0</v>
      </c>
      <c r="DT9" s="37">
        <f t="shared" si="33"/>
        <v>0</v>
      </c>
      <c r="DU9" s="37">
        <f t="shared" si="33"/>
        <v>0</v>
      </c>
      <c r="DV9" s="37">
        <f t="shared" si="33"/>
        <v>0</v>
      </c>
      <c r="DW9" s="37">
        <f t="shared" si="33"/>
        <v>0</v>
      </c>
      <c r="DX9" s="37">
        <f t="shared" si="33"/>
        <v>0</v>
      </c>
      <c r="DY9" s="37">
        <f t="shared" si="33"/>
        <v>0</v>
      </c>
      <c r="DZ9" s="37">
        <f t="shared" si="33"/>
        <v>0</v>
      </c>
      <c r="EA9" s="37">
        <f t="shared" si="33"/>
        <v>0</v>
      </c>
      <c r="EB9" s="37">
        <f t="shared" si="33"/>
        <v>0</v>
      </c>
      <c r="EC9" s="37">
        <f t="shared" si="33"/>
        <v>0</v>
      </c>
      <c r="ED9" s="37">
        <f t="shared" si="28"/>
        <v>0</v>
      </c>
      <c r="EE9" s="37">
        <f t="shared" si="28"/>
        <v>0</v>
      </c>
      <c r="EF9" s="37">
        <f t="shared" si="28"/>
        <v>0</v>
      </c>
      <c r="EG9" s="37">
        <f t="shared" si="28"/>
        <v>0</v>
      </c>
      <c r="EH9" s="37">
        <f t="shared" si="28"/>
        <v>0</v>
      </c>
      <c r="EI9" s="37">
        <f t="shared" si="28"/>
        <v>0</v>
      </c>
      <c r="EJ9" s="37">
        <f t="shared" si="28"/>
        <v>0</v>
      </c>
      <c r="EK9" s="37">
        <f t="shared" si="28"/>
        <v>0</v>
      </c>
      <c r="EL9" s="37">
        <f t="shared" si="28"/>
        <v>0</v>
      </c>
      <c r="EM9" s="37">
        <f t="shared" si="28"/>
        <v>0</v>
      </c>
      <c r="EN9" s="37">
        <f t="shared" si="28"/>
        <v>0</v>
      </c>
      <c r="EO9" s="37">
        <f t="shared" si="28"/>
        <v>0</v>
      </c>
      <c r="EP9" s="37">
        <f t="shared" si="28"/>
        <v>0</v>
      </c>
      <c r="EQ9" s="37">
        <f t="shared" si="28"/>
        <v>0</v>
      </c>
      <c r="ER9" s="37">
        <f t="shared" si="28"/>
        <v>0</v>
      </c>
      <c r="ES9" s="37">
        <f t="shared" si="28"/>
        <v>0</v>
      </c>
      <c r="ET9" s="37">
        <f t="shared" ref="ET9:GO14" si="34">IF(ET$2&gt;=$C8,IF(ET$2&lt;=$C9,(ET$2-$C8)/($C9-$C8),IF(ET$2&lt;=$C10,1-(ET$2-$C9)/($C10-$C9),0)),0)</f>
        <v>0</v>
      </c>
      <c r="EU9" s="37">
        <f t="shared" si="34"/>
        <v>0</v>
      </c>
      <c r="EV9" s="37">
        <f t="shared" si="34"/>
        <v>0</v>
      </c>
      <c r="EW9" s="37">
        <f t="shared" si="34"/>
        <v>0</v>
      </c>
      <c r="EX9" s="37">
        <f t="shared" si="34"/>
        <v>0</v>
      </c>
      <c r="EY9" s="37">
        <f t="shared" si="34"/>
        <v>0</v>
      </c>
      <c r="EZ9" s="37">
        <f t="shared" si="34"/>
        <v>0</v>
      </c>
      <c r="FA9" s="37">
        <f t="shared" si="34"/>
        <v>0</v>
      </c>
      <c r="FB9" s="37">
        <f t="shared" si="34"/>
        <v>0</v>
      </c>
      <c r="FC9" s="37">
        <f t="shared" si="34"/>
        <v>0</v>
      </c>
      <c r="FD9" s="37">
        <f t="shared" si="34"/>
        <v>0</v>
      </c>
      <c r="FE9" s="37">
        <f t="shared" si="34"/>
        <v>0</v>
      </c>
      <c r="FF9" s="37">
        <f t="shared" si="34"/>
        <v>0</v>
      </c>
      <c r="FG9" s="37">
        <f t="shared" si="34"/>
        <v>0</v>
      </c>
      <c r="FH9" s="37">
        <f t="shared" si="34"/>
        <v>0</v>
      </c>
      <c r="FI9" s="37">
        <f t="shared" si="34"/>
        <v>0</v>
      </c>
      <c r="FJ9" s="37">
        <f t="shared" si="34"/>
        <v>0</v>
      </c>
      <c r="FK9" s="37">
        <f t="shared" si="34"/>
        <v>0</v>
      </c>
      <c r="FL9" s="37">
        <f t="shared" si="34"/>
        <v>0</v>
      </c>
      <c r="FM9" s="37">
        <f t="shared" si="34"/>
        <v>0</v>
      </c>
      <c r="FN9" s="37">
        <f t="shared" si="34"/>
        <v>0</v>
      </c>
      <c r="FO9" s="37">
        <f t="shared" si="34"/>
        <v>0</v>
      </c>
      <c r="FP9" s="37">
        <f t="shared" si="34"/>
        <v>0</v>
      </c>
      <c r="FQ9" s="37">
        <f t="shared" si="34"/>
        <v>0</v>
      </c>
      <c r="FR9" s="37">
        <f t="shared" si="34"/>
        <v>0</v>
      </c>
      <c r="FS9" s="37">
        <f t="shared" si="34"/>
        <v>0</v>
      </c>
      <c r="FT9" s="37">
        <f t="shared" si="34"/>
        <v>0</v>
      </c>
      <c r="FU9" s="37">
        <f t="shared" si="34"/>
        <v>0</v>
      </c>
      <c r="FV9" s="37">
        <f t="shared" si="34"/>
        <v>0</v>
      </c>
      <c r="FW9" s="37">
        <f t="shared" si="34"/>
        <v>0</v>
      </c>
      <c r="FX9" s="37">
        <f t="shared" si="34"/>
        <v>0</v>
      </c>
      <c r="FY9" s="37">
        <f t="shared" si="34"/>
        <v>0</v>
      </c>
      <c r="FZ9" s="37">
        <f t="shared" si="34"/>
        <v>0</v>
      </c>
      <c r="GA9" s="37">
        <f t="shared" si="34"/>
        <v>0</v>
      </c>
      <c r="GB9" s="37">
        <f t="shared" si="34"/>
        <v>0</v>
      </c>
      <c r="GC9" s="37">
        <f t="shared" si="34"/>
        <v>0</v>
      </c>
      <c r="GD9" s="37">
        <f t="shared" si="34"/>
        <v>0</v>
      </c>
      <c r="GE9" s="37">
        <f t="shared" si="34"/>
        <v>0</v>
      </c>
      <c r="GF9" s="37">
        <f t="shared" si="34"/>
        <v>0</v>
      </c>
      <c r="GG9" s="37">
        <f t="shared" si="34"/>
        <v>0</v>
      </c>
      <c r="GH9" s="37">
        <f t="shared" si="34"/>
        <v>0</v>
      </c>
      <c r="GI9" s="37">
        <f t="shared" si="34"/>
        <v>0</v>
      </c>
      <c r="GJ9" s="37">
        <f t="shared" si="34"/>
        <v>0</v>
      </c>
      <c r="GK9" s="37">
        <f t="shared" si="34"/>
        <v>0</v>
      </c>
      <c r="GL9" s="37">
        <f t="shared" si="34"/>
        <v>0</v>
      </c>
      <c r="GM9" s="37">
        <f t="shared" si="34"/>
        <v>0</v>
      </c>
      <c r="GN9" s="37">
        <f t="shared" si="34"/>
        <v>0</v>
      </c>
      <c r="GO9" s="37">
        <f t="shared" si="34"/>
        <v>0</v>
      </c>
      <c r="GP9" s="37">
        <f t="shared" si="29"/>
        <v>0</v>
      </c>
      <c r="GQ9" s="37">
        <f t="shared" si="29"/>
        <v>0</v>
      </c>
      <c r="GR9" s="37">
        <f t="shared" si="29"/>
        <v>0</v>
      </c>
      <c r="GS9" s="37">
        <f t="shared" si="29"/>
        <v>0</v>
      </c>
      <c r="GT9" s="37">
        <f t="shared" si="29"/>
        <v>0</v>
      </c>
      <c r="GU9" s="37">
        <f t="shared" si="29"/>
        <v>0</v>
      </c>
      <c r="GV9" s="37">
        <f t="shared" si="29"/>
        <v>0</v>
      </c>
      <c r="GW9" s="37">
        <f t="shared" si="29"/>
        <v>0</v>
      </c>
      <c r="GX9" s="37">
        <f t="shared" si="29"/>
        <v>0</v>
      </c>
      <c r="GY9" s="37">
        <f t="shared" si="29"/>
        <v>0</v>
      </c>
      <c r="GZ9" s="37">
        <f t="shared" si="29"/>
        <v>0</v>
      </c>
      <c r="HA9" s="37">
        <f t="shared" si="29"/>
        <v>0</v>
      </c>
      <c r="HB9" s="37">
        <f t="shared" si="29"/>
        <v>0</v>
      </c>
      <c r="HC9" s="37">
        <f t="shared" si="29"/>
        <v>0</v>
      </c>
      <c r="HD9" s="37">
        <f t="shared" si="29"/>
        <v>0</v>
      </c>
      <c r="HE9" s="37">
        <f t="shared" si="29"/>
        <v>0</v>
      </c>
      <c r="HF9" s="37">
        <f t="shared" ref="HF9:JA14" si="35">IF(HF$2&gt;=$C8,IF(HF$2&lt;=$C9,(HF$2-$C8)/($C9-$C8),IF(HF$2&lt;=$C10,1-(HF$2-$C9)/($C10-$C9),0)),0)</f>
        <v>0</v>
      </c>
      <c r="HG9" s="37">
        <f t="shared" si="35"/>
        <v>0</v>
      </c>
      <c r="HH9" s="37">
        <f t="shared" si="35"/>
        <v>0</v>
      </c>
      <c r="HI9" s="37">
        <f t="shared" si="35"/>
        <v>0</v>
      </c>
      <c r="HJ9" s="37">
        <f t="shared" si="35"/>
        <v>0</v>
      </c>
      <c r="HK9" s="37">
        <f t="shared" si="35"/>
        <v>0</v>
      </c>
      <c r="HL9" s="37">
        <f t="shared" si="35"/>
        <v>0</v>
      </c>
      <c r="HM9" s="37">
        <f t="shared" si="35"/>
        <v>0</v>
      </c>
      <c r="HN9" s="37">
        <f t="shared" si="35"/>
        <v>0</v>
      </c>
      <c r="HO9" s="37">
        <f t="shared" si="35"/>
        <v>0</v>
      </c>
      <c r="HP9" s="37">
        <f t="shared" si="35"/>
        <v>0</v>
      </c>
      <c r="HQ9" s="37">
        <f t="shared" si="35"/>
        <v>0</v>
      </c>
      <c r="HR9" s="37">
        <f t="shared" si="35"/>
        <v>0</v>
      </c>
      <c r="HS9" s="37">
        <f t="shared" si="35"/>
        <v>0</v>
      </c>
      <c r="HT9" s="37">
        <f t="shared" si="35"/>
        <v>0</v>
      </c>
      <c r="HU9" s="37">
        <f t="shared" si="35"/>
        <v>0</v>
      </c>
      <c r="HV9" s="37">
        <f t="shared" si="35"/>
        <v>0</v>
      </c>
      <c r="HW9" s="37">
        <f t="shared" si="35"/>
        <v>0</v>
      </c>
      <c r="HX9" s="37">
        <f t="shared" si="35"/>
        <v>0</v>
      </c>
      <c r="HY9" s="37">
        <f t="shared" si="35"/>
        <v>0</v>
      </c>
      <c r="HZ9" s="37">
        <f t="shared" si="35"/>
        <v>0</v>
      </c>
      <c r="IA9" s="37">
        <f t="shared" si="35"/>
        <v>0</v>
      </c>
      <c r="IB9" s="37">
        <f t="shared" si="35"/>
        <v>0</v>
      </c>
      <c r="IC9" s="37">
        <f t="shared" si="35"/>
        <v>0</v>
      </c>
      <c r="ID9" s="37">
        <f t="shared" si="35"/>
        <v>0</v>
      </c>
      <c r="IE9" s="37">
        <f t="shared" si="35"/>
        <v>0</v>
      </c>
      <c r="IF9" s="37">
        <f t="shared" si="35"/>
        <v>0</v>
      </c>
      <c r="IG9" s="37">
        <f t="shared" si="35"/>
        <v>0</v>
      </c>
      <c r="IH9" s="37">
        <f t="shared" si="35"/>
        <v>0</v>
      </c>
      <c r="II9" s="37">
        <f t="shared" si="35"/>
        <v>0</v>
      </c>
      <c r="IJ9" s="37">
        <f t="shared" si="35"/>
        <v>0</v>
      </c>
      <c r="IK9" s="37">
        <f t="shared" si="35"/>
        <v>0</v>
      </c>
      <c r="IL9" s="37">
        <f t="shared" si="35"/>
        <v>0</v>
      </c>
      <c r="IM9" s="37">
        <f t="shared" si="35"/>
        <v>0</v>
      </c>
      <c r="IN9" s="37">
        <f t="shared" si="35"/>
        <v>0</v>
      </c>
      <c r="IO9" s="37">
        <f t="shared" si="35"/>
        <v>0</v>
      </c>
      <c r="IP9" s="37">
        <f t="shared" si="35"/>
        <v>0</v>
      </c>
      <c r="IQ9" s="37">
        <f t="shared" si="35"/>
        <v>0</v>
      </c>
      <c r="IR9" s="37">
        <f t="shared" si="35"/>
        <v>0</v>
      </c>
      <c r="IS9" s="37">
        <f t="shared" si="35"/>
        <v>0</v>
      </c>
      <c r="IT9" s="37">
        <f t="shared" si="35"/>
        <v>0</v>
      </c>
      <c r="IU9" s="37">
        <f t="shared" si="35"/>
        <v>0</v>
      </c>
      <c r="IV9" s="37">
        <f t="shared" si="35"/>
        <v>0</v>
      </c>
      <c r="IW9" s="37">
        <f t="shared" si="35"/>
        <v>0</v>
      </c>
      <c r="IX9" s="37">
        <f t="shared" si="35"/>
        <v>0</v>
      </c>
      <c r="IY9" s="37">
        <f t="shared" si="35"/>
        <v>0</v>
      </c>
      <c r="IZ9" s="37">
        <f t="shared" si="35"/>
        <v>0</v>
      </c>
      <c r="JA9" s="37">
        <f t="shared" si="35"/>
        <v>0</v>
      </c>
      <c r="JB9" s="37">
        <f t="shared" si="30"/>
        <v>0</v>
      </c>
      <c r="JC9" s="37">
        <f t="shared" si="30"/>
        <v>0</v>
      </c>
      <c r="JD9" s="37">
        <f t="shared" si="30"/>
        <v>0</v>
      </c>
      <c r="JE9" s="37">
        <f t="shared" si="30"/>
        <v>0</v>
      </c>
      <c r="JF9" s="37">
        <f t="shared" si="30"/>
        <v>0</v>
      </c>
      <c r="JG9" s="37">
        <f t="shared" si="30"/>
        <v>0</v>
      </c>
      <c r="JH9" s="37">
        <f t="shared" si="30"/>
        <v>0</v>
      </c>
      <c r="JI9" s="37">
        <f t="shared" si="30"/>
        <v>0</v>
      </c>
      <c r="JJ9" s="37">
        <f t="shared" si="30"/>
        <v>0</v>
      </c>
      <c r="JK9" s="37">
        <f t="shared" si="30"/>
        <v>0</v>
      </c>
      <c r="JL9" s="37">
        <f t="shared" si="30"/>
        <v>0</v>
      </c>
      <c r="JM9" s="37">
        <f t="shared" si="30"/>
        <v>0</v>
      </c>
      <c r="JN9" s="37">
        <f t="shared" si="30"/>
        <v>0</v>
      </c>
      <c r="JO9" s="37">
        <f t="shared" si="30"/>
        <v>0</v>
      </c>
      <c r="JP9" s="37">
        <f t="shared" si="30"/>
        <v>0</v>
      </c>
      <c r="JQ9" s="37">
        <f t="shared" si="30"/>
        <v>0</v>
      </c>
      <c r="JR9" s="37">
        <f t="shared" ref="JR9:LM14" si="36">IF(JR$2&gt;=$C8,IF(JR$2&lt;=$C9,(JR$2-$C8)/($C9-$C8),IF(JR$2&lt;=$C10,1-(JR$2-$C9)/($C10-$C9),0)),0)</f>
        <v>0</v>
      </c>
      <c r="JS9" s="37">
        <f t="shared" si="36"/>
        <v>0</v>
      </c>
      <c r="JT9" s="37">
        <f t="shared" si="36"/>
        <v>0</v>
      </c>
      <c r="JU9" s="37">
        <f t="shared" si="36"/>
        <v>0</v>
      </c>
      <c r="JV9" s="37">
        <f t="shared" si="36"/>
        <v>0</v>
      </c>
      <c r="JW9" s="37">
        <f t="shared" si="36"/>
        <v>0</v>
      </c>
      <c r="JX9" s="37">
        <f t="shared" si="36"/>
        <v>0</v>
      </c>
      <c r="JY9" s="37">
        <f t="shared" si="36"/>
        <v>0</v>
      </c>
      <c r="JZ9" s="37">
        <f t="shared" si="36"/>
        <v>0</v>
      </c>
      <c r="KA9" s="37">
        <f t="shared" si="36"/>
        <v>0</v>
      </c>
      <c r="KB9" s="37">
        <f t="shared" si="36"/>
        <v>0</v>
      </c>
      <c r="KC9" s="37">
        <f t="shared" si="36"/>
        <v>0</v>
      </c>
      <c r="KD9" s="37">
        <f t="shared" si="36"/>
        <v>0</v>
      </c>
      <c r="KE9" s="37">
        <f t="shared" si="36"/>
        <v>0</v>
      </c>
      <c r="KF9" s="37">
        <f t="shared" si="36"/>
        <v>0</v>
      </c>
      <c r="KG9" s="37">
        <f t="shared" si="36"/>
        <v>0</v>
      </c>
      <c r="KH9" s="37">
        <f t="shared" si="36"/>
        <v>0</v>
      </c>
      <c r="KI9" s="37">
        <f t="shared" si="36"/>
        <v>0</v>
      </c>
      <c r="KJ9" s="37">
        <f t="shared" si="36"/>
        <v>0</v>
      </c>
      <c r="KK9" s="37">
        <f t="shared" si="36"/>
        <v>0</v>
      </c>
      <c r="KL9" s="37">
        <f t="shared" si="36"/>
        <v>0</v>
      </c>
      <c r="KM9" s="37">
        <f t="shared" si="36"/>
        <v>0</v>
      </c>
      <c r="KN9" s="37">
        <f t="shared" si="36"/>
        <v>0</v>
      </c>
      <c r="KO9" s="37">
        <f t="shared" si="36"/>
        <v>0</v>
      </c>
      <c r="KP9" s="37">
        <f t="shared" si="36"/>
        <v>0</v>
      </c>
      <c r="KQ9" s="37">
        <f t="shared" si="36"/>
        <v>0</v>
      </c>
      <c r="KR9" s="37">
        <f t="shared" si="36"/>
        <v>0</v>
      </c>
      <c r="KS9" s="37">
        <f t="shared" si="36"/>
        <v>0</v>
      </c>
      <c r="KT9" s="37">
        <f t="shared" si="36"/>
        <v>0</v>
      </c>
      <c r="KU9" s="37">
        <f t="shared" si="36"/>
        <v>0</v>
      </c>
      <c r="KV9" s="37">
        <f t="shared" si="36"/>
        <v>0</v>
      </c>
      <c r="KW9" s="37">
        <f t="shared" si="36"/>
        <v>0</v>
      </c>
      <c r="KX9" s="37">
        <f t="shared" si="36"/>
        <v>0</v>
      </c>
      <c r="KY9" s="37">
        <f t="shared" si="36"/>
        <v>0</v>
      </c>
      <c r="KZ9" s="37">
        <f t="shared" si="36"/>
        <v>0</v>
      </c>
      <c r="LA9" s="37">
        <f t="shared" si="36"/>
        <v>0</v>
      </c>
      <c r="LB9" s="37">
        <f t="shared" si="36"/>
        <v>0</v>
      </c>
      <c r="LC9" s="37">
        <f t="shared" si="36"/>
        <v>0</v>
      </c>
      <c r="LD9" s="37">
        <f t="shared" si="36"/>
        <v>0</v>
      </c>
      <c r="LE9" s="37">
        <f t="shared" si="36"/>
        <v>0</v>
      </c>
      <c r="LF9" s="37">
        <f t="shared" si="36"/>
        <v>0</v>
      </c>
      <c r="LG9" s="37">
        <f t="shared" si="36"/>
        <v>0</v>
      </c>
      <c r="LH9" s="37">
        <f t="shared" si="36"/>
        <v>0</v>
      </c>
      <c r="LI9" s="37">
        <f t="shared" si="36"/>
        <v>0</v>
      </c>
      <c r="LJ9" s="37">
        <f t="shared" si="36"/>
        <v>0</v>
      </c>
      <c r="LK9" s="37">
        <f t="shared" si="36"/>
        <v>0</v>
      </c>
      <c r="LL9" s="37">
        <f t="shared" si="36"/>
        <v>0</v>
      </c>
      <c r="LM9" s="37">
        <f t="shared" si="36"/>
        <v>0</v>
      </c>
      <c r="LN9" s="37">
        <f t="shared" si="31"/>
        <v>0</v>
      </c>
      <c r="LO9" s="37">
        <f t="shared" si="24"/>
        <v>0</v>
      </c>
      <c r="LP9" s="37">
        <f t="shared" si="24"/>
        <v>0</v>
      </c>
      <c r="LQ9" s="37">
        <f t="shared" si="24"/>
        <v>0</v>
      </c>
      <c r="LR9" s="37">
        <f t="shared" si="24"/>
        <v>0</v>
      </c>
      <c r="LS9" s="37">
        <f t="shared" si="24"/>
        <v>0</v>
      </c>
      <c r="LT9" s="37">
        <f t="shared" si="24"/>
        <v>0</v>
      </c>
      <c r="LU9" s="37">
        <f t="shared" si="24"/>
        <v>0</v>
      </c>
      <c r="LV9" s="37">
        <f t="shared" si="24"/>
        <v>0</v>
      </c>
      <c r="LW9" s="37">
        <f t="shared" si="24"/>
        <v>0</v>
      </c>
      <c r="LX9" s="37">
        <f t="shared" si="24"/>
        <v>0</v>
      </c>
      <c r="LY9" s="37">
        <f t="shared" si="24"/>
        <v>0</v>
      </c>
      <c r="LZ9" s="37">
        <f t="shared" si="24"/>
        <v>0</v>
      </c>
      <c r="MA9" s="37">
        <f t="shared" si="24"/>
        <v>0</v>
      </c>
      <c r="MB9" s="37">
        <f t="shared" si="24"/>
        <v>0</v>
      </c>
      <c r="MC9" s="37">
        <f t="shared" si="24"/>
        <v>0</v>
      </c>
      <c r="MD9" s="37">
        <f t="shared" si="24"/>
        <v>0</v>
      </c>
      <c r="ME9" s="37">
        <f t="shared" si="24"/>
        <v>0</v>
      </c>
      <c r="MF9" s="37">
        <f t="shared" si="24"/>
        <v>0</v>
      </c>
      <c r="MG9" s="37">
        <f t="shared" si="24"/>
        <v>0</v>
      </c>
      <c r="MH9" s="37">
        <f t="shared" si="24"/>
        <v>0</v>
      </c>
      <c r="MI9" s="37">
        <f t="shared" si="24"/>
        <v>0</v>
      </c>
      <c r="MJ9" s="37">
        <f t="shared" si="24"/>
        <v>0</v>
      </c>
      <c r="MK9" s="37">
        <f t="shared" si="24"/>
        <v>0</v>
      </c>
      <c r="ML9" s="37">
        <f t="shared" si="24"/>
        <v>0</v>
      </c>
      <c r="MM9" s="37">
        <f t="shared" si="24"/>
        <v>0</v>
      </c>
      <c r="MN9" s="37">
        <f t="shared" si="24"/>
        <v>0</v>
      </c>
      <c r="MO9" s="37">
        <f t="shared" si="24"/>
        <v>0</v>
      </c>
      <c r="MP9" s="37">
        <f t="shared" si="24"/>
        <v>0</v>
      </c>
      <c r="MQ9" s="37">
        <f t="shared" si="24"/>
        <v>0</v>
      </c>
      <c r="MR9" s="37">
        <f t="shared" si="24"/>
        <v>0</v>
      </c>
      <c r="MS9" s="37">
        <f t="shared" si="24"/>
        <v>0</v>
      </c>
      <c r="MT9" s="37">
        <f t="shared" si="24"/>
        <v>0</v>
      </c>
      <c r="MU9" s="37">
        <f t="shared" si="24"/>
        <v>0</v>
      </c>
      <c r="MV9" s="37">
        <f t="shared" si="24"/>
        <v>0</v>
      </c>
      <c r="MW9" s="37">
        <f t="shared" si="24"/>
        <v>0</v>
      </c>
      <c r="MX9" s="37">
        <f t="shared" si="24"/>
        <v>0</v>
      </c>
      <c r="MY9" s="37">
        <f t="shared" si="24"/>
        <v>0</v>
      </c>
      <c r="MZ9" s="37">
        <f t="shared" si="24"/>
        <v>0</v>
      </c>
      <c r="NA9" s="37">
        <f t="shared" si="24"/>
        <v>0</v>
      </c>
    </row>
    <row r="10" spans="2:365" x14ac:dyDescent="0.25">
      <c r="C10" s="36">
        <f t="shared" si="25"/>
        <v>84</v>
      </c>
      <c r="D10" s="36" t="str">
        <f t="shared" si="18"/>
        <v>7y</v>
      </c>
      <c r="E10" s="37">
        <f t="shared" si="26"/>
        <v>0</v>
      </c>
      <c r="F10" s="37">
        <f t="shared" si="26"/>
        <v>0</v>
      </c>
      <c r="G10" s="37">
        <f t="shared" si="26"/>
        <v>0</v>
      </c>
      <c r="H10" s="37">
        <f t="shared" si="26"/>
        <v>0</v>
      </c>
      <c r="I10" s="37">
        <f t="shared" si="26"/>
        <v>0</v>
      </c>
      <c r="J10" s="37">
        <f t="shared" si="26"/>
        <v>0</v>
      </c>
      <c r="K10" s="37">
        <f t="shared" si="26"/>
        <v>0</v>
      </c>
      <c r="L10" s="37">
        <f t="shared" si="26"/>
        <v>0</v>
      </c>
      <c r="M10" s="37">
        <f t="shared" si="26"/>
        <v>0</v>
      </c>
      <c r="N10" s="37">
        <f t="shared" si="26"/>
        <v>0</v>
      </c>
      <c r="O10" s="37">
        <f t="shared" si="26"/>
        <v>0</v>
      </c>
      <c r="P10" s="37">
        <f t="shared" si="26"/>
        <v>0</v>
      </c>
      <c r="Q10" s="37">
        <f t="shared" si="26"/>
        <v>0</v>
      </c>
      <c r="R10" s="37">
        <f t="shared" si="26"/>
        <v>0</v>
      </c>
      <c r="S10" s="37">
        <f t="shared" si="26"/>
        <v>0</v>
      </c>
      <c r="T10" s="37">
        <f t="shared" si="26"/>
        <v>0</v>
      </c>
      <c r="U10" s="37">
        <f t="shared" si="32"/>
        <v>0</v>
      </c>
      <c r="V10" s="37">
        <f t="shared" si="32"/>
        <v>0</v>
      </c>
      <c r="W10" s="37">
        <f t="shared" si="32"/>
        <v>0</v>
      </c>
      <c r="X10" s="37">
        <f t="shared" si="32"/>
        <v>0</v>
      </c>
      <c r="Y10" s="37">
        <f t="shared" si="32"/>
        <v>0</v>
      </c>
      <c r="Z10" s="37">
        <f t="shared" si="32"/>
        <v>0</v>
      </c>
      <c r="AA10" s="37">
        <f t="shared" si="32"/>
        <v>0</v>
      </c>
      <c r="AB10" s="37">
        <f t="shared" si="32"/>
        <v>0</v>
      </c>
      <c r="AC10" s="37">
        <f t="shared" si="32"/>
        <v>0</v>
      </c>
      <c r="AD10" s="37">
        <f t="shared" si="32"/>
        <v>0</v>
      </c>
      <c r="AE10" s="37">
        <f t="shared" si="32"/>
        <v>0</v>
      </c>
      <c r="AF10" s="37">
        <f t="shared" si="32"/>
        <v>0</v>
      </c>
      <c r="AG10" s="37">
        <f t="shared" si="32"/>
        <v>0</v>
      </c>
      <c r="AH10" s="37">
        <f t="shared" si="32"/>
        <v>0</v>
      </c>
      <c r="AI10" s="37">
        <f t="shared" si="32"/>
        <v>0</v>
      </c>
      <c r="AJ10" s="37">
        <f t="shared" si="32"/>
        <v>0</v>
      </c>
      <c r="AK10" s="37">
        <f t="shared" si="32"/>
        <v>0</v>
      </c>
      <c r="AL10" s="37">
        <f t="shared" si="32"/>
        <v>0</v>
      </c>
      <c r="AM10" s="37">
        <f t="shared" si="32"/>
        <v>0</v>
      </c>
      <c r="AN10" s="37">
        <f t="shared" si="32"/>
        <v>0</v>
      </c>
      <c r="AO10" s="37">
        <f t="shared" si="32"/>
        <v>0</v>
      </c>
      <c r="AP10" s="37">
        <f t="shared" si="32"/>
        <v>0</v>
      </c>
      <c r="AQ10" s="37">
        <f t="shared" si="32"/>
        <v>0</v>
      </c>
      <c r="AR10" s="37">
        <f t="shared" si="32"/>
        <v>0</v>
      </c>
      <c r="AS10" s="37">
        <f t="shared" si="32"/>
        <v>0</v>
      </c>
      <c r="AT10" s="37">
        <f t="shared" si="32"/>
        <v>0</v>
      </c>
      <c r="AU10" s="37">
        <f t="shared" si="32"/>
        <v>0</v>
      </c>
      <c r="AV10" s="37">
        <f t="shared" si="32"/>
        <v>0</v>
      </c>
      <c r="AW10" s="37">
        <f t="shared" si="32"/>
        <v>0</v>
      </c>
      <c r="AX10" s="37">
        <f t="shared" si="32"/>
        <v>0</v>
      </c>
      <c r="AY10" s="37">
        <f t="shared" si="32"/>
        <v>0</v>
      </c>
      <c r="AZ10" s="37">
        <f t="shared" si="32"/>
        <v>0</v>
      </c>
      <c r="BA10" s="37">
        <f t="shared" si="32"/>
        <v>0</v>
      </c>
      <c r="BB10" s="37">
        <f t="shared" si="32"/>
        <v>0</v>
      </c>
      <c r="BC10" s="37">
        <f t="shared" si="32"/>
        <v>0</v>
      </c>
      <c r="BD10" s="37">
        <f t="shared" si="32"/>
        <v>0</v>
      </c>
      <c r="BE10" s="37">
        <f t="shared" si="32"/>
        <v>0</v>
      </c>
      <c r="BF10" s="37">
        <f t="shared" si="32"/>
        <v>0</v>
      </c>
      <c r="BG10" s="37">
        <f t="shared" si="32"/>
        <v>0</v>
      </c>
      <c r="BH10" s="37">
        <f t="shared" si="32"/>
        <v>0</v>
      </c>
      <c r="BI10" s="37">
        <f t="shared" si="32"/>
        <v>0</v>
      </c>
      <c r="BJ10" s="37">
        <f t="shared" si="32"/>
        <v>0</v>
      </c>
      <c r="BK10" s="37">
        <f t="shared" si="32"/>
        <v>0</v>
      </c>
      <c r="BL10" s="37">
        <f t="shared" si="32"/>
        <v>0</v>
      </c>
      <c r="BM10" s="37">
        <f t="shared" si="32"/>
        <v>0</v>
      </c>
      <c r="BN10" s="37">
        <f t="shared" si="32"/>
        <v>0</v>
      </c>
      <c r="BO10" s="37">
        <f t="shared" si="32"/>
        <v>0</v>
      </c>
      <c r="BP10" s="37">
        <f t="shared" si="32"/>
        <v>0</v>
      </c>
      <c r="BQ10" s="37">
        <f t="shared" si="32"/>
        <v>0</v>
      </c>
      <c r="BR10" s="37">
        <f t="shared" si="27"/>
        <v>0</v>
      </c>
      <c r="BS10" s="37">
        <f t="shared" si="27"/>
        <v>0</v>
      </c>
      <c r="BT10" s="37">
        <f t="shared" si="27"/>
        <v>0</v>
      </c>
      <c r="BU10" s="37">
        <f t="shared" si="27"/>
        <v>0</v>
      </c>
      <c r="BV10" s="37">
        <f t="shared" si="27"/>
        <v>0</v>
      </c>
      <c r="BW10" s="37">
        <f t="shared" si="27"/>
        <v>0</v>
      </c>
      <c r="BX10" s="37">
        <f t="shared" si="27"/>
        <v>0</v>
      </c>
      <c r="BY10" s="37">
        <f t="shared" si="27"/>
        <v>0</v>
      </c>
      <c r="BZ10" s="37">
        <f t="shared" si="27"/>
        <v>8.3333333333333329E-2</v>
      </c>
      <c r="CA10" s="37">
        <f t="shared" si="27"/>
        <v>0.16666666666666666</v>
      </c>
      <c r="CB10" s="37">
        <f t="shared" si="27"/>
        <v>0.25</v>
      </c>
      <c r="CC10" s="37">
        <f t="shared" si="27"/>
        <v>0.33333333333333331</v>
      </c>
      <c r="CD10" s="37">
        <f t="shared" si="27"/>
        <v>0.41666666666666669</v>
      </c>
      <c r="CE10" s="37">
        <f t="shared" si="27"/>
        <v>0.5</v>
      </c>
      <c r="CF10" s="37">
        <f t="shared" si="27"/>
        <v>0.58333333333333337</v>
      </c>
      <c r="CG10" s="37">
        <f t="shared" si="27"/>
        <v>0.66666666666666663</v>
      </c>
      <c r="CH10" s="37">
        <f t="shared" si="33"/>
        <v>0.75</v>
      </c>
      <c r="CI10" s="37">
        <f t="shared" si="33"/>
        <v>0.83333333333333337</v>
      </c>
      <c r="CJ10" s="37">
        <f t="shared" si="33"/>
        <v>0.91666666666666663</v>
      </c>
      <c r="CK10" s="37">
        <f t="shared" si="33"/>
        <v>1</v>
      </c>
      <c r="CL10" s="37">
        <f t="shared" si="33"/>
        <v>0.91666666666666663</v>
      </c>
      <c r="CM10" s="37">
        <f t="shared" si="33"/>
        <v>0.83333333333333337</v>
      </c>
      <c r="CN10" s="37">
        <f t="shared" si="33"/>
        <v>0.75</v>
      </c>
      <c r="CO10" s="37">
        <f t="shared" si="33"/>
        <v>0.66666666666666674</v>
      </c>
      <c r="CP10" s="37">
        <f t="shared" si="33"/>
        <v>0.58333333333333326</v>
      </c>
      <c r="CQ10" s="37">
        <f t="shared" si="33"/>
        <v>0.5</v>
      </c>
      <c r="CR10" s="37">
        <f t="shared" si="33"/>
        <v>0.41666666666666663</v>
      </c>
      <c r="CS10" s="37">
        <f t="shared" si="33"/>
        <v>0.33333333333333337</v>
      </c>
      <c r="CT10" s="37">
        <f t="shared" si="33"/>
        <v>0.25</v>
      </c>
      <c r="CU10" s="37">
        <f t="shared" si="33"/>
        <v>0.16666666666666663</v>
      </c>
      <c r="CV10" s="37">
        <f t="shared" si="33"/>
        <v>8.333333333333337E-2</v>
      </c>
      <c r="CW10" s="37">
        <f t="shared" si="33"/>
        <v>0</v>
      </c>
      <c r="CX10" s="37">
        <f t="shared" si="33"/>
        <v>0</v>
      </c>
      <c r="CY10" s="37">
        <f t="shared" si="33"/>
        <v>0</v>
      </c>
      <c r="CZ10" s="37">
        <f t="shared" si="33"/>
        <v>0</v>
      </c>
      <c r="DA10" s="37">
        <f t="shared" si="33"/>
        <v>0</v>
      </c>
      <c r="DB10" s="37">
        <f t="shared" si="33"/>
        <v>0</v>
      </c>
      <c r="DC10" s="37">
        <f t="shared" si="33"/>
        <v>0</v>
      </c>
      <c r="DD10" s="37">
        <f t="shared" si="33"/>
        <v>0</v>
      </c>
      <c r="DE10" s="37">
        <f t="shared" si="33"/>
        <v>0</v>
      </c>
      <c r="DF10" s="37">
        <f t="shared" si="33"/>
        <v>0</v>
      </c>
      <c r="DG10" s="37">
        <f t="shared" si="33"/>
        <v>0</v>
      </c>
      <c r="DH10" s="37">
        <f t="shared" si="33"/>
        <v>0</v>
      </c>
      <c r="DI10" s="37">
        <f t="shared" si="33"/>
        <v>0</v>
      </c>
      <c r="DJ10" s="37">
        <f t="shared" si="33"/>
        <v>0</v>
      </c>
      <c r="DK10" s="37">
        <f t="shared" si="33"/>
        <v>0</v>
      </c>
      <c r="DL10" s="37">
        <f t="shared" si="33"/>
        <v>0</v>
      </c>
      <c r="DM10" s="37">
        <f t="shared" si="33"/>
        <v>0</v>
      </c>
      <c r="DN10" s="37">
        <f t="shared" si="33"/>
        <v>0</v>
      </c>
      <c r="DO10" s="37">
        <f t="shared" si="33"/>
        <v>0</v>
      </c>
      <c r="DP10" s="37">
        <f t="shared" si="33"/>
        <v>0</v>
      </c>
      <c r="DQ10" s="37">
        <f t="shared" si="33"/>
        <v>0</v>
      </c>
      <c r="DR10" s="37">
        <f t="shared" si="33"/>
        <v>0</v>
      </c>
      <c r="DS10" s="37">
        <f t="shared" si="33"/>
        <v>0</v>
      </c>
      <c r="DT10" s="37">
        <f t="shared" si="33"/>
        <v>0</v>
      </c>
      <c r="DU10" s="37">
        <f t="shared" si="33"/>
        <v>0</v>
      </c>
      <c r="DV10" s="37">
        <f t="shared" si="33"/>
        <v>0</v>
      </c>
      <c r="DW10" s="37">
        <f t="shared" si="33"/>
        <v>0</v>
      </c>
      <c r="DX10" s="37">
        <f t="shared" si="33"/>
        <v>0</v>
      </c>
      <c r="DY10" s="37">
        <f t="shared" si="33"/>
        <v>0</v>
      </c>
      <c r="DZ10" s="37">
        <f t="shared" si="33"/>
        <v>0</v>
      </c>
      <c r="EA10" s="37">
        <f t="shared" si="33"/>
        <v>0</v>
      </c>
      <c r="EB10" s="37">
        <f t="shared" si="33"/>
        <v>0</v>
      </c>
      <c r="EC10" s="37">
        <f t="shared" si="33"/>
        <v>0</v>
      </c>
      <c r="ED10" s="37">
        <f t="shared" si="28"/>
        <v>0</v>
      </c>
      <c r="EE10" s="37">
        <f t="shared" si="28"/>
        <v>0</v>
      </c>
      <c r="EF10" s="37">
        <f t="shared" si="28"/>
        <v>0</v>
      </c>
      <c r="EG10" s="37">
        <f t="shared" si="28"/>
        <v>0</v>
      </c>
      <c r="EH10" s="37">
        <f t="shared" si="28"/>
        <v>0</v>
      </c>
      <c r="EI10" s="37">
        <f t="shared" si="28"/>
        <v>0</v>
      </c>
      <c r="EJ10" s="37">
        <f t="shared" si="28"/>
        <v>0</v>
      </c>
      <c r="EK10" s="37">
        <f t="shared" si="28"/>
        <v>0</v>
      </c>
      <c r="EL10" s="37">
        <f t="shared" si="28"/>
        <v>0</v>
      </c>
      <c r="EM10" s="37">
        <f t="shared" si="28"/>
        <v>0</v>
      </c>
      <c r="EN10" s="37">
        <f t="shared" si="28"/>
        <v>0</v>
      </c>
      <c r="EO10" s="37">
        <f t="shared" si="28"/>
        <v>0</v>
      </c>
      <c r="EP10" s="37">
        <f t="shared" si="28"/>
        <v>0</v>
      </c>
      <c r="EQ10" s="37">
        <f t="shared" si="28"/>
        <v>0</v>
      </c>
      <c r="ER10" s="37">
        <f t="shared" si="28"/>
        <v>0</v>
      </c>
      <c r="ES10" s="37">
        <f t="shared" si="28"/>
        <v>0</v>
      </c>
      <c r="ET10" s="37">
        <f t="shared" si="34"/>
        <v>0</v>
      </c>
      <c r="EU10" s="37">
        <f t="shared" si="34"/>
        <v>0</v>
      </c>
      <c r="EV10" s="37">
        <f t="shared" si="34"/>
        <v>0</v>
      </c>
      <c r="EW10" s="37">
        <f t="shared" si="34"/>
        <v>0</v>
      </c>
      <c r="EX10" s="37">
        <f t="shared" si="34"/>
        <v>0</v>
      </c>
      <c r="EY10" s="37">
        <f t="shared" si="34"/>
        <v>0</v>
      </c>
      <c r="EZ10" s="37">
        <f t="shared" si="34"/>
        <v>0</v>
      </c>
      <c r="FA10" s="37">
        <f t="shared" si="34"/>
        <v>0</v>
      </c>
      <c r="FB10" s="37">
        <f t="shared" si="34"/>
        <v>0</v>
      </c>
      <c r="FC10" s="37">
        <f t="shared" si="34"/>
        <v>0</v>
      </c>
      <c r="FD10" s="37">
        <f t="shared" si="34"/>
        <v>0</v>
      </c>
      <c r="FE10" s="37">
        <f t="shared" si="34"/>
        <v>0</v>
      </c>
      <c r="FF10" s="37">
        <f t="shared" si="34"/>
        <v>0</v>
      </c>
      <c r="FG10" s="37">
        <f t="shared" si="34"/>
        <v>0</v>
      </c>
      <c r="FH10" s="37">
        <f t="shared" si="34"/>
        <v>0</v>
      </c>
      <c r="FI10" s="37">
        <f t="shared" si="34"/>
        <v>0</v>
      </c>
      <c r="FJ10" s="37">
        <f t="shared" si="34"/>
        <v>0</v>
      </c>
      <c r="FK10" s="37">
        <f t="shared" si="34"/>
        <v>0</v>
      </c>
      <c r="FL10" s="37">
        <f t="shared" si="34"/>
        <v>0</v>
      </c>
      <c r="FM10" s="37">
        <f t="shared" si="34"/>
        <v>0</v>
      </c>
      <c r="FN10" s="37">
        <f t="shared" si="34"/>
        <v>0</v>
      </c>
      <c r="FO10" s="37">
        <f t="shared" si="34"/>
        <v>0</v>
      </c>
      <c r="FP10" s="37">
        <f t="shared" si="34"/>
        <v>0</v>
      </c>
      <c r="FQ10" s="37">
        <f t="shared" si="34"/>
        <v>0</v>
      </c>
      <c r="FR10" s="37">
        <f t="shared" si="34"/>
        <v>0</v>
      </c>
      <c r="FS10" s="37">
        <f t="shared" si="34"/>
        <v>0</v>
      </c>
      <c r="FT10" s="37">
        <f t="shared" si="34"/>
        <v>0</v>
      </c>
      <c r="FU10" s="37">
        <f t="shared" si="34"/>
        <v>0</v>
      </c>
      <c r="FV10" s="37">
        <f t="shared" si="34"/>
        <v>0</v>
      </c>
      <c r="FW10" s="37">
        <f t="shared" si="34"/>
        <v>0</v>
      </c>
      <c r="FX10" s="37">
        <f t="shared" si="34"/>
        <v>0</v>
      </c>
      <c r="FY10" s="37">
        <f t="shared" si="34"/>
        <v>0</v>
      </c>
      <c r="FZ10" s="37">
        <f t="shared" si="34"/>
        <v>0</v>
      </c>
      <c r="GA10" s="37">
        <f t="shared" si="34"/>
        <v>0</v>
      </c>
      <c r="GB10" s="37">
        <f t="shared" si="34"/>
        <v>0</v>
      </c>
      <c r="GC10" s="37">
        <f t="shared" si="34"/>
        <v>0</v>
      </c>
      <c r="GD10" s="37">
        <f t="shared" si="34"/>
        <v>0</v>
      </c>
      <c r="GE10" s="37">
        <f t="shared" si="34"/>
        <v>0</v>
      </c>
      <c r="GF10" s="37">
        <f t="shared" si="34"/>
        <v>0</v>
      </c>
      <c r="GG10" s="37">
        <f t="shared" si="34"/>
        <v>0</v>
      </c>
      <c r="GH10" s="37">
        <f t="shared" si="34"/>
        <v>0</v>
      </c>
      <c r="GI10" s="37">
        <f t="shared" si="34"/>
        <v>0</v>
      </c>
      <c r="GJ10" s="37">
        <f t="shared" si="34"/>
        <v>0</v>
      </c>
      <c r="GK10" s="37">
        <f t="shared" si="34"/>
        <v>0</v>
      </c>
      <c r="GL10" s="37">
        <f t="shared" si="34"/>
        <v>0</v>
      </c>
      <c r="GM10" s="37">
        <f t="shared" si="34"/>
        <v>0</v>
      </c>
      <c r="GN10" s="37">
        <f t="shared" si="34"/>
        <v>0</v>
      </c>
      <c r="GO10" s="37">
        <f t="shared" si="34"/>
        <v>0</v>
      </c>
      <c r="GP10" s="37">
        <f t="shared" si="29"/>
        <v>0</v>
      </c>
      <c r="GQ10" s="37">
        <f t="shared" si="29"/>
        <v>0</v>
      </c>
      <c r="GR10" s="37">
        <f t="shared" si="29"/>
        <v>0</v>
      </c>
      <c r="GS10" s="37">
        <f t="shared" si="29"/>
        <v>0</v>
      </c>
      <c r="GT10" s="37">
        <f t="shared" si="29"/>
        <v>0</v>
      </c>
      <c r="GU10" s="37">
        <f t="shared" si="29"/>
        <v>0</v>
      </c>
      <c r="GV10" s="37">
        <f t="shared" si="29"/>
        <v>0</v>
      </c>
      <c r="GW10" s="37">
        <f t="shared" si="29"/>
        <v>0</v>
      </c>
      <c r="GX10" s="37">
        <f t="shared" si="29"/>
        <v>0</v>
      </c>
      <c r="GY10" s="37">
        <f t="shared" si="29"/>
        <v>0</v>
      </c>
      <c r="GZ10" s="37">
        <f t="shared" si="29"/>
        <v>0</v>
      </c>
      <c r="HA10" s="37">
        <f t="shared" si="29"/>
        <v>0</v>
      </c>
      <c r="HB10" s="37">
        <f t="shared" si="29"/>
        <v>0</v>
      </c>
      <c r="HC10" s="37">
        <f t="shared" si="29"/>
        <v>0</v>
      </c>
      <c r="HD10" s="37">
        <f t="shared" si="29"/>
        <v>0</v>
      </c>
      <c r="HE10" s="37">
        <f t="shared" si="29"/>
        <v>0</v>
      </c>
      <c r="HF10" s="37">
        <f t="shared" si="35"/>
        <v>0</v>
      </c>
      <c r="HG10" s="37">
        <f t="shared" si="35"/>
        <v>0</v>
      </c>
      <c r="HH10" s="37">
        <f t="shared" si="35"/>
        <v>0</v>
      </c>
      <c r="HI10" s="37">
        <f t="shared" si="35"/>
        <v>0</v>
      </c>
      <c r="HJ10" s="37">
        <f t="shared" si="35"/>
        <v>0</v>
      </c>
      <c r="HK10" s="37">
        <f t="shared" si="35"/>
        <v>0</v>
      </c>
      <c r="HL10" s="37">
        <f t="shared" si="35"/>
        <v>0</v>
      </c>
      <c r="HM10" s="37">
        <f t="shared" si="35"/>
        <v>0</v>
      </c>
      <c r="HN10" s="37">
        <f t="shared" si="35"/>
        <v>0</v>
      </c>
      <c r="HO10" s="37">
        <f t="shared" si="35"/>
        <v>0</v>
      </c>
      <c r="HP10" s="37">
        <f t="shared" si="35"/>
        <v>0</v>
      </c>
      <c r="HQ10" s="37">
        <f t="shared" si="35"/>
        <v>0</v>
      </c>
      <c r="HR10" s="37">
        <f t="shared" si="35"/>
        <v>0</v>
      </c>
      <c r="HS10" s="37">
        <f t="shared" si="35"/>
        <v>0</v>
      </c>
      <c r="HT10" s="37">
        <f t="shared" si="35"/>
        <v>0</v>
      </c>
      <c r="HU10" s="37">
        <f t="shared" si="35"/>
        <v>0</v>
      </c>
      <c r="HV10" s="37">
        <f t="shared" si="35"/>
        <v>0</v>
      </c>
      <c r="HW10" s="37">
        <f t="shared" si="35"/>
        <v>0</v>
      </c>
      <c r="HX10" s="37">
        <f t="shared" si="35"/>
        <v>0</v>
      </c>
      <c r="HY10" s="37">
        <f t="shared" si="35"/>
        <v>0</v>
      </c>
      <c r="HZ10" s="37">
        <f t="shared" si="35"/>
        <v>0</v>
      </c>
      <c r="IA10" s="37">
        <f t="shared" si="35"/>
        <v>0</v>
      </c>
      <c r="IB10" s="37">
        <f t="shared" si="35"/>
        <v>0</v>
      </c>
      <c r="IC10" s="37">
        <f t="shared" si="35"/>
        <v>0</v>
      </c>
      <c r="ID10" s="37">
        <f t="shared" si="35"/>
        <v>0</v>
      </c>
      <c r="IE10" s="37">
        <f t="shared" si="35"/>
        <v>0</v>
      </c>
      <c r="IF10" s="37">
        <f t="shared" si="35"/>
        <v>0</v>
      </c>
      <c r="IG10" s="37">
        <f t="shared" si="35"/>
        <v>0</v>
      </c>
      <c r="IH10" s="37">
        <f t="shared" si="35"/>
        <v>0</v>
      </c>
      <c r="II10" s="37">
        <f t="shared" si="35"/>
        <v>0</v>
      </c>
      <c r="IJ10" s="37">
        <f t="shared" si="35"/>
        <v>0</v>
      </c>
      <c r="IK10" s="37">
        <f t="shared" si="35"/>
        <v>0</v>
      </c>
      <c r="IL10" s="37">
        <f t="shared" si="35"/>
        <v>0</v>
      </c>
      <c r="IM10" s="37">
        <f t="shared" si="35"/>
        <v>0</v>
      </c>
      <c r="IN10" s="37">
        <f t="shared" si="35"/>
        <v>0</v>
      </c>
      <c r="IO10" s="37">
        <f t="shared" si="35"/>
        <v>0</v>
      </c>
      <c r="IP10" s="37">
        <f t="shared" si="35"/>
        <v>0</v>
      </c>
      <c r="IQ10" s="37">
        <f t="shared" si="35"/>
        <v>0</v>
      </c>
      <c r="IR10" s="37">
        <f t="shared" si="35"/>
        <v>0</v>
      </c>
      <c r="IS10" s="37">
        <f t="shared" si="35"/>
        <v>0</v>
      </c>
      <c r="IT10" s="37">
        <f t="shared" si="35"/>
        <v>0</v>
      </c>
      <c r="IU10" s="37">
        <f t="shared" si="35"/>
        <v>0</v>
      </c>
      <c r="IV10" s="37">
        <f t="shared" si="35"/>
        <v>0</v>
      </c>
      <c r="IW10" s="37">
        <f t="shared" si="35"/>
        <v>0</v>
      </c>
      <c r="IX10" s="37">
        <f t="shared" si="35"/>
        <v>0</v>
      </c>
      <c r="IY10" s="37">
        <f t="shared" si="35"/>
        <v>0</v>
      </c>
      <c r="IZ10" s="37">
        <f t="shared" si="35"/>
        <v>0</v>
      </c>
      <c r="JA10" s="37">
        <f t="shared" si="35"/>
        <v>0</v>
      </c>
      <c r="JB10" s="37">
        <f t="shared" si="30"/>
        <v>0</v>
      </c>
      <c r="JC10" s="37">
        <f t="shared" si="30"/>
        <v>0</v>
      </c>
      <c r="JD10" s="37">
        <f t="shared" si="30"/>
        <v>0</v>
      </c>
      <c r="JE10" s="37">
        <f t="shared" si="30"/>
        <v>0</v>
      </c>
      <c r="JF10" s="37">
        <f t="shared" si="30"/>
        <v>0</v>
      </c>
      <c r="JG10" s="37">
        <f t="shared" si="30"/>
        <v>0</v>
      </c>
      <c r="JH10" s="37">
        <f t="shared" si="30"/>
        <v>0</v>
      </c>
      <c r="JI10" s="37">
        <f t="shared" si="30"/>
        <v>0</v>
      </c>
      <c r="JJ10" s="37">
        <f t="shared" si="30"/>
        <v>0</v>
      </c>
      <c r="JK10" s="37">
        <f t="shared" si="30"/>
        <v>0</v>
      </c>
      <c r="JL10" s="37">
        <f t="shared" si="30"/>
        <v>0</v>
      </c>
      <c r="JM10" s="37">
        <f t="shared" si="30"/>
        <v>0</v>
      </c>
      <c r="JN10" s="37">
        <f t="shared" si="30"/>
        <v>0</v>
      </c>
      <c r="JO10" s="37">
        <f t="shared" si="30"/>
        <v>0</v>
      </c>
      <c r="JP10" s="37">
        <f t="shared" si="30"/>
        <v>0</v>
      </c>
      <c r="JQ10" s="37">
        <f t="shared" si="30"/>
        <v>0</v>
      </c>
      <c r="JR10" s="37">
        <f t="shared" si="36"/>
        <v>0</v>
      </c>
      <c r="JS10" s="37">
        <f t="shared" si="36"/>
        <v>0</v>
      </c>
      <c r="JT10" s="37">
        <f t="shared" si="36"/>
        <v>0</v>
      </c>
      <c r="JU10" s="37">
        <f t="shared" si="36"/>
        <v>0</v>
      </c>
      <c r="JV10" s="37">
        <f t="shared" si="36"/>
        <v>0</v>
      </c>
      <c r="JW10" s="37">
        <f t="shared" si="36"/>
        <v>0</v>
      </c>
      <c r="JX10" s="37">
        <f t="shared" si="36"/>
        <v>0</v>
      </c>
      <c r="JY10" s="37">
        <f t="shared" si="36"/>
        <v>0</v>
      </c>
      <c r="JZ10" s="37">
        <f t="shared" si="36"/>
        <v>0</v>
      </c>
      <c r="KA10" s="37">
        <f t="shared" si="36"/>
        <v>0</v>
      </c>
      <c r="KB10" s="37">
        <f t="shared" si="36"/>
        <v>0</v>
      </c>
      <c r="KC10" s="37">
        <f t="shared" si="36"/>
        <v>0</v>
      </c>
      <c r="KD10" s="37">
        <f t="shared" si="36"/>
        <v>0</v>
      </c>
      <c r="KE10" s="37">
        <f t="shared" si="36"/>
        <v>0</v>
      </c>
      <c r="KF10" s="37">
        <f t="shared" si="36"/>
        <v>0</v>
      </c>
      <c r="KG10" s="37">
        <f t="shared" si="36"/>
        <v>0</v>
      </c>
      <c r="KH10" s="37">
        <f t="shared" si="36"/>
        <v>0</v>
      </c>
      <c r="KI10" s="37">
        <f t="shared" si="36"/>
        <v>0</v>
      </c>
      <c r="KJ10" s="37">
        <f t="shared" si="36"/>
        <v>0</v>
      </c>
      <c r="KK10" s="37">
        <f t="shared" si="36"/>
        <v>0</v>
      </c>
      <c r="KL10" s="37">
        <f t="shared" si="36"/>
        <v>0</v>
      </c>
      <c r="KM10" s="37">
        <f t="shared" si="36"/>
        <v>0</v>
      </c>
      <c r="KN10" s="37">
        <f t="shared" si="36"/>
        <v>0</v>
      </c>
      <c r="KO10" s="37">
        <f t="shared" si="36"/>
        <v>0</v>
      </c>
      <c r="KP10" s="37">
        <f t="shared" si="36"/>
        <v>0</v>
      </c>
      <c r="KQ10" s="37">
        <f t="shared" si="36"/>
        <v>0</v>
      </c>
      <c r="KR10" s="37">
        <f t="shared" si="36"/>
        <v>0</v>
      </c>
      <c r="KS10" s="37">
        <f t="shared" si="36"/>
        <v>0</v>
      </c>
      <c r="KT10" s="37">
        <f t="shared" si="36"/>
        <v>0</v>
      </c>
      <c r="KU10" s="37">
        <f t="shared" si="36"/>
        <v>0</v>
      </c>
      <c r="KV10" s="37">
        <f t="shared" si="36"/>
        <v>0</v>
      </c>
      <c r="KW10" s="37">
        <f t="shared" si="36"/>
        <v>0</v>
      </c>
      <c r="KX10" s="37">
        <f t="shared" si="36"/>
        <v>0</v>
      </c>
      <c r="KY10" s="37">
        <f t="shared" si="36"/>
        <v>0</v>
      </c>
      <c r="KZ10" s="37">
        <f t="shared" si="36"/>
        <v>0</v>
      </c>
      <c r="LA10" s="37">
        <f t="shared" si="36"/>
        <v>0</v>
      </c>
      <c r="LB10" s="37">
        <f t="shared" si="36"/>
        <v>0</v>
      </c>
      <c r="LC10" s="37">
        <f t="shared" si="36"/>
        <v>0</v>
      </c>
      <c r="LD10" s="37">
        <f t="shared" si="36"/>
        <v>0</v>
      </c>
      <c r="LE10" s="37">
        <f t="shared" si="36"/>
        <v>0</v>
      </c>
      <c r="LF10" s="37">
        <f t="shared" si="36"/>
        <v>0</v>
      </c>
      <c r="LG10" s="37">
        <f t="shared" si="36"/>
        <v>0</v>
      </c>
      <c r="LH10" s="37">
        <f t="shared" si="36"/>
        <v>0</v>
      </c>
      <c r="LI10" s="37">
        <f t="shared" si="36"/>
        <v>0</v>
      </c>
      <c r="LJ10" s="37">
        <f t="shared" si="36"/>
        <v>0</v>
      </c>
      <c r="LK10" s="37">
        <f t="shared" si="36"/>
        <v>0</v>
      </c>
      <c r="LL10" s="37">
        <f t="shared" si="36"/>
        <v>0</v>
      </c>
      <c r="LM10" s="37">
        <f t="shared" si="36"/>
        <v>0</v>
      </c>
      <c r="LN10" s="37">
        <f t="shared" si="31"/>
        <v>0</v>
      </c>
      <c r="LO10" s="37">
        <f t="shared" si="24"/>
        <v>0</v>
      </c>
      <c r="LP10" s="37">
        <f t="shared" si="24"/>
        <v>0</v>
      </c>
      <c r="LQ10" s="37">
        <f t="shared" si="24"/>
        <v>0</v>
      </c>
      <c r="LR10" s="37">
        <f t="shared" si="24"/>
        <v>0</v>
      </c>
      <c r="LS10" s="37">
        <f t="shared" si="24"/>
        <v>0</v>
      </c>
      <c r="LT10" s="37">
        <f t="shared" si="24"/>
        <v>0</v>
      </c>
      <c r="LU10" s="37">
        <f t="shared" si="24"/>
        <v>0</v>
      </c>
      <c r="LV10" s="37">
        <f t="shared" si="24"/>
        <v>0</v>
      </c>
      <c r="LW10" s="37">
        <f t="shared" si="24"/>
        <v>0</v>
      </c>
      <c r="LX10" s="37">
        <f t="shared" si="24"/>
        <v>0</v>
      </c>
      <c r="LY10" s="37">
        <f t="shared" si="24"/>
        <v>0</v>
      </c>
      <c r="LZ10" s="37">
        <f t="shared" si="24"/>
        <v>0</v>
      </c>
      <c r="MA10" s="37">
        <f t="shared" si="24"/>
        <v>0</v>
      </c>
      <c r="MB10" s="37">
        <f t="shared" si="24"/>
        <v>0</v>
      </c>
      <c r="MC10" s="37">
        <f t="shared" si="24"/>
        <v>0</v>
      </c>
      <c r="MD10" s="37">
        <f t="shared" si="24"/>
        <v>0</v>
      </c>
      <c r="ME10" s="37">
        <f t="shared" si="24"/>
        <v>0</v>
      </c>
      <c r="MF10" s="37">
        <f t="shared" si="24"/>
        <v>0</v>
      </c>
      <c r="MG10" s="37">
        <f t="shared" si="24"/>
        <v>0</v>
      </c>
      <c r="MH10" s="37">
        <f t="shared" si="24"/>
        <v>0</v>
      </c>
      <c r="MI10" s="37">
        <f t="shared" si="24"/>
        <v>0</v>
      </c>
      <c r="MJ10" s="37">
        <f t="shared" si="24"/>
        <v>0</v>
      </c>
      <c r="MK10" s="37">
        <f t="shared" si="24"/>
        <v>0</v>
      </c>
      <c r="ML10" s="37">
        <f t="shared" si="24"/>
        <v>0</v>
      </c>
      <c r="MM10" s="37">
        <f t="shared" si="24"/>
        <v>0</v>
      </c>
      <c r="MN10" s="37">
        <f t="shared" si="24"/>
        <v>0</v>
      </c>
      <c r="MO10" s="37">
        <f t="shared" si="24"/>
        <v>0</v>
      </c>
      <c r="MP10" s="37">
        <f t="shared" si="24"/>
        <v>0</v>
      </c>
      <c r="MQ10" s="37">
        <f t="shared" si="24"/>
        <v>0</v>
      </c>
      <c r="MR10" s="37">
        <f t="shared" si="24"/>
        <v>0</v>
      </c>
      <c r="MS10" s="37">
        <f t="shared" si="24"/>
        <v>0</v>
      </c>
      <c r="MT10" s="37">
        <f t="shared" si="24"/>
        <v>0</v>
      </c>
      <c r="MU10" s="37">
        <f t="shared" si="24"/>
        <v>0</v>
      </c>
      <c r="MV10" s="37">
        <f t="shared" si="24"/>
        <v>0</v>
      </c>
      <c r="MW10" s="37">
        <f t="shared" si="24"/>
        <v>0</v>
      </c>
      <c r="MX10" s="37">
        <f t="shared" si="24"/>
        <v>0</v>
      </c>
      <c r="MY10" s="37">
        <f t="shared" si="24"/>
        <v>0</v>
      </c>
      <c r="MZ10" s="37">
        <f t="shared" si="24"/>
        <v>0</v>
      </c>
      <c r="NA10" s="37">
        <f t="shared" si="24"/>
        <v>0</v>
      </c>
    </row>
    <row r="11" spans="2:365" x14ac:dyDescent="0.25">
      <c r="C11" s="36">
        <f t="shared" si="25"/>
        <v>96</v>
      </c>
      <c r="D11" s="36" t="str">
        <f t="shared" si="18"/>
        <v>8y</v>
      </c>
      <c r="E11" s="37">
        <f t="shared" si="26"/>
        <v>0</v>
      </c>
      <c r="F11" s="37">
        <f t="shared" si="26"/>
        <v>0</v>
      </c>
      <c r="G11" s="37">
        <f t="shared" si="26"/>
        <v>0</v>
      </c>
      <c r="H11" s="37">
        <f t="shared" si="26"/>
        <v>0</v>
      </c>
      <c r="I11" s="37">
        <f t="shared" si="26"/>
        <v>0</v>
      </c>
      <c r="J11" s="37">
        <f t="shared" si="26"/>
        <v>0</v>
      </c>
      <c r="K11" s="37">
        <f t="shared" si="26"/>
        <v>0</v>
      </c>
      <c r="L11" s="37">
        <f t="shared" si="26"/>
        <v>0</v>
      </c>
      <c r="M11" s="37">
        <f t="shared" si="26"/>
        <v>0</v>
      </c>
      <c r="N11" s="37">
        <f t="shared" si="26"/>
        <v>0</v>
      </c>
      <c r="O11" s="37">
        <f t="shared" si="26"/>
        <v>0</v>
      </c>
      <c r="P11" s="37">
        <f t="shared" si="26"/>
        <v>0</v>
      </c>
      <c r="Q11" s="37">
        <f t="shared" si="26"/>
        <v>0</v>
      </c>
      <c r="R11" s="37">
        <f t="shared" si="26"/>
        <v>0</v>
      </c>
      <c r="S11" s="37">
        <f t="shared" si="26"/>
        <v>0</v>
      </c>
      <c r="T11" s="37">
        <f t="shared" si="26"/>
        <v>0</v>
      </c>
      <c r="U11" s="37">
        <f t="shared" si="32"/>
        <v>0</v>
      </c>
      <c r="V11" s="37">
        <f t="shared" si="32"/>
        <v>0</v>
      </c>
      <c r="W11" s="37">
        <f t="shared" si="32"/>
        <v>0</v>
      </c>
      <c r="X11" s="37">
        <f t="shared" si="32"/>
        <v>0</v>
      </c>
      <c r="Y11" s="37">
        <f t="shared" si="32"/>
        <v>0</v>
      </c>
      <c r="Z11" s="37">
        <f t="shared" si="32"/>
        <v>0</v>
      </c>
      <c r="AA11" s="37">
        <f t="shared" si="32"/>
        <v>0</v>
      </c>
      <c r="AB11" s="37">
        <f t="shared" si="32"/>
        <v>0</v>
      </c>
      <c r="AC11" s="37">
        <f t="shared" si="32"/>
        <v>0</v>
      </c>
      <c r="AD11" s="37">
        <f t="shared" si="32"/>
        <v>0</v>
      </c>
      <c r="AE11" s="37">
        <f t="shared" si="32"/>
        <v>0</v>
      </c>
      <c r="AF11" s="37">
        <f t="shared" si="32"/>
        <v>0</v>
      </c>
      <c r="AG11" s="37">
        <f t="shared" si="32"/>
        <v>0</v>
      </c>
      <c r="AH11" s="37">
        <f t="shared" si="32"/>
        <v>0</v>
      </c>
      <c r="AI11" s="37">
        <f t="shared" si="32"/>
        <v>0</v>
      </c>
      <c r="AJ11" s="37">
        <f t="shared" si="32"/>
        <v>0</v>
      </c>
      <c r="AK11" s="37">
        <f t="shared" si="32"/>
        <v>0</v>
      </c>
      <c r="AL11" s="37">
        <f t="shared" si="32"/>
        <v>0</v>
      </c>
      <c r="AM11" s="37">
        <f t="shared" si="32"/>
        <v>0</v>
      </c>
      <c r="AN11" s="37">
        <f t="shared" si="32"/>
        <v>0</v>
      </c>
      <c r="AO11" s="37">
        <f t="shared" si="32"/>
        <v>0</v>
      </c>
      <c r="AP11" s="37">
        <f t="shared" si="32"/>
        <v>0</v>
      </c>
      <c r="AQ11" s="37">
        <f t="shared" si="32"/>
        <v>0</v>
      </c>
      <c r="AR11" s="37">
        <f t="shared" si="32"/>
        <v>0</v>
      </c>
      <c r="AS11" s="37">
        <f t="shared" si="32"/>
        <v>0</v>
      </c>
      <c r="AT11" s="37">
        <f t="shared" si="32"/>
        <v>0</v>
      </c>
      <c r="AU11" s="37">
        <f t="shared" si="32"/>
        <v>0</v>
      </c>
      <c r="AV11" s="37">
        <f t="shared" si="32"/>
        <v>0</v>
      </c>
      <c r="AW11" s="37">
        <f t="shared" si="32"/>
        <v>0</v>
      </c>
      <c r="AX11" s="37">
        <f t="shared" si="32"/>
        <v>0</v>
      </c>
      <c r="AY11" s="37">
        <f t="shared" si="32"/>
        <v>0</v>
      </c>
      <c r="AZ11" s="37">
        <f t="shared" si="32"/>
        <v>0</v>
      </c>
      <c r="BA11" s="37">
        <f t="shared" si="32"/>
        <v>0</v>
      </c>
      <c r="BB11" s="37">
        <f t="shared" si="32"/>
        <v>0</v>
      </c>
      <c r="BC11" s="37">
        <f t="shared" si="32"/>
        <v>0</v>
      </c>
      <c r="BD11" s="37">
        <f t="shared" si="32"/>
        <v>0</v>
      </c>
      <c r="BE11" s="37">
        <f t="shared" si="32"/>
        <v>0</v>
      </c>
      <c r="BF11" s="37">
        <f t="shared" si="32"/>
        <v>0</v>
      </c>
      <c r="BG11" s="37">
        <f t="shared" si="32"/>
        <v>0</v>
      </c>
      <c r="BH11" s="37">
        <f t="shared" si="32"/>
        <v>0</v>
      </c>
      <c r="BI11" s="37">
        <f t="shared" si="32"/>
        <v>0</v>
      </c>
      <c r="BJ11" s="37">
        <f t="shared" si="32"/>
        <v>0</v>
      </c>
      <c r="BK11" s="37">
        <f t="shared" si="32"/>
        <v>0</v>
      </c>
      <c r="BL11" s="37">
        <f t="shared" si="32"/>
        <v>0</v>
      </c>
      <c r="BM11" s="37">
        <f t="shared" si="32"/>
        <v>0</v>
      </c>
      <c r="BN11" s="37">
        <f t="shared" si="32"/>
        <v>0</v>
      </c>
      <c r="BO11" s="37">
        <f t="shared" si="32"/>
        <v>0</v>
      </c>
      <c r="BP11" s="37">
        <f t="shared" si="32"/>
        <v>0</v>
      </c>
      <c r="BQ11" s="37">
        <f t="shared" si="32"/>
        <v>0</v>
      </c>
      <c r="BR11" s="37">
        <f t="shared" si="27"/>
        <v>0</v>
      </c>
      <c r="BS11" s="37">
        <f t="shared" si="27"/>
        <v>0</v>
      </c>
      <c r="BT11" s="37">
        <f t="shared" si="27"/>
        <v>0</v>
      </c>
      <c r="BU11" s="37">
        <f t="shared" si="27"/>
        <v>0</v>
      </c>
      <c r="BV11" s="37">
        <f t="shared" si="27"/>
        <v>0</v>
      </c>
      <c r="BW11" s="37">
        <f t="shared" si="27"/>
        <v>0</v>
      </c>
      <c r="BX11" s="37">
        <f t="shared" si="27"/>
        <v>0</v>
      </c>
      <c r="BY11" s="37">
        <f t="shared" si="27"/>
        <v>0</v>
      </c>
      <c r="BZ11" s="37">
        <f t="shared" si="27"/>
        <v>0</v>
      </c>
      <c r="CA11" s="37">
        <f t="shared" si="27"/>
        <v>0</v>
      </c>
      <c r="CB11" s="37">
        <f t="shared" si="27"/>
        <v>0</v>
      </c>
      <c r="CC11" s="37">
        <f t="shared" si="27"/>
        <v>0</v>
      </c>
      <c r="CD11" s="37">
        <f t="shared" si="27"/>
        <v>0</v>
      </c>
      <c r="CE11" s="37">
        <f t="shared" si="27"/>
        <v>0</v>
      </c>
      <c r="CF11" s="37">
        <f t="shared" si="27"/>
        <v>0</v>
      </c>
      <c r="CG11" s="37">
        <f t="shared" si="27"/>
        <v>0</v>
      </c>
      <c r="CH11" s="37">
        <f t="shared" si="33"/>
        <v>0</v>
      </c>
      <c r="CI11" s="37">
        <f t="shared" si="33"/>
        <v>0</v>
      </c>
      <c r="CJ11" s="37">
        <f t="shared" si="33"/>
        <v>0</v>
      </c>
      <c r="CK11" s="37">
        <f t="shared" si="33"/>
        <v>0</v>
      </c>
      <c r="CL11" s="37">
        <f t="shared" si="33"/>
        <v>8.3333333333333329E-2</v>
      </c>
      <c r="CM11" s="37">
        <f t="shared" si="33"/>
        <v>0.16666666666666666</v>
      </c>
      <c r="CN11" s="37">
        <f t="shared" si="33"/>
        <v>0.25</v>
      </c>
      <c r="CO11" s="37">
        <f t="shared" si="33"/>
        <v>0.33333333333333331</v>
      </c>
      <c r="CP11" s="37">
        <f t="shared" si="33"/>
        <v>0.41666666666666669</v>
      </c>
      <c r="CQ11" s="37">
        <f t="shared" si="33"/>
        <v>0.5</v>
      </c>
      <c r="CR11" s="37">
        <f t="shared" si="33"/>
        <v>0.58333333333333337</v>
      </c>
      <c r="CS11" s="37">
        <f t="shared" si="33"/>
        <v>0.66666666666666663</v>
      </c>
      <c r="CT11" s="37">
        <f t="shared" si="33"/>
        <v>0.75</v>
      </c>
      <c r="CU11" s="37">
        <f t="shared" si="33"/>
        <v>0.83333333333333337</v>
      </c>
      <c r="CV11" s="37">
        <f t="shared" si="33"/>
        <v>0.91666666666666663</v>
      </c>
      <c r="CW11" s="37">
        <f t="shared" si="33"/>
        <v>1</v>
      </c>
      <c r="CX11" s="37">
        <f t="shared" si="33"/>
        <v>0.91666666666666663</v>
      </c>
      <c r="CY11" s="37">
        <f t="shared" si="33"/>
        <v>0.83333333333333337</v>
      </c>
      <c r="CZ11" s="37">
        <f t="shared" si="33"/>
        <v>0.75</v>
      </c>
      <c r="DA11" s="37">
        <f t="shared" si="33"/>
        <v>0.66666666666666674</v>
      </c>
      <c r="DB11" s="37">
        <f t="shared" si="33"/>
        <v>0.58333333333333326</v>
      </c>
      <c r="DC11" s="37">
        <f t="shared" si="33"/>
        <v>0.5</v>
      </c>
      <c r="DD11" s="37">
        <f t="shared" si="33"/>
        <v>0.41666666666666663</v>
      </c>
      <c r="DE11" s="37">
        <f t="shared" si="33"/>
        <v>0.33333333333333337</v>
      </c>
      <c r="DF11" s="37">
        <f t="shared" si="33"/>
        <v>0.25</v>
      </c>
      <c r="DG11" s="37">
        <f t="shared" si="33"/>
        <v>0.16666666666666663</v>
      </c>
      <c r="DH11" s="37">
        <f t="shared" si="33"/>
        <v>8.333333333333337E-2</v>
      </c>
      <c r="DI11" s="37">
        <f t="shared" si="33"/>
        <v>0</v>
      </c>
      <c r="DJ11" s="37">
        <f t="shared" si="33"/>
        <v>0</v>
      </c>
      <c r="DK11" s="37">
        <f t="shared" si="33"/>
        <v>0</v>
      </c>
      <c r="DL11" s="37">
        <f t="shared" si="33"/>
        <v>0</v>
      </c>
      <c r="DM11" s="37">
        <f t="shared" si="33"/>
        <v>0</v>
      </c>
      <c r="DN11" s="37">
        <f t="shared" si="33"/>
        <v>0</v>
      </c>
      <c r="DO11" s="37">
        <f t="shared" si="33"/>
        <v>0</v>
      </c>
      <c r="DP11" s="37">
        <f t="shared" si="33"/>
        <v>0</v>
      </c>
      <c r="DQ11" s="37">
        <f t="shared" si="33"/>
        <v>0</v>
      </c>
      <c r="DR11" s="37">
        <f t="shared" si="33"/>
        <v>0</v>
      </c>
      <c r="DS11" s="37">
        <f t="shared" si="33"/>
        <v>0</v>
      </c>
      <c r="DT11" s="37">
        <f t="shared" si="33"/>
        <v>0</v>
      </c>
      <c r="DU11" s="37">
        <f t="shared" si="33"/>
        <v>0</v>
      </c>
      <c r="DV11" s="37">
        <f t="shared" si="33"/>
        <v>0</v>
      </c>
      <c r="DW11" s="37">
        <f t="shared" si="33"/>
        <v>0</v>
      </c>
      <c r="DX11" s="37">
        <f t="shared" si="33"/>
        <v>0</v>
      </c>
      <c r="DY11" s="37">
        <f t="shared" si="33"/>
        <v>0</v>
      </c>
      <c r="DZ11" s="37">
        <f t="shared" si="33"/>
        <v>0</v>
      </c>
      <c r="EA11" s="37">
        <f t="shared" si="33"/>
        <v>0</v>
      </c>
      <c r="EB11" s="37">
        <f t="shared" si="33"/>
        <v>0</v>
      </c>
      <c r="EC11" s="37">
        <f t="shared" si="33"/>
        <v>0</v>
      </c>
      <c r="ED11" s="37">
        <f t="shared" si="28"/>
        <v>0</v>
      </c>
      <c r="EE11" s="37">
        <f t="shared" si="28"/>
        <v>0</v>
      </c>
      <c r="EF11" s="37">
        <f t="shared" si="28"/>
        <v>0</v>
      </c>
      <c r="EG11" s="37">
        <f t="shared" si="28"/>
        <v>0</v>
      </c>
      <c r="EH11" s="37">
        <f t="shared" si="28"/>
        <v>0</v>
      </c>
      <c r="EI11" s="37">
        <f t="shared" si="28"/>
        <v>0</v>
      </c>
      <c r="EJ11" s="37">
        <f t="shared" si="28"/>
        <v>0</v>
      </c>
      <c r="EK11" s="37">
        <f t="shared" si="28"/>
        <v>0</v>
      </c>
      <c r="EL11" s="37">
        <f t="shared" si="28"/>
        <v>0</v>
      </c>
      <c r="EM11" s="37">
        <f t="shared" si="28"/>
        <v>0</v>
      </c>
      <c r="EN11" s="37">
        <f t="shared" si="28"/>
        <v>0</v>
      </c>
      <c r="EO11" s="37">
        <f t="shared" si="28"/>
        <v>0</v>
      </c>
      <c r="EP11" s="37">
        <f t="shared" si="28"/>
        <v>0</v>
      </c>
      <c r="EQ11" s="37">
        <f t="shared" si="28"/>
        <v>0</v>
      </c>
      <c r="ER11" s="37">
        <f t="shared" si="28"/>
        <v>0</v>
      </c>
      <c r="ES11" s="37">
        <f t="shared" si="28"/>
        <v>0</v>
      </c>
      <c r="ET11" s="37">
        <f t="shared" si="34"/>
        <v>0</v>
      </c>
      <c r="EU11" s="37">
        <f t="shared" si="34"/>
        <v>0</v>
      </c>
      <c r="EV11" s="37">
        <f t="shared" si="34"/>
        <v>0</v>
      </c>
      <c r="EW11" s="37">
        <f t="shared" si="34"/>
        <v>0</v>
      </c>
      <c r="EX11" s="37">
        <f t="shared" si="34"/>
        <v>0</v>
      </c>
      <c r="EY11" s="37">
        <f t="shared" si="34"/>
        <v>0</v>
      </c>
      <c r="EZ11" s="37">
        <f t="shared" si="34"/>
        <v>0</v>
      </c>
      <c r="FA11" s="37">
        <f t="shared" si="34"/>
        <v>0</v>
      </c>
      <c r="FB11" s="37">
        <f t="shared" si="34"/>
        <v>0</v>
      </c>
      <c r="FC11" s="37">
        <f t="shared" si="34"/>
        <v>0</v>
      </c>
      <c r="FD11" s="37">
        <f t="shared" si="34"/>
        <v>0</v>
      </c>
      <c r="FE11" s="37">
        <f t="shared" si="34"/>
        <v>0</v>
      </c>
      <c r="FF11" s="37">
        <f t="shared" si="34"/>
        <v>0</v>
      </c>
      <c r="FG11" s="37">
        <f t="shared" si="34"/>
        <v>0</v>
      </c>
      <c r="FH11" s="37">
        <f t="shared" si="34"/>
        <v>0</v>
      </c>
      <c r="FI11" s="37">
        <f t="shared" si="34"/>
        <v>0</v>
      </c>
      <c r="FJ11" s="37">
        <f t="shared" si="34"/>
        <v>0</v>
      </c>
      <c r="FK11" s="37">
        <f t="shared" si="34"/>
        <v>0</v>
      </c>
      <c r="FL11" s="37">
        <f t="shared" si="34"/>
        <v>0</v>
      </c>
      <c r="FM11" s="37">
        <f t="shared" si="34"/>
        <v>0</v>
      </c>
      <c r="FN11" s="37">
        <f t="shared" si="34"/>
        <v>0</v>
      </c>
      <c r="FO11" s="37">
        <f t="shared" si="34"/>
        <v>0</v>
      </c>
      <c r="FP11" s="37">
        <f t="shared" si="34"/>
        <v>0</v>
      </c>
      <c r="FQ11" s="37">
        <f t="shared" si="34"/>
        <v>0</v>
      </c>
      <c r="FR11" s="37">
        <f t="shared" si="34"/>
        <v>0</v>
      </c>
      <c r="FS11" s="37">
        <f t="shared" si="34"/>
        <v>0</v>
      </c>
      <c r="FT11" s="37">
        <f t="shared" si="34"/>
        <v>0</v>
      </c>
      <c r="FU11" s="37">
        <f t="shared" si="34"/>
        <v>0</v>
      </c>
      <c r="FV11" s="37">
        <f t="shared" si="34"/>
        <v>0</v>
      </c>
      <c r="FW11" s="37">
        <f t="shared" si="34"/>
        <v>0</v>
      </c>
      <c r="FX11" s="37">
        <f t="shared" si="34"/>
        <v>0</v>
      </c>
      <c r="FY11" s="37">
        <f t="shared" si="34"/>
        <v>0</v>
      </c>
      <c r="FZ11" s="37">
        <f t="shared" si="34"/>
        <v>0</v>
      </c>
      <c r="GA11" s="37">
        <f t="shared" si="34"/>
        <v>0</v>
      </c>
      <c r="GB11" s="37">
        <f t="shared" si="34"/>
        <v>0</v>
      </c>
      <c r="GC11" s="37">
        <f t="shared" si="34"/>
        <v>0</v>
      </c>
      <c r="GD11" s="37">
        <f t="shared" si="34"/>
        <v>0</v>
      </c>
      <c r="GE11" s="37">
        <f t="shared" si="34"/>
        <v>0</v>
      </c>
      <c r="GF11" s="37">
        <f t="shared" si="34"/>
        <v>0</v>
      </c>
      <c r="GG11" s="37">
        <f t="shared" si="34"/>
        <v>0</v>
      </c>
      <c r="GH11" s="37">
        <f t="shared" si="34"/>
        <v>0</v>
      </c>
      <c r="GI11" s="37">
        <f t="shared" si="34"/>
        <v>0</v>
      </c>
      <c r="GJ11" s="37">
        <f t="shared" si="34"/>
        <v>0</v>
      </c>
      <c r="GK11" s="37">
        <f t="shared" si="34"/>
        <v>0</v>
      </c>
      <c r="GL11" s="37">
        <f t="shared" si="34"/>
        <v>0</v>
      </c>
      <c r="GM11" s="37">
        <f t="shared" si="34"/>
        <v>0</v>
      </c>
      <c r="GN11" s="37">
        <f t="shared" si="34"/>
        <v>0</v>
      </c>
      <c r="GO11" s="37">
        <f t="shared" si="34"/>
        <v>0</v>
      </c>
      <c r="GP11" s="37">
        <f t="shared" si="29"/>
        <v>0</v>
      </c>
      <c r="GQ11" s="37">
        <f t="shared" si="29"/>
        <v>0</v>
      </c>
      <c r="GR11" s="37">
        <f t="shared" si="29"/>
        <v>0</v>
      </c>
      <c r="GS11" s="37">
        <f t="shared" si="29"/>
        <v>0</v>
      </c>
      <c r="GT11" s="37">
        <f t="shared" si="29"/>
        <v>0</v>
      </c>
      <c r="GU11" s="37">
        <f t="shared" si="29"/>
        <v>0</v>
      </c>
      <c r="GV11" s="37">
        <f t="shared" si="29"/>
        <v>0</v>
      </c>
      <c r="GW11" s="37">
        <f t="shared" si="29"/>
        <v>0</v>
      </c>
      <c r="GX11" s="37">
        <f t="shared" si="29"/>
        <v>0</v>
      </c>
      <c r="GY11" s="37">
        <f t="shared" si="29"/>
        <v>0</v>
      </c>
      <c r="GZ11" s="37">
        <f t="shared" si="29"/>
        <v>0</v>
      </c>
      <c r="HA11" s="37">
        <f t="shared" si="29"/>
        <v>0</v>
      </c>
      <c r="HB11" s="37">
        <f t="shared" si="29"/>
        <v>0</v>
      </c>
      <c r="HC11" s="37">
        <f t="shared" si="29"/>
        <v>0</v>
      </c>
      <c r="HD11" s="37">
        <f t="shared" si="29"/>
        <v>0</v>
      </c>
      <c r="HE11" s="37">
        <f t="shared" si="29"/>
        <v>0</v>
      </c>
      <c r="HF11" s="37">
        <f t="shared" si="35"/>
        <v>0</v>
      </c>
      <c r="HG11" s="37">
        <f t="shared" si="35"/>
        <v>0</v>
      </c>
      <c r="HH11" s="37">
        <f t="shared" si="35"/>
        <v>0</v>
      </c>
      <c r="HI11" s="37">
        <f t="shared" si="35"/>
        <v>0</v>
      </c>
      <c r="HJ11" s="37">
        <f t="shared" si="35"/>
        <v>0</v>
      </c>
      <c r="HK11" s="37">
        <f t="shared" si="35"/>
        <v>0</v>
      </c>
      <c r="HL11" s="37">
        <f t="shared" si="35"/>
        <v>0</v>
      </c>
      <c r="HM11" s="37">
        <f t="shared" si="35"/>
        <v>0</v>
      </c>
      <c r="HN11" s="37">
        <f t="shared" si="35"/>
        <v>0</v>
      </c>
      <c r="HO11" s="37">
        <f t="shared" si="35"/>
        <v>0</v>
      </c>
      <c r="HP11" s="37">
        <f t="shared" si="35"/>
        <v>0</v>
      </c>
      <c r="HQ11" s="37">
        <f t="shared" si="35"/>
        <v>0</v>
      </c>
      <c r="HR11" s="37">
        <f t="shared" si="35"/>
        <v>0</v>
      </c>
      <c r="HS11" s="37">
        <f t="shared" si="35"/>
        <v>0</v>
      </c>
      <c r="HT11" s="37">
        <f t="shared" si="35"/>
        <v>0</v>
      </c>
      <c r="HU11" s="37">
        <f t="shared" si="35"/>
        <v>0</v>
      </c>
      <c r="HV11" s="37">
        <f t="shared" si="35"/>
        <v>0</v>
      </c>
      <c r="HW11" s="37">
        <f t="shared" si="35"/>
        <v>0</v>
      </c>
      <c r="HX11" s="37">
        <f t="shared" si="35"/>
        <v>0</v>
      </c>
      <c r="HY11" s="37">
        <f t="shared" si="35"/>
        <v>0</v>
      </c>
      <c r="HZ11" s="37">
        <f t="shared" si="35"/>
        <v>0</v>
      </c>
      <c r="IA11" s="37">
        <f t="shared" si="35"/>
        <v>0</v>
      </c>
      <c r="IB11" s="37">
        <f t="shared" si="35"/>
        <v>0</v>
      </c>
      <c r="IC11" s="37">
        <f t="shared" si="35"/>
        <v>0</v>
      </c>
      <c r="ID11" s="37">
        <f t="shared" si="35"/>
        <v>0</v>
      </c>
      <c r="IE11" s="37">
        <f t="shared" si="35"/>
        <v>0</v>
      </c>
      <c r="IF11" s="37">
        <f t="shared" si="35"/>
        <v>0</v>
      </c>
      <c r="IG11" s="37">
        <f t="shared" si="35"/>
        <v>0</v>
      </c>
      <c r="IH11" s="37">
        <f t="shared" si="35"/>
        <v>0</v>
      </c>
      <c r="II11" s="37">
        <f t="shared" si="35"/>
        <v>0</v>
      </c>
      <c r="IJ11" s="37">
        <f t="shared" si="35"/>
        <v>0</v>
      </c>
      <c r="IK11" s="37">
        <f t="shared" si="35"/>
        <v>0</v>
      </c>
      <c r="IL11" s="37">
        <f t="shared" si="35"/>
        <v>0</v>
      </c>
      <c r="IM11" s="37">
        <f t="shared" si="35"/>
        <v>0</v>
      </c>
      <c r="IN11" s="37">
        <f t="shared" si="35"/>
        <v>0</v>
      </c>
      <c r="IO11" s="37">
        <f t="shared" si="35"/>
        <v>0</v>
      </c>
      <c r="IP11" s="37">
        <f t="shared" si="35"/>
        <v>0</v>
      </c>
      <c r="IQ11" s="37">
        <f t="shared" si="35"/>
        <v>0</v>
      </c>
      <c r="IR11" s="37">
        <f t="shared" si="35"/>
        <v>0</v>
      </c>
      <c r="IS11" s="37">
        <f t="shared" si="35"/>
        <v>0</v>
      </c>
      <c r="IT11" s="37">
        <f t="shared" si="35"/>
        <v>0</v>
      </c>
      <c r="IU11" s="37">
        <f t="shared" si="35"/>
        <v>0</v>
      </c>
      <c r="IV11" s="37">
        <f t="shared" si="35"/>
        <v>0</v>
      </c>
      <c r="IW11" s="37">
        <f t="shared" si="35"/>
        <v>0</v>
      </c>
      <c r="IX11" s="37">
        <f t="shared" si="35"/>
        <v>0</v>
      </c>
      <c r="IY11" s="37">
        <f t="shared" si="35"/>
        <v>0</v>
      </c>
      <c r="IZ11" s="37">
        <f t="shared" si="35"/>
        <v>0</v>
      </c>
      <c r="JA11" s="37">
        <f t="shared" si="35"/>
        <v>0</v>
      </c>
      <c r="JB11" s="37">
        <f t="shared" si="30"/>
        <v>0</v>
      </c>
      <c r="JC11" s="37">
        <f t="shared" si="30"/>
        <v>0</v>
      </c>
      <c r="JD11" s="37">
        <f t="shared" si="30"/>
        <v>0</v>
      </c>
      <c r="JE11" s="37">
        <f t="shared" si="30"/>
        <v>0</v>
      </c>
      <c r="JF11" s="37">
        <f t="shared" si="30"/>
        <v>0</v>
      </c>
      <c r="JG11" s="37">
        <f t="shared" si="30"/>
        <v>0</v>
      </c>
      <c r="JH11" s="37">
        <f t="shared" si="30"/>
        <v>0</v>
      </c>
      <c r="JI11" s="37">
        <f t="shared" si="30"/>
        <v>0</v>
      </c>
      <c r="JJ11" s="37">
        <f t="shared" si="30"/>
        <v>0</v>
      </c>
      <c r="JK11" s="37">
        <f t="shared" si="30"/>
        <v>0</v>
      </c>
      <c r="JL11" s="37">
        <f t="shared" si="30"/>
        <v>0</v>
      </c>
      <c r="JM11" s="37">
        <f t="shared" si="30"/>
        <v>0</v>
      </c>
      <c r="JN11" s="37">
        <f t="shared" si="30"/>
        <v>0</v>
      </c>
      <c r="JO11" s="37">
        <f t="shared" si="30"/>
        <v>0</v>
      </c>
      <c r="JP11" s="37">
        <f t="shared" si="30"/>
        <v>0</v>
      </c>
      <c r="JQ11" s="37">
        <f t="shared" si="30"/>
        <v>0</v>
      </c>
      <c r="JR11" s="37">
        <f t="shared" si="36"/>
        <v>0</v>
      </c>
      <c r="JS11" s="37">
        <f t="shared" si="36"/>
        <v>0</v>
      </c>
      <c r="JT11" s="37">
        <f t="shared" si="36"/>
        <v>0</v>
      </c>
      <c r="JU11" s="37">
        <f t="shared" si="36"/>
        <v>0</v>
      </c>
      <c r="JV11" s="37">
        <f t="shared" si="36"/>
        <v>0</v>
      </c>
      <c r="JW11" s="37">
        <f t="shared" si="36"/>
        <v>0</v>
      </c>
      <c r="JX11" s="37">
        <f t="shared" si="36"/>
        <v>0</v>
      </c>
      <c r="JY11" s="37">
        <f t="shared" si="36"/>
        <v>0</v>
      </c>
      <c r="JZ11" s="37">
        <f t="shared" si="36"/>
        <v>0</v>
      </c>
      <c r="KA11" s="37">
        <f t="shared" si="36"/>
        <v>0</v>
      </c>
      <c r="KB11" s="37">
        <f t="shared" si="36"/>
        <v>0</v>
      </c>
      <c r="KC11" s="37">
        <f t="shared" si="36"/>
        <v>0</v>
      </c>
      <c r="KD11" s="37">
        <f t="shared" si="36"/>
        <v>0</v>
      </c>
      <c r="KE11" s="37">
        <f t="shared" si="36"/>
        <v>0</v>
      </c>
      <c r="KF11" s="37">
        <f t="shared" si="36"/>
        <v>0</v>
      </c>
      <c r="KG11" s="37">
        <f t="shared" si="36"/>
        <v>0</v>
      </c>
      <c r="KH11" s="37">
        <f t="shared" si="36"/>
        <v>0</v>
      </c>
      <c r="KI11" s="37">
        <f t="shared" si="36"/>
        <v>0</v>
      </c>
      <c r="KJ11" s="37">
        <f t="shared" si="36"/>
        <v>0</v>
      </c>
      <c r="KK11" s="37">
        <f t="shared" si="36"/>
        <v>0</v>
      </c>
      <c r="KL11" s="37">
        <f t="shared" si="36"/>
        <v>0</v>
      </c>
      <c r="KM11" s="37">
        <f t="shared" si="36"/>
        <v>0</v>
      </c>
      <c r="KN11" s="37">
        <f t="shared" si="36"/>
        <v>0</v>
      </c>
      <c r="KO11" s="37">
        <f t="shared" si="36"/>
        <v>0</v>
      </c>
      <c r="KP11" s="37">
        <f t="shared" si="36"/>
        <v>0</v>
      </c>
      <c r="KQ11" s="37">
        <f t="shared" si="36"/>
        <v>0</v>
      </c>
      <c r="KR11" s="37">
        <f t="shared" si="36"/>
        <v>0</v>
      </c>
      <c r="KS11" s="37">
        <f t="shared" si="36"/>
        <v>0</v>
      </c>
      <c r="KT11" s="37">
        <f t="shared" si="36"/>
        <v>0</v>
      </c>
      <c r="KU11" s="37">
        <f t="shared" si="36"/>
        <v>0</v>
      </c>
      <c r="KV11" s="37">
        <f t="shared" si="36"/>
        <v>0</v>
      </c>
      <c r="KW11" s="37">
        <f t="shared" si="36"/>
        <v>0</v>
      </c>
      <c r="KX11" s="37">
        <f t="shared" si="36"/>
        <v>0</v>
      </c>
      <c r="KY11" s="37">
        <f t="shared" si="36"/>
        <v>0</v>
      </c>
      <c r="KZ11" s="37">
        <f t="shared" si="36"/>
        <v>0</v>
      </c>
      <c r="LA11" s="37">
        <f t="shared" si="36"/>
        <v>0</v>
      </c>
      <c r="LB11" s="37">
        <f t="shared" si="36"/>
        <v>0</v>
      </c>
      <c r="LC11" s="37">
        <f t="shared" si="36"/>
        <v>0</v>
      </c>
      <c r="LD11" s="37">
        <f t="shared" si="36"/>
        <v>0</v>
      </c>
      <c r="LE11" s="37">
        <f t="shared" si="36"/>
        <v>0</v>
      </c>
      <c r="LF11" s="37">
        <f t="shared" si="36"/>
        <v>0</v>
      </c>
      <c r="LG11" s="37">
        <f t="shared" si="36"/>
        <v>0</v>
      </c>
      <c r="LH11" s="37">
        <f t="shared" si="36"/>
        <v>0</v>
      </c>
      <c r="LI11" s="37">
        <f t="shared" si="36"/>
        <v>0</v>
      </c>
      <c r="LJ11" s="37">
        <f t="shared" si="36"/>
        <v>0</v>
      </c>
      <c r="LK11" s="37">
        <f t="shared" si="36"/>
        <v>0</v>
      </c>
      <c r="LL11" s="37">
        <f t="shared" si="36"/>
        <v>0</v>
      </c>
      <c r="LM11" s="37">
        <f t="shared" si="36"/>
        <v>0</v>
      </c>
      <c r="LN11" s="37">
        <f t="shared" si="31"/>
        <v>0</v>
      </c>
      <c r="LO11" s="37">
        <f t="shared" si="24"/>
        <v>0</v>
      </c>
      <c r="LP11" s="37">
        <f t="shared" si="24"/>
        <v>0</v>
      </c>
      <c r="LQ11" s="37">
        <f t="shared" si="24"/>
        <v>0</v>
      </c>
      <c r="LR11" s="37">
        <f t="shared" si="24"/>
        <v>0</v>
      </c>
      <c r="LS11" s="37">
        <f t="shared" si="24"/>
        <v>0</v>
      </c>
      <c r="LT11" s="37">
        <f t="shared" si="24"/>
        <v>0</v>
      </c>
      <c r="LU11" s="37">
        <f t="shared" si="24"/>
        <v>0</v>
      </c>
      <c r="LV11" s="37">
        <f t="shared" si="24"/>
        <v>0</v>
      </c>
      <c r="LW11" s="37">
        <f t="shared" si="24"/>
        <v>0</v>
      </c>
      <c r="LX11" s="37">
        <f t="shared" si="24"/>
        <v>0</v>
      </c>
      <c r="LY11" s="37">
        <f t="shared" si="24"/>
        <v>0</v>
      </c>
      <c r="LZ11" s="37">
        <f t="shared" si="24"/>
        <v>0</v>
      </c>
      <c r="MA11" s="37">
        <f t="shared" si="24"/>
        <v>0</v>
      </c>
      <c r="MB11" s="37">
        <f t="shared" si="24"/>
        <v>0</v>
      </c>
      <c r="MC11" s="37">
        <f t="shared" si="24"/>
        <v>0</v>
      </c>
      <c r="MD11" s="37">
        <f t="shared" si="24"/>
        <v>0</v>
      </c>
      <c r="ME11" s="37">
        <f t="shared" si="24"/>
        <v>0</v>
      </c>
      <c r="MF11" s="37">
        <f t="shared" si="24"/>
        <v>0</v>
      </c>
      <c r="MG11" s="37">
        <f t="shared" si="24"/>
        <v>0</v>
      </c>
      <c r="MH11" s="37">
        <f t="shared" si="24"/>
        <v>0</v>
      </c>
      <c r="MI11" s="37">
        <f t="shared" si="24"/>
        <v>0</v>
      </c>
      <c r="MJ11" s="37">
        <f t="shared" ref="MJ11:NA17" si="37">IF(MJ$2&gt;=$C10,IF(MJ$2&lt;=$C11,(MJ$2-$C10)/($C11-$C10),IF(MJ$2&lt;=$C12,1-(MJ$2-$C11)/($C12-$C11),0)),0)</f>
        <v>0</v>
      </c>
      <c r="MK11" s="37">
        <f t="shared" si="37"/>
        <v>0</v>
      </c>
      <c r="ML11" s="37">
        <f t="shared" si="37"/>
        <v>0</v>
      </c>
      <c r="MM11" s="37">
        <f t="shared" si="37"/>
        <v>0</v>
      </c>
      <c r="MN11" s="37">
        <f t="shared" si="37"/>
        <v>0</v>
      </c>
      <c r="MO11" s="37">
        <f t="shared" si="37"/>
        <v>0</v>
      </c>
      <c r="MP11" s="37">
        <f t="shared" si="37"/>
        <v>0</v>
      </c>
      <c r="MQ11" s="37">
        <f t="shared" si="37"/>
        <v>0</v>
      </c>
      <c r="MR11" s="37">
        <f t="shared" si="37"/>
        <v>0</v>
      </c>
      <c r="MS11" s="37">
        <f t="shared" si="37"/>
        <v>0</v>
      </c>
      <c r="MT11" s="37">
        <f t="shared" si="37"/>
        <v>0</v>
      </c>
      <c r="MU11" s="37">
        <f t="shared" si="37"/>
        <v>0</v>
      </c>
      <c r="MV11" s="37">
        <f t="shared" si="37"/>
        <v>0</v>
      </c>
      <c r="MW11" s="37">
        <f t="shared" si="37"/>
        <v>0</v>
      </c>
      <c r="MX11" s="37">
        <f t="shared" si="37"/>
        <v>0</v>
      </c>
      <c r="MY11" s="37">
        <f t="shared" si="37"/>
        <v>0</v>
      </c>
      <c r="MZ11" s="37">
        <f t="shared" si="37"/>
        <v>0</v>
      </c>
      <c r="NA11" s="37">
        <f t="shared" si="37"/>
        <v>0</v>
      </c>
    </row>
    <row r="12" spans="2:365" x14ac:dyDescent="0.25">
      <c r="C12" s="36">
        <f t="shared" si="25"/>
        <v>108</v>
      </c>
      <c r="D12" s="36" t="str">
        <f t="shared" si="18"/>
        <v>9y</v>
      </c>
      <c r="E12" s="37">
        <f t="shared" si="26"/>
        <v>0</v>
      </c>
      <c r="F12" s="37">
        <f t="shared" si="26"/>
        <v>0</v>
      </c>
      <c r="G12" s="37">
        <f t="shared" si="26"/>
        <v>0</v>
      </c>
      <c r="H12" s="37">
        <f t="shared" si="26"/>
        <v>0</v>
      </c>
      <c r="I12" s="37">
        <f t="shared" si="26"/>
        <v>0</v>
      </c>
      <c r="J12" s="37">
        <f t="shared" si="26"/>
        <v>0</v>
      </c>
      <c r="K12" s="37">
        <f t="shared" si="26"/>
        <v>0</v>
      </c>
      <c r="L12" s="37">
        <f t="shared" si="26"/>
        <v>0</v>
      </c>
      <c r="M12" s="37">
        <f t="shared" si="26"/>
        <v>0</v>
      </c>
      <c r="N12" s="37">
        <f t="shared" si="26"/>
        <v>0</v>
      </c>
      <c r="O12" s="37">
        <f t="shared" si="26"/>
        <v>0</v>
      </c>
      <c r="P12" s="37">
        <f t="shared" si="26"/>
        <v>0</v>
      </c>
      <c r="Q12" s="37">
        <f t="shared" si="26"/>
        <v>0</v>
      </c>
      <c r="R12" s="37">
        <f t="shared" si="26"/>
        <v>0</v>
      </c>
      <c r="S12" s="37">
        <f t="shared" si="26"/>
        <v>0</v>
      </c>
      <c r="T12" s="37">
        <f t="shared" si="26"/>
        <v>0</v>
      </c>
      <c r="U12" s="37">
        <f t="shared" si="32"/>
        <v>0</v>
      </c>
      <c r="V12" s="37">
        <f t="shared" si="32"/>
        <v>0</v>
      </c>
      <c r="W12" s="37">
        <f t="shared" si="32"/>
        <v>0</v>
      </c>
      <c r="X12" s="37">
        <f t="shared" si="32"/>
        <v>0</v>
      </c>
      <c r="Y12" s="37">
        <f t="shared" si="32"/>
        <v>0</v>
      </c>
      <c r="Z12" s="37">
        <f t="shared" si="32"/>
        <v>0</v>
      </c>
      <c r="AA12" s="37">
        <f t="shared" si="32"/>
        <v>0</v>
      </c>
      <c r="AB12" s="37">
        <f t="shared" si="32"/>
        <v>0</v>
      </c>
      <c r="AC12" s="37">
        <f t="shared" si="32"/>
        <v>0</v>
      </c>
      <c r="AD12" s="37">
        <f t="shared" si="32"/>
        <v>0</v>
      </c>
      <c r="AE12" s="37">
        <f t="shared" si="32"/>
        <v>0</v>
      </c>
      <c r="AF12" s="37">
        <f t="shared" si="32"/>
        <v>0</v>
      </c>
      <c r="AG12" s="37">
        <f t="shared" si="32"/>
        <v>0</v>
      </c>
      <c r="AH12" s="37">
        <f t="shared" si="32"/>
        <v>0</v>
      </c>
      <c r="AI12" s="37">
        <f t="shared" si="32"/>
        <v>0</v>
      </c>
      <c r="AJ12" s="37">
        <f t="shared" si="32"/>
        <v>0</v>
      </c>
      <c r="AK12" s="37">
        <f t="shared" si="32"/>
        <v>0</v>
      </c>
      <c r="AL12" s="37">
        <f t="shared" si="32"/>
        <v>0</v>
      </c>
      <c r="AM12" s="37">
        <f t="shared" si="32"/>
        <v>0</v>
      </c>
      <c r="AN12" s="37">
        <f t="shared" si="32"/>
        <v>0</v>
      </c>
      <c r="AO12" s="37">
        <f t="shared" si="32"/>
        <v>0</v>
      </c>
      <c r="AP12" s="37">
        <f t="shared" si="32"/>
        <v>0</v>
      </c>
      <c r="AQ12" s="37">
        <f t="shared" si="32"/>
        <v>0</v>
      </c>
      <c r="AR12" s="37">
        <f t="shared" si="32"/>
        <v>0</v>
      </c>
      <c r="AS12" s="37">
        <f t="shared" si="32"/>
        <v>0</v>
      </c>
      <c r="AT12" s="37">
        <f t="shared" si="32"/>
        <v>0</v>
      </c>
      <c r="AU12" s="37">
        <f t="shared" si="32"/>
        <v>0</v>
      </c>
      <c r="AV12" s="37">
        <f t="shared" si="32"/>
        <v>0</v>
      </c>
      <c r="AW12" s="37">
        <f t="shared" si="32"/>
        <v>0</v>
      </c>
      <c r="AX12" s="37">
        <f t="shared" si="32"/>
        <v>0</v>
      </c>
      <c r="AY12" s="37">
        <f t="shared" si="32"/>
        <v>0</v>
      </c>
      <c r="AZ12" s="37">
        <f t="shared" si="32"/>
        <v>0</v>
      </c>
      <c r="BA12" s="37">
        <f t="shared" si="32"/>
        <v>0</v>
      </c>
      <c r="BB12" s="37">
        <f t="shared" si="32"/>
        <v>0</v>
      </c>
      <c r="BC12" s="37">
        <f t="shared" si="32"/>
        <v>0</v>
      </c>
      <c r="BD12" s="37">
        <f t="shared" si="32"/>
        <v>0</v>
      </c>
      <c r="BE12" s="37">
        <f t="shared" si="32"/>
        <v>0</v>
      </c>
      <c r="BF12" s="37">
        <f t="shared" si="32"/>
        <v>0</v>
      </c>
      <c r="BG12" s="37">
        <f t="shared" si="32"/>
        <v>0</v>
      </c>
      <c r="BH12" s="37">
        <f t="shared" si="32"/>
        <v>0</v>
      </c>
      <c r="BI12" s="37">
        <f t="shared" si="32"/>
        <v>0</v>
      </c>
      <c r="BJ12" s="37">
        <f t="shared" si="32"/>
        <v>0</v>
      </c>
      <c r="BK12" s="37">
        <f t="shared" si="32"/>
        <v>0</v>
      </c>
      <c r="BL12" s="37">
        <f t="shared" si="32"/>
        <v>0</v>
      </c>
      <c r="BM12" s="37">
        <f t="shared" si="32"/>
        <v>0</v>
      </c>
      <c r="BN12" s="37">
        <f t="shared" si="32"/>
        <v>0</v>
      </c>
      <c r="BO12" s="37">
        <f t="shared" si="32"/>
        <v>0</v>
      </c>
      <c r="BP12" s="37">
        <f t="shared" si="32"/>
        <v>0</v>
      </c>
      <c r="BQ12" s="37">
        <f t="shared" si="32"/>
        <v>0</v>
      </c>
      <c r="BR12" s="37">
        <f t="shared" si="27"/>
        <v>0</v>
      </c>
      <c r="BS12" s="37">
        <f t="shared" si="27"/>
        <v>0</v>
      </c>
      <c r="BT12" s="37">
        <f t="shared" si="27"/>
        <v>0</v>
      </c>
      <c r="BU12" s="37">
        <f t="shared" si="27"/>
        <v>0</v>
      </c>
      <c r="BV12" s="37">
        <f t="shared" si="27"/>
        <v>0</v>
      </c>
      <c r="BW12" s="37">
        <f t="shared" si="27"/>
        <v>0</v>
      </c>
      <c r="BX12" s="37">
        <f t="shared" si="27"/>
        <v>0</v>
      </c>
      <c r="BY12" s="37">
        <f t="shared" si="27"/>
        <v>0</v>
      </c>
      <c r="BZ12" s="37">
        <f t="shared" si="27"/>
        <v>0</v>
      </c>
      <c r="CA12" s="37">
        <f t="shared" si="27"/>
        <v>0</v>
      </c>
      <c r="CB12" s="37">
        <f t="shared" si="27"/>
        <v>0</v>
      </c>
      <c r="CC12" s="37">
        <f t="shared" si="27"/>
        <v>0</v>
      </c>
      <c r="CD12" s="37">
        <f t="shared" si="27"/>
        <v>0</v>
      </c>
      <c r="CE12" s="37">
        <f t="shared" si="27"/>
        <v>0</v>
      </c>
      <c r="CF12" s="37">
        <f t="shared" si="27"/>
        <v>0</v>
      </c>
      <c r="CG12" s="37">
        <f t="shared" si="27"/>
        <v>0</v>
      </c>
      <c r="CH12" s="37">
        <f t="shared" si="33"/>
        <v>0</v>
      </c>
      <c r="CI12" s="37">
        <f t="shared" si="33"/>
        <v>0</v>
      </c>
      <c r="CJ12" s="37">
        <f t="shared" si="33"/>
        <v>0</v>
      </c>
      <c r="CK12" s="37">
        <f t="shared" si="33"/>
        <v>0</v>
      </c>
      <c r="CL12" s="37">
        <f t="shared" si="33"/>
        <v>0</v>
      </c>
      <c r="CM12" s="37">
        <f t="shared" si="33"/>
        <v>0</v>
      </c>
      <c r="CN12" s="37">
        <f t="shared" si="33"/>
        <v>0</v>
      </c>
      <c r="CO12" s="37">
        <f t="shared" si="33"/>
        <v>0</v>
      </c>
      <c r="CP12" s="37">
        <f t="shared" si="33"/>
        <v>0</v>
      </c>
      <c r="CQ12" s="37">
        <f t="shared" si="33"/>
        <v>0</v>
      </c>
      <c r="CR12" s="37">
        <f t="shared" si="33"/>
        <v>0</v>
      </c>
      <c r="CS12" s="37">
        <f t="shared" si="33"/>
        <v>0</v>
      </c>
      <c r="CT12" s="37">
        <f t="shared" si="33"/>
        <v>0</v>
      </c>
      <c r="CU12" s="37">
        <f t="shared" si="33"/>
        <v>0</v>
      </c>
      <c r="CV12" s="37">
        <f t="shared" si="33"/>
        <v>0</v>
      </c>
      <c r="CW12" s="37">
        <f t="shared" si="33"/>
        <v>0</v>
      </c>
      <c r="CX12" s="37">
        <f t="shared" si="33"/>
        <v>8.3333333333333329E-2</v>
      </c>
      <c r="CY12" s="37">
        <f t="shared" si="33"/>
        <v>0.16666666666666666</v>
      </c>
      <c r="CZ12" s="37">
        <f t="shared" si="33"/>
        <v>0.25</v>
      </c>
      <c r="DA12" s="37">
        <f t="shared" si="33"/>
        <v>0.33333333333333331</v>
      </c>
      <c r="DB12" s="37">
        <f t="shared" si="33"/>
        <v>0.41666666666666669</v>
      </c>
      <c r="DC12" s="37">
        <f t="shared" si="33"/>
        <v>0.5</v>
      </c>
      <c r="DD12" s="37">
        <f t="shared" si="33"/>
        <v>0.58333333333333337</v>
      </c>
      <c r="DE12" s="37">
        <f t="shared" si="33"/>
        <v>0.66666666666666663</v>
      </c>
      <c r="DF12" s="37">
        <f t="shared" si="33"/>
        <v>0.75</v>
      </c>
      <c r="DG12" s="37">
        <f t="shared" si="33"/>
        <v>0.83333333333333337</v>
      </c>
      <c r="DH12" s="37">
        <f t="shared" si="33"/>
        <v>0.91666666666666663</v>
      </c>
      <c r="DI12" s="37">
        <f t="shared" si="33"/>
        <v>1</v>
      </c>
      <c r="DJ12" s="37">
        <f t="shared" si="33"/>
        <v>0.91666666666666663</v>
      </c>
      <c r="DK12" s="37">
        <f t="shared" si="33"/>
        <v>0.83333333333333337</v>
      </c>
      <c r="DL12" s="37">
        <f t="shared" si="33"/>
        <v>0.75</v>
      </c>
      <c r="DM12" s="37">
        <f t="shared" si="33"/>
        <v>0.66666666666666674</v>
      </c>
      <c r="DN12" s="37">
        <f t="shared" si="33"/>
        <v>0.58333333333333326</v>
      </c>
      <c r="DO12" s="37">
        <f t="shared" si="33"/>
        <v>0.5</v>
      </c>
      <c r="DP12" s="37">
        <f t="shared" si="33"/>
        <v>0.41666666666666663</v>
      </c>
      <c r="DQ12" s="37">
        <f t="shared" si="33"/>
        <v>0.33333333333333337</v>
      </c>
      <c r="DR12" s="37">
        <f t="shared" si="33"/>
        <v>0.25</v>
      </c>
      <c r="DS12" s="37">
        <f t="shared" si="33"/>
        <v>0.16666666666666663</v>
      </c>
      <c r="DT12" s="37">
        <f t="shared" si="33"/>
        <v>8.333333333333337E-2</v>
      </c>
      <c r="DU12" s="37">
        <f t="shared" si="33"/>
        <v>0</v>
      </c>
      <c r="DV12" s="37">
        <f t="shared" si="33"/>
        <v>0</v>
      </c>
      <c r="DW12" s="37">
        <f t="shared" si="33"/>
        <v>0</v>
      </c>
      <c r="DX12" s="37">
        <f t="shared" si="33"/>
        <v>0</v>
      </c>
      <c r="DY12" s="37">
        <f t="shared" si="33"/>
        <v>0</v>
      </c>
      <c r="DZ12" s="37">
        <f t="shared" si="33"/>
        <v>0</v>
      </c>
      <c r="EA12" s="37">
        <f t="shared" si="33"/>
        <v>0</v>
      </c>
      <c r="EB12" s="37">
        <f t="shared" si="33"/>
        <v>0</v>
      </c>
      <c r="EC12" s="37">
        <f t="shared" si="33"/>
        <v>0</v>
      </c>
      <c r="ED12" s="37">
        <f t="shared" si="28"/>
        <v>0</v>
      </c>
      <c r="EE12" s="37">
        <f t="shared" si="28"/>
        <v>0</v>
      </c>
      <c r="EF12" s="37">
        <f t="shared" si="28"/>
        <v>0</v>
      </c>
      <c r="EG12" s="37">
        <f t="shared" si="28"/>
        <v>0</v>
      </c>
      <c r="EH12" s="37">
        <f t="shared" si="28"/>
        <v>0</v>
      </c>
      <c r="EI12" s="37">
        <f t="shared" si="28"/>
        <v>0</v>
      </c>
      <c r="EJ12" s="37">
        <f t="shared" si="28"/>
        <v>0</v>
      </c>
      <c r="EK12" s="37">
        <f t="shared" si="28"/>
        <v>0</v>
      </c>
      <c r="EL12" s="37">
        <f t="shared" si="28"/>
        <v>0</v>
      </c>
      <c r="EM12" s="37">
        <f t="shared" si="28"/>
        <v>0</v>
      </c>
      <c r="EN12" s="37">
        <f t="shared" si="28"/>
        <v>0</v>
      </c>
      <c r="EO12" s="37">
        <f t="shared" si="28"/>
        <v>0</v>
      </c>
      <c r="EP12" s="37">
        <f t="shared" si="28"/>
        <v>0</v>
      </c>
      <c r="EQ12" s="37">
        <f t="shared" si="28"/>
        <v>0</v>
      </c>
      <c r="ER12" s="37">
        <f t="shared" si="28"/>
        <v>0</v>
      </c>
      <c r="ES12" s="37">
        <f t="shared" si="28"/>
        <v>0</v>
      </c>
      <c r="ET12" s="37">
        <f t="shared" si="34"/>
        <v>0</v>
      </c>
      <c r="EU12" s="37">
        <f t="shared" si="34"/>
        <v>0</v>
      </c>
      <c r="EV12" s="37">
        <f t="shared" si="34"/>
        <v>0</v>
      </c>
      <c r="EW12" s="37">
        <f t="shared" si="34"/>
        <v>0</v>
      </c>
      <c r="EX12" s="37">
        <f t="shared" si="34"/>
        <v>0</v>
      </c>
      <c r="EY12" s="37">
        <f t="shared" si="34"/>
        <v>0</v>
      </c>
      <c r="EZ12" s="37">
        <f t="shared" si="34"/>
        <v>0</v>
      </c>
      <c r="FA12" s="37">
        <f t="shared" si="34"/>
        <v>0</v>
      </c>
      <c r="FB12" s="37">
        <f t="shared" si="34"/>
        <v>0</v>
      </c>
      <c r="FC12" s="37">
        <f t="shared" si="34"/>
        <v>0</v>
      </c>
      <c r="FD12" s="37">
        <f t="shared" si="34"/>
        <v>0</v>
      </c>
      <c r="FE12" s="37">
        <f t="shared" si="34"/>
        <v>0</v>
      </c>
      <c r="FF12" s="37">
        <f t="shared" si="34"/>
        <v>0</v>
      </c>
      <c r="FG12" s="37">
        <f t="shared" si="34"/>
        <v>0</v>
      </c>
      <c r="FH12" s="37">
        <f t="shared" si="34"/>
        <v>0</v>
      </c>
      <c r="FI12" s="37">
        <f t="shared" si="34"/>
        <v>0</v>
      </c>
      <c r="FJ12" s="37">
        <f t="shared" si="34"/>
        <v>0</v>
      </c>
      <c r="FK12" s="37">
        <f t="shared" si="34"/>
        <v>0</v>
      </c>
      <c r="FL12" s="37">
        <f t="shared" si="34"/>
        <v>0</v>
      </c>
      <c r="FM12" s="37">
        <f t="shared" si="34"/>
        <v>0</v>
      </c>
      <c r="FN12" s="37">
        <f t="shared" si="34"/>
        <v>0</v>
      </c>
      <c r="FO12" s="37">
        <f t="shared" si="34"/>
        <v>0</v>
      </c>
      <c r="FP12" s="37">
        <f t="shared" si="34"/>
        <v>0</v>
      </c>
      <c r="FQ12" s="37">
        <f t="shared" si="34"/>
        <v>0</v>
      </c>
      <c r="FR12" s="37">
        <f t="shared" si="34"/>
        <v>0</v>
      </c>
      <c r="FS12" s="37">
        <f t="shared" si="34"/>
        <v>0</v>
      </c>
      <c r="FT12" s="37">
        <f t="shared" si="34"/>
        <v>0</v>
      </c>
      <c r="FU12" s="37">
        <f t="shared" si="34"/>
        <v>0</v>
      </c>
      <c r="FV12" s="37">
        <f t="shared" si="34"/>
        <v>0</v>
      </c>
      <c r="FW12" s="37">
        <f t="shared" si="34"/>
        <v>0</v>
      </c>
      <c r="FX12" s="37">
        <f t="shared" si="34"/>
        <v>0</v>
      </c>
      <c r="FY12" s="37">
        <f t="shared" si="34"/>
        <v>0</v>
      </c>
      <c r="FZ12" s="37">
        <f t="shared" si="34"/>
        <v>0</v>
      </c>
      <c r="GA12" s="37">
        <f t="shared" si="34"/>
        <v>0</v>
      </c>
      <c r="GB12" s="37">
        <f t="shared" si="34"/>
        <v>0</v>
      </c>
      <c r="GC12" s="37">
        <f t="shared" si="34"/>
        <v>0</v>
      </c>
      <c r="GD12" s="37">
        <f t="shared" si="34"/>
        <v>0</v>
      </c>
      <c r="GE12" s="37">
        <f t="shared" si="34"/>
        <v>0</v>
      </c>
      <c r="GF12" s="37">
        <f t="shared" si="34"/>
        <v>0</v>
      </c>
      <c r="GG12" s="37">
        <f t="shared" si="34"/>
        <v>0</v>
      </c>
      <c r="GH12" s="37">
        <f t="shared" si="34"/>
        <v>0</v>
      </c>
      <c r="GI12" s="37">
        <f t="shared" si="34"/>
        <v>0</v>
      </c>
      <c r="GJ12" s="37">
        <f t="shared" si="34"/>
        <v>0</v>
      </c>
      <c r="GK12" s="37">
        <f t="shared" si="34"/>
        <v>0</v>
      </c>
      <c r="GL12" s="37">
        <f t="shared" si="34"/>
        <v>0</v>
      </c>
      <c r="GM12" s="37">
        <f t="shared" si="34"/>
        <v>0</v>
      </c>
      <c r="GN12" s="37">
        <f t="shared" si="34"/>
        <v>0</v>
      </c>
      <c r="GO12" s="37">
        <f t="shared" si="34"/>
        <v>0</v>
      </c>
      <c r="GP12" s="37">
        <f t="shared" si="29"/>
        <v>0</v>
      </c>
      <c r="GQ12" s="37">
        <f t="shared" si="29"/>
        <v>0</v>
      </c>
      <c r="GR12" s="37">
        <f t="shared" si="29"/>
        <v>0</v>
      </c>
      <c r="GS12" s="37">
        <f t="shared" si="29"/>
        <v>0</v>
      </c>
      <c r="GT12" s="37">
        <f t="shared" si="29"/>
        <v>0</v>
      </c>
      <c r="GU12" s="37">
        <f t="shared" si="29"/>
        <v>0</v>
      </c>
      <c r="GV12" s="37">
        <f t="shared" si="29"/>
        <v>0</v>
      </c>
      <c r="GW12" s="37">
        <f t="shared" si="29"/>
        <v>0</v>
      </c>
      <c r="GX12" s="37">
        <f t="shared" si="29"/>
        <v>0</v>
      </c>
      <c r="GY12" s="37">
        <f t="shared" si="29"/>
        <v>0</v>
      </c>
      <c r="GZ12" s="37">
        <f t="shared" si="29"/>
        <v>0</v>
      </c>
      <c r="HA12" s="37">
        <f t="shared" si="29"/>
        <v>0</v>
      </c>
      <c r="HB12" s="37">
        <f t="shared" si="29"/>
        <v>0</v>
      </c>
      <c r="HC12" s="37">
        <f t="shared" si="29"/>
        <v>0</v>
      </c>
      <c r="HD12" s="37">
        <f t="shared" si="29"/>
        <v>0</v>
      </c>
      <c r="HE12" s="37">
        <f t="shared" si="29"/>
        <v>0</v>
      </c>
      <c r="HF12" s="37">
        <f t="shared" si="35"/>
        <v>0</v>
      </c>
      <c r="HG12" s="37">
        <f t="shared" si="35"/>
        <v>0</v>
      </c>
      <c r="HH12" s="37">
        <f t="shared" si="35"/>
        <v>0</v>
      </c>
      <c r="HI12" s="37">
        <f t="shared" si="35"/>
        <v>0</v>
      </c>
      <c r="HJ12" s="37">
        <f t="shared" si="35"/>
        <v>0</v>
      </c>
      <c r="HK12" s="37">
        <f t="shared" si="35"/>
        <v>0</v>
      </c>
      <c r="HL12" s="37">
        <f t="shared" si="35"/>
        <v>0</v>
      </c>
      <c r="HM12" s="37">
        <f t="shared" si="35"/>
        <v>0</v>
      </c>
      <c r="HN12" s="37">
        <f t="shared" si="35"/>
        <v>0</v>
      </c>
      <c r="HO12" s="37">
        <f t="shared" si="35"/>
        <v>0</v>
      </c>
      <c r="HP12" s="37">
        <f t="shared" si="35"/>
        <v>0</v>
      </c>
      <c r="HQ12" s="37">
        <f t="shared" si="35"/>
        <v>0</v>
      </c>
      <c r="HR12" s="37">
        <f t="shared" si="35"/>
        <v>0</v>
      </c>
      <c r="HS12" s="37">
        <f t="shared" si="35"/>
        <v>0</v>
      </c>
      <c r="HT12" s="37">
        <f t="shared" si="35"/>
        <v>0</v>
      </c>
      <c r="HU12" s="37">
        <f t="shared" si="35"/>
        <v>0</v>
      </c>
      <c r="HV12" s="37">
        <f t="shared" si="35"/>
        <v>0</v>
      </c>
      <c r="HW12" s="37">
        <f t="shared" si="35"/>
        <v>0</v>
      </c>
      <c r="HX12" s="37">
        <f t="shared" si="35"/>
        <v>0</v>
      </c>
      <c r="HY12" s="37">
        <f t="shared" si="35"/>
        <v>0</v>
      </c>
      <c r="HZ12" s="37">
        <f t="shared" si="35"/>
        <v>0</v>
      </c>
      <c r="IA12" s="37">
        <f t="shared" si="35"/>
        <v>0</v>
      </c>
      <c r="IB12" s="37">
        <f t="shared" si="35"/>
        <v>0</v>
      </c>
      <c r="IC12" s="37">
        <f t="shared" si="35"/>
        <v>0</v>
      </c>
      <c r="ID12" s="37">
        <f t="shared" si="35"/>
        <v>0</v>
      </c>
      <c r="IE12" s="37">
        <f t="shared" si="35"/>
        <v>0</v>
      </c>
      <c r="IF12" s="37">
        <f t="shared" si="35"/>
        <v>0</v>
      </c>
      <c r="IG12" s="37">
        <f t="shared" si="35"/>
        <v>0</v>
      </c>
      <c r="IH12" s="37">
        <f t="shared" si="35"/>
        <v>0</v>
      </c>
      <c r="II12" s="37">
        <f t="shared" si="35"/>
        <v>0</v>
      </c>
      <c r="IJ12" s="37">
        <f t="shared" si="35"/>
        <v>0</v>
      </c>
      <c r="IK12" s="37">
        <f t="shared" si="35"/>
        <v>0</v>
      </c>
      <c r="IL12" s="37">
        <f t="shared" si="35"/>
        <v>0</v>
      </c>
      <c r="IM12" s="37">
        <f t="shared" si="35"/>
        <v>0</v>
      </c>
      <c r="IN12" s="37">
        <f t="shared" si="35"/>
        <v>0</v>
      </c>
      <c r="IO12" s="37">
        <f t="shared" si="35"/>
        <v>0</v>
      </c>
      <c r="IP12" s="37">
        <f t="shared" si="35"/>
        <v>0</v>
      </c>
      <c r="IQ12" s="37">
        <f t="shared" si="35"/>
        <v>0</v>
      </c>
      <c r="IR12" s="37">
        <f t="shared" si="35"/>
        <v>0</v>
      </c>
      <c r="IS12" s="37">
        <f t="shared" si="35"/>
        <v>0</v>
      </c>
      <c r="IT12" s="37">
        <f t="shared" si="35"/>
        <v>0</v>
      </c>
      <c r="IU12" s="37">
        <f t="shared" si="35"/>
        <v>0</v>
      </c>
      <c r="IV12" s="37">
        <f t="shared" si="35"/>
        <v>0</v>
      </c>
      <c r="IW12" s="37">
        <f t="shared" si="35"/>
        <v>0</v>
      </c>
      <c r="IX12" s="37">
        <f t="shared" si="35"/>
        <v>0</v>
      </c>
      <c r="IY12" s="37">
        <f t="shared" si="35"/>
        <v>0</v>
      </c>
      <c r="IZ12" s="37">
        <f t="shared" si="35"/>
        <v>0</v>
      </c>
      <c r="JA12" s="37">
        <f t="shared" si="35"/>
        <v>0</v>
      </c>
      <c r="JB12" s="37">
        <f t="shared" si="30"/>
        <v>0</v>
      </c>
      <c r="JC12" s="37">
        <f t="shared" si="30"/>
        <v>0</v>
      </c>
      <c r="JD12" s="37">
        <f t="shared" si="30"/>
        <v>0</v>
      </c>
      <c r="JE12" s="37">
        <f t="shared" si="30"/>
        <v>0</v>
      </c>
      <c r="JF12" s="37">
        <f t="shared" si="30"/>
        <v>0</v>
      </c>
      <c r="JG12" s="37">
        <f t="shared" si="30"/>
        <v>0</v>
      </c>
      <c r="JH12" s="37">
        <f t="shared" si="30"/>
        <v>0</v>
      </c>
      <c r="JI12" s="37">
        <f t="shared" si="30"/>
        <v>0</v>
      </c>
      <c r="JJ12" s="37">
        <f t="shared" si="30"/>
        <v>0</v>
      </c>
      <c r="JK12" s="37">
        <f t="shared" si="30"/>
        <v>0</v>
      </c>
      <c r="JL12" s="37">
        <f t="shared" si="30"/>
        <v>0</v>
      </c>
      <c r="JM12" s="37">
        <f t="shared" si="30"/>
        <v>0</v>
      </c>
      <c r="JN12" s="37">
        <f t="shared" si="30"/>
        <v>0</v>
      </c>
      <c r="JO12" s="37">
        <f t="shared" si="30"/>
        <v>0</v>
      </c>
      <c r="JP12" s="37">
        <f t="shared" si="30"/>
        <v>0</v>
      </c>
      <c r="JQ12" s="37">
        <f t="shared" si="30"/>
        <v>0</v>
      </c>
      <c r="JR12" s="37">
        <f t="shared" si="36"/>
        <v>0</v>
      </c>
      <c r="JS12" s="37">
        <f t="shared" si="36"/>
        <v>0</v>
      </c>
      <c r="JT12" s="37">
        <f t="shared" si="36"/>
        <v>0</v>
      </c>
      <c r="JU12" s="37">
        <f t="shared" si="36"/>
        <v>0</v>
      </c>
      <c r="JV12" s="37">
        <f t="shared" si="36"/>
        <v>0</v>
      </c>
      <c r="JW12" s="37">
        <f t="shared" si="36"/>
        <v>0</v>
      </c>
      <c r="JX12" s="37">
        <f t="shared" si="36"/>
        <v>0</v>
      </c>
      <c r="JY12" s="37">
        <f t="shared" si="36"/>
        <v>0</v>
      </c>
      <c r="JZ12" s="37">
        <f t="shared" si="36"/>
        <v>0</v>
      </c>
      <c r="KA12" s="37">
        <f t="shared" si="36"/>
        <v>0</v>
      </c>
      <c r="KB12" s="37">
        <f t="shared" si="36"/>
        <v>0</v>
      </c>
      <c r="KC12" s="37">
        <f t="shared" si="36"/>
        <v>0</v>
      </c>
      <c r="KD12" s="37">
        <f t="shared" si="36"/>
        <v>0</v>
      </c>
      <c r="KE12" s="37">
        <f t="shared" si="36"/>
        <v>0</v>
      </c>
      <c r="KF12" s="37">
        <f t="shared" si="36"/>
        <v>0</v>
      </c>
      <c r="KG12" s="37">
        <f t="shared" si="36"/>
        <v>0</v>
      </c>
      <c r="KH12" s="37">
        <f t="shared" si="36"/>
        <v>0</v>
      </c>
      <c r="KI12" s="37">
        <f t="shared" si="36"/>
        <v>0</v>
      </c>
      <c r="KJ12" s="37">
        <f t="shared" si="36"/>
        <v>0</v>
      </c>
      <c r="KK12" s="37">
        <f t="shared" si="36"/>
        <v>0</v>
      </c>
      <c r="KL12" s="37">
        <f t="shared" si="36"/>
        <v>0</v>
      </c>
      <c r="KM12" s="37">
        <f t="shared" si="36"/>
        <v>0</v>
      </c>
      <c r="KN12" s="37">
        <f t="shared" si="36"/>
        <v>0</v>
      </c>
      <c r="KO12" s="37">
        <f t="shared" si="36"/>
        <v>0</v>
      </c>
      <c r="KP12" s="37">
        <f t="shared" si="36"/>
        <v>0</v>
      </c>
      <c r="KQ12" s="37">
        <f t="shared" si="36"/>
        <v>0</v>
      </c>
      <c r="KR12" s="37">
        <f t="shared" si="36"/>
        <v>0</v>
      </c>
      <c r="KS12" s="37">
        <f t="shared" si="36"/>
        <v>0</v>
      </c>
      <c r="KT12" s="37">
        <f t="shared" si="36"/>
        <v>0</v>
      </c>
      <c r="KU12" s="37">
        <f t="shared" si="36"/>
        <v>0</v>
      </c>
      <c r="KV12" s="37">
        <f t="shared" si="36"/>
        <v>0</v>
      </c>
      <c r="KW12" s="37">
        <f t="shared" si="36"/>
        <v>0</v>
      </c>
      <c r="KX12" s="37">
        <f t="shared" si="36"/>
        <v>0</v>
      </c>
      <c r="KY12" s="37">
        <f t="shared" si="36"/>
        <v>0</v>
      </c>
      <c r="KZ12" s="37">
        <f t="shared" si="36"/>
        <v>0</v>
      </c>
      <c r="LA12" s="37">
        <f t="shared" si="36"/>
        <v>0</v>
      </c>
      <c r="LB12" s="37">
        <f t="shared" si="36"/>
        <v>0</v>
      </c>
      <c r="LC12" s="37">
        <f t="shared" si="36"/>
        <v>0</v>
      </c>
      <c r="LD12" s="37">
        <f t="shared" si="36"/>
        <v>0</v>
      </c>
      <c r="LE12" s="37">
        <f t="shared" si="36"/>
        <v>0</v>
      </c>
      <c r="LF12" s="37">
        <f t="shared" si="36"/>
        <v>0</v>
      </c>
      <c r="LG12" s="37">
        <f t="shared" si="36"/>
        <v>0</v>
      </c>
      <c r="LH12" s="37">
        <f t="shared" si="36"/>
        <v>0</v>
      </c>
      <c r="LI12" s="37">
        <f t="shared" si="36"/>
        <v>0</v>
      </c>
      <c r="LJ12" s="37">
        <f t="shared" si="36"/>
        <v>0</v>
      </c>
      <c r="LK12" s="37">
        <f t="shared" si="36"/>
        <v>0</v>
      </c>
      <c r="LL12" s="37">
        <f t="shared" si="36"/>
        <v>0</v>
      </c>
      <c r="LM12" s="37">
        <f t="shared" si="36"/>
        <v>0</v>
      </c>
      <c r="LN12" s="37">
        <f t="shared" si="31"/>
        <v>0</v>
      </c>
      <c r="LO12" s="37">
        <f t="shared" si="31"/>
        <v>0</v>
      </c>
      <c r="LP12" s="37">
        <f t="shared" si="31"/>
        <v>0</v>
      </c>
      <c r="LQ12" s="37">
        <f t="shared" si="31"/>
        <v>0</v>
      </c>
      <c r="LR12" s="37">
        <f t="shared" si="31"/>
        <v>0</v>
      </c>
      <c r="LS12" s="37">
        <f t="shared" si="31"/>
        <v>0</v>
      </c>
      <c r="LT12" s="37">
        <f t="shared" si="31"/>
        <v>0</v>
      </c>
      <c r="LU12" s="37">
        <f t="shared" si="31"/>
        <v>0</v>
      </c>
      <c r="LV12" s="37">
        <f t="shared" si="31"/>
        <v>0</v>
      </c>
      <c r="LW12" s="37">
        <f t="shared" si="31"/>
        <v>0</v>
      </c>
      <c r="LX12" s="37">
        <f t="shared" si="31"/>
        <v>0</v>
      </c>
      <c r="LY12" s="37">
        <f t="shared" si="31"/>
        <v>0</v>
      </c>
      <c r="LZ12" s="37">
        <f t="shared" si="31"/>
        <v>0</v>
      </c>
      <c r="MA12" s="37">
        <f t="shared" si="31"/>
        <v>0</v>
      </c>
      <c r="MB12" s="37">
        <f t="shared" si="31"/>
        <v>0</v>
      </c>
      <c r="MC12" s="37">
        <f t="shared" si="31"/>
        <v>0</v>
      </c>
      <c r="MD12" s="37">
        <f t="shared" ref="MD12:MI17" si="38">IF(MD$2&gt;=$C11,IF(MD$2&lt;=$C12,(MD$2-$C11)/($C12-$C11),IF(MD$2&lt;=$C13,1-(MD$2-$C12)/($C13-$C12),0)),0)</f>
        <v>0</v>
      </c>
      <c r="ME12" s="37">
        <f t="shared" si="38"/>
        <v>0</v>
      </c>
      <c r="MF12" s="37">
        <f t="shared" si="38"/>
        <v>0</v>
      </c>
      <c r="MG12" s="37">
        <f t="shared" si="38"/>
        <v>0</v>
      </c>
      <c r="MH12" s="37">
        <f t="shared" si="38"/>
        <v>0</v>
      </c>
      <c r="MI12" s="37">
        <f t="shared" si="38"/>
        <v>0</v>
      </c>
      <c r="MJ12" s="37">
        <f t="shared" si="37"/>
        <v>0</v>
      </c>
      <c r="MK12" s="37">
        <f t="shared" si="37"/>
        <v>0</v>
      </c>
      <c r="ML12" s="37">
        <f t="shared" si="37"/>
        <v>0</v>
      </c>
      <c r="MM12" s="37">
        <f t="shared" si="37"/>
        <v>0</v>
      </c>
      <c r="MN12" s="37">
        <f t="shared" si="37"/>
        <v>0</v>
      </c>
      <c r="MO12" s="37">
        <f t="shared" si="37"/>
        <v>0</v>
      </c>
      <c r="MP12" s="37">
        <f t="shared" si="37"/>
        <v>0</v>
      </c>
      <c r="MQ12" s="37">
        <f t="shared" si="37"/>
        <v>0</v>
      </c>
      <c r="MR12" s="37">
        <f t="shared" si="37"/>
        <v>0</v>
      </c>
      <c r="MS12" s="37">
        <f t="shared" si="37"/>
        <v>0</v>
      </c>
      <c r="MT12" s="37">
        <f t="shared" si="37"/>
        <v>0</v>
      </c>
      <c r="MU12" s="37">
        <f t="shared" si="37"/>
        <v>0</v>
      </c>
      <c r="MV12" s="37">
        <f t="shared" si="37"/>
        <v>0</v>
      </c>
      <c r="MW12" s="37">
        <f t="shared" si="37"/>
        <v>0</v>
      </c>
      <c r="MX12" s="37">
        <f t="shared" si="37"/>
        <v>0</v>
      </c>
      <c r="MY12" s="37">
        <f t="shared" si="37"/>
        <v>0</v>
      </c>
      <c r="MZ12" s="37">
        <f t="shared" si="37"/>
        <v>0</v>
      </c>
      <c r="NA12" s="37">
        <f t="shared" si="37"/>
        <v>0</v>
      </c>
    </row>
    <row r="13" spans="2:365" x14ac:dyDescent="0.25">
      <c r="C13" s="36">
        <f t="shared" si="25"/>
        <v>120</v>
      </c>
      <c r="D13" s="36" t="str">
        <f t="shared" si="18"/>
        <v>10y</v>
      </c>
      <c r="E13" s="37">
        <f t="shared" si="26"/>
        <v>0</v>
      </c>
      <c r="F13" s="37">
        <f t="shared" si="26"/>
        <v>0</v>
      </c>
      <c r="G13" s="37">
        <f t="shared" si="26"/>
        <v>0</v>
      </c>
      <c r="H13" s="37">
        <f t="shared" si="26"/>
        <v>0</v>
      </c>
      <c r="I13" s="37">
        <f t="shared" si="26"/>
        <v>0</v>
      </c>
      <c r="J13" s="37">
        <f t="shared" si="26"/>
        <v>0</v>
      </c>
      <c r="K13" s="37">
        <f t="shared" si="26"/>
        <v>0</v>
      </c>
      <c r="L13" s="37">
        <f t="shared" si="26"/>
        <v>0</v>
      </c>
      <c r="M13" s="37">
        <f t="shared" si="26"/>
        <v>0</v>
      </c>
      <c r="N13" s="37">
        <f t="shared" si="26"/>
        <v>0</v>
      </c>
      <c r="O13" s="37">
        <f t="shared" si="26"/>
        <v>0</v>
      </c>
      <c r="P13" s="37">
        <f t="shared" si="26"/>
        <v>0</v>
      </c>
      <c r="Q13" s="37">
        <f t="shared" si="26"/>
        <v>0</v>
      </c>
      <c r="R13" s="37">
        <f t="shared" si="26"/>
        <v>0</v>
      </c>
      <c r="S13" s="37">
        <f t="shared" si="26"/>
        <v>0</v>
      </c>
      <c r="T13" s="37">
        <f t="shared" si="26"/>
        <v>0</v>
      </c>
      <c r="U13" s="37">
        <f t="shared" si="32"/>
        <v>0</v>
      </c>
      <c r="V13" s="37">
        <f t="shared" si="32"/>
        <v>0</v>
      </c>
      <c r="W13" s="37">
        <f t="shared" si="32"/>
        <v>0</v>
      </c>
      <c r="X13" s="37">
        <f t="shared" si="32"/>
        <v>0</v>
      </c>
      <c r="Y13" s="37">
        <f t="shared" si="32"/>
        <v>0</v>
      </c>
      <c r="Z13" s="37">
        <f t="shared" si="32"/>
        <v>0</v>
      </c>
      <c r="AA13" s="37">
        <f t="shared" si="32"/>
        <v>0</v>
      </c>
      <c r="AB13" s="37">
        <f t="shared" si="32"/>
        <v>0</v>
      </c>
      <c r="AC13" s="37">
        <f t="shared" si="32"/>
        <v>0</v>
      </c>
      <c r="AD13" s="37">
        <f t="shared" si="32"/>
        <v>0</v>
      </c>
      <c r="AE13" s="37">
        <f t="shared" si="32"/>
        <v>0</v>
      </c>
      <c r="AF13" s="37">
        <f t="shared" si="32"/>
        <v>0</v>
      </c>
      <c r="AG13" s="37">
        <f t="shared" si="32"/>
        <v>0</v>
      </c>
      <c r="AH13" s="37">
        <f t="shared" si="32"/>
        <v>0</v>
      </c>
      <c r="AI13" s="37">
        <f t="shared" si="32"/>
        <v>0</v>
      </c>
      <c r="AJ13" s="37">
        <f t="shared" si="32"/>
        <v>0</v>
      </c>
      <c r="AK13" s="37">
        <f t="shared" si="32"/>
        <v>0</v>
      </c>
      <c r="AL13" s="37">
        <f t="shared" si="32"/>
        <v>0</v>
      </c>
      <c r="AM13" s="37">
        <f t="shared" si="32"/>
        <v>0</v>
      </c>
      <c r="AN13" s="37">
        <f t="shared" si="32"/>
        <v>0</v>
      </c>
      <c r="AO13" s="37">
        <f t="shared" si="32"/>
        <v>0</v>
      </c>
      <c r="AP13" s="37">
        <f t="shared" si="32"/>
        <v>0</v>
      </c>
      <c r="AQ13" s="37">
        <f t="shared" si="32"/>
        <v>0</v>
      </c>
      <c r="AR13" s="37">
        <f t="shared" si="32"/>
        <v>0</v>
      </c>
      <c r="AS13" s="37">
        <f t="shared" si="32"/>
        <v>0</v>
      </c>
      <c r="AT13" s="37">
        <f t="shared" si="32"/>
        <v>0</v>
      </c>
      <c r="AU13" s="37">
        <f t="shared" si="32"/>
        <v>0</v>
      </c>
      <c r="AV13" s="37">
        <f t="shared" si="32"/>
        <v>0</v>
      </c>
      <c r="AW13" s="37">
        <f t="shared" si="32"/>
        <v>0</v>
      </c>
      <c r="AX13" s="37">
        <f t="shared" si="32"/>
        <v>0</v>
      </c>
      <c r="AY13" s="37">
        <f t="shared" si="32"/>
        <v>0</v>
      </c>
      <c r="AZ13" s="37">
        <f t="shared" si="32"/>
        <v>0</v>
      </c>
      <c r="BA13" s="37">
        <f t="shared" si="32"/>
        <v>0</v>
      </c>
      <c r="BB13" s="37">
        <f t="shared" si="32"/>
        <v>0</v>
      </c>
      <c r="BC13" s="37">
        <f t="shared" si="32"/>
        <v>0</v>
      </c>
      <c r="BD13" s="37">
        <f t="shared" si="32"/>
        <v>0</v>
      </c>
      <c r="BE13" s="37">
        <f t="shared" si="32"/>
        <v>0</v>
      </c>
      <c r="BF13" s="37">
        <f t="shared" si="32"/>
        <v>0</v>
      </c>
      <c r="BG13" s="37">
        <f t="shared" si="32"/>
        <v>0</v>
      </c>
      <c r="BH13" s="37">
        <f t="shared" si="32"/>
        <v>0</v>
      </c>
      <c r="BI13" s="37">
        <f t="shared" si="32"/>
        <v>0</v>
      </c>
      <c r="BJ13" s="37">
        <f t="shared" si="32"/>
        <v>0</v>
      </c>
      <c r="BK13" s="37">
        <f t="shared" si="32"/>
        <v>0</v>
      </c>
      <c r="BL13" s="37">
        <f t="shared" si="32"/>
        <v>0</v>
      </c>
      <c r="BM13" s="37">
        <f t="shared" si="32"/>
        <v>0</v>
      </c>
      <c r="BN13" s="37">
        <f t="shared" si="32"/>
        <v>0</v>
      </c>
      <c r="BO13" s="37">
        <f t="shared" si="32"/>
        <v>0</v>
      </c>
      <c r="BP13" s="37">
        <f t="shared" si="32"/>
        <v>0</v>
      </c>
      <c r="BQ13" s="37">
        <f t="shared" si="32"/>
        <v>0</v>
      </c>
      <c r="BR13" s="37">
        <f t="shared" si="27"/>
        <v>0</v>
      </c>
      <c r="BS13" s="37">
        <f t="shared" si="27"/>
        <v>0</v>
      </c>
      <c r="BT13" s="37">
        <f t="shared" si="27"/>
        <v>0</v>
      </c>
      <c r="BU13" s="37">
        <f t="shared" si="27"/>
        <v>0</v>
      </c>
      <c r="BV13" s="37">
        <f t="shared" si="27"/>
        <v>0</v>
      </c>
      <c r="BW13" s="37">
        <f t="shared" si="27"/>
        <v>0</v>
      </c>
      <c r="BX13" s="37">
        <f t="shared" si="27"/>
        <v>0</v>
      </c>
      <c r="BY13" s="37">
        <f t="shared" si="27"/>
        <v>0</v>
      </c>
      <c r="BZ13" s="37">
        <f t="shared" si="27"/>
        <v>0</v>
      </c>
      <c r="CA13" s="37">
        <f t="shared" si="27"/>
        <v>0</v>
      </c>
      <c r="CB13" s="37">
        <f t="shared" si="27"/>
        <v>0</v>
      </c>
      <c r="CC13" s="37">
        <f t="shared" si="27"/>
        <v>0</v>
      </c>
      <c r="CD13" s="37">
        <f t="shared" si="27"/>
        <v>0</v>
      </c>
      <c r="CE13" s="37">
        <f t="shared" si="27"/>
        <v>0</v>
      </c>
      <c r="CF13" s="37">
        <f t="shared" si="27"/>
        <v>0</v>
      </c>
      <c r="CG13" s="37">
        <f t="shared" si="27"/>
        <v>0</v>
      </c>
      <c r="CH13" s="37">
        <f t="shared" si="33"/>
        <v>0</v>
      </c>
      <c r="CI13" s="37">
        <f t="shared" si="33"/>
        <v>0</v>
      </c>
      <c r="CJ13" s="37">
        <f t="shared" si="33"/>
        <v>0</v>
      </c>
      <c r="CK13" s="37">
        <f t="shared" si="33"/>
        <v>0</v>
      </c>
      <c r="CL13" s="37">
        <f t="shared" si="33"/>
        <v>0</v>
      </c>
      <c r="CM13" s="37">
        <f t="shared" si="33"/>
        <v>0</v>
      </c>
      <c r="CN13" s="37">
        <f t="shared" si="33"/>
        <v>0</v>
      </c>
      <c r="CO13" s="37">
        <f t="shared" si="33"/>
        <v>0</v>
      </c>
      <c r="CP13" s="37">
        <f t="shared" si="33"/>
        <v>0</v>
      </c>
      <c r="CQ13" s="37">
        <f t="shared" si="33"/>
        <v>0</v>
      </c>
      <c r="CR13" s="37">
        <f t="shared" si="33"/>
        <v>0</v>
      </c>
      <c r="CS13" s="37">
        <f t="shared" si="33"/>
        <v>0</v>
      </c>
      <c r="CT13" s="37">
        <f t="shared" si="33"/>
        <v>0</v>
      </c>
      <c r="CU13" s="37">
        <f t="shared" si="33"/>
        <v>0</v>
      </c>
      <c r="CV13" s="37">
        <f t="shared" si="33"/>
        <v>0</v>
      </c>
      <c r="CW13" s="37">
        <f t="shared" si="33"/>
        <v>0</v>
      </c>
      <c r="CX13" s="37">
        <f t="shared" si="33"/>
        <v>0</v>
      </c>
      <c r="CY13" s="37">
        <f t="shared" si="33"/>
        <v>0</v>
      </c>
      <c r="CZ13" s="37">
        <f t="shared" si="33"/>
        <v>0</v>
      </c>
      <c r="DA13" s="37">
        <f t="shared" si="33"/>
        <v>0</v>
      </c>
      <c r="DB13" s="37">
        <f t="shared" si="33"/>
        <v>0</v>
      </c>
      <c r="DC13" s="37">
        <f t="shared" si="33"/>
        <v>0</v>
      </c>
      <c r="DD13" s="37">
        <f t="shared" si="33"/>
        <v>0</v>
      </c>
      <c r="DE13" s="37">
        <f t="shared" si="33"/>
        <v>0</v>
      </c>
      <c r="DF13" s="37">
        <f t="shared" si="33"/>
        <v>0</v>
      </c>
      <c r="DG13" s="37">
        <f t="shared" si="33"/>
        <v>0</v>
      </c>
      <c r="DH13" s="37">
        <f t="shared" si="33"/>
        <v>0</v>
      </c>
      <c r="DI13" s="37">
        <f t="shared" si="33"/>
        <v>0</v>
      </c>
      <c r="DJ13" s="37">
        <f t="shared" si="33"/>
        <v>8.3333333333333329E-2</v>
      </c>
      <c r="DK13" s="37">
        <f t="shared" si="33"/>
        <v>0.16666666666666666</v>
      </c>
      <c r="DL13" s="37">
        <f t="shared" si="33"/>
        <v>0.25</v>
      </c>
      <c r="DM13" s="37">
        <f t="shared" si="33"/>
        <v>0.33333333333333331</v>
      </c>
      <c r="DN13" s="37">
        <f t="shared" si="33"/>
        <v>0.41666666666666669</v>
      </c>
      <c r="DO13" s="37">
        <f t="shared" si="33"/>
        <v>0.5</v>
      </c>
      <c r="DP13" s="37">
        <f t="shared" si="33"/>
        <v>0.58333333333333337</v>
      </c>
      <c r="DQ13" s="37">
        <f t="shared" si="33"/>
        <v>0.66666666666666663</v>
      </c>
      <c r="DR13" s="37">
        <f t="shared" si="33"/>
        <v>0.75</v>
      </c>
      <c r="DS13" s="37">
        <f t="shared" si="33"/>
        <v>0.83333333333333337</v>
      </c>
      <c r="DT13" s="37">
        <f t="shared" si="33"/>
        <v>0.91666666666666663</v>
      </c>
      <c r="DU13" s="37">
        <f t="shared" si="33"/>
        <v>1</v>
      </c>
      <c r="DV13" s="37">
        <f t="shared" si="33"/>
        <v>0.91666666666666663</v>
      </c>
      <c r="DW13" s="37">
        <f t="shared" si="33"/>
        <v>0.83333333333333337</v>
      </c>
      <c r="DX13" s="37">
        <f t="shared" si="33"/>
        <v>0.75</v>
      </c>
      <c r="DY13" s="37">
        <f t="shared" si="33"/>
        <v>0.66666666666666674</v>
      </c>
      <c r="DZ13" s="37">
        <f t="shared" si="33"/>
        <v>0.58333333333333326</v>
      </c>
      <c r="EA13" s="37">
        <f t="shared" si="33"/>
        <v>0.5</v>
      </c>
      <c r="EB13" s="37">
        <f t="shared" si="33"/>
        <v>0.41666666666666663</v>
      </c>
      <c r="EC13" s="37">
        <f t="shared" si="33"/>
        <v>0.33333333333333337</v>
      </c>
      <c r="ED13" s="37">
        <f t="shared" si="28"/>
        <v>0.25</v>
      </c>
      <c r="EE13" s="37">
        <f t="shared" si="28"/>
        <v>0.16666666666666663</v>
      </c>
      <c r="EF13" s="37">
        <f t="shared" si="28"/>
        <v>8.333333333333337E-2</v>
      </c>
      <c r="EG13" s="37">
        <f t="shared" si="28"/>
        <v>0</v>
      </c>
      <c r="EH13" s="37">
        <f t="shared" si="28"/>
        <v>0</v>
      </c>
      <c r="EI13" s="37">
        <f t="shared" si="28"/>
        <v>0</v>
      </c>
      <c r="EJ13" s="37">
        <f t="shared" si="28"/>
        <v>0</v>
      </c>
      <c r="EK13" s="37">
        <f t="shared" si="28"/>
        <v>0</v>
      </c>
      <c r="EL13" s="37">
        <f t="shared" si="28"/>
        <v>0</v>
      </c>
      <c r="EM13" s="37">
        <f t="shared" si="28"/>
        <v>0</v>
      </c>
      <c r="EN13" s="37">
        <f t="shared" si="28"/>
        <v>0</v>
      </c>
      <c r="EO13" s="37">
        <f t="shared" si="28"/>
        <v>0</v>
      </c>
      <c r="EP13" s="37">
        <f t="shared" si="28"/>
        <v>0</v>
      </c>
      <c r="EQ13" s="37">
        <f t="shared" si="28"/>
        <v>0</v>
      </c>
      <c r="ER13" s="37">
        <f t="shared" si="28"/>
        <v>0</v>
      </c>
      <c r="ES13" s="37">
        <f t="shared" si="28"/>
        <v>0</v>
      </c>
      <c r="ET13" s="37">
        <f t="shared" si="34"/>
        <v>0</v>
      </c>
      <c r="EU13" s="37">
        <f t="shared" si="34"/>
        <v>0</v>
      </c>
      <c r="EV13" s="37">
        <f t="shared" si="34"/>
        <v>0</v>
      </c>
      <c r="EW13" s="37">
        <f t="shared" si="34"/>
        <v>0</v>
      </c>
      <c r="EX13" s="37">
        <f t="shared" si="34"/>
        <v>0</v>
      </c>
      <c r="EY13" s="37">
        <f t="shared" si="34"/>
        <v>0</v>
      </c>
      <c r="EZ13" s="37">
        <f t="shared" si="34"/>
        <v>0</v>
      </c>
      <c r="FA13" s="37">
        <f t="shared" si="34"/>
        <v>0</v>
      </c>
      <c r="FB13" s="37">
        <f t="shared" si="34"/>
        <v>0</v>
      </c>
      <c r="FC13" s="37">
        <f t="shared" si="34"/>
        <v>0</v>
      </c>
      <c r="FD13" s="37">
        <f t="shared" si="34"/>
        <v>0</v>
      </c>
      <c r="FE13" s="37">
        <f t="shared" si="34"/>
        <v>0</v>
      </c>
      <c r="FF13" s="37">
        <f t="shared" si="34"/>
        <v>0</v>
      </c>
      <c r="FG13" s="37">
        <f t="shared" si="34"/>
        <v>0</v>
      </c>
      <c r="FH13" s="37">
        <f t="shared" si="34"/>
        <v>0</v>
      </c>
      <c r="FI13" s="37">
        <f t="shared" si="34"/>
        <v>0</v>
      </c>
      <c r="FJ13" s="37">
        <f t="shared" si="34"/>
        <v>0</v>
      </c>
      <c r="FK13" s="37">
        <f t="shared" si="34"/>
        <v>0</v>
      </c>
      <c r="FL13" s="37">
        <f t="shared" si="34"/>
        <v>0</v>
      </c>
      <c r="FM13" s="37">
        <f t="shared" si="34"/>
        <v>0</v>
      </c>
      <c r="FN13" s="37">
        <f t="shared" si="34"/>
        <v>0</v>
      </c>
      <c r="FO13" s="37">
        <f t="shared" si="34"/>
        <v>0</v>
      </c>
      <c r="FP13" s="37">
        <f t="shared" si="34"/>
        <v>0</v>
      </c>
      <c r="FQ13" s="37">
        <f t="shared" si="34"/>
        <v>0</v>
      </c>
      <c r="FR13" s="37">
        <f t="shared" si="34"/>
        <v>0</v>
      </c>
      <c r="FS13" s="37">
        <f t="shared" si="34"/>
        <v>0</v>
      </c>
      <c r="FT13" s="37">
        <f t="shared" si="34"/>
        <v>0</v>
      </c>
      <c r="FU13" s="37">
        <f t="shared" si="34"/>
        <v>0</v>
      </c>
      <c r="FV13" s="37">
        <f t="shared" si="34"/>
        <v>0</v>
      </c>
      <c r="FW13" s="37">
        <f t="shared" si="34"/>
        <v>0</v>
      </c>
      <c r="FX13" s="37">
        <f t="shared" si="34"/>
        <v>0</v>
      </c>
      <c r="FY13" s="37">
        <f t="shared" si="34"/>
        <v>0</v>
      </c>
      <c r="FZ13" s="37">
        <f t="shared" si="34"/>
        <v>0</v>
      </c>
      <c r="GA13" s="37">
        <f t="shared" si="34"/>
        <v>0</v>
      </c>
      <c r="GB13" s="37">
        <f t="shared" si="34"/>
        <v>0</v>
      </c>
      <c r="GC13" s="37">
        <f t="shared" si="34"/>
        <v>0</v>
      </c>
      <c r="GD13" s="37">
        <f t="shared" si="34"/>
        <v>0</v>
      </c>
      <c r="GE13" s="37">
        <f t="shared" si="34"/>
        <v>0</v>
      </c>
      <c r="GF13" s="37">
        <f t="shared" si="34"/>
        <v>0</v>
      </c>
      <c r="GG13" s="37">
        <f t="shared" si="34"/>
        <v>0</v>
      </c>
      <c r="GH13" s="37">
        <f t="shared" si="34"/>
        <v>0</v>
      </c>
      <c r="GI13" s="37">
        <f t="shared" si="34"/>
        <v>0</v>
      </c>
      <c r="GJ13" s="37">
        <f t="shared" si="34"/>
        <v>0</v>
      </c>
      <c r="GK13" s="37">
        <f t="shared" si="34"/>
        <v>0</v>
      </c>
      <c r="GL13" s="37">
        <f t="shared" si="34"/>
        <v>0</v>
      </c>
      <c r="GM13" s="37">
        <f t="shared" si="34"/>
        <v>0</v>
      </c>
      <c r="GN13" s="37">
        <f t="shared" si="34"/>
        <v>0</v>
      </c>
      <c r="GO13" s="37">
        <f t="shared" si="34"/>
        <v>0</v>
      </c>
      <c r="GP13" s="37">
        <f t="shared" si="29"/>
        <v>0</v>
      </c>
      <c r="GQ13" s="37">
        <f t="shared" si="29"/>
        <v>0</v>
      </c>
      <c r="GR13" s="37">
        <f t="shared" si="29"/>
        <v>0</v>
      </c>
      <c r="GS13" s="37">
        <f t="shared" si="29"/>
        <v>0</v>
      </c>
      <c r="GT13" s="37">
        <f t="shared" si="29"/>
        <v>0</v>
      </c>
      <c r="GU13" s="37">
        <f t="shared" si="29"/>
        <v>0</v>
      </c>
      <c r="GV13" s="37">
        <f t="shared" si="29"/>
        <v>0</v>
      </c>
      <c r="GW13" s="37">
        <f t="shared" si="29"/>
        <v>0</v>
      </c>
      <c r="GX13" s="37">
        <f t="shared" si="29"/>
        <v>0</v>
      </c>
      <c r="GY13" s="37">
        <f t="shared" si="29"/>
        <v>0</v>
      </c>
      <c r="GZ13" s="37">
        <f t="shared" si="29"/>
        <v>0</v>
      </c>
      <c r="HA13" s="37">
        <f t="shared" si="29"/>
        <v>0</v>
      </c>
      <c r="HB13" s="37">
        <f t="shared" si="29"/>
        <v>0</v>
      </c>
      <c r="HC13" s="37">
        <f t="shared" si="29"/>
        <v>0</v>
      </c>
      <c r="HD13" s="37">
        <f t="shared" si="29"/>
        <v>0</v>
      </c>
      <c r="HE13" s="37">
        <f t="shared" si="29"/>
        <v>0</v>
      </c>
      <c r="HF13" s="37">
        <f t="shared" si="35"/>
        <v>0</v>
      </c>
      <c r="HG13" s="37">
        <f t="shared" si="35"/>
        <v>0</v>
      </c>
      <c r="HH13" s="37">
        <f t="shared" si="35"/>
        <v>0</v>
      </c>
      <c r="HI13" s="37">
        <f t="shared" si="35"/>
        <v>0</v>
      </c>
      <c r="HJ13" s="37">
        <f t="shared" si="35"/>
        <v>0</v>
      </c>
      <c r="HK13" s="37">
        <f t="shared" si="35"/>
        <v>0</v>
      </c>
      <c r="HL13" s="37">
        <f t="shared" si="35"/>
        <v>0</v>
      </c>
      <c r="HM13" s="37">
        <f t="shared" si="35"/>
        <v>0</v>
      </c>
      <c r="HN13" s="37">
        <f t="shared" si="35"/>
        <v>0</v>
      </c>
      <c r="HO13" s="37">
        <f t="shared" si="35"/>
        <v>0</v>
      </c>
      <c r="HP13" s="37">
        <f t="shared" si="35"/>
        <v>0</v>
      </c>
      <c r="HQ13" s="37">
        <f t="shared" si="35"/>
        <v>0</v>
      </c>
      <c r="HR13" s="37">
        <f t="shared" si="35"/>
        <v>0</v>
      </c>
      <c r="HS13" s="37">
        <f t="shared" si="35"/>
        <v>0</v>
      </c>
      <c r="HT13" s="37">
        <f t="shared" si="35"/>
        <v>0</v>
      </c>
      <c r="HU13" s="37">
        <f t="shared" si="35"/>
        <v>0</v>
      </c>
      <c r="HV13" s="37">
        <f t="shared" si="35"/>
        <v>0</v>
      </c>
      <c r="HW13" s="37">
        <f t="shared" si="35"/>
        <v>0</v>
      </c>
      <c r="HX13" s="37">
        <f t="shared" si="35"/>
        <v>0</v>
      </c>
      <c r="HY13" s="37">
        <f t="shared" si="35"/>
        <v>0</v>
      </c>
      <c r="HZ13" s="37">
        <f t="shared" si="35"/>
        <v>0</v>
      </c>
      <c r="IA13" s="37">
        <f t="shared" si="35"/>
        <v>0</v>
      </c>
      <c r="IB13" s="37">
        <f t="shared" si="35"/>
        <v>0</v>
      </c>
      <c r="IC13" s="37">
        <f t="shared" si="35"/>
        <v>0</v>
      </c>
      <c r="ID13" s="37">
        <f t="shared" si="35"/>
        <v>0</v>
      </c>
      <c r="IE13" s="37">
        <f t="shared" si="35"/>
        <v>0</v>
      </c>
      <c r="IF13" s="37">
        <f t="shared" si="35"/>
        <v>0</v>
      </c>
      <c r="IG13" s="37">
        <f t="shared" si="35"/>
        <v>0</v>
      </c>
      <c r="IH13" s="37">
        <f t="shared" si="35"/>
        <v>0</v>
      </c>
      <c r="II13" s="37">
        <f t="shared" si="35"/>
        <v>0</v>
      </c>
      <c r="IJ13" s="37">
        <f t="shared" si="35"/>
        <v>0</v>
      </c>
      <c r="IK13" s="37">
        <f t="shared" si="35"/>
        <v>0</v>
      </c>
      <c r="IL13" s="37">
        <f t="shared" si="35"/>
        <v>0</v>
      </c>
      <c r="IM13" s="37">
        <f t="shared" si="35"/>
        <v>0</v>
      </c>
      <c r="IN13" s="37">
        <f t="shared" si="35"/>
        <v>0</v>
      </c>
      <c r="IO13" s="37">
        <f t="shared" si="35"/>
        <v>0</v>
      </c>
      <c r="IP13" s="37">
        <f t="shared" si="35"/>
        <v>0</v>
      </c>
      <c r="IQ13" s="37">
        <f t="shared" si="35"/>
        <v>0</v>
      </c>
      <c r="IR13" s="37">
        <f t="shared" si="35"/>
        <v>0</v>
      </c>
      <c r="IS13" s="37">
        <f t="shared" si="35"/>
        <v>0</v>
      </c>
      <c r="IT13" s="37">
        <f t="shared" si="35"/>
        <v>0</v>
      </c>
      <c r="IU13" s="37">
        <f t="shared" si="35"/>
        <v>0</v>
      </c>
      <c r="IV13" s="37">
        <f t="shared" si="35"/>
        <v>0</v>
      </c>
      <c r="IW13" s="37">
        <f t="shared" si="35"/>
        <v>0</v>
      </c>
      <c r="IX13" s="37">
        <f t="shared" si="35"/>
        <v>0</v>
      </c>
      <c r="IY13" s="37">
        <f t="shared" si="35"/>
        <v>0</v>
      </c>
      <c r="IZ13" s="37">
        <f t="shared" si="35"/>
        <v>0</v>
      </c>
      <c r="JA13" s="37">
        <f t="shared" si="35"/>
        <v>0</v>
      </c>
      <c r="JB13" s="37">
        <f t="shared" si="30"/>
        <v>0</v>
      </c>
      <c r="JC13" s="37">
        <f t="shared" si="30"/>
        <v>0</v>
      </c>
      <c r="JD13" s="37">
        <f t="shared" si="30"/>
        <v>0</v>
      </c>
      <c r="JE13" s="37">
        <f t="shared" si="30"/>
        <v>0</v>
      </c>
      <c r="JF13" s="37">
        <f t="shared" si="30"/>
        <v>0</v>
      </c>
      <c r="JG13" s="37">
        <f t="shared" si="30"/>
        <v>0</v>
      </c>
      <c r="JH13" s="37">
        <f t="shared" si="30"/>
        <v>0</v>
      </c>
      <c r="JI13" s="37">
        <f t="shared" si="30"/>
        <v>0</v>
      </c>
      <c r="JJ13" s="37">
        <f t="shared" si="30"/>
        <v>0</v>
      </c>
      <c r="JK13" s="37">
        <f t="shared" si="30"/>
        <v>0</v>
      </c>
      <c r="JL13" s="37">
        <f t="shared" si="30"/>
        <v>0</v>
      </c>
      <c r="JM13" s="37">
        <f t="shared" si="30"/>
        <v>0</v>
      </c>
      <c r="JN13" s="37">
        <f t="shared" si="30"/>
        <v>0</v>
      </c>
      <c r="JO13" s="37">
        <f t="shared" si="30"/>
        <v>0</v>
      </c>
      <c r="JP13" s="37">
        <f t="shared" si="30"/>
        <v>0</v>
      </c>
      <c r="JQ13" s="37">
        <f t="shared" si="30"/>
        <v>0</v>
      </c>
      <c r="JR13" s="37">
        <f t="shared" si="36"/>
        <v>0</v>
      </c>
      <c r="JS13" s="37">
        <f t="shared" si="36"/>
        <v>0</v>
      </c>
      <c r="JT13" s="37">
        <f t="shared" si="36"/>
        <v>0</v>
      </c>
      <c r="JU13" s="37">
        <f t="shared" si="36"/>
        <v>0</v>
      </c>
      <c r="JV13" s="37">
        <f t="shared" si="36"/>
        <v>0</v>
      </c>
      <c r="JW13" s="37">
        <f t="shared" si="36"/>
        <v>0</v>
      </c>
      <c r="JX13" s="37">
        <f t="shared" si="36"/>
        <v>0</v>
      </c>
      <c r="JY13" s="37">
        <f t="shared" si="36"/>
        <v>0</v>
      </c>
      <c r="JZ13" s="37">
        <f t="shared" si="36"/>
        <v>0</v>
      </c>
      <c r="KA13" s="37">
        <f t="shared" si="36"/>
        <v>0</v>
      </c>
      <c r="KB13" s="37">
        <f t="shared" si="36"/>
        <v>0</v>
      </c>
      <c r="KC13" s="37">
        <f t="shared" si="36"/>
        <v>0</v>
      </c>
      <c r="KD13" s="37">
        <f t="shared" si="36"/>
        <v>0</v>
      </c>
      <c r="KE13" s="37">
        <f t="shared" si="36"/>
        <v>0</v>
      </c>
      <c r="KF13" s="37">
        <f t="shared" si="36"/>
        <v>0</v>
      </c>
      <c r="KG13" s="37">
        <f t="shared" si="36"/>
        <v>0</v>
      </c>
      <c r="KH13" s="37">
        <f t="shared" si="36"/>
        <v>0</v>
      </c>
      <c r="KI13" s="37">
        <f t="shared" si="36"/>
        <v>0</v>
      </c>
      <c r="KJ13" s="37">
        <f t="shared" si="36"/>
        <v>0</v>
      </c>
      <c r="KK13" s="37">
        <f t="shared" si="36"/>
        <v>0</v>
      </c>
      <c r="KL13" s="37">
        <f t="shared" si="36"/>
        <v>0</v>
      </c>
      <c r="KM13" s="37">
        <f t="shared" si="36"/>
        <v>0</v>
      </c>
      <c r="KN13" s="37">
        <f t="shared" si="36"/>
        <v>0</v>
      </c>
      <c r="KO13" s="37">
        <f t="shared" si="36"/>
        <v>0</v>
      </c>
      <c r="KP13" s="37">
        <f t="shared" si="36"/>
        <v>0</v>
      </c>
      <c r="KQ13" s="37">
        <f t="shared" si="36"/>
        <v>0</v>
      </c>
      <c r="KR13" s="37">
        <f t="shared" si="36"/>
        <v>0</v>
      </c>
      <c r="KS13" s="37">
        <f t="shared" si="36"/>
        <v>0</v>
      </c>
      <c r="KT13" s="37">
        <f t="shared" si="36"/>
        <v>0</v>
      </c>
      <c r="KU13" s="37">
        <f t="shared" si="36"/>
        <v>0</v>
      </c>
      <c r="KV13" s="37">
        <f t="shared" si="36"/>
        <v>0</v>
      </c>
      <c r="KW13" s="37">
        <f t="shared" si="36"/>
        <v>0</v>
      </c>
      <c r="KX13" s="37">
        <f t="shared" si="36"/>
        <v>0</v>
      </c>
      <c r="KY13" s="37">
        <f t="shared" si="36"/>
        <v>0</v>
      </c>
      <c r="KZ13" s="37">
        <f t="shared" si="36"/>
        <v>0</v>
      </c>
      <c r="LA13" s="37">
        <f t="shared" si="36"/>
        <v>0</v>
      </c>
      <c r="LB13" s="37">
        <f t="shared" si="36"/>
        <v>0</v>
      </c>
      <c r="LC13" s="37">
        <f t="shared" si="36"/>
        <v>0</v>
      </c>
      <c r="LD13" s="37">
        <f t="shared" si="36"/>
        <v>0</v>
      </c>
      <c r="LE13" s="37">
        <f t="shared" si="36"/>
        <v>0</v>
      </c>
      <c r="LF13" s="37">
        <f t="shared" si="36"/>
        <v>0</v>
      </c>
      <c r="LG13" s="37">
        <f t="shared" si="36"/>
        <v>0</v>
      </c>
      <c r="LH13" s="37">
        <f t="shared" si="36"/>
        <v>0</v>
      </c>
      <c r="LI13" s="37">
        <f t="shared" si="36"/>
        <v>0</v>
      </c>
      <c r="LJ13" s="37">
        <f t="shared" si="36"/>
        <v>0</v>
      </c>
      <c r="LK13" s="37">
        <f t="shared" si="36"/>
        <v>0</v>
      </c>
      <c r="LL13" s="37">
        <f t="shared" si="36"/>
        <v>0</v>
      </c>
      <c r="LM13" s="37">
        <f t="shared" si="36"/>
        <v>0</v>
      </c>
      <c r="LN13" s="37">
        <f t="shared" si="31"/>
        <v>0</v>
      </c>
      <c r="LO13" s="37">
        <f t="shared" si="31"/>
        <v>0</v>
      </c>
      <c r="LP13" s="37">
        <f t="shared" si="31"/>
        <v>0</v>
      </c>
      <c r="LQ13" s="37">
        <f t="shared" si="31"/>
        <v>0</v>
      </c>
      <c r="LR13" s="37">
        <f t="shared" si="31"/>
        <v>0</v>
      </c>
      <c r="LS13" s="37">
        <f t="shared" si="31"/>
        <v>0</v>
      </c>
      <c r="LT13" s="37">
        <f t="shared" si="31"/>
        <v>0</v>
      </c>
      <c r="LU13" s="37">
        <f t="shared" si="31"/>
        <v>0</v>
      </c>
      <c r="LV13" s="37">
        <f t="shared" si="31"/>
        <v>0</v>
      </c>
      <c r="LW13" s="37">
        <f t="shared" si="31"/>
        <v>0</v>
      </c>
      <c r="LX13" s="37">
        <f t="shared" si="31"/>
        <v>0</v>
      </c>
      <c r="LY13" s="37">
        <f t="shared" si="31"/>
        <v>0</v>
      </c>
      <c r="LZ13" s="37">
        <f t="shared" si="31"/>
        <v>0</v>
      </c>
      <c r="MA13" s="37">
        <f t="shared" si="31"/>
        <v>0</v>
      </c>
      <c r="MB13" s="37">
        <f t="shared" si="31"/>
        <v>0</v>
      </c>
      <c r="MC13" s="37">
        <f t="shared" si="31"/>
        <v>0</v>
      </c>
      <c r="MD13" s="37">
        <f t="shared" si="38"/>
        <v>0</v>
      </c>
      <c r="ME13" s="37">
        <f t="shared" si="38"/>
        <v>0</v>
      </c>
      <c r="MF13" s="37">
        <f t="shared" si="38"/>
        <v>0</v>
      </c>
      <c r="MG13" s="37">
        <f t="shared" si="38"/>
        <v>0</v>
      </c>
      <c r="MH13" s="37">
        <f t="shared" si="38"/>
        <v>0</v>
      </c>
      <c r="MI13" s="37">
        <f t="shared" si="38"/>
        <v>0</v>
      </c>
      <c r="MJ13" s="37">
        <f t="shared" si="37"/>
        <v>0</v>
      </c>
      <c r="MK13" s="37">
        <f t="shared" si="37"/>
        <v>0</v>
      </c>
      <c r="ML13" s="37">
        <f t="shared" si="37"/>
        <v>0</v>
      </c>
      <c r="MM13" s="37">
        <f t="shared" si="37"/>
        <v>0</v>
      </c>
      <c r="MN13" s="37">
        <f t="shared" si="37"/>
        <v>0</v>
      </c>
      <c r="MO13" s="37">
        <f t="shared" si="37"/>
        <v>0</v>
      </c>
      <c r="MP13" s="37">
        <f t="shared" si="37"/>
        <v>0</v>
      </c>
      <c r="MQ13" s="37">
        <f t="shared" si="37"/>
        <v>0</v>
      </c>
      <c r="MR13" s="37">
        <f t="shared" si="37"/>
        <v>0</v>
      </c>
      <c r="MS13" s="37">
        <f t="shared" si="37"/>
        <v>0</v>
      </c>
      <c r="MT13" s="37">
        <f t="shared" si="37"/>
        <v>0</v>
      </c>
      <c r="MU13" s="37">
        <f t="shared" si="37"/>
        <v>0</v>
      </c>
      <c r="MV13" s="37">
        <f t="shared" si="37"/>
        <v>0</v>
      </c>
      <c r="MW13" s="37">
        <f t="shared" si="37"/>
        <v>0</v>
      </c>
      <c r="MX13" s="37">
        <f t="shared" si="37"/>
        <v>0</v>
      </c>
      <c r="MY13" s="37">
        <f t="shared" si="37"/>
        <v>0</v>
      </c>
      <c r="MZ13" s="37">
        <f t="shared" si="37"/>
        <v>0</v>
      </c>
      <c r="NA13" s="37">
        <f t="shared" si="37"/>
        <v>0</v>
      </c>
    </row>
    <row r="14" spans="2:365" x14ac:dyDescent="0.25">
      <c r="C14" s="36">
        <f t="shared" si="25"/>
        <v>132</v>
      </c>
      <c r="D14" s="36" t="str">
        <f t="shared" si="18"/>
        <v>11y</v>
      </c>
      <c r="E14" s="37">
        <f t="shared" si="26"/>
        <v>0</v>
      </c>
      <c r="F14" s="37">
        <f t="shared" si="26"/>
        <v>0</v>
      </c>
      <c r="G14" s="37">
        <f t="shared" si="26"/>
        <v>0</v>
      </c>
      <c r="H14" s="37">
        <f t="shared" si="26"/>
        <v>0</v>
      </c>
      <c r="I14" s="37">
        <f t="shared" si="26"/>
        <v>0</v>
      </c>
      <c r="J14" s="37">
        <f t="shared" si="26"/>
        <v>0</v>
      </c>
      <c r="K14" s="37">
        <f t="shared" si="26"/>
        <v>0</v>
      </c>
      <c r="L14" s="37">
        <f t="shared" si="26"/>
        <v>0</v>
      </c>
      <c r="M14" s="37">
        <f t="shared" si="26"/>
        <v>0</v>
      </c>
      <c r="N14" s="37">
        <f t="shared" si="26"/>
        <v>0</v>
      </c>
      <c r="O14" s="37">
        <f t="shared" si="26"/>
        <v>0</v>
      </c>
      <c r="P14" s="37">
        <f t="shared" si="26"/>
        <v>0</v>
      </c>
      <c r="Q14" s="37">
        <f t="shared" si="26"/>
        <v>0</v>
      </c>
      <c r="R14" s="37">
        <f t="shared" si="26"/>
        <v>0</v>
      </c>
      <c r="S14" s="37">
        <f t="shared" si="26"/>
        <v>0</v>
      </c>
      <c r="T14" s="37">
        <f t="shared" si="26"/>
        <v>0</v>
      </c>
      <c r="U14" s="37">
        <f t="shared" si="32"/>
        <v>0</v>
      </c>
      <c r="V14" s="37">
        <f t="shared" si="32"/>
        <v>0</v>
      </c>
      <c r="W14" s="37">
        <f t="shared" si="32"/>
        <v>0</v>
      </c>
      <c r="X14" s="37">
        <f t="shared" si="32"/>
        <v>0</v>
      </c>
      <c r="Y14" s="37">
        <f t="shared" si="32"/>
        <v>0</v>
      </c>
      <c r="Z14" s="37">
        <f t="shared" si="32"/>
        <v>0</v>
      </c>
      <c r="AA14" s="37">
        <f t="shared" si="32"/>
        <v>0</v>
      </c>
      <c r="AB14" s="37">
        <f t="shared" si="32"/>
        <v>0</v>
      </c>
      <c r="AC14" s="37">
        <f t="shared" si="32"/>
        <v>0</v>
      </c>
      <c r="AD14" s="37">
        <f t="shared" si="32"/>
        <v>0</v>
      </c>
      <c r="AE14" s="37">
        <f t="shared" ref="U14:BQ17" si="39">IF(AE$2&gt;=$C13,IF(AE$2&lt;=$C14,(AE$2-$C13)/($C14-$C13),IF(AE$2&lt;=$C15,1-(AE$2-$C14)/($C15-$C14),0)),0)</f>
        <v>0</v>
      </c>
      <c r="AF14" s="37">
        <f t="shared" si="39"/>
        <v>0</v>
      </c>
      <c r="AG14" s="37">
        <f t="shared" si="39"/>
        <v>0</v>
      </c>
      <c r="AH14" s="37">
        <f t="shared" si="39"/>
        <v>0</v>
      </c>
      <c r="AI14" s="37">
        <f t="shared" si="39"/>
        <v>0</v>
      </c>
      <c r="AJ14" s="37">
        <f t="shared" si="39"/>
        <v>0</v>
      </c>
      <c r="AK14" s="37">
        <f t="shared" si="39"/>
        <v>0</v>
      </c>
      <c r="AL14" s="37">
        <f t="shared" si="39"/>
        <v>0</v>
      </c>
      <c r="AM14" s="37">
        <f t="shared" si="39"/>
        <v>0</v>
      </c>
      <c r="AN14" s="37">
        <f t="shared" si="39"/>
        <v>0</v>
      </c>
      <c r="AO14" s="37">
        <f t="shared" si="39"/>
        <v>0</v>
      </c>
      <c r="AP14" s="37">
        <f t="shared" si="39"/>
        <v>0</v>
      </c>
      <c r="AQ14" s="37">
        <f t="shared" si="39"/>
        <v>0</v>
      </c>
      <c r="AR14" s="37">
        <f t="shared" si="39"/>
        <v>0</v>
      </c>
      <c r="AS14" s="37">
        <f t="shared" si="39"/>
        <v>0</v>
      </c>
      <c r="AT14" s="37">
        <f t="shared" si="39"/>
        <v>0</v>
      </c>
      <c r="AU14" s="37">
        <f t="shared" si="39"/>
        <v>0</v>
      </c>
      <c r="AV14" s="37">
        <f t="shared" si="39"/>
        <v>0</v>
      </c>
      <c r="AW14" s="37">
        <f t="shared" si="39"/>
        <v>0</v>
      </c>
      <c r="AX14" s="37">
        <f t="shared" si="39"/>
        <v>0</v>
      </c>
      <c r="AY14" s="37">
        <f t="shared" si="39"/>
        <v>0</v>
      </c>
      <c r="AZ14" s="37">
        <f t="shared" si="39"/>
        <v>0</v>
      </c>
      <c r="BA14" s="37">
        <f t="shared" si="39"/>
        <v>0</v>
      </c>
      <c r="BB14" s="37">
        <f t="shared" si="39"/>
        <v>0</v>
      </c>
      <c r="BC14" s="37">
        <f t="shared" si="39"/>
        <v>0</v>
      </c>
      <c r="BD14" s="37">
        <f t="shared" si="39"/>
        <v>0</v>
      </c>
      <c r="BE14" s="37">
        <f t="shared" si="39"/>
        <v>0</v>
      </c>
      <c r="BF14" s="37">
        <f t="shared" si="39"/>
        <v>0</v>
      </c>
      <c r="BG14" s="37">
        <f t="shared" si="39"/>
        <v>0</v>
      </c>
      <c r="BH14" s="37">
        <f t="shared" si="39"/>
        <v>0</v>
      </c>
      <c r="BI14" s="37">
        <f t="shared" si="39"/>
        <v>0</v>
      </c>
      <c r="BJ14" s="37">
        <f t="shared" si="39"/>
        <v>0</v>
      </c>
      <c r="BK14" s="37">
        <f t="shared" si="39"/>
        <v>0</v>
      </c>
      <c r="BL14" s="37">
        <f t="shared" si="39"/>
        <v>0</v>
      </c>
      <c r="BM14" s="37">
        <f t="shared" si="39"/>
        <v>0</v>
      </c>
      <c r="BN14" s="37">
        <f t="shared" si="39"/>
        <v>0</v>
      </c>
      <c r="BO14" s="37">
        <f t="shared" si="39"/>
        <v>0</v>
      </c>
      <c r="BP14" s="37">
        <f t="shared" si="39"/>
        <v>0</v>
      </c>
      <c r="BQ14" s="37">
        <f t="shared" si="39"/>
        <v>0</v>
      </c>
      <c r="BR14" s="37">
        <f t="shared" si="27"/>
        <v>0</v>
      </c>
      <c r="BS14" s="37">
        <f t="shared" si="27"/>
        <v>0</v>
      </c>
      <c r="BT14" s="37">
        <f t="shared" si="27"/>
        <v>0</v>
      </c>
      <c r="BU14" s="37">
        <f t="shared" si="27"/>
        <v>0</v>
      </c>
      <c r="BV14" s="37">
        <f t="shared" si="27"/>
        <v>0</v>
      </c>
      <c r="BW14" s="37">
        <f t="shared" si="27"/>
        <v>0</v>
      </c>
      <c r="BX14" s="37">
        <f t="shared" si="27"/>
        <v>0</v>
      </c>
      <c r="BY14" s="37">
        <f t="shared" si="27"/>
        <v>0</v>
      </c>
      <c r="BZ14" s="37">
        <f t="shared" si="27"/>
        <v>0</v>
      </c>
      <c r="CA14" s="37">
        <f t="shared" si="27"/>
        <v>0</v>
      </c>
      <c r="CB14" s="37">
        <f t="shared" si="27"/>
        <v>0</v>
      </c>
      <c r="CC14" s="37">
        <f t="shared" si="27"/>
        <v>0</v>
      </c>
      <c r="CD14" s="37">
        <f t="shared" si="27"/>
        <v>0</v>
      </c>
      <c r="CE14" s="37">
        <f t="shared" si="27"/>
        <v>0</v>
      </c>
      <c r="CF14" s="37">
        <f t="shared" si="27"/>
        <v>0</v>
      </c>
      <c r="CG14" s="37">
        <f t="shared" si="27"/>
        <v>0</v>
      </c>
      <c r="CH14" s="37">
        <f t="shared" si="33"/>
        <v>0</v>
      </c>
      <c r="CI14" s="37">
        <f t="shared" si="33"/>
        <v>0</v>
      </c>
      <c r="CJ14" s="37">
        <f t="shared" si="33"/>
        <v>0</v>
      </c>
      <c r="CK14" s="37">
        <f t="shared" si="33"/>
        <v>0</v>
      </c>
      <c r="CL14" s="37">
        <f t="shared" si="33"/>
        <v>0</v>
      </c>
      <c r="CM14" s="37">
        <f t="shared" si="33"/>
        <v>0</v>
      </c>
      <c r="CN14" s="37">
        <f t="shared" si="33"/>
        <v>0</v>
      </c>
      <c r="CO14" s="37">
        <f t="shared" si="33"/>
        <v>0</v>
      </c>
      <c r="CP14" s="37">
        <f t="shared" si="33"/>
        <v>0</v>
      </c>
      <c r="CQ14" s="37">
        <f t="shared" si="33"/>
        <v>0</v>
      </c>
      <c r="CR14" s="37">
        <f t="shared" si="33"/>
        <v>0</v>
      </c>
      <c r="CS14" s="37">
        <f t="shared" si="33"/>
        <v>0</v>
      </c>
      <c r="CT14" s="37">
        <f t="shared" si="33"/>
        <v>0</v>
      </c>
      <c r="CU14" s="37">
        <f t="shared" si="33"/>
        <v>0</v>
      </c>
      <c r="CV14" s="37">
        <f t="shared" si="33"/>
        <v>0</v>
      </c>
      <c r="CW14" s="37">
        <f t="shared" ref="CH14:EC17" si="40">IF(CW$2&gt;=$C13,IF(CW$2&lt;=$C14,(CW$2-$C13)/($C14-$C13),IF(CW$2&lt;=$C15,1-(CW$2-$C14)/($C15-$C14),0)),0)</f>
        <v>0</v>
      </c>
      <c r="CX14" s="37">
        <f t="shared" si="40"/>
        <v>0</v>
      </c>
      <c r="CY14" s="37">
        <f t="shared" si="40"/>
        <v>0</v>
      </c>
      <c r="CZ14" s="37">
        <f t="shared" si="40"/>
        <v>0</v>
      </c>
      <c r="DA14" s="37">
        <f t="shared" si="40"/>
        <v>0</v>
      </c>
      <c r="DB14" s="37">
        <f t="shared" si="40"/>
        <v>0</v>
      </c>
      <c r="DC14" s="37">
        <f t="shared" si="40"/>
        <v>0</v>
      </c>
      <c r="DD14" s="37">
        <f t="shared" si="40"/>
        <v>0</v>
      </c>
      <c r="DE14" s="37">
        <f t="shared" si="40"/>
        <v>0</v>
      </c>
      <c r="DF14" s="37">
        <f t="shared" si="40"/>
        <v>0</v>
      </c>
      <c r="DG14" s="37">
        <f t="shared" si="40"/>
        <v>0</v>
      </c>
      <c r="DH14" s="37">
        <f t="shared" si="40"/>
        <v>0</v>
      </c>
      <c r="DI14" s="37">
        <f t="shared" si="40"/>
        <v>0</v>
      </c>
      <c r="DJ14" s="37">
        <f t="shared" si="40"/>
        <v>0</v>
      </c>
      <c r="DK14" s="37">
        <f t="shared" si="40"/>
        <v>0</v>
      </c>
      <c r="DL14" s="37">
        <f t="shared" si="40"/>
        <v>0</v>
      </c>
      <c r="DM14" s="37">
        <f t="shared" si="40"/>
        <v>0</v>
      </c>
      <c r="DN14" s="37">
        <f t="shared" si="40"/>
        <v>0</v>
      </c>
      <c r="DO14" s="37">
        <f t="shared" si="40"/>
        <v>0</v>
      </c>
      <c r="DP14" s="37">
        <f t="shared" si="40"/>
        <v>0</v>
      </c>
      <c r="DQ14" s="37">
        <f t="shared" si="40"/>
        <v>0</v>
      </c>
      <c r="DR14" s="37">
        <f t="shared" si="40"/>
        <v>0</v>
      </c>
      <c r="DS14" s="37">
        <f t="shared" si="40"/>
        <v>0</v>
      </c>
      <c r="DT14" s="37">
        <f t="shared" si="40"/>
        <v>0</v>
      </c>
      <c r="DU14" s="37">
        <f t="shared" si="40"/>
        <v>0</v>
      </c>
      <c r="DV14" s="37">
        <f t="shared" si="40"/>
        <v>8.3333333333333329E-2</v>
      </c>
      <c r="DW14" s="37">
        <f t="shared" si="40"/>
        <v>0.16666666666666666</v>
      </c>
      <c r="DX14" s="37">
        <f t="shared" si="40"/>
        <v>0.25</v>
      </c>
      <c r="DY14" s="37">
        <f t="shared" si="40"/>
        <v>0.33333333333333331</v>
      </c>
      <c r="DZ14" s="37">
        <f t="shared" si="40"/>
        <v>0.41666666666666669</v>
      </c>
      <c r="EA14" s="37">
        <f t="shared" si="40"/>
        <v>0.5</v>
      </c>
      <c r="EB14" s="37">
        <f t="shared" si="40"/>
        <v>0.58333333333333337</v>
      </c>
      <c r="EC14" s="37">
        <f t="shared" si="40"/>
        <v>0.66666666666666663</v>
      </c>
      <c r="ED14" s="37">
        <f t="shared" si="28"/>
        <v>0.75</v>
      </c>
      <c r="EE14" s="37">
        <f t="shared" si="28"/>
        <v>0.83333333333333337</v>
      </c>
      <c r="EF14" s="37">
        <f t="shared" si="28"/>
        <v>0.91666666666666663</v>
      </c>
      <c r="EG14" s="37">
        <f t="shared" si="28"/>
        <v>1</v>
      </c>
      <c r="EH14" s="37">
        <f t="shared" si="28"/>
        <v>0.91666666666666663</v>
      </c>
      <c r="EI14" s="37">
        <f t="shared" si="28"/>
        <v>0.83333333333333337</v>
      </c>
      <c r="EJ14" s="37">
        <f t="shared" si="28"/>
        <v>0.75</v>
      </c>
      <c r="EK14" s="37">
        <f t="shared" si="28"/>
        <v>0.66666666666666674</v>
      </c>
      <c r="EL14" s="37">
        <f t="shared" si="28"/>
        <v>0.58333333333333326</v>
      </c>
      <c r="EM14" s="37">
        <f t="shared" si="28"/>
        <v>0.5</v>
      </c>
      <c r="EN14" s="37">
        <f t="shared" si="28"/>
        <v>0.41666666666666663</v>
      </c>
      <c r="EO14" s="37">
        <f t="shared" si="28"/>
        <v>0.33333333333333337</v>
      </c>
      <c r="EP14" s="37">
        <f t="shared" si="28"/>
        <v>0.25</v>
      </c>
      <c r="EQ14" s="37">
        <f t="shared" si="28"/>
        <v>0.16666666666666663</v>
      </c>
      <c r="ER14" s="37">
        <f t="shared" si="28"/>
        <v>8.333333333333337E-2</v>
      </c>
      <c r="ES14" s="37">
        <f t="shared" si="28"/>
        <v>0</v>
      </c>
      <c r="ET14" s="37">
        <f t="shared" si="34"/>
        <v>0</v>
      </c>
      <c r="EU14" s="37">
        <f t="shared" si="34"/>
        <v>0</v>
      </c>
      <c r="EV14" s="37">
        <f t="shared" si="34"/>
        <v>0</v>
      </c>
      <c r="EW14" s="37">
        <f t="shared" si="34"/>
        <v>0</v>
      </c>
      <c r="EX14" s="37">
        <f t="shared" si="34"/>
        <v>0</v>
      </c>
      <c r="EY14" s="37">
        <f t="shared" si="34"/>
        <v>0</v>
      </c>
      <c r="EZ14" s="37">
        <f t="shared" si="34"/>
        <v>0</v>
      </c>
      <c r="FA14" s="37">
        <f t="shared" si="34"/>
        <v>0</v>
      </c>
      <c r="FB14" s="37">
        <f t="shared" si="34"/>
        <v>0</v>
      </c>
      <c r="FC14" s="37">
        <f t="shared" si="34"/>
        <v>0</v>
      </c>
      <c r="FD14" s="37">
        <f t="shared" si="34"/>
        <v>0</v>
      </c>
      <c r="FE14" s="37">
        <f t="shared" si="34"/>
        <v>0</v>
      </c>
      <c r="FF14" s="37">
        <f t="shared" si="34"/>
        <v>0</v>
      </c>
      <c r="FG14" s="37">
        <f t="shared" si="34"/>
        <v>0</v>
      </c>
      <c r="FH14" s="37">
        <f t="shared" si="34"/>
        <v>0</v>
      </c>
      <c r="FI14" s="37">
        <f t="shared" ref="ET14:GO17" si="41">IF(FI$2&gt;=$C13,IF(FI$2&lt;=$C14,(FI$2-$C13)/($C14-$C13),IF(FI$2&lt;=$C15,1-(FI$2-$C14)/($C15-$C14),0)),0)</f>
        <v>0</v>
      </c>
      <c r="FJ14" s="37">
        <f t="shared" si="41"/>
        <v>0</v>
      </c>
      <c r="FK14" s="37">
        <f t="shared" si="41"/>
        <v>0</v>
      </c>
      <c r="FL14" s="37">
        <f t="shared" si="41"/>
        <v>0</v>
      </c>
      <c r="FM14" s="37">
        <f t="shared" si="41"/>
        <v>0</v>
      </c>
      <c r="FN14" s="37">
        <f t="shared" si="41"/>
        <v>0</v>
      </c>
      <c r="FO14" s="37">
        <f t="shared" si="41"/>
        <v>0</v>
      </c>
      <c r="FP14" s="37">
        <f t="shared" si="41"/>
        <v>0</v>
      </c>
      <c r="FQ14" s="37">
        <f t="shared" si="41"/>
        <v>0</v>
      </c>
      <c r="FR14" s="37">
        <f t="shared" si="41"/>
        <v>0</v>
      </c>
      <c r="FS14" s="37">
        <f t="shared" si="41"/>
        <v>0</v>
      </c>
      <c r="FT14" s="37">
        <f t="shared" si="41"/>
        <v>0</v>
      </c>
      <c r="FU14" s="37">
        <f t="shared" si="41"/>
        <v>0</v>
      </c>
      <c r="FV14" s="37">
        <f t="shared" si="41"/>
        <v>0</v>
      </c>
      <c r="FW14" s="37">
        <f t="shared" si="41"/>
        <v>0</v>
      </c>
      <c r="FX14" s="37">
        <f t="shared" si="41"/>
        <v>0</v>
      </c>
      <c r="FY14" s="37">
        <f t="shared" si="41"/>
        <v>0</v>
      </c>
      <c r="FZ14" s="37">
        <f t="shared" si="41"/>
        <v>0</v>
      </c>
      <c r="GA14" s="37">
        <f t="shared" si="41"/>
        <v>0</v>
      </c>
      <c r="GB14" s="37">
        <f t="shared" si="41"/>
        <v>0</v>
      </c>
      <c r="GC14" s="37">
        <f t="shared" si="41"/>
        <v>0</v>
      </c>
      <c r="GD14" s="37">
        <f t="shared" si="41"/>
        <v>0</v>
      </c>
      <c r="GE14" s="37">
        <f t="shared" si="41"/>
        <v>0</v>
      </c>
      <c r="GF14" s="37">
        <f t="shared" si="41"/>
        <v>0</v>
      </c>
      <c r="GG14" s="37">
        <f t="shared" si="41"/>
        <v>0</v>
      </c>
      <c r="GH14" s="37">
        <f t="shared" si="41"/>
        <v>0</v>
      </c>
      <c r="GI14" s="37">
        <f t="shared" si="41"/>
        <v>0</v>
      </c>
      <c r="GJ14" s="37">
        <f t="shared" si="41"/>
        <v>0</v>
      </c>
      <c r="GK14" s="37">
        <f t="shared" si="41"/>
        <v>0</v>
      </c>
      <c r="GL14" s="37">
        <f t="shared" si="41"/>
        <v>0</v>
      </c>
      <c r="GM14" s="37">
        <f t="shared" si="41"/>
        <v>0</v>
      </c>
      <c r="GN14" s="37">
        <f t="shared" si="41"/>
        <v>0</v>
      </c>
      <c r="GO14" s="37">
        <f t="shared" si="41"/>
        <v>0</v>
      </c>
      <c r="GP14" s="37">
        <f t="shared" si="29"/>
        <v>0</v>
      </c>
      <c r="GQ14" s="37">
        <f t="shared" si="29"/>
        <v>0</v>
      </c>
      <c r="GR14" s="37">
        <f t="shared" si="29"/>
        <v>0</v>
      </c>
      <c r="GS14" s="37">
        <f t="shared" si="29"/>
        <v>0</v>
      </c>
      <c r="GT14" s="37">
        <f t="shared" si="29"/>
        <v>0</v>
      </c>
      <c r="GU14" s="37">
        <f t="shared" si="29"/>
        <v>0</v>
      </c>
      <c r="GV14" s="37">
        <f t="shared" si="29"/>
        <v>0</v>
      </c>
      <c r="GW14" s="37">
        <f t="shared" si="29"/>
        <v>0</v>
      </c>
      <c r="GX14" s="37">
        <f t="shared" si="29"/>
        <v>0</v>
      </c>
      <c r="GY14" s="37">
        <f t="shared" si="29"/>
        <v>0</v>
      </c>
      <c r="GZ14" s="37">
        <f t="shared" si="29"/>
        <v>0</v>
      </c>
      <c r="HA14" s="37">
        <f t="shared" si="29"/>
        <v>0</v>
      </c>
      <c r="HB14" s="37">
        <f t="shared" si="29"/>
        <v>0</v>
      </c>
      <c r="HC14" s="37">
        <f t="shared" si="29"/>
        <v>0</v>
      </c>
      <c r="HD14" s="37">
        <f t="shared" si="29"/>
        <v>0</v>
      </c>
      <c r="HE14" s="37">
        <f t="shared" si="29"/>
        <v>0</v>
      </c>
      <c r="HF14" s="37">
        <f t="shared" si="35"/>
        <v>0</v>
      </c>
      <c r="HG14" s="37">
        <f t="shared" si="35"/>
        <v>0</v>
      </c>
      <c r="HH14" s="37">
        <f t="shared" si="35"/>
        <v>0</v>
      </c>
      <c r="HI14" s="37">
        <f t="shared" si="35"/>
        <v>0</v>
      </c>
      <c r="HJ14" s="37">
        <f t="shared" si="35"/>
        <v>0</v>
      </c>
      <c r="HK14" s="37">
        <f t="shared" si="35"/>
        <v>0</v>
      </c>
      <c r="HL14" s="37">
        <f t="shared" si="35"/>
        <v>0</v>
      </c>
      <c r="HM14" s="37">
        <f t="shared" si="35"/>
        <v>0</v>
      </c>
      <c r="HN14" s="37">
        <f t="shared" si="35"/>
        <v>0</v>
      </c>
      <c r="HO14" s="37">
        <f t="shared" si="35"/>
        <v>0</v>
      </c>
      <c r="HP14" s="37">
        <f t="shared" si="35"/>
        <v>0</v>
      </c>
      <c r="HQ14" s="37">
        <f t="shared" si="35"/>
        <v>0</v>
      </c>
      <c r="HR14" s="37">
        <f t="shared" si="35"/>
        <v>0</v>
      </c>
      <c r="HS14" s="37">
        <f t="shared" si="35"/>
        <v>0</v>
      </c>
      <c r="HT14" s="37">
        <f t="shared" si="35"/>
        <v>0</v>
      </c>
      <c r="HU14" s="37">
        <f t="shared" ref="HF14:JA17" si="42">IF(HU$2&gt;=$C13,IF(HU$2&lt;=$C14,(HU$2-$C13)/($C14-$C13),IF(HU$2&lt;=$C15,1-(HU$2-$C14)/($C15-$C14),0)),0)</f>
        <v>0</v>
      </c>
      <c r="HV14" s="37">
        <f t="shared" si="42"/>
        <v>0</v>
      </c>
      <c r="HW14" s="37">
        <f t="shared" si="42"/>
        <v>0</v>
      </c>
      <c r="HX14" s="37">
        <f t="shared" si="42"/>
        <v>0</v>
      </c>
      <c r="HY14" s="37">
        <f t="shared" si="42"/>
        <v>0</v>
      </c>
      <c r="HZ14" s="37">
        <f t="shared" si="42"/>
        <v>0</v>
      </c>
      <c r="IA14" s="37">
        <f t="shared" si="42"/>
        <v>0</v>
      </c>
      <c r="IB14" s="37">
        <f t="shared" si="42"/>
        <v>0</v>
      </c>
      <c r="IC14" s="37">
        <f t="shared" si="42"/>
        <v>0</v>
      </c>
      <c r="ID14" s="37">
        <f t="shared" si="42"/>
        <v>0</v>
      </c>
      <c r="IE14" s="37">
        <f t="shared" si="42"/>
        <v>0</v>
      </c>
      <c r="IF14" s="37">
        <f t="shared" si="42"/>
        <v>0</v>
      </c>
      <c r="IG14" s="37">
        <f t="shared" si="42"/>
        <v>0</v>
      </c>
      <c r="IH14" s="37">
        <f t="shared" si="42"/>
        <v>0</v>
      </c>
      <c r="II14" s="37">
        <f t="shared" si="42"/>
        <v>0</v>
      </c>
      <c r="IJ14" s="37">
        <f t="shared" si="42"/>
        <v>0</v>
      </c>
      <c r="IK14" s="37">
        <f t="shared" si="42"/>
        <v>0</v>
      </c>
      <c r="IL14" s="37">
        <f t="shared" si="42"/>
        <v>0</v>
      </c>
      <c r="IM14" s="37">
        <f t="shared" si="42"/>
        <v>0</v>
      </c>
      <c r="IN14" s="37">
        <f t="shared" si="42"/>
        <v>0</v>
      </c>
      <c r="IO14" s="37">
        <f t="shared" si="42"/>
        <v>0</v>
      </c>
      <c r="IP14" s="37">
        <f t="shared" si="42"/>
        <v>0</v>
      </c>
      <c r="IQ14" s="37">
        <f t="shared" si="42"/>
        <v>0</v>
      </c>
      <c r="IR14" s="37">
        <f t="shared" si="42"/>
        <v>0</v>
      </c>
      <c r="IS14" s="37">
        <f t="shared" si="42"/>
        <v>0</v>
      </c>
      <c r="IT14" s="37">
        <f t="shared" si="42"/>
        <v>0</v>
      </c>
      <c r="IU14" s="37">
        <f t="shared" si="42"/>
        <v>0</v>
      </c>
      <c r="IV14" s="37">
        <f t="shared" si="42"/>
        <v>0</v>
      </c>
      <c r="IW14" s="37">
        <f t="shared" si="42"/>
        <v>0</v>
      </c>
      <c r="IX14" s="37">
        <f t="shared" si="42"/>
        <v>0</v>
      </c>
      <c r="IY14" s="37">
        <f t="shared" si="42"/>
        <v>0</v>
      </c>
      <c r="IZ14" s="37">
        <f t="shared" si="42"/>
        <v>0</v>
      </c>
      <c r="JA14" s="37">
        <f t="shared" si="42"/>
        <v>0</v>
      </c>
      <c r="JB14" s="37">
        <f t="shared" si="30"/>
        <v>0</v>
      </c>
      <c r="JC14" s="37">
        <f t="shared" si="30"/>
        <v>0</v>
      </c>
      <c r="JD14" s="37">
        <f t="shared" si="30"/>
        <v>0</v>
      </c>
      <c r="JE14" s="37">
        <f t="shared" si="30"/>
        <v>0</v>
      </c>
      <c r="JF14" s="37">
        <f t="shared" si="30"/>
        <v>0</v>
      </c>
      <c r="JG14" s="37">
        <f t="shared" si="30"/>
        <v>0</v>
      </c>
      <c r="JH14" s="37">
        <f t="shared" si="30"/>
        <v>0</v>
      </c>
      <c r="JI14" s="37">
        <f t="shared" si="30"/>
        <v>0</v>
      </c>
      <c r="JJ14" s="37">
        <f t="shared" si="30"/>
        <v>0</v>
      </c>
      <c r="JK14" s="37">
        <f t="shared" si="30"/>
        <v>0</v>
      </c>
      <c r="JL14" s="37">
        <f t="shared" si="30"/>
        <v>0</v>
      </c>
      <c r="JM14" s="37">
        <f t="shared" si="30"/>
        <v>0</v>
      </c>
      <c r="JN14" s="37">
        <f t="shared" si="30"/>
        <v>0</v>
      </c>
      <c r="JO14" s="37">
        <f t="shared" si="30"/>
        <v>0</v>
      </c>
      <c r="JP14" s="37">
        <f t="shared" si="30"/>
        <v>0</v>
      </c>
      <c r="JQ14" s="37">
        <f t="shared" si="30"/>
        <v>0</v>
      </c>
      <c r="JR14" s="37">
        <f t="shared" si="36"/>
        <v>0</v>
      </c>
      <c r="JS14" s="37">
        <f t="shared" si="36"/>
        <v>0</v>
      </c>
      <c r="JT14" s="37">
        <f t="shared" si="36"/>
        <v>0</v>
      </c>
      <c r="JU14" s="37">
        <f t="shared" si="36"/>
        <v>0</v>
      </c>
      <c r="JV14" s="37">
        <f t="shared" si="36"/>
        <v>0</v>
      </c>
      <c r="JW14" s="37">
        <f t="shared" si="36"/>
        <v>0</v>
      </c>
      <c r="JX14" s="37">
        <f t="shared" si="36"/>
        <v>0</v>
      </c>
      <c r="JY14" s="37">
        <f t="shared" si="36"/>
        <v>0</v>
      </c>
      <c r="JZ14" s="37">
        <f t="shared" si="36"/>
        <v>0</v>
      </c>
      <c r="KA14" s="37">
        <f t="shared" si="36"/>
        <v>0</v>
      </c>
      <c r="KB14" s="37">
        <f t="shared" si="36"/>
        <v>0</v>
      </c>
      <c r="KC14" s="37">
        <f t="shared" si="36"/>
        <v>0</v>
      </c>
      <c r="KD14" s="37">
        <f t="shared" si="36"/>
        <v>0</v>
      </c>
      <c r="KE14" s="37">
        <f t="shared" si="36"/>
        <v>0</v>
      </c>
      <c r="KF14" s="37">
        <f t="shared" si="36"/>
        <v>0</v>
      </c>
      <c r="KG14" s="37">
        <f t="shared" ref="JR14:LM17" si="43">IF(KG$2&gt;=$C13,IF(KG$2&lt;=$C14,(KG$2-$C13)/($C14-$C13),IF(KG$2&lt;=$C15,1-(KG$2-$C14)/($C15-$C14),0)),0)</f>
        <v>0</v>
      </c>
      <c r="KH14" s="37">
        <f t="shared" si="43"/>
        <v>0</v>
      </c>
      <c r="KI14" s="37">
        <f t="shared" si="43"/>
        <v>0</v>
      </c>
      <c r="KJ14" s="37">
        <f t="shared" si="43"/>
        <v>0</v>
      </c>
      <c r="KK14" s="37">
        <f t="shared" si="43"/>
        <v>0</v>
      </c>
      <c r="KL14" s="37">
        <f t="shared" si="43"/>
        <v>0</v>
      </c>
      <c r="KM14" s="37">
        <f t="shared" si="43"/>
        <v>0</v>
      </c>
      <c r="KN14" s="37">
        <f t="shared" si="43"/>
        <v>0</v>
      </c>
      <c r="KO14" s="37">
        <f t="shared" si="43"/>
        <v>0</v>
      </c>
      <c r="KP14" s="37">
        <f t="shared" si="43"/>
        <v>0</v>
      </c>
      <c r="KQ14" s="37">
        <f t="shared" si="43"/>
        <v>0</v>
      </c>
      <c r="KR14" s="37">
        <f t="shared" si="43"/>
        <v>0</v>
      </c>
      <c r="KS14" s="37">
        <f t="shared" si="43"/>
        <v>0</v>
      </c>
      <c r="KT14" s="37">
        <f t="shared" si="43"/>
        <v>0</v>
      </c>
      <c r="KU14" s="37">
        <f t="shared" si="43"/>
        <v>0</v>
      </c>
      <c r="KV14" s="37">
        <f t="shared" si="43"/>
        <v>0</v>
      </c>
      <c r="KW14" s="37">
        <f t="shared" si="43"/>
        <v>0</v>
      </c>
      <c r="KX14" s="37">
        <f t="shared" si="43"/>
        <v>0</v>
      </c>
      <c r="KY14" s="37">
        <f t="shared" si="43"/>
        <v>0</v>
      </c>
      <c r="KZ14" s="37">
        <f t="shared" si="43"/>
        <v>0</v>
      </c>
      <c r="LA14" s="37">
        <f t="shared" si="43"/>
        <v>0</v>
      </c>
      <c r="LB14" s="37">
        <f t="shared" si="43"/>
        <v>0</v>
      </c>
      <c r="LC14" s="37">
        <f t="shared" si="43"/>
        <v>0</v>
      </c>
      <c r="LD14" s="37">
        <f t="shared" si="43"/>
        <v>0</v>
      </c>
      <c r="LE14" s="37">
        <f t="shared" si="43"/>
        <v>0</v>
      </c>
      <c r="LF14" s="37">
        <f t="shared" si="43"/>
        <v>0</v>
      </c>
      <c r="LG14" s="37">
        <f t="shared" si="43"/>
        <v>0</v>
      </c>
      <c r="LH14" s="37">
        <f t="shared" si="43"/>
        <v>0</v>
      </c>
      <c r="LI14" s="37">
        <f t="shared" si="43"/>
        <v>0</v>
      </c>
      <c r="LJ14" s="37">
        <f t="shared" si="43"/>
        <v>0</v>
      </c>
      <c r="LK14" s="37">
        <f t="shared" si="43"/>
        <v>0</v>
      </c>
      <c r="LL14" s="37">
        <f t="shared" si="43"/>
        <v>0</v>
      </c>
      <c r="LM14" s="37">
        <f t="shared" si="43"/>
        <v>0</v>
      </c>
      <c r="LN14" s="37">
        <f t="shared" si="31"/>
        <v>0</v>
      </c>
      <c r="LO14" s="37">
        <f t="shared" si="31"/>
        <v>0</v>
      </c>
      <c r="LP14" s="37">
        <f t="shared" si="31"/>
        <v>0</v>
      </c>
      <c r="LQ14" s="37">
        <f t="shared" si="31"/>
        <v>0</v>
      </c>
      <c r="LR14" s="37">
        <f t="shared" si="31"/>
        <v>0</v>
      </c>
      <c r="LS14" s="37">
        <f t="shared" si="31"/>
        <v>0</v>
      </c>
      <c r="LT14" s="37">
        <f t="shared" si="31"/>
        <v>0</v>
      </c>
      <c r="LU14" s="37">
        <f t="shared" si="31"/>
        <v>0</v>
      </c>
      <c r="LV14" s="37">
        <f t="shared" si="31"/>
        <v>0</v>
      </c>
      <c r="LW14" s="37">
        <f t="shared" si="31"/>
        <v>0</v>
      </c>
      <c r="LX14" s="37">
        <f t="shared" si="31"/>
        <v>0</v>
      </c>
      <c r="LY14" s="37">
        <f t="shared" si="31"/>
        <v>0</v>
      </c>
      <c r="LZ14" s="37">
        <f t="shared" si="31"/>
        <v>0</v>
      </c>
      <c r="MA14" s="37">
        <f t="shared" si="31"/>
        <v>0</v>
      </c>
      <c r="MB14" s="37">
        <f t="shared" si="31"/>
        <v>0</v>
      </c>
      <c r="MC14" s="37">
        <f t="shared" si="31"/>
        <v>0</v>
      </c>
      <c r="MD14" s="37">
        <f t="shared" si="38"/>
        <v>0</v>
      </c>
      <c r="ME14" s="37">
        <f t="shared" si="38"/>
        <v>0</v>
      </c>
      <c r="MF14" s="37">
        <f t="shared" si="38"/>
        <v>0</v>
      </c>
      <c r="MG14" s="37">
        <f t="shared" si="38"/>
        <v>0</v>
      </c>
      <c r="MH14" s="37">
        <f t="shared" si="38"/>
        <v>0</v>
      </c>
      <c r="MI14" s="37">
        <f t="shared" si="38"/>
        <v>0</v>
      </c>
      <c r="MJ14" s="37">
        <f t="shared" si="37"/>
        <v>0</v>
      </c>
      <c r="MK14" s="37">
        <f t="shared" si="37"/>
        <v>0</v>
      </c>
      <c r="ML14" s="37">
        <f t="shared" si="37"/>
        <v>0</v>
      </c>
      <c r="MM14" s="37">
        <f t="shared" si="37"/>
        <v>0</v>
      </c>
      <c r="MN14" s="37">
        <f t="shared" si="37"/>
        <v>0</v>
      </c>
      <c r="MO14" s="37">
        <f t="shared" si="37"/>
        <v>0</v>
      </c>
      <c r="MP14" s="37">
        <f t="shared" si="37"/>
        <v>0</v>
      </c>
      <c r="MQ14" s="37">
        <f t="shared" si="37"/>
        <v>0</v>
      </c>
      <c r="MR14" s="37">
        <f t="shared" si="37"/>
        <v>0</v>
      </c>
      <c r="MS14" s="37">
        <f t="shared" si="37"/>
        <v>0</v>
      </c>
      <c r="MT14" s="37">
        <f t="shared" si="37"/>
        <v>0</v>
      </c>
      <c r="MU14" s="37">
        <f t="shared" si="37"/>
        <v>0</v>
      </c>
      <c r="MV14" s="37">
        <f t="shared" si="37"/>
        <v>0</v>
      </c>
      <c r="MW14" s="37">
        <f t="shared" si="37"/>
        <v>0</v>
      </c>
      <c r="MX14" s="37">
        <f t="shared" si="37"/>
        <v>0</v>
      </c>
      <c r="MY14" s="37">
        <f t="shared" si="37"/>
        <v>0</v>
      </c>
      <c r="MZ14" s="37">
        <f t="shared" si="37"/>
        <v>0</v>
      </c>
      <c r="NA14" s="37">
        <f t="shared" si="37"/>
        <v>0</v>
      </c>
    </row>
    <row r="15" spans="2:365" x14ac:dyDescent="0.25">
      <c r="C15" s="36">
        <f t="shared" si="25"/>
        <v>144</v>
      </c>
      <c r="D15" s="36" t="str">
        <f t="shared" si="18"/>
        <v>12y</v>
      </c>
      <c r="E15" s="37">
        <f t="shared" si="26"/>
        <v>0</v>
      </c>
      <c r="F15" s="37">
        <f t="shared" si="26"/>
        <v>0</v>
      </c>
      <c r="G15" s="37">
        <f t="shared" si="26"/>
        <v>0</v>
      </c>
      <c r="H15" s="37">
        <f t="shared" si="26"/>
        <v>0</v>
      </c>
      <c r="I15" s="37">
        <f t="shared" si="26"/>
        <v>0</v>
      </c>
      <c r="J15" s="37">
        <f t="shared" si="26"/>
        <v>0</v>
      </c>
      <c r="K15" s="37">
        <f t="shared" si="26"/>
        <v>0</v>
      </c>
      <c r="L15" s="37">
        <f t="shared" si="26"/>
        <v>0</v>
      </c>
      <c r="M15" s="37">
        <f t="shared" si="26"/>
        <v>0</v>
      </c>
      <c r="N15" s="37">
        <f t="shared" si="26"/>
        <v>0</v>
      </c>
      <c r="O15" s="37">
        <f t="shared" si="26"/>
        <v>0</v>
      </c>
      <c r="P15" s="37">
        <f t="shared" si="26"/>
        <v>0</v>
      </c>
      <c r="Q15" s="37">
        <f t="shared" si="26"/>
        <v>0</v>
      </c>
      <c r="R15" s="37">
        <f t="shared" si="26"/>
        <v>0</v>
      </c>
      <c r="S15" s="37">
        <f t="shared" si="26"/>
        <v>0</v>
      </c>
      <c r="T15" s="37">
        <f t="shared" si="26"/>
        <v>0</v>
      </c>
      <c r="U15" s="37">
        <f t="shared" si="39"/>
        <v>0</v>
      </c>
      <c r="V15" s="37">
        <f t="shared" si="39"/>
        <v>0</v>
      </c>
      <c r="W15" s="37">
        <f t="shared" si="39"/>
        <v>0</v>
      </c>
      <c r="X15" s="37">
        <f t="shared" si="39"/>
        <v>0</v>
      </c>
      <c r="Y15" s="37">
        <f t="shared" si="39"/>
        <v>0</v>
      </c>
      <c r="Z15" s="37">
        <f t="shared" si="39"/>
        <v>0</v>
      </c>
      <c r="AA15" s="37">
        <f t="shared" si="39"/>
        <v>0</v>
      </c>
      <c r="AB15" s="37">
        <f t="shared" si="39"/>
        <v>0</v>
      </c>
      <c r="AC15" s="37">
        <f t="shared" si="39"/>
        <v>0</v>
      </c>
      <c r="AD15" s="37">
        <f t="shared" si="39"/>
        <v>0</v>
      </c>
      <c r="AE15" s="37">
        <f t="shared" si="39"/>
        <v>0</v>
      </c>
      <c r="AF15" s="37">
        <f t="shared" si="39"/>
        <v>0</v>
      </c>
      <c r="AG15" s="37">
        <f t="shared" si="39"/>
        <v>0</v>
      </c>
      <c r="AH15" s="37">
        <f t="shared" si="39"/>
        <v>0</v>
      </c>
      <c r="AI15" s="37">
        <f t="shared" si="39"/>
        <v>0</v>
      </c>
      <c r="AJ15" s="37">
        <f t="shared" si="39"/>
        <v>0</v>
      </c>
      <c r="AK15" s="37">
        <f t="shared" si="39"/>
        <v>0</v>
      </c>
      <c r="AL15" s="37">
        <f t="shared" si="39"/>
        <v>0</v>
      </c>
      <c r="AM15" s="37">
        <f t="shared" si="39"/>
        <v>0</v>
      </c>
      <c r="AN15" s="37">
        <f t="shared" si="39"/>
        <v>0</v>
      </c>
      <c r="AO15" s="37">
        <f t="shared" si="39"/>
        <v>0</v>
      </c>
      <c r="AP15" s="37">
        <f t="shared" si="39"/>
        <v>0</v>
      </c>
      <c r="AQ15" s="37">
        <f t="shared" si="39"/>
        <v>0</v>
      </c>
      <c r="AR15" s="37">
        <f t="shared" si="39"/>
        <v>0</v>
      </c>
      <c r="AS15" s="37">
        <f t="shared" si="39"/>
        <v>0</v>
      </c>
      <c r="AT15" s="37">
        <f t="shared" si="39"/>
        <v>0</v>
      </c>
      <c r="AU15" s="37">
        <f t="shared" si="39"/>
        <v>0</v>
      </c>
      <c r="AV15" s="37">
        <f t="shared" si="39"/>
        <v>0</v>
      </c>
      <c r="AW15" s="37">
        <f t="shared" si="39"/>
        <v>0</v>
      </c>
      <c r="AX15" s="37">
        <f t="shared" si="39"/>
        <v>0</v>
      </c>
      <c r="AY15" s="37">
        <f t="shared" si="39"/>
        <v>0</v>
      </c>
      <c r="AZ15" s="37">
        <f t="shared" si="39"/>
        <v>0</v>
      </c>
      <c r="BA15" s="37">
        <f t="shared" si="39"/>
        <v>0</v>
      </c>
      <c r="BB15" s="37">
        <f t="shared" si="39"/>
        <v>0</v>
      </c>
      <c r="BC15" s="37">
        <f t="shared" si="39"/>
        <v>0</v>
      </c>
      <c r="BD15" s="37">
        <f t="shared" si="39"/>
        <v>0</v>
      </c>
      <c r="BE15" s="37">
        <f t="shared" si="39"/>
        <v>0</v>
      </c>
      <c r="BF15" s="37">
        <f t="shared" si="39"/>
        <v>0</v>
      </c>
      <c r="BG15" s="37">
        <f t="shared" si="39"/>
        <v>0</v>
      </c>
      <c r="BH15" s="37">
        <f t="shared" si="39"/>
        <v>0</v>
      </c>
      <c r="BI15" s="37">
        <f t="shared" si="39"/>
        <v>0</v>
      </c>
      <c r="BJ15" s="37">
        <f t="shared" si="39"/>
        <v>0</v>
      </c>
      <c r="BK15" s="37">
        <f t="shared" si="39"/>
        <v>0</v>
      </c>
      <c r="BL15" s="37">
        <f t="shared" si="39"/>
        <v>0</v>
      </c>
      <c r="BM15" s="37">
        <f t="shared" si="39"/>
        <v>0</v>
      </c>
      <c r="BN15" s="37">
        <f t="shared" si="39"/>
        <v>0</v>
      </c>
      <c r="BO15" s="37">
        <f t="shared" si="39"/>
        <v>0</v>
      </c>
      <c r="BP15" s="37">
        <f t="shared" si="39"/>
        <v>0</v>
      </c>
      <c r="BQ15" s="37">
        <f t="shared" si="39"/>
        <v>0</v>
      </c>
      <c r="BR15" s="37">
        <f t="shared" si="27"/>
        <v>0</v>
      </c>
      <c r="BS15" s="37">
        <f t="shared" si="27"/>
        <v>0</v>
      </c>
      <c r="BT15" s="37">
        <f t="shared" si="27"/>
        <v>0</v>
      </c>
      <c r="BU15" s="37">
        <f t="shared" si="27"/>
        <v>0</v>
      </c>
      <c r="BV15" s="37">
        <f t="shared" si="27"/>
        <v>0</v>
      </c>
      <c r="BW15" s="37">
        <f t="shared" si="27"/>
        <v>0</v>
      </c>
      <c r="BX15" s="37">
        <f t="shared" si="27"/>
        <v>0</v>
      </c>
      <c r="BY15" s="37">
        <f t="shared" si="27"/>
        <v>0</v>
      </c>
      <c r="BZ15" s="37">
        <f t="shared" si="27"/>
        <v>0</v>
      </c>
      <c r="CA15" s="37">
        <f t="shared" si="27"/>
        <v>0</v>
      </c>
      <c r="CB15" s="37">
        <f t="shared" si="27"/>
        <v>0</v>
      </c>
      <c r="CC15" s="37">
        <f t="shared" si="27"/>
        <v>0</v>
      </c>
      <c r="CD15" s="37">
        <f t="shared" si="27"/>
        <v>0</v>
      </c>
      <c r="CE15" s="37">
        <f t="shared" si="27"/>
        <v>0</v>
      </c>
      <c r="CF15" s="37">
        <f t="shared" si="27"/>
        <v>0</v>
      </c>
      <c r="CG15" s="37">
        <f t="shared" si="27"/>
        <v>0</v>
      </c>
      <c r="CH15" s="37">
        <f t="shared" si="40"/>
        <v>0</v>
      </c>
      <c r="CI15" s="37">
        <f t="shared" si="40"/>
        <v>0</v>
      </c>
      <c r="CJ15" s="37">
        <f t="shared" si="40"/>
        <v>0</v>
      </c>
      <c r="CK15" s="37">
        <f t="shared" si="40"/>
        <v>0</v>
      </c>
      <c r="CL15" s="37">
        <f t="shared" si="40"/>
        <v>0</v>
      </c>
      <c r="CM15" s="37">
        <f t="shared" si="40"/>
        <v>0</v>
      </c>
      <c r="CN15" s="37">
        <f t="shared" si="40"/>
        <v>0</v>
      </c>
      <c r="CO15" s="37">
        <f t="shared" si="40"/>
        <v>0</v>
      </c>
      <c r="CP15" s="37">
        <f t="shared" si="40"/>
        <v>0</v>
      </c>
      <c r="CQ15" s="37">
        <f t="shared" si="40"/>
        <v>0</v>
      </c>
      <c r="CR15" s="37">
        <f t="shared" si="40"/>
        <v>0</v>
      </c>
      <c r="CS15" s="37">
        <f t="shared" si="40"/>
        <v>0</v>
      </c>
      <c r="CT15" s="37">
        <f t="shared" si="40"/>
        <v>0</v>
      </c>
      <c r="CU15" s="37">
        <f t="shared" si="40"/>
        <v>0</v>
      </c>
      <c r="CV15" s="37">
        <f t="shared" si="40"/>
        <v>0</v>
      </c>
      <c r="CW15" s="37">
        <f t="shared" si="40"/>
        <v>0</v>
      </c>
      <c r="CX15" s="37">
        <f t="shared" si="40"/>
        <v>0</v>
      </c>
      <c r="CY15" s="37">
        <f t="shared" si="40"/>
        <v>0</v>
      </c>
      <c r="CZ15" s="37">
        <f t="shared" si="40"/>
        <v>0</v>
      </c>
      <c r="DA15" s="37">
        <f t="shared" si="40"/>
        <v>0</v>
      </c>
      <c r="DB15" s="37">
        <f t="shared" si="40"/>
        <v>0</v>
      </c>
      <c r="DC15" s="37">
        <f t="shared" si="40"/>
        <v>0</v>
      </c>
      <c r="DD15" s="37">
        <f t="shared" si="40"/>
        <v>0</v>
      </c>
      <c r="DE15" s="37">
        <f t="shared" si="40"/>
        <v>0</v>
      </c>
      <c r="DF15" s="37">
        <f t="shared" si="40"/>
        <v>0</v>
      </c>
      <c r="DG15" s="37">
        <f t="shared" si="40"/>
        <v>0</v>
      </c>
      <c r="DH15" s="37">
        <f t="shared" si="40"/>
        <v>0</v>
      </c>
      <c r="DI15" s="37">
        <f t="shared" si="40"/>
        <v>0</v>
      </c>
      <c r="DJ15" s="37">
        <f t="shared" si="40"/>
        <v>0</v>
      </c>
      <c r="DK15" s="37">
        <f t="shared" si="40"/>
        <v>0</v>
      </c>
      <c r="DL15" s="37">
        <f t="shared" si="40"/>
        <v>0</v>
      </c>
      <c r="DM15" s="37">
        <f t="shared" si="40"/>
        <v>0</v>
      </c>
      <c r="DN15" s="37">
        <f t="shared" si="40"/>
        <v>0</v>
      </c>
      <c r="DO15" s="37">
        <f t="shared" si="40"/>
        <v>0</v>
      </c>
      <c r="DP15" s="37">
        <f t="shared" si="40"/>
        <v>0</v>
      </c>
      <c r="DQ15" s="37">
        <f t="shared" si="40"/>
        <v>0</v>
      </c>
      <c r="DR15" s="37">
        <f t="shared" si="40"/>
        <v>0</v>
      </c>
      <c r="DS15" s="37">
        <f t="shared" si="40"/>
        <v>0</v>
      </c>
      <c r="DT15" s="37">
        <f t="shared" si="40"/>
        <v>0</v>
      </c>
      <c r="DU15" s="37">
        <f t="shared" si="40"/>
        <v>0</v>
      </c>
      <c r="DV15" s="37">
        <f t="shared" si="40"/>
        <v>0</v>
      </c>
      <c r="DW15" s="37">
        <f t="shared" si="40"/>
        <v>0</v>
      </c>
      <c r="DX15" s="37">
        <f t="shared" si="40"/>
        <v>0</v>
      </c>
      <c r="DY15" s="37">
        <f t="shared" si="40"/>
        <v>0</v>
      </c>
      <c r="DZ15" s="37">
        <f t="shared" si="40"/>
        <v>0</v>
      </c>
      <c r="EA15" s="37">
        <f t="shared" si="40"/>
        <v>0</v>
      </c>
      <c r="EB15" s="37">
        <f t="shared" si="40"/>
        <v>0</v>
      </c>
      <c r="EC15" s="37">
        <f t="shared" si="40"/>
        <v>0</v>
      </c>
      <c r="ED15" s="37">
        <f t="shared" si="28"/>
        <v>0</v>
      </c>
      <c r="EE15" s="37">
        <f t="shared" si="28"/>
        <v>0</v>
      </c>
      <c r="EF15" s="37">
        <f t="shared" si="28"/>
        <v>0</v>
      </c>
      <c r="EG15" s="37">
        <f t="shared" si="28"/>
        <v>0</v>
      </c>
      <c r="EH15" s="37">
        <f t="shared" si="28"/>
        <v>8.3333333333333329E-2</v>
      </c>
      <c r="EI15" s="37">
        <f t="shared" si="28"/>
        <v>0.16666666666666666</v>
      </c>
      <c r="EJ15" s="37">
        <f t="shared" si="28"/>
        <v>0.25</v>
      </c>
      <c r="EK15" s="37">
        <f t="shared" si="28"/>
        <v>0.33333333333333331</v>
      </c>
      <c r="EL15" s="37">
        <f t="shared" si="28"/>
        <v>0.41666666666666669</v>
      </c>
      <c r="EM15" s="37">
        <f t="shared" si="28"/>
        <v>0.5</v>
      </c>
      <c r="EN15" s="37">
        <f t="shared" si="28"/>
        <v>0.58333333333333337</v>
      </c>
      <c r="EO15" s="37">
        <f t="shared" si="28"/>
        <v>0.66666666666666663</v>
      </c>
      <c r="EP15" s="37">
        <f t="shared" si="28"/>
        <v>0.75</v>
      </c>
      <c r="EQ15" s="37">
        <f t="shared" si="28"/>
        <v>0.83333333333333337</v>
      </c>
      <c r="ER15" s="37">
        <f t="shared" si="28"/>
        <v>0.91666666666666663</v>
      </c>
      <c r="ES15" s="37">
        <f t="shared" si="28"/>
        <v>1</v>
      </c>
      <c r="ET15" s="37">
        <f t="shared" si="41"/>
        <v>0.91666666666666663</v>
      </c>
      <c r="EU15" s="37">
        <f t="shared" si="41"/>
        <v>0.83333333333333337</v>
      </c>
      <c r="EV15" s="37">
        <f t="shared" si="41"/>
        <v>0.75</v>
      </c>
      <c r="EW15" s="37">
        <f t="shared" si="41"/>
        <v>0.66666666666666674</v>
      </c>
      <c r="EX15" s="37">
        <f t="shared" si="41"/>
        <v>0.58333333333333326</v>
      </c>
      <c r="EY15" s="37">
        <f t="shared" si="41"/>
        <v>0.5</v>
      </c>
      <c r="EZ15" s="37">
        <f t="shared" si="41"/>
        <v>0.41666666666666663</v>
      </c>
      <c r="FA15" s="37">
        <f t="shared" si="41"/>
        <v>0.33333333333333337</v>
      </c>
      <c r="FB15" s="37">
        <f t="shared" si="41"/>
        <v>0.25</v>
      </c>
      <c r="FC15" s="37">
        <f t="shared" si="41"/>
        <v>0.16666666666666663</v>
      </c>
      <c r="FD15" s="37">
        <f t="shared" si="41"/>
        <v>8.333333333333337E-2</v>
      </c>
      <c r="FE15" s="37">
        <f t="shared" si="41"/>
        <v>0</v>
      </c>
      <c r="FF15" s="37">
        <f t="shared" si="41"/>
        <v>0</v>
      </c>
      <c r="FG15" s="37">
        <f t="shared" si="41"/>
        <v>0</v>
      </c>
      <c r="FH15" s="37">
        <f t="shared" si="41"/>
        <v>0</v>
      </c>
      <c r="FI15" s="37">
        <f t="shared" si="41"/>
        <v>0</v>
      </c>
      <c r="FJ15" s="37">
        <f t="shared" si="41"/>
        <v>0</v>
      </c>
      <c r="FK15" s="37">
        <f t="shared" si="41"/>
        <v>0</v>
      </c>
      <c r="FL15" s="37">
        <f t="shared" si="41"/>
        <v>0</v>
      </c>
      <c r="FM15" s="37">
        <f t="shared" si="41"/>
        <v>0</v>
      </c>
      <c r="FN15" s="37">
        <f t="shared" si="41"/>
        <v>0</v>
      </c>
      <c r="FO15" s="37">
        <f t="shared" si="41"/>
        <v>0</v>
      </c>
      <c r="FP15" s="37">
        <f t="shared" si="41"/>
        <v>0</v>
      </c>
      <c r="FQ15" s="37">
        <f t="shared" si="41"/>
        <v>0</v>
      </c>
      <c r="FR15" s="37">
        <f t="shared" si="41"/>
        <v>0</v>
      </c>
      <c r="FS15" s="37">
        <f t="shared" si="41"/>
        <v>0</v>
      </c>
      <c r="FT15" s="37">
        <f t="shared" si="41"/>
        <v>0</v>
      </c>
      <c r="FU15" s="37">
        <f t="shared" si="41"/>
        <v>0</v>
      </c>
      <c r="FV15" s="37">
        <f t="shared" si="41"/>
        <v>0</v>
      </c>
      <c r="FW15" s="37">
        <f t="shared" si="41"/>
        <v>0</v>
      </c>
      <c r="FX15" s="37">
        <f t="shared" si="41"/>
        <v>0</v>
      </c>
      <c r="FY15" s="37">
        <f t="shared" si="41"/>
        <v>0</v>
      </c>
      <c r="FZ15" s="37">
        <f t="shared" si="41"/>
        <v>0</v>
      </c>
      <c r="GA15" s="37">
        <f t="shared" si="41"/>
        <v>0</v>
      </c>
      <c r="GB15" s="37">
        <f t="shared" si="41"/>
        <v>0</v>
      </c>
      <c r="GC15" s="37">
        <f t="shared" si="41"/>
        <v>0</v>
      </c>
      <c r="GD15" s="37">
        <f t="shared" si="41"/>
        <v>0</v>
      </c>
      <c r="GE15" s="37">
        <f t="shared" si="41"/>
        <v>0</v>
      </c>
      <c r="GF15" s="37">
        <f t="shared" si="41"/>
        <v>0</v>
      </c>
      <c r="GG15" s="37">
        <f t="shared" si="41"/>
        <v>0</v>
      </c>
      <c r="GH15" s="37">
        <f t="shared" si="41"/>
        <v>0</v>
      </c>
      <c r="GI15" s="37">
        <f t="shared" si="41"/>
        <v>0</v>
      </c>
      <c r="GJ15" s="37">
        <f t="shared" si="41"/>
        <v>0</v>
      </c>
      <c r="GK15" s="37">
        <f t="shared" si="41"/>
        <v>0</v>
      </c>
      <c r="GL15" s="37">
        <f t="shared" si="41"/>
        <v>0</v>
      </c>
      <c r="GM15" s="37">
        <f t="shared" si="41"/>
        <v>0</v>
      </c>
      <c r="GN15" s="37">
        <f t="shared" si="41"/>
        <v>0</v>
      </c>
      <c r="GO15" s="37">
        <f t="shared" si="41"/>
        <v>0</v>
      </c>
      <c r="GP15" s="37">
        <f t="shared" si="29"/>
        <v>0</v>
      </c>
      <c r="GQ15" s="37">
        <f t="shared" si="29"/>
        <v>0</v>
      </c>
      <c r="GR15" s="37">
        <f t="shared" si="29"/>
        <v>0</v>
      </c>
      <c r="GS15" s="37">
        <f t="shared" si="29"/>
        <v>0</v>
      </c>
      <c r="GT15" s="37">
        <f t="shared" si="29"/>
        <v>0</v>
      </c>
      <c r="GU15" s="37">
        <f t="shared" si="29"/>
        <v>0</v>
      </c>
      <c r="GV15" s="37">
        <f t="shared" si="29"/>
        <v>0</v>
      </c>
      <c r="GW15" s="37">
        <f t="shared" si="29"/>
        <v>0</v>
      </c>
      <c r="GX15" s="37">
        <f t="shared" si="29"/>
        <v>0</v>
      </c>
      <c r="GY15" s="37">
        <f t="shared" si="29"/>
        <v>0</v>
      </c>
      <c r="GZ15" s="37">
        <f t="shared" si="29"/>
        <v>0</v>
      </c>
      <c r="HA15" s="37">
        <f t="shared" si="29"/>
        <v>0</v>
      </c>
      <c r="HB15" s="37">
        <f t="shared" si="29"/>
        <v>0</v>
      </c>
      <c r="HC15" s="37">
        <f t="shared" si="29"/>
        <v>0</v>
      </c>
      <c r="HD15" s="37">
        <f t="shared" si="29"/>
        <v>0</v>
      </c>
      <c r="HE15" s="37">
        <f t="shared" si="29"/>
        <v>0</v>
      </c>
      <c r="HF15" s="37">
        <f t="shared" si="42"/>
        <v>0</v>
      </c>
      <c r="HG15" s="37">
        <f t="shared" si="42"/>
        <v>0</v>
      </c>
      <c r="HH15" s="37">
        <f t="shared" si="42"/>
        <v>0</v>
      </c>
      <c r="HI15" s="37">
        <f t="shared" si="42"/>
        <v>0</v>
      </c>
      <c r="HJ15" s="37">
        <f t="shared" si="42"/>
        <v>0</v>
      </c>
      <c r="HK15" s="37">
        <f t="shared" si="42"/>
        <v>0</v>
      </c>
      <c r="HL15" s="37">
        <f t="shared" si="42"/>
        <v>0</v>
      </c>
      <c r="HM15" s="37">
        <f t="shared" si="42"/>
        <v>0</v>
      </c>
      <c r="HN15" s="37">
        <f t="shared" si="42"/>
        <v>0</v>
      </c>
      <c r="HO15" s="37">
        <f t="shared" si="42"/>
        <v>0</v>
      </c>
      <c r="HP15" s="37">
        <f t="shared" si="42"/>
        <v>0</v>
      </c>
      <c r="HQ15" s="37">
        <f t="shared" si="42"/>
        <v>0</v>
      </c>
      <c r="HR15" s="37">
        <f t="shared" si="42"/>
        <v>0</v>
      </c>
      <c r="HS15" s="37">
        <f t="shared" si="42"/>
        <v>0</v>
      </c>
      <c r="HT15" s="37">
        <f t="shared" si="42"/>
        <v>0</v>
      </c>
      <c r="HU15" s="37">
        <f t="shared" si="42"/>
        <v>0</v>
      </c>
      <c r="HV15" s="37">
        <f t="shared" si="42"/>
        <v>0</v>
      </c>
      <c r="HW15" s="37">
        <f t="shared" si="42"/>
        <v>0</v>
      </c>
      <c r="HX15" s="37">
        <f t="shared" si="42"/>
        <v>0</v>
      </c>
      <c r="HY15" s="37">
        <f t="shared" si="42"/>
        <v>0</v>
      </c>
      <c r="HZ15" s="37">
        <f t="shared" si="42"/>
        <v>0</v>
      </c>
      <c r="IA15" s="37">
        <f t="shared" si="42"/>
        <v>0</v>
      </c>
      <c r="IB15" s="37">
        <f t="shared" si="42"/>
        <v>0</v>
      </c>
      <c r="IC15" s="37">
        <f t="shared" si="42"/>
        <v>0</v>
      </c>
      <c r="ID15" s="37">
        <f t="shared" si="42"/>
        <v>0</v>
      </c>
      <c r="IE15" s="37">
        <f t="shared" si="42"/>
        <v>0</v>
      </c>
      <c r="IF15" s="37">
        <f t="shared" si="42"/>
        <v>0</v>
      </c>
      <c r="IG15" s="37">
        <f t="shared" si="42"/>
        <v>0</v>
      </c>
      <c r="IH15" s="37">
        <f t="shared" si="42"/>
        <v>0</v>
      </c>
      <c r="II15" s="37">
        <f t="shared" si="42"/>
        <v>0</v>
      </c>
      <c r="IJ15" s="37">
        <f t="shared" si="42"/>
        <v>0</v>
      </c>
      <c r="IK15" s="37">
        <f t="shared" si="42"/>
        <v>0</v>
      </c>
      <c r="IL15" s="37">
        <f t="shared" si="42"/>
        <v>0</v>
      </c>
      <c r="IM15" s="37">
        <f t="shared" si="42"/>
        <v>0</v>
      </c>
      <c r="IN15" s="37">
        <f t="shared" si="42"/>
        <v>0</v>
      </c>
      <c r="IO15" s="37">
        <f t="shared" si="42"/>
        <v>0</v>
      </c>
      <c r="IP15" s="37">
        <f t="shared" si="42"/>
        <v>0</v>
      </c>
      <c r="IQ15" s="37">
        <f t="shared" si="42"/>
        <v>0</v>
      </c>
      <c r="IR15" s="37">
        <f t="shared" si="42"/>
        <v>0</v>
      </c>
      <c r="IS15" s="37">
        <f t="shared" si="42"/>
        <v>0</v>
      </c>
      <c r="IT15" s="37">
        <f t="shared" si="42"/>
        <v>0</v>
      </c>
      <c r="IU15" s="37">
        <f t="shared" si="42"/>
        <v>0</v>
      </c>
      <c r="IV15" s="37">
        <f t="shared" si="42"/>
        <v>0</v>
      </c>
      <c r="IW15" s="37">
        <f t="shared" si="42"/>
        <v>0</v>
      </c>
      <c r="IX15" s="37">
        <f t="shared" si="42"/>
        <v>0</v>
      </c>
      <c r="IY15" s="37">
        <f t="shared" si="42"/>
        <v>0</v>
      </c>
      <c r="IZ15" s="37">
        <f t="shared" si="42"/>
        <v>0</v>
      </c>
      <c r="JA15" s="37">
        <f t="shared" si="42"/>
        <v>0</v>
      </c>
      <c r="JB15" s="37">
        <f t="shared" si="30"/>
        <v>0</v>
      </c>
      <c r="JC15" s="37">
        <f t="shared" si="30"/>
        <v>0</v>
      </c>
      <c r="JD15" s="37">
        <f t="shared" si="30"/>
        <v>0</v>
      </c>
      <c r="JE15" s="37">
        <f t="shared" si="30"/>
        <v>0</v>
      </c>
      <c r="JF15" s="37">
        <f t="shared" si="30"/>
        <v>0</v>
      </c>
      <c r="JG15" s="37">
        <f t="shared" si="30"/>
        <v>0</v>
      </c>
      <c r="JH15" s="37">
        <f t="shared" si="30"/>
        <v>0</v>
      </c>
      <c r="JI15" s="37">
        <f t="shared" si="30"/>
        <v>0</v>
      </c>
      <c r="JJ15" s="37">
        <f t="shared" si="30"/>
        <v>0</v>
      </c>
      <c r="JK15" s="37">
        <f t="shared" si="30"/>
        <v>0</v>
      </c>
      <c r="JL15" s="37">
        <f t="shared" si="30"/>
        <v>0</v>
      </c>
      <c r="JM15" s="37">
        <f t="shared" si="30"/>
        <v>0</v>
      </c>
      <c r="JN15" s="37">
        <f t="shared" si="30"/>
        <v>0</v>
      </c>
      <c r="JO15" s="37">
        <f t="shared" si="30"/>
        <v>0</v>
      </c>
      <c r="JP15" s="37">
        <f t="shared" si="30"/>
        <v>0</v>
      </c>
      <c r="JQ15" s="37">
        <f t="shared" si="30"/>
        <v>0</v>
      </c>
      <c r="JR15" s="37">
        <f t="shared" si="43"/>
        <v>0</v>
      </c>
      <c r="JS15" s="37">
        <f t="shared" si="43"/>
        <v>0</v>
      </c>
      <c r="JT15" s="37">
        <f t="shared" si="43"/>
        <v>0</v>
      </c>
      <c r="JU15" s="37">
        <f t="shared" si="43"/>
        <v>0</v>
      </c>
      <c r="JV15" s="37">
        <f t="shared" si="43"/>
        <v>0</v>
      </c>
      <c r="JW15" s="37">
        <f t="shared" si="43"/>
        <v>0</v>
      </c>
      <c r="JX15" s="37">
        <f t="shared" si="43"/>
        <v>0</v>
      </c>
      <c r="JY15" s="37">
        <f t="shared" si="43"/>
        <v>0</v>
      </c>
      <c r="JZ15" s="37">
        <f t="shared" si="43"/>
        <v>0</v>
      </c>
      <c r="KA15" s="37">
        <f t="shared" si="43"/>
        <v>0</v>
      </c>
      <c r="KB15" s="37">
        <f t="shared" si="43"/>
        <v>0</v>
      </c>
      <c r="KC15" s="37">
        <f t="shared" si="43"/>
        <v>0</v>
      </c>
      <c r="KD15" s="37">
        <f t="shared" si="43"/>
        <v>0</v>
      </c>
      <c r="KE15" s="37">
        <f t="shared" si="43"/>
        <v>0</v>
      </c>
      <c r="KF15" s="37">
        <f t="shared" si="43"/>
        <v>0</v>
      </c>
      <c r="KG15" s="37">
        <f t="shared" si="43"/>
        <v>0</v>
      </c>
      <c r="KH15" s="37">
        <f t="shared" si="43"/>
        <v>0</v>
      </c>
      <c r="KI15" s="37">
        <f t="shared" si="43"/>
        <v>0</v>
      </c>
      <c r="KJ15" s="37">
        <f t="shared" si="43"/>
        <v>0</v>
      </c>
      <c r="KK15" s="37">
        <f t="shared" si="43"/>
        <v>0</v>
      </c>
      <c r="KL15" s="37">
        <f t="shared" si="43"/>
        <v>0</v>
      </c>
      <c r="KM15" s="37">
        <f t="shared" si="43"/>
        <v>0</v>
      </c>
      <c r="KN15" s="37">
        <f t="shared" si="43"/>
        <v>0</v>
      </c>
      <c r="KO15" s="37">
        <f t="shared" si="43"/>
        <v>0</v>
      </c>
      <c r="KP15" s="37">
        <f t="shared" si="43"/>
        <v>0</v>
      </c>
      <c r="KQ15" s="37">
        <f t="shared" si="43"/>
        <v>0</v>
      </c>
      <c r="KR15" s="37">
        <f t="shared" si="43"/>
        <v>0</v>
      </c>
      <c r="KS15" s="37">
        <f t="shared" si="43"/>
        <v>0</v>
      </c>
      <c r="KT15" s="37">
        <f t="shared" si="43"/>
        <v>0</v>
      </c>
      <c r="KU15" s="37">
        <f t="shared" si="43"/>
        <v>0</v>
      </c>
      <c r="KV15" s="37">
        <f t="shared" si="43"/>
        <v>0</v>
      </c>
      <c r="KW15" s="37">
        <f t="shared" si="43"/>
        <v>0</v>
      </c>
      <c r="KX15" s="37">
        <f t="shared" si="43"/>
        <v>0</v>
      </c>
      <c r="KY15" s="37">
        <f t="shared" si="43"/>
        <v>0</v>
      </c>
      <c r="KZ15" s="37">
        <f t="shared" si="43"/>
        <v>0</v>
      </c>
      <c r="LA15" s="37">
        <f t="shared" si="43"/>
        <v>0</v>
      </c>
      <c r="LB15" s="37">
        <f t="shared" si="43"/>
        <v>0</v>
      </c>
      <c r="LC15" s="37">
        <f t="shared" si="43"/>
        <v>0</v>
      </c>
      <c r="LD15" s="37">
        <f t="shared" si="43"/>
        <v>0</v>
      </c>
      <c r="LE15" s="37">
        <f t="shared" si="43"/>
        <v>0</v>
      </c>
      <c r="LF15" s="37">
        <f t="shared" si="43"/>
        <v>0</v>
      </c>
      <c r="LG15" s="37">
        <f t="shared" si="43"/>
        <v>0</v>
      </c>
      <c r="LH15" s="37">
        <f t="shared" si="43"/>
        <v>0</v>
      </c>
      <c r="LI15" s="37">
        <f t="shared" si="43"/>
        <v>0</v>
      </c>
      <c r="LJ15" s="37">
        <f t="shared" si="43"/>
        <v>0</v>
      </c>
      <c r="LK15" s="37">
        <f t="shared" si="43"/>
        <v>0</v>
      </c>
      <c r="LL15" s="37">
        <f t="shared" si="43"/>
        <v>0</v>
      </c>
      <c r="LM15" s="37">
        <f t="shared" si="43"/>
        <v>0</v>
      </c>
      <c r="LN15" s="37">
        <f t="shared" si="31"/>
        <v>0</v>
      </c>
      <c r="LO15" s="37">
        <f t="shared" si="31"/>
        <v>0</v>
      </c>
      <c r="LP15" s="37">
        <f t="shared" si="31"/>
        <v>0</v>
      </c>
      <c r="LQ15" s="37">
        <f t="shared" si="31"/>
        <v>0</v>
      </c>
      <c r="LR15" s="37">
        <f t="shared" si="31"/>
        <v>0</v>
      </c>
      <c r="LS15" s="37">
        <f t="shared" si="31"/>
        <v>0</v>
      </c>
      <c r="LT15" s="37">
        <f t="shared" si="31"/>
        <v>0</v>
      </c>
      <c r="LU15" s="37">
        <f t="shared" si="31"/>
        <v>0</v>
      </c>
      <c r="LV15" s="37">
        <f t="shared" si="31"/>
        <v>0</v>
      </c>
      <c r="LW15" s="37">
        <f t="shared" si="31"/>
        <v>0</v>
      </c>
      <c r="LX15" s="37">
        <f t="shared" si="31"/>
        <v>0</v>
      </c>
      <c r="LY15" s="37">
        <f t="shared" si="31"/>
        <v>0</v>
      </c>
      <c r="LZ15" s="37">
        <f t="shared" si="31"/>
        <v>0</v>
      </c>
      <c r="MA15" s="37">
        <f t="shared" si="31"/>
        <v>0</v>
      </c>
      <c r="MB15" s="37">
        <f t="shared" si="31"/>
        <v>0</v>
      </c>
      <c r="MC15" s="37">
        <f t="shared" si="31"/>
        <v>0</v>
      </c>
      <c r="MD15" s="37">
        <f t="shared" si="38"/>
        <v>0</v>
      </c>
      <c r="ME15" s="37">
        <f t="shared" si="38"/>
        <v>0</v>
      </c>
      <c r="MF15" s="37">
        <f t="shared" si="38"/>
        <v>0</v>
      </c>
      <c r="MG15" s="37">
        <f t="shared" si="38"/>
        <v>0</v>
      </c>
      <c r="MH15" s="37">
        <f t="shared" si="38"/>
        <v>0</v>
      </c>
      <c r="MI15" s="37">
        <f t="shared" si="38"/>
        <v>0</v>
      </c>
      <c r="MJ15" s="37">
        <f t="shared" si="37"/>
        <v>0</v>
      </c>
      <c r="MK15" s="37">
        <f t="shared" si="37"/>
        <v>0</v>
      </c>
      <c r="ML15" s="37">
        <f t="shared" si="37"/>
        <v>0</v>
      </c>
      <c r="MM15" s="37">
        <f t="shared" si="37"/>
        <v>0</v>
      </c>
      <c r="MN15" s="37">
        <f t="shared" si="37"/>
        <v>0</v>
      </c>
      <c r="MO15" s="37">
        <f t="shared" si="37"/>
        <v>0</v>
      </c>
      <c r="MP15" s="37">
        <f t="shared" si="37"/>
        <v>0</v>
      </c>
      <c r="MQ15" s="37">
        <f t="shared" si="37"/>
        <v>0</v>
      </c>
      <c r="MR15" s="37">
        <f t="shared" si="37"/>
        <v>0</v>
      </c>
      <c r="MS15" s="37">
        <f t="shared" si="37"/>
        <v>0</v>
      </c>
      <c r="MT15" s="37">
        <f t="shared" si="37"/>
        <v>0</v>
      </c>
      <c r="MU15" s="37">
        <f t="shared" si="37"/>
        <v>0</v>
      </c>
      <c r="MV15" s="37">
        <f t="shared" si="37"/>
        <v>0</v>
      </c>
      <c r="MW15" s="37">
        <f t="shared" si="37"/>
        <v>0</v>
      </c>
      <c r="MX15" s="37">
        <f t="shared" si="37"/>
        <v>0</v>
      </c>
      <c r="MY15" s="37">
        <f t="shared" si="37"/>
        <v>0</v>
      </c>
      <c r="MZ15" s="37">
        <f t="shared" si="37"/>
        <v>0</v>
      </c>
      <c r="NA15" s="37">
        <f t="shared" si="37"/>
        <v>0</v>
      </c>
    </row>
    <row r="16" spans="2:365" x14ac:dyDescent="0.25">
      <c r="C16" s="36">
        <f t="shared" si="25"/>
        <v>156</v>
      </c>
      <c r="D16" s="36" t="str">
        <f t="shared" si="18"/>
        <v>13y</v>
      </c>
      <c r="E16" s="37">
        <f t="shared" si="26"/>
        <v>0</v>
      </c>
      <c r="F16" s="37">
        <f t="shared" si="26"/>
        <v>0</v>
      </c>
      <c r="G16" s="37">
        <f t="shared" si="26"/>
        <v>0</v>
      </c>
      <c r="H16" s="37">
        <f t="shared" si="26"/>
        <v>0</v>
      </c>
      <c r="I16" s="37">
        <f t="shared" si="26"/>
        <v>0</v>
      </c>
      <c r="J16" s="37">
        <f t="shared" si="26"/>
        <v>0</v>
      </c>
      <c r="K16" s="37">
        <f t="shared" si="26"/>
        <v>0</v>
      </c>
      <c r="L16" s="37">
        <f t="shared" si="26"/>
        <v>0</v>
      </c>
      <c r="M16" s="37">
        <f t="shared" si="26"/>
        <v>0</v>
      </c>
      <c r="N16" s="37">
        <f t="shared" si="26"/>
        <v>0</v>
      </c>
      <c r="O16" s="37">
        <f t="shared" si="26"/>
        <v>0</v>
      </c>
      <c r="P16" s="37">
        <f t="shared" si="26"/>
        <v>0</v>
      </c>
      <c r="Q16" s="37">
        <f t="shared" si="26"/>
        <v>0</v>
      </c>
      <c r="R16" s="37">
        <f t="shared" si="26"/>
        <v>0</v>
      </c>
      <c r="S16" s="37">
        <f t="shared" si="26"/>
        <v>0</v>
      </c>
      <c r="T16" s="37">
        <f t="shared" si="26"/>
        <v>0</v>
      </c>
      <c r="U16" s="37">
        <f t="shared" si="39"/>
        <v>0</v>
      </c>
      <c r="V16" s="37">
        <f t="shared" si="39"/>
        <v>0</v>
      </c>
      <c r="W16" s="37">
        <f t="shared" si="39"/>
        <v>0</v>
      </c>
      <c r="X16" s="37">
        <f t="shared" si="39"/>
        <v>0</v>
      </c>
      <c r="Y16" s="37">
        <f t="shared" si="39"/>
        <v>0</v>
      </c>
      <c r="Z16" s="37">
        <f t="shared" si="39"/>
        <v>0</v>
      </c>
      <c r="AA16" s="37">
        <f t="shared" si="39"/>
        <v>0</v>
      </c>
      <c r="AB16" s="37">
        <f t="shared" si="39"/>
        <v>0</v>
      </c>
      <c r="AC16" s="37">
        <f t="shared" si="39"/>
        <v>0</v>
      </c>
      <c r="AD16" s="37">
        <f t="shared" si="39"/>
        <v>0</v>
      </c>
      <c r="AE16" s="37">
        <f t="shared" si="39"/>
        <v>0</v>
      </c>
      <c r="AF16" s="37">
        <f t="shared" si="39"/>
        <v>0</v>
      </c>
      <c r="AG16" s="37">
        <f t="shared" si="39"/>
        <v>0</v>
      </c>
      <c r="AH16" s="37">
        <f t="shared" si="39"/>
        <v>0</v>
      </c>
      <c r="AI16" s="37">
        <f t="shared" si="39"/>
        <v>0</v>
      </c>
      <c r="AJ16" s="37">
        <f t="shared" si="39"/>
        <v>0</v>
      </c>
      <c r="AK16" s="37">
        <f t="shared" si="39"/>
        <v>0</v>
      </c>
      <c r="AL16" s="37">
        <f t="shared" si="39"/>
        <v>0</v>
      </c>
      <c r="AM16" s="37">
        <f t="shared" si="39"/>
        <v>0</v>
      </c>
      <c r="AN16" s="37">
        <f t="shared" si="39"/>
        <v>0</v>
      </c>
      <c r="AO16" s="37">
        <f t="shared" si="39"/>
        <v>0</v>
      </c>
      <c r="AP16" s="37">
        <f t="shared" si="39"/>
        <v>0</v>
      </c>
      <c r="AQ16" s="37">
        <f t="shared" si="39"/>
        <v>0</v>
      </c>
      <c r="AR16" s="37">
        <f t="shared" si="39"/>
        <v>0</v>
      </c>
      <c r="AS16" s="37">
        <f t="shared" si="39"/>
        <v>0</v>
      </c>
      <c r="AT16" s="37">
        <f t="shared" si="39"/>
        <v>0</v>
      </c>
      <c r="AU16" s="37">
        <f t="shared" si="39"/>
        <v>0</v>
      </c>
      <c r="AV16" s="37">
        <f t="shared" si="39"/>
        <v>0</v>
      </c>
      <c r="AW16" s="37">
        <f t="shared" si="39"/>
        <v>0</v>
      </c>
      <c r="AX16" s="37">
        <f t="shared" si="39"/>
        <v>0</v>
      </c>
      <c r="AY16" s="37">
        <f t="shared" si="39"/>
        <v>0</v>
      </c>
      <c r="AZ16" s="37">
        <f t="shared" si="39"/>
        <v>0</v>
      </c>
      <c r="BA16" s="37">
        <f t="shared" si="39"/>
        <v>0</v>
      </c>
      <c r="BB16" s="37">
        <f t="shared" si="39"/>
        <v>0</v>
      </c>
      <c r="BC16" s="37">
        <f t="shared" si="39"/>
        <v>0</v>
      </c>
      <c r="BD16" s="37">
        <f t="shared" si="39"/>
        <v>0</v>
      </c>
      <c r="BE16" s="37">
        <f t="shared" si="39"/>
        <v>0</v>
      </c>
      <c r="BF16" s="37">
        <f t="shared" si="39"/>
        <v>0</v>
      </c>
      <c r="BG16" s="37">
        <f t="shared" si="39"/>
        <v>0</v>
      </c>
      <c r="BH16" s="37">
        <f t="shared" si="39"/>
        <v>0</v>
      </c>
      <c r="BI16" s="37">
        <f t="shared" si="39"/>
        <v>0</v>
      </c>
      <c r="BJ16" s="37">
        <f t="shared" si="39"/>
        <v>0</v>
      </c>
      <c r="BK16" s="37">
        <f t="shared" si="39"/>
        <v>0</v>
      </c>
      <c r="BL16" s="37">
        <f t="shared" si="39"/>
        <v>0</v>
      </c>
      <c r="BM16" s="37">
        <f t="shared" si="39"/>
        <v>0</v>
      </c>
      <c r="BN16" s="37">
        <f t="shared" si="39"/>
        <v>0</v>
      </c>
      <c r="BO16" s="37">
        <f t="shared" si="39"/>
        <v>0</v>
      </c>
      <c r="BP16" s="37">
        <f t="shared" si="39"/>
        <v>0</v>
      </c>
      <c r="BQ16" s="37">
        <f t="shared" si="39"/>
        <v>0</v>
      </c>
      <c r="BR16" s="37">
        <f t="shared" si="27"/>
        <v>0</v>
      </c>
      <c r="BS16" s="37">
        <f t="shared" si="27"/>
        <v>0</v>
      </c>
      <c r="BT16" s="37">
        <f t="shared" si="27"/>
        <v>0</v>
      </c>
      <c r="BU16" s="37">
        <f t="shared" si="27"/>
        <v>0</v>
      </c>
      <c r="BV16" s="37">
        <f t="shared" si="27"/>
        <v>0</v>
      </c>
      <c r="BW16" s="37">
        <f t="shared" si="27"/>
        <v>0</v>
      </c>
      <c r="BX16" s="37">
        <f t="shared" si="27"/>
        <v>0</v>
      </c>
      <c r="BY16" s="37">
        <f t="shared" si="27"/>
        <v>0</v>
      </c>
      <c r="BZ16" s="37">
        <f t="shared" si="27"/>
        <v>0</v>
      </c>
      <c r="CA16" s="37">
        <f t="shared" si="27"/>
        <v>0</v>
      </c>
      <c r="CB16" s="37">
        <f t="shared" si="27"/>
        <v>0</v>
      </c>
      <c r="CC16" s="37">
        <f t="shared" si="27"/>
        <v>0</v>
      </c>
      <c r="CD16" s="37">
        <f t="shared" si="27"/>
        <v>0</v>
      </c>
      <c r="CE16" s="37">
        <f t="shared" si="27"/>
        <v>0</v>
      </c>
      <c r="CF16" s="37">
        <f t="shared" si="27"/>
        <v>0</v>
      </c>
      <c r="CG16" s="37">
        <f t="shared" si="27"/>
        <v>0</v>
      </c>
      <c r="CH16" s="37">
        <f t="shared" si="40"/>
        <v>0</v>
      </c>
      <c r="CI16" s="37">
        <f t="shared" si="40"/>
        <v>0</v>
      </c>
      <c r="CJ16" s="37">
        <f t="shared" si="40"/>
        <v>0</v>
      </c>
      <c r="CK16" s="37">
        <f t="shared" si="40"/>
        <v>0</v>
      </c>
      <c r="CL16" s="37">
        <f t="shared" si="40"/>
        <v>0</v>
      </c>
      <c r="CM16" s="37">
        <f t="shared" si="40"/>
        <v>0</v>
      </c>
      <c r="CN16" s="37">
        <f t="shared" si="40"/>
        <v>0</v>
      </c>
      <c r="CO16" s="37">
        <f t="shared" si="40"/>
        <v>0</v>
      </c>
      <c r="CP16" s="37">
        <f t="shared" si="40"/>
        <v>0</v>
      </c>
      <c r="CQ16" s="37">
        <f t="shared" si="40"/>
        <v>0</v>
      </c>
      <c r="CR16" s="37">
        <f t="shared" si="40"/>
        <v>0</v>
      </c>
      <c r="CS16" s="37">
        <f t="shared" si="40"/>
        <v>0</v>
      </c>
      <c r="CT16" s="37">
        <f t="shared" si="40"/>
        <v>0</v>
      </c>
      <c r="CU16" s="37">
        <f t="shared" si="40"/>
        <v>0</v>
      </c>
      <c r="CV16" s="37">
        <f t="shared" si="40"/>
        <v>0</v>
      </c>
      <c r="CW16" s="37">
        <f t="shared" si="40"/>
        <v>0</v>
      </c>
      <c r="CX16" s="37">
        <f t="shared" si="40"/>
        <v>0</v>
      </c>
      <c r="CY16" s="37">
        <f t="shared" si="40"/>
        <v>0</v>
      </c>
      <c r="CZ16" s="37">
        <f t="shared" si="40"/>
        <v>0</v>
      </c>
      <c r="DA16" s="37">
        <f t="shared" si="40"/>
        <v>0</v>
      </c>
      <c r="DB16" s="37">
        <f t="shared" si="40"/>
        <v>0</v>
      </c>
      <c r="DC16" s="37">
        <f t="shared" si="40"/>
        <v>0</v>
      </c>
      <c r="DD16" s="37">
        <f t="shared" si="40"/>
        <v>0</v>
      </c>
      <c r="DE16" s="37">
        <f t="shared" si="40"/>
        <v>0</v>
      </c>
      <c r="DF16" s="37">
        <f t="shared" si="40"/>
        <v>0</v>
      </c>
      <c r="DG16" s="37">
        <f t="shared" si="40"/>
        <v>0</v>
      </c>
      <c r="DH16" s="37">
        <f t="shared" si="40"/>
        <v>0</v>
      </c>
      <c r="DI16" s="37">
        <f t="shared" si="40"/>
        <v>0</v>
      </c>
      <c r="DJ16" s="37">
        <f t="shared" si="40"/>
        <v>0</v>
      </c>
      <c r="DK16" s="37">
        <f t="shared" si="40"/>
        <v>0</v>
      </c>
      <c r="DL16" s="37">
        <f t="shared" si="40"/>
        <v>0</v>
      </c>
      <c r="DM16" s="37">
        <f t="shared" si="40"/>
        <v>0</v>
      </c>
      <c r="DN16" s="37">
        <f t="shared" si="40"/>
        <v>0</v>
      </c>
      <c r="DO16" s="37">
        <f t="shared" si="40"/>
        <v>0</v>
      </c>
      <c r="DP16" s="37">
        <f t="shared" si="40"/>
        <v>0</v>
      </c>
      <c r="DQ16" s="37">
        <f t="shared" si="40"/>
        <v>0</v>
      </c>
      <c r="DR16" s="37">
        <f t="shared" si="40"/>
        <v>0</v>
      </c>
      <c r="DS16" s="37">
        <f t="shared" si="40"/>
        <v>0</v>
      </c>
      <c r="DT16" s="37">
        <f t="shared" si="40"/>
        <v>0</v>
      </c>
      <c r="DU16" s="37">
        <f t="shared" si="40"/>
        <v>0</v>
      </c>
      <c r="DV16" s="37">
        <f t="shared" si="40"/>
        <v>0</v>
      </c>
      <c r="DW16" s="37">
        <f t="shared" si="40"/>
        <v>0</v>
      </c>
      <c r="DX16" s="37">
        <f t="shared" si="40"/>
        <v>0</v>
      </c>
      <c r="DY16" s="37">
        <f t="shared" si="40"/>
        <v>0</v>
      </c>
      <c r="DZ16" s="37">
        <f t="shared" si="40"/>
        <v>0</v>
      </c>
      <c r="EA16" s="37">
        <f t="shared" si="40"/>
        <v>0</v>
      </c>
      <c r="EB16" s="37">
        <f t="shared" si="40"/>
        <v>0</v>
      </c>
      <c r="EC16" s="37">
        <f t="shared" si="40"/>
        <v>0</v>
      </c>
      <c r="ED16" s="37">
        <f t="shared" si="28"/>
        <v>0</v>
      </c>
      <c r="EE16" s="37">
        <f t="shared" si="28"/>
        <v>0</v>
      </c>
      <c r="EF16" s="37">
        <f t="shared" si="28"/>
        <v>0</v>
      </c>
      <c r="EG16" s="37">
        <f t="shared" si="28"/>
        <v>0</v>
      </c>
      <c r="EH16" s="37">
        <f t="shared" si="28"/>
        <v>0</v>
      </c>
      <c r="EI16" s="37">
        <f t="shared" si="28"/>
        <v>0</v>
      </c>
      <c r="EJ16" s="37">
        <f t="shared" si="28"/>
        <v>0</v>
      </c>
      <c r="EK16" s="37">
        <f t="shared" si="28"/>
        <v>0</v>
      </c>
      <c r="EL16" s="37">
        <f t="shared" si="28"/>
        <v>0</v>
      </c>
      <c r="EM16" s="37">
        <f t="shared" si="28"/>
        <v>0</v>
      </c>
      <c r="EN16" s="37">
        <f t="shared" si="28"/>
        <v>0</v>
      </c>
      <c r="EO16" s="37">
        <f t="shared" si="28"/>
        <v>0</v>
      </c>
      <c r="EP16" s="37">
        <f t="shared" si="28"/>
        <v>0</v>
      </c>
      <c r="EQ16" s="37">
        <f t="shared" si="28"/>
        <v>0</v>
      </c>
      <c r="ER16" s="37">
        <f t="shared" si="28"/>
        <v>0</v>
      </c>
      <c r="ES16" s="37">
        <f t="shared" si="28"/>
        <v>0</v>
      </c>
      <c r="ET16" s="37">
        <f t="shared" si="41"/>
        <v>8.3333333333333329E-2</v>
      </c>
      <c r="EU16" s="37">
        <f t="shared" si="41"/>
        <v>0.16666666666666666</v>
      </c>
      <c r="EV16" s="37">
        <f t="shared" si="41"/>
        <v>0.25</v>
      </c>
      <c r="EW16" s="37">
        <f t="shared" si="41"/>
        <v>0.33333333333333331</v>
      </c>
      <c r="EX16" s="37">
        <f t="shared" si="41"/>
        <v>0.41666666666666669</v>
      </c>
      <c r="EY16" s="37">
        <f t="shared" si="41"/>
        <v>0.5</v>
      </c>
      <c r="EZ16" s="37">
        <f t="shared" si="41"/>
        <v>0.58333333333333337</v>
      </c>
      <c r="FA16" s="37">
        <f t="shared" si="41"/>
        <v>0.66666666666666663</v>
      </c>
      <c r="FB16" s="37">
        <f t="shared" si="41"/>
        <v>0.75</v>
      </c>
      <c r="FC16" s="37">
        <f t="shared" si="41"/>
        <v>0.83333333333333337</v>
      </c>
      <c r="FD16" s="37">
        <f t="shared" si="41"/>
        <v>0.91666666666666663</v>
      </c>
      <c r="FE16" s="37">
        <f t="shared" si="41"/>
        <v>1</v>
      </c>
      <c r="FF16" s="37">
        <f t="shared" si="41"/>
        <v>0.91666666666666663</v>
      </c>
      <c r="FG16" s="37">
        <f t="shared" si="41"/>
        <v>0.83333333333333337</v>
      </c>
      <c r="FH16" s="37">
        <f t="shared" si="41"/>
        <v>0.75</v>
      </c>
      <c r="FI16" s="37">
        <f t="shared" si="41"/>
        <v>0.66666666666666674</v>
      </c>
      <c r="FJ16" s="37">
        <f t="shared" si="41"/>
        <v>0.58333333333333326</v>
      </c>
      <c r="FK16" s="37">
        <f t="shared" si="41"/>
        <v>0.5</v>
      </c>
      <c r="FL16" s="37">
        <f t="shared" si="41"/>
        <v>0.41666666666666663</v>
      </c>
      <c r="FM16" s="37">
        <f t="shared" si="41"/>
        <v>0.33333333333333337</v>
      </c>
      <c r="FN16" s="37">
        <f t="shared" si="41"/>
        <v>0.25</v>
      </c>
      <c r="FO16" s="37">
        <f t="shared" si="41"/>
        <v>0.16666666666666663</v>
      </c>
      <c r="FP16" s="37">
        <f t="shared" si="41"/>
        <v>8.333333333333337E-2</v>
      </c>
      <c r="FQ16" s="37">
        <f t="shared" si="41"/>
        <v>0</v>
      </c>
      <c r="FR16" s="37">
        <f t="shared" si="41"/>
        <v>0</v>
      </c>
      <c r="FS16" s="37">
        <f t="shared" si="41"/>
        <v>0</v>
      </c>
      <c r="FT16" s="37">
        <f t="shared" si="41"/>
        <v>0</v>
      </c>
      <c r="FU16" s="37">
        <f t="shared" si="41"/>
        <v>0</v>
      </c>
      <c r="FV16" s="37">
        <f t="shared" si="41"/>
        <v>0</v>
      </c>
      <c r="FW16" s="37">
        <f t="shared" si="41"/>
        <v>0</v>
      </c>
      <c r="FX16" s="37">
        <f t="shared" si="41"/>
        <v>0</v>
      </c>
      <c r="FY16" s="37">
        <f t="shared" si="41"/>
        <v>0</v>
      </c>
      <c r="FZ16" s="37">
        <f t="shared" si="41"/>
        <v>0</v>
      </c>
      <c r="GA16" s="37">
        <f t="shared" si="41"/>
        <v>0</v>
      </c>
      <c r="GB16" s="37">
        <f t="shared" si="41"/>
        <v>0</v>
      </c>
      <c r="GC16" s="37">
        <f t="shared" si="41"/>
        <v>0</v>
      </c>
      <c r="GD16" s="37">
        <f t="shared" si="41"/>
        <v>0</v>
      </c>
      <c r="GE16" s="37">
        <f t="shared" si="41"/>
        <v>0</v>
      </c>
      <c r="GF16" s="37">
        <f t="shared" si="41"/>
        <v>0</v>
      </c>
      <c r="GG16" s="37">
        <f t="shared" si="41"/>
        <v>0</v>
      </c>
      <c r="GH16" s="37">
        <f t="shared" si="41"/>
        <v>0</v>
      </c>
      <c r="GI16" s="37">
        <f t="shared" si="41"/>
        <v>0</v>
      </c>
      <c r="GJ16" s="37">
        <f t="shared" si="41"/>
        <v>0</v>
      </c>
      <c r="GK16" s="37">
        <f t="shared" si="41"/>
        <v>0</v>
      </c>
      <c r="GL16" s="37">
        <f t="shared" si="41"/>
        <v>0</v>
      </c>
      <c r="GM16" s="37">
        <f t="shared" si="41"/>
        <v>0</v>
      </c>
      <c r="GN16" s="37">
        <f t="shared" si="41"/>
        <v>0</v>
      </c>
      <c r="GO16" s="37">
        <f t="shared" si="41"/>
        <v>0</v>
      </c>
      <c r="GP16" s="37">
        <f t="shared" si="29"/>
        <v>0</v>
      </c>
      <c r="GQ16" s="37">
        <f t="shared" si="29"/>
        <v>0</v>
      </c>
      <c r="GR16" s="37">
        <f t="shared" si="29"/>
        <v>0</v>
      </c>
      <c r="GS16" s="37">
        <f t="shared" si="29"/>
        <v>0</v>
      </c>
      <c r="GT16" s="37">
        <f t="shared" si="29"/>
        <v>0</v>
      </c>
      <c r="GU16" s="37">
        <f t="shared" si="29"/>
        <v>0</v>
      </c>
      <c r="GV16" s="37">
        <f t="shared" si="29"/>
        <v>0</v>
      </c>
      <c r="GW16" s="37">
        <f t="shared" si="29"/>
        <v>0</v>
      </c>
      <c r="GX16" s="37">
        <f t="shared" si="29"/>
        <v>0</v>
      </c>
      <c r="GY16" s="37">
        <f t="shared" si="29"/>
        <v>0</v>
      </c>
      <c r="GZ16" s="37">
        <f t="shared" si="29"/>
        <v>0</v>
      </c>
      <c r="HA16" s="37">
        <f t="shared" si="29"/>
        <v>0</v>
      </c>
      <c r="HB16" s="37">
        <f t="shared" si="29"/>
        <v>0</v>
      </c>
      <c r="HC16" s="37">
        <f t="shared" si="29"/>
        <v>0</v>
      </c>
      <c r="HD16" s="37">
        <f t="shared" si="29"/>
        <v>0</v>
      </c>
      <c r="HE16" s="37">
        <f t="shared" si="29"/>
        <v>0</v>
      </c>
      <c r="HF16" s="37">
        <f t="shared" si="42"/>
        <v>0</v>
      </c>
      <c r="HG16" s="37">
        <f t="shared" si="42"/>
        <v>0</v>
      </c>
      <c r="HH16" s="37">
        <f t="shared" si="42"/>
        <v>0</v>
      </c>
      <c r="HI16" s="37">
        <f t="shared" si="42"/>
        <v>0</v>
      </c>
      <c r="HJ16" s="37">
        <f t="shared" si="42"/>
        <v>0</v>
      </c>
      <c r="HK16" s="37">
        <f t="shared" si="42"/>
        <v>0</v>
      </c>
      <c r="HL16" s="37">
        <f t="shared" si="42"/>
        <v>0</v>
      </c>
      <c r="HM16" s="37">
        <f t="shared" si="42"/>
        <v>0</v>
      </c>
      <c r="HN16" s="37">
        <f t="shared" si="42"/>
        <v>0</v>
      </c>
      <c r="HO16" s="37">
        <f t="shared" si="42"/>
        <v>0</v>
      </c>
      <c r="HP16" s="37">
        <f t="shared" si="42"/>
        <v>0</v>
      </c>
      <c r="HQ16" s="37">
        <f t="shared" si="42"/>
        <v>0</v>
      </c>
      <c r="HR16" s="37">
        <f t="shared" si="42"/>
        <v>0</v>
      </c>
      <c r="HS16" s="37">
        <f t="shared" si="42"/>
        <v>0</v>
      </c>
      <c r="HT16" s="37">
        <f t="shared" si="42"/>
        <v>0</v>
      </c>
      <c r="HU16" s="37">
        <f t="shared" si="42"/>
        <v>0</v>
      </c>
      <c r="HV16" s="37">
        <f t="shared" si="42"/>
        <v>0</v>
      </c>
      <c r="HW16" s="37">
        <f t="shared" si="42"/>
        <v>0</v>
      </c>
      <c r="HX16" s="37">
        <f t="shared" si="42"/>
        <v>0</v>
      </c>
      <c r="HY16" s="37">
        <f t="shared" si="42"/>
        <v>0</v>
      </c>
      <c r="HZ16" s="37">
        <f t="shared" si="42"/>
        <v>0</v>
      </c>
      <c r="IA16" s="37">
        <f t="shared" si="42"/>
        <v>0</v>
      </c>
      <c r="IB16" s="37">
        <f t="shared" si="42"/>
        <v>0</v>
      </c>
      <c r="IC16" s="37">
        <f t="shared" si="42"/>
        <v>0</v>
      </c>
      <c r="ID16" s="37">
        <f t="shared" si="42"/>
        <v>0</v>
      </c>
      <c r="IE16" s="37">
        <f t="shared" si="42"/>
        <v>0</v>
      </c>
      <c r="IF16" s="37">
        <f t="shared" si="42"/>
        <v>0</v>
      </c>
      <c r="IG16" s="37">
        <f t="shared" si="42"/>
        <v>0</v>
      </c>
      <c r="IH16" s="37">
        <f t="shared" si="42"/>
        <v>0</v>
      </c>
      <c r="II16" s="37">
        <f t="shared" si="42"/>
        <v>0</v>
      </c>
      <c r="IJ16" s="37">
        <f t="shared" si="42"/>
        <v>0</v>
      </c>
      <c r="IK16" s="37">
        <f t="shared" si="42"/>
        <v>0</v>
      </c>
      <c r="IL16" s="37">
        <f t="shared" si="42"/>
        <v>0</v>
      </c>
      <c r="IM16" s="37">
        <f t="shared" si="42"/>
        <v>0</v>
      </c>
      <c r="IN16" s="37">
        <f t="shared" si="42"/>
        <v>0</v>
      </c>
      <c r="IO16" s="37">
        <f t="shared" si="42"/>
        <v>0</v>
      </c>
      <c r="IP16" s="37">
        <f t="shared" si="42"/>
        <v>0</v>
      </c>
      <c r="IQ16" s="37">
        <f t="shared" si="42"/>
        <v>0</v>
      </c>
      <c r="IR16" s="37">
        <f t="shared" si="42"/>
        <v>0</v>
      </c>
      <c r="IS16" s="37">
        <f t="shared" si="42"/>
        <v>0</v>
      </c>
      <c r="IT16" s="37">
        <f t="shared" si="42"/>
        <v>0</v>
      </c>
      <c r="IU16" s="37">
        <f t="shared" si="42"/>
        <v>0</v>
      </c>
      <c r="IV16" s="37">
        <f t="shared" si="42"/>
        <v>0</v>
      </c>
      <c r="IW16" s="37">
        <f t="shared" si="42"/>
        <v>0</v>
      </c>
      <c r="IX16" s="37">
        <f t="shared" si="42"/>
        <v>0</v>
      </c>
      <c r="IY16" s="37">
        <f t="shared" si="42"/>
        <v>0</v>
      </c>
      <c r="IZ16" s="37">
        <f t="shared" si="42"/>
        <v>0</v>
      </c>
      <c r="JA16" s="37">
        <f t="shared" si="42"/>
        <v>0</v>
      </c>
      <c r="JB16" s="37">
        <f t="shared" si="30"/>
        <v>0</v>
      </c>
      <c r="JC16" s="37">
        <f t="shared" si="30"/>
        <v>0</v>
      </c>
      <c r="JD16" s="37">
        <f t="shared" si="30"/>
        <v>0</v>
      </c>
      <c r="JE16" s="37">
        <f t="shared" si="30"/>
        <v>0</v>
      </c>
      <c r="JF16" s="37">
        <f t="shared" si="30"/>
        <v>0</v>
      </c>
      <c r="JG16" s="37">
        <f t="shared" si="30"/>
        <v>0</v>
      </c>
      <c r="JH16" s="37">
        <f t="shared" si="30"/>
        <v>0</v>
      </c>
      <c r="JI16" s="37">
        <f t="shared" si="30"/>
        <v>0</v>
      </c>
      <c r="JJ16" s="37">
        <f t="shared" si="30"/>
        <v>0</v>
      </c>
      <c r="JK16" s="37">
        <f t="shared" si="30"/>
        <v>0</v>
      </c>
      <c r="JL16" s="37">
        <f t="shared" si="30"/>
        <v>0</v>
      </c>
      <c r="JM16" s="37">
        <f t="shared" si="30"/>
        <v>0</v>
      </c>
      <c r="JN16" s="37">
        <f t="shared" si="30"/>
        <v>0</v>
      </c>
      <c r="JO16" s="37">
        <f t="shared" si="30"/>
        <v>0</v>
      </c>
      <c r="JP16" s="37">
        <f t="shared" si="30"/>
        <v>0</v>
      </c>
      <c r="JQ16" s="37">
        <f t="shared" si="30"/>
        <v>0</v>
      </c>
      <c r="JR16" s="37">
        <f t="shared" si="43"/>
        <v>0</v>
      </c>
      <c r="JS16" s="37">
        <f t="shared" si="43"/>
        <v>0</v>
      </c>
      <c r="JT16" s="37">
        <f t="shared" si="43"/>
        <v>0</v>
      </c>
      <c r="JU16" s="37">
        <f t="shared" si="43"/>
        <v>0</v>
      </c>
      <c r="JV16" s="37">
        <f t="shared" si="43"/>
        <v>0</v>
      </c>
      <c r="JW16" s="37">
        <f t="shared" si="43"/>
        <v>0</v>
      </c>
      <c r="JX16" s="37">
        <f t="shared" si="43"/>
        <v>0</v>
      </c>
      <c r="JY16" s="37">
        <f t="shared" si="43"/>
        <v>0</v>
      </c>
      <c r="JZ16" s="37">
        <f t="shared" si="43"/>
        <v>0</v>
      </c>
      <c r="KA16" s="37">
        <f t="shared" si="43"/>
        <v>0</v>
      </c>
      <c r="KB16" s="37">
        <f t="shared" si="43"/>
        <v>0</v>
      </c>
      <c r="KC16" s="37">
        <f t="shared" si="43"/>
        <v>0</v>
      </c>
      <c r="KD16" s="37">
        <f t="shared" si="43"/>
        <v>0</v>
      </c>
      <c r="KE16" s="37">
        <f t="shared" si="43"/>
        <v>0</v>
      </c>
      <c r="KF16" s="37">
        <f t="shared" si="43"/>
        <v>0</v>
      </c>
      <c r="KG16" s="37">
        <f t="shared" si="43"/>
        <v>0</v>
      </c>
      <c r="KH16" s="37">
        <f t="shared" si="43"/>
        <v>0</v>
      </c>
      <c r="KI16" s="37">
        <f t="shared" si="43"/>
        <v>0</v>
      </c>
      <c r="KJ16" s="37">
        <f t="shared" si="43"/>
        <v>0</v>
      </c>
      <c r="KK16" s="37">
        <f t="shared" si="43"/>
        <v>0</v>
      </c>
      <c r="KL16" s="37">
        <f t="shared" si="43"/>
        <v>0</v>
      </c>
      <c r="KM16" s="37">
        <f t="shared" si="43"/>
        <v>0</v>
      </c>
      <c r="KN16" s="37">
        <f t="shared" si="43"/>
        <v>0</v>
      </c>
      <c r="KO16" s="37">
        <f t="shared" si="43"/>
        <v>0</v>
      </c>
      <c r="KP16" s="37">
        <f t="shared" si="43"/>
        <v>0</v>
      </c>
      <c r="KQ16" s="37">
        <f t="shared" si="43"/>
        <v>0</v>
      </c>
      <c r="KR16" s="37">
        <f t="shared" si="43"/>
        <v>0</v>
      </c>
      <c r="KS16" s="37">
        <f t="shared" si="43"/>
        <v>0</v>
      </c>
      <c r="KT16" s="37">
        <f t="shared" si="43"/>
        <v>0</v>
      </c>
      <c r="KU16" s="37">
        <f t="shared" si="43"/>
        <v>0</v>
      </c>
      <c r="KV16" s="37">
        <f t="shared" si="43"/>
        <v>0</v>
      </c>
      <c r="KW16" s="37">
        <f t="shared" si="43"/>
        <v>0</v>
      </c>
      <c r="KX16" s="37">
        <f t="shared" si="43"/>
        <v>0</v>
      </c>
      <c r="KY16" s="37">
        <f t="shared" si="43"/>
        <v>0</v>
      </c>
      <c r="KZ16" s="37">
        <f t="shared" si="43"/>
        <v>0</v>
      </c>
      <c r="LA16" s="37">
        <f t="shared" si="43"/>
        <v>0</v>
      </c>
      <c r="LB16" s="37">
        <f t="shared" si="43"/>
        <v>0</v>
      </c>
      <c r="LC16" s="37">
        <f t="shared" si="43"/>
        <v>0</v>
      </c>
      <c r="LD16" s="37">
        <f t="shared" si="43"/>
        <v>0</v>
      </c>
      <c r="LE16" s="37">
        <f t="shared" si="43"/>
        <v>0</v>
      </c>
      <c r="LF16" s="37">
        <f t="shared" si="43"/>
        <v>0</v>
      </c>
      <c r="LG16" s="37">
        <f t="shared" si="43"/>
        <v>0</v>
      </c>
      <c r="LH16" s="37">
        <f t="shared" si="43"/>
        <v>0</v>
      </c>
      <c r="LI16" s="37">
        <f t="shared" si="43"/>
        <v>0</v>
      </c>
      <c r="LJ16" s="37">
        <f t="shared" si="43"/>
        <v>0</v>
      </c>
      <c r="LK16" s="37">
        <f t="shared" si="43"/>
        <v>0</v>
      </c>
      <c r="LL16" s="37">
        <f t="shared" si="43"/>
        <v>0</v>
      </c>
      <c r="LM16" s="37">
        <f t="shared" si="43"/>
        <v>0</v>
      </c>
      <c r="LN16" s="37">
        <f t="shared" si="31"/>
        <v>0</v>
      </c>
      <c r="LO16" s="37">
        <f t="shared" si="31"/>
        <v>0</v>
      </c>
      <c r="LP16" s="37">
        <f t="shared" si="31"/>
        <v>0</v>
      </c>
      <c r="LQ16" s="37">
        <f t="shared" si="31"/>
        <v>0</v>
      </c>
      <c r="LR16" s="37">
        <f t="shared" si="31"/>
        <v>0</v>
      </c>
      <c r="LS16" s="37">
        <f t="shared" si="31"/>
        <v>0</v>
      </c>
      <c r="LT16" s="37">
        <f t="shared" si="31"/>
        <v>0</v>
      </c>
      <c r="LU16" s="37">
        <f t="shared" si="31"/>
        <v>0</v>
      </c>
      <c r="LV16" s="37">
        <f t="shared" si="31"/>
        <v>0</v>
      </c>
      <c r="LW16" s="37">
        <f t="shared" si="31"/>
        <v>0</v>
      </c>
      <c r="LX16" s="37">
        <f t="shared" si="31"/>
        <v>0</v>
      </c>
      <c r="LY16" s="37">
        <f t="shared" si="31"/>
        <v>0</v>
      </c>
      <c r="LZ16" s="37">
        <f t="shared" si="31"/>
        <v>0</v>
      </c>
      <c r="MA16" s="37">
        <f t="shared" si="31"/>
        <v>0</v>
      </c>
      <c r="MB16" s="37">
        <f t="shared" si="31"/>
        <v>0</v>
      </c>
      <c r="MC16" s="37">
        <f t="shared" si="31"/>
        <v>0</v>
      </c>
      <c r="MD16" s="37">
        <f t="shared" si="38"/>
        <v>0</v>
      </c>
      <c r="ME16" s="37">
        <f t="shared" si="38"/>
        <v>0</v>
      </c>
      <c r="MF16" s="37">
        <f t="shared" si="38"/>
        <v>0</v>
      </c>
      <c r="MG16" s="37">
        <f t="shared" si="38"/>
        <v>0</v>
      </c>
      <c r="MH16" s="37">
        <f t="shared" si="38"/>
        <v>0</v>
      </c>
      <c r="MI16" s="37">
        <f t="shared" si="38"/>
        <v>0</v>
      </c>
      <c r="MJ16" s="37">
        <f t="shared" si="37"/>
        <v>0</v>
      </c>
      <c r="MK16" s="37">
        <f t="shared" si="37"/>
        <v>0</v>
      </c>
      <c r="ML16" s="37">
        <f t="shared" si="37"/>
        <v>0</v>
      </c>
      <c r="MM16" s="37">
        <f t="shared" si="37"/>
        <v>0</v>
      </c>
      <c r="MN16" s="37">
        <f t="shared" si="37"/>
        <v>0</v>
      </c>
      <c r="MO16" s="37">
        <f t="shared" si="37"/>
        <v>0</v>
      </c>
      <c r="MP16" s="37">
        <f t="shared" si="37"/>
        <v>0</v>
      </c>
      <c r="MQ16" s="37">
        <f t="shared" si="37"/>
        <v>0</v>
      </c>
      <c r="MR16" s="37">
        <f t="shared" si="37"/>
        <v>0</v>
      </c>
      <c r="MS16" s="37">
        <f t="shared" si="37"/>
        <v>0</v>
      </c>
      <c r="MT16" s="37">
        <f t="shared" si="37"/>
        <v>0</v>
      </c>
      <c r="MU16" s="37">
        <f t="shared" si="37"/>
        <v>0</v>
      </c>
      <c r="MV16" s="37">
        <f t="shared" si="37"/>
        <v>0</v>
      </c>
      <c r="MW16" s="37">
        <f t="shared" si="37"/>
        <v>0</v>
      </c>
      <c r="MX16" s="37">
        <f t="shared" si="37"/>
        <v>0</v>
      </c>
      <c r="MY16" s="37">
        <f t="shared" si="37"/>
        <v>0</v>
      </c>
      <c r="MZ16" s="37">
        <f t="shared" si="37"/>
        <v>0</v>
      </c>
      <c r="NA16" s="37">
        <f t="shared" si="37"/>
        <v>0</v>
      </c>
    </row>
    <row r="17" spans="3:365" x14ac:dyDescent="0.25">
      <c r="C17" s="36">
        <f t="shared" si="25"/>
        <v>168</v>
      </c>
      <c r="D17" s="36" t="str">
        <f t="shared" si="18"/>
        <v>14y</v>
      </c>
      <c r="E17" s="37">
        <f t="shared" si="26"/>
        <v>0</v>
      </c>
      <c r="F17" s="37">
        <f t="shared" si="26"/>
        <v>0</v>
      </c>
      <c r="G17" s="37">
        <f t="shared" si="26"/>
        <v>0</v>
      </c>
      <c r="H17" s="37">
        <f t="shared" si="26"/>
        <v>0</v>
      </c>
      <c r="I17" s="37">
        <f t="shared" si="26"/>
        <v>0</v>
      </c>
      <c r="J17" s="37">
        <f t="shared" si="26"/>
        <v>0</v>
      </c>
      <c r="K17" s="37">
        <f t="shared" si="26"/>
        <v>0</v>
      </c>
      <c r="L17" s="37">
        <f t="shared" si="26"/>
        <v>0</v>
      </c>
      <c r="M17" s="37">
        <f t="shared" si="26"/>
        <v>0</v>
      </c>
      <c r="N17" s="37">
        <f t="shared" si="26"/>
        <v>0</v>
      </c>
      <c r="O17" s="37">
        <f t="shared" si="26"/>
        <v>0</v>
      </c>
      <c r="P17" s="37">
        <f t="shared" si="26"/>
        <v>0</v>
      </c>
      <c r="Q17" s="37">
        <f t="shared" si="26"/>
        <v>0</v>
      </c>
      <c r="R17" s="37">
        <f t="shared" si="26"/>
        <v>0</v>
      </c>
      <c r="S17" s="37">
        <f t="shared" si="26"/>
        <v>0</v>
      </c>
      <c r="T17" s="37">
        <f t="shared" si="26"/>
        <v>0</v>
      </c>
      <c r="U17" s="37">
        <f t="shared" si="39"/>
        <v>0</v>
      </c>
      <c r="V17" s="37">
        <f t="shared" si="39"/>
        <v>0</v>
      </c>
      <c r="W17" s="37">
        <f t="shared" si="39"/>
        <v>0</v>
      </c>
      <c r="X17" s="37">
        <f t="shared" si="39"/>
        <v>0</v>
      </c>
      <c r="Y17" s="37">
        <f t="shared" si="39"/>
        <v>0</v>
      </c>
      <c r="Z17" s="37">
        <f t="shared" si="39"/>
        <v>0</v>
      </c>
      <c r="AA17" s="37">
        <f t="shared" si="39"/>
        <v>0</v>
      </c>
      <c r="AB17" s="37">
        <f t="shared" si="39"/>
        <v>0</v>
      </c>
      <c r="AC17" s="37">
        <f t="shared" si="39"/>
        <v>0</v>
      </c>
      <c r="AD17" s="37">
        <f t="shared" si="39"/>
        <v>0</v>
      </c>
      <c r="AE17" s="37">
        <f t="shared" si="39"/>
        <v>0</v>
      </c>
      <c r="AF17" s="37">
        <f t="shared" si="39"/>
        <v>0</v>
      </c>
      <c r="AG17" s="37">
        <f t="shared" si="39"/>
        <v>0</v>
      </c>
      <c r="AH17" s="37">
        <f t="shared" si="39"/>
        <v>0</v>
      </c>
      <c r="AI17" s="37">
        <f t="shared" si="39"/>
        <v>0</v>
      </c>
      <c r="AJ17" s="37">
        <f t="shared" si="39"/>
        <v>0</v>
      </c>
      <c r="AK17" s="37">
        <f t="shared" si="39"/>
        <v>0</v>
      </c>
      <c r="AL17" s="37">
        <f t="shared" si="39"/>
        <v>0</v>
      </c>
      <c r="AM17" s="37">
        <f t="shared" si="39"/>
        <v>0</v>
      </c>
      <c r="AN17" s="37">
        <f t="shared" si="39"/>
        <v>0</v>
      </c>
      <c r="AO17" s="37">
        <f t="shared" si="39"/>
        <v>0</v>
      </c>
      <c r="AP17" s="37">
        <f t="shared" si="39"/>
        <v>0</v>
      </c>
      <c r="AQ17" s="37">
        <f t="shared" si="39"/>
        <v>0</v>
      </c>
      <c r="AR17" s="37">
        <f t="shared" si="39"/>
        <v>0</v>
      </c>
      <c r="AS17" s="37">
        <f t="shared" si="39"/>
        <v>0</v>
      </c>
      <c r="AT17" s="37">
        <f t="shared" si="39"/>
        <v>0</v>
      </c>
      <c r="AU17" s="37">
        <f t="shared" si="39"/>
        <v>0</v>
      </c>
      <c r="AV17" s="37">
        <f t="shared" si="39"/>
        <v>0</v>
      </c>
      <c r="AW17" s="37">
        <f t="shared" si="39"/>
        <v>0</v>
      </c>
      <c r="AX17" s="37">
        <f t="shared" si="39"/>
        <v>0</v>
      </c>
      <c r="AY17" s="37">
        <f t="shared" si="39"/>
        <v>0</v>
      </c>
      <c r="AZ17" s="37">
        <f t="shared" si="39"/>
        <v>0</v>
      </c>
      <c r="BA17" s="37">
        <f t="shared" si="39"/>
        <v>0</v>
      </c>
      <c r="BB17" s="37">
        <f t="shared" si="39"/>
        <v>0</v>
      </c>
      <c r="BC17" s="37">
        <f t="shared" si="39"/>
        <v>0</v>
      </c>
      <c r="BD17" s="37">
        <f t="shared" si="39"/>
        <v>0</v>
      </c>
      <c r="BE17" s="37">
        <f t="shared" si="39"/>
        <v>0</v>
      </c>
      <c r="BF17" s="37">
        <f t="shared" si="39"/>
        <v>0</v>
      </c>
      <c r="BG17" s="37">
        <f t="shared" si="39"/>
        <v>0</v>
      </c>
      <c r="BH17" s="37">
        <f t="shared" si="39"/>
        <v>0</v>
      </c>
      <c r="BI17" s="37">
        <f t="shared" si="39"/>
        <v>0</v>
      </c>
      <c r="BJ17" s="37">
        <f t="shared" si="39"/>
        <v>0</v>
      </c>
      <c r="BK17" s="37">
        <f t="shared" si="39"/>
        <v>0</v>
      </c>
      <c r="BL17" s="37">
        <f t="shared" si="39"/>
        <v>0</v>
      </c>
      <c r="BM17" s="37">
        <f t="shared" si="39"/>
        <v>0</v>
      </c>
      <c r="BN17" s="37">
        <f t="shared" si="39"/>
        <v>0</v>
      </c>
      <c r="BO17" s="37">
        <f t="shared" si="39"/>
        <v>0</v>
      </c>
      <c r="BP17" s="37">
        <f t="shared" si="39"/>
        <v>0</v>
      </c>
      <c r="BQ17" s="37">
        <f t="shared" si="39"/>
        <v>0</v>
      </c>
      <c r="BR17" s="37">
        <f t="shared" si="27"/>
        <v>0</v>
      </c>
      <c r="BS17" s="37">
        <f t="shared" si="27"/>
        <v>0</v>
      </c>
      <c r="BT17" s="37">
        <f t="shared" si="27"/>
        <v>0</v>
      </c>
      <c r="BU17" s="37">
        <f t="shared" si="27"/>
        <v>0</v>
      </c>
      <c r="BV17" s="37">
        <f t="shared" si="27"/>
        <v>0</v>
      </c>
      <c r="BW17" s="37">
        <f t="shared" si="27"/>
        <v>0</v>
      </c>
      <c r="BX17" s="37">
        <f t="shared" si="27"/>
        <v>0</v>
      </c>
      <c r="BY17" s="37">
        <f t="shared" si="27"/>
        <v>0</v>
      </c>
      <c r="BZ17" s="37">
        <f t="shared" si="27"/>
        <v>0</v>
      </c>
      <c r="CA17" s="37">
        <f t="shared" si="27"/>
        <v>0</v>
      </c>
      <c r="CB17" s="37">
        <f t="shared" si="27"/>
        <v>0</v>
      </c>
      <c r="CC17" s="37">
        <f t="shared" si="27"/>
        <v>0</v>
      </c>
      <c r="CD17" s="37">
        <f t="shared" si="27"/>
        <v>0</v>
      </c>
      <c r="CE17" s="37">
        <f t="shared" si="27"/>
        <v>0</v>
      </c>
      <c r="CF17" s="37">
        <f t="shared" si="27"/>
        <v>0</v>
      </c>
      <c r="CG17" s="37">
        <f t="shared" si="27"/>
        <v>0</v>
      </c>
      <c r="CH17" s="37">
        <f t="shared" si="40"/>
        <v>0</v>
      </c>
      <c r="CI17" s="37">
        <f t="shared" si="40"/>
        <v>0</v>
      </c>
      <c r="CJ17" s="37">
        <f t="shared" si="40"/>
        <v>0</v>
      </c>
      <c r="CK17" s="37">
        <f t="shared" si="40"/>
        <v>0</v>
      </c>
      <c r="CL17" s="37">
        <f t="shared" si="40"/>
        <v>0</v>
      </c>
      <c r="CM17" s="37">
        <f t="shared" si="40"/>
        <v>0</v>
      </c>
      <c r="CN17" s="37">
        <f t="shared" si="40"/>
        <v>0</v>
      </c>
      <c r="CO17" s="37">
        <f t="shared" si="40"/>
        <v>0</v>
      </c>
      <c r="CP17" s="37">
        <f t="shared" si="40"/>
        <v>0</v>
      </c>
      <c r="CQ17" s="37">
        <f t="shared" si="40"/>
        <v>0</v>
      </c>
      <c r="CR17" s="37">
        <f t="shared" si="40"/>
        <v>0</v>
      </c>
      <c r="CS17" s="37">
        <f t="shared" si="40"/>
        <v>0</v>
      </c>
      <c r="CT17" s="37">
        <f t="shared" si="40"/>
        <v>0</v>
      </c>
      <c r="CU17" s="37">
        <f t="shared" si="40"/>
        <v>0</v>
      </c>
      <c r="CV17" s="37">
        <f t="shared" si="40"/>
        <v>0</v>
      </c>
      <c r="CW17" s="37">
        <f t="shared" si="40"/>
        <v>0</v>
      </c>
      <c r="CX17" s="37">
        <f t="shared" si="40"/>
        <v>0</v>
      </c>
      <c r="CY17" s="37">
        <f t="shared" si="40"/>
        <v>0</v>
      </c>
      <c r="CZ17" s="37">
        <f t="shared" si="40"/>
        <v>0</v>
      </c>
      <c r="DA17" s="37">
        <f t="shared" si="40"/>
        <v>0</v>
      </c>
      <c r="DB17" s="37">
        <f t="shared" si="40"/>
        <v>0</v>
      </c>
      <c r="DC17" s="37">
        <f t="shared" si="40"/>
        <v>0</v>
      </c>
      <c r="DD17" s="37">
        <f t="shared" si="40"/>
        <v>0</v>
      </c>
      <c r="DE17" s="37">
        <f t="shared" si="40"/>
        <v>0</v>
      </c>
      <c r="DF17" s="37">
        <f t="shared" si="40"/>
        <v>0</v>
      </c>
      <c r="DG17" s="37">
        <f t="shared" si="40"/>
        <v>0</v>
      </c>
      <c r="DH17" s="37">
        <f t="shared" si="40"/>
        <v>0</v>
      </c>
      <c r="DI17" s="37">
        <f t="shared" si="40"/>
        <v>0</v>
      </c>
      <c r="DJ17" s="37">
        <f t="shared" si="40"/>
        <v>0</v>
      </c>
      <c r="DK17" s="37">
        <f t="shared" si="40"/>
        <v>0</v>
      </c>
      <c r="DL17" s="37">
        <f t="shared" si="40"/>
        <v>0</v>
      </c>
      <c r="DM17" s="37">
        <f t="shared" si="40"/>
        <v>0</v>
      </c>
      <c r="DN17" s="37">
        <f t="shared" si="40"/>
        <v>0</v>
      </c>
      <c r="DO17" s="37">
        <f t="shared" si="40"/>
        <v>0</v>
      </c>
      <c r="DP17" s="37">
        <f t="shared" si="40"/>
        <v>0</v>
      </c>
      <c r="DQ17" s="37">
        <f t="shared" si="40"/>
        <v>0</v>
      </c>
      <c r="DR17" s="37">
        <f t="shared" si="40"/>
        <v>0</v>
      </c>
      <c r="DS17" s="37">
        <f t="shared" si="40"/>
        <v>0</v>
      </c>
      <c r="DT17" s="37">
        <f t="shared" si="40"/>
        <v>0</v>
      </c>
      <c r="DU17" s="37">
        <f t="shared" si="40"/>
        <v>0</v>
      </c>
      <c r="DV17" s="37">
        <f t="shared" si="40"/>
        <v>0</v>
      </c>
      <c r="DW17" s="37">
        <f t="shared" si="40"/>
        <v>0</v>
      </c>
      <c r="DX17" s="37">
        <f t="shared" si="40"/>
        <v>0</v>
      </c>
      <c r="DY17" s="37">
        <f t="shared" si="40"/>
        <v>0</v>
      </c>
      <c r="DZ17" s="37">
        <f t="shared" si="40"/>
        <v>0</v>
      </c>
      <c r="EA17" s="37">
        <f t="shared" si="40"/>
        <v>0</v>
      </c>
      <c r="EB17" s="37">
        <f t="shared" si="40"/>
        <v>0</v>
      </c>
      <c r="EC17" s="37">
        <f t="shared" si="40"/>
        <v>0</v>
      </c>
      <c r="ED17" s="37">
        <f t="shared" si="28"/>
        <v>0</v>
      </c>
      <c r="EE17" s="37">
        <f t="shared" si="28"/>
        <v>0</v>
      </c>
      <c r="EF17" s="37">
        <f t="shared" si="28"/>
        <v>0</v>
      </c>
      <c r="EG17" s="37">
        <f t="shared" si="28"/>
        <v>0</v>
      </c>
      <c r="EH17" s="37">
        <f t="shared" si="28"/>
        <v>0</v>
      </c>
      <c r="EI17" s="37">
        <f t="shared" si="28"/>
        <v>0</v>
      </c>
      <c r="EJ17" s="37">
        <f t="shared" si="28"/>
        <v>0</v>
      </c>
      <c r="EK17" s="37">
        <f t="shared" si="28"/>
        <v>0</v>
      </c>
      <c r="EL17" s="37">
        <f t="shared" si="28"/>
        <v>0</v>
      </c>
      <c r="EM17" s="37">
        <f t="shared" si="28"/>
        <v>0</v>
      </c>
      <c r="EN17" s="37">
        <f t="shared" si="28"/>
        <v>0</v>
      </c>
      <c r="EO17" s="37">
        <f t="shared" si="28"/>
        <v>0</v>
      </c>
      <c r="EP17" s="37">
        <f t="shared" si="28"/>
        <v>0</v>
      </c>
      <c r="EQ17" s="37">
        <f t="shared" si="28"/>
        <v>0</v>
      </c>
      <c r="ER17" s="37">
        <f t="shared" si="28"/>
        <v>0</v>
      </c>
      <c r="ES17" s="37">
        <f t="shared" si="28"/>
        <v>0</v>
      </c>
      <c r="ET17" s="37">
        <f t="shared" si="41"/>
        <v>0</v>
      </c>
      <c r="EU17" s="37">
        <f t="shared" si="41"/>
        <v>0</v>
      </c>
      <c r="EV17" s="37">
        <f t="shared" si="41"/>
        <v>0</v>
      </c>
      <c r="EW17" s="37">
        <f t="shared" si="41"/>
        <v>0</v>
      </c>
      <c r="EX17" s="37">
        <f t="shared" si="41"/>
        <v>0</v>
      </c>
      <c r="EY17" s="37">
        <f t="shared" si="41"/>
        <v>0</v>
      </c>
      <c r="EZ17" s="37">
        <f t="shared" si="41"/>
        <v>0</v>
      </c>
      <c r="FA17" s="37">
        <f t="shared" si="41"/>
        <v>0</v>
      </c>
      <c r="FB17" s="37">
        <f t="shared" si="41"/>
        <v>0</v>
      </c>
      <c r="FC17" s="37">
        <f t="shared" si="41"/>
        <v>0</v>
      </c>
      <c r="FD17" s="37">
        <f t="shared" si="41"/>
        <v>0</v>
      </c>
      <c r="FE17" s="37">
        <f t="shared" si="41"/>
        <v>0</v>
      </c>
      <c r="FF17" s="37">
        <f t="shared" si="41"/>
        <v>8.3333333333333329E-2</v>
      </c>
      <c r="FG17" s="37">
        <f t="shared" si="41"/>
        <v>0.16666666666666666</v>
      </c>
      <c r="FH17" s="37">
        <f t="shared" si="41"/>
        <v>0.25</v>
      </c>
      <c r="FI17" s="37">
        <f t="shared" si="41"/>
        <v>0.33333333333333331</v>
      </c>
      <c r="FJ17" s="37">
        <f t="shared" si="41"/>
        <v>0.41666666666666669</v>
      </c>
      <c r="FK17" s="37">
        <f t="shared" si="41"/>
        <v>0.5</v>
      </c>
      <c r="FL17" s="37">
        <f t="shared" si="41"/>
        <v>0.58333333333333337</v>
      </c>
      <c r="FM17" s="37">
        <f t="shared" si="41"/>
        <v>0.66666666666666663</v>
      </c>
      <c r="FN17" s="37">
        <f t="shared" si="41"/>
        <v>0.75</v>
      </c>
      <c r="FO17" s="37">
        <f t="shared" si="41"/>
        <v>0.83333333333333337</v>
      </c>
      <c r="FP17" s="37">
        <f t="shared" si="41"/>
        <v>0.91666666666666663</v>
      </c>
      <c r="FQ17" s="37">
        <f t="shared" si="41"/>
        <v>1</v>
      </c>
      <c r="FR17" s="37">
        <f t="shared" si="41"/>
        <v>0.91666666666666663</v>
      </c>
      <c r="FS17" s="37">
        <f t="shared" si="41"/>
        <v>0.83333333333333337</v>
      </c>
      <c r="FT17" s="37">
        <f t="shared" si="41"/>
        <v>0.75</v>
      </c>
      <c r="FU17" s="37">
        <f t="shared" si="41"/>
        <v>0.66666666666666674</v>
      </c>
      <c r="FV17" s="37">
        <f t="shared" si="41"/>
        <v>0.58333333333333326</v>
      </c>
      <c r="FW17" s="37">
        <f t="shared" si="41"/>
        <v>0.5</v>
      </c>
      <c r="FX17" s="37">
        <f t="shared" si="41"/>
        <v>0.41666666666666663</v>
      </c>
      <c r="FY17" s="37">
        <f t="shared" si="41"/>
        <v>0.33333333333333337</v>
      </c>
      <c r="FZ17" s="37">
        <f t="shared" si="41"/>
        <v>0.25</v>
      </c>
      <c r="GA17" s="37">
        <f t="shared" si="41"/>
        <v>0.16666666666666663</v>
      </c>
      <c r="GB17" s="37">
        <f t="shared" si="41"/>
        <v>8.333333333333337E-2</v>
      </c>
      <c r="GC17" s="37">
        <f t="shared" si="41"/>
        <v>0</v>
      </c>
      <c r="GD17" s="37">
        <f t="shared" si="41"/>
        <v>0</v>
      </c>
      <c r="GE17" s="37">
        <f t="shared" si="41"/>
        <v>0</v>
      </c>
      <c r="GF17" s="37">
        <f t="shared" si="41"/>
        <v>0</v>
      </c>
      <c r="GG17" s="37">
        <f t="shared" si="41"/>
        <v>0</v>
      </c>
      <c r="GH17" s="37">
        <f t="shared" si="41"/>
        <v>0</v>
      </c>
      <c r="GI17" s="37">
        <f t="shared" si="41"/>
        <v>0</v>
      </c>
      <c r="GJ17" s="37">
        <f t="shared" si="41"/>
        <v>0</v>
      </c>
      <c r="GK17" s="37">
        <f t="shared" si="41"/>
        <v>0</v>
      </c>
      <c r="GL17" s="37">
        <f t="shared" si="41"/>
        <v>0</v>
      </c>
      <c r="GM17" s="37">
        <f t="shared" si="41"/>
        <v>0</v>
      </c>
      <c r="GN17" s="37">
        <f t="shared" si="41"/>
        <v>0</v>
      </c>
      <c r="GO17" s="37">
        <f t="shared" si="41"/>
        <v>0</v>
      </c>
      <c r="GP17" s="37">
        <f t="shared" si="29"/>
        <v>0</v>
      </c>
      <c r="GQ17" s="37">
        <f t="shared" si="29"/>
        <v>0</v>
      </c>
      <c r="GR17" s="37">
        <f t="shared" si="29"/>
        <v>0</v>
      </c>
      <c r="GS17" s="37">
        <f t="shared" si="29"/>
        <v>0</v>
      </c>
      <c r="GT17" s="37">
        <f t="shared" si="29"/>
        <v>0</v>
      </c>
      <c r="GU17" s="37">
        <f t="shared" si="29"/>
        <v>0</v>
      </c>
      <c r="GV17" s="37">
        <f t="shared" si="29"/>
        <v>0</v>
      </c>
      <c r="GW17" s="37">
        <f t="shared" si="29"/>
        <v>0</v>
      </c>
      <c r="GX17" s="37">
        <f t="shared" si="29"/>
        <v>0</v>
      </c>
      <c r="GY17" s="37">
        <f t="shared" si="29"/>
        <v>0</v>
      </c>
      <c r="GZ17" s="37">
        <f t="shared" si="29"/>
        <v>0</v>
      </c>
      <c r="HA17" s="37">
        <f t="shared" si="29"/>
        <v>0</v>
      </c>
      <c r="HB17" s="37">
        <f t="shared" si="29"/>
        <v>0</v>
      </c>
      <c r="HC17" s="37">
        <f t="shared" si="29"/>
        <v>0</v>
      </c>
      <c r="HD17" s="37">
        <f t="shared" si="29"/>
        <v>0</v>
      </c>
      <c r="HE17" s="37">
        <f t="shared" si="29"/>
        <v>0</v>
      </c>
      <c r="HF17" s="37">
        <f t="shared" si="42"/>
        <v>0</v>
      </c>
      <c r="HG17" s="37">
        <f t="shared" si="42"/>
        <v>0</v>
      </c>
      <c r="HH17" s="37">
        <f t="shared" si="42"/>
        <v>0</v>
      </c>
      <c r="HI17" s="37">
        <f t="shared" si="42"/>
        <v>0</v>
      </c>
      <c r="HJ17" s="37">
        <f t="shared" si="42"/>
        <v>0</v>
      </c>
      <c r="HK17" s="37">
        <f t="shared" si="42"/>
        <v>0</v>
      </c>
      <c r="HL17" s="37">
        <f t="shared" si="42"/>
        <v>0</v>
      </c>
      <c r="HM17" s="37">
        <f t="shared" si="42"/>
        <v>0</v>
      </c>
      <c r="HN17" s="37">
        <f t="shared" si="42"/>
        <v>0</v>
      </c>
      <c r="HO17" s="37">
        <f t="shared" si="42"/>
        <v>0</v>
      </c>
      <c r="HP17" s="37">
        <f t="shared" si="42"/>
        <v>0</v>
      </c>
      <c r="HQ17" s="37">
        <f t="shared" si="42"/>
        <v>0</v>
      </c>
      <c r="HR17" s="37">
        <f t="shared" si="42"/>
        <v>0</v>
      </c>
      <c r="HS17" s="37">
        <f t="shared" si="42"/>
        <v>0</v>
      </c>
      <c r="HT17" s="37">
        <f t="shared" si="42"/>
        <v>0</v>
      </c>
      <c r="HU17" s="37">
        <f t="shared" si="42"/>
        <v>0</v>
      </c>
      <c r="HV17" s="37">
        <f t="shared" si="42"/>
        <v>0</v>
      </c>
      <c r="HW17" s="37">
        <f t="shared" si="42"/>
        <v>0</v>
      </c>
      <c r="HX17" s="37">
        <f t="shared" si="42"/>
        <v>0</v>
      </c>
      <c r="HY17" s="37">
        <f t="shared" si="42"/>
        <v>0</v>
      </c>
      <c r="HZ17" s="37">
        <f t="shared" si="42"/>
        <v>0</v>
      </c>
      <c r="IA17" s="37">
        <f t="shared" si="42"/>
        <v>0</v>
      </c>
      <c r="IB17" s="37">
        <f t="shared" si="42"/>
        <v>0</v>
      </c>
      <c r="IC17" s="37">
        <f t="shared" si="42"/>
        <v>0</v>
      </c>
      <c r="ID17" s="37">
        <f t="shared" si="42"/>
        <v>0</v>
      </c>
      <c r="IE17" s="37">
        <f t="shared" si="42"/>
        <v>0</v>
      </c>
      <c r="IF17" s="37">
        <f t="shared" si="42"/>
        <v>0</v>
      </c>
      <c r="IG17" s="37">
        <f t="shared" si="42"/>
        <v>0</v>
      </c>
      <c r="IH17" s="37">
        <f t="shared" si="42"/>
        <v>0</v>
      </c>
      <c r="II17" s="37">
        <f t="shared" si="42"/>
        <v>0</v>
      </c>
      <c r="IJ17" s="37">
        <f t="shared" si="42"/>
        <v>0</v>
      </c>
      <c r="IK17" s="37">
        <f t="shared" si="42"/>
        <v>0</v>
      </c>
      <c r="IL17" s="37">
        <f t="shared" si="42"/>
        <v>0</v>
      </c>
      <c r="IM17" s="37">
        <f t="shared" si="42"/>
        <v>0</v>
      </c>
      <c r="IN17" s="37">
        <f t="shared" si="42"/>
        <v>0</v>
      </c>
      <c r="IO17" s="37">
        <f t="shared" si="42"/>
        <v>0</v>
      </c>
      <c r="IP17" s="37">
        <f t="shared" si="42"/>
        <v>0</v>
      </c>
      <c r="IQ17" s="37">
        <f t="shared" si="42"/>
        <v>0</v>
      </c>
      <c r="IR17" s="37">
        <f t="shared" si="42"/>
        <v>0</v>
      </c>
      <c r="IS17" s="37">
        <f t="shared" si="42"/>
        <v>0</v>
      </c>
      <c r="IT17" s="37">
        <f t="shared" si="42"/>
        <v>0</v>
      </c>
      <c r="IU17" s="37">
        <f t="shared" si="42"/>
        <v>0</v>
      </c>
      <c r="IV17" s="37">
        <f t="shared" si="42"/>
        <v>0</v>
      </c>
      <c r="IW17" s="37">
        <f t="shared" si="42"/>
        <v>0</v>
      </c>
      <c r="IX17" s="37">
        <f t="shared" si="42"/>
        <v>0</v>
      </c>
      <c r="IY17" s="37">
        <f t="shared" si="42"/>
        <v>0</v>
      </c>
      <c r="IZ17" s="37">
        <f t="shared" si="42"/>
        <v>0</v>
      </c>
      <c r="JA17" s="37">
        <f t="shared" si="42"/>
        <v>0</v>
      </c>
      <c r="JB17" s="37">
        <f t="shared" si="30"/>
        <v>0</v>
      </c>
      <c r="JC17" s="37">
        <f t="shared" si="30"/>
        <v>0</v>
      </c>
      <c r="JD17" s="37">
        <f t="shared" si="30"/>
        <v>0</v>
      </c>
      <c r="JE17" s="37">
        <f t="shared" si="30"/>
        <v>0</v>
      </c>
      <c r="JF17" s="37">
        <f t="shared" si="30"/>
        <v>0</v>
      </c>
      <c r="JG17" s="37">
        <f t="shared" si="30"/>
        <v>0</v>
      </c>
      <c r="JH17" s="37">
        <f t="shared" si="30"/>
        <v>0</v>
      </c>
      <c r="JI17" s="37">
        <f t="shared" si="30"/>
        <v>0</v>
      </c>
      <c r="JJ17" s="37">
        <f t="shared" si="30"/>
        <v>0</v>
      </c>
      <c r="JK17" s="37">
        <f t="shared" si="30"/>
        <v>0</v>
      </c>
      <c r="JL17" s="37">
        <f t="shared" si="30"/>
        <v>0</v>
      </c>
      <c r="JM17" s="37">
        <f t="shared" si="30"/>
        <v>0</v>
      </c>
      <c r="JN17" s="37">
        <f t="shared" si="30"/>
        <v>0</v>
      </c>
      <c r="JO17" s="37">
        <f t="shared" si="30"/>
        <v>0</v>
      </c>
      <c r="JP17" s="37">
        <f t="shared" si="30"/>
        <v>0</v>
      </c>
      <c r="JQ17" s="37">
        <f t="shared" si="30"/>
        <v>0</v>
      </c>
      <c r="JR17" s="37">
        <f t="shared" si="43"/>
        <v>0</v>
      </c>
      <c r="JS17" s="37">
        <f t="shared" si="43"/>
        <v>0</v>
      </c>
      <c r="JT17" s="37">
        <f t="shared" si="43"/>
        <v>0</v>
      </c>
      <c r="JU17" s="37">
        <f t="shared" si="43"/>
        <v>0</v>
      </c>
      <c r="JV17" s="37">
        <f t="shared" si="43"/>
        <v>0</v>
      </c>
      <c r="JW17" s="37">
        <f t="shared" si="43"/>
        <v>0</v>
      </c>
      <c r="JX17" s="37">
        <f t="shared" si="43"/>
        <v>0</v>
      </c>
      <c r="JY17" s="37">
        <f t="shared" si="43"/>
        <v>0</v>
      </c>
      <c r="JZ17" s="37">
        <f t="shared" si="43"/>
        <v>0</v>
      </c>
      <c r="KA17" s="37">
        <f t="shared" si="43"/>
        <v>0</v>
      </c>
      <c r="KB17" s="37">
        <f t="shared" si="43"/>
        <v>0</v>
      </c>
      <c r="KC17" s="37">
        <f t="shared" si="43"/>
        <v>0</v>
      </c>
      <c r="KD17" s="37">
        <f t="shared" si="43"/>
        <v>0</v>
      </c>
      <c r="KE17" s="37">
        <f t="shared" si="43"/>
        <v>0</v>
      </c>
      <c r="KF17" s="37">
        <f t="shared" si="43"/>
        <v>0</v>
      </c>
      <c r="KG17" s="37">
        <f t="shared" si="43"/>
        <v>0</v>
      </c>
      <c r="KH17" s="37">
        <f t="shared" si="43"/>
        <v>0</v>
      </c>
      <c r="KI17" s="37">
        <f t="shared" si="43"/>
        <v>0</v>
      </c>
      <c r="KJ17" s="37">
        <f t="shared" si="43"/>
        <v>0</v>
      </c>
      <c r="KK17" s="37">
        <f t="shared" si="43"/>
        <v>0</v>
      </c>
      <c r="KL17" s="37">
        <f t="shared" si="43"/>
        <v>0</v>
      </c>
      <c r="KM17" s="37">
        <f t="shared" si="43"/>
        <v>0</v>
      </c>
      <c r="KN17" s="37">
        <f t="shared" si="43"/>
        <v>0</v>
      </c>
      <c r="KO17" s="37">
        <f t="shared" si="43"/>
        <v>0</v>
      </c>
      <c r="KP17" s="37">
        <f t="shared" si="43"/>
        <v>0</v>
      </c>
      <c r="KQ17" s="37">
        <f t="shared" si="43"/>
        <v>0</v>
      </c>
      <c r="KR17" s="37">
        <f t="shared" si="43"/>
        <v>0</v>
      </c>
      <c r="KS17" s="37">
        <f t="shared" si="43"/>
        <v>0</v>
      </c>
      <c r="KT17" s="37">
        <f t="shared" si="43"/>
        <v>0</v>
      </c>
      <c r="KU17" s="37">
        <f t="shared" si="43"/>
        <v>0</v>
      </c>
      <c r="KV17" s="37">
        <f t="shared" si="43"/>
        <v>0</v>
      </c>
      <c r="KW17" s="37">
        <f t="shared" si="43"/>
        <v>0</v>
      </c>
      <c r="KX17" s="37">
        <f t="shared" si="43"/>
        <v>0</v>
      </c>
      <c r="KY17" s="37">
        <f t="shared" si="43"/>
        <v>0</v>
      </c>
      <c r="KZ17" s="37">
        <f t="shared" si="43"/>
        <v>0</v>
      </c>
      <c r="LA17" s="37">
        <f t="shared" si="43"/>
        <v>0</v>
      </c>
      <c r="LB17" s="37">
        <f t="shared" si="43"/>
        <v>0</v>
      </c>
      <c r="LC17" s="37">
        <f t="shared" si="43"/>
        <v>0</v>
      </c>
      <c r="LD17" s="37">
        <f t="shared" si="43"/>
        <v>0</v>
      </c>
      <c r="LE17" s="37">
        <f t="shared" si="43"/>
        <v>0</v>
      </c>
      <c r="LF17" s="37">
        <f t="shared" si="43"/>
        <v>0</v>
      </c>
      <c r="LG17" s="37">
        <f t="shared" si="43"/>
        <v>0</v>
      </c>
      <c r="LH17" s="37">
        <f t="shared" si="43"/>
        <v>0</v>
      </c>
      <c r="LI17" s="37">
        <f t="shared" si="43"/>
        <v>0</v>
      </c>
      <c r="LJ17" s="37">
        <f t="shared" si="43"/>
        <v>0</v>
      </c>
      <c r="LK17" s="37">
        <f t="shared" si="43"/>
        <v>0</v>
      </c>
      <c r="LL17" s="37">
        <f t="shared" si="43"/>
        <v>0</v>
      </c>
      <c r="LM17" s="37">
        <f t="shared" si="43"/>
        <v>0</v>
      </c>
      <c r="LN17" s="37">
        <f t="shared" si="31"/>
        <v>0</v>
      </c>
      <c r="LO17" s="37">
        <f t="shared" si="31"/>
        <v>0</v>
      </c>
      <c r="LP17" s="37">
        <f t="shared" si="31"/>
        <v>0</v>
      </c>
      <c r="LQ17" s="37">
        <f t="shared" si="31"/>
        <v>0</v>
      </c>
      <c r="LR17" s="37">
        <f t="shared" si="31"/>
        <v>0</v>
      </c>
      <c r="LS17" s="37">
        <f t="shared" si="31"/>
        <v>0</v>
      </c>
      <c r="LT17" s="37">
        <f t="shared" si="31"/>
        <v>0</v>
      </c>
      <c r="LU17" s="37">
        <f t="shared" si="31"/>
        <v>0</v>
      </c>
      <c r="LV17" s="37">
        <f t="shared" si="31"/>
        <v>0</v>
      </c>
      <c r="LW17" s="37">
        <f t="shared" si="31"/>
        <v>0</v>
      </c>
      <c r="LX17" s="37">
        <f t="shared" si="31"/>
        <v>0</v>
      </c>
      <c r="LY17" s="37">
        <f t="shared" si="31"/>
        <v>0</v>
      </c>
      <c r="LZ17" s="37">
        <f t="shared" si="31"/>
        <v>0</v>
      </c>
      <c r="MA17" s="37">
        <f t="shared" si="31"/>
        <v>0</v>
      </c>
      <c r="MB17" s="37">
        <f t="shared" si="31"/>
        <v>0</v>
      </c>
      <c r="MC17" s="37">
        <f t="shared" si="31"/>
        <v>0</v>
      </c>
      <c r="MD17" s="37">
        <f t="shared" si="38"/>
        <v>0</v>
      </c>
      <c r="ME17" s="37">
        <f t="shared" si="38"/>
        <v>0</v>
      </c>
      <c r="MF17" s="37">
        <f t="shared" si="38"/>
        <v>0</v>
      </c>
      <c r="MG17" s="37">
        <f t="shared" si="38"/>
        <v>0</v>
      </c>
      <c r="MH17" s="37">
        <f t="shared" si="38"/>
        <v>0</v>
      </c>
      <c r="MI17" s="37">
        <f t="shared" si="38"/>
        <v>0</v>
      </c>
      <c r="MJ17" s="37">
        <f t="shared" si="37"/>
        <v>0</v>
      </c>
      <c r="MK17" s="37">
        <f t="shared" si="37"/>
        <v>0</v>
      </c>
      <c r="ML17" s="37">
        <f t="shared" si="37"/>
        <v>0</v>
      </c>
      <c r="MM17" s="37">
        <f t="shared" si="37"/>
        <v>0</v>
      </c>
      <c r="MN17" s="37">
        <f t="shared" si="37"/>
        <v>0</v>
      </c>
      <c r="MO17" s="37">
        <f t="shared" si="37"/>
        <v>0</v>
      </c>
      <c r="MP17" s="37">
        <f t="shared" si="37"/>
        <v>0</v>
      </c>
      <c r="MQ17" s="37">
        <f t="shared" si="37"/>
        <v>0</v>
      </c>
      <c r="MR17" s="37">
        <f t="shared" si="37"/>
        <v>0</v>
      </c>
      <c r="MS17" s="37">
        <f t="shared" si="37"/>
        <v>0</v>
      </c>
      <c r="MT17" s="37">
        <f t="shared" si="37"/>
        <v>0</v>
      </c>
      <c r="MU17" s="37">
        <f t="shared" si="37"/>
        <v>0</v>
      </c>
      <c r="MV17" s="37">
        <f t="shared" si="37"/>
        <v>0</v>
      </c>
      <c r="MW17" s="37">
        <f t="shared" si="37"/>
        <v>0</v>
      </c>
      <c r="MX17" s="37">
        <f t="shared" si="37"/>
        <v>0</v>
      </c>
      <c r="MY17" s="37">
        <f t="shared" si="37"/>
        <v>0</v>
      </c>
      <c r="MZ17" s="37">
        <f t="shared" si="37"/>
        <v>0</v>
      </c>
      <c r="NA17" s="37">
        <f t="shared" si="37"/>
        <v>0</v>
      </c>
    </row>
    <row r="18" spans="3:365" x14ac:dyDescent="0.25">
      <c r="C18" s="36">
        <f t="shared" si="25"/>
        <v>180</v>
      </c>
      <c r="D18" s="36" t="str">
        <f t="shared" ref="D18:D33" si="44">IF(C18&lt;=12,C18&amp;"m",ROUND(C18/12,1)&amp;"y")</f>
        <v>15y</v>
      </c>
      <c r="E18" s="37">
        <f t="shared" ref="E18:BP18" si="45">IF(E$2&gt;=$C17,IF(E$2&lt;=$C18,(E$2-$C17)/($C18-$C17),IF(E$2&lt;=$C19,1-(E$2-$C18)/($C19-$C18),0)),0)</f>
        <v>0</v>
      </c>
      <c r="F18" s="37">
        <f t="shared" si="45"/>
        <v>0</v>
      </c>
      <c r="G18" s="37">
        <f t="shared" si="45"/>
        <v>0</v>
      </c>
      <c r="H18" s="37">
        <f t="shared" si="45"/>
        <v>0</v>
      </c>
      <c r="I18" s="37">
        <f t="shared" si="45"/>
        <v>0</v>
      </c>
      <c r="J18" s="37">
        <f t="shared" si="45"/>
        <v>0</v>
      </c>
      <c r="K18" s="37">
        <f t="shared" si="45"/>
        <v>0</v>
      </c>
      <c r="L18" s="37">
        <f t="shared" si="45"/>
        <v>0</v>
      </c>
      <c r="M18" s="37">
        <f t="shared" si="45"/>
        <v>0</v>
      </c>
      <c r="N18" s="37">
        <f t="shared" si="45"/>
        <v>0</v>
      </c>
      <c r="O18" s="37">
        <f t="shared" si="45"/>
        <v>0</v>
      </c>
      <c r="P18" s="37">
        <f t="shared" si="45"/>
        <v>0</v>
      </c>
      <c r="Q18" s="37">
        <f t="shared" si="45"/>
        <v>0</v>
      </c>
      <c r="R18" s="37">
        <f t="shared" si="45"/>
        <v>0</v>
      </c>
      <c r="S18" s="37">
        <f t="shared" si="45"/>
        <v>0</v>
      </c>
      <c r="T18" s="37">
        <f t="shared" si="45"/>
        <v>0</v>
      </c>
      <c r="U18" s="37">
        <f t="shared" si="45"/>
        <v>0</v>
      </c>
      <c r="V18" s="37">
        <f t="shared" si="45"/>
        <v>0</v>
      </c>
      <c r="W18" s="37">
        <f t="shared" si="45"/>
        <v>0</v>
      </c>
      <c r="X18" s="37">
        <f t="shared" si="45"/>
        <v>0</v>
      </c>
      <c r="Y18" s="37">
        <f t="shared" si="45"/>
        <v>0</v>
      </c>
      <c r="Z18" s="37">
        <f t="shared" si="45"/>
        <v>0</v>
      </c>
      <c r="AA18" s="37">
        <f t="shared" si="45"/>
        <v>0</v>
      </c>
      <c r="AB18" s="37">
        <f t="shared" si="45"/>
        <v>0</v>
      </c>
      <c r="AC18" s="37">
        <f t="shared" si="45"/>
        <v>0</v>
      </c>
      <c r="AD18" s="37">
        <f t="shared" si="45"/>
        <v>0</v>
      </c>
      <c r="AE18" s="37">
        <f t="shared" si="45"/>
        <v>0</v>
      </c>
      <c r="AF18" s="37">
        <f t="shared" si="45"/>
        <v>0</v>
      </c>
      <c r="AG18" s="37">
        <f t="shared" si="45"/>
        <v>0</v>
      </c>
      <c r="AH18" s="37">
        <f t="shared" si="45"/>
        <v>0</v>
      </c>
      <c r="AI18" s="37">
        <f t="shared" si="45"/>
        <v>0</v>
      </c>
      <c r="AJ18" s="37">
        <f t="shared" si="45"/>
        <v>0</v>
      </c>
      <c r="AK18" s="37">
        <f t="shared" si="45"/>
        <v>0</v>
      </c>
      <c r="AL18" s="37">
        <f t="shared" si="45"/>
        <v>0</v>
      </c>
      <c r="AM18" s="37">
        <f t="shared" si="45"/>
        <v>0</v>
      </c>
      <c r="AN18" s="37">
        <f t="shared" si="45"/>
        <v>0</v>
      </c>
      <c r="AO18" s="37">
        <f t="shared" si="45"/>
        <v>0</v>
      </c>
      <c r="AP18" s="37">
        <f t="shared" si="45"/>
        <v>0</v>
      </c>
      <c r="AQ18" s="37">
        <f t="shared" si="45"/>
        <v>0</v>
      </c>
      <c r="AR18" s="37">
        <f t="shared" si="45"/>
        <v>0</v>
      </c>
      <c r="AS18" s="37">
        <f t="shared" si="45"/>
        <v>0</v>
      </c>
      <c r="AT18" s="37">
        <f t="shared" si="45"/>
        <v>0</v>
      </c>
      <c r="AU18" s="37">
        <f t="shared" si="45"/>
        <v>0</v>
      </c>
      <c r="AV18" s="37">
        <f t="shared" si="45"/>
        <v>0</v>
      </c>
      <c r="AW18" s="37">
        <f t="shared" si="45"/>
        <v>0</v>
      </c>
      <c r="AX18" s="37">
        <f t="shared" si="45"/>
        <v>0</v>
      </c>
      <c r="AY18" s="37">
        <f t="shared" si="45"/>
        <v>0</v>
      </c>
      <c r="AZ18" s="37">
        <f t="shared" si="45"/>
        <v>0</v>
      </c>
      <c r="BA18" s="37">
        <f t="shared" si="45"/>
        <v>0</v>
      </c>
      <c r="BB18" s="37">
        <f t="shared" si="45"/>
        <v>0</v>
      </c>
      <c r="BC18" s="37">
        <f t="shared" si="45"/>
        <v>0</v>
      </c>
      <c r="BD18" s="37">
        <f t="shared" si="45"/>
        <v>0</v>
      </c>
      <c r="BE18" s="37">
        <f t="shared" si="45"/>
        <v>0</v>
      </c>
      <c r="BF18" s="37">
        <f t="shared" si="45"/>
        <v>0</v>
      </c>
      <c r="BG18" s="37">
        <f t="shared" si="45"/>
        <v>0</v>
      </c>
      <c r="BH18" s="37">
        <f t="shared" si="45"/>
        <v>0</v>
      </c>
      <c r="BI18" s="37">
        <f t="shared" si="45"/>
        <v>0</v>
      </c>
      <c r="BJ18" s="37">
        <f t="shared" si="45"/>
        <v>0</v>
      </c>
      <c r="BK18" s="37">
        <f t="shared" si="45"/>
        <v>0</v>
      </c>
      <c r="BL18" s="37">
        <f t="shared" si="45"/>
        <v>0</v>
      </c>
      <c r="BM18" s="37">
        <f t="shared" si="45"/>
        <v>0</v>
      </c>
      <c r="BN18" s="37">
        <f t="shared" si="45"/>
        <v>0</v>
      </c>
      <c r="BO18" s="37">
        <f t="shared" si="45"/>
        <v>0</v>
      </c>
      <c r="BP18" s="37">
        <f t="shared" si="45"/>
        <v>0</v>
      </c>
      <c r="BQ18" s="37">
        <f t="shared" ref="BQ18:EB18" si="46">IF(BQ$2&gt;=$C17,IF(BQ$2&lt;=$C18,(BQ$2-$C17)/($C18-$C17),IF(BQ$2&lt;=$C19,1-(BQ$2-$C18)/($C19-$C18),0)),0)</f>
        <v>0</v>
      </c>
      <c r="BR18" s="37">
        <f t="shared" si="46"/>
        <v>0</v>
      </c>
      <c r="BS18" s="37">
        <f t="shared" si="46"/>
        <v>0</v>
      </c>
      <c r="BT18" s="37">
        <f t="shared" si="46"/>
        <v>0</v>
      </c>
      <c r="BU18" s="37">
        <f t="shared" si="46"/>
        <v>0</v>
      </c>
      <c r="BV18" s="37">
        <f t="shared" si="46"/>
        <v>0</v>
      </c>
      <c r="BW18" s="37">
        <f t="shared" si="46"/>
        <v>0</v>
      </c>
      <c r="BX18" s="37">
        <f t="shared" si="46"/>
        <v>0</v>
      </c>
      <c r="BY18" s="37">
        <f t="shared" si="46"/>
        <v>0</v>
      </c>
      <c r="BZ18" s="37">
        <f t="shared" si="46"/>
        <v>0</v>
      </c>
      <c r="CA18" s="37">
        <f t="shared" si="46"/>
        <v>0</v>
      </c>
      <c r="CB18" s="37">
        <f t="shared" si="46"/>
        <v>0</v>
      </c>
      <c r="CC18" s="37">
        <f t="shared" si="46"/>
        <v>0</v>
      </c>
      <c r="CD18" s="37">
        <f t="shared" si="46"/>
        <v>0</v>
      </c>
      <c r="CE18" s="37">
        <f t="shared" si="46"/>
        <v>0</v>
      </c>
      <c r="CF18" s="37">
        <f t="shared" si="46"/>
        <v>0</v>
      </c>
      <c r="CG18" s="37">
        <f t="shared" si="46"/>
        <v>0</v>
      </c>
      <c r="CH18" s="37">
        <f t="shared" si="46"/>
        <v>0</v>
      </c>
      <c r="CI18" s="37">
        <f t="shared" si="46"/>
        <v>0</v>
      </c>
      <c r="CJ18" s="37">
        <f t="shared" si="46"/>
        <v>0</v>
      </c>
      <c r="CK18" s="37">
        <f t="shared" si="46"/>
        <v>0</v>
      </c>
      <c r="CL18" s="37">
        <f t="shared" si="46"/>
        <v>0</v>
      </c>
      <c r="CM18" s="37">
        <f t="shared" si="46"/>
        <v>0</v>
      </c>
      <c r="CN18" s="37">
        <f t="shared" si="46"/>
        <v>0</v>
      </c>
      <c r="CO18" s="37">
        <f t="shared" si="46"/>
        <v>0</v>
      </c>
      <c r="CP18" s="37">
        <f t="shared" si="46"/>
        <v>0</v>
      </c>
      <c r="CQ18" s="37">
        <f t="shared" si="46"/>
        <v>0</v>
      </c>
      <c r="CR18" s="37">
        <f t="shared" si="46"/>
        <v>0</v>
      </c>
      <c r="CS18" s="37">
        <f t="shared" si="46"/>
        <v>0</v>
      </c>
      <c r="CT18" s="37">
        <f t="shared" si="46"/>
        <v>0</v>
      </c>
      <c r="CU18" s="37">
        <f t="shared" si="46"/>
        <v>0</v>
      </c>
      <c r="CV18" s="37">
        <f t="shared" si="46"/>
        <v>0</v>
      </c>
      <c r="CW18" s="37">
        <f t="shared" si="46"/>
        <v>0</v>
      </c>
      <c r="CX18" s="37">
        <f t="shared" si="46"/>
        <v>0</v>
      </c>
      <c r="CY18" s="37">
        <f t="shared" si="46"/>
        <v>0</v>
      </c>
      <c r="CZ18" s="37">
        <f t="shared" si="46"/>
        <v>0</v>
      </c>
      <c r="DA18" s="37">
        <f t="shared" si="46"/>
        <v>0</v>
      </c>
      <c r="DB18" s="37">
        <f t="shared" si="46"/>
        <v>0</v>
      </c>
      <c r="DC18" s="37">
        <f t="shared" si="46"/>
        <v>0</v>
      </c>
      <c r="DD18" s="37">
        <f t="shared" si="46"/>
        <v>0</v>
      </c>
      <c r="DE18" s="37">
        <f t="shared" si="46"/>
        <v>0</v>
      </c>
      <c r="DF18" s="37">
        <f t="shared" si="46"/>
        <v>0</v>
      </c>
      <c r="DG18" s="37">
        <f t="shared" si="46"/>
        <v>0</v>
      </c>
      <c r="DH18" s="37">
        <f t="shared" si="46"/>
        <v>0</v>
      </c>
      <c r="DI18" s="37">
        <f t="shared" si="46"/>
        <v>0</v>
      </c>
      <c r="DJ18" s="37">
        <f t="shared" si="46"/>
        <v>0</v>
      </c>
      <c r="DK18" s="37">
        <f t="shared" si="46"/>
        <v>0</v>
      </c>
      <c r="DL18" s="37">
        <f t="shared" si="46"/>
        <v>0</v>
      </c>
      <c r="DM18" s="37">
        <f t="shared" si="46"/>
        <v>0</v>
      </c>
      <c r="DN18" s="37">
        <f t="shared" si="46"/>
        <v>0</v>
      </c>
      <c r="DO18" s="37">
        <f t="shared" si="46"/>
        <v>0</v>
      </c>
      <c r="DP18" s="37">
        <f t="shared" si="46"/>
        <v>0</v>
      </c>
      <c r="DQ18" s="37">
        <f t="shared" si="46"/>
        <v>0</v>
      </c>
      <c r="DR18" s="37">
        <f t="shared" si="46"/>
        <v>0</v>
      </c>
      <c r="DS18" s="37">
        <f t="shared" si="46"/>
        <v>0</v>
      </c>
      <c r="DT18" s="37">
        <f t="shared" si="46"/>
        <v>0</v>
      </c>
      <c r="DU18" s="37">
        <f t="shared" si="46"/>
        <v>0</v>
      </c>
      <c r="DV18" s="37">
        <f t="shared" si="46"/>
        <v>0</v>
      </c>
      <c r="DW18" s="37">
        <f t="shared" si="46"/>
        <v>0</v>
      </c>
      <c r="DX18" s="37">
        <f t="shared" si="46"/>
        <v>0</v>
      </c>
      <c r="DY18" s="37">
        <f t="shared" si="46"/>
        <v>0</v>
      </c>
      <c r="DZ18" s="37">
        <f t="shared" si="46"/>
        <v>0</v>
      </c>
      <c r="EA18" s="37">
        <f t="shared" si="46"/>
        <v>0</v>
      </c>
      <c r="EB18" s="37">
        <f t="shared" si="46"/>
        <v>0</v>
      </c>
      <c r="EC18" s="37">
        <f t="shared" ref="EC18:GN18" si="47">IF(EC$2&gt;=$C17,IF(EC$2&lt;=$C18,(EC$2-$C17)/($C18-$C17),IF(EC$2&lt;=$C19,1-(EC$2-$C18)/($C19-$C18),0)),0)</f>
        <v>0</v>
      </c>
      <c r="ED18" s="37">
        <f t="shared" si="47"/>
        <v>0</v>
      </c>
      <c r="EE18" s="37">
        <f t="shared" si="47"/>
        <v>0</v>
      </c>
      <c r="EF18" s="37">
        <f t="shared" si="47"/>
        <v>0</v>
      </c>
      <c r="EG18" s="37">
        <f t="shared" si="47"/>
        <v>0</v>
      </c>
      <c r="EH18" s="37">
        <f t="shared" si="47"/>
        <v>0</v>
      </c>
      <c r="EI18" s="37">
        <f t="shared" si="47"/>
        <v>0</v>
      </c>
      <c r="EJ18" s="37">
        <f t="shared" si="47"/>
        <v>0</v>
      </c>
      <c r="EK18" s="37">
        <f t="shared" si="47"/>
        <v>0</v>
      </c>
      <c r="EL18" s="37">
        <f t="shared" si="47"/>
        <v>0</v>
      </c>
      <c r="EM18" s="37">
        <f t="shared" si="47"/>
        <v>0</v>
      </c>
      <c r="EN18" s="37">
        <f t="shared" si="47"/>
        <v>0</v>
      </c>
      <c r="EO18" s="37">
        <f t="shared" si="47"/>
        <v>0</v>
      </c>
      <c r="EP18" s="37">
        <f t="shared" si="47"/>
        <v>0</v>
      </c>
      <c r="EQ18" s="37">
        <f t="shared" si="47"/>
        <v>0</v>
      </c>
      <c r="ER18" s="37">
        <f t="shared" si="47"/>
        <v>0</v>
      </c>
      <c r="ES18" s="37">
        <f t="shared" si="47"/>
        <v>0</v>
      </c>
      <c r="ET18" s="37">
        <f t="shared" si="47"/>
        <v>0</v>
      </c>
      <c r="EU18" s="37">
        <f t="shared" si="47"/>
        <v>0</v>
      </c>
      <c r="EV18" s="37">
        <f t="shared" si="47"/>
        <v>0</v>
      </c>
      <c r="EW18" s="37">
        <f t="shared" si="47"/>
        <v>0</v>
      </c>
      <c r="EX18" s="37">
        <f t="shared" si="47"/>
        <v>0</v>
      </c>
      <c r="EY18" s="37">
        <f t="shared" si="47"/>
        <v>0</v>
      </c>
      <c r="EZ18" s="37">
        <f t="shared" si="47"/>
        <v>0</v>
      </c>
      <c r="FA18" s="37">
        <f t="shared" si="47"/>
        <v>0</v>
      </c>
      <c r="FB18" s="37">
        <f t="shared" si="47"/>
        <v>0</v>
      </c>
      <c r="FC18" s="37">
        <f t="shared" si="47"/>
        <v>0</v>
      </c>
      <c r="FD18" s="37">
        <f t="shared" si="47"/>
        <v>0</v>
      </c>
      <c r="FE18" s="37">
        <f t="shared" si="47"/>
        <v>0</v>
      </c>
      <c r="FF18" s="37">
        <f t="shared" si="47"/>
        <v>0</v>
      </c>
      <c r="FG18" s="37">
        <f t="shared" si="47"/>
        <v>0</v>
      </c>
      <c r="FH18" s="37">
        <f t="shared" si="47"/>
        <v>0</v>
      </c>
      <c r="FI18" s="37">
        <f t="shared" si="47"/>
        <v>0</v>
      </c>
      <c r="FJ18" s="37">
        <f t="shared" si="47"/>
        <v>0</v>
      </c>
      <c r="FK18" s="37">
        <f t="shared" si="47"/>
        <v>0</v>
      </c>
      <c r="FL18" s="37">
        <f t="shared" si="47"/>
        <v>0</v>
      </c>
      <c r="FM18" s="37">
        <f t="shared" si="47"/>
        <v>0</v>
      </c>
      <c r="FN18" s="37">
        <f t="shared" si="47"/>
        <v>0</v>
      </c>
      <c r="FO18" s="37">
        <f t="shared" si="47"/>
        <v>0</v>
      </c>
      <c r="FP18" s="37">
        <f t="shared" si="47"/>
        <v>0</v>
      </c>
      <c r="FQ18" s="37">
        <f t="shared" si="47"/>
        <v>0</v>
      </c>
      <c r="FR18" s="37">
        <f t="shared" si="47"/>
        <v>8.3333333333333329E-2</v>
      </c>
      <c r="FS18" s="37">
        <f t="shared" si="47"/>
        <v>0.16666666666666666</v>
      </c>
      <c r="FT18" s="37">
        <f t="shared" si="47"/>
        <v>0.25</v>
      </c>
      <c r="FU18" s="37">
        <f t="shared" si="47"/>
        <v>0.33333333333333331</v>
      </c>
      <c r="FV18" s="37">
        <f t="shared" si="47"/>
        <v>0.41666666666666669</v>
      </c>
      <c r="FW18" s="37">
        <f t="shared" si="47"/>
        <v>0.5</v>
      </c>
      <c r="FX18" s="37">
        <f t="shared" si="47"/>
        <v>0.58333333333333337</v>
      </c>
      <c r="FY18" s="37">
        <f t="shared" si="47"/>
        <v>0.66666666666666663</v>
      </c>
      <c r="FZ18" s="37">
        <f t="shared" si="47"/>
        <v>0.75</v>
      </c>
      <c r="GA18" s="37">
        <f t="shared" si="47"/>
        <v>0.83333333333333337</v>
      </c>
      <c r="GB18" s="37">
        <f t="shared" si="47"/>
        <v>0.91666666666666663</v>
      </c>
      <c r="GC18" s="37">
        <f t="shared" si="47"/>
        <v>1</v>
      </c>
      <c r="GD18" s="37">
        <f t="shared" si="47"/>
        <v>0.91666666666666663</v>
      </c>
      <c r="GE18" s="37">
        <f t="shared" si="47"/>
        <v>0.83333333333333337</v>
      </c>
      <c r="GF18" s="37">
        <f t="shared" si="47"/>
        <v>0.75</v>
      </c>
      <c r="GG18" s="37">
        <f t="shared" si="47"/>
        <v>0.66666666666666674</v>
      </c>
      <c r="GH18" s="37">
        <f t="shared" si="47"/>
        <v>0.58333333333333326</v>
      </c>
      <c r="GI18" s="37">
        <f t="shared" si="47"/>
        <v>0.5</v>
      </c>
      <c r="GJ18" s="37">
        <f t="shared" si="47"/>
        <v>0.41666666666666663</v>
      </c>
      <c r="GK18" s="37">
        <f t="shared" si="47"/>
        <v>0.33333333333333337</v>
      </c>
      <c r="GL18" s="37">
        <f t="shared" si="47"/>
        <v>0.25</v>
      </c>
      <c r="GM18" s="37">
        <f t="shared" si="47"/>
        <v>0.16666666666666663</v>
      </c>
      <c r="GN18" s="37">
        <f t="shared" si="47"/>
        <v>8.333333333333337E-2</v>
      </c>
      <c r="GO18" s="37">
        <f t="shared" ref="GO18:IZ18" si="48">IF(GO$2&gt;=$C17,IF(GO$2&lt;=$C18,(GO$2-$C17)/($C18-$C17),IF(GO$2&lt;=$C19,1-(GO$2-$C18)/($C19-$C18),0)),0)</f>
        <v>0</v>
      </c>
      <c r="GP18" s="37">
        <f t="shared" si="48"/>
        <v>0</v>
      </c>
      <c r="GQ18" s="37">
        <f t="shared" si="48"/>
        <v>0</v>
      </c>
      <c r="GR18" s="37">
        <f t="shared" si="48"/>
        <v>0</v>
      </c>
      <c r="GS18" s="37">
        <f t="shared" si="48"/>
        <v>0</v>
      </c>
      <c r="GT18" s="37">
        <f t="shared" si="48"/>
        <v>0</v>
      </c>
      <c r="GU18" s="37">
        <f t="shared" si="48"/>
        <v>0</v>
      </c>
      <c r="GV18" s="37">
        <f t="shared" si="48"/>
        <v>0</v>
      </c>
      <c r="GW18" s="37">
        <f t="shared" si="48"/>
        <v>0</v>
      </c>
      <c r="GX18" s="37">
        <f t="shared" si="48"/>
        <v>0</v>
      </c>
      <c r="GY18" s="37">
        <f t="shared" si="48"/>
        <v>0</v>
      </c>
      <c r="GZ18" s="37">
        <f t="shared" si="48"/>
        <v>0</v>
      </c>
      <c r="HA18" s="37">
        <f t="shared" si="48"/>
        <v>0</v>
      </c>
      <c r="HB18" s="37">
        <f t="shared" si="48"/>
        <v>0</v>
      </c>
      <c r="HC18" s="37">
        <f t="shared" si="48"/>
        <v>0</v>
      </c>
      <c r="HD18" s="37">
        <f t="shared" si="48"/>
        <v>0</v>
      </c>
      <c r="HE18" s="37">
        <f t="shared" si="48"/>
        <v>0</v>
      </c>
      <c r="HF18" s="37">
        <f t="shared" si="48"/>
        <v>0</v>
      </c>
      <c r="HG18" s="37">
        <f t="shared" si="48"/>
        <v>0</v>
      </c>
      <c r="HH18" s="37">
        <f t="shared" si="48"/>
        <v>0</v>
      </c>
      <c r="HI18" s="37">
        <f t="shared" si="48"/>
        <v>0</v>
      </c>
      <c r="HJ18" s="37">
        <f t="shared" si="48"/>
        <v>0</v>
      </c>
      <c r="HK18" s="37">
        <f t="shared" si="48"/>
        <v>0</v>
      </c>
      <c r="HL18" s="37">
        <f t="shared" si="48"/>
        <v>0</v>
      </c>
      <c r="HM18" s="37">
        <f t="shared" si="48"/>
        <v>0</v>
      </c>
      <c r="HN18" s="37">
        <f t="shared" si="48"/>
        <v>0</v>
      </c>
      <c r="HO18" s="37">
        <f t="shared" si="48"/>
        <v>0</v>
      </c>
      <c r="HP18" s="37">
        <f t="shared" si="48"/>
        <v>0</v>
      </c>
      <c r="HQ18" s="37">
        <f t="shared" si="48"/>
        <v>0</v>
      </c>
      <c r="HR18" s="37">
        <f t="shared" si="48"/>
        <v>0</v>
      </c>
      <c r="HS18" s="37">
        <f t="shared" si="48"/>
        <v>0</v>
      </c>
      <c r="HT18" s="37">
        <f t="shared" si="48"/>
        <v>0</v>
      </c>
      <c r="HU18" s="37">
        <f t="shared" si="48"/>
        <v>0</v>
      </c>
      <c r="HV18" s="37">
        <f t="shared" si="48"/>
        <v>0</v>
      </c>
      <c r="HW18" s="37">
        <f t="shared" si="48"/>
        <v>0</v>
      </c>
      <c r="HX18" s="37">
        <f t="shared" si="48"/>
        <v>0</v>
      </c>
      <c r="HY18" s="37">
        <f t="shared" si="48"/>
        <v>0</v>
      </c>
      <c r="HZ18" s="37">
        <f t="shared" si="48"/>
        <v>0</v>
      </c>
      <c r="IA18" s="37">
        <f t="shared" si="48"/>
        <v>0</v>
      </c>
      <c r="IB18" s="37">
        <f t="shared" si="48"/>
        <v>0</v>
      </c>
      <c r="IC18" s="37">
        <f t="shared" si="48"/>
        <v>0</v>
      </c>
      <c r="ID18" s="37">
        <f t="shared" si="48"/>
        <v>0</v>
      </c>
      <c r="IE18" s="37">
        <f t="shared" si="48"/>
        <v>0</v>
      </c>
      <c r="IF18" s="37">
        <f t="shared" si="48"/>
        <v>0</v>
      </c>
      <c r="IG18" s="37">
        <f t="shared" si="48"/>
        <v>0</v>
      </c>
      <c r="IH18" s="37">
        <f t="shared" si="48"/>
        <v>0</v>
      </c>
      <c r="II18" s="37">
        <f t="shared" si="48"/>
        <v>0</v>
      </c>
      <c r="IJ18" s="37">
        <f t="shared" si="48"/>
        <v>0</v>
      </c>
      <c r="IK18" s="37">
        <f t="shared" si="48"/>
        <v>0</v>
      </c>
      <c r="IL18" s="37">
        <f t="shared" si="48"/>
        <v>0</v>
      </c>
      <c r="IM18" s="37">
        <f t="shared" si="48"/>
        <v>0</v>
      </c>
      <c r="IN18" s="37">
        <f t="shared" si="48"/>
        <v>0</v>
      </c>
      <c r="IO18" s="37">
        <f t="shared" si="48"/>
        <v>0</v>
      </c>
      <c r="IP18" s="37">
        <f t="shared" si="48"/>
        <v>0</v>
      </c>
      <c r="IQ18" s="37">
        <f t="shared" si="48"/>
        <v>0</v>
      </c>
      <c r="IR18" s="37">
        <f t="shared" si="48"/>
        <v>0</v>
      </c>
      <c r="IS18" s="37">
        <f t="shared" si="48"/>
        <v>0</v>
      </c>
      <c r="IT18" s="37">
        <f t="shared" si="48"/>
        <v>0</v>
      </c>
      <c r="IU18" s="37">
        <f t="shared" si="48"/>
        <v>0</v>
      </c>
      <c r="IV18" s="37">
        <f t="shared" si="48"/>
        <v>0</v>
      </c>
      <c r="IW18" s="37">
        <f t="shared" si="48"/>
        <v>0</v>
      </c>
      <c r="IX18" s="37">
        <f t="shared" si="48"/>
        <v>0</v>
      </c>
      <c r="IY18" s="37">
        <f t="shared" si="48"/>
        <v>0</v>
      </c>
      <c r="IZ18" s="37">
        <f t="shared" si="48"/>
        <v>0</v>
      </c>
      <c r="JA18" s="37">
        <f t="shared" ref="JA18:LL18" si="49">IF(JA$2&gt;=$C17,IF(JA$2&lt;=$C18,(JA$2-$C17)/($C18-$C17),IF(JA$2&lt;=$C19,1-(JA$2-$C18)/($C19-$C18),0)),0)</f>
        <v>0</v>
      </c>
      <c r="JB18" s="37">
        <f t="shared" si="49"/>
        <v>0</v>
      </c>
      <c r="JC18" s="37">
        <f t="shared" si="49"/>
        <v>0</v>
      </c>
      <c r="JD18" s="37">
        <f t="shared" si="49"/>
        <v>0</v>
      </c>
      <c r="JE18" s="37">
        <f t="shared" si="49"/>
        <v>0</v>
      </c>
      <c r="JF18" s="37">
        <f t="shared" si="49"/>
        <v>0</v>
      </c>
      <c r="JG18" s="37">
        <f t="shared" si="49"/>
        <v>0</v>
      </c>
      <c r="JH18" s="37">
        <f t="shared" si="49"/>
        <v>0</v>
      </c>
      <c r="JI18" s="37">
        <f t="shared" si="49"/>
        <v>0</v>
      </c>
      <c r="JJ18" s="37">
        <f t="shared" si="49"/>
        <v>0</v>
      </c>
      <c r="JK18" s="37">
        <f t="shared" si="49"/>
        <v>0</v>
      </c>
      <c r="JL18" s="37">
        <f t="shared" si="49"/>
        <v>0</v>
      </c>
      <c r="JM18" s="37">
        <f t="shared" si="49"/>
        <v>0</v>
      </c>
      <c r="JN18" s="37">
        <f t="shared" si="49"/>
        <v>0</v>
      </c>
      <c r="JO18" s="37">
        <f t="shared" si="49"/>
        <v>0</v>
      </c>
      <c r="JP18" s="37">
        <f t="shared" si="49"/>
        <v>0</v>
      </c>
      <c r="JQ18" s="37">
        <f t="shared" si="49"/>
        <v>0</v>
      </c>
      <c r="JR18" s="37">
        <f t="shared" si="49"/>
        <v>0</v>
      </c>
      <c r="JS18" s="37">
        <f t="shared" si="49"/>
        <v>0</v>
      </c>
      <c r="JT18" s="37">
        <f t="shared" si="49"/>
        <v>0</v>
      </c>
      <c r="JU18" s="37">
        <f t="shared" si="49"/>
        <v>0</v>
      </c>
      <c r="JV18" s="37">
        <f t="shared" si="49"/>
        <v>0</v>
      </c>
      <c r="JW18" s="37">
        <f t="shared" si="49"/>
        <v>0</v>
      </c>
      <c r="JX18" s="37">
        <f t="shared" si="49"/>
        <v>0</v>
      </c>
      <c r="JY18" s="37">
        <f t="shared" si="49"/>
        <v>0</v>
      </c>
      <c r="JZ18" s="37">
        <f t="shared" si="49"/>
        <v>0</v>
      </c>
      <c r="KA18" s="37">
        <f t="shared" si="49"/>
        <v>0</v>
      </c>
      <c r="KB18" s="37">
        <f t="shared" si="49"/>
        <v>0</v>
      </c>
      <c r="KC18" s="37">
        <f t="shared" si="49"/>
        <v>0</v>
      </c>
      <c r="KD18" s="37">
        <f t="shared" si="49"/>
        <v>0</v>
      </c>
      <c r="KE18" s="37">
        <f t="shared" si="49"/>
        <v>0</v>
      </c>
      <c r="KF18" s="37">
        <f t="shared" si="49"/>
        <v>0</v>
      </c>
      <c r="KG18" s="37">
        <f t="shared" si="49"/>
        <v>0</v>
      </c>
      <c r="KH18" s="37">
        <f t="shared" si="49"/>
        <v>0</v>
      </c>
      <c r="KI18" s="37">
        <f t="shared" si="49"/>
        <v>0</v>
      </c>
      <c r="KJ18" s="37">
        <f t="shared" si="49"/>
        <v>0</v>
      </c>
      <c r="KK18" s="37">
        <f t="shared" si="49"/>
        <v>0</v>
      </c>
      <c r="KL18" s="37">
        <f t="shared" si="49"/>
        <v>0</v>
      </c>
      <c r="KM18" s="37">
        <f t="shared" si="49"/>
        <v>0</v>
      </c>
      <c r="KN18" s="37">
        <f t="shared" si="49"/>
        <v>0</v>
      </c>
      <c r="KO18" s="37">
        <f t="shared" si="49"/>
        <v>0</v>
      </c>
      <c r="KP18" s="37">
        <f t="shared" si="49"/>
        <v>0</v>
      </c>
      <c r="KQ18" s="37">
        <f t="shared" si="49"/>
        <v>0</v>
      </c>
      <c r="KR18" s="37">
        <f t="shared" si="49"/>
        <v>0</v>
      </c>
      <c r="KS18" s="37">
        <f t="shared" si="49"/>
        <v>0</v>
      </c>
      <c r="KT18" s="37">
        <f t="shared" si="49"/>
        <v>0</v>
      </c>
      <c r="KU18" s="37">
        <f t="shared" si="49"/>
        <v>0</v>
      </c>
      <c r="KV18" s="37">
        <f t="shared" si="49"/>
        <v>0</v>
      </c>
      <c r="KW18" s="37">
        <f t="shared" si="49"/>
        <v>0</v>
      </c>
      <c r="KX18" s="37">
        <f t="shared" si="49"/>
        <v>0</v>
      </c>
      <c r="KY18" s="37">
        <f t="shared" si="49"/>
        <v>0</v>
      </c>
      <c r="KZ18" s="37">
        <f t="shared" si="49"/>
        <v>0</v>
      </c>
      <c r="LA18" s="37">
        <f t="shared" si="49"/>
        <v>0</v>
      </c>
      <c r="LB18" s="37">
        <f t="shared" si="49"/>
        <v>0</v>
      </c>
      <c r="LC18" s="37">
        <f t="shared" si="49"/>
        <v>0</v>
      </c>
      <c r="LD18" s="37">
        <f t="shared" si="49"/>
        <v>0</v>
      </c>
      <c r="LE18" s="37">
        <f t="shared" si="49"/>
        <v>0</v>
      </c>
      <c r="LF18" s="37">
        <f t="shared" si="49"/>
        <v>0</v>
      </c>
      <c r="LG18" s="37">
        <f t="shared" si="49"/>
        <v>0</v>
      </c>
      <c r="LH18" s="37">
        <f t="shared" si="49"/>
        <v>0</v>
      </c>
      <c r="LI18" s="37">
        <f t="shared" si="49"/>
        <v>0</v>
      </c>
      <c r="LJ18" s="37">
        <f t="shared" si="49"/>
        <v>0</v>
      </c>
      <c r="LK18" s="37">
        <f t="shared" si="49"/>
        <v>0</v>
      </c>
      <c r="LL18" s="37">
        <f t="shared" si="49"/>
        <v>0</v>
      </c>
      <c r="LM18" s="37">
        <f t="shared" ref="LM18:NA18" si="50">IF(LM$2&gt;=$C17,IF(LM$2&lt;=$C18,(LM$2-$C17)/($C18-$C17),IF(LM$2&lt;=$C19,1-(LM$2-$C18)/($C19-$C18),0)),0)</f>
        <v>0</v>
      </c>
      <c r="LN18" s="37">
        <f t="shared" si="50"/>
        <v>0</v>
      </c>
      <c r="LO18" s="37">
        <f t="shared" si="50"/>
        <v>0</v>
      </c>
      <c r="LP18" s="37">
        <f t="shared" si="50"/>
        <v>0</v>
      </c>
      <c r="LQ18" s="37">
        <f t="shared" si="50"/>
        <v>0</v>
      </c>
      <c r="LR18" s="37">
        <f t="shared" si="50"/>
        <v>0</v>
      </c>
      <c r="LS18" s="37">
        <f t="shared" si="50"/>
        <v>0</v>
      </c>
      <c r="LT18" s="37">
        <f t="shared" si="50"/>
        <v>0</v>
      </c>
      <c r="LU18" s="37">
        <f t="shared" si="50"/>
        <v>0</v>
      </c>
      <c r="LV18" s="37">
        <f t="shared" si="50"/>
        <v>0</v>
      </c>
      <c r="LW18" s="37">
        <f t="shared" si="50"/>
        <v>0</v>
      </c>
      <c r="LX18" s="37">
        <f t="shared" si="50"/>
        <v>0</v>
      </c>
      <c r="LY18" s="37">
        <f t="shared" si="50"/>
        <v>0</v>
      </c>
      <c r="LZ18" s="37">
        <f t="shared" si="50"/>
        <v>0</v>
      </c>
      <c r="MA18" s="37">
        <f t="shared" si="50"/>
        <v>0</v>
      </c>
      <c r="MB18" s="37">
        <f t="shared" si="50"/>
        <v>0</v>
      </c>
      <c r="MC18" s="37">
        <f t="shared" si="50"/>
        <v>0</v>
      </c>
      <c r="MD18" s="37">
        <f t="shared" si="50"/>
        <v>0</v>
      </c>
      <c r="ME18" s="37">
        <f t="shared" si="50"/>
        <v>0</v>
      </c>
      <c r="MF18" s="37">
        <f t="shared" si="50"/>
        <v>0</v>
      </c>
      <c r="MG18" s="37">
        <f t="shared" si="50"/>
        <v>0</v>
      </c>
      <c r="MH18" s="37">
        <f t="shared" si="50"/>
        <v>0</v>
      </c>
      <c r="MI18" s="37">
        <f t="shared" si="50"/>
        <v>0</v>
      </c>
      <c r="MJ18" s="37">
        <f t="shared" si="50"/>
        <v>0</v>
      </c>
      <c r="MK18" s="37">
        <f t="shared" si="50"/>
        <v>0</v>
      </c>
      <c r="ML18" s="37">
        <f t="shared" si="50"/>
        <v>0</v>
      </c>
      <c r="MM18" s="37">
        <f t="shared" si="50"/>
        <v>0</v>
      </c>
      <c r="MN18" s="37">
        <f t="shared" si="50"/>
        <v>0</v>
      </c>
      <c r="MO18" s="37">
        <f t="shared" si="50"/>
        <v>0</v>
      </c>
      <c r="MP18" s="37">
        <f t="shared" si="50"/>
        <v>0</v>
      </c>
      <c r="MQ18" s="37">
        <f t="shared" si="50"/>
        <v>0</v>
      </c>
      <c r="MR18" s="37">
        <f t="shared" si="50"/>
        <v>0</v>
      </c>
      <c r="MS18" s="37">
        <f t="shared" si="50"/>
        <v>0</v>
      </c>
      <c r="MT18" s="37">
        <f t="shared" si="50"/>
        <v>0</v>
      </c>
      <c r="MU18" s="37">
        <f t="shared" si="50"/>
        <v>0</v>
      </c>
      <c r="MV18" s="37">
        <f t="shared" si="50"/>
        <v>0</v>
      </c>
      <c r="MW18" s="37">
        <f t="shared" si="50"/>
        <v>0</v>
      </c>
      <c r="MX18" s="37">
        <f t="shared" si="50"/>
        <v>0</v>
      </c>
      <c r="MY18" s="37">
        <f t="shared" si="50"/>
        <v>0</v>
      </c>
      <c r="MZ18" s="37">
        <f t="shared" si="50"/>
        <v>0</v>
      </c>
      <c r="NA18" s="37">
        <f t="shared" si="50"/>
        <v>0</v>
      </c>
    </row>
    <row r="19" spans="3:365" x14ac:dyDescent="0.25">
      <c r="C19" s="36">
        <f t="shared" si="25"/>
        <v>192</v>
      </c>
      <c r="D19" s="36" t="str">
        <f t="shared" si="44"/>
        <v>16y</v>
      </c>
      <c r="E19" s="37">
        <f t="shared" ref="E19:BP19" si="51">IF(E$2&gt;=$C18,IF(E$2&lt;=$C19,(E$2-$C18)/($C19-$C18),IF(E$2&lt;=$C20,1-(E$2-$C19)/($C20-$C19),0)),0)</f>
        <v>0</v>
      </c>
      <c r="F19" s="37">
        <f t="shared" si="51"/>
        <v>0</v>
      </c>
      <c r="G19" s="37">
        <f t="shared" si="51"/>
        <v>0</v>
      </c>
      <c r="H19" s="37">
        <f t="shared" si="51"/>
        <v>0</v>
      </c>
      <c r="I19" s="37">
        <f t="shared" si="51"/>
        <v>0</v>
      </c>
      <c r="J19" s="37">
        <f t="shared" si="51"/>
        <v>0</v>
      </c>
      <c r="K19" s="37">
        <f t="shared" si="51"/>
        <v>0</v>
      </c>
      <c r="L19" s="37">
        <f t="shared" si="51"/>
        <v>0</v>
      </c>
      <c r="M19" s="37">
        <f t="shared" si="51"/>
        <v>0</v>
      </c>
      <c r="N19" s="37">
        <f t="shared" si="51"/>
        <v>0</v>
      </c>
      <c r="O19" s="37">
        <f t="shared" si="51"/>
        <v>0</v>
      </c>
      <c r="P19" s="37">
        <f t="shared" si="51"/>
        <v>0</v>
      </c>
      <c r="Q19" s="37">
        <f t="shared" si="51"/>
        <v>0</v>
      </c>
      <c r="R19" s="37">
        <f t="shared" si="51"/>
        <v>0</v>
      </c>
      <c r="S19" s="37">
        <f t="shared" si="51"/>
        <v>0</v>
      </c>
      <c r="T19" s="37">
        <f t="shared" si="51"/>
        <v>0</v>
      </c>
      <c r="U19" s="37">
        <f t="shared" si="51"/>
        <v>0</v>
      </c>
      <c r="V19" s="37">
        <f t="shared" si="51"/>
        <v>0</v>
      </c>
      <c r="W19" s="37">
        <f t="shared" si="51"/>
        <v>0</v>
      </c>
      <c r="X19" s="37">
        <f t="shared" si="51"/>
        <v>0</v>
      </c>
      <c r="Y19" s="37">
        <f t="shared" si="51"/>
        <v>0</v>
      </c>
      <c r="Z19" s="37">
        <f t="shared" si="51"/>
        <v>0</v>
      </c>
      <c r="AA19" s="37">
        <f t="shared" si="51"/>
        <v>0</v>
      </c>
      <c r="AB19" s="37">
        <f t="shared" si="51"/>
        <v>0</v>
      </c>
      <c r="AC19" s="37">
        <f t="shared" si="51"/>
        <v>0</v>
      </c>
      <c r="AD19" s="37">
        <f t="shared" si="51"/>
        <v>0</v>
      </c>
      <c r="AE19" s="37">
        <f t="shared" si="51"/>
        <v>0</v>
      </c>
      <c r="AF19" s="37">
        <f t="shared" si="51"/>
        <v>0</v>
      </c>
      <c r="AG19" s="37">
        <f t="shared" si="51"/>
        <v>0</v>
      </c>
      <c r="AH19" s="37">
        <f t="shared" si="51"/>
        <v>0</v>
      </c>
      <c r="AI19" s="37">
        <f t="shared" si="51"/>
        <v>0</v>
      </c>
      <c r="AJ19" s="37">
        <f t="shared" si="51"/>
        <v>0</v>
      </c>
      <c r="AK19" s="37">
        <f t="shared" si="51"/>
        <v>0</v>
      </c>
      <c r="AL19" s="37">
        <f t="shared" si="51"/>
        <v>0</v>
      </c>
      <c r="AM19" s="37">
        <f t="shared" si="51"/>
        <v>0</v>
      </c>
      <c r="AN19" s="37">
        <f t="shared" si="51"/>
        <v>0</v>
      </c>
      <c r="AO19" s="37">
        <f t="shared" si="51"/>
        <v>0</v>
      </c>
      <c r="AP19" s="37">
        <f t="shared" si="51"/>
        <v>0</v>
      </c>
      <c r="AQ19" s="37">
        <f t="shared" si="51"/>
        <v>0</v>
      </c>
      <c r="AR19" s="37">
        <f t="shared" si="51"/>
        <v>0</v>
      </c>
      <c r="AS19" s="37">
        <f t="shared" si="51"/>
        <v>0</v>
      </c>
      <c r="AT19" s="37">
        <f t="shared" si="51"/>
        <v>0</v>
      </c>
      <c r="AU19" s="37">
        <f t="shared" si="51"/>
        <v>0</v>
      </c>
      <c r="AV19" s="37">
        <f t="shared" si="51"/>
        <v>0</v>
      </c>
      <c r="AW19" s="37">
        <f t="shared" si="51"/>
        <v>0</v>
      </c>
      <c r="AX19" s="37">
        <f t="shared" si="51"/>
        <v>0</v>
      </c>
      <c r="AY19" s="37">
        <f t="shared" si="51"/>
        <v>0</v>
      </c>
      <c r="AZ19" s="37">
        <f t="shared" si="51"/>
        <v>0</v>
      </c>
      <c r="BA19" s="37">
        <f t="shared" si="51"/>
        <v>0</v>
      </c>
      <c r="BB19" s="37">
        <f t="shared" si="51"/>
        <v>0</v>
      </c>
      <c r="BC19" s="37">
        <f t="shared" si="51"/>
        <v>0</v>
      </c>
      <c r="BD19" s="37">
        <f t="shared" si="51"/>
        <v>0</v>
      </c>
      <c r="BE19" s="37">
        <f t="shared" si="51"/>
        <v>0</v>
      </c>
      <c r="BF19" s="37">
        <f t="shared" si="51"/>
        <v>0</v>
      </c>
      <c r="BG19" s="37">
        <f t="shared" si="51"/>
        <v>0</v>
      </c>
      <c r="BH19" s="37">
        <f t="shared" si="51"/>
        <v>0</v>
      </c>
      <c r="BI19" s="37">
        <f t="shared" si="51"/>
        <v>0</v>
      </c>
      <c r="BJ19" s="37">
        <f t="shared" si="51"/>
        <v>0</v>
      </c>
      <c r="BK19" s="37">
        <f t="shared" si="51"/>
        <v>0</v>
      </c>
      <c r="BL19" s="37">
        <f t="shared" si="51"/>
        <v>0</v>
      </c>
      <c r="BM19" s="37">
        <f t="shared" si="51"/>
        <v>0</v>
      </c>
      <c r="BN19" s="37">
        <f t="shared" si="51"/>
        <v>0</v>
      </c>
      <c r="BO19" s="37">
        <f t="shared" si="51"/>
        <v>0</v>
      </c>
      <c r="BP19" s="37">
        <f t="shared" si="51"/>
        <v>0</v>
      </c>
      <c r="BQ19" s="37">
        <f t="shared" ref="BQ19:EB19" si="52">IF(BQ$2&gt;=$C18,IF(BQ$2&lt;=$C19,(BQ$2-$C18)/($C19-$C18),IF(BQ$2&lt;=$C20,1-(BQ$2-$C19)/($C20-$C19),0)),0)</f>
        <v>0</v>
      </c>
      <c r="BR19" s="37">
        <f t="shared" si="52"/>
        <v>0</v>
      </c>
      <c r="BS19" s="37">
        <f t="shared" si="52"/>
        <v>0</v>
      </c>
      <c r="BT19" s="37">
        <f t="shared" si="52"/>
        <v>0</v>
      </c>
      <c r="BU19" s="37">
        <f t="shared" si="52"/>
        <v>0</v>
      </c>
      <c r="BV19" s="37">
        <f t="shared" si="52"/>
        <v>0</v>
      </c>
      <c r="BW19" s="37">
        <f t="shared" si="52"/>
        <v>0</v>
      </c>
      <c r="BX19" s="37">
        <f t="shared" si="52"/>
        <v>0</v>
      </c>
      <c r="BY19" s="37">
        <f t="shared" si="52"/>
        <v>0</v>
      </c>
      <c r="BZ19" s="37">
        <f t="shared" si="52"/>
        <v>0</v>
      </c>
      <c r="CA19" s="37">
        <f t="shared" si="52"/>
        <v>0</v>
      </c>
      <c r="CB19" s="37">
        <f t="shared" si="52"/>
        <v>0</v>
      </c>
      <c r="CC19" s="37">
        <f t="shared" si="52"/>
        <v>0</v>
      </c>
      <c r="CD19" s="37">
        <f t="shared" si="52"/>
        <v>0</v>
      </c>
      <c r="CE19" s="37">
        <f t="shared" si="52"/>
        <v>0</v>
      </c>
      <c r="CF19" s="37">
        <f t="shared" si="52"/>
        <v>0</v>
      </c>
      <c r="CG19" s="37">
        <f t="shared" si="52"/>
        <v>0</v>
      </c>
      <c r="CH19" s="37">
        <f t="shared" si="52"/>
        <v>0</v>
      </c>
      <c r="CI19" s="37">
        <f t="shared" si="52"/>
        <v>0</v>
      </c>
      <c r="CJ19" s="37">
        <f t="shared" si="52"/>
        <v>0</v>
      </c>
      <c r="CK19" s="37">
        <f t="shared" si="52"/>
        <v>0</v>
      </c>
      <c r="CL19" s="37">
        <f t="shared" si="52"/>
        <v>0</v>
      </c>
      <c r="CM19" s="37">
        <f t="shared" si="52"/>
        <v>0</v>
      </c>
      <c r="CN19" s="37">
        <f t="shared" si="52"/>
        <v>0</v>
      </c>
      <c r="CO19" s="37">
        <f t="shared" si="52"/>
        <v>0</v>
      </c>
      <c r="CP19" s="37">
        <f t="shared" si="52"/>
        <v>0</v>
      </c>
      <c r="CQ19" s="37">
        <f t="shared" si="52"/>
        <v>0</v>
      </c>
      <c r="CR19" s="37">
        <f t="shared" si="52"/>
        <v>0</v>
      </c>
      <c r="CS19" s="37">
        <f t="shared" si="52"/>
        <v>0</v>
      </c>
      <c r="CT19" s="37">
        <f t="shared" si="52"/>
        <v>0</v>
      </c>
      <c r="CU19" s="37">
        <f t="shared" si="52"/>
        <v>0</v>
      </c>
      <c r="CV19" s="37">
        <f t="shared" si="52"/>
        <v>0</v>
      </c>
      <c r="CW19" s="37">
        <f t="shared" si="52"/>
        <v>0</v>
      </c>
      <c r="CX19" s="37">
        <f t="shared" si="52"/>
        <v>0</v>
      </c>
      <c r="CY19" s="37">
        <f t="shared" si="52"/>
        <v>0</v>
      </c>
      <c r="CZ19" s="37">
        <f t="shared" si="52"/>
        <v>0</v>
      </c>
      <c r="DA19" s="37">
        <f t="shared" si="52"/>
        <v>0</v>
      </c>
      <c r="DB19" s="37">
        <f t="shared" si="52"/>
        <v>0</v>
      </c>
      <c r="DC19" s="37">
        <f t="shared" si="52"/>
        <v>0</v>
      </c>
      <c r="DD19" s="37">
        <f t="shared" si="52"/>
        <v>0</v>
      </c>
      <c r="DE19" s="37">
        <f t="shared" si="52"/>
        <v>0</v>
      </c>
      <c r="DF19" s="37">
        <f t="shared" si="52"/>
        <v>0</v>
      </c>
      <c r="DG19" s="37">
        <f t="shared" si="52"/>
        <v>0</v>
      </c>
      <c r="DH19" s="37">
        <f t="shared" si="52"/>
        <v>0</v>
      </c>
      <c r="DI19" s="37">
        <f t="shared" si="52"/>
        <v>0</v>
      </c>
      <c r="DJ19" s="37">
        <f t="shared" si="52"/>
        <v>0</v>
      </c>
      <c r="DK19" s="37">
        <f t="shared" si="52"/>
        <v>0</v>
      </c>
      <c r="DL19" s="37">
        <f t="shared" si="52"/>
        <v>0</v>
      </c>
      <c r="DM19" s="37">
        <f t="shared" si="52"/>
        <v>0</v>
      </c>
      <c r="DN19" s="37">
        <f t="shared" si="52"/>
        <v>0</v>
      </c>
      <c r="DO19" s="37">
        <f t="shared" si="52"/>
        <v>0</v>
      </c>
      <c r="DP19" s="37">
        <f t="shared" si="52"/>
        <v>0</v>
      </c>
      <c r="DQ19" s="37">
        <f t="shared" si="52"/>
        <v>0</v>
      </c>
      <c r="DR19" s="37">
        <f t="shared" si="52"/>
        <v>0</v>
      </c>
      <c r="DS19" s="37">
        <f t="shared" si="52"/>
        <v>0</v>
      </c>
      <c r="DT19" s="37">
        <f t="shared" si="52"/>
        <v>0</v>
      </c>
      <c r="DU19" s="37">
        <f t="shared" si="52"/>
        <v>0</v>
      </c>
      <c r="DV19" s="37">
        <f t="shared" si="52"/>
        <v>0</v>
      </c>
      <c r="DW19" s="37">
        <f t="shared" si="52"/>
        <v>0</v>
      </c>
      <c r="DX19" s="37">
        <f t="shared" si="52"/>
        <v>0</v>
      </c>
      <c r="DY19" s="37">
        <f t="shared" si="52"/>
        <v>0</v>
      </c>
      <c r="DZ19" s="37">
        <f t="shared" si="52"/>
        <v>0</v>
      </c>
      <c r="EA19" s="37">
        <f t="shared" si="52"/>
        <v>0</v>
      </c>
      <c r="EB19" s="37">
        <f t="shared" si="52"/>
        <v>0</v>
      </c>
      <c r="EC19" s="37">
        <f t="shared" ref="EC19:GN19" si="53">IF(EC$2&gt;=$C18,IF(EC$2&lt;=$C19,(EC$2-$C18)/($C19-$C18),IF(EC$2&lt;=$C20,1-(EC$2-$C19)/($C20-$C19),0)),0)</f>
        <v>0</v>
      </c>
      <c r="ED19" s="37">
        <f t="shared" si="53"/>
        <v>0</v>
      </c>
      <c r="EE19" s="37">
        <f t="shared" si="53"/>
        <v>0</v>
      </c>
      <c r="EF19" s="37">
        <f t="shared" si="53"/>
        <v>0</v>
      </c>
      <c r="EG19" s="37">
        <f t="shared" si="53"/>
        <v>0</v>
      </c>
      <c r="EH19" s="37">
        <f t="shared" si="53"/>
        <v>0</v>
      </c>
      <c r="EI19" s="37">
        <f t="shared" si="53"/>
        <v>0</v>
      </c>
      <c r="EJ19" s="37">
        <f t="shared" si="53"/>
        <v>0</v>
      </c>
      <c r="EK19" s="37">
        <f t="shared" si="53"/>
        <v>0</v>
      </c>
      <c r="EL19" s="37">
        <f t="shared" si="53"/>
        <v>0</v>
      </c>
      <c r="EM19" s="37">
        <f t="shared" si="53"/>
        <v>0</v>
      </c>
      <c r="EN19" s="37">
        <f t="shared" si="53"/>
        <v>0</v>
      </c>
      <c r="EO19" s="37">
        <f t="shared" si="53"/>
        <v>0</v>
      </c>
      <c r="EP19" s="37">
        <f t="shared" si="53"/>
        <v>0</v>
      </c>
      <c r="EQ19" s="37">
        <f t="shared" si="53"/>
        <v>0</v>
      </c>
      <c r="ER19" s="37">
        <f t="shared" si="53"/>
        <v>0</v>
      </c>
      <c r="ES19" s="37">
        <f t="shared" si="53"/>
        <v>0</v>
      </c>
      <c r="ET19" s="37">
        <f t="shared" si="53"/>
        <v>0</v>
      </c>
      <c r="EU19" s="37">
        <f t="shared" si="53"/>
        <v>0</v>
      </c>
      <c r="EV19" s="37">
        <f t="shared" si="53"/>
        <v>0</v>
      </c>
      <c r="EW19" s="37">
        <f t="shared" si="53"/>
        <v>0</v>
      </c>
      <c r="EX19" s="37">
        <f t="shared" si="53"/>
        <v>0</v>
      </c>
      <c r="EY19" s="37">
        <f t="shared" si="53"/>
        <v>0</v>
      </c>
      <c r="EZ19" s="37">
        <f t="shared" si="53"/>
        <v>0</v>
      </c>
      <c r="FA19" s="37">
        <f t="shared" si="53"/>
        <v>0</v>
      </c>
      <c r="FB19" s="37">
        <f t="shared" si="53"/>
        <v>0</v>
      </c>
      <c r="FC19" s="37">
        <f t="shared" si="53"/>
        <v>0</v>
      </c>
      <c r="FD19" s="37">
        <f t="shared" si="53"/>
        <v>0</v>
      </c>
      <c r="FE19" s="37">
        <f t="shared" si="53"/>
        <v>0</v>
      </c>
      <c r="FF19" s="37">
        <f t="shared" si="53"/>
        <v>0</v>
      </c>
      <c r="FG19" s="37">
        <f t="shared" si="53"/>
        <v>0</v>
      </c>
      <c r="FH19" s="37">
        <f t="shared" si="53"/>
        <v>0</v>
      </c>
      <c r="FI19" s="37">
        <f t="shared" si="53"/>
        <v>0</v>
      </c>
      <c r="FJ19" s="37">
        <f t="shared" si="53"/>
        <v>0</v>
      </c>
      <c r="FK19" s="37">
        <f t="shared" si="53"/>
        <v>0</v>
      </c>
      <c r="FL19" s="37">
        <f t="shared" si="53"/>
        <v>0</v>
      </c>
      <c r="FM19" s="37">
        <f t="shared" si="53"/>
        <v>0</v>
      </c>
      <c r="FN19" s="37">
        <f t="shared" si="53"/>
        <v>0</v>
      </c>
      <c r="FO19" s="37">
        <f t="shared" si="53"/>
        <v>0</v>
      </c>
      <c r="FP19" s="37">
        <f t="shared" si="53"/>
        <v>0</v>
      </c>
      <c r="FQ19" s="37">
        <f t="shared" si="53"/>
        <v>0</v>
      </c>
      <c r="FR19" s="37">
        <f t="shared" si="53"/>
        <v>0</v>
      </c>
      <c r="FS19" s="37">
        <f t="shared" si="53"/>
        <v>0</v>
      </c>
      <c r="FT19" s="37">
        <f t="shared" si="53"/>
        <v>0</v>
      </c>
      <c r="FU19" s="37">
        <f t="shared" si="53"/>
        <v>0</v>
      </c>
      <c r="FV19" s="37">
        <f t="shared" si="53"/>
        <v>0</v>
      </c>
      <c r="FW19" s="37">
        <f t="shared" si="53"/>
        <v>0</v>
      </c>
      <c r="FX19" s="37">
        <f t="shared" si="53"/>
        <v>0</v>
      </c>
      <c r="FY19" s="37">
        <f t="shared" si="53"/>
        <v>0</v>
      </c>
      <c r="FZ19" s="37">
        <f t="shared" si="53"/>
        <v>0</v>
      </c>
      <c r="GA19" s="37">
        <f t="shared" si="53"/>
        <v>0</v>
      </c>
      <c r="GB19" s="37">
        <f t="shared" si="53"/>
        <v>0</v>
      </c>
      <c r="GC19" s="37">
        <f t="shared" si="53"/>
        <v>0</v>
      </c>
      <c r="GD19" s="37">
        <f t="shared" si="53"/>
        <v>8.3333333333333329E-2</v>
      </c>
      <c r="GE19" s="37">
        <f t="shared" si="53"/>
        <v>0.16666666666666666</v>
      </c>
      <c r="GF19" s="37">
        <f t="shared" si="53"/>
        <v>0.25</v>
      </c>
      <c r="GG19" s="37">
        <f t="shared" si="53"/>
        <v>0.33333333333333331</v>
      </c>
      <c r="GH19" s="37">
        <f t="shared" si="53"/>
        <v>0.41666666666666669</v>
      </c>
      <c r="GI19" s="37">
        <f t="shared" si="53"/>
        <v>0.5</v>
      </c>
      <c r="GJ19" s="37">
        <f t="shared" si="53"/>
        <v>0.58333333333333337</v>
      </c>
      <c r="GK19" s="37">
        <f t="shared" si="53"/>
        <v>0.66666666666666663</v>
      </c>
      <c r="GL19" s="37">
        <f t="shared" si="53"/>
        <v>0.75</v>
      </c>
      <c r="GM19" s="37">
        <f t="shared" si="53"/>
        <v>0.83333333333333337</v>
      </c>
      <c r="GN19" s="37">
        <f t="shared" si="53"/>
        <v>0.91666666666666663</v>
      </c>
      <c r="GO19" s="37">
        <f t="shared" ref="GO19:IZ19" si="54">IF(GO$2&gt;=$C18,IF(GO$2&lt;=$C19,(GO$2-$C18)/($C19-$C18),IF(GO$2&lt;=$C20,1-(GO$2-$C19)/($C20-$C19),0)),0)</f>
        <v>1</v>
      </c>
      <c r="GP19" s="37">
        <f t="shared" si="54"/>
        <v>0.91666666666666663</v>
      </c>
      <c r="GQ19" s="37">
        <f t="shared" si="54"/>
        <v>0.83333333333333337</v>
      </c>
      <c r="GR19" s="37">
        <f t="shared" si="54"/>
        <v>0.75</v>
      </c>
      <c r="GS19" s="37">
        <f t="shared" si="54"/>
        <v>0.66666666666666674</v>
      </c>
      <c r="GT19" s="37">
        <f t="shared" si="54"/>
        <v>0.58333333333333326</v>
      </c>
      <c r="GU19" s="37">
        <f t="shared" si="54"/>
        <v>0.5</v>
      </c>
      <c r="GV19" s="37">
        <f t="shared" si="54"/>
        <v>0.41666666666666663</v>
      </c>
      <c r="GW19" s="37">
        <f t="shared" si="54"/>
        <v>0.33333333333333337</v>
      </c>
      <c r="GX19" s="37">
        <f t="shared" si="54"/>
        <v>0.25</v>
      </c>
      <c r="GY19" s="37">
        <f t="shared" si="54"/>
        <v>0.16666666666666663</v>
      </c>
      <c r="GZ19" s="37">
        <f t="shared" si="54"/>
        <v>8.333333333333337E-2</v>
      </c>
      <c r="HA19" s="37">
        <f t="shared" si="54"/>
        <v>0</v>
      </c>
      <c r="HB19" s="37">
        <f t="shared" si="54"/>
        <v>0</v>
      </c>
      <c r="HC19" s="37">
        <f t="shared" si="54"/>
        <v>0</v>
      </c>
      <c r="HD19" s="37">
        <f t="shared" si="54"/>
        <v>0</v>
      </c>
      <c r="HE19" s="37">
        <f t="shared" si="54"/>
        <v>0</v>
      </c>
      <c r="HF19" s="37">
        <f t="shared" si="54"/>
        <v>0</v>
      </c>
      <c r="HG19" s="37">
        <f t="shared" si="54"/>
        <v>0</v>
      </c>
      <c r="HH19" s="37">
        <f t="shared" si="54"/>
        <v>0</v>
      </c>
      <c r="HI19" s="37">
        <f t="shared" si="54"/>
        <v>0</v>
      </c>
      <c r="HJ19" s="37">
        <f t="shared" si="54"/>
        <v>0</v>
      </c>
      <c r="HK19" s="37">
        <f t="shared" si="54"/>
        <v>0</v>
      </c>
      <c r="HL19" s="37">
        <f t="shared" si="54"/>
        <v>0</v>
      </c>
      <c r="HM19" s="37">
        <f t="shared" si="54"/>
        <v>0</v>
      </c>
      <c r="HN19" s="37">
        <f t="shared" si="54"/>
        <v>0</v>
      </c>
      <c r="HO19" s="37">
        <f t="shared" si="54"/>
        <v>0</v>
      </c>
      <c r="HP19" s="37">
        <f t="shared" si="54"/>
        <v>0</v>
      </c>
      <c r="HQ19" s="37">
        <f t="shared" si="54"/>
        <v>0</v>
      </c>
      <c r="HR19" s="37">
        <f t="shared" si="54"/>
        <v>0</v>
      </c>
      <c r="HS19" s="37">
        <f t="shared" si="54"/>
        <v>0</v>
      </c>
      <c r="HT19" s="37">
        <f t="shared" si="54"/>
        <v>0</v>
      </c>
      <c r="HU19" s="37">
        <f t="shared" si="54"/>
        <v>0</v>
      </c>
      <c r="HV19" s="37">
        <f t="shared" si="54"/>
        <v>0</v>
      </c>
      <c r="HW19" s="37">
        <f t="shared" si="54"/>
        <v>0</v>
      </c>
      <c r="HX19" s="37">
        <f t="shared" si="54"/>
        <v>0</v>
      </c>
      <c r="HY19" s="37">
        <f t="shared" si="54"/>
        <v>0</v>
      </c>
      <c r="HZ19" s="37">
        <f t="shared" si="54"/>
        <v>0</v>
      </c>
      <c r="IA19" s="37">
        <f t="shared" si="54"/>
        <v>0</v>
      </c>
      <c r="IB19" s="37">
        <f t="shared" si="54"/>
        <v>0</v>
      </c>
      <c r="IC19" s="37">
        <f t="shared" si="54"/>
        <v>0</v>
      </c>
      <c r="ID19" s="37">
        <f t="shared" si="54"/>
        <v>0</v>
      </c>
      <c r="IE19" s="37">
        <f t="shared" si="54"/>
        <v>0</v>
      </c>
      <c r="IF19" s="37">
        <f t="shared" si="54"/>
        <v>0</v>
      </c>
      <c r="IG19" s="37">
        <f t="shared" si="54"/>
        <v>0</v>
      </c>
      <c r="IH19" s="37">
        <f t="shared" si="54"/>
        <v>0</v>
      </c>
      <c r="II19" s="37">
        <f t="shared" si="54"/>
        <v>0</v>
      </c>
      <c r="IJ19" s="37">
        <f t="shared" si="54"/>
        <v>0</v>
      </c>
      <c r="IK19" s="37">
        <f t="shared" si="54"/>
        <v>0</v>
      </c>
      <c r="IL19" s="37">
        <f t="shared" si="54"/>
        <v>0</v>
      </c>
      <c r="IM19" s="37">
        <f t="shared" si="54"/>
        <v>0</v>
      </c>
      <c r="IN19" s="37">
        <f t="shared" si="54"/>
        <v>0</v>
      </c>
      <c r="IO19" s="37">
        <f t="shared" si="54"/>
        <v>0</v>
      </c>
      <c r="IP19" s="37">
        <f t="shared" si="54"/>
        <v>0</v>
      </c>
      <c r="IQ19" s="37">
        <f t="shared" si="54"/>
        <v>0</v>
      </c>
      <c r="IR19" s="37">
        <f t="shared" si="54"/>
        <v>0</v>
      </c>
      <c r="IS19" s="37">
        <f t="shared" si="54"/>
        <v>0</v>
      </c>
      <c r="IT19" s="37">
        <f t="shared" si="54"/>
        <v>0</v>
      </c>
      <c r="IU19" s="37">
        <f t="shared" si="54"/>
        <v>0</v>
      </c>
      <c r="IV19" s="37">
        <f t="shared" si="54"/>
        <v>0</v>
      </c>
      <c r="IW19" s="37">
        <f t="shared" si="54"/>
        <v>0</v>
      </c>
      <c r="IX19" s="37">
        <f t="shared" si="54"/>
        <v>0</v>
      </c>
      <c r="IY19" s="37">
        <f t="shared" si="54"/>
        <v>0</v>
      </c>
      <c r="IZ19" s="37">
        <f t="shared" si="54"/>
        <v>0</v>
      </c>
      <c r="JA19" s="37">
        <f t="shared" ref="JA19:LL19" si="55">IF(JA$2&gt;=$C18,IF(JA$2&lt;=$C19,(JA$2-$C18)/($C19-$C18),IF(JA$2&lt;=$C20,1-(JA$2-$C19)/($C20-$C19),0)),0)</f>
        <v>0</v>
      </c>
      <c r="JB19" s="37">
        <f t="shared" si="55"/>
        <v>0</v>
      </c>
      <c r="JC19" s="37">
        <f t="shared" si="55"/>
        <v>0</v>
      </c>
      <c r="JD19" s="37">
        <f t="shared" si="55"/>
        <v>0</v>
      </c>
      <c r="JE19" s="37">
        <f t="shared" si="55"/>
        <v>0</v>
      </c>
      <c r="JF19" s="37">
        <f t="shared" si="55"/>
        <v>0</v>
      </c>
      <c r="JG19" s="37">
        <f t="shared" si="55"/>
        <v>0</v>
      </c>
      <c r="JH19" s="37">
        <f t="shared" si="55"/>
        <v>0</v>
      </c>
      <c r="JI19" s="37">
        <f t="shared" si="55"/>
        <v>0</v>
      </c>
      <c r="JJ19" s="37">
        <f t="shared" si="55"/>
        <v>0</v>
      </c>
      <c r="JK19" s="37">
        <f t="shared" si="55"/>
        <v>0</v>
      </c>
      <c r="JL19" s="37">
        <f t="shared" si="55"/>
        <v>0</v>
      </c>
      <c r="JM19" s="37">
        <f t="shared" si="55"/>
        <v>0</v>
      </c>
      <c r="JN19" s="37">
        <f t="shared" si="55"/>
        <v>0</v>
      </c>
      <c r="JO19" s="37">
        <f t="shared" si="55"/>
        <v>0</v>
      </c>
      <c r="JP19" s="37">
        <f t="shared" si="55"/>
        <v>0</v>
      </c>
      <c r="JQ19" s="37">
        <f t="shared" si="55"/>
        <v>0</v>
      </c>
      <c r="JR19" s="37">
        <f t="shared" si="55"/>
        <v>0</v>
      </c>
      <c r="JS19" s="37">
        <f t="shared" si="55"/>
        <v>0</v>
      </c>
      <c r="JT19" s="37">
        <f t="shared" si="55"/>
        <v>0</v>
      </c>
      <c r="JU19" s="37">
        <f t="shared" si="55"/>
        <v>0</v>
      </c>
      <c r="JV19" s="37">
        <f t="shared" si="55"/>
        <v>0</v>
      </c>
      <c r="JW19" s="37">
        <f t="shared" si="55"/>
        <v>0</v>
      </c>
      <c r="JX19" s="37">
        <f t="shared" si="55"/>
        <v>0</v>
      </c>
      <c r="JY19" s="37">
        <f t="shared" si="55"/>
        <v>0</v>
      </c>
      <c r="JZ19" s="37">
        <f t="shared" si="55"/>
        <v>0</v>
      </c>
      <c r="KA19" s="37">
        <f t="shared" si="55"/>
        <v>0</v>
      </c>
      <c r="KB19" s="37">
        <f t="shared" si="55"/>
        <v>0</v>
      </c>
      <c r="KC19" s="37">
        <f t="shared" si="55"/>
        <v>0</v>
      </c>
      <c r="KD19" s="37">
        <f t="shared" si="55"/>
        <v>0</v>
      </c>
      <c r="KE19" s="37">
        <f t="shared" si="55"/>
        <v>0</v>
      </c>
      <c r="KF19" s="37">
        <f t="shared" si="55"/>
        <v>0</v>
      </c>
      <c r="KG19" s="37">
        <f t="shared" si="55"/>
        <v>0</v>
      </c>
      <c r="KH19" s="37">
        <f t="shared" si="55"/>
        <v>0</v>
      </c>
      <c r="KI19" s="37">
        <f t="shared" si="55"/>
        <v>0</v>
      </c>
      <c r="KJ19" s="37">
        <f t="shared" si="55"/>
        <v>0</v>
      </c>
      <c r="KK19" s="37">
        <f t="shared" si="55"/>
        <v>0</v>
      </c>
      <c r="KL19" s="37">
        <f t="shared" si="55"/>
        <v>0</v>
      </c>
      <c r="KM19" s="37">
        <f t="shared" si="55"/>
        <v>0</v>
      </c>
      <c r="KN19" s="37">
        <f t="shared" si="55"/>
        <v>0</v>
      </c>
      <c r="KO19" s="37">
        <f t="shared" si="55"/>
        <v>0</v>
      </c>
      <c r="KP19" s="37">
        <f t="shared" si="55"/>
        <v>0</v>
      </c>
      <c r="KQ19" s="37">
        <f t="shared" si="55"/>
        <v>0</v>
      </c>
      <c r="KR19" s="37">
        <f t="shared" si="55"/>
        <v>0</v>
      </c>
      <c r="KS19" s="37">
        <f t="shared" si="55"/>
        <v>0</v>
      </c>
      <c r="KT19" s="37">
        <f t="shared" si="55"/>
        <v>0</v>
      </c>
      <c r="KU19" s="37">
        <f t="shared" si="55"/>
        <v>0</v>
      </c>
      <c r="KV19" s="37">
        <f t="shared" si="55"/>
        <v>0</v>
      </c>
      <c r="KW19" s="37">
        <f t="shared" si="55"/>
        <v>0</v>
      </c>
      <c r="KX19" s="37">
        <f t="shared" si="55"/>
        <v>0</v>
      </c>
      <c r="KY19" s="37">
        <f t="shared" si="55"/>
        <v>0</v>
      </c>
      <c r="KZ19" s="37">
        <f t="shared" si="55"/>
        <v>0</v>
      </c>
      <c r="LA19" s="37">
        <f t="shared" si="55"/>
        <v>0</v>
      </c>
      <c r="LB19" s="37">
        <f t="shared" si="55"/>
        <v>0</v>
      </c>
      <c r="LC19" s="37">
        <f t="shared" si="55"/>
        <v>0</v>
      </c>
      <c r="LD19" s="37">
        <f t="shared" si="55"/>
        <v>0</v>
      </c>
      <c r="LE19" s="37">
        <f t="shared" si="55"/>
        <v>0</v>
      </c>
      <c r="LF19" s="37">
        <f t="shared" si="55"/>
        <v>0</v>
      </c>
      <c r="LG19" s="37">
        <f t="shared" si="55"/>
        <v>0</v>
      </c>
      <c r="LH19" s="37">
        <f t="shared" si="55"/>
        <v>0</v>
      </c>
      <c r="LI19" s="37">
        <f t="shared" si="55"/>
        <v>0</v>
      </c>
      <c r="LJ19" s="37">
        <f t="shared" si="55"/>
        <v>0</v>
      </c>
      <c r="LK19" s="37">
        <f t="shared" si="55"/>
        <v>0</v>
      </c>
      <c r="LL19" s="37">
        <f t="shared" si="55"/>
        <v>0</v>
      </c>
      <c r="LM19" s="37">
        <f t="shared" ref="LM19:NA19" si="56">IF(LM$2&gt;=$C18,IF(LM$2&lt;=$C19,(LM$2-$C18)/($C19-$C18),IF(LM$2&lt;=$C20,1-(LM$2-$C19)/($C20-$C19),0)),0)</f>
        <v>0</v>
      </c>
      <c r="LN19" s="37">
        <f t="shared" si="56"/>
        <v>0</v>
      </c>
      <c r="LO19" s="37">
        <f t="shared" si="56"/>
        <v>0</v>
      </c>
      <c r="LP19" s="37">
        <f t="shared" si="56"/>
        <v>0</v>
      </c>
      <c r="LQ19" s="37">
        <f t="shared" si="56"/>
        <v>0</v>
      </c>
      <c r="LR19" s="37">
        <f t="shared" si="56"/>
        <v>0</v>
      </c>
      <c r="LS19" s="37">
        <f t="shared" si="56"/>
        <v>0</v>
      </c>
      <c r="LT19" s="37">
        <f t="shared" si="56"/>
        <v>0</v>
      </c>
      <c r="LU19" s="37">
        <f t="shared" si="56"/>
        <v>0</v>
      </c>
      <c r="LV19" s="37">
        <f t="shared" si="56"/>
        <v>0</v>
      </c>
      <c r="LW19" s="37">
        <f t="shared" si="56"/>
        <v>0</v>
      </c>
      <c r="LX19" s="37">
        <f t="shared" si="56"/>
        <v>0</v>
      </c>
      <c r="LY19" s="37">
        <f t="shared" si="56"/>
        <v>0</v>
      </c>
      <c r="LZ19" s="37">
        <f t="shared" si="56"/>
        <v>0</v>
      </c>
      <c r="MA19" s="37">
        <f t="shared" si="56"/>
        <v>0</v>
      </c>
      <c r="MB19" s="37">
        <f t="shared" si="56"/>
        <v>0</v>
      </c>
      <c r="MC19" s="37">
        <f t="shared" si="56"/>
        <v>0</v>
      </c>
      <c r="MD19" s="37">
        <f t="shared" si="56"/>
        <v>0</v>
      </c>
      <c r="ME19" s="37">
        <f t="shared" si="56"/>
        <v>0</v>
      </c>
      <c r="MF19" s="37">
        <f t="shared" si="56"/>
        <v>0</v>
      </c>
      <c r="MG19" s="37">
        <f t="shared" si="56"/>
        <v>0</v>
      </c>
      <c r="MH19" s="37">
        <f t="shared" si="56"/>
        <v>0</v>
      </c>
      <c r="MI19" s="37">
        <f t="shared" si="56"/>
        <v>0</v>
      </c>
      <c r="MJ19" s="37">
        <f t="shared" si="56"/>
        <v>0</v>
      </c>
      <c r="MK19" s="37">
        <f t="shared" si="56"/>
        <v>0</v>
      </c>
      <c r="ML19" s="37">
        <f t="shared" si="56"/>
        <v>0</v>
      </c>
      <c r="MM19" s="37">
        <f t="shared" si="56"/>
        <v>0</v>
      </c>
      <c r="MN19" s="37">
        <f t="shared" si="56"/>
        <v>0</v>
      </c>
      <c r="MO19" s="37">
        <f t="shared" si="56"/>
        <v>0</v>
      </c>
      <c r="MP19" s="37">
        <f t="shared" si="56"/>
        <v>0</v>
      </c>
      <c r="MQ19" s="37">
        <f t="shared" si="56"/>
        <v>0</v>
      </c>
      <c r="MR19" s="37">
        <f t="shared" si="56"/>
        <v>0</v>
      </c>
      <c r="MS19" s="37">
        <f t="shared" si="56"/>
        <v>0</v>
      </c>
      <c r="MT19" s="37">
        <f t="shared" si="56"/>
        <v>0</v>
      </c>
      <c r="MU19" s="37">
        <f t="shared" si="56"/>
        <v>0</v>
      </c>
      <c r="MV19" s="37">
        <f t="shared" si="56"/>
        <v>0</v>
      </c>
      <c r="MW19" s="37">
        <f t="shared" si="56"/>
        <v>0</v>
      </c>
      <c r="MX19" s="37">
        <f t="shared" si="56"/>
        <v>0</v>
      </c>
      <c r="MY19" s="37">
        <f t="shared" si="56"/>
        <v>0</v>
      </c>
      <c r="MZ19" s="37">
        <f t="shared" si="56"/>
        <v>0</v>
      </c>
      <c r="NA19" s="37">
        <f t="shared" si="56"/>
        <v>0</v>
      </c>
    </row>
    <row r="20" spans="3:365" x14ac:dyDescent="0.25">
      <c r="C20" s="36">
        <f t="shared" si="25"/>
        <v>204</v>
      </c>
      <c r="D20" s="36" t="str">
        <f t="shared" si="44"/>
        <v>17y</v>
      </c>
      <c r="E20" s="37">
        <f t="shared" ref="E20:BP20" si="57">IF(E$2&gt;=$C19,IF(E$2&lt;=$C20,(E$2-$C19)/($C20-$C19),IF(E$2&lt;=$C21,1-(E$2-$C20)/($C21-$C20),0)),0)</f>
        <v>0</v>
      </c>
      <c r="F20" s="37">
        <f t="shared" si="57"/>
        <v>0</v>
      </c>
      <c r="G20" s="37">
        <f t="shared" si="57"/>
        <v>0</v>
      </c>
      <c r="H20" s="37">
        <f t="shared" si="57"/>
        <v>0</v>
      </c>
      <c r="I20" s="37">
        <f t="shared" si="57"/>
        <v>0</v>
      </c>
      <c r="J20" s="37">
        <f t="shared" si="57"/>
        <v>0</v>
      </c>
      <c r="K20" s="37">
        <f t="shared" si="57"/>
        <v>0</v>
      </c>
      <c r="L20" s="37">
        <f t="shared" si="57"/>
        <v>0</v>
      </c>
      <c r="M20" s="37">
        <f t="shared" si="57"/>
        <v>0</v>
      </c>
      <c r="N20" s="37">
        <f t="shared" si="57"/>
        <v>0</v>
      </c>
      <c r="O20" s="37">
        <f t="shared" si="57"/>
        <v>0</v>
      </c>
      <c r="P20" s="37">
        <f t="shared" si="57"/>
        <v>0</v>
      </c>
      <c r="Q20" s="37">
        <f t="shared" si="57"/>
        <v>0</v>
      </c>
      <c r="R20" s="37">
        <f t="shared" si="57"/>
        <v>0</v>
      </c>
      <c r="S20" s="37">
        <f t="shared" si="57"/>
        <v>0</v>
      </c>
      <c r="T20" s="37">
        <f t="shared" si="57"/>
        <v>0</v>
      </c>
      <c r="U20" s="37">
        <f t="shared" si="57"/>
        <v>0</v>
      </c>
      <c r="V20" s="37">
        <f t="shared" si="57"/>
        <v>0</v>
      </c>
      <c r="W20" s="37">
        <f t="shared" si="57"/>
        <v>0</v>
      </c>
      <c r="X20" s="37">
        <f t="shared" si="57"/>
        <v>0</v>
      </c>
      <c r="Y20" s="37">
        <f t="shared" si="57"/>
        <v>0</v>
      </c>
      <c r="Z20" s="37">
        <f t="shared" si="57"/>
        <v>0</v>
      </c>
      <c r="AA20" s="37">
        <f t="shared" si="57"/>
        <v>0</v>
      </c>
      <c r="AB20" s="37">
        <f t="shared" si="57"/>
        <v>0</v>
      </c>
      <c r="AC20" s="37">
        <f t="shared" si="57"/>
        <v>0</v>
      </c>
      <c r="AD20" s="37">
        <f t="shared" si="57"/>
        <v>0</v>
      </c>
      <c r="AE20" s="37">
        <f t="shared" si="57"/>
        <v>0</v>
      </c>
      <c r="AF20" s="37">
        <f t="shared" si="57"/>
        <v>0</v>
      </c>
      <c r="AG20" s="37">
        <f t="shared" si="57"/>
        <v>0</v>
      </c>
      <c r="AH20" s="37">
        <f t="shared" si="57"/>
        <v>0</v>
      </c>
      <c r="AI20" s="37">
        <f t="shared" si="57"/>
        <v>0</v>
      </c>
      <c r="AJ20" s="37">
        <f t="shared" si="57"/>
        <v>0</v>
      </c>
      <c r="AK20" s="37">
        <f t="shared" si="57"/>
        <v>0</v>
      </c>
      <c r="AL20" s="37">
        <f t="shared" si="57"/>
        <v>0</v>
      </c>
      <c r="AM20" s="37">
        <f t="shared" si="57"/>
        <v>0</v>
      </c>
      <c r="AN20" s="37">
        <f t="shared" si="57"/>
        <v>0</v>
      </c>
      <c r="AO20" s="37">
        <f t="shared" si="57"/>
        <v>0</v>
      </c>
      <c r="AP20" s="37">
        <f t="shared" si="57"/>
        <v>0</v>
      </c>
      <c r="AQ20" s="37">
        <f t="shared" si="57"/>
        <v>0</v>
      </c>
      <c r="AR20" s="37">
        <f t="shared" si="57"/>
        <v>0</v>
      </c>
      <c r="AS20" s="37">
        <f t="shared" si="57"/>
        <v>0</v>
      </c>
      <c r="AT20" s="37">
        <f t="shared" si="57"/>
        <v>0</v>
      </c>
      <c r="AU20" s="37">
        <f t="shared" si="57"/>
        <v>0</v>
      </c>
      <c r="AV20" s="37">
        <f t="shared" si="57"/>
        <v>0</v>
      </c>
      <c r="AW20" s="37">
        <f t="shared" si="57"/>
        <v>0</v>
      </c>
      <c r="AX20" s="37">
        <f t="shared" si="57"/>
        <v>0</v>
      </c>
      <c r="AY20" s="37">
        <f t="shared" si="57"/>
        <v>0</v>
      </c>
      <c r="AZ20" s="37">
        <f t="shared" si="57"/>
        <v>0</v>
      </c>
      <c r="BA20" s="37">
        <f t="shared" si="57"/>
        <v>0</v>
      </c>
      <c r="BB20" s="37">
        <f t="shared" si="57"/>
        <v>0</v>
      </c>
      <c r="BC20" s="37">
        <f t="shared" si="57"/>
        <v>0</v>
      </c>
      <c r="BD20" s="37">
        <f t="shared" si="57"/>
        <v>0</v>
      </c>
      <c r="BE20" s="37">
        <f t="shared" si="57"/>
        <v>0</v>
      </c>
      <c r="BF20" s="37">
        <f t="shared" si="57"/>
        <v>0</v>
      </c>
      <c r="BG20" s="37">
        <f t="shared" si="57"/>
        <v>0</v>
      </c>
      <c r="BH20" s="37">
        <f t="shared" si="57"/>
        <v>0</v>
      </c>
      <c r="BI20" s="37">
        <f t="shared" si="57"/>
        <v>0</v>
      </c>
      <c r="BJ20" s="37">
        <f t="shared" si="57"/>
        <v>0</v>
      </c>
      <c r="BK20" s="37">
        <f t="shared" si="57"/>
        <v>0</v>
      </c>
      <c r="BL20" s="37">
        <f t="shared" si="57"/>
        <v>0</v>
      </c>
      <c r="BM20" s="37">
        <f t="shared" si="57"/>
        <v>0</v>
      </c>
      <c r="BN20" s="37">
        <f t="shared" si="57"/>
        <v>0</v>
      </c>
      <c r="BO20" s="37">
        <f t="shared" si="57"/>
        <v>0</v>
      </c>
      <c r="BP20" s="37">
        <f t="shared" si="57"/>
        <v>0</v>
      </c>
      <c r="BQ20" s="37">
        <f t="shared" ref="BQ20:EB20" si="58">IF(BQ$2&gt;=$C19,IF(BQ$2&lt;=$C20,(BQ$2-$C19)/($C20-$C19),IF(BQ$2&lt;=$C21,1-(BQ$2-$C20)/($C21-$C20),0)),0)</f>
        <v>0</v>
      </c>
      <c r="BR20" s="37">
        <f t="shared" si="58"/>
        <v>0</v>
      </c>
      <c r="BS20" s="37">
        <f t="shared" si="58"/>
        <v>0</v>
      </c>
      <c r="BT20" s="37">
        <f t="shared" si="58"/>
        <v>0</v>
      </c>
      <c r="BU20" s="37">
        <f t="shared" si="58"/>
        <v>0</v>
      </c>
      <c r="BV20" s="37">
        <f t="shared" si="58"/>
        <v>0</v>
      </c>
      <c r="BW20" s="37">
        <f t="shared" si="58"/>
        <v>0</v>
      </c>
      <c r="BX20" s="37">
        <f t="shared" si="58"/>
        <v>0</v>
      </c>
      <c r="BY20" s="37">
        <f t="shared" si="58"/>
        <v>0</v>
      </c>
      <c r="BZ20" s="37">
        <f t="shared" si="58"/>
        <v>0</v>
      </c>
      <c r="CA20" s="37">
        <f t="shared" si="58"/>
        <v>0</v>
      </c>
      <c r="CB20" s="37">
        <f t="shared" si="58"/>
        <v>0</v>
      </c>
      <c r="CC20" s="37">
        <f t="shared" si="58"/>
        <v>0</v>
      </c>
      <c r="CD20" s="37">
        <f t="shared" si="58"/>
        <v>0</v>
      </c>
      <c r="CE20" s="37">
        <f t="shared" si="58"/>
        <v>0</v>
      </c>
      <c r="CF20" s="37">
        <f t="shared" si="58"/>
        <v>0</v>
      </c>
      <c r="CG20" s="37">
        <f t="shared" si="58"/>
        <v>0</v>
      </c>
      <c r="CH20" s="37">
        <f t="shared" si="58"/>
        <v>0</v>
      </c>
      <c r="CI20" s="37">
        <f t="shared" si="58"/>
        <v>0</v>
      </c>
      <c r="CJ20" s="37">
        <f t="shared" si="58"/>
        <v>0</v>
      </c>
      <c r="CK20" s="37">
        <f t="shared" si="58"/>
        <v>0</v>
      </c>
      <c r="CL20" s="37">
        <f t="shared" si="58"/>
        <v>0</v>
      </c>
      <c r="CM20" s="37">
        <f t="shared" si="58"/>
        <v>0</v>
      </c>
      <c r="CN20" s="37">
        <f t="shared" si="58"/>
        <v>0</v>
      </c>
      <c r="CO20" s="37">
        <f t="shared" si="58"/>
        <v>0</v>
      </c>
      <c r="CP20" s="37">
        <f t="shared" si="58"/>
        <v>0</v>
      </c>
      <c r="CQ20" s="37">
        <f t="shared" si="58"/>
        <v>0</v>
      </c>
      <c r="CR20" s="37">
        <f t="shared" si="58"/>
        <v>0</v>
      </c>
      <c r="CS20" s="37">
        <f t="shared" si="58"/>
        <v>0</v>
      </c>
      <c r="CT20" s="37">
        <f t="shared" si="58"/>
        <v>0</v>
      </c>
      <c r="CU20" s="37">
        <f t="shared" si="58"/>
        <v>0</v>
      </c>
      <c r="CV20" s="37">
        <f t="shared" si="58"/>
        <v>0</v>
      </c>
      <c r="CW20" s="37">
        <f t="shared" si="58"/>
        <v>0</v>
      </c>
      <c r="CX20" s="37">
        <f t="shared" si="58"/>
        <v>0</v>
      </c>
      <c r="CY20" s="37">
        <f t="shared" si="58"/>
        <v>0</v>
      </c>
      <c r="CZ20" s="37">
        <f t="shared" si="58"/>
        <v>0</v>
      </c>
      <c r="DA20" s="37">
        <f t="shared" si="58"/>
        <v>0</v>
      </c>
      <c r="DB20" s="37">
        <f t="shared" si="58"/>
        <v>0</v>
      </c>
      <c r="DC20" s="37">
        <f t="shared" si="58"/>
        <v>0</v>
      </c>
      <c r="DD20" s="37">
        <f t="shared" si="58"/>
        <v>0</v>
      </c>
      <c r="DE20" s="37">
        <f t="shared" si="58"/>
        <v>0</v>
      </c>
      <c r="DF20" s="37">
        <f t="shared" si="58"/>
        <v>0</v>
      </c>
      <c r="DG20" s="37">
        <f t="shared" si="58"/>
        <v>0</v>
      </c>
      <c r="DH20" s="37">
        <f t="shared" si="58"/>
        <v>0</v>
      </c>
      <c r="DI20" s="37">
        <f t="shared" si="58"/>
        <v>0</v>
      </c>
      <c r="DJ20" s="37">
        <f t="shared" si="58"/>
        <v>0</v>
      </c>
      <c r="DK20" s="37">
        <f t="shared" si="58"/>
        <v>0</v>
      </c>
      <c r="DL20" s="37">
        <f t="shared" si="58"/>
        <v>0</v>
      </c>
      <c r="DM20" s="37">
        <f t="shared" si="58"/>
        <v>0</v>
      </c>
      <c r="DN20" s="37">
        <f t="shared" si="58"/>
        <v>0</v>
      </c>
      <c r="DO20" s="37">
        <f t="shared" si="58"/>
        <v>0</v>
      </c>
      <c r="DP20" s="37">
        <f t="shared" si="58"/>
        <v>0</v>
      </c>
      <c r="DQ20" s="37">
        <f t="shared" si="58"/>
        <v>0</v>
      </c>
      <c r="DR20" s="37">
        <f t="shared" si="58"/>
        <v>0</v>
      </c>
      <c r="DS20" s="37">
        <f t="shared" si="58"/>
        <v>0</v>
      </c>
      <c r="DT20" s="37">
        <f t="shared" si="58"/>
        <v>0</v>
      </c>
      <c r="DU20" s="37">
        <f t="shared" si="58"/>
        <v>0</v>
      </c>
      <c r="DV20" s="37">
        <f t="shared" si="58"/>
        <v>0</v>
      </c>
      <c r="DW20" s="37">
        <f t="shared" si="58"/>
        <v>0</v>
      </c>
      <c r="DX20" s="37">
        <f t="shared" si="58"/>
        <v>0</v>
      </c>
      <c r="DY20" s="37">
        <f t="shared" si="58"/>
        <v>0</v>
      </c>
      <c r="DZ20" s="37">
        <f t="shared" si="58"/>
        <v>0</v>
      </c>
      <c r="EA20" s="37">
        <f t="shared" si="58"/>
        <v>0</v>
      </c>
      <c r="EB20" s="37">
        <f t="shared" si="58"/>
        <v>0</v>
      </c>
      <c r="EC20" s="37">
        <f t="shared" ref="EC20:GN20" si="59">IF(EC$2&gt;=$C19,IF(EC$2&lt;=$C20,(EC$2-$C19)/($C20-$C19),IF(EC$2&lt;=$C21,1-(EC$2-$C20)/($C21-$C20),0)),0)</f>
        <v>0</v>
      </c>
      <c r="ED20" s="37">
        <f t="shared" si="59"/>
        <v>0</v>
      </c>
      <c r="EE20" s="37">
        <f t="shared" si="59"/>
        <v>0</v>
      </c>
      <c r="EF20" s="37">
        <f t="shared" si="59"/>
        <v>0</v>
      </c>
      <c r="EG20" s="37">
        <f t="shared" si="59"/>
        <v>0</v>
      </c>
      <c r="EH20" s="37">
        <f t="shared" si="59"/>
        <v>0</v>
      </c>
      <c r="EI20" s="37">
        <f t="shared" si="59"/>
        <v>0</v>
      </c>
      <c r="EJ20" s="37">
        <f t="shared" si="59"/>
        <v>0</v>
      </c>
      <c r="EK20" s="37">
        <f t="shared" si="59"/>
        <v>0</v>
      </c>
      <c r="EL20" s="37">
        <f t="shared" si="59"/>
        <v>0</v>
      </c>
      <c r="EM20" s="37">
        <f t="shared" si="59"/>
        <v>0</v>
      </c>
      <c r="EN20" s="37">
        <f t="shared" si="59"/>
        <v>0</v>
      </c>
      <c r="EO20" s="37">
        <f t="shared" si="59"/>
        <v>0</v>
      </c>
      <c r="EP20" s="37">
        <f t="shared" si="59"/>
        <v>0</v>
      </c>
      <c r="EQ20" s="37">
        <f t="shared" si="59"/>
        <v>0</v>
      </c>
      <c r="ER20" s="37">
        <f t="shared" si="59"/>
        <v>0</v>
      </c>
      <c r="ES20" s="37">
        <f t="shared" si="59"/>
        <v>0</v>
      </c>
      <c r="ET20" s="37">
        <f t="shared" si="59"/>
        <v>0</v>
      </c>
      <c r="EU20" s="37">
        <f t="shared" si="59"/>
        <v>0</v>
      </c>
      <c r="EV20" s="37">
        <f t="shared" si="59"/>
        <v>0</v>
      </c>
      <c r="EW20" s="37">
        <f t="shared" si="59"/>
        <v>0</v>
      </c>
      <c r="EX20" s="37">
        <f t="shared" si="59"/>
        <v>0</v>
      </c>
      <c r="EY20" s="37">
        <f t="shared" si="59"/>
        <v>0</v>
      </c>
      <c r="EZ20" s="37">
        <f t="shared" si="59"/>
        <v>0</v>
      </c>
      <c r="FA20" s="37">
        <f t="shared" si="59"/>
        <v>0</v>
      </c>
      <c r="FB20" s="37">
        <f t="shared" si="59"/>
        <v>0</v>
      </c>
      <c r="FC20" s="37">
        <f t="shared" si="59"/>
        <v>0</v>
      </c>
      <c r="FD20" s="37">
        <f t="shared" si="59"/>
        <v>0</v>
      </c>
      <c r="FE20" s="37">
        <f t="shared" si="59"/>
        <v>0</v>
      </c>
      <c r="FF20" s="37">
        <f t="shared" si="59"/>
        <v>0</v>
      </c>
      <c r="FG20" s="37">
        <f t="shared" si="59"/>
        <v>0</v>
      </c>
      <c r="FH20" s="37">
        <f t="shared" si="59"/>
        <v>0</v>
      </c>
      <c r="FI20" s="37">
        <f t="shared" si="59"/>
        <v>0</v>
      </c>
      <c r="FJ20" s="37">
        <f t="shared" si="59"/>
        <v>0</v>
      </c>
      <c r="FK20" s="37">
        <f t="shared" si="59"/>
        <v>0</v>
      </c>
      <c r="FL20" s="37">
        <f t="shared" si="59"/>
        <v>0</v>
      </c>
      <c r="FM20" s="37">
        <f t="shared" si="59"/>
        <v>0</v>
      </c>
      <c r="FN20" s="37">
        <f t="shared" si="59"/>
        <v>0</v>
      </c>
      <c r="FO20" s="37">
        <f t="shared" si="59"/>
        <v>0</v>
      </c>
      <c r="FP20" s="37">
        <f t="shared" si="59"/>
        <v>0</v>
      </c>
      <c r="FQ20" s="37">
        <f t="shared" si="59"/>
        <v>0</v>
      </c>
      <c r="FR20" s="37">
        <f t="shared" si="59"/>
        <v>0</v>
      </c>
      <c r="FS20" s="37">
        <f t="shared" si="59"/>
        <v>0</v>
      </c>
      <c r="FT20" s="37">
        <f t="shared" si="59"/>
        <v>0</v>
      </c>
      <c r="FU20" s="37">
        <f t="shared" si="59"/>
        <v>0</v>
      </c>
      <c r="FV20" s="37">
        <f t="shared" si="59"/>
        <v>0</v>
      </c>
      <c r="FW20" s="37">
        <f t="shared" si="59"/>
        <v>0</v>
      </c>
      <c r="FX20" s="37">
        <f t="shared" si="59"/>
        <v>0</v>
      </c>
      <c r="FY20" s="37">
        <f t="shared" si="59"/>
        <v>0</v>
      </c>
      <c r="FZ20" s="37">
        <f t="shared" si="59"/>
        <v>0</v>
      </c>
      <c r="GA20" s="37">
        <f t="shared" si="59"/>
        <v>0</v>
      </c>
      <c r="GB20" s="37">
        <f t="shared" si="59"/>
        <v>0</v>
      </c>
      <c r="GC20" s="37">
        <f t="shared" si="59"/>
        <v>0</v>
      </c>
      <c r="GD20" s="37">
        <f t="shared" si="59"/>
        <v>0</v>
      </c>
      <c r="GE20" s="37">
        <f t="shared" si="59"/>
        <v>0</v>
      </c>
      <c r="GF20" s="37">
        <f t="shared" si="59"/>
        <v>0</v>
      </c>
      <c r="GG20" s="37">
        <f t="shared" si="59"/>
        <v>0</v>
      </c>
      <c r="GH20" s="37">
        <f t="shared" si="59"/>
        <v>0</v>
      </c>
      <c r="GI20" s="37">
        <f t="shared" si="59"/>
        <v>0</v>
      </c>
      <c r="GJ20" s="37">
        <f t="shared" si="59"/>
        <v>0</v>
      </c>
      <c r="GK20" s="37">
        <f t="shared" si="59"/>
        <v>0</v>
      </c>
      <c r="GL20" s="37">
        <f t="shared" si="59"/>
        <v>0</v>
      </c>
      <c r="GM20" s="37">
        <f t="shared" si="59"/>
        <v>0</v>
      </c>
      <c r="GN20" s="37">
        <f t="shared" si="59"/>
        <v>0</v>
      </c>
      <c r="GO20" s="37">
        <f t="shared" ref="GO20:IZ20" si="60">IF(GO$2&gt;=$C19,IF(GO$2&lt;=$C20,(GO$2-$C19)/($C20-$C19),IF(GO$2&lt;=$C21,1-(GO$2-$C20)/($C21-$C20),0)),0)</f>
        <v>0</v>
      </c>
      <c r="GP20" s="37">
        <f t="shared" si="60"/>
        <v>8.3333333333333329E-2</v>
      </c>
      <c r="GQ20" s="37">
        <f t="shared" si="60"/>
        <v>0.16666666666666666</v>
      </c>
      <c r="GR20" s="37">
        <f t="shared" si="60"/>
        <v>0.25</v>
      </c>
      <c r="GS20" s="37">
        <f t="shared" si="60"/>
        <v>0.33333333333333331</v>
      </c>
      <c r="GT20" s="37">
        <f t="shared" si="60"/>
        <v>0.41666666666666669</v>
      </c>
      <c r="GU20" s="37">
        <f t="shared" si="60"/>
        <v>0.5</v>
      </c>
      <c r="GV20" s="37">
        <f t="shared" si="60"/>
        <v>0.58333333333333337</v>
      </c>
      <c r="GW20" s="37">
        <f t="shared" si="60"/>
        <v>0.66666666666666663</v>
      </c>
      <c r="GX20" s="37">
        <f t="shared" si="60"/>
        <v>0.75</v>
      </c>
      <c r="GY20" s="37">
        <f t="shared" si="60"/>
        <v>0.83333333333333337</v>
      </c>
      <c r="GZ20" s="37">
        <f t="shared" si="60"/>
        <v>0.91666666666666663</v>
      </c>
      <c r="HA20" s="37">
        <f t="shared" si="60"/>
        <v>1</v>
      </c>
      <c r="HB20" s="37">
        <f t="shared" si="60"/>
        <v>0.91666666666666663</v>
      </c>
      <c r="HC20" s="37">
        <f t="shared" si="60"/>
        <v>0.83333333333333337</v>
      </c>
      <c r="HD20" s="37">
        <f t="shared" si="60"/>
        <v>0.75</v>
      </c>
      <c r="HE20" s="37">
        <f t="shared" si="60"/>
        <v>0.66666666666666674</v>
      </c>
      <c r="HF20" s="37">
        <f t="shared" si="60"/>
        <v>0.58333333333333326</v>
      </c>
      <c r="HG20" s="37">
        <f t="shared" si="60"/>
        <v>0.5</v>
      </c>
      <c r="HH20" s="37">
        <f t="shared" si="60"/>
        <v>0.41666666666666663</v>
      </c>
      <c r="HI20" s="37">
        <f t="shared" si="60"/>
        <v>0.33333333333333337</v>
      </c>
      <c r="HJ20" s="37">
        <f t="shared" si="60"/>
        <v>0.25</v>
      </c>
      <c r="HK20" s="37">
        <f t="shared" si="60"/>
        <v>0.16666666666666663</v>
      </c>
      <c r="HL20" s="37">
        <f t="shared" si="60"/>
        <v>8.333333333333337E-2</v>
      </c>
      <c r="HM20" s="37">
        <f t="shared" si="60"/>
        <v>0</v>
      </c>
      <c r="HN20" s="37">
        <f t="shared" si="60"/>
        <v>0</v>
      </c>
      <c r="HO20" s="37">
        <f t="shared" si="60"/>
        <v>0</v>
      </c>
      <c r="HP20" s="37">
        <f t="shared" si="60"/>
        <v>0</v>
      </c>
      <c r="HQ20" s="37">
        <f t="shared" si="60"/>
        <v>0</v>
      </c>
      <c r="HR20" s="37">
        <f t="shared" si="60"/>
        <v>0</v>
      </c>
      <c r="HS20" s="37">
        <f t="shared" si="60"/>
        <v>0</v>
      </c>
      <c r="HT20" s="37">
        <f t="shared" si="60"/>
        <v>0</v>
      </c>
      <c r="HU20" s="37">
        <f t="shared" si="60"/>
        <v>0</v>
      </c>
      <c r="HV20" s="37">
        <f t="shared" si="60"/>
        <v>0</v>
      </c>
      <c r="HW20" s="37">
        <f t="shared" si="60"/>
        <v>0</v>
      </c>
      <c r="HX20" s="37">
        <f t="shared" si="60"/>
        <v>0</v>
      </c>
      <c r="HY20" s="37">
        <f t="shared" si="60"/>
        <v>0</v>
      </c>
      <c r="HZ20" s="37">
        <f t="shared" si="60"/>
        <v>0</v>
      </c>
      <c r="IA20" s="37">
        <f t="shared" si="60"/>
        <v>0</v>
      </c>
      <c r="IB20" s="37">
        <f t="shared" si="60"/>
        <v>0</v>
      </c>
      <c r="IC20" s="37">
        <f t="shared" si="60"/>
        <v>0</v>
      </c>
      <c r="ID20" s="37">
        <f t="shared" si="60"/>
        <v>0</v>
      </c>
      <c r="IE20" s="37">
        <f t="shared" si="60"/>
        <v>0</v>
      </c>
      <c r="IF20" s="37">
        <f t="shared" si="60"/>
        <v>0</v>
      </c>
      <c r="IG20" s="37">
        <f t="shared" si="60"/>
        <v>0</v>
      </c>
      <c r="IH20" s="37">
        <f t="shared" si="60"/>
        <v>0</v>
      </c>
      <c r="II20" s="37">
        <f t="shared" si="60"/>
        <v>0</v>
      </c>
      <c r="IJ20" s="37">
        <f t="shared" si="60"/>
        <v>0</v>
      </c>
      <c r="IK20" s="37">
        <f t="shared" si="60"/>
        <v>0</v>
      </c>
      <c r="IL20" s="37">
        <f t="shared" si="60"/>
        <v>0</v>
      </c>
      <c r="IM20" s="37">
        <f t="shared" si="60"/>
        <v>0</v>
      </c>
      <c r="IN20" s="37">
        <f t="shared" si="60"/>
        <v>0</v>
      </c>
      <c r="IO20" s="37">
        <f t="shared" si="60"/>
        <v>0</v>
      </c>
      <c r="IP20" s="37">
        <f t="shared" si="60"/>
        <v>0</v>
      </c>
      <c r="IQ20" s="37">
        <f t="shared" si="60"/>
        <v>0</v>
      </c>
      <c r="IR20" s="37">
        <f t="shared" si="60"/>
        <v>0</v>
      </c>
      <c r="IS20" s="37">
        <f t="shared" si="60"/>
        <v>0</v>
      </c>
      <c r="IT20" s="37">
        <f t="shared" si="60"/>
        <v>0</v>
      </c>
      <c r="IU20" s="37">
        <f t="shared" si="60"/>
        <v>0</v>
      </c>
      <c r="IV20" s="37">
        <f t="shared" si="60"/>
        <v>0</v>
      </c>
      <c r="IW20" s="37">
        <f t="shared" si="60"/>
        <v>0</v>
      </c>
      <c r="IX20" s="37">
        <f t="shared" si="60"/>
        <v>0</v>
      </c>
      <c r="IY20" s="37">
        <f t="shared" si="60"/>
        <v>0</v>
      </c>
      <c r="IZ20" s="37">
        <f t="shared" si="60"/>
        <v>0</v>
      </c>
      <c r="JA20" s="37">
        <f t="shared" ref="JA20:LL20" si="61">IF(JA$2&gt;=$C19,IF(JA$2&lt;=$C20,(JA$2-$C19)/($C20-$C19),IF(JA$2&lt;=$C21,1-(JA$2-$C20)/($C21-$C20),0)),0)</f>
        <v>0</v>
      </c>
      <c r="JB20" s="37">
        <f t="shared" si="61"/>
        <v>0</v>
      </c>
      <c r="JC20" s="37">
        <f t="shared" si="61"/>
        <v>0</v>
      </c>
      <c r="JD20" s="37">
        <f t="shared" si="61"/>
        <v>0</v>
      </c>
      <c r="JE20" s="37">
        <f t="shared" si="61"/>
        <v>0</v>
      </c>
      <c r="JF20" s="37">
        <f t="shared" si="61"/>
        <v>0</v>
      </c>
      <c r="JG20" s="37">
        <f t="shared" si="61"/>
        <v>0</v>
      </c>
      <c r="JH20" s="37">
        <f t="shared" si="61"/>
        <v>0</v>
      </c>
      <c r="JI20" s="37">
        <f t="shared" si="61"/>
        <v>0</v>
      </c>
      <c r="JJ20" s="37">
        <f t="shared" si="61"/>
        <v>0</v>
      </c>
      <c r="JK20" s="37">
        <f t="shared" si="61"/>
        <v>0</v>
      </c>
      <c r="JL20" s="37">
        <f t="shared" si="61"/>
        <v>0</v>
      </c>
      <c r="JM20" s="37">
        <f t="shared" si="61"/>
        <v>0</v>
      </c>
      <c r="JN20" s="37">
        <f t="shared" si="61"/>
        <v>0</v>
      </c>
      <c r="JO20" s="37">
        <f t="shared" si="61"/>
        <v>0</v>
      </c>
      <c r="JP20" s="37">
        <f t="shared" si="61"/>
        <v>0</v>
      </c>
      <c r="JQ20" s="37">
        <f t="shared" si="61"/>
        <v>0</v>
      </c>
      <c r="JR20" s="37">
        <f t="shared" si="61"/>
        <v>0</v>
      </c>
      <c r="JS20" s="37">
        <f t="shared" si="61"/>
        <v>0</v>
      </c>
      <c r="JT20" s="37">
        <f t="shared" si="61"/>
        <v>0</v>
      </c>
      <c r="JU20" s="37">
        <f t="shared" si="61"/>
        <v>0</v>
      </c>
      <c r="JV20" s="37">
        <f t="shared" si="61"/>
        <v>0</v>
      </c>
      <c r="JW20" s="37">
        <f t="shared" si="61"/>
        <v>0</v>
      </c>
      <c r="JX20" s="37">
        <f t="shared" si="61"/>
        <v>0</v>
      </c>
      <c r="JY20" s="37">
        <f t="shared" si="61"/>
        <v>0</v>
      </c>
      <c r="JZ20" s="37">
        <f t="shared" si="61"/>
        <v>0</v>
      </c>
      <c r="KA20" s="37">
        <f t="shared" si="61"/>
        <v>0</v>
      </c>
      <c r="KB20" s="37">
        <f t="shared" si="61"/>
        <v>0</v>
      </c>
      <c r="KC20" s="37">
        <f t="shared" si="61"/>
        <v>0</v>
      </c>
      <c r="KD20" s="37">
        <f t="shared" si="61"/>
        <v>0</v>
      </c>
      <c r="KE20" s="37">
        <f t="shared" si="61"/>
        <v>0</v>
      </c>
      <c r="KF20" s="37">
        <f t="shared" si="61"/>
        <v>0</v>
      </c>
      <c r="KG20" s="37">
        <f t="shared" si="61"/>
        <v>0</v>
      </c>
      <c r="KH20" s="37">
        <f t="shared" si="61"/>
        <v>0</v>
      </c>
      <c r="KI20" s="37">
        <f t="shared" si="61"/>
        <v>0</v>
      </c>
      <c r="KJ20" s="37">
        <f t="shared" si="61"/>
        <v>0</v>
      </c>
      <c r="KK20" s="37">
        <f t="shared" si="61"/>
        <v>0</v>
      </c>
      <c r="KL20" s="37">
        <f t="shared" si="61"/>
        <v>0</v>
      </c>
      <c r="KM20" s="37">
        <f t="shared" si="61"/>
        <v>0</v>
      </c>
      <c r="KN20" s="37">
        <f t="shared" si="61"/>
        <v>0</v>
      </c>
      <c r="KO20" s="37">
        <f t="shared" si="61"/>
        <v>0</v>
      </c>
      <c r="KP20" s="37">
        <f t="shared" si="61"/>
        <v>0</v>
      </c>
      <c r="KQ20" s="37">
        <f t="shared" si="61"/>
        <v>0</v>
      </c>
      <c r="KR20" s="37">
        <f t="shared" si="61"/>
        <v>0</v>
      </c>
      <c r="KS20" s="37">
        <f t="shared" si="61"/>
        <v>0</v>
      </c>
      <c r="KT20" s="37">
        <f t="shared" si="61"/>
        <v>0</v>
      </c>
      <c r="KU20" s="37">
        <f t="shared" si="61"/>
        <v>0</v>
      </c>
      <c r="KV20" s="37">
        <f t="shared" si="61"/>
        <v>0</v>
      </c>
      <c r="KW20" s="37">
        <f t="shared" si="61"/>
        <v>0</v>
      </c>
      <c r="KX20" s="37">
        <f t="shared" si="61"/>
        <v>0</v>
      </c>
      <c r="KY20" s="37">
        <f t="shared" si="61"/>
        <v>0</v>
      </c>
      <c r="KZ20" s="37">
        <f t="shared" si="61"/>
        <v>0</v>
      </c>
      <c r="LA20" s="37">
        <f t="shared" si="61"/>
        <v>0</v>
      </c>
      <c r="LB20" s="37">
        <f t="shared" si="61"/>
        <v>0</v>
      </c>
      <c r="LC20" s="37">
        <f t="shared" si="61"/>
        <v>0</v>
      </c>
      <c r="LD20" s="37">
        <f t="shared" si="61"/>
        <v>0</v>
      </c>
      <c r="LE20" s="37">
        <f t="shared" si="61"/>
        <v>0</v>
      </c>
      <c r="LF20" s="37">
        <f t="shared" si="61"/>
        <v>0</v>
      </c>
      <c r="LG20" s="37">
        <f t="shared" si="61"/>
        <v>0</v>
      </c>
      <c r="LH20" s="37">
        <f t="shared" si="61"/>
        <v>0</v>
      </c>
      <c r="LI20" s="37">
        <f t="shared" si="61"/>
        <v>0</v>
      </c>
      <c r="LJ20" s="37">
        <f t="shared" si="61"/>
        <v>0</v>
      </c>
      <c r="LK20" s="37">
        <f t="shared" si="61"/>
        <v>0</v>
      </c>
      <c r="LL20" s="37">
        <f t="shared" si="61"/>
        <v>0</v>
      </c>
      <c r="LM20" s="37">
        <f t="shared" ref="LM20:NA20" si="62">IF(LM$2&gt;=$C19,IF(LM$2&lt;=$C20,(LM$2-$C19)/($C20-$C19),IF(LM$2&lt;=$C21,1-(LM$2-$C20)/($C21-$C20),0)),0)</f>
        <v>0</v>
      </c>
      <c r="LN20" s="37">
        <f t="shared" si="62"/>
        <v>0</v>
      </c>
      <c r="LO20" s="37">
        <f t="shared" si="62"/>
        <v>0</v>
      </c>
      <c r="LP20" s="37">
        <f t="shared" si="62"/>
        <v>0</v>
      </c>
      <c r="LQ20" s="37">
        <f t="shared" si="62"/>
        <v>0</v>
      </c>
      <c r="LR20" s="37">
        <f t="shared" si="62"/>
        <v>0</v>
      </c>
      <c r="LS20" s="37">
        <f t="shared" si="62"/>
        <v>0</v>
      </c>
      <c r="LT20" s="37">
        <f t="shared" si="62"/>
        <v>0</v>
      </c>
      <c r="LU20" s="37">
        <f t="shared" si="62"/>
        <v>0</v>
      </c>
      <c r="LV20" s="37">
        <f t="shared" si="62"/>
        <v>0</v>
      </c>
      <c r="LW20" s="37">
        <f t="shared" si="62"/>
        <v>0</v>
      </c>
      <c r="LX20" s="37">
        <f t="shared" si="62"/>
        <v>0</v>
      </c>
      <c r="LY20" s="37">
        <f t="shared" si="62"/>
        <v>0</v>
      </c>
      <c r="LZ20" s="37">
        <f t="shared" si="62"/>
        <v>0</v>
      </c>
      <c r="MA20" s="37">
        <f t="shared" si="62"/>
        <v>0</v>
      </c>
      <c r="MB20" s="37">
        <f t="shared" si="62"/>
        <v>0</v>
      </c>
      <c r="MC20" s="37">
        <f t="shared" si="62"/>
        <v>0</v>
      </c>
      <c r="MD20" s="37">
        <f t="shared" si="62"/>
        <v>0</v>
      </c>
      <c r="ME20" s="37">
        <f t="shared" si="62"/>
        <v>0</v>
      </c>
      <c r="MF20" s="37">
        <f t="shared" si="62"/>
        <v>0</v>
      </c>
      <c r="MG20" s="37">
        <f t="shared" si="62"/>
        <v>0</v>
      </c>
      <c r="MH20" s="37">
        <f t="shared" si="62"/>
        <v>0</v>
      </c>
      <c r="MI20" s="37">
        <f t="shared" si="62"/>
        <v>0</v>
      </c>
      <c r="MJ20" s="37">
        <f t="shared" si="62"/>
        <v>0</v>
      </c>
      <c r="MK20" s="37">
        <f t="shared" si="62"/>
        <v>0</v>
      </c>
      <c r="ML20" s="37">
        <f t="shared" si="62"/>
        <v>0</v>
      </c>
      <c r="MM20" s="37">
        <f t="shared" si="62"/>
        <v>0</v>
      </c>
      <c r="MN20" s="37">
        <f t="shared" si="62"/>
        <v>0</v>
      </c>
      <c r="MO20" s="37">
        <f t="shared" si="62"/>
        <v>0</v>
      </c>
      <c r="MP20" s="37">
        <f t="shared" si="62"/>
        <v>0</v>
      </c>
      <c r="MQ20" s="37">
        <f t="shared" si="62"/>
        <v>0</v>
      </c>
      <c r="MR20" s="37">
        <f t="shared" si="62"/>
        <v>0</v>
      </c>
      <c r="MS20" s="37">
        <f t="shared" si="62"/>
        <v>0</v>
      </c>
      <c r="MT20" s="37">
        <f t="shared" si="62"/>
        <v>0</v>
      </c>
      <c r="MU20" s="37">
        <f t="shared" si="62"/>
        <v>0</v>
      </c>
      <c r="MV20" s="37">
        <f t="shared" si="62"/>
        <v>0</v>
      </c>
      <c r="MW20" s="37">
        <f t="shared" si="62"/>
        <v>0</v>
      </c>
      <c r="MX20" s="37">
        <f t="shared" si="62"/>
        <v>0</v>
      </c>
      <c r="MY20" s="37">
        <f t="shared" si="62"/>
        <v>0</v>
      </c>
      <c r="MZ20" s="37">
        <f t="shared" si="62"/>
        <v>0</v>
      </c>
      <c r="NA20" s="37">
        <f t="shared" si="62"/>
        <v>0</v>
      </c>
    </row>
    <row r="21" spans="3:365" x14ac:dyDescent="0.25">
      <c r="C21" s="36">
        <f t="shared" si="25"/>
        <v>216</v>
      </c>
      <c r="D21" s="36" t="str">
        <f t="shared" si="44"/>
        <v>18y</v>
      </c>
      <c r="E21" s="37">
        <f t="shared" ref="E21:BP21" si="63">IF(E$2&gt;=$C20,IF(E$2&lt;=$C21,(E$2-$C20)/($C21-$C20),IF(E$2&lt;=$C22,1-(E$2-$C21)/($C22-$C21),0)),0)</f>
        <v>0</v>
      </c>
      <c r="F21" s="37">
        <f t="shared" si="63"/>
        <v>0</v>
      </c>
      <c r="G21" s="37">
        <f t="shared" si="63"/>
        <v>0</v>
      </c>
      <c r="H21" s="37">
        <f t="shared" si="63"/>
        <v>0</v>
      </c>
      <c r="I21" s="37">
        <f t="shared" si="63"/>
        <v>0</v>
      </c>
      <c r="J21" s="37">
        <f t="shared" si="63"/>
        <v>0</v>
      </c>
      <c r="K21" s="37">
        <f t="shared" si="63"/>
        <v>0</v>
      </c>
      <c r="L21" s="37">
        <f t="shared" si="63"/>
        <v>0</v>
      </c>
      <c r="M21" s="37">
        <f t="shared" si="63"/>
        <v>0</v>
      </c>
      <c r="N21" s="37">
        <f t="shared" si="63"/>
        <v>0</v>
      </c>
      <c r="O21" s="37">
        <f t="shared" si="63"/>
        <v>0</v>
      </c>
      <c r="P21" s="37">
        <f t="shared" si="63"/>
        <v>0</v>
      </c>
      <c r="Q21" s="37">
        <f t="shared" si="63"/>
        <v>0</v>
      </c>
      <c r="R21" s="37">
        <f t="shared" si="63"/>
        <v>0</v>
      </c>
      <c r="S21" s="37">
        <f t="shared" si="63"/>
        <v>0</v>
      </c>
      <c r="T21" s="37">
        <f t="shared" si="63"/>
        <v>0</v>
      </c>
      <c r="U21" s="37">
        <f t="shared" si="63"/>
        <v>0</v>
      </c>
      <c r="V21" s="37">
        <f t="shared" si="63"/>
        <v>0</v>
      </c>
      <c r="W21" s="37">
        <f t="shared" si="63"/>
        <v>0</v>
      </c>
      <c r="X21" s="37">
        <f t="shared" si="63"/>
        <v>0</v>
      </c>
      <c r="Y21" s="37">
        <f t="shared" si="63"/>
        <v>0</v>
      </c>
      <c r="Z21" s="37">
        <f t="shared" si="63"/>
        <v>0</v>
      </c>
      <c r="AA21" s="37">
        <f t="shared" si="63"/>
        <v>0</v>
      </c>
      <c r="AB21" s="37">
        <f t="shared" si="63"/>
        <v>0</v>
      </c>
      <c r="AC21" s="37">
        <f t="shared" si="63"/>
        <v>0</v>
      </c>
      <c r="AD21" s="37">
        <f t="shared" si="63"/>
        <v>0</v>
      </c>
      <c r="AE21" s="37">
        <f t="shared" si="63"/>
        <v>0</v>
      </c>
      <c r="AF21" s="37">
        <f t="shared" si="63"/>
        <v>0</v>
      </c>
      <c r="AG21" s="37">
        <f t="shared" si="63"/>
        <v>0</v>
      </c>
      <c r="AH21" s="37">
        <f t="shared" si="63"/>
        <v>0</v>
      </c>
      <c r="AI21" s="37">
        <f t="shared" si="63"/>
        <v>0</v>
      </c>
      <c r="AJ21" s="37">
        <f t="shared" si="63"/>
        <v>0</v>
      </c>
      <c r="AK21" s="37">
        <f t="shared" si="63"/>
        <v>0</v>
      </c>
      <c r="AL21" s="37">
        <f t="shared" si="63"/>
        <v>0</v>
      </c>
      <c r="AM21" s="37">
        <f t="shared" si="63"/>
        <v>0</v>
      </c>
      <c r="AN21" s="37">
        <f t="shared" si="63"/>
        <v>0</v>
      </c>
      <c r="AO21" s="37">
        <f t="shared" si="63"/>
        <v>0</v>
      </c>
      <c r="AP21" s="37">
        <f t="shared" si="63"/>
        <v>0</v>
      </c>
      <c r="AQ21" s="37">
        <f t="shared" si="63"/>
        <v>0</v>
      </c>
      <c r="AR21" s="37">
        <f t="shared" si="63"/>
        <v>0</v>
      </c>
      <c r="AS21" s="37">
        <f t="shared" si="63"/>
        <v>0</v>
      </c>
      <c r="AT21" s="37">
        <f t="shared" si="63"/>
        <v>0</v>
      </c>
      <c r="AU21" s="37">
        <f t="shared" si="63"/>
        <v>0</v>
      </c>
      <c r="AV21" s="37">
        <f t="shared" si="63"/>
        <v>0</v>
      </c>
      <c r="AW21" s="37">
        <f t="shared" si="63"/>
        <v>0</v>
      </c>
      <c r="AX21" s="37">
        <f t="shared" si="63"/>
        <v>0</v>
      </c>
      <c r="AY21" s="37">
        <f t="shared" si="63"/>
        <v>0</v>
      </c>
      <c r="AZ21" s="37">
        <f t="shared" si="63"/>
        <v>0</v>
      </c>
      <c r="BA21" s="37">
        <f t="shared" si="63"/>
        <v>0</v>
      </c>
      <c r="BB21" s="37">
        <f t="shared" si="63"/>
        <v>0</v>
      </c>
      <c r="BC21" s="37">
        <f t="shared" si="63"/>
        <v>0</v>
      </c>
      <c r="BD21" s="37">
        <f t="shared" si="63"/>
        <v>0</v>
      </c>
      <c r="BE21" s="37">
        <f t="shared" si="63"/>
        <v>0</v>
      </c>
      <c r="BF21" s="37">
        <f t="shared" si="63"/>
        <v>0</v>
      </c>
      <c r="BG21" s="37">
        <f t="shared" si="63"/>
        <v>0</v>
      </c>
      <c r="BH21" s="37">
        <f t="shared" si="63"/>
        <v>0</v>
      </c>
      <c r="BI21" s="37">
        <f t="shared" si="63"/>
        <v>0</v>
      </c>
      <c r="BJ21" s="37">
        <f t="shared" si="63"/>
        <v>0</v>
      </c>
      <c r="BK21" s="37">
        <f t="shared" si="63"/>
        <v>0</v>
      </c>
      <c r="BL21" s="37">
        <f t="shared" si="63"/>
        <v>0</v>
      </c>
      <c r="BM21" s="37">
        <f t="shared" si="63"/>
        <v>0</v>
      </c>
      <c r="BN21" s="37">
        <f t="shared" si="63"/>
        <v>0</v>
      </c>
      <c r="BO21" s="37">
        <f t="shared" si="63"/>
        <v>0</v>
      </c>
      <c r="BP21" s="37">
        <f t="shared" si="63"/>
        <v>0</v>
      </c>
      <c r="BQ21" s="37">
        <f t="shared" ref="BQ21:EB21" si="64">IF(BQ$2&gt;=$C20,IF(BQ$2&lt;=$C21,(BQ$2-$C20)/($C21-$C20),IF(BQ$2&lt;=$C22,1-(BQ$2-$C21)/($C22-$C21),0)),0)</f>
        <v>0</v>
      </c>
      <c r="BR21" s="37">
        <f t="shared" si="64"/>
        <v>0</v>
      </c>
      <c r="BS21" s="37">
        <f t="shared" si="64"/>
        <v>0</v>
      </c>
      <c r="BT21" s="37">
        <f t="shared" si="64"/>
        <v>0</v>
      </c>
      <c r="BU21" s="37">
        <f t="shared" si="64"/>
        <v>0</v>
      </c>
      <c r="BV21" s="37">
        <f t="shared" si="64"/>
        <v>0</v>
      </c>
      <c r="BW21" s="37">
        <f t="shared" si="64"/>
        <v>0</v>
      </c>
      <c r="BX21" s="37">
        <f t="shared" si="64"/>
        <v>0</v>
      </c>
      <c r="BY21" s="37">
        <f t="shared" si="64"/>
        <v>0</v>
      </c>
      <c r="BZ21" s="37">
        <f t="shared" si="64"/>
        <v>0</v>
      </c>
      <c r="CA21" s="37">
        <f t="shared" si="64"/>
        <v>0</v>
      </c>
      <c r="CB21" s="37">
        <f t="shared" si="64"/>
        <v>0</v>
      </c>
      <c r="CC21" s="37">
        <f t="shared" si="64"/>
        <v>0</v>
      </c>
      <c r="CD21" s="37">
        <f t="shared" si="64"/>
        <v>0</v>
      </c>
      <c r="CE21" s="37">
        <f t="shared" si="64"/>
        <v>0</v>
      </c>
      <c r="CF21" s="37">
        <f t="shared" si="64"/>
        <v>0</v>
      </c>
      <c r="CG21" s="37">
        <f t="shared" si="64"/>
        <v>0</v>
      </c>
      <c r="CH21" s="37">
        <f t="shared" si="64"/>
        <v>0</v>
      </c>
      <c r="CI21" s="37">
        <f t="shared" si="64"/>
        <v>0</v>
      </c>
      <c r="CJ21" s="37">
        <f t="shared" si="64"/>
        <v>0</v>
      </c>
      <c r="CK21" s="37">
        <f t="shared" si="64"/>
        <v>0</v>
      </c>
      <c r="CL21" s="37">
        <f t="shared" si="64"/>
        <v>0</v>
      </c>
      <c r="CM21" s="37">
        <f t="shared" si="64"/>
        <v>0</v>
      </c>
      <c r="CN21" s="37">
        <f t="shared" si="64"/>
        <v>0</v>
      </c>
      <c r="CO21" s="37">
        <f t="shared" si="64"/>
        <v>0</v>
      </c>
      <c r="CP21" s="37">
        <f t="shared" si="64"/>
        <v>0</v>
      </c>
      <c r="CQ21" s="37">
        <f t="shared" si="64"/>
        <v>0</v>
      </c>
      <c r="CR21" s="37">
        <f t="shared" si="64"/>
        <v>0</v>
      </c>
      <c r="CS21" s="37">
        <f t="shared" si="64"/>
        <v>0</v>
      </c>
      <c r="CT21" s="37">
        <f t="shared" si="64"/>
        <v>0</v>
      </c>
      <c r="CU21" s="37">
        <f t="shared" si="64"/>
        <v>0</v>
      </c>
      <c r="CV21" s="37">
        <f t="shared" si="64"/>
        <v>0</v>
      </c>
      <c r="CW21" s="37">
        <f t="shared" si="64"/>
        <v>0</v>
      </c>
      <c r="CX21" s="37">
        <f t="shared" si="64"/>
        <v>0</v>
      </c>
      <c r="CY21" s="37">
        <f t="shared" si="64"/>
        <v>0</v>
      </c>
      <c r="CZ21" s="37">
        <f t="shared" si="64"/>
        <v>0</v>
      </c>
      <c r="DA21" s="37">
        <f t="shared" si="64"/>
        <v>0</v>
      </c>
      <c r="DB21" s="37">
        <f t="shared" si="64"/>
        <v>0</v>
      </c>
      <c r="DC21" s="37">
        <f t="shared" si="64"/>
        <v>0</v>
      </c>
      <c r="DD21" s="37">
        <f t="shared" si="64"/>
        <v>0</v>
      </c>
      <c r="DE21" s="37">
        <f t="shared" si="64"/>
        <v>0</v>
      </c>
      <c r="DF21" s="37">
        <f t="shared" si="64"/>
        <v>0</v>
      </c>
      <c r="DG21" s="37">
        <f t="shared" si="64"/>
        <v>0</v>
      </c>
      <c r="DH21" s="37">
        <f t="shared" si="64"/>
        <v>0</v>
      </c>
      <c r="DI21" s="37">
        <f t="shared" si="64"/>
        <v>0</v>
      </c>
      <c r="DJ21" s="37">
        <f t="shared" si="64"/>
        <v>0</v>
      </c>
      <c r="DK21" s="37">
        <f t="shared" si="64"/>
        <v>0</v>
      </c>
      <c r="DL21" s="37">
        <f t="shared" si="64"/>
        <v>0</v>
      </c>
      <c r="DM21" s="37">
        <f t="shared" si="64"/>
        <v>0</v>
      </c>
      <c r="DN21" s="37">
        <f t="shared" si="64"/>
        <v>0</v>
      </c>
      <c r="DO21" s="37">
        <f t="shared" si="64"/>
        <v>0</v>
      </c>
      <c r="DP21" s="37">
        <f t="shared" si="64"/>
        <v>0</v>
      </c>
      <c r="DQ21" s="37">
        <f t="shared" si="64"/>
        <v>0</v>
      </c>
      <c r="DR21" s="37">
        <f t="shared" si="64"/>
        <v>0</v>
      </c>
      <c r="DS21" s="37">
        <f t="shared" si="64"/>
        <v>0</v>
      </c>
      <c r="DT21" s="37">
        <f t="shared" si="64"/>
        <v>0</v>
      </c>
      <c r="DU21" s="37">
        <f t="shared" si="64"/>
        <v>0</v>
      </c>
      <c r="DV21" s="37">
        <f t="shared" si="64"/>
        <v>0</v>
      </c>
      <c r="DW21" s="37">
        <f t="shared" si="64"/>
        <v>0</v>
      </c>
      <c r="DX21" s="37">
        <f t="shared" si="64"/>
        <v>0</v>
      </c>
      <c r="DY21" s="37">
        <f t="shared" si="64"/>
        <v>0</v>
      </c>
      <c r="DZ21" s="37">
        <f t="shared" si="64"/>
        <v>0</v>
      </c>
      <c r="EA21" s="37">
        <f t="shared" si="64"/>
        <v>0</v>
      </c>
      <c r="EB21" s="37">
        <f t="shared" si="64"/>
        <v>0</v>
      </c>
      <c r="EC21" s="37">
        <f t="shared" ref="EC21:GN21" si="65">IF(EC$2&gt;=$C20,IF(EC$2&lt;=$C21,(EC$2-$C20)/($C21-$C20),IF(EC$2&lt;=$C22,1-(EC$2-$C21)/($C22-$C21),0)),0)</f>
        <v>0</v>
      </c>
      <c r="ED21" s="37">
        <f t="shared" si="65"/>
        <v>0</v>
      </c>
      <c r="EE21" s="37">
        <f t="shared" si="65"/>
        <v>0</v>
      </c>
      <c r="EF21" s="37">
        <f t="shared" si="65"/>
        <v>0</v>
      </c>
      <c r="EG21" s="37">
        <f t="shared" si="65"/>
        <v>0</v>
      </c>
      <c r="EH21" s="37">
        <f t="shared" si="65"/>
        <v>0</v>
      </c>
      <c r="EI21" s="37">
        <f t="shared" si="65"/>
        <v>0</v>
      </c>
      <c r="EJ21" s="37">
        <f t="shared" si="65"/>
        <v>0</v>
      </c>
      <c r="EK21" s="37">
        <f t="shared" si="65"/>
        <v>0</v>
      </c>
      <c r="EL21" s="37">
        <f t="shared" si="65"/>
        <v>0</v>
      </c>
      <c r="EM21" s="37">
        <f t="shared" si="65"/>
        <v>0</v>
      </c>
      <c r="EN21" s="37">
        <f t="shared" si="65"/>
        <v>0</v>
      </c>
      <c r="EO21" s="37">
        <f t="shared" si="65"/>
        <v>0</v>
      </c>
      <c r="EP21" s="37">
        <f t="shared" si="65"/>
        <v>0</v>
      </c>
      <c r="EQ21" s="37">
        <f t="shared" si="65"/>
        <v>0</v>
      </c>
      <c r="ER21" s="37">
        <f t="shared" si="65"/>
        <v>0</v>
      </c>
      <c r="ES21" s="37">
        <f t="shared" si="65"/>
        <v>0</v>
      </c>
      <c r="ET21" s="37">
        <f t="shared" si="65"/>
        <v>0</v>
      </c>
      <c r="EU21" s="37">
        <f t="shared" si="65"/>
        <v>0</v>
      </c>
      <c r="EV21" s="37">
        <f t="shared" si="65"/>
        <v>0</v>
      </c>
      <c r="EW21" s="37">
        <f t="shared" si="65"/>
        <v>0</v>
      </c>
      <c r="EX21" s="37">
        <f t="shared" si="65"/>
        <v>0</v>
      </c>
      <c r="EY21" s="37">
        <f t="shared" si="65"/>
        <v>0</v>
      </c>
      <c r="EZ21" s="37">
        <f t="shared" si="65"/>
        <v>0</v>
      </c>
      <c r="FA21" s="37">
        <f t="shared" si="65"/>
        <v>0</v>
      </c>
      <c r="FB21" s="37">
        <f t="shared" si="65"/>
        <v>0</v>
      </c>
      <c r="FC21" s="37">
        <f t="shared" si="65"/>
        <v>0</v>
      </c>
      <c r="FD21" s="37">
        <f t="shared" si="65"/>
        <v>0</v>
      </c>
      <c r="FE21" s="37">
        <f t="shared" si="65"/>
        <v>0</v>
      </c>
      <c r="FF21" s="37">
        <f t="shared" si="65"/>
        <v>0</v>
      </c>
      <c r="FG21" s="37">
        <f t="shared" si="65"/>
        <v>0</v>
      </c>
      <c r="FH21" s="37">
        <f t="shared" si="65"/>
        <v>0</v>
      </c>
      <c r="FI21" s="37">
        <f t="shared" si="65"/>
        <v>0</v>
      </c>
      <c r="FJ21" s="37">
        <f t="shared" si="65"/>
        <v>0</v>
      </c>
      <c r="FK21" s="37">
        <f t="shared" si="65"/>
        <v>0</v>
      </c>
      <c r="FL21" s="37">
        <f t="shared" si="65"/>
        <v>0</v>
      </c>
      <c r="FM21" s="37">
        <f t="shared" si="65"/>
        <v>0</v>
      </c>
      <c r="FN21" s="37">
        <f t="shared" si="65"/>
        <v>0</v>
      </c>
      <c r="FO21" s="37">
        <f t="shared" si="65"/>
        <v>0</v>
      </c>
      <c r="FP21" s="37">
        <f t="shared" si="65"/>
        <v>0</v>
      </c>
      <c r="FQ21" s="37">
        <f t="shared" si="65"/>
        <v>0</v>
      </c>
      <c r="FR21" s="37">
        <f t="shared" si="65"/>
        <v>0</v>
      </c>
      <c r="FS21" s="37">
        <f t="shared" si="65"/>
        <v>0</v>
      </c>
      <c r="FT21" s="37">
        <f t="shared" si="65"/>
        <v>0</v>
      </c>
      <c r="FU21" s="37">
        <f t="shared" si="65"/>
        <v>0</v>
      </c>
      <c r="FV21" s="37">
        <f t="shared" si="65"/>
        <v>0</v>
      </c>
      <c r="FW21" s="37">
        <f t="shared" si="65"/>
        <v>0</v>
      </c>
      <c r="FX21" s="37">
        <f t="shared" si="65"/>
        <v>0</v>
      </c>
      <c r="FY21" s="37">
        <f t="shared" si="65"/>
        <v>0</v>
      </c>
      <c r="FZ21" s="37">
        <f t="shared" si="65"/>
        <v>0</v>
      </c>
      <c r="GA21" s="37">
        <f t="shared" si="65"/>
        <v>0</v>
      </c>
      <c r="GB21" s="37">
        <f t="shared" si="65"/>
        <v>0</v>
      </c>
      <c r="GC21" s="37">
        <f t="shared" si="65"/>
        <v>0</v>
      </c>
      <c r="GD21" s="37">
        <f t="shared" si="65"/>
        <v>0</v>
      </c>
      <c r="GE21" s="37">
        <f t="shared" si="65"/>
        <v>0</v>
      </c>
      <c r="GF21" s="37">
        <f t="shared" si="65"/>
        <v>0</v>
      </c>
      <c r="GG21" s="37">
        <f t="shared" si="65"/>
        <v>0</v>
      </c>
      <c r="GH21" s="37">
        <f t="shared" si="65"/>
        <v>0</v>
      </c>
      <c r="GI21" s="37">
        <f t="shared" si="65"/>
        <v>0</v>
      </c>
      <c r="GJ21" s="37">
        <f t="shared" si="65"/>
        <v>0</v>
      </c>
      <c r="GK21" s="37">
        <f t="shared" si="65"/>
        <v>0</v>
      </c>
      <c r="GL21" s="37">
        <f t="shared" si="65"/>
        <v>0</v>
      </c>
      <c r="GM21" s="37">
        <f t="shared" si="65"/>
        <v>0</v>
      </c>
      <c r="GN21" s="37">
        <f t="shared" si="65"/>
        <v>0</v>
      </c>
      <c r="GO21" s="37">
        <f t="shared" ref="GO21:IZ21" si="66">IF(GO$2&gt;=$C20,IF(GO$2&lt;=$C21,(GO$2-$C20)/($C21-$C20),IF(GO$2&lt;=$C22,1-(GO$2-$C21)/($C22-$C21),0)),0)</f>
        <v>0</v>
      </c>
      <c r="GP21" s="37">
        <f t="shared" si="66"/>
        <v>0</v>
      </c>
      <c r="GQ21" s="37">
        <f t="shared" si="66"/>
        <v>0</v>
      </c>
      <c r="GR21" s="37">
        <f t="shared" si="66"/>
        <v>0</v>
      </c>
      <c r="GS21" s="37">
        <f t="shared" si="66"/>
        <v>0</v>
      </c>
      <c r="GT21" s="37">
        <f t="shared" si="66"/>
        <v>0</v>
      </c>
      <c r="GU21" s="37">
        <f t="shared" si="66"/>
        <v>0</v>
      </c>
      <c r="GV21" s="37">
        <f t="shared" si="66"/>
        <v>0</v>
      </c>
      <c r="GW21" s="37">
        <f t="shared" si="66"/>
        <v>0</v>
      </c>
      <c r="GX21" s="37">
        <f t="shared" si="66"/>
        <v>0</v>
      </c>
      <c r="GY21" s="37">
        <f t="shared" si="66"/>
        <v>0</v>
      </c>
      <c r="GZ21" s="37">
        <f t="shared" si="66"/>
        <v>0</v>
      </c>
      <c r="HA21" s="37">
        <f t="shared" si="66"/>
        <v>0</v>
      </c>
      <c r="HB21" s="37">
        <f t="shared" si="66"/>
        <v>8.3333333333333329E-2</v>
      </c>
      <c r="HC21" s="37">
        <f t="shared" si="66"/>
        <v>0.16666666666666666</v>
      </c>
      <c r="HD21" s="37">
        <f t="shared" si="66"/>
        <v>0.25</v>
      </c>
      <c r="HE21" s="37">
        <f t="shared" si="66"/>
        <v>0.33333333333333331</v>
      </c>
      <c r="HF21" s="37">
        <f t="shared" si="66"/>
        <v>0.41666666666666669</v>
      </c>
      <c r="HG21" s="37">
        <f t="shared" si="66"/>
        <v>0.5</v>
      </c>
      <c r="HH21" s="37">
        <f t="shared" si="66"/>
        <v>0.58333333333333337</v>
      </c>
      <c r="HI21" s="37">
        <f t="shared" si="66"/>
        <v>0.66666666666666663</v>
      </c>
      <c r="HJ21" s="37">
        <f t="shared" si="66"/>
        <v>0.75</v>
      </c>
      <c r="HK21" s="37">
        <f t="shared" si="66"/>
        <v>0.83333333333333337</v>
      </c>
      <c r="HL21" s="37">
        <f t="shared" si="66"/>
        <v>0.91666666666666663</v>
      </c>
      <c r="HM21" s="37">
        <f t="shared" si="66"/>
        <v>1</v>
      </c>
      <c r="HN21" s="37">
        <f t="shared" si="66"/>
        <v>0.91666666666666663</v>
      </c>
      <c r="HO21" s="37">
        <f t="shared" si="66"/>
        <v>0.83333333333333337</v>
      </c>
      <c r="HP21" s="37">
        <f t="shared" si="66"/>
        <v>0.75</v>
      </c>
      <c r="HQ21" s="37">
        <f t="shared" si="66"/>
        <v>0.66666666666666674</v>
      </c>
      <c r="HR21" s="37">
        <f t="shared" si="66"/>
        <v>0.58333333333333326</v>
      </c>
      <c r="HS21" s="37">
        <f t="shared" si="66"/>
        <v>0.5</v>
      </c>
      <c r="HT21" s="37">
        <f t="shared" si="66"/>
        <v>0.41666666666666663</v>
      </c>
      <c r="HU21" s="37">
        <f t="shared" si="66"/>
        <v>0.33333333333333337</v>
      </c>
      <c r="HV21" s="37">
        <f t="shared" si="66"/>
        <v>0.25</v>
      </c>
      <c r="HW21" s="37">
        <f t="shared" si="66"/>
        <v>0.16666666666666663</v>
      </c>
      <c r="HX21" s="37">
        <f t="shared" si="66"/>
        <v>8.333333333333337E-2</v>
      </c>
      <c r="HY21" s="37">
        <f t="shared" si="66"/>
        <v>0</v>
      </c>
      <c r="HZ21" s="37">
        <f t="shared" si="66"/>
        <v>0</v>
      </c>
      <c r="IA21" s="37">
        <f t="shared" si="66"/>
        <v>0</v>
      </c>
      <c r="IB21" s="37">
        <f t="shared" si="66"/>
        <v>0</v>
      </c>
      <c r="IC21" s="37">
        <f t="shared" si="66"/>
        <v>0</v>
      </c>
      <c r="ID21" s="37">
        <f t="shared" si="66"/>
        <v>0</v>
      </c>
      <c r="IE21" s="37">
        <f t="shared" si="66"/>
        <v>0</v>
      </c>
      <c r="IF21" s="37">
        <f t="shared" si="66"/>
        <v>0</v>
      </c>
      <c r="IG21" s="37">
        <f t="shared" si="66"/>
        <v>0</v>
      </c>
      <c r="IH21" s="37">
        <f t="shared" si="66"/>
        <v>0</v>
      </c>
      <c r="II21" s="37">
        <f t="shared" si="66"/>
        <v>0</v>
      </c>
      <c r="IJ21" s="37">
        <f t="shared" si="66"/>
        <v>0</v>
      </c>
      <c r="IK21" s="37">
        <f t="shared" si="66"/>
        <v>0</v>
      </c>
      <c r="IL21" s="37">
        <f t="shared" si="66"/>
        <v>0</v>
      </c>
      <c r="IM21" s="37">
        <f t="shared" si="66"/>
        <v>0</v>
      </c>
      <c r="IN21" s="37">
        <f t="shared" si="66"/>
        <v>0</v>
      </c>
      <c r="IO21" s="37">
        <f t="shared" si="66"/>
        <v>0</v>
      </c>
      <c r="IP21" s="37">
        <f t="shared" si="66"/>
        <v>0</v>
      </c>
      <c r="IQ21" s="37">
        <f t="shared" si="66"/>
        <v>0</v>
      </c>
      <c r="IR21" s="37">
        <f t="shared" si="66"/>
        <v>0</v>
      </c>
      <c r="IS21" s="37">
        <f t="shared" si="66"/>
        <v>0</v>
      </c>
      <c r="IT21" s="37">
        <f t="shared" si="66"/>
        <v>0</v>
      </c>
      <c r="IU21" s="37">
        <f t="shared" si="66"/>
        <v>0</v>
      </c>
      <c r="IV21" s="37">
        <f t="shared" si="66"/>
        <v>0</v>
      </c>
      <c r="IW21" s="37">
        <f t="shared" si="66"/>
        <v>0</v>
      </c>
      <c r="IX21" s="37">
        <f t="shared" si="66"/>
        <v>0</v>
      </c>
      <c r="IY21" s="37">
        <f t="shared" si="66"/>
        <v>0</v>
      </c>
      <c r="IZ21" s="37">
        <f t="shared" si="66"/>
        <v>0</v>
      </c>
      <c r="JA21" s="37">
        <f t="shared" ref="JA21:LL21" si="67">IF(JA$2&gt;=$C20,IF(JA$2&lt;=$C21,(JA$2-$C20)/($C21-$C20),IF(JA$2&lt;=$C22,1-(JA$2-$C21)/($C22-$C21),0)),0)</f>
        <v>0</v>
      </c>
      <c r="JB21" s="37">
        <f t="shared" si="67"/>
        <v>0</v>
      </c>
      <c r="JC21" s="37">
        <f t="shared" si="67"/>
        <v>0</v>
      </c>
      <c r="JD21" s="37">
        <f t="shared" si="67"/>
        <v>0</v>
      </c>
      <c r="JE21" s="37">
        <f t="shared" si="67"/>
        <v>0</v>
      </c>
      <c r="JF21" s="37">
        <f t="shared" si="67"/>
        <v>0</v>
      </c>
      <c r="JG21" s="37">
        <f t="shared" si="67"/>
        <v>0</v>
      </c>
      <c r="JH21" s="37">
        <f t="shared" si="67"/>
        <v>0</v>
      </c>
      <c r="JI21" s="37">
        <f t="shared" si="67"/>
        <v>0</v>
      </c>
      <c r="JJ21" s="37">
        <f t="shared" si="67"/>
        <v>0</v>
      </c>
      <c r="JK21" s="37">
        <f t="shared" si="67"/>
        <v>0</v>
      </c>
      <c r="JL21" s="37">
        <f t="shared" si="67"/>
        <v>0</v>
      </c>
      <c r="JM21" s="37">
        <f t="shared" si="67"/>
        <v>0</v>
      </c>
      <c r="JN21" s="37">
        <f t="shared" si="67"/>
        <v>0</v>
      </c>
      <c r="JO21" s="37">
        <f t="shared" si="67"/>
        <v>0</v>
      </c>
      <c r="JP21" s="37">
        <f t="shared" si="67"/>
        <v>0</v>
      </c>
      <c r="JQ21" s="37">
        <f t="shared" si="67"/>
        <v>0</v>
      </c>
      <c r="JR21" s="37">
        <f t="shared" si="67"/>
        <v>0</v>
      </c>
      <c r="JS21" s="37">
        <f t="shared" si="67"/>
        <v>0</v>
      </c>
      <c r="JT21" s="37">
        <f t="shared" si="67"/>
        <v>0</v>
      </c>
      <c r="JU21" s="37">
        <f t="shared" si="67"/>
        <v>0</v>
      </c>
      <c r="JV21" s="37">
        <f t="shared" si="67"/>
        <v>0</v>
      </c>
      <c r="JW21" s="37">
        <f t="shared" si="67"/>
        <v>0</v>
      </c>
      <c r="JX21" s="37">
        <f t="shared" si="67"/>
        <v>0</v>
      </c>
      <c r="JY21" s="37">
        <f t="shared" si="67"/>
        <v>0</v>
      </c>
      <c r="JZ21" s="37">
        <f t="shared" si="67"/>
        <v>0</v>
      </c>
      <c r="KA21" s="37">
        <f t="shared" si="67"/>
        <v>0</v>
      </c>
      <c r="KB21" s="37">
        <f t="shared" si="67"/>
        <v>0</v>
      </c>
      <c r="KC21" s="37">
        <f t="shared" si="67"/>
        <v>0</v>
      </c>
      <c r="KD21" s="37">
        <f t="shared" si="67"/>
        <v>0</v>
      </c>
      <c r="KE21" s="37">
        <f t="shared" si="67"/>
        <v>0</v>
      </c>
      <c r="KF21" s="37">
        <f t="shared" si="67"/>
        <v>0</v>
      </c>
      <c r="KG21" s="37">
        <f t="shared" si="67"/>
        <v>0</v>
      </c>
      <c r="KH21" s="37">
        <f t="shared" si="67"/>
        <v>0</v>
      </c>
      <c r="KI21" s="37">
        <f t="shared" si="67"/>
        <v>0</v>
      </c>
      <c r="KJ21" s="37">
        <f t="shared" si="67"/>
        <v>0</v>
      </c>
      <c r="KK21" s="37">
        <f t="shared" si="67"/>
        <v>0</v>
      </c>
      <c r="KL21" s="37">
        <f t="shared" si="67"/>
        <v>0</v>
      </c>
      <c r="KM21" s="37">
        <f t="shared" si="67"/>
        <v>0</v>
      </c>
      <c r="KN21" s="37">
        <f t="shared" si="67"/>
        <v>0</v>
      </c>
      <c r="KO21" s="37">
        <f t="shared" si="67"/>
        <v>0</v>
      </c>
      <c r="KP21" s="37">
        <f t="shared" si="67"/>
        <v>0</v>
      </c>
      <c r="KQ21" s="37">
        <f t="shared" si="67"/>
        <v>0</v>
      </c>
      <c r="KR21" s="37">
        <f t="shared" si="67"/>
        <v>0</v>
      </c>
      <c r="KS21" s="37">
        <f t="shared" si="67"/>
        <v>0</v>
      </c>
      <c r="KT21" s="37">
        <f t="shared" si="67"/>
        <v>0</v>
      </c>
      <c r="KU21" s="37">
        <f t="shared" si="67"/>
        <v>0</v>
      </c>
      <c r="KV21" s="37">
        <f t="shared" si="67"/>
        <v>0</v>
      </c>
      <c r="KW21" s="37">
        <f t="shared" si="67"/>
        <v>0</v>
      </c>
      <c r="KX21" s="37">
        <f t="shared" si="67"/>
        <v>0</v>
      </c>
      <c r="KY21" s="37">
        <f t="shared" si="67"/>
        <v>0</v>
      </c>
      <c r="KZ21" s="37">
        <f t="shared" si="67"/>
        <v>0</v>
      </c>
      <c r="LA21" s="37">
        <f t="shared" si="67"/>
        <v>0</v>
      </c>
      <c r="LB21" s="37">
        <f t="shared" si="67"/>
        <v>0</v>
      </c>
      <c r="LC21" s="37">
        <f t="shared" si="67"/>
        <v>0</v>
      </c>
      <c r="LD21" s="37">
        <f t="shared" si="67"/>
        <v>0</v>
      </c>
      <c r="LE21" s="37">
        <f t="shared" si="67"/>
        <v>0</v>
      </c>
      <c r="LF21" s="37">
        <f t="shared" si="67"/>
        <v>0</v>
      </c>
      <c r="LG21" s="37">
        <f t="shared" si="67"/>
        <v>0</v>
      </c>
      <c r="LH21" s="37">
        <f t="shared" si="67"/>
        <v>0</v>
      </c>
      <c r="LI21" s="37">
        <f t="shared" si="67"/>
        <v>0</v>
      </c>
      <c r="LJ21" s="37">
        <f t="shared" si="67"/>
        <v>0</v>
      </c>
      <c r="LK21" s="37">
        <f t="shared" si="67"/>
        <v>0</v>
      </c>
      <c r="LL21" s="37">
        <f t="shared" si="67"/>
        <v>0</v>
      </c>
      <c r="LM21" s="37">
        <f t="shared" ref="LM21:NA21" si="68">IF(LM$2&gt;=$C20,IF(LM$2&lt;=$C21,(LM$2-$C20)/($C21-$C20),IF(LM$2&lt;=$C22,1-(LM$2-$C21)/($C22-$C21),0)),0)</f>
        <v>0</v>
      </c>
      <c r="LN21" s="37">
        <f t="shared" si="68"/>
        <v>0</v>
      </c>
      <c r="LO21" s="37">
        <f t="shared" si="68"/>
        <v>0</v>
      </c>
      <c r="LP21" s="37">
        <f t="shared" si="68"/>
        <v>0</v>
      </c>
      <c r="LQ21" s="37">
        <f t="shared" si="68"/>
        <v>0</v>
      </c>
      <c r="LR21" s="37">
        <f t="shared" si="68"/>
        <v>0</v>
      </c>
      <c r="LS21" s="37">
        <f t="shared" si="68"/>
        <v>0</v>
      </c>
      <c r="LT21" s="37">
        <f t="shared" si="68"/>
        <v>0</v>
      </c>
      <c r="LU21" s="37">
        <f t="shared" si="68"/>
        <v>0</v>
      </c>
      <c r="LV21" s="37">
        <f t="shared" si="68"/>
        <v>0</v>
      </c>
      <c r="LW21" s="37">
        <f t="shared" si="68"/>
        <v>0</v>
      </c>
      <c r="LX21" s="37">
        <f t="shared" si="68"/>
        <v>0</v>
      </c>
      <c r="LY21" s="37">
        <f t="shared" si="68"/>
        <v>0</v>
      </c>
      <c r="LZ21" s="37">
        <f t="shared" si="68"/>
        <v>0</v>
      </c>
      <c r="MA21" s="37">
        <f t="shared" si="68"/>
        <v>0</v>
      </c>
      <c r="MB21" s="37">
        <f t="shared" si="68"/>
        <v>0</v>
      </c>
      <c r="MC21" s="37">
        <f t="shared" si="68"/>
        <v>0</v>
      </c>
      <c r="MD21" s="37">
        <f t="shared" si="68"/>
        <v>0</v>
      </c>
      <c r="ME21" s="37">
        <f t="shared" si="68"/>
        <v>0</v>
      </c>
      <c r="MF21" s="37">
        <f t="shared" si="68"/>
        <v>0</v>
      </c>
      <c r="MG21" s="37">
        <f t="shared" si="68"/>
        <v>0</v>
      </c>
      <c r="MH21" s="37">
        <f t="shared" si="68"/>
        <v>0</v>
      </c>
      <c r="MI21" s="37">
        <f t="shared" si="68"/>
        <v>0</v>
      </c>
      <c r="MJ21" s="37">
        <f t="shared" si="68"/>
        <v>0</v>
      </c>
      <c r="MK21" s="37">
        <f t="shared" si="68"/>
        <v>0</v>
      </c>
      <c r="ML21" s="37">
        <f t="shared" si="68"/>
        <v>0</v>
      </c>
      <c r="MM21" s="37">
        <f t="shared" si="68"/>
        <v>0</v>
      </c>
      <c r="MN21" s="37">
        <f t="shared" si="68"/>
        <v>0</v>
      </c>
      <c r="MO21" s="37">
        <f t="shared" si="68"/>
        <v>0</v>
      </c>
      <c r="MP21" s="37">
        <f t="shared" si="68"/>
        <v>0</v>
      </c>
      <c r="MQ21" s="37">
        <f t="shared" si="68"/>
        <v>0</v>
      </c>
      <c r="MR21" s="37">
        <f t="shared" si="68"/>
        <v>0</v>
      </c>
      <c r="MS21" s="37">
        <f t="shared" si="68"/>
        <v>0</v>
      </c>
      <c r="MT21" s="37">
        <f t="shared" si="68"/>
        <v>0</v>
      </c>
      <c r="MU21" s="37">
        <f t="shared" si="68"/>
        <v>0</v>
      </c>
      <c r="MV21" s="37">
        <f t="shared" si="68"/>
        <v>0</v>
      </c>
      <c r="MW21" s="37">
        <f t="shared" si="68"/>
        <v>0</v>
      </c>
      <c r="MX21" s="37">
        <f t="shared" si="68"/>
        <v>0</v>
      </c>
      <c r="MY21" s="37">
        <f t="shared" si="68"/>
        <v>0</v>
      </c>
      <c r="MZ21" s="37">
        <f t="shared" si="68"/>
        <v>0</v>
      </c>
      <c r="NA21" s="37">
        <f t="shared" si="68"/>
        <v>0</v>
      </c>
    </row>
    <row r="22" spans="3:365" x14ac:dyDescent="0.25">
      <c r="C22" s="36">
        <f t="shared" si="25"/>
        <v>228</v>
      </c>
      <c r="D22" s="36" t="str">
        <f t="shared" si="44"/>
        <v>19y</v>
      </c>
      <c r="E22" s="37">
        <f t="shared" ref="E22:BP22" si="69">IF(E$2&gt;=$C21,IF(E$2&lt;=$C22,(E$2-$C21)/($C22-$C21),IF(E$2&lt;=$C23,1-(E$2-$C22)/($C23-$C22),0)),0)</f>
        <v>0</v>
      </c>
      <c r="F22" s="37">
        <f t="shared" si="69"/>
        <v>0</v>
      </c>
      <c r="G22" s="37">
        <f t="shared" si="69"/>
        <v>0</v>
      </c>
      <c r="H22" s="37">
        <f t="shared" si="69"/>
        <v>0</v>
      </c>
      <c r="I22" s="37">
        <f t="shared" si="69"/>
        <v>0</v>
      </c>
      <c r="J22" s="37">
        <f t="shared" si="69"/>
        <v>0</v>
      </c>
      <c r="K22" s="37">
        <f t="shared" si="69"/>
        <v>0</v>
      </c>
      <c r="L22" s="37">
        <f t="shared" si="69"/>
        <v>0</v>
      </c>
      <c r="M22" s="37">
        <f t="shared" si="69"/>
        <v>0</v>
      </c>
      <c r="N22" s="37">
        <f t="shared" si="69"/>
        <v>0</v>
      </c>
      <c r="O22" s="37">
        <f t="shared" si="69"/>
        <v>0</v>
      </c>
      <c r="P22" s="37">
        <f t="shared" si="69"/>
        <v>0</v>
      </c>
      <c r="Q22" s="37">
        <f t="shared" si="69"/>
        <v>0</v>
      </c>
      <c r="R22" s="37">
        <f t="shared" si="69"/>
        <v>0</v>
      </c>
      <c r="S22" s="37">
        <f t="shared" si="69"/>
        <v>0</v>
      </c>
      <c r="T22" s="37">
        <f t="shared" si="69"/>
        <v>0</v>
      </c>
      <c r="U22" s="37">
        <f t="shared" si="69"/>
        <v>0</v>
      </c>
      <c r="V22" s="37">
        <f t="shared" si="69"/>
        <v>0</v>
      </c>
      <c r="W22" s="37">
        <f t="shared" si="69"/>
        <v>0</v>
      </c>
      <c r="X22" s="37">
        <f t="shared" si="69"/>
        <v>0</v>
      </c>
      <c r="Y22" s="37">
        <f t="shared" si="69"/>
        <v>0</v>
      </c>
      <c r="Z22" s="37">
        <f t="shared" si="69"/>
        <v>0</v>
      </c>
      <c r="AA22" s="37">
        <f t="shared" si="69"/>
        <v>0</v>
      </c>
      <c r="AB22" s="37">
        <f t="shared" si="69"/>
        <v>0</v>
      </c>
      <c r="AC22" s="37">
        <f t="shared" si="69"/>
        <v>0</v>
      </c>
      <c r="AD22" s="37">
        <f t="shared" si="69"/>
        <v>0</v>
      </c>
      <c r="AE22" s="37">
        <f t="shared" si="69"/>
        <v>0</v>
      </c>
      <c r="AF22" s="37">
        <f t="shared" si="69"/>
        <v>0</v>
      </c>
      <c r="AG22" s="37">
        <f t="shared" si="69"/>
        <v>0</v>
      </c>
      <c r="AH22" s="37">
        <f t="shared" si="69"/>
        <v>0</v>
      </c>
      <c r="AI22" s="37">
        <f t="shared" si="69"/>
        <v>0</v>
      </c>
      <c r="AJ22" s="37">
        <f t="shared" si="69"/>
        <v>0</v>
      </c>
      <c r="AK22" s="37">
        <f t="shared" si="69"/>
        <v>0</v>
      </c>
      <c r="AL22" s="37">
        <f t="shared" si="69"/>
        <v>0</v>
      </c>
      <c r="AM22" s="37">
        <f t="shared" si="69"/>
        <v>0</v>
      </c>
      <c r="AN22" s="37">
        <f t="shared" si="69"/>
        <v>0</v>
      </c>
      <c r="AO22" s="37">
        <f t="shared" si="69"/>
        <v>0</v>
      </c>
      <c r="AP22" s="37">
        <f t="shared" si="69"/>
        <v>0</v>
      </c>
      <c r="AQ22" s="37">
        <f t="shared" si="69"/>
        <v>0</v>
      </c>
      <c r="AR22" s="37">
        <f t="shared" si="69"/>
        <v>0</v>
      </c>
      <c r="AS22" s="37">
        <f t="shared" si="69"/>
        <v>0</v>
      </c>
      <c r="AT22" s="37">
        <f t="shared" si="69"/>
        <v>0</v>
      </c>
      <c r="AU22" s="37">
        <f t="shared" si="69"/>
        <v>0</v>
      </c>
      <c r="AV22" s="37">
        <f t="shared" si="69"/>
        <v>0</v>
      </c>
      <c r="AW22" s="37">
        <f t="shared" si="69"/>
        <v>0</v>
      </c>
      <c r="AX22" s="37">
        <f t="shared" si="69"/>
        <v>0</v>
      </c>
      <c r="AY22" s="37">
        <f t="shared" si="69"/>
        <v>0</v>
      </c>
      <c r="AZ22" s="37">
        <f t="shared" si="69"/>
        <v>0</v>
      </c>
      <c r="BA22" s="37">
        <f t="shared" si="69"/>
        <v>0</v>
      </c>
      <c r="BB22" s="37">
        <f t="shared" si="69"/>
        <v>0</v>
      </c>
      <c r="BC22" s="37">
        <f t="shared" si="69"/>
        <v>0</v>
      </c>
      <c r="BD22" s="37">
        <f t="shared" si="69"/>
        <v>0</v>
      </c>
      <c r="BE22" s="37">
        <f t="shared" si="69"/>
        <v>0</v>
      </c>
      <c r="BF22" s="37">
        <f t="shared" si="69"/>
        <v>0</v>
      </c>
      <c r="BG22" s="37">
        <f t="shared" si="69"/>
        <v>0</v>
      </c>
      <c r="BH22" s="37">
        <f t="shared" si="69"/>
        <v>0</v>
      </c>
      <c r="BI22" s="37">
        <f t="shared" si="69"/>
        <v>0</v>
      </c>
      <c r="BJ22" s="37">
        <f t="shared" si="69"/>
        <v>0</v>
      </c>
      <c r="BK22" s="37">
        <f t="shared" si="69"/>
        <v>0</v>
      </c>
      <c r="BL22" s="37">
        <f t="shared" si="69"/>
        <v>0</v>
      </c>
      <c r="BM22" s="37">
        <f t="shared" si="69"/>
        <v>0</v>
      </c>
      <c r="BN22" s="37">
        <f t="shared" si="69"/>
        <v>0</v>
      </c>
      <c r="BO22" s="37">
        <f t="shared" si="69"/>
        <v>0</v>
      </c>
      <c r="BP22" s="37">
        <f t="shared" si="69"/>
        <v>0</v>
      </c>
      <c r="BQ22" s="37">
        <f t="shared" ref="BQ22:EB22" si="70">IF(BQ$2&gt;=$C21,IF(BQ$2&lt;=$C22,(BQ$2-$C21)/($C22-$C21),IF(BQ$2&lt;=$C23,1-(BQ$2-$C22)/($C23-$C22),0)),0)</f>
        <v>0</v>
      </c>
      <c r="BR22" s="37">
        <f t="shared" si="70"/>
        <v>0</v>
      </c>
      <c r="BS22" s="37">
        <f t="shared" si="70"/>
        <v>0</v>
      </c>
      <c r="BT22" s="37">
        <f t="shared" si="70"/>
        <v>0</v>
      </c>
      <c r="BU22" s="37">
        <f t="shared" si="70"/>
        <v>0</v>
      </c>
      <c r="BV22" s="37">
        <f t="shared" si="70"/>
        <v>0</v>
      </c>
      <c r="BW22" s="37">
        <f t="shared" si="70"/>
        <v>0</v>
      </c>
      <c r="BX22" s="37">
        <f t="shared" si="70"/>
        <v>0</v>
      </c>
      <c r="BY22" s="37">
        <f t="shared" si="70"/>
        <v>0</v>
      </c>
      <c r="BZ22" s="37">
        <f t="shared" si="70"/>
        <v>0</v>
      </c>
      <c r="CA22" s="37">
        <f t="shared" si="70"/>
        <v>0</v>
      </c>
      <c r="CB22" s="37">
        <f t="shared" si="70"/>
        <v>0</v>
      </c>
      <c r="CC22" s="37">
        <f t="shared" si="70"/>
        <v>0</v>
      </c>
      <c r="CD22" s="37">
        <f t="shared" si="70"/>
        <v>0</v>
      </c>
      <c r="CE22" s="37">
        <f t="shared" si="70"/>
        <v>0</v>
      </c>
      <c r="CF22" s="37">
        <f t="shared" si="70"/>
        <v>0</v>
      </c>
      <c r="CG22" s="37">
        <f t="shared" si="70"/>
        <v>0</v>
      </c>
      <c r="CH22" s="37">
        <f t="shared" si="70"/>
        <v>0</v>
      </c>
      <c r="CI22" s="37">
        <f t="shared" si="70"/>
        <v>0</v>
      </c>
      <c r="CJ22" s="37">
        <f t="shared" si="70"/>
        <v>0</v>
      </c>
      <c r="CK22" s="37">
        <f t="shared" si="70"/>
        <v>0</v>
      </c>
      <c r="CL22" s="37">
        <f t="shared" si="70"/>
        <v>0</v>
      </c>
      <c r="CM22" s="37">
        <f t="shared" si="70"/>
        <v>0</v>
      </c>
      <c r="CN22" s="37">
        <f t="shared" si="70"/>
        <v>0</v>
      </c>
      <c r="CO22" s="37">
        <f t="shared" si="70"/>
        <v>0</v>
      </c>
      <c r="CP22" s="37">
        <f t="shared" si="70"/>
        <v>0</v>
      </c>
      <c r="CQ22" s="37">
        <f t="shared" si="70"/>
        <v>0</v>
      </c>
      <c r="CR22" s="37">
        <f t="shared" si="70"/>
        <v>0</v>
      </c>
      <c r="CS22" s="37">
        <f t="shared" si="70"/>
        <v>0</v>
      </c>
      <c r="CT22" s="37">
        <f t="shared" si="70"/>
        <v>0</v>
      </c>
      <c r="CU22" s="37">
        <f t="shared" si="70"/>
        <v>0</v>
      </c>
      <c r="CV22" s="37">
        <f t="shared" si="70"/>
        <v>0</v>
      </c>
      <c r="CW22" s="37">
        <f t="shared" si="70"/>
        <v>0</v>
      </c>
      <c r="CX22" s="37">
        <f t="shared" si="70"/>
        <v>0</v>
      </c>
      <c r="CY22" s="37">
        <f t="shared" si="70"/>
        <v>0</v>
      </c>
      <c r="CZ22" s="37">
        <f t="shared" si="70"/>
        <v>0</v>
      </c>
      <c r="DA22" s="37">
        <f t="shared" si="70"/>
        <v>0</v>
      </c>
      <c r="DB22" s="37">
        <f t="shared" si="70"/>
        <v>0</v>
      </c>
      <c r="DC22" s="37">
        <f t="shared" si="70"/>
        <v>0</v>
      </c>
      <c r="DD22" s="37">
        <f t="shared" si="70"/>
        <v>0</v>
      </c>
      <c r="DE22" s="37">
        <f t="shared" si="70"/>
        <v>0</v>
      </c>
      <c r="DF22" s="37">
        <f t="shared" si="70"/>
        <v>0</v>
      </c>
      <c r="DG22" s="37">
        <f t="shared" si="70"/>
        <v>0</v>
      </c>
      <c r="DH22" s="37">
        <f t="shared" si="70"/>
        <v>0</v>
      </c>
      <c r="DI22" s="37">
        <f t="shared" si="70"/>
        <v>0</v>
      </c>
      <c r="DJ22" s="37">
        <f t="shared" si="70"/>
        <v>0</v>
      </c>
      <c r="DK22" s="37">
        <f t="shared" si="70"/>
        <v>0</v>
      </c>
      <c r="DL22" s="37">
        <f t="shared" si="70"/>
        <v>0</v>
      </c>
      <c r="DM22" s="37">
        <f t="shared" si="70"/>
        <v>0</v>
      </c>
      <c r="DN22" s="37">
        <f t="shared" si="70"/>
        <v>0</v>
      </c>
      <c r="DO22" s="37">
        <f t="shared" si="70"/>
        <v>0</v>
      </c>
      <c r="DP22" s="37">
        <f t="shared" si="70"/>
        <v>0</v>
      </c>
      <c r="DQ22" s="37">
        <f t="shared" si="70"/>
        <v>0</v>
      </c>
      <c r="DR22" s="37">
        <f t="shared" si="70"/>
        <v>0</v>
      </c>
      <c r="DS22" s="37">
        <f t="shared" si="70"/>
        <v>0</v>
      </c>
      <c r="DT22" s="37">
        <f t="shared" si="70"/>
        <v>0</v>
      </c>
      <c r="DU22" s="37">
        <f t="shared" si="70"/>
        <v>0</v>
      </c>
      <c r="DV22" s="37">
        <f t="shared" si="70"/>
        <v>0</v>
      </c>
      <c r="DW22" s="37">
        <f t="shared" si="70"/>
        <v>0</v>
      </c>
      <c r="DX22" s="37">
        <f t="shared" si="70"/>
        <v>0</v>
      </c>
      <c r="DY22" s="37">
        <f t="shared" si="70"/>
        <v>0</v>
      </c>
      <c r="DZ22" s="37">
        <f t="shared" si="70"/>
        <v>0</v>
      </c>
      <c r="EA22" s="37">
        <f t="shared" si="70"/>
        <v>0</v>
      </c>
      <c r="EB22" s="37">
        <f t="shared" si="70"/>
        <v>0</v>
      </c>
      <c r="EC22" s="37">
        <f t="shared" ref="EC22:GN22" si="71">IF(EC$2&gt;=$C21,IF(EC$2&lt;=$C22,(EC$2-$C21)/($C22-$C21),IF(EC$2&lt;=$C23,1-(EC$2-$C22)/($C23-$C22),0)),0)</f>
        <v>0</v>
      </c>
      <c r="ED22" s="37">
        <f t="shared" si="71"/>
        <v>0</v>
      </c>
      <c r="EE22" s="37">
        <f t="shared" si="71"/>
        <v>0</v>
      </c>
      <c r="EF22" s="37">
        <f t="shared" si="71"/>
        <v>0</v>
      </c>
      <c r="EG22" s="37">
        <f t="shared" si="71"/>
        <v>0</v>
      </c>
      <c r="EH22" s="37">
        <f t="shared" si="71"/>
        <v>0</v>
      </c>
      <c r="EI22" s="37">
        <f t="shared" si="71"/>
        <v>0</v>
      </c>
      <c r="EJ22" s="37">
        <f t="shared" si="71"/>
        <v>0</v>
      </c>
      <c r="EK22" s="37">
        <f t="shared" si="71"/>
        <v>0</v>
      </c>
      <c r="EL22" s="37">
        <f t="shared" si="71"/>
        <v>0</v>
      </c>
      <c r="EM22" s="37">
        <f t="shared" si="71"/>
        <v>0</v>
      </c>
      <c r="EN22" s="37">
        <f t="shared" si="71"/>
        <v>0</v>
      </c>
      <c r="EO22" s="37">
        <f t="shared" si="71"/>
        <v>0</v>
      </c>
      <c r="EP22" s="37">
        <f t="shared" si="71"/>
        <v>0</v>
      </c>
      <c r="EQ22" s="37">
        <f t="shared" si="71"/>
        <v>0</v>
      </c>
      <c r="ER22" s="37">
        <f t="shared" si="71"/>
        <v>0</v>
      </c>
      <c r="ES22" s="37">
        <f t="shared" si="71"/>
        <v>0</v>
      </c>
      <c r="ET22" s="37">
        <f t="shared" si="71"/>
        <v>0</v>
      </c>
      <c r="EU22" s="37">
        <f t="shared" si="71"/>
        <v>0</v>
      </c>
      <c r="EV22" s="37">
        <f t="shared" si="71"/>
        <v>0</v>
      </c>
      <c r="EW22" s="37">
        <f t="shared" si="71"/>
        <v>0</v>
      </c>
      <c r="EX22" s="37">
        <f t="shared" si="71"/>
        <v>0</v>
      </c>
      <c r="EY22" s="37">
        <f t="shared" si="71"/>
        <v>0</v>
      </c>
      <c r="EZ22" s="37">
        <f t="shared" si="71"/>
        <v>0</v>
      </c>
      <c r="FA22" s="37">
        <f t="shared" si="71"/>
        <v>0</v>
      </c>
      <c r="FB22" s="37">
        <f t="shared" si="71"/>
        <v>0</v>
      </c>
      <c r="FC22" s="37">
        <f t="shared" si="71"/>
        <v>0</v>
      </c>
      <c r="FD22" s="37">
        <f t="shared" si="71"/>
        <v>0</v>
      </c>
      <c r="FE22" s="37">
        <f t="shared" si="71"/>
        <v>0</v>
      </c>
      <c r="FF22" s="37">
        <f t="shared" si="71"/>
        <v>0</v>
      </c>
      <c r="FG22" s="37">
        <f t="shared" si="71"/>
        <v>0</v>
      </c>
      <c r="FH22" s="37">
        <f t="shared" si="71"/>
        <v>0</v>
      </c>
      <c r="FI22" s="37">
        <f t="shared" si="71"/>
        <v>0</v>
      </c>
      <c r="FJ22" s="37">
        <f t="shared" si="71"/>
        <v>0</v>
      </c>
      <c r="FK22" s="37">
        <f t="shared" si="71"/>
        <v>0</v>
      </c>
      <c r="FL22" s="37">
        <f t="shared" si="71"/>
        <v>0</v>
      </c>
      <c r="FM22" s="37">
        <f t="shared" si="71"/>
        <v>0</v>
      </c>
      <c r="FN22" s="37">
        <f t="shared" si="71"/>
        <v>0</v>
      </c>
      <c r="FO22" s="37">
        <f t="shared" si="71"/>
        <v>0</v>
      </c>
      <c r="FP22" s="37">
        <f t="shared" si="71"/>
        <v>0</v>
      </c>
      <c r="FQ22" s="37">
        <f t="shared" si="71"/>
        <v>0</v>
      </c>
      <c r="FR22" s="37">
        <f t="shared" si="71"/>
        <v>0</v>
      </c>
      <c r="FS22" s="37">
        <f t="shared" si="71"/>
        <v>0</v>
      </c>
      <c r="FT22" s="37">
        <f t="shared" si="71"/>
        <v>0</v>
      </c>
      <c r="FU22" s="37">
        <f t="shared" si="71"/>
        <v>0</v>
      </c>
      <c r="FV22" s="37">
        <f t="shared" si="71"/>
        <v>0</v>
      </c>
      <c r="FW22" s="37">
        <f t="shared" si="71"/>
        <v>0</v>
      </c>
      <c r="FX22" s="37">
        <f t="shared" si="71"/>
        <v>0</v>
      </c>
      <c r="FY22" s="37">
        <f t="shared" si="71"/>
        <v>0</v>
      </c>
      <c r="FZ22" s="37">
        <f t="shared" si="71"/>
        <v>0</v>
      </c>
      <c r="GA22" s="37">
        <f t="shared" si="71"/>
        <v>0</v>
      </c>
      <c r="GB22" s="37">
        <f t="shared" si="71"/>
        <v>0</v>
      </c>
      <c r="GC22" s="37">
        <f t="shared" si="71"/>
        <v>0</v>
      </c>
      <c r="GD22" s="37">
        <f t="shared" si="71"/>
        <v>0</v>
      </c>
      <c r="GE22" s="37">
        <f t="shared" si="71"/>
        <v>0</v>
      </c>
      <c r="GF22" s="37">
        <f t="shared" si="71"/>
        <v>0</v>
      </c>
      <c r="GG22" s="37">
        <f t="shared" si="71"/>
        <v>0</v>
      </c>
      <c r="GH22" s="37">
        <f t="shared" si="71"/>
        <v>0</v>
      </c>
      <c r="GI22" s="37">
        <f t="shared" si="71"/>
        <v>0</v>
      </c>
      <c r="GJ22" s="37">
        <f t="shared" si="71"/>
        <v>0</v>
      </c>
      <c r="GK22" s="37">
        <f t="shared" si="71"/>
        <v>0</v>
      </c>
      <c r="GL22" s="37">
        <f t="shared" si="71"/>
        <v>0</v>
      </c>
      <c r="GM22" s="37">
        <f t="shared" si="71"/>
        <v>0</v>
      </c>
      <c r="GN22" s="37">
        <f t="shared" si="71"/>
        <v>0</v>
      </c>
      <c r="GO22" s="37">
        <f t="shared" ref="GO22:IZ22" si="72">IF(GO$2&gt;=$C21,IF(GO$2&lt;=$C22,(GO$2-$C21)/($C22-$C21),IF(GO$2&lt;=$C23,1-(GO$2-$C22)/($C23-$C22),0)),0)</f>
        <v>0</v>
      </c>
      <c r="GP22" s="37">
        <f t="shared" si="72"/>
        <v>0</v>
      </c>
      <c r="GQ22" s="37">
        <f t="shared" si="72"/>
        <v>0</v>
      </c>
      <c r="GR22" s="37">
        <f t="shared" si="72"/>
        <v>0</v>
      </c>
      <c r="GS22" s="37">
        <f t="shared" si="72"/>
        <v>0</v>
      </c>
      <c r="GT22" s="37">
        <f t="shared" si="72"/>
        <v>0</v>
      </c>
      <c r="GU22" s="37">
        <f t="shared" si="72"/>
        <v>0</v>
      </c>
      <c r="GV22" s="37">
        <f t="shared" si="72"/>
        <v>0</v>
      </c>
      <c r="GW22" s="37">
        <f t="shared" si="72"/>
        <v>0</v>
      </c>
      <c r="GX22" s="37">
        <f t="shared" si="72"/>
        <v>0</v>
      </c>
      <c r="GY22" s="37">
        <f t="shared" si="72"/>
        <v>0</v>
      </c>
      <c r="GZ22" s="37">
        <f t="shared" si="72"/>
        <v>0</v>
      </c>
      <c r="HA22" s="37">
        <f t="shared" si="72"/>
        <v>0</v>
      </c>
      <c r="HB22" s="37">
        <f t="shared" si="72"/>
        <v>0</v>
      </c>
      <c r="HC22" s="37">
        <f t="shared" si="72"/>
        <v>0</v>
      </c>
      <c r="HD22" s="37">
        <f t="shared" si="72"/>
        <v>0</v>
      </c>
      <c r="HE22" s="37">
        <f t="shared" si="72"/>
        <v>0</v>
      </c>
      <c r="HF22" s="37">
        <f t="shared" si="72"/>
        <v>0</v>
      </c>
      <c r="HG22" s="37">
        <f t="shared" si="72"/>
        <v>0</v>
      </c>
      <c r="HH22" s="37">
        <f t="shared" si="72"/>
        <v>0</v>
      </c>
      <c r="HI22" s="37">
        <f t="shared" si="72"/>
        <v>0</v>
      </c>
      <c r="HJ22" s="37">
        <f t="shared" si="72"/>
        <v>0</v>
      </c>
      <c r="HK22" s="37">
        <f t="shared" si="72"/>
        <v>0</v>
      </c>
      <c r="HL22" s="37">
        <f t="shared" si="72"/>
        <v>0</v>
      </c>
      <c r="HM22" s="37">
        <f t="shared" si="72"/>
        <v>0</v>
      </c>
      <c r="HN22" s="37">
        <f t="shared" si="72"/>
        <v>8.3333333333333329E-2</v>
      </c>
      <c r="HO22" s="37">
        <f t="shared" si="72"/>
        <v>0.16666666666666666</v>
      </c>
      <c r="HP22" s="37">
        <f t="shared" si="72"/>
        <v>0.25</v>
      </c>
      <c r="HQ22" s="37">
        <f t="shared" si="72"/>
        <v>0.33333333333333331</v>
      </c>
      <c r="HR22" s="37">
        <f t="shared" si="72"/>
        <v>0.41666666666666669</v>
      </c>
      <c r="HS22" s="37">
        <f t="shared" si="72"/>
        <v>0.5</v>
      </c>
      <c r="HT22" s="37">
        <f t="shared" si="72"/>
        <v>0.58333333333333337</v>
      </c>
      <c r="HU22" s="37">
        <f t="shared" si="72"/>
        <v>0.66666666666666663</v>
      </c>
      <c r="HV22" s="37">
        <f t="shared" si="72"/>
        <v>0.75</v>
      </c>
      <c r="HW22" s="37">
        <f t="shared" si="72"/>
        <v>0.83333333333333337</v>
      </c>
      <c r="HX22" s="37">
        <f t="shared" si="72"/>
        <v>0.91666666666666663</v>
      </c>
      <c r="HY22" s="37">
        <f t="shared" si="72"/>
        <v>1</v>
      </c>
      <c r="HZ22" s="37">
        <f t="shared" si="72"/>
        <v>0.91666666666666663</v>
      </c>
      <c r="IA22" s="37">
        <f t="shared" si="72"/>
        <v>0.83333333333333337</v>
      </c>
      <c r="IB22" s="37">
        <f t="shared" si="72"/>
        <v>0.75</v>
      </c>
      <c r="IC22" s="37">
        <f t="shared" si="72"/>
        <v>0.66666666666666674</v>
      </c>
      <c r="ID22" s="37">
        <f t="shared" si="72"/>
        <v>0.58333333333333326</v>
      </c>
      <c r="IE22" s="37">
        <f t="shared" si="72"/>
        <v>0.5</v>
      </c>
      <c r="IF22" s="37">
        <f t="shared" si="72"/>
        <v>0.41666666666666663</v>
      </c>
      <c r="IG22" s="37">
        <f t="shared" si="72"/>
        <v>0.33333333333333337</v>
      </c>
      <c r="IH22" s="37">
        <f t="shared" si="72"/>
        <v>0.25</v>
      </c>
      <c r="II22" s="37">
        <f t="shared" si="72"/>
        <v>0.16666666666666663</v>
      </c>
      <c r="IJ22" s="37">
        <f t="shared" si="72"/>
        <v>8.333333333333337E-2</v>
      </c>
      <c r="IK22" s="37">
        <f t="shared" si="72"/>
        <v>0</v>
      </c>
      <c r="IL22" s="37">
        <f t="shared" si="72"/>
        <v>0</v>
      </c>
      <c r="IM22" s="37">
        <f t="shared" si="72"/>
        <v>0</v>
      </c>
      <c r="IN22" s="37">
        <f t="shared" si="72"/>
        <v>0</v>
      </c>
      <c r="IO22" s="37">
        <f t="shared" si="72"/>
        <v>0</v>
      </c>
      <c r="IP22" s="37">
        <f t="shared" si="72"/>
        <v>0</v>
      </c>
      <c r="IQ22" s="37">
        <f t="shared" si="72"/>
        <v>0</v>
      </c>
      <c r="IR22" s="37">
        <f t="shared" si="72"/>
        <v>0</v>
      </c>
      <c r="IS22" s="37">
        <f t="shared" si="72"/>
        <v>0</v>
      </c>
      <c r="IT22" s="37">
        <f t="shared" si="72"/>
        <v>0</v>
      </c>
      <c r="IU22" s="37">
        <f t="shared" si="72"/>
        <v>0</v>
      </c>
      <c r="IV22" s="37">
        <f t="shared" si="72"/>
        <v>0</v>
      </c>
      <c r="IW22" s="37">
        <f t="shared" si="72"/>
        <v>0</v>
      </c>
      <c r="IX22" s="37">
        <f t="shared" si="72"/>
        <v>0</v>
      </c>
      <c r="IY22" s="37">
        <f t="shared" si="72"/>
        <v>0</v>
      </c>
      <c r="IZ22" s="37">
        <f t="shared" si="72"/>
        <v>0</v>
      </c>
      <c r="JA22" s="37">
        <f t="shared" ref="JA22:LL22" si="73">IF(JA$2&gt;=$C21,IF(JA$2&lt;=$C22,(JA$2-$C21)/($C22-$C21),IF(JA$2&lt;=$C23,1-(JA$2-$C22)/($C23-$C22),0)),0)</f>
        <v>0</v>
      </c>
      <c r="JB22" s="37">
        <f t="shared" si="73"/>
        <v>0</v>
      </c>
      <c r="JC22" s="37">
        <f t="shared" si="73"/>
        <v>0</v>
      </c>
      <c r="JD22" s="37">
        <f t="shared" si="73"/>
        <v>0</v>
      </c>
      <c r="JE22" s="37">
        <f t="shared" si="73"/>
        <v>0</v>
      </c>
      <c r="JF22" s="37">
        <f t="shared" si="73"/>
        <v>0</v>
      </c>
      <c r="JG22" s="37">
        <f t="shared" si="73"/>
        <v>0</v>
      </c>
      <c r="JH22" s="37">
        <f t="shared" si="73"/>
        <v>0</v>
      </c>
      <c r="JI22" s="37">
        <f t="shared" si="73"/>
        <v>0</v>
      </c>
      <c r="JJ22" s="37">
        <f t="shared" si="73"/>
        <v>0</v>
      </c>
      <c r="JK22" s="37">
        <f t="shared" si="73"/>
        <v>0</v>
      </c>
      <c r="JL22" s="37">
        <f t="shared" si="73"/>
        <v>0</v>
      </c>
      <c r="JM22" s="37">
        <f t="shared" si="73"/>
        <v>0</v>
      </c>
      <c r="JN22" s="37">
        <f t="shared" si="73"/>
        <v>0</v>
      </c>
      <c r="JO22" s="37">
        <f t="shared" si="73"/>
        <v>0</v>
      </c>
      <c r="JP22" s="37">
        <f t="shared" si="73"/>
        <v>0</v>
      </c>
      <c r="JQ22" s="37">
        <f t="shared" si="73"/>
        <v>0</v>
      </c>
      <c r="JR22" s="37">
        <f t="shared" si="73"/>
        <v>0</v>
      </c>
      <c r="JS22" s="37">
        <f t="shared" si="73"/>
        <v>0</v>
      </c>
      <c r="JT22" s="37">
        <f t="shared" si="73"/>
        <v>0</v>
      </c>
      <c r="JU22" s="37">
        <f t="shared" si="73"/>
        <v>0</v>
      </c>
      <c r="JV22" s="37">
        <f t="shared" si="73"/>
        <v>0</v>
      </c>
      <c r="JW22" s="37">
        <f t="shared" si="73"/>
        <v>0</v>
      </c>
      <c r="JX22" s="37">
        <f t="shared" si="73"/>
        <v>0</v>
      </c>
      <c r="JY22" s="37">
        <f t="shared" si="73"/>
        <v>0</v>
      </c>
      <c r="JZ22" s="37">
        <f t="shared" si="73"/>
        <v>0</v>
      </c>
      <c r="KA22" s="37">
        <f t="shared" si="73"/>
        <v>0</v>
      </c>
      <c r="KB22" s="37">
        <f t="shared" si="73"/>
        <v>0</v>
      </c>
      <c r="KC22" s="37">
        <f t="shared" si="73"/>
        <v>0</v>
      </c>
      <c r="KD22" s="37">
        <f t="shared" si="73"/>
        <v>0</v>
      </c>
      <c r="KE22" s="37">
        <f t="shared" si="73"/>
        <v>0</v>
      </c>
      <c r="KF22" s="37">
        <f t="shared" si="73"/>
        <v>0</v>
      </c>
      <c r="KG22" s="37">
        <f t="shared" si="73"/>
        <v>0</v>
      </c>
      <c r="KH22" s="37">
        <f t="shared" si="73"/>
        <v>0</v>
      </c>
      <c r="KI22" s="37">
        <f t="shared" si="73"/>
        <v>0</v>
      </c>
      <c r="KJ22" s="37">
        <f t="shared" si="73"/>
        <v>0</v>
      </c>
      <c r="KK22" s="37">
        <f t="shared" si="73"/>
        <v>0</v>
      </c>
      <c r="KL22" s="37">
        <f t="shared" si="73"/>
        <v>0</v>
      </c>
      <c r="KM22" s="37">
        <f t="shared" si="73"/>
        <v>0</v>
      </c>
      <c r="KN22" s="37">
        <f t="shared" si="73"/>
        <v>0</v>
      </c>
      <c r="KO22" s="37">
        <f t="shared" si="73"/>
        <v>0</v>
      </c>
      <c r="KP22" s="37">
        <f t="shared" si="73"/>
        <v>0</v>
      </c>
      <c r="KQ22" s="37">
        <f t="shared" si="73"/>
        <v>0</v>
      </c>
      <c r="KR22" s="37">
        <f t="shared" si="73"/>
        <v>0</v>
      </c>
      <c r="KS22" s="37">
        <f t="shared" si="73"/>
        <v>0</v>
      </c>
      <c r="KT22" s="37">
        <f t="shared" si="73"/>
        <v>0</v>
      </c>
      <c r="KU22" s="37">
        <f t="shared" si="73"/>
        <v>0</v>
      </c>
      <c r="KV22" s="37">
        <f t="shared" si="73"/>
        <v>0</v>
      </c>
      <c r="KW22" s="37">
        <f t="shared" si="73"/>
        <v>0</v>
      </c>
      <c r="KX22" s="37">
        <f t="shared" si="73"/>
        <v>0</v>
      </c>
      <c r="KY22" s="37">
        <f t="shared" si="73"/>
        <v>0</v>
      </c>
      <c r="KZ22" s="37">
        <f t="shared" si="73"/>
        <v>0</v>
      </c>
      <c r="LA22" s="37">
        <f t="shared" si="73"/>
        <v>0</v>
      </c>
      <c r="LB22" s="37">
        <f t="shared" si="73"/>
        <v>0</v>
      </c>
      <c r="LC22" s="37">
        <f t="shared" si="73"/>
        <v>0</v>
      </c>
      <c r="LD22" s="37">
        <f t="shared" si="73"/>
        <v>0</v>
      </c>
      <c r="LE22" s="37">
        <f t="shared" si="73"/>
        <v>0</v>
      </c>
      <c r="LF22" s="37">
        <f t="shared" si="73"/>
        <v>0</v>
      </c>
      <c r="LG22" s="37">
        <f t="shared" si="73"/>
        <v>0</v>
      </c>
      <c r="LH22" s="37">
        <f t="shared" si="73"/>
        <v>0</v>
      </c>
      <c r="LI22" s="37">
        <f t="shared" si="73"/>
        <v>0</v>
      </c>
      <c r="LJ22" s="37">
        <f t="shared" si="73"/>
        <v>0</v>
      </c>
      <c r="LK22" s="37">
        <f t="shared" si="73"/>
        <v>0</v>
      </c>
      <c r="LL22" s="37">
        <f t="shared" si="73"/>
        <v>0</v>
      </c>
      <c r="LM22" s="37">
        <f t="shared" ref="LM22:NA22" si="74">IF(LM$2&gt;=$C21,IF(LM$2&lt;=$C22,(LM$2-$C21)/($C22-$C21),IF(LM$2&lt;=$C23,1-(LM$2-$C22)/($C23-$C22),0)),0)</f>
        <v>0</v>
      </c>
      <c r="LN22" s="37">
        <f t="shared" si="74"/>
        <v>0</v>
      </c>
      <c r="LO22" s="37">
        <f t="shared" si="74"/>
        <v>0</v>
      </c>
      <c r="LP22" s="37">
        <f t="shared" si="74"/>
        <v>0</v>
      </c>
      <c r="LQ22" s="37">
        <f t="shared" si="74"/>
        <v>0</v>
      </c>
      <c r="LR22" s="37">
        <f t="shared" si="74"/>
        <v>0</v>
      </c>
      <c r="LS22" s="37">
        <f t="shared" si="74"/>
        <v>0</v>
      </c>
      <c r="LT22" s="37">
        <f t="shared" si="74"/>
        <v>0</v>
      </c>
      <c r="LU22" s="37">
        <f t="shared" si="74"/>
        <v>0</v>
      </c>
      <c r="LV22" s="37">
        <f t="shared" si="74"/>
        <v>0</v>
      </c>
      <c r="LW22" s="37">
        <f t="shared" si="74"/>
        <v>0</v>
      </c>
      <c r="LX22" s="37">
        <f t="shared" si="74"/>
        <v>0</v>
      </c>
      <c r="LY22" s="37">
        <f t="shared" si="74"/>
        <v>0</v>
      </c>
      <c r="LZ22" s="37">
        <f t="shared" si="74"/>
        <v>0</v>
      </c>
      <c r="MA22" s="37">
        <f t="shared" si="74"/>
        <v>0</v>
      </c>
      <c r="MB22" s="37">
        <f t="shared" si="74"/>
        <v>0</v>
      </c>
      <c r="MC22" s="37">
        <f t="shared" si="74"/>
        <v>0</v>
      </c>
      <c r="MD22" s="37">
        <f t="shared" si="74"/>
        <v>0</v>
      </c>
      <c r="ME22" s="37">
        <f t="shared" si="74"/>
        <v>0</v>
      </c>
      <c r="MF22" s="37">
        <f t="shared" si="74"/>
        <v>0</v>
      </c>
      <c r="MG22" s="37">
        <f t="shared" si="74"/>
        <v>0</v>
      </c>
      <c r="MH22" s="37">
        <f t="shared" si="74"/>
        <v>0</v>
      </c>
      <c r="MI22" s="37">
        <f t="shared" si="74"/>
        <v>0</v>
      </c>
      <c r="MJ22" s="37">
        <f t="shared" si="74"/>
        <v>0</v>
      </c>
      <c r="MK22" s="37">
        <f t="shared" si="74"/>
        <v>0</v>
      </c>
      <c r="ML22" s="37">
        <f t="shared" si="74"/>
        <v>0</v>
      </c>
      <c r="MM22" s="37">
        <f t="shared" si="74"/>
        <v>0</v>
      </c>
      <c r="MN22" s="37">
        <f t="shared" si="74"/>
        <v>0</v>
      </c>
      <c r="MO22" s="37">
        <f t="shared" si="74"/>
        <v>0</v>
      </c>
      <c r="MP22" s="37">
        <f t="shared" si="74"/>
        <v>0</v>
      </c>
      <c r="MQ22" s="37">
        <f t="shared" si="74"/>
        <v>0</v>
      </c>
      <c r="MR22" s="37">
        <f t="shared" si="74"/>
        <v>0</v>
      </c>
      <c r="MS22" s="37">
        <f t="shared" si="74"/>
        <v>0</v>
      </c>
      <c r="MT22" s="37">
        <f t="shared" si="74"/>
        <v>0</v>
      </c>
      <c r="MU22" s="37">
        <f t="shared" si="74"/>
        <v>0</v>
      </c>
      <c r="MV22" s="37">
        <f t="shared" si="74"/>
        <v>0</v>
      </c>
      <c r="MW22" s="37">
        <f t="shared" si="74"/>
        <v>0</v>
      </c>
      <c r="MX22" s="37">
        <f t="shared" si="74"/>
        <v>0</v>
      </c>
      <c r="MY22" s="37">
        <f t="shared" si="74"/>
        <v>0</v>
      </c>
      <c r="MZ22" s="37">
        <f t="shared" si="74"/>
        <v>0</v>
      </c>
      <c r="NA22" s="37">
        <f t="shared" si="74"/>
        <v>0</v>
      </c>
    </row>
    <row r="23" spans="3:365" x14ac:dyDescent="0.25">
      <c r="C23" s="36">
        <f t="shared" si="25"/>
        <v>240</v>
      </c>
      <c r="D23" s="36" t="str">
        <f t="shared" si="44"/>
        <v>20y</v>
      </c>
      <c r="E23" s="37">
        <f t="shared" ref="E23:BP23" si="75">IF(E$2&gt;=$C22,IF(E$2&lt;=$C23,(E$2-$C22)/($C23-$C22),IF(E$2&lt;=$C24,1-(E$2-$C23)/($C24-$C23),0)),0)</f>
        <v>0</v>
      </c>
      <c r="F23" s="37">
        <f t="shared" si="75"/>
        <v>0</v>
      </c>
      <c r="G23" s="37">
        <f t="shared" si="75"/>
        <v>0</v>
      </c>
      <c r="H23" s="37">
        <f t="shared" si="75"/>
        <v>0</v>
      </c>
      <c r="I23" s="37">
        <f t="shared" si="75"/>
        <v>0</v>
      </c>
      <c r="J23" s="37">
        <f t="shared" si="75"/>
        <v>0</v>
      </c>
      <c r="K23" s="37">
        <f t="shared" si="75"/>
        <v>0</v>
      </c>
      <c r="L23" s="37">
        <f t="shared" si="75"/>
        <v>0</v>
      </c>
      <c r="M23" s="37">
        <f t="shared" si="75"/>
        <v>0</v>
      </c>
      <c r="N23" s="37">
        <f t="shared" si="75"/>
        <v>0</v>
      </c>
      <c r="O23" s="37">
        <f t="shared" si="75"/>
        <v>0</v>
      </c>
      <c r="P23" s="37">
        <f t="shared" si="75"/>
        <v>0</v>
      </c>
      <c r="Q23" s="37">
        <f t="shared" si="75"/>
        <v>0</v>
      </c>
      <c r="R23" s="37">
        <f t="shared" si="75"/>
        <v>0</v>
      </c>
      <c r="S23" s="37">
        <f t="shared" si="75"/>
        <v>0</v>
      </c>
      <c r="T23" s="37">
        <f t="shared" si="75"/>
        <v>0</v>
      </c>
      <c r="U23" s="37">
        <f t="shared" si="75"/>
        <v>0</v>
      </c>
      <c r="V23" s="37">
        <f t="shared" si="75"/>
        <v>0</v>
      </c>
      <c r="W23" s="37">
        <f t="shared" si="75"/>
        <v>0</v>
      </c>
      <c r="X23" s="37">
        <f t="shared" si="75"/>
        <v>0</v>
      </c>
      <c r="Y23" s="37">
        <f t="shared" si="75"/>
        <v>0</v>
      </c>
      <c r="Z23" s="37">
        <f t="shared" si="75"/>
        <v>0</v>
      </c>
      <c r="AA23" s="37">
        <f t="shared" si="75"/>
        <v>0</v>
      </c>
      <c r="AB23" s="37">
        <f t="shared" si="75"/>
        <v>0</v>
      </c>
      <c r="AC23" s="37">
        <f t="shared" si="75"/>
        <v>0</v>
      </c>
      <c r="AD23" s="37">
        <f t="shared" si="75"/>
        <v>0</v>
      </c>
      <c r="AE23" s="37">
        <f t="shared" si="75"/>
        <v>0</v>
      </c>
      <c r="AF23" s="37">
        <f t="shared" si="75"/>
        <v>0</v>
      </c>
      <c r="AG23" s="37">
        <f t="shared" si="75"/>
        <v>0</v>
      </c>
      <c r="AH23" s="37">
        <f t="shared" si="75"/>
        <v>0</v>
      </c>
      <c r="AI23" s="37">
        <f t="shared" si="75"/>
        <v>0</v>
      </c>
      <c r="AJ23" s="37">
        <f t="shared" si="75"/>
        <v>0</v>
      </c>
      <c r="AK23" s="37">
        <f t="shared" si="75"/>
        <v>0</v>
      </c>
      <c r="AL23" s="37">
        <f t="shared" si="75"/>
        <v>0</v>
      </c>
      <c r="AM23" s="37">
        <f t="shared" si="75"/>
        <v>0</v>
      </c>
      <c r="AN23" s="37">
        <f t="shared" si="75"/>
        <v>0</v>
      </c>
      <c r="AO23" s="37">
        <f t="shared" si="75"/>
        <v>0</v>
      </c>
      <c r="AP23" s="37">
        <f t="shared" si="75"/>
        <v>0</v>
      </c>
      <c r="AQ23" s="37">
        <f t="shared" si="75"/>
        <v>0</v>
      </c>
      <c r="AR23" s="37">
        <f t="shared" si="75"/>
        <v>0</v>
      </c>
      <c r="AS23" s="37">
        <f t="shared" si="75"/>
        <v>0</v>
      </c>
      <c r="AT23" s="37">
        <f t="shared" si="75"/>
        <v>0</v>
      </c>
      <c r="AU23" s="37">
        <f t="shared" si="75"/>
        <v>0</v>
      </c>
      <c r="AV23" s="37">
        <f t="shared" si="75"/>
        <v>0</v>
      </c>
      <c r="AW23" s="37">
        <f t="shared" si="75"/>
        <v>0</v>
      </c>
      <c r="AX23" s="37">
        <f t="shared" si="75"/>
        <v>0</v>
      </c>
      <c r="AY23" s="37">
        <f t="shared" si="75"/>
        <v>0</v>
      </c>
      <c r="AZ23" s="37">
        <f t="shared" si="75"/>
        <v>0</v>
      </c>
      <c r="BA23" s="37">
        <f t="shared" si="75"/>
        <v>0</v>
      </c>
      <c r="BB23" s="37">
        <f t="shared" si="75"/>
        <v>0</v>
      </c>
      <c r="BC23" s="37">
        <f t="shared" si="75"/>
        <v>0</v>
      </c>
      <c r="BD23" s="37">
        <f t="shared" si="75"/>
        <v>0</v>
      </c>
      <c r="BE23" s="37">
        <f t="shared" si="75"/>
        <v>0</v>
      </c>
      <c r="BF23" s="37">
        <f t="shared" si="75"/>
        <v>0</v>
      </c>
      <c r="BG23" s="37">
        <f t="shared" si="75"/>
        <v>0</v>
      </c>
      <c r="BH23" s="37">
        <f t="shared" si="75"/>
        <v>0</v>
      </c>
      <c r="BI23" s="37">
        <f t="shared" si="75"/>
        <v>0</v>
      </c>
      <c r="BJ23" s="37">
        <f t="shared" si="75"/>
        <v>0</v>
      </c>
      <c r="BK23" s="37">
        <f t="shared" si="75"/>
        <v>0</v>
      </c>
      <c r="BL23" s="37">
        <f t="shared" si="75"/>
        <v>0</v>
      </c>
      <c r="BM23" s="37">
        <f t="shared" si="75"/>
        <v>0</v>
      </c>
      <c r="BN23" s="37">
        <f t="shared" si="75"/>
        <v>0</v>
      </c>
      <c r="BO23" s="37">
        <f t="shared" si="75"/>
        <v>0</v>
      </c>
      <c r="BP23" s="37">
        <f t="shared" si="75"/>
        <v>0</v>
      </c>
      <c r="BQ23" s="37">
        <f t="shared" ref="BQ23:EB23" si="76">IF(BQ$2&gt;=$C22,IF(BQ$2&lt;=$C23,(BQ$2-$C22)/($C23-$C22),IF(BQ$2&lt;=$C24,1-(BQ$2-$C23)/($C24-$C23),0)),0)</f>
        <v>0</v>
      </c>
      <c r="BR23" s="37">
        <f t="shared" si="76"/>
        <v>0</v>
      </c>
      <c r="BS23" s="37">
        <f t="shared" si="76"/>
        <v>0</v>
      </c>
      <c r="BT23" s="37">
        <f t="shared" si="76"/>
        <v>0</v>
      </c>
      <c r="BU23" s="37">
        <f t="shared" si="76"/>
        <v>0</v>
      </c>
      <c r="BV23" s="37">
        <f t="shared" si="76"/>
        <v>0</v>
      </c>
      <c r="BW23" s="37">
        <f t="shared" si="76"/>
        <v>0</v>
      </c>
      <c r="BX23" s="37">
        <f t="shared" si="76"/>
        <v>0</v>
      </c>
      <c r="BY23" s="37">
        <f t="shared" si="76"/>
        <v>0</v>
      </c>
      <c r="BZ23" s="37">
        <f t="shared" si="76"/>
        <v>0</v>
      </c>
      <c r="CA23" s="37">
        <f t="shared" si="76"/>
        <v>0</v>
      </c>
      <c r="CB23" s="37">
        <f t="shared" si="76"/>
        <v>0</v>
      </c>
      <c r="CC23" s="37">
        <f t="shared" si="76"/>
        <v>0</v>
      </c>
      <c r="CD23" s="37">
        <f t="shared" si="76"/>
        <v>0</v>
      </c>
      <c r="CE23" s="37">
        <f t="shared" si="76"/>
        <v>0</v>
      </c>
      <c r="CF23" s="37">
        <f t="shared" si="76"/>
        <v>0</v>
      </c>
      <c r="CG23" s="37">
        <f t="shared" si="76"/>
        <v>0</v>
      </c>
      <c r="CH23" s="37">
        <f t="shared" si="76"/>
        <v>0</v>
      </c>
      <c r="CI23" s="37">
        <f t="shared" si="76"/>
        <v>0</v>
      </c>
      <c r="CJ23" s="37">
        <f t="shared" si="76"/>
        <v>0</v>
      </c>
      <c r="CK23" s="37">
        <f t="shared" si="76"/>
        <v>0</v>
      </c>
      <c r="CL23" s="37">
        <f t="shared" si="76"/>
        <v>0</v>
      </c>
      <c r="CM23" s="37">
        <f t="shared" si="76"/>
        <v>0</v>
      </c>
      <c r="CN23" s="37">
        <f t="shared" si="76"/>
        <v>0</v>
      </c>
      <c r="CO23" s="37">
        <f t="shared" si="76"/>
        <v>0</v>
      </c>
      <c r="CP23" s="37">
        <f t="shared" si="76"/>
        <v>0</v>
      </c>
      <c r="CQ23" s="37">
        <f t="shared" si="76"/>
        <v>0</v>
      </c>
      <c r="CR23" s="37">
        <f t="shared" si="76"/>
        <v>0</v>
      </c>
      <c r="CS23" s="37">
        <f t="shared" si="76"/>
        <v>0</v>
      </c>
      <c r="CT23" s="37">
        <f t="shared" si="76"/>
        <v>0</v>
      </c>
      <c r="CU23" s="37">
        <f t="shared" si="76"/>
        <v>0</v>
      </c>
      <c r="CV23" s="37">
        <f t="shared" si="76"/>
        <v>0</v>
      </c>
      <c r="CW23" s="37">
        <f t="shared" si="76"/>
        <v>0</v>
      </c>
      <c r="CX23" s="37">
        <f t="shared" si="76"/>
        <v>0</v>
      </c>
      <c r="CY23" s="37">
        <f t="shared" si="76"/>
        <v>0</v>
      </c>
      <c r="CZ23" s="37">
        <f t="shared" si="76"/>
        <v>0</v>
      </c>
      <c r="DA23" s="37">
        <f t="shared" si="76"/>
        <v>0</v>
      </c>
      <c r="DB23" s="37">
        <f t="shared" si="76"/>
        <v>0</v>
      </c>
      <c r="DC23" s="37">
        <f t="shared" si="76"/>
        <v>0</v>
      </c>
      <c r="DD23" s="37">
        <f t="shared" si="76"/>
        <v>0</v>
      </c>
      <c r="DE23" s="37">
        <f t="shared" si="76"/>
        <v>0</v>
      </c>
      <c r="DF23" s="37">
        <f t="shared" si="76"/>
        <v>0</v>
      </c>
      <c r="DG23" s="37">
        <f t="shared" si="76"/>
        <v>0</v>
      </c>
      <c r="DH23" s="37">
        <f t="shared" si="76"/>
        <v>0</v>
      </c>
      <c r="DI23" s="37">
        <f t="shared" si="76"/>
        <v>0</v>
      </c>
      <c r="DJ23" s="37">
        <f t="shared" si="76"/>
        <v>0</v>
      </c>
      <c r="DK23" s="37">
        <f t="shared" si="76"/>
        <v>0</v>
      </c>
      <c r="DL23" s="37">
        <f t="shared" si="76"/>
        <v>0</v>
      </c>
      <c r="DM23" s="37">
        <f t="shared" si="76"/>
        <v>0</v>
      </c>
      <c r="DN23" s="37">
        <f t="shared" si="76"/>
        <v>0</v>
      </c>
      <c r="DO23" s="37">
        <f t="shared" si="76"/>
        <v>0</v>
      </c>
      <c r="DP23" s="37">
        <f t="shared" si="76"/>
        <v>0</v>
      </c>
      <c r="DQ23" s="37">
        <f t="shared" si="76"/>
        <v>0</v>
      </c>
      <c r="DR23" s="37">
        <f t="shared" si="76"/>
        <v>0</v>
      </c>
      <c r="DS23" s="37">
        <f t="shared" si="76"/>
        <v>0</v>
      </c>
      <c r="DT23" s="37">
        <f t="shared" si="76"/>
        <v>0</v>
      </c>
      <c r="DU23" s="37">
        <f t="shared" si="76"/>
        <v>0</v>
      </c>
      <c r="DV23" s="37">
        <f t="shared" si="76"/>
        <v>0</v>
      </c>
      <c r="DW23" s="37">
        <f t="shared" si="76"/>
        <v>0</v>
      </c>
      <c r="DX23" s="37">
        <f t="shared" si="76"/>
        <v>0</v>
      </c>
      <c r="DY23" s="37">
        <f t="shared" si="76"/>
        <v>0</v>
      </c>
      <c r="DZ23" s="37">
        <f t="shared" si="76"/>
        <v>0</v>
      </c>
      <c r="EA23" s="37">
        <f t="shared" si="76"/>
        <v>0</v>
      </c>
      <c r="EB23" s="37">
        <f t="shared" si="76"/>
        <v>0</v>
      </c>
      <c r="EC23" s="37">
        <f t="shared" ref="EC23:GN23" si="77">IF(EC$2&gt;=$C22,IF(EC$2&lt;=$C23,(EC$2-$C22)/($C23-$C22),IF(EC$2&lt;=$C24,1-(EC$2-$C23)/($C24-$C23),0)),0)</f>
        <v>0</v>
      </c>
      <c r="ED23" s="37">
        <f t="shared" si="77"/>
        <v>0</v>
      </c>
      <c r="EE23" s="37">
        <f t="shared" si="77"/>
        <v>0</v>
      </c>
      <c r="EF23" s="37">
        <f t="shared" si="77"/>
        <v>0</v>
      </c>
      <c r="EG23" s="37">
        <f t="shared" si="77"/>
        <v>0</v>
      </c>
      <c r="EH23" s="37">
        <f t="shared" si="77"/>
        <v>0</v>
      </c>
      <c r="EI23" s="37">
        <f t="shared" si="77"/>
        <v>0</v>
      </c>
      <c r="EJ23" s="37">
        <f t="shared" si="77"/>
        <v>0</v>
      </c>
      <c r="EK23" s="37">
        <f t="shared" si="77"/>
        <v>0</v>
      </c>
      <c r="EL23" s="37">
        <f t="shared" si="77"/>
        <v>0</v>
      </c>
      <c r="EM23" s="37">
        <f t="shared" si="77"/>
        <v>0</v>
      </c>
      <c r="EN23" s="37">
        <f t="shared" si="77"/>
        <v>0</v>
      </c>
      <c r="EO23" s="37">
        <f t="shared" si="77"/>
        <v>0</v>
      </c>
      <c r="EP23" s="37">
        <f t="shared" si="77"/>
        <v>0</v>
      </c>
      <c r="EQ23" s="37">
        <f t="shared" si="77"/>
        <v>0</v>
      </c>
      <c r="ER23" s="37">
        <f t="shared" si="77"/>
        <v>0</v>
      </c>
      <c r="ES23" s="37">
        <f t="shared" si="77"/>
        <v>0</v>
      </c>
      <c r="ET23" s="37">
        <f t="shared" si="77"/>
        <v>0</v>
      </c>
      <c r="EU23" s="37">
        <f t="shared" si="77"/>
        <v>0</v>
      </c>
      <c r="EV23" s="37">
        <f t="shared" si="77"/>
        <v>0</v>
      </c>
      <c r="EW23" s="37">
        <f t="shared" si="77"/>
        <v>0</v>
      </c>
      <c r="EX23" s="37">
        <f t="shared" si="77"/>
        <v>0</v>
      </c>
      <c r="EY23" s="37">
        <f t="shared" si="77"/>
        <v>0</v>
      </c>
      <c r="EZ23" s="37">
        <f t="shared" si="77"/>
        <v>0</v>
      </c>
      <c r="FA23" s="37">
        <f t="shared" si="77"/>
        <v>0</v>
      </c>
      <c r="FB23" s="37">
        <f t="shared" si="77"/>
        <v>0</v>
      </c>
      <c r="FC23" s="37">
        <f t="shared" si="77"/>
        <v>0</v>
      </c>
      <c r="FD23" s="37">
        <f t="shared" si="77"/>
        <v>0</v>
      </c>
      <c r="FE23" s="37">
        <f t="shared" si="77"/>
        <v>0</v>
      </c>
      <c r="FF23" s="37">
        <f t="shared" si="77"/>
        <v>0</v>
      </c>
      <c r="FG23" s="37">
        <f t="shared" si="77"/>
        <v>0</v>
      </c>
      <c r="FH23" s="37">
        <f t="shared" si="77"/>
        <v>0</v>
      </c>
      <c r="FI23" s="37">
        <f t="shared" si="77"/>
        <v>0</v>
      </c>
      <c r="FJ23" s="37">
        <f t="shared" si="77"/>
        <v>0</v>
      </c>
      <c r="FK23" s="37">
        <f t="shared" si="77"/>
        <v>0</v>
      </c>
      <c r="FL23" s="37">
        <f t="shared" si="77"/>
        <v>0</v>
      </c>
      <c r="FM23" s="37">
        <f t="shared" si="77"/>
        <v>0</v>
      </c>
      <c r="FN23" s="37">
        <f t="shared" si="77"/>
        <v>0</v>
      </c>
      <c r="FO23" s="37">
        <f t="shared" si="77"/>
        <v>0</v>
      </c>
      <c r="FP23" s="37">
        <f t="shared" si="77"/>
        <v>0</v>
      </c>
      <c r="FQ23" s="37">
        <f t="shared" si="77"/>
        <v>0</v>
      </c>
      <c r="FR23" s="37">
        <f t="shared" si="77"/>
        <v>0</v>
      </c>
      <c r="FS23" s="37">
        <f t="shared" si="77"/>
        <v>0</v>
      </c>
      <c r="FT23" s="37">
        <f t="shared" si="77"/>
        <v>0</v>
      </c>
      <c r="FU23" s="37">
        <f t="shared" si="77"/>
        <v>0</v>
      </c>
      <c r="FV23" s="37">
        <f t="shared" si="77"/>
        <v>0</v>
      </c>
      <c r="FW23" s="37">
        <f t="shared" si="77"/>
        <v>0</v>
      </c>
      <c r="FX23" s="37">
        <f t="shared" si="77"/>
        <v>0</v>
      </c>
      <c r="FY23" s="37">
        <f t="shared" si="77"/>
        <v>0</v>
      </c>
      <c r="FZ23" s="37">
        <f t="shared" si="77"/>
        <v>0</v>
      </c>
      <c r="GA23" s="37">
        <f t="shared" si="77"/>
        <v>0</v>
      </c>
      <c r="GB23" s="37">
        <f t="shared" si="77"/>
        <v>0</v>
      </c>
      <c r="GC23" s="37">
        <f t="shared" si="77"/>
        <v>0</v>
      </c>
      <c r="GD23" s="37">
        <f t="shared" si="77"/>
        <v>0</v>
      </c>
      <c r="GE23" s="37">
        <f t="shared" si="77"/>
        <v>0</v>
      </c>
      <c r="GF23" s="37">
        <f t="shared" si="77"/>
        <v>0</v>
      </c>
      <c r="GG23" s="37">
        <f t="shared" si="77"/>
        <v>0</v>
      </c>
      <c r="GH23" s="37">
        <f t="shared" si="77"/>
        <v>0</v>
      </c>
      <c r="GI23" s="37">
        <f t="shared" si="77"/>
        <v>0</v>
      </c>
      <c r="GJ23" s="37">
        <f t="shared" si="77"/>
        <v>0</v>
      </c>
      <c r="GK23" s="37">
        <f t="shared" si="77"/>
        <v>0</v>
      </c>
      <c r="GL23" s="37">
        <f t="shared" si="77"/>
        <v>0</v>
      </c>
      <c r="GM23" s="37">
        <f t="shared" si="77"/>
        <v>0</v>
      </c>
      <c r="GN23" s="37">
        <f t="shared" si="77"/>
        <v>0</v>
      </c>
      <c r="GO23" s="37">
        <f t="shared" ref="GO23:IZ23" si="78">IF(GO$2&gt;=$C22,IF(GO$2&lt;=$C23,(GO$2-$C22)/($C23-$C22),IF(GO$2&lt;=$C24,1-(GO$2-$C23)/($C24-$C23),0)),0)</f>
        <v>0</v>
      </c>
      <c r="GP23" s="37">
        <f t="shared" si="78"/>
        <v>0</v>
      </c>
      <c r="GQ23" s="37">
        <f t="shared" si="78"/>
        <v>0</v>
      </c>
      <c r="GR23" s="37">
        <f t="shared" si="78"/>
        <v>0</v>
      </c>
      <c r="GS23" s="37">
        <f t="shared" si="78"/>
        <v>0</v>
      </c>
      <c r="GT23" s="37">
        <f t="shared" si="78"/>
        <v>0</v>
      </c>
      <c r="GU23" s="37">
        <f t="shared" si="78"/>
        <v>0</v>
      </c>
      <c r="GV23" s="37">
        <f t="shared" si="78"/>
        <v>0</v>
      </c>
      <c r="GW23" s="37">
        <f t="shared" si="78"/>
        <v>0</v>
      </c>
      <c r="GX23" s="37">
        <f t="shared" si="78"/>
        <v>0</v>
      </c>
      <c r="GY23" s="37">
        <f t="shared" si="78"/>
        <v>0</v>
      </c>
      <c r="GZ23" s="37">
        <f t="shared" si="78"/>
        <v>0</v>
      </c>
      <c r="HA23" s="37">
        <f t="shared" si="78"/>
        <v>0</v>
      </c>
      <c r="HB23" s="37">
        <f t="shared" si="78"/>
        <v>0</v>
      </c>
      <c r="HC23" s="37">
        <f t="shared" si="78"/>
        <v>0</v>
      </c>
      <c r="HD23" s="37">
        <f t="shared" si="78"/>
        <v>0</v>
      </c>
      <c r="HE23" s="37">
        <f t="shared" si="78"/>
        <v>0</v>
      </c>
      <c r="HF23" s="37">
        <f t="shared" si="78"/>
        <v>0</v>
      </c>
      <c r="HG23" s="37">
        <f t="shared" si="78"/>
        <v>0</v>
      </c>
      <c r="HH23" s="37">
        <f t="shared" si="78"/>
        <v>0</v>
      </c>
      <c r="HI23" s="37">
        <f t="shared" si="78"/>
        <v>0</v>
      </c>
      <c r="HJ23" s="37">
        <f t="shared" si="78"/>
        <v>0</v>
      </c>
      <c r="HK23" s="37">
        <f t="shared" si="78"/>
        <v>0</v>
      </c>
      <c r="HL23" s="37">
        <f t="shared" si="78"/>
        <v>0</v>
      </c>
      <c r="HM23" s="37">
        <f t="shared" si="78"/>
        <v>0</v>
      </c>
      <c r="HN23" s="37">
        <f t="shared" si="78"/>
        <v>0</v>
      </c>
      <c r="HO23" s="37">
        <f t="shared" si="78"/>
        <v>0</v>
      </c>
      <c r="HP23" s="37">
        <f t="shared" si="78"/>
        <v>0</v>
      </c>
      <c r="HQ23" s="37">
        <f t="shared" si="78"/>
        <v>0</v>
      </c>
      <c r="HR23" s="37">
        <f t="shared" si="78"/>
        <v>0</v>
      </c>
      <c r="HS23" s="37">
        <f t="shared" si="78"/>
        <v>0</v>
      </c>
      <c r="HT23" s="37">
        <f t="shared" si="78"/>
        <v>0</v>
      </c>
      <c r="HU23" s="37">
        <f t="shared" si="78"/>
        <v>0</v>
      </c>
      <c r="HV23" s="37">
        <f t="shared" si="78"/>
        <v>0</v>
      </c>
      <c r="HW23" s="37">
        <f t="shared" si="78"/>
        <v>0</v>
      </c>
      <c r="HX23" s="37">
        <f t="shared" si="78"/>
        <v>0</v>
      </c>
      <c r="HY23" s="37">
        <f t="shared" si="78"/>
        <v>0</v>
      </c>
      <c r="HZ23" s="37">
        <f t="shared" si="78"/>
        <v>8.3333333333333329E-2</v>
      </c>
      <c r="IA23" s="37">
        <f t="shared" si="78"/>
        <v>0.16666666666666666</v>
      </c>
      <c r="IB23" s="37">
        <f t="shared" si="78"/>
        <v>0.25</v>
      </c>
      <c r="IC23" s="37">
        <f t="shared" si="78"/>
        <v>0.33333333333333331</v>
      </c>
      <c r="ID23" s="37">
        <f t="shared" si="78"/>
        <v>0.41666666666666669</v>
      </c>
      <c r="IE23" s="37">
        <f t="shared" si="78"/>
        <v>0.5</v>
      </c>
      <c r="IF23" s="37">
        <f t="shared" si="78"/>
        <v>0.58333333333333337</v>
      </c>
      <c r="IG23" s="37">
        <f t="shared" si="78"/>
        <v>0.66666666666666663</v>
      </c>
      <c r="IH23" s="37">
        <f t="shared" si="78"/>
        <v>0.75</v>
      </c>
      <c r="II23" s="37">
        <f t="shared" si="78"/>
        <v>0.83333333333333337</v>
      </c>
      <c r="IJ23" s="37">
        <f t="shared" si="78"/>
        <v>0.91666666666666663</v>
      </c>
      <c r="IK23" s="37">
        <f t="shared" si="78"/>
        <v>1</v>
      </c>
      <c r="IL23" s="37">
        <f t="shared" si="78"/>
        <v>0.91666666666666663</v>
      </c>
      <c r="IM23" s="37">
        <f t="shared" si="78"/>
        <v>0.83333333333333337</v>
      </c>
      <c r="IN23" s="37">
        <f t="shared" si="78"/>
        <v>0.75</v>
      </c>
      <c r="IO23" s="37">
        <f t="shared" si="78"/>
        <v>0.66666666666666674</v>
      </c>
      <c r="IP23" s="37">
        <f t="shared" si="78"/>
        <v>0.58333333333333326</v>
      </c>
      <c r="IQ23" s="37">
        <f t="shared" si="78"/>
        <v>0.5</v>
      </c>
      <c r="IR23" s="37">
        <f t="shared" si="78"/>
        <v>0.41666666666666663</v>
      </c>
      <c r="IS23" s="37">
        <f t="shared" si="78"/>
        <v>0.33333333333333337</v>
      </c>
      <c r="IT23" s="37">
        <f t="shared" si="78"/>
        <v>0.25</v>
      </c>
      <c r="IU23" s="37">
        <f t="shared" si="78"/>
        <v>0.16666666666666663</v>
      </c>
      <c r="IV23" s="37">
        <f t="shared" si="78"/>
        <v>8.333333333333337E-2</v>
      </c>
      <c r="IW23" s="37">
        <f t="shared" si="78"/>
        <v>0</v>
      </c>
      <c r="IX23" s="37">
        <f t="shared" si="78"/>
        <v>0</v>
      </c>
      <c r="IY23" s="37">
        <f t="shared" si="78"/>
        <v>0</v>
      </c>
      <c r="IZ23" s="37">
        <f t="shared" si="78"/>
        <v>0</v>
      </c>
      <c r="JA23" s="37">
        <f t="shared" ref="JA23:LL23" si="79">IF(JA$2&gt;=$C22,IF(JA$2&lt;=$C23,(JA$2-$C22)/($C23-$C22),IF(JA$2&lt;=$C24,1-(JA$2-$C23)/($C24-$C23),0)),0)</f>
        <v>0</v>
      </c>
      <c r="JB23" s="37">
        <f t="shared" si="79"/>
        <v>0</v>
      </c>
      <c r="JC23" s="37">
        <f t="shared" si="79"/>
        <v>0</v>
      </c>
      <c r="JD23" s="37">
        <f t="shared" si="79"/>
        <v>0</v>
      </c>
      <c r="JE23" s="37">
        <f t="shared" si="79"/>
        <v>0</v>
      </c>
      <c r="JF23" s="37">
        <f t="shared" si="79"/>
        <v>0</v>
      </c>
      <c r="JG23" s="37">
        <f t="shared" si="79"/>
        <v>0</v>
      </c>
      <c r="JH23" s="37">
        <f t="shared" si="79"/>
        <v>0</v>
      </c>
      <c r="JI23" s="37">
        <f t="shared" si="79"/>
        <v>0</v>
      </c>
      <c r="JJ23" s="37">
        <f t="shared" si="79"/>
        <v>0</v>
      </c>
      <c r="JK23" s="37">
        <f t="shared" si="79"/>
        <v>0</v>
      </c>
      <c r="JL23" s="37">
        <f t="shared" si="79"/>
        <v>0</v>
      </c>
      <c r="JM23" s="37">
        <f t="shared" si="79"/>
        <v>0</v>
      </c>
      <c r="JN23" s="37">
        <f t="shared" si="79"/>
        <v>0</v>
      </c>
      <c r="JO23" s="37">
        <f t="shared" si="79"/>
        <v>0</v>
      </c>
      <c r="JP23" s="37">
        <f t="shared" si="79"/>
        <v>0</v>
      </c>
      <c r="JQ23" s="37">
        <f t="shared" si="79"/>
        <v>0</v>
      </c>
      <c r="JR23" s="37">
        <f t="shared" si="79"/>
        <v>0</v>
      </c>
      <c r="JS23" s="37">
        <f t="shared" si="79"/>
        <v>0</v>
      </c>
      <c r="JT23" s="37">
        <f t="shared" si="79"/>
        <v>0</v>
      </c>
      <c r="JU23" s="37">
        <f t="shared" si="79"/>
        <v>0</v>
      </c>
      <c r="JV23" s="37">
        <f t="shared" si="79"/>
        <v>0</v>
      </c>
      <c r="JW23" s="37">
        <f t="shared" si="79"/>
        <v>0</v>
      </c>
      <c r="JX23" s="37">
        <f t="shared" si="79"/>
        <v>0</v>
      </c>
      <c r="JY23" s="37">
        <f t="shared" si="79"/>
        <v>0</v>
      </c>
      <c r="JZ23" s="37">
        <f t="shared" si="79"/>
        <v>0</v>
      </c>
      <c r="KA23" s="37">
        <f t="shared" si="79"/>
        <v>0</v>
      </c>
      <c r="KB23" s="37">
        <f t="shared" si="79"/>
        <v>0</v>
      </c>
      <c r="KC23" s="37">
        <f t="shared" si="79"/>
        <v>0</v>
      </c>
      <c r="KD23" s="37">
        <f t="shared" si="79"/>
        <v>0</v>
      </c>
      <c r="KE23" s="37">
        <f t="shared" si="79"/>
        <v>0</v>
      </c>
      <c r="KF23" s="37">
        <f t="shared" si="79"/>
        <v>0</v>
      </c>
      <c r="KG23" s="37">
        <f t="shared" si="79"/>
        <v>0</v>
      </c>
      <c r="KH23" s="37">
        <f t="shared" si="79"/>
        <v>0</v>
      </c>
      <c r="KI23" s="37">
        <f t="shared" si="79"/>
        <v>0</v>
      </c>
      <c r="KJ23" s="37">
        <f t="shared" si="79"/>
        <v>0</v>
      </c>
      <c r="KK23" s="37">
        <f t="shared" si="79"/>
        <v>0</v>
      </c>
      <c r="KL23" s="37">
        <f t="shared" si="79"/>
        <v>0</v>
      </c>
      <c r="KM23" s="37">
        <f t="shared" si="79"/>
        <v>0</v>
      </c>
      <c r="KN23" s="37">
        <f t="shared" si="79"/>
        <v>0</v>
      </c>
      <c r="KO23" s="37">
        <f t="shared" si="79"/>
        <v>0</v>
      </c>
      <c r="KP23" s="37">
        <f t="shared" si="79"/>
        <v>0</v>
      </c>
      <c r="KQ23" s="37">
        <f t="shared" si="79"/>
        <v>0</v>
      </c>
      <c r="KR23" s="37">
        <f t="shared" si="79"/>
        <v>0</v>
      </c>
      <c r="KS23" s="37">
        <f t="shared" si="79"/>
        <v>0</v>
      </c>
      <c r="KT23" s="37">
        <f t="shared" si="79"/>
        <v>0</v>
      </c>
      <c r="KU23" s="37">
        <f t="shared" si="79"/>
        <v>0</v>
      </c>
      <c r="KV23" s="37">
        <f t="shared" si="79"/>
        <v>0</v>
      </c>
      <c r="KW23" s="37">
        <f t="shared" si="79"/>
        <v>0</v>
      </c>
      <c r="KX23" s="37">
        <f t="shared" si="79"/>
        <v>0</v>
      </c>
      <c r="KY23" s="37">
        <f t="shared" si="79"/>
        <v>0</v>
      </c>
      <c r="KZ23" s="37">
        <f t="shared" si="79"/>
        <v>0</v>
      </c>
      <c r="LA23" s="37">
        <f t="shared" si="79"/>
        <v>0</v>
      </c>
      <c r="LB23" s="37">
        <f t="shared" si="79"/>
        <v>0</v>
      </c>
      <c r="LC23" s="37">
        <f t="shared" si="79"/>
        <v>0</v>
      </c>
      <c r="LD23" s="37">
        <f t="shared" si="79"/>
        <v>0</v>
      </c>
      <c r="LE23" s="37">
        <f t="shared" si="79"/>
        <v>0</v>
      </c>
      <c r="LF23" s="37">
        <f t="shared" si="79"/>
        <v>0</v>
      </c>
      <c r="LG23" s="37">
        <f t="shared" si="79"/>
        <v>0</v>
      </c>
      <c r="LH23" s="37">
        <f t="shared" si="79"/>
        <v>0</v>
      </c>
      <c r="LI23" s="37">
        <f t="shared" si="79"/>
        <v>0</v>
      </c>
      <c r="LJ23" s="37">
        <f t="shared" si="79"/>
        <v>0</v>
      </c>
      <c r="LK23" s="37">
        <f t="shared" si="79"/>
        <v>0</v>
      </c>
      <c r="LL23" s="37">
        <f t="shared" si="79"/>
        <v>0</v>
      </c>
      <c r="LM23" s="37">
        <f t="shared" ref="LM23:NA23" si="80">IF(LM$2&gt;=$C22,IF(LM$2&lt;=$C23,(LM$2-$C22)/($C23-$C22),IF(LM$2&lt;=$C24,1-(LM$2-$C23)/($C24-$C23),0)),0)</f>
        <v>0</v>
      </c>
      <c r="LN23" s="37">
        <f t="shared" si="80"/>
        <v>0</v>
      </c>
      <c r="LO23" s="37">
        <f t="shared" si="80"/>
        <v>0</v>
      </c>
      <c r="LP23" s="37">
        <f t="shared" si="80"/>
        <v>0</v>
      </c>
      <c r="LQ23" s="37">
        <f t="shared" si="80"/>
        <v>0</v>
      </c>
      <c r="LR23" s="37">
        <f t="shared" si="80"/>
        <v>0</v>
      </c>
      <c r="LS23" s="37">
        <f t="shared" si="80"/>
        <v>0</v>
      </c>
      <c r="LT23" s="37">
        <f t="shared" si="80"/>
        <v>0</v>
      </c>
      <c r="LU23" s="37">
        <f t="shared" si="80"/>
        <v>0</v>
      </c>
      <c r="LV23" s="37">
        <f t="shared" si="80"/>
        <v>0</v>
      </c>
      <c r="LW23" s="37">
        <f t="shared" si="80"/>
        <v>0</v>
      </c>
      <c r="LX23" s="37">
        <f t="shared" si="80"/>
        <v>0</v>
      </c>
      <c r="LY23" s="37">
        <f t="shared" si="80"/>
        <v>0</v>
      </c>
      <c r="LZ23" s="37">
        <f t="shared" si="80"/>
        <v>0</v>
      </c>
      <c r="MA23" s="37">
        <f t="shared" si="80"/>
        <v>0</v>
      </c>
      <c r="MB23" s="37">
        <f t="shared" si="80"/>
        <v>0</v>
      </c>
      <c r="MC23" s="37">
        <f t="shared" si="80"/>
        <v>0</v>
      </c>
      <c r="MD23" s="37">
        <f t="shared" si="80"/>
        <v>0</v>
      </c>
      <c r="ME23" s="37">
        <f t="shared" si="80"/>
        <v>0</v>
      </c>
      <c r="MF23" s="37">
        <f t="shared" si="80"/>
        <v>0</v>
      </c>
      <c r="MG23" s="37">
        <f t="shared" si="80"/>
        <v>0</v>
      </c>
      <c r="MH23" s="37">
        <f t="shared" si="80"/>
        <v>0</v>
      </c>
      <c r="MI23" s="37">
        <f t="shared" si="80"/>
        <v>0</v>
      </c>
      <c r="MJ23" s="37">
        <f t="shared" si="80"/>
        <v>0</v>
      </c>
      <c r="MK23" s="37">
        <f t="shared" si="80"/>
        <v>0</v>
      </c>
      <c r="ML23" s="37">
        <f t="shared" si="80"/>
        <v>0</v>
      </c>
      <c r="MM23" s="37">
        <f t="shared" si="80"/>
        <v>0</v>
      </c>
      <c r="MN23" s="37">
        <f t="shared" si="80"/>
        <v>0</v>
      </c>
      <c r="MO23" s="37">
        <f t="shared" si="80"/>
        <v>0</v>
      </c>
      <c r="MP23" s="37">
        <f t="shared" si="80"/>
        <v>0</v>
      </c>
      <c r="MQ23" s="37">
        <f t="shared" si="80"/>
        <v>0</v>
      </c>
      <c r="MR23" s="37">
        <f t="shared" si="80"/>
        <v>0</v>
      </c>
      <c r="MS23" s="37">
        <f t="shared" si="80"/>
        <v>0</v>
      </c>
      <c r="MT23" s="37">
        <f t="shared" si="80"/>
        <v>0</v>
      </c>
      <c r="MU23" s="37">
        <f t="shared" si="80"/>
        <v>0</v>
      </c>
      <c r="MV23" s="37">
        <f t="shared" si="80"/>
        <v>0</v>
      </c>
      <c r="MW23" s="37">
        <f t="shared" si="80"/>
        <v>0</v>
      </c>
      <c r="MX23" s="37">
        <f t="shared" si="80"/>
        <v>0</v>
      </c>
      <c r="MY23" s="37">
        <f t="shared" si="80"/>
        <v>0</v>
      </c>
      <c r="MZ23" s="37">
        <f t="shared" si="80"/>
        <v>0</v>
      </c>
      <c r="NA23" s="37">
        <f t="shared" si="80"/>
        <v>0</v>
      </c>
    </row>
    <row r="24" spans="3:365" x14ac:dyDescent="0.25">
      <c r="C24" s="36">
        <f t="shared" si="25"/>
        <v>252</v>
      </c>
      <c r="D24" s="36" t="str">
        <f t="shared" si="44"/>
        <v>21y</v>
      </c>
      <c r="E24" s="37">
        <f t="shared" ref="E24:BP24" si="81">IF(E$2&gt;=$C23,IF(E$2&lt;=$C24,(E$2-$C23)/($C24-$C23),IF(E$2&lt;=$C25,1-(E$2-$C24)/($C25-$C24),0)),0)</f>
        <v>0</v>
      </c>
      <c r="F24" s="37">
        <f t="shared" si="81"/>
        <v>0</v>
      </c>
      <c r="G24" s="37">
        <f t="shared" si="81"/>
        <v>0</v>
      </c>
      <c r="H24" s="37">
        <f t="shared" si="81"/>
        <v>0</v>
      </c>
      <c r="I24" s="37">
        <f t="shared" si="81"/>
        <v>0</v>
      </c>
      <c r="J24" s="37">
        <f t="shared" si="81"/>
        <v>0</v>
      </c>
      <c r="K24" s="37">
        <f t="shared" si="81"/>
        <v>0</v>
      </c>
      <c r="L24" s="37">
        <f t="shared" si="81"/>
        <v>0</v>
      </c>
      <c r="M24" s="37">
        <f t="shared" si="81"/>
        <v>0</v>
      </c>
      <c r="N24" s="37">
        <f t="shared" si="81"/>
        <v>0</v>
      </c>
      <c r="O24" s="37">
        <f t="shared" si="81"/>
        <v>0</v>
      </c>
      <c r="P24" s="37">
        <f t="shared" si="81"/>
        <v>0</v>
      </c>
      <c r="Q24" s="37">
        <f t="shared" si="81"/>
        <v>0</v>
      </c>
      <c r="R24" s="37">
        <f t="shared" si="81"/>
        <v>0</v>
      </c>
      <c r="S24" s="37">
        <f t="shared" si="81"/>
        <v>0</v>
      </c>
      <c r="T24" s="37">
        <f t="shared" si="81"/>
        <v>0</v>
      </c>
      <c r="U24" s="37">
        <f t="shared" si="81"/>
        <v>0</v>
      </c>
      <c r="V24" s="37">
        <f t="shared" si="81"/>
        <v>0</v>
      </c>
      <c r="W24" s="37">
        <f t="shared" si="81"/>
        <v>0</v>
      </c>
      <c r="X24" s="37">
        <f t="shared" si="81"/>
        <v>0</v>
      </c>
      <c r="Y24" s="37">
        <f t="shared" si="81"/>
        <v>0</v>
      </c>
      <c r="Z24" s="37">
        <f t="shared" si="81"/>
        <v>0</v>
      </c>
      <c r="AA24" s="37">
        <f t="shared" si="81"/>
        <v>0</v>
      </c>
      <c r="AB24" s="37">
        <f t="shared" si="81"/>
        <v>0</v>
      </c>
      <c r="AC24" s="37">
        <f t="shared" si="81"/>
        <v>0</v>
      </c>
      <c r="AD24" s="37">
        <f t="shared" si="81"/>
        <v>0</v>
      </c>
      <c r="AE24" s="37">
        <f t="shared" si="81"/>
        <v>0</v>
      </c>
      <c r="AF24" s="37">
        <f t="shared" si="81"/>
        <v>0</v>
      </c>
      <c r="AG24" s="37">
        <f t="shared" si="81"/>
        <v>0</v>
      </c>
      <c r="AH24" s="37">
        <f t="shared" si="81"/>
        <v>0</v>
      </c>
      <c r="AI24" s="37">
        <f t="shared" si="81"/>
        <v>0</v>
      </c>
      <c r="AJ24" s="37">
        <f t="shared" si="81"/>
        <v>0</v>
      </c>
      <c r="AK24" s="37">
        <f t="shared" si="81"/>
        <v>0</v>
      </c>
      <c r="AL24" s="37">
        <f t="shared" si="81"/>
        <v>0</v>
      </c>
      <c r="AM24" s="37">
        <f t="shared" si="81"/>
        <v>0</v>
      </c>
      <c r="AN24" s="37">
        <f t="shared" si="81"/>
        <v>0</v>
      </c>
      <c r="AO24" s="37">
        <f t="shared" si="81"/>
        <v>0</v>
      </c>
      <c r="AP24" s="37">
        <f t="shared" si="81"/>
        <v>0</v>
      </c>
      <c r="AQ24" s="37">
        <f t="shared" si="81"/>
        <v>0</v>
      </c>
      <c r="AR24" s="37">
        <f t="shared" si="81"/>
        <v>0</v>
      </c>
      <c r="AS24" s="37">
        <f t="shared" si="81"/>
        <v>0</v>
      </c>
      <c r="AT24" s="37">
        <f t="shared" si="81"/>
        <v>0</v>
      </c>
      <c r="AU24" s="37">
        <f t="shared" si="81"/>
        <v>0</v>
      </c>
      <c r="AV24" s="37">
        <f t="shared" si="81"/>
        <v>0</v>
      </c>
      <c r="AW24" s="37">
        <f t="shared" si="81"/>
        <v>0</v>
      </c>
      <c r="AX24" s="37">
        <f t="shared" si="81"/>
        <v>0</v>
      </c>
      <c r="AY24" s="37">
        <f t="shared" si="81"/>
        <v>0</v>
      </c>
      <c r="AZ24" s="37">
        <f t="shared" si="81"/>
        <v>0</v>
      </c>
      <c r="BA24" s="37">
        <f t="shared" si="81"/>
        <v>0</v>
      </c>
      <c r="BB24" s="37">
        <f t="shared" si="81"/>
        <v>0</v>
      </c>
      <c r="BC24" s="37">
        <f t="shared" si="81"/>
        <v>0</v>
      </c>
      <c r="BD24" s="37">
        <f t="shared" si="81"/>
        <v>0</v>
      </c>
      <c r="BE24" s="37">
        <f t="shared" si="81"/>
        <v>0</v>
      </c>
      <c r="BF24" s="37">
        <f t="shared" si="81"/>
        <v>0</v>
      </c>
      <c r="BG24" s="37">
        <f t="shared" si="81"/>
        <v>0</v>
      </c>
      <c r="BH24" s="37">
        <f t="shared" si="81"/>
        <v>0</v>
      </c>
      <c r="BI24" s="37">
        <f t="shared" si="81"/>
        <v>0</v>
      </c>
      <c r="BJ24" s="37">
        <f t="shared" si="81"/>
        <v>0</v>
      </c>
      <c r="BK24" s="37">
        <f t="shared" si="81"/>
        <v>0</v>
      </c>
      <c r="BL24" s="37">
        <f t="shared" si="81"/>
        <v>0</v>
      </c>
      <c r="BM24" s="37">
        <f t="shared" si="81"/>
        <v>0</v>
      </c>
      <c r="BN24" s="37">
        <f t="shared" si="81"/>
        <v>0</v>
      </c>
      <c r="BO24" s="37">
        <f t="shared" si="81"/>
        <v>0</v>
      </c>
      <c r="BP24" s="37">
        <f t="shared" si="81"/>
        <v>0</v>
      </c>
      <c r="BQ24" s="37">
        <f t="shared" ref="BQ24:EB24" si="82">IF(BQ$2&gt;=$C23,IF(BQ$2&lt;=$C24,(BQ$2-$C23)/($C24-$C23),IF(BQ$2&lt;=$C25,1-(BQ$2-$C24)/($C25-$C24),0)),0)</f>
        <v>0</v>
      </c>
      <c r="BR24" s="37">
        <f t="shared" si="82"/>
        <v>0</v>
      </c>
      <c r="BS24" s="37">
        <f t="shared" si="82"/>
        <v>0</v>
      </c>
      <c r="BT24" s="37">
        <f t="shared" si="82"/>
        <v>0</v>
      </c>
      <c r="BU24" s="37">
        <f t="shared" si="82"/>
        <v>0</v>
      </c>
      <c r="BV24" s="37">
        <f t="shared" si="82"/>
        <v>0</v>
      </c>
      <c r="BW24" s="37">
        <f t="shared" si="82"/>
        <v>0</v>
      </c>
      <c r="BX24" s="37">
        <f t="shared" si="82"/>
        <v>0</v>
      </c>
      <c r="BY24" s="37">
        <f t="shared" si="82"/>
        <v>0</v>
      </c>
      <c r="BZ24" s="37">
        <f t="shared" si="82"/>
        <v>0</v>
      </c>
      <c r="CA24" s="37">
        <f t="shared" si="82"/>
        <v>0</v>
      </c>
      <c r="CB24" s="37">
        <f t="shared" si="82"/>
        <v>0</v>
      </c>
      <c r="CC24" s="37">
        <f t="shared" si="82"/>
        <v>0</v>
      </c>
      <c r="CD24" s="37">
        <f t="shared" si="82"/>
        <v>0</v>
      </c>
      <c r="CE24" s="37">
        <f t="shared" si="82"/>
        <v>0</v>
      </c>
      <c r="CF24" s="37">
        <f t="shared" si="82"/>
        <v>0</v>
      </c>
      <c r="CG24" s="37">
        <f t="shared" si="82"/>
        <v>0</v>
      </c>
      <c r="CH24" s="37">
        <f t="shared" si="82"/>
        <v>0</v>
      </c>
      <c r="CI24" s="37">
        <f t="shared" si="82"/>
        <v>0</v>
      </c>
      <c r="CJ24" s="37">
        <f t="shared" si="82"/>
        <v>0</v>
      </c>
      <c r="CK24" s="37">
        <f t="shared" si="82"/>
        <v>0</v>
      </c>
      <c r="CL24" s="37">
        <f t="shared" si="82"/>
        <v>0</v>
      </c>
      <c r="CM24" s="37">
        <f t="shared" si="82"/>
        <v>0</v>
      </c>
      <c r="CN24" s="37">
        <f t="shared" si="82"/>
        <v>0</v>
      </c>
      <c r="CO24" s="37">
        <f t="shared" si="82"/>
        <v>0</v>
      </c>
      <c r="CP24" s="37">
        <f t="shared" si="82"/>
        <v>0</v>
      </c>
      <c r="CQ24" s="37">
        <f t="shared" si="82"/>
        <v>0</v>
      </c>
      <c r="CR24" s="37">
        <f t="shared" si="82"/>
        <v>0</v>
      </c>
      <c r="CS24" s="37">
        <f t="shared" si="82"/>
        <v>0</v>
      </c>
      <c r="CT24" s="37">
        <f t="shared" si="82"/>
        <v>0</v>
      </c>
      <c r="CU24" s="37">
        <f t="shared" si="82"/>
        <v>0</v>
      </c>
      <c r="CV24" s="37">
        <f t="shared" si="82"/>
        <v>0</v>
      </c>
      <c r="CW24" s="37">
        <f t="shared" si="82"/>
        <v>0</v>
      </c>
      <c r="CX24" s="37">
        <f t="shared" si="82"/>
        <v>0</v>
      </c>
      <c r="CY24" s="37">
        <f t="shared" si="82"/>
        <v>0</v>
      </c>
      <c r="CZ24" s="37">
        <f t="shared" si="82"/>
        <v>0</v>
      </c>
      <c r="DA24" s="37">
        <f t="shared" si="82"/>
        <v>0</v>
      </c>
      <c r="DB24" s="37">
        <f t="shared" si="82"/>
        <v>0</v>
      </c>
      <c r="DC24" s="37">
        <f t="shared" si="82"/>
        <v>0</v>
      </c>
      <c r="DD24" s="37">
        <f t="shared" si="82"/>
        <v>0</v>
      </c>
      <c r="DE24" s="37">
        <f t="shared" si="82"/>
        <v>0</v>
      </c>
      <c r="DF24" s="37">
        <f t="shared" si="82"/>
        <v>0</v>
      </c>
      <c r="DG24" s="37">
        <f t="shared" si="82"/>
        <v>0</v>
      </c>
      <c r="DH24" s="37">
        <f t="shared" si="82"/>
        <v>0</v>
      </c>
      <c r="DI24" s="37">
        <f t="shared" si="82"/>
        <v>0</v>
      </c>
      <c r="DJ24" s="37">
        <f t="shared" si="82"/>
        <v>0</v>
      </c>
      <c r="DK24" s="37">
        <f t="shared" si="82"/>
        <v>0</v>
      </c>
      <c r="DL24" s="37">
        <f t="shared" si="82"/>
        <v>0</v>
      </c>
      <c r="DM24" s="37">
        <f t="shared" si="82"/>
        <v>0</v>
      </c>
      <c r="DN24" s="37">
        <f t="shared" si="82"/>
        <v>0</v>
      </c>
      <c r="DO24" s="37">
        <f t="shared" si="82"/>
        <v>0</v>
      </c>
      <c r="DP24" s="37">
        <f t="shared" si="82"/>
        <v>0</v>
      </c>
      <c r="DQ24" s="37">
        <f t="shared" si="82"/>
        <v>0</v>
      </c>
      <c r="DR24" s="37">
        <f t="shared" si="82"/>
        <v>0</v>
      </c>
      <c r="DS24" s="37">
        <f t="shared" si="82"/>
        <v>0</v>
      </c>
      <c r="DT24" s="37">
        <f t="shared" si="82"/>
        <v>0</v>
      </c>
      <c r="DU24" s="37">
        <f t="shared" si="82"/>
        <v>0</v>
      </c>
      <c r="DV24" s="37">
        <f t="shared" si="82"/>
        <v>0</v>
      </c>
      <c r="DW24" s="37">
        <f t="shared" si="82"/>
        <v>0</v>
      </c>
      <c r="DX24" s="37">
        <f t="shared" si="82"/>
        <v>0</v>
      </c>
      <c r="DY24" s="37">
        <f t="shared" si="82"/>
        <v>0</v>
      </c>
      <c r="DZ24" s="37">
        <f t="shared" si="82"/>
        <v>0</v>
      </c>
      <c r="EA24" s="37">
        <f t="shared" si="82"/>
        <v>0</v>
      </c>
      <c r="EB24" s="37">
        <f t="shared" si="82"/>
        <v>0</v>
      </c>
      <c r="EC24" s="37">
        <f t="shared" ref="EC24:GN24" si="83">IF(EC$2&gt;=$C23,IF(EC$2&lt;=$C24,(EC$2-$C23)/($C24-$C23),IF(EC$2&lt;=$C25,1-(EC$2-$C24)/($C25-$C24),0)),0)</f>
        <v>0</v>
      </c>
      <c r="ED24" s="37">
        <f t="shared" si="83"/>
        <v>0</v>
      </c>
      <c r="EE24" s="37">
        <f t="shared" si="83"/>
        <v>0</v>
      </c>
      <c r="EF24" s="37">
        <f t="shared" si="83"/>
        <v>0</v>
      </c>
      <c r="EG24" s="37">
        <f t="shared" si="83"/>
        <v>0</v>
      </c>
      <c r="EH24" s="37">
        <f t="shared" si="83"/>
        <v>0</v>
      </c>
      <c r="EI24" s="37">
        <f t="shared" si="83"/>
        <v>0</v>
      </c>
      <c r="EJ24" s="37">
        <f t="shared" si="83"/>
        <v>0</v>
      </c>
      <c r="EK24" s="37">
        <f t="shared" si="83"/>
        <v>0</v>
      </c>
      <c r="EL24" s="37">
        <f t="shared" si="83"/>
        <v>0</v>
      </c>
      <c r="EM24" s="37">
        <f t="shared" si="83"/>
        <v>0</v>
      </c>
      <c r="EN24" s="37">
        <f t="shared" si="83"/>
        <v>0</v>
      </c>
      <c r="EO24" s="37">
        <f t="shared" si="83"/>
        <v>0</v>
      </c>
      <c r="EP24" s="37">
        <f t="shared" si="83"/>
        <v>0</v>
      </c>
      <c r="EQ24" s="37">
        <f t="shared" si="83"/>
        <v>0</v>
      </c>
      <c r="ER24" s="37">
        <f t="shared" si="83"/>
        <v>0</v>
      </c>
      <c r="ES24" s="37">
        <f t="shared" si="83"/>
        <v>0</v>
      </c>
      <c r="ET24" s="37">
        <f t="shared" si="83"/>
        <v>0</v>
      </c>
      <c r="EU24" s="37">
        <f t="shared" si="83"/>
        <v>0</v>
      </c>
      <c r="EV24" s="37">
        <f t="shared" si="83"/>
        <v>0</v>
      </c>
      <c r="EW24" s="37">
        <f t="shared" si="83"/>
        <v>0</v>
      </c>
      <c r="EX24" s="37">
        <f t="shared" si="83"/>
        <v>0</v>
      </c>
      <c r="EY24" s="37">
        <f t="shared" si="83"/>
        <v>0</v>
      </c>
      <c r="EZ24" s="37">
        <f t="shared" si="83"/>
        <v>0</v>
      </c>
      <c r="FA24" s="37">
        <f t="shared" si="83"/>
        <v>0</v>
      </c>
      <c r="FB24" s="37">
        <f t="shared" si="83"/>
        <v>0</v>
      </c>
      <c r="FC24" s="37">
        <f t="shared" si="83"/>
        <v>0</v>
      </c>
      <c r="FD24" s="37">
        <f t="shared" si="83"/>
        <v>0</v>
      </c>
      <c r="FE24" s="37">
        <f t="shared" si="83"/>
        <v>0</v>
      </c>
      <c r="FF24" s="37">
        <f t="shared" si="83"/>
        <v>0</v>
      </c>
      <c r="FG24" s="37">
        <f t="shared" si="83"/>
        <v>0</v>
      </c>
      <c r="FH24" s="37">
        <f t="shared" si="83"/>
        <v>0</v>
      </c>
      <c r="FI24" s="37">
        <f t="shared" si="83"/>
        <v>0</v>
      </c>
      <c r="FJ24" s="37">
        <f t="shared" si="83"/>
        <v>0</v>
      </c>
      <c r="FK24" s="37">
        <f t="shared" si="83"/>
        <v>0</v>
      </c>
      <c r="FL24" s="37">
        <f t="shared" si="83"/>
        <v>0</v>
      </c>
      <c r="FM24" s="37">
        <f t="shared" si="83"/>
        <v>0</v>
      </c>
      <c r="FN24" s="37">
        <f t="shared" si="83"/>
        <v>0</v>
      </c>
      <c r="FO24" s="37">
        <f t="shared" si="83"/>
        <v>0</v>
      </c>
      <c r="FP24" s="37">
        <f t="shared" si="83"/>
        <v>0</v>
      </c>
      <c r="FQ24" s="37">
        <f t="shared" si="83"/>
        <v>0</v>
      </c>
      <c r="FR24" s="37">
        <f t="shared" si="83"/>
        <v>0</v>
      </c>
      <c r="FS24" s="37">
        <f t="shared" si="83"/>
        <v>0</v>
      </c>
      <c r="FT24" s="37">
        <f t="shared" si="83"/>
        <v>0</v>
      </c>
      <c r="FU24" s="37">
        <f t="shared" si="83"/>
        <v>0</v>
      </c>
      <c r="FV24" s="37">
        <f t="shared" si="83"/>
        <v>0</v>
      </c>
      <c r="FW24" s="37">
        <f t="shared" si="83"/>
        <v>0</v>
      </c>
      <c r="FX24" s="37">
        <f t="shared" si="83"/>
        <v>0</v>
      </c>
      <c r="FY24" s="37">
        <f t="shared" si="83"/>
        <v>0</v>
      </c>
      <c r="FZ24" s="37">
        <f t="shared" si="83"/>
        <v>0</v>
      </c>
      <c r="GA24" s="37">
        <f t="shared" si="83"/>
        <v>0</v>
      </c>
      <c r="GB24" s="37">
        <f t="shared" si="83"/>
        <v>0</v>
      </c>
      <c r="GC24" s="37">
        <f t="shared" si="83"/>
        <v>0</v>
      </c>
      <c r="GD24" s="37">
        <f t="shared" si="83"/>
        <v>0</v>
      </c>
      <c r="GE24" s="37">
        <f t="shared" si="83"/>
        <v>0</v>
      </c>
      <c r="GF24" s="37">
        <f t="shared" si="83"/>
        <v>0</v>
      </c>
      <c r="GG24" s="37">
        <f t="shared" si="83"/>
        <v>0</v>
      </c>
      <c r="GH24" s="37">
        <f t="shared" si="83"/>
        <v>0</v>
      </c>
      <c r="GI24" s="37">
        <f t="shared" si="83"/>
        <v>0</v>
      </c>
      <c r="GJ24" s="37">
        <f t="shared" si="83"/>
        <v>0</v>
      </c>
      <c r="GK24" s="37">
        <f t="shared" si="83"/>
        <v>0</v>
      </c>
      <c r="GL24" s="37">
        <f t="shared" si="83"/>
        <v>0</v>
      </c>
      <c r="GM24" s="37">
        <f t="shared" si="83"/>
        <v>0</v>
      </c>
      <c r="GN24" s="37">
        <f t="shared" si="83"/>
        <v>0</v>
      </c>
      <c r="GO24" s="37">
        <f t="shared" ref="GO24:IZ24" si="84">IF(GO$2&gt;=$C23,IF(GO$2&lt;=$C24,(GO$2-$C23)/($C24-$C23),IF(GO$2&lt;=$C25,1-(GO$2-$C24)/($C25-$C24),0)),0)</f>
        <v>0</v>
      </c>
      <c r="GP24" s="37">
        <f t="shared" si="84"/>
        <v>0</v>
      </c>
      <c r="GQ24" s="37">
        <f t="shared" si="84"/>
        <v>0</v>
      </c>
      <c r="GR24" s="37">
        <f t="shared" si="84"/>
        <v>0</v>
      </c>
      <c r="GS24" s="37">
        <f t="shared" si="84"/>
        <v>0</v>
      </c>
      <c r="GT24" s="37">
        <f t="shared" si="84"/>
        <v>0</v>
      </c>
      <c r="GU24" s="37">
        <f t="shared" si="84"/>
        <v>0</v>
      </c>
      <c r="GV24" s="37">
        <f t="shared" si="84"/>
        <v>0</v>
      </c>
      <c r="GW24" s="37">
        <f t="shared" si="84"/>
        <v>0</v>
      </c>
      <c r="GX24" s="37">
        <f t="shared" si="84"/>
        <v>0</v>
      </c>
      <c r="GY24" s="37">
        <f t="shared" si="84"/>
        <v>0</v>
      </c>
      <c r="GZ24" s="37">
        <f t="shared" si="84"/>
        <v>0</v>
      </c>
      <c r="HA24" s="37">
        <f t="shared" si="84"/>
        <v>0</v>
      </c>
      <c r="HB24" s="37">
        <f t="shared" si="84"/>
        <v>0</v>
      </c>
      <c r="HC24" s="37">
        <f t="shared" si="84"/>
        <v>0</v>
      </c>
      <c r="HD24" s="37">
        <f t="shared" si="84"/>
        <v>0</v>
      </c>
      <c r="HE24" s="37">
        <f t="shared" si="84"/>
        <v>0</v>
      </c>
      <c r="HF24" s="37">
        <f t="shared" si="84"/>
        <v>0</v>
      </c>
      <c r="HG24" s="37">
        <f t="shared" si="84"/>
        <v>0</v>
      </c>
      <c r="HH24" s="37">
        <f t="shared" si="84"/>
        <v>0</v>
      </c>
      <c r="HI24" s="37">
        <f t="shared" si="84"/>
        <v>0</v>
      </c>
      <c r="HJ24" s="37">
        <f t="shared" si="84"/>
        <v>0</v>
      </c>
      <c r="HK24" s="37">
        <f t="shared" si="84"/>
        <v>0</v>
      </c>
      <c r="HL24" s="37">
        <f t="shared" si="84"/>
        <v>0</v>
      </c>
      <c r="HM24" s="37">
        <f t="shared" si="84"/>
        <v>0</v>
      </c>
      <c r="HN24" s="37">
        <f t="shared" si="84"/>
        <v>0</v>
      </c>
      <c r="HO24" s="37">
        <f t="shared" si="84"/>
        <v>0</v>
      </c>
      <c r="HP24" s="37">
        <f t="shared" si="84"/>
        <v>0</v>
      </c>
      <c r="HQ24" s="37">
        <f t="shared" si="84"/>
        <v>0</v>
      </c>
      <c r="HR24" s="37">
        <f t="shared" si="84"/>
        <v>0</v>
      </c>
      <c r="HS24" s="37">
        <f t="shared" si="84"/>
        <v>0</v>
      </c>
      <c r="HT24" s="37">
        <f t="shared" si="84"/>
        <v>0</v>
      </c>
      <c r="HU24" s="37">
        <f t="shared" si="84"/>
        <v>0</v>
      </c>
      <c r="HV24" s="37">
        <f t="shared" si="84"/>
        <v>0</v>
      </c>
      <c r="HW24" s="37">
        <f t="shared" si="84"/>
        <v>0</v>
      </c>
      <c r="HX24" s="37">
        <f t="shared" si="84"/>
        <v>0</v>
      </c>
      <c r="HY24" s="37">
        <f t="shared" si="84"/>
        <v>0</v>
      </c>
      <c r="HZ24" s="37">
        <f t="shared" si="84"/>
        <v>0</v>
      </c>
      <c r="IA24" s="37">
        <f t="shared" si="84"/>
        <v>0</v>
      </c>
      <c r="IB24" s="37">
        <f t="shared" si="84"/>
        <v>0</v>
      </c>
      <c r="IC24" s="37">
        <f t="shared" si="84"/>
        <v>0</v>
      </c>
      <c r="ID24" s="37">
        <f t="shared" si="84"/>
        <v>0</v>
      </c>
      <c r="IE24" s="37">
        <f t="shared" si="84"/>
        <v>0</v>
      </c>
      <c r="IF24" s="37">
        <f t="shared" si="84"/>
        <v>0</v>
      </c>
      <c r="IG24" s="37">
        <f t="shared" si="84"/>
        <v>0</v>
      </c>
      <c r="IH24" s="37">
        <f t="shared" si="84"/>
        <v>0</v>
      </c>
      <c r="II24" s="37">
        <f t="shared" si="84"/>
        <v>0</v>
      </c>
      <c r="IJ24" s="37">
        <f t="shared" si="84"/>
        <v>0</v>
      </c>
      <c r="IK24" s="37">
        <f t="shared" si="84"/>
        <v>0</v>
      </c>
      <c r="IL24" s="37">
        <f t="shared" si="84"/>
        <v>8.3333333333333329E-2</v>
      </c>
      <c r="IM24" s="37">
        <f t="shared" si="84"/>
        <v>0.16666666666666666</v>
      </c>
      <c r="IN24" s="37">
        <f t="shared" si="84"/>
        <v>0.25</v>
      </c>
      <c r="IO24" s="37">
        <f t="shared" si="84"/>
        <v>0.33333333333333331</v>
      </c>
      <c r="IP24" s="37">
        <f t="shared" si="84"/>
        <v>0.41666666666666669</v>
      </c>
      <c r="IQ24" s="37">
        <f t="shared" si="84"/>
        <v>0.5</v>
      </c>
      <c r="IR24" s="37">
        <f t="shared" si="84"/>
        <v>0.58333333333333337</v>
      </c>
      <c r="IS24" s="37">
        <f t="shared" si="84"/>
        <v>0.66666666666666663</v>
      </c>
      <c r="IT24" s="37">
        <f t="shared" si="84"/>
        <v>0.75</v>
      </c>
      <c r="IU24" s="37">
        <f t="shared" si="84"/>
        <v>0.83333333333333337</v>
      </c>
      <c r="IV24" s="37">
        <f t="shared" si="84"/>
        <v>0.91666666666666663</v>
      </c>
      <c r="IW24" s="37">
        <f t="shared" si="84"/>
        <v>1</v>
      </c>
      <c r="IX24" s="37">
        <f t="shared" si="84"/>
        <v>0.91666666666666663</v>
      </c>
      <c r="IY24" s="37">
        <f t="shared" si="84"/>
        <v>0.83333333333333337</v>
      </c>
      <c r="IZ24" s="37">
        <f t="shared" si="84"/>
        <v>0.75</v>
      </c>
      <c r="JA24" s="37">
        <f t="shared" ref="JA24:LL24" si="85">IF(JA$2&gt;=$C23,IF(JA$2&lt;=$C24,(JA$2-$C23)/($C24-$C23),IF(JA$2&lt;=$C25,1-(JA$2-$C24)/($C25-$C24),0)),0)</f>
        <v>0.66666666666666674</v>
      </c>
      <c r="JB24" s="37">
        <f t="shared" si="85"/>
        <v>0.58333333333333326</v>
      </c>
      <c r="JC24" s="37">
        <f t="shared" si="85"/>
        <v>0.5</v>
      </c>
      <c r="JD24" s="37">
        <f t="shared" si="85"/>
        <v>0.41666666666666663</v>
      </c>
      <c r="JE24" s="37">
        <f t="shared" si="85"/>
        <v>0.33333333333333337</v>
      </c>
      <c r="JF24" s="37">
        <f t="shared" si="85"/>
        <v>0.25</v>
      </c>
      <c r="JG24" s="37">
        <f t="shared" si="85"/>
        <v>0.16666666666666663</v>
      </c>
      <c r="JH24" s="37">
        <f t="shared" si="85"/>
        <v>8.333333333333337E-2</v>
      </c>
      <c r="JI24" s="37">
        <f t="shared" si="85"/>
        <v>0</v>
      </c>
      <c r="JJ24" s="37">
        <f t="shared" si="85"/>
        <v>0</v>
      </c>
      <c r="JK24" s="37">
        <f t="shared" si="85"/>
        <v>0</v>
      </c>
      <c r="JL24" s="37">
        <f t="shared" si="85"/>
        <v>0</v>
      </c>
      <c r="JM24" s="37">
        <f t="shared" si="85"/>
        <v>0</v>
      </c>
      <c r="JN24" s="37">
        <f t="shared" si="85"/>
        <v>0</v>
      </c>
      <c r="JO24" s="37">
        <f t="shared" si="85"/>
        <v>0</v>
      </c>
      <c r="JP24" s="37">
        <f t="shared" si="85"/>
        <v>0</v>
      </c>
      <c r="JQ24" s="37">
        <f t="shared" si="85"/>
        <v>0</v>
      </c>
      <c r="JR24" s="37">
        <f t="shared" si="85"/>
        <v>0</v>
      </c>
      <c r="JS24" s="37">
        <f t="shared" si="85"/>
        <v>0</v>
      </c>
      <c r="JT24" s="37">
        <f t="shared" si="85"/>
        <v>0</v>
      </c>
      <c r="JU24" s="37">
        <f t="shared" si="85"/>
        <v>0</v>
      </c>
      <c r="JV24" s="37">
        <f t="shared" si="85"/>
        <v>0</v>
      </c>
      <c r="JW24" s="37">
        <f t="shared" si="85"/>
        <v>0</v>
      </c>
      <c r="JX24" s="37">
        <f t="shared" si="85"/>
        <v>0</v>
      </c>
      <c r="JY24" s="37">
        <f t="shared" si="85"/>
        <v>0</v>
      </c>
      <c r="JZ24" s="37">
        <f t="shared" si="85"/>
        <v>0</v>
      </c>
      <c r="KA24" s="37">
        <f t="shared" si="85"/>
        <v>0</v>
      </c>
      <c r="KB24" s="37">
        <f t="shared" si="85"/>
        <v>0</v>
      </c>
      <c r="KC24" s="37">
        <f t="shared" si="85"/>
        <v>0</v>
      </c>
      <c r="KD24" s="37">
        <f t="shared" si="85"/>
        <v>0</v>
      </c>
      <c r="KE24" s="37">
        <f t="shared" si="85"/>
        <v>0</v>
      </c>
      <c r="KF24" s="37">
        <f t="shared" si="85"/>
        <v>0</v>
      </c>
      <c r="KG24" s="37">
        <f t="shared" si="85"/>
        <v>0</v>
      </c>
      <c r="KH24" s="37">
        <f t="shared" si="85"/>
        <v>0</v>
      </c>
      <c r="KI24" s="37">
        <f t="shared" si="85"/>
        <v>0</v>
      </c>
      <c r="KJ24" s="37">
        <f t="shared" si="85"/>
        <v>0</v>
      </c>
      <c r="KK24" s="37">
        <f t="shared" si="85"/>
        <v>0</v>
      </c>
      <c r="KL24" s="37">
        <f t="shared" si="85"/>
        <v>0</v>
      </c>
      <c r="KM24" s="37">
        <f t="shared" si="85"/>
        <v>0</v>
      </c>
      <c r="KN24" s="37">
        <f t="shared" si="85"/>
        <v>0</v>
      </c>
      <c r="KO24" s="37">
        <f t="shared" si="85"/>
        <v>0</v>
      </c>
      <c r="KP24" s="37">
        <f t="shared" si="85"/>
        <v>0</v>
      </c>
      <c r="KQ24" s="37">
        <f t="shared" si="85"/>
        <v>0</v>
      </c>
      <c r="KR24" s="37">
        <f t="shared" si="85"/>
        <v>0</v>
      </c>
      <c r="KS24" s="37">
        <f t="shared" si="85"/>
        <v>0</v>
      </c>
      <c r="KT24" s="37">
        <f t="shared" si="85"/>
        <v>0</v>
      </c>
      <c r="KU24" s="37">
        <f t="shared" si="85"/>
        <v>0</v>
      </c>
      <c r="KV24" s="37">
        <f t="shared" si="85"/>
        <v>0</v>
      </c>
      <c r="KW24" s="37">
        <f t="shared" si="85"/>
        <v>0</v>
      </c>
      <c r="KX24" s="37">
        <f t="shared" si="85"/>
        <v>0</v>
      </c>
      <c r="KY24" s="37">
        <f t="shared" si="85"/>
        <v>0</v>
      </c>
      <c r="KZ24" s="37">
        <f t="shared" si="85"/>
        <v>0</v>
      </c>
      <c r="LA24" s="37">
        <f t="shared" si="85"/>
        <v>0</v>
      </c>
      <c r="LB24" s="37">
        <f t="shared" si="85"/>
        <v>0</v>
      </c>
      <c r="LC24" s="37">
        <f t="shared" si="85"/>
        <v>0</v>
      </c>
      <c r="LD24" s="37">
        <f t="shared" si="85"/>
        <v>0</v>
      </c>
      <c r="LE24" s="37">
        <f t="shared" si="85"/>
        <v>0</v>
      </c>
      <c r="LF24" s="37">
        <f t="shared" si="85"/>
        <v>0</v>
      </c>
      <c r="LG24" s="37">
        <f t="shared" si="85"/>
        <v>0</v>
      </c>
      <c r="LH24" s="37">
        <f t="shared" si="85"/>
        <v>0</v>
      </c>
      <c r="LI24" s="37">
        <f t="shared" si="85"/>
        <v>0</v>
      </c>
      <c r="LJ24" s="37">
        <f t="shared" si="85"/>
        <v>0</v>
      </c>
      <c r="LK24" s="37">
        <f t="shared" si="85"/>
        <v>0</v>
      </c>
      <c r="LL24" s="37">
        <f t="shared" si="85"/>
        <v>0</v>
      </c>
      <c r="LM24" s="37">
        <f t="shared" ref="LM24:NA24" si="86">IF(LM$2&gt;=$C23,IF(LM$2&lt;=$C24,(LM$2-$C23)/($C24-$C23),IF(LM$2&lt;=$C25,1-(LM$2-$C24)/($C25-$C24),0)),0)</f>
        <v>0</v>
      </c>
      <c r="LN24" s="37">
        <f t="shared" si="86"/>
        <v>0</v>
      </c>
      <c r="LO24" s="37">
        <f t="shared" si="86"/>
        <v>0</v>
      </c>
      <c r="LP24" s="37">
        <f t="shared" si="86"/>
        <v>0</v>
      </c>
      <c r="LQ24" s="37">
        <f t="shared" si="86"/>
        <v>0</v>
      </c>
      <c r="LR24" s="37">
        <f t="shared" si="86"/>
        <v>0</v>
      </c>
      <c r="LS24" s="37">
        <f t="shared" si="86"/>
        <v>0</v>
      </c>
      <c r="LT24" s="37">
        <f t="shared" si="86"/>
        <v>0</v>
      </c>
      <c r="LU24" s="37">
        <f t="shared" si="86"/>
        <v>0</v>
      </c>
      <c r="LV24" s="37">
        <f t="shared" si="86"/>
        <v>0</v>
      </c>
      <c r="LW24" s="37">
        <f t="shared" si="86"/>
        <v>0</v>
      </c>
      <c r="LX24" s="37">
        <f t="shared" si="86"/>
        <v>0</v>
      </c>
      <c r="LY24" s="37">
        <f t="shared" si="86"/>
        <v>0</v>
      </c>
      <c r="LZ24" s="37">
        <f t="shared" si="86"/>
        <v>0</v>
      </c>
      <c r="MA24" s="37">
        <f t="shared" si="86"/>
        <v>0</v>
      </c>
      <c r="MB24" s="37">
        <f t="shared" si="86"/>
        <v>0</v>
      </c>
      <c r="MC24" s="37">
        <f t="shared" si="86"/>
        <v>0</v>
      </c>
      <c r="MD24" s="37">
        <f t="shared" si="86"/>
        <v>0</v>
      </c>
      <c r="ME24" s="37">
        <f t="shared" si="86"/>
        <v>0</v>
      </c>
      <c r="MF24" s="37">
        <f t="shared" si="86"/>
        <v>0</v>
      </c>
      <c r="MG24" s="37">
        <f t="shared" si="86"/>
        <v>0</v>
      </c>
      <c r="MH24" s="37">
        <f t="shared" si="86"/>
        <v>0</v>
      </c>
      <c r="MI24" s="37">
        <f t="shared" si="86"/>
        <v>0</v>
      </c>
      <c r="MJ24" s="37">
        <f t="shared" si="86"/>
        <v>0</v>
      </c>
      <c r="MK24" s="37">
        <f t="shared" si="86"/>
        <v>0</v>
      </c>
      <c r="ML24" s="37">
        <f t="shared" si="86"/>
        <v>0</v>
      </c>
      <c r="MM24" s="37">
        <f t="shared" si="86"/>
        <v>0</v>
      </c>
      <c r="MN24" s="37">
        <f t="shared" si="86"/>
        <v>0</v>
      </c>
      <c r="MO24" s="37">
        <f t="shared" si="86"/>
        <v>0</v>
      </c>
      <c r="MP24" s="37">
        <f t="shared" si="86"/>
        <v>0</v>
      </c>
      <c r="MQ24" s="37">
        <f t="shared" si="86"/>
        <v>0</v>
      </c>
      <c r="MR24" s="37">
        <f t="shared" si="86"/>
        <v>0</v>
      </c>
      <c r="MS24" s="37">
        <f t="shared" si="86"/>
        <v>0</v>
      </c>
      <c r="MT24" s="37">
        <f t="shared" si="86"/>
        <v>0</v>
      </c>
      <c r="MU24" s="37">
        <f t="shared" si="86"/>
        <v>0</v>
      </c>
      <c r="MV24" s="37">
        <f t="shared" si="86"/>
        <v>0</v>
      </c>
      <c r="MW24" s="37">
        <f t="shared" si="86"/>
        <v>0</v>
      </c>
      <c r="MX24" s="37">
        <f t="shared" si="86"/>
        <v>0</v>
      </c>
      <c r="MY24" s="37">
        <f t="shared" si="86"/>
        <v>0</v>
      </c>
      <c r="MZ24" s="37">
        <f t="shared" si="86"/>
        <v>0</v>
      </c>
      <c r="NA24" s="37">
        <f t="shared" si="86"/>
        <v>0</v>
      </c>
    </row>
    <row r="25" spans="3:365" x14ac:dyDescent="0.25">
      <c r="C25" s="36">
        <f t="shared" si="25"/>
        <v>264</v>
      </c>
      <c r="D25" s="36" t="str">
        <f t="shared" si="44"/>
        <v>22y</v>
      </c>
      <c r="E25" s="37">
        <f t="shared" ref="E25:BP25" si="87">IF(E$2&gt;=$C24,IF(E$2&lt;=$C25,(E$2-$C24)/($C25-$C24),IF(E$2&lt;=$C26,1-(E$2-$C25)/($C26-$C25),0)),0)</f>
        <v>0</v>
      </c>
      <c r="F25" s="37">
        <f t="shared" si="87"/>
        <v>0</v>
      </c>
      <c r="G25" s="37">
        <f t="shared" si="87"/>
        <v>0</v>
      </c>
      <c r="H25" s="37">
        <f t="shared" si="87"/>
        <v>0</v>
      </c>
      <c r="I25" s="37">
        <f t="shared" si="87"/>
        <v>0</v>
      </c>
      <c r="J25" s="37">
        <f t="shared" si="87"/>
        <v>0</v>
      </c>
      <c r="K25" s="37">
        <f t="shared" si="87"/>
        <v>0</v>
      </c>
      <c r="L25" s="37">
        <f t="shared" si="87"/>
        <v>0</v>
      </c>
      <c r="M25" s="37">
        <f t="shared" si="87"/>
        <v>0</v>
      </c>
      <c r="N25" s="37">
        <f t="shared" si="87"/>
        <v>0</v>
      </c>
      <c r="O25" s="37">
        <f t="shared" si="87"/>
        <v>0</v>
      </c>
      <c r="P25" s="37">
        <f t="shared" si="87"/>
        <v>0</v>
      </c>
      <c r="Q25" s="37">
        <f t="shared" si="87"/>
        <v>0</v>
      </c>
      <c r="R25" s="37">
        <f t="shared" si="87"/>
        <v>0</v>
      </c>
      <c r="S25" s="37">
        <f t="shared" si="87"/>
        <v>0</v>
      </c>
      <c r="T25" s="37">
        <f t="shared" si="87"/>
        <v>0</v>
      </c>
      <c r="U25" s="37">
        <f t="shared" si="87"/>
        <v>0</v>
      </c>
      <c r="V25" s="37">
        <f t="shared" si="87"/>
        <v>0</v>
      </c>
      <c r="W25" s="37">
        <f t="shared" si="87"/>
        <v>0</v>
      </c>
      <c r="X25" s="37">
        <f t="shared" si="87"/>
        <v>0</v>
      </c>
      <c r="Y25" s="37">
        <f t="shared" si="87"/>
        <v>0</v>
      </c>
      <c r="Z25" s="37">
        <f t="shared" si="87"/>
        <v>0</v>
      </c>
      <c r="AA25" s="37">
        <f t="shared" si="87"/>
        <v>0</v>
      </c>
      <c r="AB25" s="37">
        <f t="shared" si="87"/>
        <v>0</v>
      </c>
      <c r="AC25" s="37">
        <f t="shared" si="87"/>
        <v>0</v>
      </c>
      <c r="AD25" s="37">
        <f t="shared" si="87"/>
        <v>0</v>
      </c>
      <c r="AE25" s="37">
        <f t="shared" si="87"/>
        <v>0</v>
      </c>
      <c r="AF25" s="37">
        <f t="shared" si="87"/>
        <v>0</v>
      </c>
      <c r="AG25" s="37">
        <f t="shared" si="87"/>
        <v>0</v>
      </c>
      <c r="AH25" s="37">
        <f t="shared" si="87"/>
        <v>0</v>
      </c>
      <c r="AI25" s="37">
        <f t="shared" si="87"/>
        <v>0</v>
      </c>
      <c r="AJ25" s="37">
        <f t="shared" si="87"/>
        <v>0</v>
      </c>
      <c r="AK25" s="37">
        <f t="shared" si="87"/>
        <v>0</v>
      </c>
      <c r="AL25" s="37">
        <f t="shared" si="87"/>
        <v>0</v>
      </c>
      <c r="AM25" s="37">
        <f t="shared" si="87"/>
        <v>0</v>
      </c>
      <c r="AN25" s="37">
        <f t="shared" si="87"/>
        <v>0</v>
      </c>
      <c r="AO25" s="37">
        <f t="shared" si="87"/>
        <v>0</v>
      </c>
      <c r="AP25" s="37">
        <f t="shared" si="87"/>
        <v>0</v>
      </c>
      <c r="AQ25" s="37">
        <f t="shared" si="87"/>
        <v>0</v>
      </c>
      <c r="AR25" s="37">
        <f t="shared" si="87"/>
        <v>0</v>
      </c>
      <c r="AS25" s="37">
        <f t="shared" si="87"/>
        <v>0</v>
      </c>
      <c r="AT25" s="37">
        <f t="shared" si="87"/>
        <v>0</v>
      </c>
      <c r="AU25" s="37">
        <f t="shared" si="87"/>
        <v>0</v>
      </c>
      <c r="AV25" s="37">
        <f t="shared" si="87"/>
        <v>0</v>
      </c>
      <c r="AW25" s="37">
        <f t="shared" si="87"/>
        <v>0</v>
      </c>
      <c r="AX25" s="37">
        <f t="shared" si="87"/>
        <v>0</v>
      </c>
      <c r="AY25" s="37">
        <f t="shared" si="87"/>
        <v>0</v>
      </c>
      <c r="AZ25" s="37">
        <f t="shared" si="87"/>
        <v>0</v>
      </c>
      <c r="BA25" s="37">
        <f t="shared" si="87"/>
        <v>0</v>
      </c>
      <c r="BB25" s="37">
        <f t="shared" si="87"/>
        <v>0</v>
      </c>
      <c r="BC25" s="37">
        <f t="shared" si="87"/>
        <v>0</v>
      </c>
      <c r="BD25" s="37">
        <f t="shared" si="87"/>
        <v>0</v>
      </c>
      <c r="BE25" s="37">
        <f t="shared" si="87"/>
        <v>0</v>
      </c>
      <c r="BF25" s="37">
        <f t="shared" si="87"/>
        <v>0</v>
      </c>
      <c r="BG25" s="37">
        <f t="shared" si="87"/>
        <v>0</v>
      </c>
      <c r="BH25" s="37">
        <f t="shared" si="87"/>
        <v>0</v>
      </c>
      <c r="BI25" s="37">
        <f t="shared" si="87"/>
        <v>0</v>
      </c>
      <c r="BJ25" s="37">
        <f t="shared" si="87"/>
        <v>0</v>
      </c>
      <c r="BK25" s="37">
        <f t="shared" si="87"/>
        <v>0</v>
      </c>
      <c r="BL25" s="37">
        <f t="shared" si="87"/>
        <v>0</v>
      </c>
      <c r="BM25" s="37">
        <f t="shared" si="87"/>
        <v>0</v>
      </c>
      <c r="BN25" s="37">
        <f t="shared" si="87"/>
        <v>0</v>
      </c>
      <c r="BO25" s="37">
        <f t="shared" si="87"/>
        <v>0</v>
      </c>
      <c r="BP25" s="37">
        <f t="shared" si="87"/>
        <v>0</v>
      </c>
      <c r="BQ25" s="37">
        <f t="shared" ref="BQ25:EB25" si="88">IF(BQ$2&gt;=$C24,IF(BQ$2&lt;=$C25,(BQ$2-$C24)/($C25-$C24),IF(BQ$2&lt;=$C26,1-(BQ$2-$C25)/($C26-$C25),0)),0)</f>
        <v>0</v>
      </c>
      <c r="BR25" s="37">
        <f t="shared" si="88"/>
        <v>0</v>
      </c>
      <c r="BS25" s="37">
        <f t="shared" si="88"/>
        <v>0</v>
      </c>
      <c r="BT25" s="37">
        <f t="shared" si="88"/>
        <v>0</v>
      </c>
      <c r="BU25" s="37">
        <f t="shared" si="88"/>
        <v>0</v>
      </c>
      <c r="BV25" s="37">
        <f t="shared" si="88"/>
        <v>0</v>
      </c>
      <c r="BW25" s="37">
        <f t="shared" si="88"/>
        <v>0</v>
      </c>
      <c r="BX25" s="37">
        <f t="shared" si="88"/>
        <v>0</v>
      </c>
      <c r="BY25" s="37">
        <f t="shared" si="88"/>
        <v>0</v>
      </c>
      <c r="BZ25" s="37">
        <f t="shared" si="88"/>
        <v>0</v>
      </c>
      <c r="CA25" s="37">
        <f t="shared" si="88"/>
        <v>0</v>
      </c>
      <c r="CB25" s="37">
        <f t="shared" si="88"/>
        <v>0</v>
      </c>
      <c r="CC25" s="37">
        <f t="shared" si="88"/>
        <v>0</v>
      </c>
      <c r="CD25" s="37">
        <f t="shared" si="88"/>
        <v>0</v>
      </c>
      <c r="CE25" s="37">
        <f t="shared" si="88"/>
        <v>0</v>
      </c>
      <c r="CF25" s="37">
        <f t="shared" si="88"/>
        <v>0</v>
      </c>
      <c r="CG25" s="37">
        <f t="shared" si="88"/>
        <v>0</v>
      </c>
      <c r="CH25" s="37">
        <f t="shared" si="88"/>
        <v>0</v>
      </c>
      <c r="CI25" s="37">
        <f t="shared" si="88"/>
        <v>0</v>
      </c>
      <c r="CJ25" s="37">
        <f t="shared" si="88"/>
        <v>0</v>
      </c>
      <c r="CK25" s="37">
        <f t="shared" si="88"/>
        <v>0</v>
      </c>
      <c r="CL25" s="37">
        <f t="shared" si="88"/>
        <v>0</v>
      </c>
      <c r="CM25" s="37">
        <f t="shared" si="88"/>
        <v>0</v>
      </c>
      <c r="CN25" s="37">
        <f t="shared" si="88"/>
        <v>0</v>
      </c>
      <c r="CO25" s="37">
        <f t="shared" si="88"/>
        <v>0</v>
      </c>
      <c r="CP25" s="37">
        <f t="shared" si="88"/>
        <v>0</v>
      </c>
      <c r="CQ25" s="37">
        <f t="shared" si="88"/>
        <v>0</v>
      </c>
      <c r="CR25" s="37">
        <f t="shared" si="88"/>
        <v>0</v>
      </c>
      <c r="CS25" s="37">
        <f t="shared" si="88"/>
        <v>0</v>
      </c>
      <c r="CT25" s="37">
        <f t="shared" si="88"/>
        <v>0</v>
      </c>
      <c r="CU25" s="37">
        <f t="shared" si="88"/>
        <v>0</v>
      </c>
      <c r="CV25" s="37">
        <f t="shared" si="88"/>
        <v>0</v>
      </c>
      <c r="CW25" s="37">
        <f t="shared" si="88"/>
        <v>0</v>
      </c>
      <c r="CX25" s="37">
        <f t="shared" si="88"/>
        <v>0</v>
      </c>
      <c r="CY25" s="37">
        <f t="shared" si="88"/>
        <v>0</v>
      </c>
      <c r="CZ25" s="37">
        <f t="shared" si="88"/>
        <v>0</v>
      </c>
      <c r="DA25" s="37">
        <f t="shared" si="88"/>
        <v>0</v>
      </c>
      <c r="DB25" s="37">
        <f t="shared" si="88"/>
        <v>0</v>
      </c>
      <c r="DC25" s="37">
        <f t="shared" si="88"/>
        <v>0</v>
      </c>
      <c r="DD25" s="37">
        <f t="shared" si="88"/>
        <v>0</v>
      </c>
      <c r="DE25" s="37">
        <f t="shared" si="88"/>
        <v>0</v>
      </c>
      <c r="DF25" s="37">
        <f t="shared" si="88"/>
        <v>0</v>
      </c>
      <c r="DG25" s="37">
        <f t="shared" si="88"/>
        <v>0</v>
      </c>
      <c r="DH25" s="37">
        <f t="shared" si="88"/>
        <v>0</v>
      </c>
      <c r="DI25" s="37">
        <f t="shared" si="88"/>
        <v>0</v>
      </c>
      <c r="DJ25" s="37">
        <f t="shared" si="88"/>
        <v>0</v>
      </c>
      <c r="DK25" s="37">
        <f t="shared" si="88"/>
        <v>0</v>
      </c>
      <c r="DL25" s="37">
        <f t="shared" si="88"/>
        <v>0</v>
      </c>
      <c r="DM25" s="37">
        <f t="shared" si="88"/>
        <v>0</v>
      </c>
      <c r="DN25" s="37">
        <f t="shared" si="88"/>
        <v>0</v>
      </c>
      <c r="DO25" s="37">
        <f t="shared" si="88"/>
        <v>0</v>
      </c>
      <c r="DP25" s="37">
        <f t="shared" si="88"/>
        <v>0</v>
      </c>
      <c r="DQ25" s="37">
        <f t="shared" si="88"/>
        <v>0</v>
      </c>
      <c r="DR25" s="37">
        <f t="shared" si="88"/>
        <v>0</v>
      </c>
      <c r="DS25" s="37">
        <f t="shared" si="88"/>
        <v>0</v>
      </c>
      <c r="DT25" s="37">
        <f t="shared" si="88"/>
        <v>0</v>
      </c>
      <c r="DU25" s="37">
        <f t="shared" si="88"/>
        <v>0</v>
      </c>
      <c r="DV25" s="37">
        <f t="shared" si="88"/>
        <v>0</v>
      </c>
      <c r="DW25" s="37">
        <f t="shared" si="88"/>
        <v>0</v>
      </c>
      <c r="DX25" s="37">
        <f t="shared" si="88"/>
        <v>0</v>
      </c>
      <c r="DY25" s="37">
        <f t="shared" si="88"/>
        <v>0</v>
      </c>
      <c r="DZ25" s="37">
        <f t="shared" si="88"/>
        <v>0</v>
      </c>
      <c r="EA25" s="37">
        <f t="shared" si="88"/>
        <v>0</v>
      </c>
      <c r="EB25" s="37">
        <f t="shared" si="88"/>
        <v>0</v>
      </c>
      <c r="EC25" s="37">
        <f t="shared" ref="EC25:GN25" si="89">IF(EC$2&gt;=$C24,IF(EC$2&lt;=$C25,(EC$2-$C24)/($C25-$C24),IF(EC$2&lt;=$C26,1-(EC$2-$C25)/($C26-$C25),0)),0)</f>
        <v>0</v>
      </c>
      <c r="ED25" s="37">
        <f t="shared" si="89"/>
        <v>0</v>
      </c>
      <c r="EE25" s="37">
        <f t="shared" si="89"/>
        <v>0</v>
      </c>
      <c r="EF25" s="37">
        <f t="shared" si="89"/>
        <v>0</v>
      </c>
      <c r="EG25" s="37">
        <f t="shared" si="89"/>
        <v>0</v>
      </c>
      <c r="EH25" s="37">
        <f t="shared" si="89"/>
        <v>0</v>
      </c>
      <c r="EI25" s="37">
        <f t="shared" si="89"/>
        <v>0</v>
      </c>
      <c r="EJ25" s="37">
        <f t="shared" si="89"/>
        <v>0</v>
      </c>
      <c r="EK25" s="37">
        <f t="shared" si="89"/>
        <v>0</v>
      </c>
      <c r="EL25" s="37">
        <f t="shared" si="89"/>
        <v>0</v>
      </c>
      <c r="EM25" s="37">
        <f t="shared" si="89"/>
        <v>0</v>
      </c>
      <c r="EN25" s="37">
        <f t="shared" si="89"/>
        <v>0</v>
      </c>
      <c r="EO25" s="37">
        <f t="shared" si="89"/>
        <v>0</v>
      </c>
      <c r="EP25" s="37">
        <f t="shared" si="89"/>
        <v>0</v>
      </c>
      <c r="EQ25" s="37">
        <f t="shared" si="89"/>
        <v>0</v>
      </c>
      <c r="ER25" s="37">
        <f t="shared" si="89"/>
        <v>0</v>
      </c>
      <c r="ES25" s="37">
        <f t="shared" si="89"/>
        <v>0</v>
      </c>
      <c r="ET25" s="37">
        <f t="shared" si="89"/>
        <v>0</v>
      </c>
      <c r="EU25" s="37">
        <f t="shared" si="89"/>
        <v>0</v>
      </c>
      <c r="EV25" s="37">
        <f t="shared" si="89"/>
        <v>0</v>
      </c>
      <c r="EW25" s="37">
        <f t="shared" si="89"/>
        <v>0</v>
      </c>
      <c r="EX25" s="37">
        <f t="shared" si="89"/>
        <v>0</v>
      </c>
      <c r="EY25" s="37">
        <f t="shared" si="89"/>
        <v>0</v>
      </c>
      <c r="EZ25" s="37">
        <f t="shared" si="89"/>
        <v>0</v>
      </c>
      <c r="FA25" s="37">
        <f t="shared" si="89"/>
        <v>0</v>
      </c>
      <c r="FB25" s="37">
        <f t="shared" si="89"/>
        <v>0</v>
      </c>
      <c r="FC25" s="37">
        <f t="shared" si="89"/>
        <v>0</v>
      </c>
      <c r="FD25" s="37">
        <f t="shared" si="89"/>
        <v>0</v>
      </c>
      <c r="FE25" s="37">
        <f t="shared" si="89"/>
        <v>0</v>
      </c>
      <c r="FF25" s="37">
        <f t="shared" si="89"/>
        <v>0</v>
      </c>
      <c r="FG25" s="37">
        <f t="shared" si="89"/>
        <v>0</v>
      </c>
      <c r="FH25" s="37">
        <f t="shared" si="89"/>
        <v>0</v>
      </c>
      <c r="FI25" s="37">
        <f t="shared" si="89"/>
        <v>0</v>
      </c>
      <c r="FJ25" s="37">
        <f t="shared" si="89"/>
        <v>0</v>
      </c>
      <c r="FK25" s="37">
        <f t="shared" si="89"/>
        <v>0</v>
      </c>
      <c r="FL25" s="37">
        <f t="shared" si="89"/>
        <v>0</v>
      </c>
      <c r="FM25" s="37">
        <f t="shared" si="89"/>
        <v>0</v>
      </c>
      <c r="FN25" s="37">
        <f t="shared" si="89"/>
        <v>0</v>
      </c>
      <c r="FO25" s="37">
        <f t="shared" si="89"/>
        <v>0</v>
      </c>
      <c r="FP25" s="37">
        <f t="shared" si="89"/>
        <v>0</v>
      </c>
      <c r="FQ25" s="37">
        <f t="shared" si="89"/>
        <v>0</v>
      </c>
      <c r="FR25" s="37">
        <f t="shared" si="89"/>
        <v>0</v>
      </c>
      <c r="FS25" s="37">
        <f t="shared" si="89"/>
        <v>0</v>
      </c>
      <c r="FT25" s="37">
        <f t="shared" si="89"/>
        <v>0</v>
      </c>
      <c r="FU25" s="37">
        <f t="shared" si="89"/>
        <v>0</v>
      </c>
      <c r="FV25" s="37">
        <f t="shared" si="89"/>
        <v>0</v>
      </c>
      <c r="FW25" s="37">
        <f t="shared" si="89"/>
        <v>0</v>
      </c>
      <c r="FX25" s="37">
        <f t="shared" si="89"/>
        <v>0</v>
      </c>
      <c r="FY25" s="37">
        <f t="shared" si="89"/>
        <v>0</v>
      </c>
      <c r="FZ25" s="37">
        <f t="shared" si="89"/>
        <v>0</v>
      </c>
      <c r="GA25" s="37">
        <f t="shared" si="89"/>
        <v>0</v>
      </c>
      <c r="GB25" s="37">
        <f t="shared" si="89"/>
        <v>0</v>
      </c>
      <c r="GC25" s="37">
        <f t="shared" si="89"/>
        <v>0</v>
      </c>
      <c r="GD25" s="37">
        <f t="shared" si="89"/>
        <v>0</v>
      </c>
      <c r="GE25" s="37">
        <f t="shared" si="89"/>
        <v>0</v>
      </c>
      <c r="GF25" s="37">
        <f t="shared" si="89"/>
        <v>0</v>
      </c>
      <c r="GG25" s="37">
        <f t="shared" si="89"/>
        <v>0</v>
      </c>
      <c r="GH25" s="37">
        <f t="shared" si="89"/>
        <v>0</v>
      </c>
      <c r="GI25" s="37">
        <f t="shared" si="89"/>
        <v>0</v>
      </c>
      <c r="GJ25" s="37">
        <f t="shared" si="89"/>
        <v>0</v>
      </c>
      <c r="GK25" s="37">
        <f t="shared" si="89"/>
        <v>0</v>
      </c>
      <c r="GL25" s="37">
        <f t="shared" si="89"/>
        <v>0</v>
      </c>
      <c r="GM25" s="37">
        <f t="shared" si="89"/>
        <v>0</v>
      </c>
      <c r="GN25" s="37">
        <f t="shared" si="89"/>
        <v>0</v>
      </c>
      <c r="GO25" s="37">
        <f t="shared" ref="GO25:IZ25" si="90">IF(GO$2&gt;=$C24,IF(GO$2&lt;=$C25,(GO$2-$C24)/($C25-$C24),IF(GO$2&lt;=$C26,1-(GO$2-$C25)/($C26-$C25),0)),0)</f>
        <v>0</v>
      </c>
      <c r="GP25" s="37">
        <f t="shared" si="90"/>
        <v>0</v>
      </c>
      <c r="GQ25" s="37">
        <f t="shared" si="90"/>
        <v>0</v>
      </c>
      <c r="GR25" s="37">
        <f t="shared" si="90"/>
        <v>0</v>
      </c>
      <c r="GS25" s="37">
        <f t="shared" si="90"/>
        <v>0</v>
      </c>
      <c r="GT25" s="37">
        <f t="shared" si="90"/>
        <v>0</v>
      </c>
      <c r="GU25" s="37">
        <f t="shared" si="90"/>
        <v>0</v>
      </c>
      <c r="GV25" s="37">
        <f t="shared" si="90"/>
        <v>0</v>
      </c>
      <c r="GW25" s="37">
        <f t="shared" si="90"/>
        <v>0</v>
      </c>
      <c r="GX25" s="37">
        <f t="shared" si="90"/>
        <v>0</v>
      </c>
      <c r="GY25" s="37">
        <f t="shared" si="90"/>
        <v>0</v>
      </c>
      <c r="GZ25" s="37">
        <f t="shared" si="90"/>
        <v>0</v>
      </c>
      <c r="HA25" s="37">
        <f t="shared" si="90"/>
        <v>0</v>
      </c>
      <c r="HB25" s="37">
        <f t="shared" si="90"/>
        <v>0</v>
      </c>
      <c r="HC25" s="37">
        <f t="shared" si="90"/>
        <v>0</v>
      </c>
      <c r="HD25" s="37">
        <f t="shared" si="90"/>
        <v>0</v>
      </c>
      <c r="HE25" s="37">
        <f t="shared" si="90"/>
        <v>0</v>
      </c>
      <c r="HF25" s="37">
        <f t="shared" si="90"/>
        <v>0</v>
      </c>
      <c r="HG25" s="37">
        <f t="shared" si="90"/>
        <v>0</v>
      </c>
      <c r="HH25" s="37">
        <f t="shared" si="90"/>
        <v>0</v>
      </c>
      <c r="HI25" s="37">
        <f t="shared" si="90"/>
        <v>0</v>
      </c>
      <c r="HJ25" s="37">
        <f t="shared" si="90"/>
        <v>0</v>
      </c>
      <c r="HK25" s="37">
        <f t="shared" si="90"/>
        <v>0</v>
      </c>
      <c r="HL25" s="37">
        <f t="shared" si="90"/>
        <v>0</v>
      </c>
      <c r="HM25" s="37">
        <f t="shared" si="90"/>
        <v>0</v>
      </c>
      <c r="HN25" s="37">
        <f t="shared" si="90"/>
        <v>0</v>
      </c>
      <c r="HO25" s="37">
        <f t="shared" si="90"/>
        <v>0</v>
      </c>
      <c r="HP25" s="37">
        <f t="shared" si="90"/>
        <v>0</v>
      </c>
      <c r="HQ25" s="37">
        <f t="shared" si="90"/>
        <v>0</v>
      </c>
      <c r="HR25" s="37">
        <f t="shared" si="90"/>
        <v>0</v>
      </c>
      <c r="HS25" s="37">
        <f t="shared" si="90"/>
        <v>0</v>
      </c>
      <c r="HT25" s="37">
        <f t="shared" si="90"/>
        <v>0</v>
      </c>
      <c r="HU25" s="37">
        <f t="shared" si="90"/>
        <v>0</v>
      </c>
      <c r="HV25" s="37">
        <f t="shared" si="90"/>
        <v>0</v>
      </c>
      <c r="HW25" s="37">
        <f t="shared" si="90"/>
        <v>0</v>
      </c>
      <c r="HX25" s="37">
        <f t="shared" si="90"/>
        <v>0</v>
      </c>
      <c r="HY25" s="37">
        <f t="shared" si="90"/>
        <v>0</v>
      </c>
      <c r="HZ25" s="37">
        <f t="shared" si="90"/>
        <v>0</v>
      </c>
      <c r="IA25" s="37">
        <f t="shared" si="90"/>
        <v>0</v>
      </c>
      <c r="IB25" s="37">
        <f t="shared" si="90"/>
        <v>0</v>
      </c>
      <c r="IC25" s="37">
        <f t="shared" si="90"/>
        <v>0</v>
      </c>
      <c r="ID25" s="37">
        <f t="shared" si="90"/>
        <v>0</v>
      </c>
      <c r="IE25" s="37">
        <f t="shared" si="90"/>
        <v>0</v>
      </c>
      <c r="IF25" s="37">
        <f t="shared" si="90"/>
        <v>0</v>
      </c>
      <c r="IG25" s="37">
        <f t="shared" si="90"/>
        <v>0</v>
      </c>
      <c r="IH25" s="37">
        <f t="shared" si="90"/>
        <v>0</v>
      </c>
      <c r="II25" s="37">
        <f t="shared" si="90"/>
        <v>0</v>
      </c>
      <c r="IJ25" s="37">
        <f t="shared" si="90"/>
        <v>0</v>
      </c>
      <c r="IK25" s="37">
        <f t="shared" si="90"/>
        <v>0</v>
      </c>
      <c r="IL25" s="37">
        <f t="shared" si="90"/>
        <v>0</v>
      </c>
      <c r="IM25" s="37">
        <f t="shared" si="90"/>
        <v>0</v>
      </c>
      <c r="IN25" s="37">
        <f t="shared" si="90"/>
        <v>0</v>
      </c>
      <c r="IO25" s="37">
        <f t="shared" si="90"/>
        <v>0</v>
      </c>
      <c r="IP25" s="37">
        <f t="shared" si="90"/>
        <v>0</v>
      </c>
      <c r="IQ25" s="37">
        <f t="shared" si="90"/>
        <v>0</v>
      </c>
      <c r="IR25" s="37">
        <f t="shared" si="90"/>
        <v>0</v>
      </c>
      <c r="IS25" s="37">
        <f t="shared" si="90"/>
        <v>0</v>
      </c>
      <c r="IT25" s="37">
        <f t="shared" si="90"/>
        <v>0</v>
      </c>
      <c r="IU25" s="37">
        <f t="shared" si="90"/>
        <v>0</v>
      </c>
      <c r="IV25" s="37">
        <f t="shared" si="90"/>
        <v>0</v>
      </c>
      <c r="IW25" s="37">
        <f t="shared" si="90"/>
        <v>0</v>
      </c>
      <c r="IX25" s="37">
        <f t="shared" si="90"/>
        <v>8.3333333333333329E-2</v>
      </c>
      <c r="IY25" s="37">
        <f t="shared" si="90"/>
        <v>0.16666666666666666</v>
      </c>
      <c r="IZ25" s="37">
        <f t="shared" si="90"/>
        <v>0.25</v>
      </c>
      <c r="JA25" s="37">
        <f t="shared" ref="JA25:LL25" si="91">IF(JA$2&gt;=$C24,IF(JA$2&lt;=$C25,(JA$2-$C24)/($C25-$C24),IF(JA$2&lt;=$C26,1-(JA$2-$C25)/($C26-$C25),0)),0)</f>
        <v>0.33333333333333331</v>
      </c>
      <c r="JB25" s="37">
        <f t="shared" si="91"/>
        <v>0.41666666666666669</v>
      </c>
      <c r="JC25" s="37">
        <f t="shared" si="91"/>
        <v>0.5</v>
      </c>
      <c r="JD25" s="37">
        <f t="shared" si="91"/>
        <v>0.58333333333333337</v>
      </c>
      <c r="JE25" s="37">
        <f t="shared" si="91"/>
        <v>0.66666666666666663</v>
      </c>
      <c r="JF25" s="37">
        <f t="shared" si="91"/>
        <v>0.75</v>
      </c>
      <c r="JG25" s="37">
        <f t="shared" si="91"/>
        <v>0.83333333333333337</v>
      </c>
      <c r="JH25" s="37">
        <f t="shared" si="91"/>
        <v>0.91666666666666663</v>
      </c>
      <c r="JI25" s="37">
        <f t="shared" si="91"/>
        <v>1</v>
      </c>
      <c r="JJ25" s="37">
        <f t="shared" si="91"/>
        <v>0.91666666666666663</v>
      </c>
      <c r="JK25" s="37">
        <f t="shared" si="91"/>
        <v>0.83333333333333337</v>
      </c>
      <c r="JL25" s="37">
        <f t="shared" si="91"/>
        <v>0.75</v>
      </c>
      <c r="JM25" s="37">
        <f t="shared" si="91"/>
        <v>0.66666666666666674</v>
      </c>
      <c r="JN25" s="37">
        <f t="shared" si="91"/>
        <v>0.58333333333333326</v>
      </c>
      <c r="JO25" s="37">
        <f t="shared" si="91"/>
        <v>0.5</v>
      </c>
      <c r="JP25" s="37">
        <f t="shared" si="91"/>
        <v>0.41666666666666663</v>
      </c>
      <c r="JQ25" s="37">
        <f t="shared" si="91"/>
        <v>0.33333333333333337</v>
      </c>
      <c r="JR25" s="37">
        <f t="shared" si="91"/>
        <v>0.25</v>
      </c>
      <c r="JS25" s="37">
        <f t="shared" si="91"/>
        <v>0.16666666666666663</v>
      </c>
      <c r="JT25" s="37">
        <f t="shared" si="91"/>
        <v>8.333333333333337E-2</v>
      </c>
      <c r="JU25" s="37">
        <f t="shared" si="91"/>
        <v>0</v>
      </c>
      <c r="JV25" s="37">
        <f t="shared" si="91"/>
        <v>0</v>
      </c>
      <c r="JW25" s="37">
        <f t="shared" si="91"/>
        <v>0</v>
      </c>
      <c r="JX25" s="37">
        <f t="shared" si="91"/>
        <v>0</v>
      </c>
      <c r="JY25" s="37">
        <f t="shared" si="91"/>
        <v>0</v>
      </c>
      <c r="JZ25" s="37">
        <f t="shared" si="91"/>
        <v>0</v>
      </c>
      <c r="KA25" s="37">
        <f t="shared" si="91"/>
        <v>0</v>
      </c>
      <c r="KB25" s="37">
        <f t="shared" si="91"/>
        <v>0</v>
      </c>
      <c r="KC25" s="37">
        <f t="shared" si="91"/>
        <v>0</v>
      </c>
      <c r="KD25" s="37">
        <f t="shared" si="91"/>
        <v>0</v>
      </c>
      <c r="KE25" s="37">
        <f t="shared" si="91"/>
        <v>0</v>
      </c>
      <c r="KF25" s="37">
        <f t="shared" si="91"/>
        <v>0</v>
      </c>
      <c r="KG25" s="37">
        <f t="shared" si="91"/>
        <v>0</v>
      </c>
      <c r="KH25" s="37">
        <f t="shared" si="91"/>
        <v>0</v>
      </c>
      <c r="KI25" s="37">
        <f t="shared" si="91"/>
        <v>0</v>
      </c>
      <c r="KJ25" s="37">
        <f t="shared" si="91"/>
        <v>0</v>
      </c>
      <c r="KK25" s="37">
        <f t="shared" si="91"/>
        <v>0</v>
      </c>
      <c r="KL25" s="37">
        <f t="shared" si="91"/>
        <v>0</v>
      </c>
      <c r="KM25" s="37">
        <f t="shared" si="91"/>
        <v>0</v>
      </c>
      <c r="KN25" s="37">
        <f t="shared" si="91"/>
        <v>0</v>
      </c>
      <c r="KO25" s="37">
        <f t="shared" si="91"/>
        <v>0</v>
      </c>
      <c r="KP25" s="37">
        <f t="shared" si="91"/>
        <v>0</v>
      </c>
      <c r="KQ25" s="37">
        <f t="shared" si="91"/>
        <v>0</v>
      </c>
      <c r="KR25" s="37">
        <f t="shared" si="91"/>
        <v>0</v>
      </c>
      <c r="KS25" s="37">
        <f t="shared" si="91"/>
        <v>0</v>
      </c>
      <c r="KT25" s="37">
        <f t="shared" si="91"/>
        <v>0</v>
      </c>
      <c r="KU25" s="37">
        <f t="shared" si="91"/>
        <v>0</v>
      </c>
      <c r="KV25" s="37">
        <f t="shared" si="91"/>
        <v>0</v>
      </c>
      <c r="KW25" s="37">
        <f t="shared" si="91"/>
        <v>0</v>
      </c>
      <c r="KX25" s="37">
        <f t="shared" si="91"/>
        <v>0</v>
      </c>
      <c r="KY25" s="37">
        <f t="shared" si="91"/>
        <v>0</v>
      </c>
      <c r="KZ25" s="37">
        <f t="shared" si="91"/>
        <v>0</v>
      </c>
      <c r="LA25" s="37">
        <f t="shared" si="91"/>
        <v>0</v>
      </c>
      <c r="LB25" s="37">
        <f t="shared" si="91"/>
        <v>0</v>
      </c>
      <c r="LC25" s="37">
        <f t="shared" si="91"/>
        <v>0</v>
      </c>
      <c r="LD25" s="37">
        <f t="shared" si="91"/>
        <v>0</v>
      </c>
      <c r="LE25" s="37">
        <f t="shared" si="91"/>
        <v>0</v>
      </c>
      <c r="LF25" s="37">
        <f t="shared" si="91"/>
        <v>0</v>
      </c>
      <c r="LG25" s="37">
        <f t="shared" si="91"/>
        <v>0</v>
      </c>
      <c r="LH25" s="37">
        <f t="shared" si="91"/>
        <v>0</v>
      </c>
      <c r="LI25" s="37">
        <f t="shared" si="91"/>
        <v>0</v>
      </c>
      <c r="LJ25" s="37">
        <f t="shared" si="91"/>
        <v>0</v>
      </c>
      <c r="LK25" s="37">
        <f t="shared" si="91"/>
        <v>0</v>
      </c>
      <c r="LL25" s="37">
        <f t="shared" si="91"/>
        <v>0</v>
      </c>
      <c r="LM25" s="37">
        <f t="shared" ref="LM25:NA25" si="92">IF(LM$2&gt;=$C24,IF(LM$2&lt;=$C25,(LM$2-$C24)/($C25-$C24),IF(LM$2&lt;=$C26,1-(LM$2-$C25)/($C26-$C25),0)),0)</f>
        <v>0</v>
      </c>
      <c r="LN25" s="37">
        <f t="shared" si="92"/>
        <v>0</v>
      </c>
      <c r="LO25" s="37">
        <f t="shared" si="92"/>
        <v>0</v>
      </c>
      <c r="LP25" s="37">
        <f t="shared" si="92"/>
        <v>0</v>
      </c>
      <c r="LQ25" s="37">
        <f t="shared" si="92"/>
        <v>0</v>
      </c>
      <c r="LR25" s="37">
        <f t="shared" si="92"/>
        <v>0</v>
      </c>
      <c r="LS25" s="37">
        <f t="shared" si="92"/>
        <v>0</v>
      </c>
      <c r="LT25" s="37">
        <f t="shared" si="92"/>
        <v>0</v>
      </c>
      <c r="LU25" s="37">
        <f t="shared" si="92"/>
        <v>0</v>
      </c>
      <c r="LV25" s="37">
        <f t="shared" si="92"/>
        <v>0</v>
      </c>
      <c r="LW25" s="37">
        <f t="shared" si="92"/>
        <v>0</v>
      </c>
      <c r="LX25" s="37">
        <f t="shared" si="92"/>
        <v>0</v>
      </c>
      <c r="LY25" s="37">
        <f t="shared" si="92"/>
        <v>0</v>
      </c>
      <c r="LZ25" s="37">
        <f t="shared" si="92"/>
        <v>0</v>
      </c>
      <c r="MA25" s="37">
        <f t="shared" si="92"/>
        <v>0</v>
      </c>
      <c r="MB25" s="37">
        <f t="shared" si="92"/>
        <v>0</v>
      </c>
      <c r="MC25" s="37">
        <f t="shared" si="92"/>
        <v>0</v>
      </c>
      <c r="MD25" s="37">
        <f t="shared" si="92"/>
        <v>0</v>
      </c>
      <c r="ME25" s="37">
        <f t="shared" si="92"/>
        <v>0</v>
      </c>
      <c r="MF25" s="37">
        <f t="shared" si="92"/>
        <v>0</v>
      </c>
      <c r="MG25" s="37">
        <f t="shared" si="92"/>
        <v>0</v>
      </c>
      <c r="MH25" s="37">
        <f t="shared" si="92"/>
        <v>0</v>
      </c>
      <c r="MI25" s="37">
        <f t="shared" si="92"/>
        <v>0</v>
      </c>
      <c r="MJ25" s="37">
        <f t="shared" si="92"/>
        <v>0</v>
      </c>
      <c r="MK25" s="37">
        <f t="shared" si="92"/>
        <v>0</v>
      </c>
      <c r="ML25" s="37">
        <f t="shared" si="92"/>
        <v>0</v>
      </c>
      <c r="MM25" s="37">
        <f t="shared" si="92"/>
        <v>0</v>
      </c>
      <c r="MN25" s="37">
        <f t="shared" si="92"/>
        <v>0</v>
      </c>
      <c r="MO25" s="37">
        <f t="shared" si="92"/>
        <v>0</v>
      </c>
      <c r="MP25" s="37">
        <f t="shared" si="92"/>
        <v>0</v>
      </c>
      <c r="MQ25" s="37">
        <f t="shared" si="92"/>
        <v>0</v>
      </c>
      <c r="MR25" s="37">
        <f t="shared" si="92"/>
        <v>0</v>
      </c>
      <c r="MS25" s="37">
        <f t="shared" si="92"/>
        <v>0</v>
      </c>
      <c r="MT25" s="37">
        <f t="shared" si="92"/>
        <v>0</v>
      </c>
      <c r="MU25" s="37">
        <f t="shared" si="92"/>
        <v>0</v>
      </c>
      <c r="MV25" s="37">
        <f t="shared" si="92"/>
        <v>0</v>
      </c>
      <c r="MW25" s="37">
        <f t="shared" si="92"/>
        <v>0</v>
      </c>
      <c r="MX25" s="37">
        <f t="shared" si="92"/>
        <v>0</v>
      </c>
      <c r="MY25" s="37">
        <f t="shared" si="92"/>
        <v>0</v>
      </c>
      <c r="MZ25" s="37">
        <f t="shared" si="92"/>
        <v>0</v>
      </c>
      <c r="NA25" s="37">
        <f t="shared" si="92"/>
        <v>0</v>
      </c>
    </row>
    <row r="26" spans="3:365" x14ac:dyDescent="0.25">
      <c r="C26" s="36">
        <f t="shared" si="25"/>
        <v>276</v>
      </c>
      <c r="D26" s="36" t="str">
        <f t="shared" si="44"/>
        <v>23y</v>
      </c>
      <c r="E26" s="37">
        <f t="shared" ref="E26:BP26" si="93">IF(E$2&gt;=$C25,IF(E$2&lt;=$C26,(E$2-$C25)/($C26-$C25),IF(E$2&lt;=$C27,1-(E$2-$C26)/($C27-$C26),0)),0)</f>
        <v>0</v>
      </c>
      <c r="F26" s="37">
        <f t="shared" si="93"/>
        <v>0</v>
      </c>
      <c r="G26" s="37">
        <f t="shared" si="93"/>
        <v>0</v>
      </c>
      <c r="H26" s="37">
        <f t="shared" si="93"/>
        <v>0</v>
      </c>
      <c r="I26" s="37">
        <f t="shared" si="93"/>
        <v>0</v>
      </c>
      <c r="J26" s="37">
        <f t="shared" si="93"/>
        <v>0</v>
      </c>
      <c r="K26" s="37">
        <f t="shared" si="93"/>
        <v>0</v>
      </c>
      <c r="L26" s="37">
        <f t="shared" si="93"/>
        <v>0</v>
      </c>
      <c r="M26" s="37">
        <f t="shared" si="93"/>
        <v>0</v>
      </c>
      <c r="N26" s="37">
        <f t="shared" si="93"/>
        <v>0</v>
      </c>
      <c r="O26" s="37">
        <f t="shared" si="93"/>
        <v>0</v>
      </c>
      <c r="P26" s="37">
        <f t="shared" si="93"/>
        <v>0</v>
      </c>
      <c r="Q26" s="37">
        <f t="shared" si="93"/>
        <v>0</v>
      </c>
      <c r="R26" s="37">
        <f t="shared" si="93"/>
        <v>0</v>
      </c>
      <c r="S26" s="37">
        <f t="shared" si="93"/>
        <v>0</v>
      </c>
      <c r="T26" s="37">
        <f t="shared" si="93"/>
        <v>0</v>
      </c>
      <c r="U26" s="37">
        <f t="shared" si="93"/>
        <v>0</v>
      </c>
      <c r="V26" s="37">
        <f t="shared" si="93"/>
        <v>0</v>
      </c>
      <c r="W26" s="37">
        <f t="shared" si="93"/>
        <v>0</v>
      </c>
      <c r="X26" s="37">
        <f t="shared" si="93"/>
        <v>0</v>
      </c>
      <c r="Y26" s="37">
        <f t="shared" si="93"/>
        <v>0</v>
      </c>
      <c r="Z26" s="37">
        <f t="shared" si="93"/>
        <v>0</v>
      </c>
      <c r="AA26" s="37">
        <f t="shared" si="93"/>
        <v>0</v>
      </c>
      <c r="AB26" s="37">
        <f t="shared" si="93"/>
        <v>0</v>
      </c>
      <c r="AC26" s="37">
        <f t="shared" si="93"/>
        <v>0</v>
      </c>
      <c r="AD26" s="37">
        <f t="shared" si="93"/>
        <v>0</v>
      </c>
      <c r="AE26" s="37">
        <f t="shared" si="93"/>
        <v>0</v>
      </c>
      <c r="AF26" s="37">
        <f t="shared" si="93"/>
        <v>0</v>
      </c>
      <c r="AG26" s="37">
        <f t="shared" si="93"/>
        <v>0</v>
      </c>
      <c r="AH26" s="37">
        <f t="shared" si="93"/>
        <v>0</v>
      </c>
      <c r="AI26" s="37">
        <f t="shared" si="93"/>
        <v>0</v>
      </c>
      <c r="AJ26" s="37">
        <f t="shared" si="93"/>
        <v>0</v>
      </c>
      <c r="AK26" s="37">
        <f t="shared" si="93"/>
        <v>0</v>
      </c>
      <c r="AL26" s="37">
        <f t="shared" si="93"/>
        <v>0</v>
      </c>
      <c r="AM26" s="37">
        <f t="shared" si="93"/>
        <v>0</v>
      </c>
      <c r="AN26" s="37">
        <f t="shared" si="93"/>
        <v>0</v>
      </c>
      <c r="AO26" s="37">
        <f t="shared" si="93"/>
        <v>0</v>
      </c>
      <c r="AP26" s="37">
        <f t="shared" si="93"/>
        <v>0</v>
      </c>
      <c r="AQ26" s="37">
        <f t="shared" si="93"/>
        <v>0</v>
      </c>
      <c r="AR26" s="37">
        <f t="shared" si="93"/>
        <v>0</v>
      </c>
      <c r="AS26" s="37">
        <f t="shared" si="93"/>
        <v>0</v>
      </c>
      <c r="AT26" s="37">
        <f t="shared" si="93"/>
        <v>0</v>
      </c>
      <c r="AU26" s="37">
        <f t="shared" si="93"/>
        <v>0</v>
      </c>
      <c r="AV26" s="37">
        <f t="shared" si="93"/>
        <v>0</v>
      </c>
      <c r="AW26" s="37">
        <f t="shared" si="93"/>
        <v>0</v>
      </c>
      <c r="AX26" s="37">
        <f t="shared" si="93"/>
        <v>0</v>
      </c>
      <c r="AY26" s="37">
        <f t="shared" si="93"/>
        <v>0</v>
      </c>
      <c r="AZ26" s="37">
        <f t="shared" si="93"/>
        <v>0</v>
      </c>
      <c r="BA26" s="37">
        <f t="shared" si="93"/>
        <v>0</v>
      </c>
      <c r="BB26" s="37">
        <f t="shared" si="93"/>
        <v>0</v>
      </c>
      <c r="BC26" s="37">
        <f t="shared" si="93"/>
        <v>0</v>
      </c>
      <c r="BD26" s="37">
        <f t="shared" si="93"/>
        <v>0</v>
      </c>
      <c r="BE26" s="37">
        <f t="shared" si="93"/>
        <v>0</v>
      </c>
      <c r="BF26" s="37">
        <f t="shared" si="93"/>
        <v>0</v>
      </c>
      <c r="BG26" s="37">
        <f t="shared" si="93"/>
        <v>0</v>
      </c>
      <c r="BH26" s="37">
        <f t="shared" si="93"/>
        <v>0</v>
      </c>
      <c r="BI26" s="37">
        <f t="shared" si="93"/>
        <v>0</v>
      </c>
      <c r="BJ26" s="37">
        <f t="shared" si="93"/>
        <v>0</v>
      </c>
      <c r="BK26" s="37">
        <f t="shared" si="93"/>
        <v>0</v>
      </c>
      <c r="BL26" s="37">
        <f t="shared" si="93"/>
        <v>0</v>
      </c>
      <c r="BM26" s="37">
        <f t="shared" si="93"/>
        <v>0</v>
      </c>
      <c r="BN26" s="37">
        <f t="shared" si="93"/>
        <v>0</v>
      </c>
      <c r="BO26" s="37">
        <f t="shared" si="93"/>
        <v>0</v>
      </c>
      <c r="BP26" s="37">
        <f t="shared" si="93"/>
        <v>0</v>
      </c>
      <c r="BQ26" s="37">
        <f t="shared" ref="BQ26:EB26" si="94">IF(BQ$2&gt;=$C25,IF(BQ$2&lt;=$C26,(BQ$2-$C25)/($C26-$C25),IF(BQ$2&lt;=$C27,1-(BQ$2-$C26)/($C27-$C26),0)),0)</f>
        <v>0</v>
      </c>
      <c r="BR26" s="37">
        <f t="shared" si="94"/>
        <v>0</v>
      </c>
      <c r="BS26" s="37">
        <f t="shared" si="94"/>
        <v>0</v>
      </c>
      <c r="BT26" s="37">
        <f t="shared" si="94"/>
        <v>0</v>
      </c>
      <c r="BU26" s="37">
        <f t="shared" si="94"/>
        <v>0</v>
      </c>
      <c r="BV26" s="37">
        <f t="shared" si="94"/>
        <v>0</v>
      </c>
      <c r="BW26" s="37">
        <f t="shared" si="94"/>
        <v>0</v>
      </c>
      <c r="BX26" s="37">
        <f t="shared" si="94"/>
        <v>0</v>
      </c>
      <c r="BY26" s="37">
        <f t="shared" si="94"/>
        <v>0</v>
      </c>
      <c r="BZ26" s="37">
        <f t="shared" si="94"/>
        <v>0</v>
      </c>
      <c r="CA26" s="37">
        <f t="shared" si="94"/>
        <v>0</v>
      </c>
      <c r="CB26" s="37">
        <f t="shared" si="94"/>
        <v>0</v>
      </c>
      <c r="CC26" s="37">
        <f t="shared" si="94"/>
        <v>0</v>
      </c>
      <c r="CD26" s="37">
        <f t="shared" si="94"/>
        <v>0</v>
      </c>
      <c r="CE26" s="37">
        <f t="shared" si="94"/>
        <v>0</v>
      </c>
      <c r="CF26" s="37">
        <f t="shared" si="94"/>
        <v>0</v>
      </c>
      <c r="CG26" s="37">
        <f t="shared" si="94"/>
        <v>0</v>
      </c>
      <c r="CH26" s="37">
        <f t="shared" si="94"/>
        <v>0</v>
      </c>
      <c r="CI26" s="37">
        <f t="shared" si="94"/>
        <v>0</v>
      </c>
      <c r="CJ26" s="37">
        <f t="shared" si="94"/>
        <v>0</v>
      </c>
      <c r="CK26" s="37">
        <f t="shared" si="94"/>
        <v>0</v>
      </c>
      <c r="CL26" s="37">
        <f t="shared" si="94"/>
        <v>0</v>
      </c>
      <c r="CM26" s="37">
        <f t="shared" si="94"/>
        <v>0</v>
      </c>
      <c r="CN26" s="37">
        <f t="shared" si="94"/>
        <v>0</v>
      </c>
      <c r="CO26" s="37">
        <f t="shared" si="94"/>
        <v>0</v>
      </c>
      <c r="CP26" s="37">
        <f t="shared" si="94"/>
        <v>0</v>
      </c>
      <c r="CQ26" s="37">
        <f t="shared" si="94"/>
        <v>0</v>
      </c>
      <c r="CR26" s="37">
        <f t="shared" si="94"/>
        <v>0</v>
      </c>
      <c r="CS26" s="37">
        <f t="shared" si="94"/>
        <v>0</v>
      </c>
      <c r="CT26" s="37">
        <f t="shared" si="94"/>
        <v>0</v>
      </c>
      <c r="CU26" s="37">
        <f t="shared" si="94"/>
        <v>0</v>
      </c>
      <c r="CV26" s="37">
        <f t="shared" si="94"/>
        <v>0</v>
      </c>
      <c r="CW26" s="37">
        <f t="shared" si="94"/>
        <v>0</v>
      </c>
      <c r="CX26" s="37">
        <f t="shared" si="94"/>
        <v>0</v>
      </c>
      <c r="CY26" s="37">
        <f t="shared" si="94"/>
        <v>0</v>
      </c>
      <c r="CZ26" s="37">
        <f t="shared" si="94"/>
        <v>0</v>
      </c>
      <c r="DA26" s="37">
        <f t="shared" si="94"/>
        <v>0</v>
      </c>
      <c r="DB26" s="37">
        <f t="shared" si="94"/>
        <v>0</v>
      </c>
      <c r="DC26" s="37">
        <f t="shared" si="94"/>
        <v>0</v>
      </c>
      <c r="DD26" s="37">
        <f t="shared" si="94"/>
        <v>0</v>
      </c>
      <c r="DE26" s="37">
        <f t="shared" si="94"/>
        <v>0</v>
      </c>
      <c r="DF26" s="37">
        <f t="shared" si="94"/>
        <v>0</v>
      </c>
      <c r="DG26" s="37">
        <f t="shared" si="94"/>
        <v>0</v>
      </c>
      <c r="DH26" s="37">
        <f t="shared" si="94"/>
        <v>0</v>
      </c>
      <c r="DI26" s="37">
        <f t="shared" si="94"/>
        <v>0</v>
      </c>
      <c r="DJ26" s="37">
        <f t="shared" si="94"/>
        <v>0</v>
      </c>
      <c r="DK26" s="37">
        <f t="shared" si="94"/>
        <v>0</v>
      </c>
      <c r="DL26" s="37">
        <f t="shared" si="94"/>
        <v>0</v>
      </c>
      <c r="DM26" s="37">
        <f t="shared" si="94"/>
        <v>0</v>
      </c>
      <c r="DN26" s="37">
        <f t="shared" si="94"/>
        <v>0</v>
      </c>
      <c r="DO26" s="37">
        <f t="shared" si="94"/>
        <v>0</v>
      </c>
      <c r="DP26" s="37">
        <f t="shared" si="94"/>
        <v>0</v>
      </c>
      <c r="DQ26" s="37">
        <f t="shared" si="94"/>
        <v>0</v>
      </c>
      <c r="DR26" s="37">
        <f t="shared" si="94"/>
        <v>0</v>
      </c>
      <c r="DS26" s="37">
        <f t="shared" si="94"/>
        <v>0</v>
      </c>
      <c r="DT26" s="37">
        <f t="shared" si="94"/>
        <v>0</v>
      </c>
      <c r="DU26" s="37">
        <f t="shared" si="94"/>
        <v>0</v>
      </c>
      <c r="DV26" s="37">
        <f t="shared" si="94"/>
        <v>0</v>
      </c>
      <c r="DW26" s="37">
        <f t="shared" si="94"/>
        <v>0</v>
      </c>
      <c r="DX26" s="37">
        <f t="shared" si="94"/>
        <v>0</v>
      </c>
      <c r="DY26" s="37">
        <f t="shared" si="94"/>
        <v>0</v>
      </c>
      <c r="DZ26" s="37">
        <f t="shared" si="94"/>
        <v>0</v>
      </c>
      <c r="EA26" s="37">
        <f t="shared" si="94"/>
        <v>0</v>
      </c>
      <c r="EB26" s="37">
        <f t="shared" si="94"/>
        <v>0</v>
      </c>
      <c r="EC26" s="37">
        <f t="shared" ref="EC26:GN26" si="95">IF(EC$2&gt;=$C25,IF(EC$2&lt;=$C26,(EC$2-$C25)/($C26-$C25),IF(EC$2&lt;=$C27,1-(EC$2-$C26)/($C27-$C26),0)),0)</f>
        <v>0</v>
      </c>
      <c r="ED26" s="37">
        <f t="shared" si="95"/>
        <v>0</v>
      </c>
      <c r="EE26" s="37">
        <f t="shared" si="95"/>
        <v>0</v>
      </c>
      <c r="EF26" s="37">
        <f t="shared" si="95"/>
        <v>0</v>
      </c>
      <c r="EG26" s="37">
        <f t="shared" si="95"/>
        <v>0</v>
      </c>
      <c r="EH26" s="37">
        <f t="shared" si="95"/>
        <v>0</v>
      </c>
      <c r="EI26" s="37">
        <f t="shared" si="95"/>
        <v>0</v>
      </c>
      <c r="EJ26" s="37">
        <f t="shared" si="95"/>
        <v>0</v>
      </c>
      <c r="EK26" s="37">
        <f t="shared" si="95"/>
        <v>0</v>
      </c>
      <c r="EL26" s="37">
        <f t="shared" si="95"/>
        <v>0</v>
      </c>
      <c r="EM26" s="37">
        <f t="shared" si="95"/>
        <v>0</v>
      </c>
      <c r="EN26" s="37">
        <f t="shared" si="95"/>
        <v>0</v>
      </c>
      <c r="EO26" s="37">
        <f t="shared" si="95"/>
        <v>0</v>
      </c>
      <c r="EP26" s="37">
        <f t="shared" si="95"/>
        <v>0</v>
      </c>
      <c r="EQ26" s="37">
        <f t="shared" si="95"/>
        <v>0</v>
      </c>
      <c r="ER26" s="37">
        <f t="shared" si="95"/>
        <v>0</v>
      </c>
      <c r="ES26" s="37">
        <f t="shared" si="95"/>
        <v>0</v>
      </c>
      <c r="ET26" s="37">
        <f t="shared" si="95"/>
        <v>0</v>
      </c>
      <c r="EU26" s="37">
        <f t="shared" si="95"/>
        <v>0</v>
      </c>
      <c r="EV26" s="37">
        <f t="shared" si="95"/>
        <v>0</v>
      </c>
      <c r="EW26" s="37">
        <f t="shared" si="95"/>
        <v>0</v>
      </c>
      <c r="EX26" s="37">
        <f t="shared" si="95"/>
        <v>0</v>
      </c>
      <c r="EY26" s="37">
        <f t="shared" si="95"/>
        <v>0</v>
      </c>
      <c r="EZ26" s="37">
        <f t="shared" si="95"/>
        <v>0</v>
      </c>
      <c r="FA26" s="37">
        <f t="shared" si="95"/>
        <v>0</v>
      </c>
      <c r="FB26" s="37">
        <f t="shared" si="95"/>
        <v>0</v>
      </c>
      <c r="FC26" s="37">
        <f t="shared" si="95"/>
        <v>0</v>
      </c>
      <c r="FD26" s="37">
        <f t="shared" si="95"/>
        <v>0</v>
      </c>
      <c r="FE26" s="37">
        <f t="shared" si="95"/>
        <v>0</v>
      </c>
      <c r="FF26" s="37">
        <f t="shared" si="95"/>
        <v>0</v>
      </c>
      <c r="FG26" s="37">
        <f t="shared" si="95"/>
        <v>0</v>
      </c>
      <c r="FH26" s="37">
        <f t="shared" si="95"/>
        <v>0</v>
      </c>
      <c r="FI26" s="37">
        <f t="shared" si="95"/>
        <v>0</v>
      </c>
      <c r="FJ26" s="37">
        <f t="shared" si="95"/>
        <v>0</v>
      </c>
      <c r="FK26" s="37">
        <f t="shared" si="95"/>
        <v>0</v>
      </c>
      <c r="FL26" s="37">
        <f t="shared" si="95"/>
        <v>0</v>
      </c>
      <c r="FM26" s="37">
        <f t="shared" si="95"/>
        <v>0</v>
      </c>
      <c r="FN26" s="37">
        <f t="shared" si="95"/>
        <v>0</v>
      </c>
      <c r="FO26" s="37">
        <f t="shared" si="95"/>
        <v>0</v>
      </c>
      <c r="FP26" s="37">
        <f t="shared" si="95"/>
        <v>0</v>
      </c>
      <c r="FQ26" s="37">
        <f t="shared" si="95"/>
        <v>0</v>
      </c>
      <c r="FR26" s="37">
        <f t="shared" si="95"/>
        <v>0</v>
      </c>
      <c r="FS26" s="37">
        <f t="shared" si="95"/>
        <v>0</v>
      </c>
      <c r="FT26" s="37">
        <f t="shared" si="95"/>
        <v>0</v>
      </c>
      <c r="FU26" s="37">
        <f t="shared" si="95"/>
        <v>0</v>
      </c>
      <c r="FV26" s="37">
        <f t="shared" si="95"/>
        <v>0</v>
      </c>
      <c r="FW26" s="37">
        <f t="shared" si="95"/>
        <v>0</v>
      </c>
      <c r="FX26" s="37">
        <f t="shared" si="95"/>
        <v>0</v>
      </c>
      <c r="FY26" s="37">
        <f t="shared" si="95"/>
        <v>0</v>
      </c>
      <c r="FZ26" s="37">
        <f t="shared" si="95"/>
        <v>0</v>
      </c>
      <c r="GA26" s="37">
        <f t="shared" si="95"/>
        <v>0</v>
      </c>
      <c r="GB26" s="37">
        <f t="shared" si="95"/>
        <v>0</v>
      </c>
      <c r="GC26" s="37">
        <f t="shared" si="95"/>
        <v>0</v>
      </c>
      <c r="GD26" s="37">
        <f t="shared" si="95"/>
        <v>0</v>
      </c>
      <c r="GE26" s="37">
        <f t="shared" si="95"/>
        <v>0</v>
      </c>
      <c r="GF26" s="37">
        <f t="shared" si="95"/>
        <v>0</v>
      </c>
      <c r="GG26" s="37">
        <f t="shared" si="95"/>
        <v>0</v>
      </c>
      <c r="GH26" s="37">
        <f t="shared" si="95"/>
        <v>0</v>
      </c>
      <c r="GI26" s="37">
        <f t="shared" si="95"/>
        <v>0</v>
      </c>
      <c r="GJ26" s="37">
        <f t="shared" si="95"/>
        <v>0</v>
      </c>
      <c r="GK26" s="37">
        <f t="shared" si="95"/>
        <v>0</v>
      </c>
      <c r="GL26" s="37">
        <f t="shared" si="95"/>
        <v>0</v>
      </c>
      <c r="GM26" s="37">
        <f t="shared" si="95"/>
        <v>0</v>
      </c>
      <c r="GN26" s="37">
        <f t="shared" si="95"/>
        <v>0</v>
      </c>
      <c r="GO26" s="37">
        <f t="shared" ref="GO26:IZ26" si="96">IF(GO$2&gt;=$C25,IF(GO$2&lt;=$C26,(GO$2-$C25)/($C26-$C25),IF(GO$2&lt;=$C27,1-(GO$2-$C26)/($C27-$C26),0)),0)</f>
        <v>0</v>
      </c>
      <c r="GP26" s="37">
        <f t="shared" si="96"/>
        <v>0</v>
      </c>
      <c r="GQ26" s="37">
        <f t="shared" si="96"/>
        <v>0</v>
      </c>
      <c r="GR26" s="37">
        <f t="shared" si="96"/>
        <v>0</v>
      </c>
      <c r="GS26" s="37">
        <f t="shared" si="96"/>
        <v>0</v>
      </c>
      <c r="GT26" s="37">
        <f t="shared" si="96"/>
        <v>0</v>
      </c>
      <c r="GU26" s="37">
        <f t="shared" si="96"/>
        <v>0</v>
      </c>
      <c r="GV26" s="37">
        <f t="shared" si="96"/>
        <v>0</v>
      </c>
      <c r="GW26" s="37">
        <f t="shared" si="96"/>
        <v>0</v>
      </c>
      <c r="GX26" s="37">
        <f t="shared" si="96"/>
        <v>0</v>
      </c>
      <c r="GY26" s="37">
        <f t="shared" si="96"/>
        <v>0</v>
      </c>
      <c r="GZ26" s="37">
        <f t="shared" si="96"/>
        <v>0</v>
      </c>
      <c r="HA26" s="37">
        <f t="shared" si="96"/>
        <v>0</v>
      </c>
      <c r="HB26" s="37">
        <f t="shared" si="96"/>
        <v>0</v>
      </c>
      <c r="HC26" s="37">
        <f t="shared" si="96"/>
        <v>0</v>
      </c>
      <c r="HD26" s="37">
        <f t="shared" si="96"/>
        <v>0</v>
      </c>
      <c r="HE26" s="37">
        <f t="shared" si="96"/>
        <v>0</v>
      </c>
      <c r="HF26" s="37">
        <f t="shared" si="96"/>
        <v>0</v>
      </c>
      <c r="HG26" s="37">
        <f t="shared" si="96"/>
        <v>0</v>
      </c>
      <c r="HH26" s="37">
        <f t="shared" si="96"/>
        <v>0</v>
      </c>
      <c r="HI26" s="37">
        <f t="shared" si="96"/>
        <v>0</v>
      </c>
      <c r="HJ26" s="37">
        <f t="shared" si="96"/>
        <v>0</v>
      </c>
      <c r="HK26" s="37">
        <f t="shared" si="96"/>
        <v>0</v>
      </c>
      <c r="HL26" s="37">
        <f t="shared" si="96"/>
        <v>0</v>
      </c>
      <c r="HM26" s="37">
        <f t="shared" si="96"/>
        <v>0</v>
      </c>
      <c r="HN26" s="37">
        <f t="shared" si="96"/>
        <v>0</v>
      </c>
      <c r="HO26" s="37">
        <f t="shared" si="96"/>
        <v>0</v>
      </c>
      <c r="HP26" s="37">
        <f t="shared" si="96"/>
        <v>0</v>
      </c>
      <c r="HQ26" s="37">
        <f t="shared" si="96"/>
        <v>0</v>
      </c>
      <c r="HR26" s="37">
        <f t="shared" si="96"/>
        <v>0</v>
      </c>
      <c r="HS26" s="37">
        <f t="shared" si="96"/>
        <v>0</v>
      </c>
      <c r="HT26" s="37">
        <f t="shared" si="96"/>
        <v>0</v>
      </c>
      <c r="HU26" s="37">
        <f t="shared" si="96"/>
        <v>0</v>
      </c>
      <c r="HV26" s="37">
        <f t="shared" si="96"/>
        <v>0</v>
      </c>
      <c r="HW26" s="37">
        <f t="shared" si="96"/>
        <v>0</v>
      </c>
      <c r="HX26" s="37">
        <f t="shared" si="96"/>
        <v>0</v>
      </c>
      <c r="HY26" s="37">
        <f t="shared" si="96"/>
        <v>0</v>
      </c>
      <c r="HZ26" s="37">
        <f t="shared" si="96"/>
        <v>0</v>
      </c>
      <c r="IA26" s="37">
        <f t="shared" si="96"/>
        <v>0</v>
      </c>
      <c r="IB26" s="37">
        <f t="shared" si="96"/>
        <v>0</v>
      </c>
      <c r="IC26" s="37">
        <f t="shared" si="96"/>
        <v>0</v>
      </c>
      <c r="ID26" s="37">
        <f t="shared" si="96"/>
        <v>0</v>
      </c>
      <c r="IE26" s="37">
        <f t="shared" si="96"/>
        <v>0</v>
      </c>
      <c r="IF26" s="37">
        <f t="shared" si="96"/>
        <v>0</v>
      </c>
      <c r="IG26" s="37">
        <f t="shared" si="96"/>
        <v>0</v>
      </c>
      <c r="IH26" s="37">
        <f t="shared" si="96"/>
        <v>0</v>
      </c>
      <c r="II26" s="37">
        <f t="shared" si="96"/>
        <v>0</v>
      </c>
      <c r="IJ26" s="37">
        <f t="shared" si="96"/>
        <v>0</v>
      </c>
      <c r="IK26" s="37">
        <f t="shared" si="96"/>
        <v>0</v>
      </c>
      <c r="IL26" s="37">
        <f t="shared" si="96"/>
        <v>0</v>
      </c>
      <c r="IM26" s="37">
        <f t="shared" si="96"/>
        <v>0</v>
      </c>
      <c r="IN26" s="37">
        <f t="shared" si="96"/>
        <v>0</v>
      </c>
      <c r="IO26" s="37">
        <f t="shared" si="96"/>
        <v>0</v>
      </c>
      <c r="IP26" s="37">
        <f t="shared" si="96"/>
        <v>0</v>
      </c>
      <c r="IQ26" s="37">
        <f t="shared" si="96"/>
        <v>0</v>
      </c>
      <c r="IR26" s="37">
        <f t="shared" si="96"/>
        <v>0</v>
      </c>
      <c r="IS26" s="37">
        <f t="shared" si="96"/>
        <v>0</v>
      </c>
      <c r="IT26" s="37">
        <f t="shared" si="96"/>
        <v>0</v>
      </c>
      <c r="IU26" s="37">
        <f t="shared" si="96"/>
        <v>0</v>
      </c>
      <c r="IV26" s="37">
        <f t="shared" si="96"/>
        <v>0</v>
      </c>
      <c r="IW26" s="37">
        <f t="shared" si="96"/>
        <v>0</v>
      </c>
      <c r="IX26" s="37">
        <f t="shared" si="96"/>
        <v>0</v>
      </c>
      <c r="IY26" s="37">
        <f t="shared" si="96"/>
        <v>0</v>
      </c>
      <c r="IZ26" s="37">
        <f t="shared" si="96"/>
        <v>0</v>
      </c>
      <c r="JA26" s="37">
        <f t="shared" ref="JA26:LL26" si="97">IF(JA$2&gt;=$C25,IF(JA$2&lt;=$C26,(JA$2-$C25)/($C26-$C25),IF(JA$2&lt;=$C27,1-(JA$2-$C26)/($C27-$C26),0)),0)</f>
        <v>0</v>
      </c>
      <c r="JB26" s="37">
        <f t="shared" si="97"/>
        <v>0</v>
      </c>
      <c r="JC26" s="37">
        <f t="shared" si="97"/>
        <v>0</v>
      </c>
      <c r="JD26" s="37">
        <f t="shared" si="97"/>
        <v>0</v>
      </c>
      <c r="JE26" s="37">
        <f t="shared" si="97"/>
        <v>0</v>
      </c>
      <c r="JF26" s="37">
        <f t="shared" si="97"/>
        <v>0</v>
      </c>
      <c r="JG26" s="37">
        <f t="shared" si="97"/>
        <v>0</v>
      </c>
      <c r="JH26" s="37">
        <f t="shared" si="97"/>
        <v>0</v>
      </c>
      <c r="JI26" s="37">
        <f t="shared" si="97"/>
        <v>0</v>
      </c>
      <c r="JJ26" s="37">
        <f t="shared" si="97"/>
        <v>8.3333333333333329E-2</v>
      </c>
      <c r="JK26" s="37">
        <f t="shared" si="97"/>
        <v>0.16666666666666666</v>
      </c>
      <c r="JL26" s="37">
        <f t="shared" si="97"/>
        <v>0.25</v>
      </c>
      <c r="JM26" s="37">
        <f t="shared" si="97"/>
        <v>0.33333333333333331</v>
      </c>
      <c r="JN26" s="37">
        <f t="shared" si="97"/>
        <v>0.41666666666666669</v>
      </c>
      <c r="JO26" s="37">
        <f t="shared" si="97"/>
        <v>0.5</v>
      </c>
      <c r="JP26" s="37">
        <f t="shared" si="97"/>
        <v>0.58333333333333337</v>
      </c>
      <c r="JQ26" s="37">
        <f t="shared" si="97"/>
        <v>0.66666666666666663</v>
      </c>
      <c r="JR26" s="37">
        <f t="shared" si="97"/>
        <v>0.75</v>
      </c>
      <c r="JS26" s="37">
        <f t="shared" si="97"/>
        <v>0.83333333333333337</v>
      </c>
      <c r="JT26" s="37">
        <f t="shared" si="97"/>
        <v>0.91666666666666663</v>
      </c>
      <c r="JU26" s="37">
        <f t="shared" si="97"/>
        <v>1</v>
      </c>
      <c r="JV26" s="37">
        <f t="shared" si="97"/>
        <v>0.91666666666666663</v>
      </c>
      <c r="JW26" s="37">
        <f t="shared" si="97"/>
        <v>0.83333333333333337</v>
      </c>
      <c r="JX26" s="37">
        <f t="shared" si="97"/>
        <v>0.75</v>
      </c>
      <c r="JY26" s="37">
        <f t="shared" si="97"/>
        <v>0.66666666666666674</v>
      </c>
      <c r="JZ26" s="37">
        <f t="shared" si="97"/>
        <v>0.58333333333333326</v>
      </c>
      <c r="KA26" s="37">
        <f t="shared" si="97"/>
        <v>0.5</v>
      </c>
      <c r="KB26" s="37">
        <f t="shared" si="97"/>
        <v>0.41666666666666663</v>
      </c>
      <c r="KC26" s="37">
        <f t="shared" si="97"/>
        <v>0.33333333333333337</v>
      </c>
      <c r="KD26" s="37">
        <f t="shared" si="97"/>
        <v>0.25</v>
      </c>
      <c r="KE26" s="37">
        <f t="shared" si="97"/>
        <v>0.16666666666666663</v>
      </c>
      <c r="KF26" s="37">
        <f t="shared" si="97"/>
        <v>8.333333333333337E-2</v>
      </c>
      <c r="KG26" s="37">
        <f t="shared" si="97"/>
        <v>0</v>
      </c>
      <c r="KH26" s="37">
        <f t="shared" si="97"/>
        <v>0</v>
      </c>
      <c r="KI26" s="37">
        <f t="shared" si="97"/>
        <v>0</v>
      </c>
      <c r="KJ26" s="37">
        <f t="shared" si="97"/>
        <v>0</v>
      </c>
      <c r="KK26" s="37">
        <f t="shared" si="97"/>
        <v>0</v>
      </c>
      <c r="KL26" s="37">
        <f t="shared" si="97"/>
        <v>0</v>
      </c>
      <c r="KM26" s="37">
        <f t="shared" si="97"/>
        <v>0</v>
      </c>
      <c r="KN26" s="37">
        <f t="shared" si="97"/>
        <v>0</v>
      </c>
      <c r="KO26" s="37">
        <f t="shared" si="97"/>
        <v>0</v>
      </c>
      <c r="KP26" s="37">
        <f t="shared" si="97"/>
        <v>0</v>
      </c>
      <c r="KQ26" s="37">
        <f t="shared" si="97"/>
        <v>0</v>
      </c>
      <c r="KR26" s="37">
        <f t="shared" si="97"/>
        <v>0</v>
      </c>
      <c r="KS26" s="37">
        <f t="shared" si="97"/>
        <v>0</v>
      </c>
      <c r="KT26" s="37">
        <f t="shared" si="97"/>
        <v>0</v>
      </c>
      <c r="KU26" s="37">
        <f t="shared" si="97"/>
        <v>0</v>
      </c>
      <c r="KV26" s="37">
        <f t="shared" si="97"/>
        <v>0</v>
      </c>
      <c r="KW26" s="37">
        <f t="shared" si="97"/>
        <v>0</v>
      </c>
      <c r="KX26" s="37">
        <f t="shared" si="97"/>
        <v>0</v>
      </c>
      <c r="KY26" s="37">
        <f t="shared" si="97"/>
        <v>0</v>
      </c>
      <c r="KZ26" s="37">
        <f t="shared" si="97"/>
        <v>0</v>
      </c>
      <c r="LA26" s="37">
        <f t="shared" si="97"/>
        <v>0</v>
      </c>
      <c r="LB26" s="37">
        <f t="shared" si="97"/>
        <v>0</v>
      </c>
      <c r="LC26" s="37">
        <f t="shared" si="97"/>
        <v>0</v>
      </c>
      <c r="LD26" s="37">
        <f t="shared" si="97"/>
        <v>0</v>
      </c>
      <c r="LE26" s="37">
        <f t="shared" si="97"/>
        <v>0</v>
      </c>
      <c r="LF26" s="37">
        <f t="shared" si="97"/>
        <v>0</v>
      </c>
      <c r="LG26" s="37">
        <f t="shared" si="97"/>
        <v>0</v>
      </c>
      <c r="LH26" s="37">
        <f t="shared" si="97"/>
        <v>0</v>
      </c>
      <c r="LI26" s="37">
        <f t="shared" si="97"/>
        <v>0</v>
      </c>
      <c r="LJ26" s="37">
        <f t="shared" si="97"/>
        <v>0</v>
      </c>
      <c r="LK26" s="37">
        <f t="shared" si="97"/>
        <v>0</v>
      </c>
      <c r="LL26" s="37">
        <f t="shared" si="97"/>
        <v>0</v>
      </c>
      <c r="LM26" s="37">
        <f t="shared" ref="LM26:NA26" si="98">IF(LM$2&gt;=$C25,IF(LM$2&lt;=$C26,(LM$2-$C25)/($C26-$C25),IF(LM$2&lt;=$C27,1-(LM$2-$C26)/($C27-$C26),0)),0)</f>
        <v>0</v>
      </c>
      <c r="LN26" s="37">
        <f t="shared" si="98"/>
        <v>0</v>
      </c>
      <c r="LO26" s="37">
        <f t="shared" si="98"/>
        <v>0</v>
      </c>
      <c r="LP26" s="37">
        <f t="shared" si="98"/>
        <v>0</v>
      </c>
      <c r="LQ26" s="37">
        <f t="shared" si="98"/>
        <v>0</v>
      </c>
      <c r="LR26" s="37">
        <f t="shared" si="98"/>
        <v>0</v>
      </c>
      <c r="LS26" s="37">
        <f t="shared" si="98"/>
        <v>0</v>
      </c>
      <c r="LT26" s="37">
        <f t="shared" si="98"/>
        <v>0</v>
      </c>
      <c r="LU26" s="37">
        <f t="shared" si="98"/>
        <v>0</v>
      </c>
      <c r="LV26" s="37">
        <f t="shared" si="98"/>
        <v>0</v>
      </c>
      <c r="LW26" s="37">
        <f t="shared" si="98"/>
        <v>0</v>
      </c>
      <c r="LX26" s="37">
        <f t="shared" si="98"/>
        <v>0</v>
      </c>
      <c r="LY26" s="37">
        <f t="shared" si="98"/>
        <v>0</v>
      </c>
      <c r="LZ26" s="37">
        <f t="shared" si="98"/>
        <v>0</v>
      </c>
      <c r="MA26" s="37">
        <f t="shared" si="98"/>
        <v>0</v>
      </c>
      <c r="MB26" s="37">
        <f t="shared" si="98"/>
        <v>0</v>
      </c>
      <c r="MC26" s="37">
        <f t="shared" si="98"/>
        <v>0</v>
      </c>
      <c r="MD26" s="37">
        <f t="shared" si="98"/>
        <v>0</v>
      </c>
      <c r="ME26" s="37">
        <f t="shared" si="98"/>
        <v>0</v>
      </c>
      <c r="MF26" s="37">
        <f t="shared" si="98"/>
        <v>0</v>
      </c>
      <c r="MG26" s="37">
        <f t="shared" si="98"/>
        <v>0</v>
      </c>
      <c r="MH26" s="37">
        <f t="shared" si="98"/>
        <v>0</v>
      </c>
      <c r="MI26" s="37">
        <f t="shared" si="98"/>
        <v>0</v>
      </c>
      <c r="MJ26" s="37">
        <f t="shared" si="98"/>
        <v>0</v>
      </c>
      <c r="MK26" s="37">
        <f t="shared" si="98"/>
        <v>0</v>
      </c>
      <c r="ML26" s="37">
        <f t="shared" si="98"/>
        <v>0</v>
      </c>
      <c r="MM26" s="37">
        <f t="shared" si="98"/>
        <v>0</v>
      </c>
      <c r="MN26" s="37">
        <f t="shared" si="98"/>
        <v>0</v>
      </c>
      <c r="MO26" s="37">
        <f t="shared" si="98"/>
        <v>0</v>
      </c>
      <c r="MP26" s="37">
        <f t="shared" si="98"/>
        <v>0</v>
      </c>
      <c r="MQ26" s="37">
        <f t="shared" si="98"/>
        <v>0</v>
      </c>
      <c r="MR26" s="37">
        <f t="shared" si="98"/>
        <v>0</v>
      </c>
      <c r="MS26" s="37">
        <f t="shared" si="98"/>
        <v>0</v>
      </c>
      <c r="MT26" s="37">
        <f t="shared" si="98"/>
        <v>0</v>
      </c>
      <c r="MU26" s="37">
        <f t="shared" si="98"/>
        <v>0</v>
      </c>
      <c r="MV26" s="37">
        <f t="shared" si="98"/>
        <v>0</v>
      </c>
      <c r="MW26" s="37">
        <f t="shared" si="98"/>
        <v>0</v>
      </c>
      <c r="MX26" s="37">
        <f t="shared" si="98"/>
        <v>0</v>
      </c>
      <c r="MY26" s="37">
        <f t="shared" si="98"/>
        <v>0</v>
      </c>
      <c r="MZ26" s="37">
        <f t="shared" si="98"/>
        <v>0</v>
      </c>
      <c r="NA26" s="37">
        <f t="shared" si="98"/>
        <v>0</v>
      </c>
    </row>
    <row r="27" spans="3:365" x14ac:dyDescent="0.25">
      <c r="C27" s="36">
        <f t="shared" si="25"/>
        <v>288</v>
      </c>
      <c r="D27" s="36" t="str">
        <f t="shared" si="44"/>
        <v>24y</v>
      </c>
      <c r="E27" s="37">
        <f t="shared" ref="E27:BP27" si="99">IF(E$2&gt;=$C26,IF(E$2&lt;=$C27,(E$2-$C26)/($C27-$C26),IF(E$2&lt;=$C28,1-(E$2-$C27)/($C28-$C27),0)),0)</f>
        <v>0</v>
      </c>
      <c r="F27" s="37">
        <f t="shared" si="99"/>
        <v>0</v>
      </c>
      <c r="G27" s="37">
        <f t="shared" si="99"/>
        <v>0</v>
      </c>
      <c r="H27" s="37">
        <f t="shared" si="99"/>
        <v>0</v>
      </c>
      <c r="I27" s="37">
        <f t="shared" si="99"/>
        <v>0</v>
      </c>
      <c r="J27" s="37">
        <f t="shared" si="99"/>
        <v>0</v>
      </c>
      <c r="K27" s="37">
        <f t="shared" si="99"/>
        <v>0</v>
      </c>
      <c r="L27" s="37">
        <f t="shared" si="99"/>
        <v>0</v>
      </c>
      <c r="M27" s="37">
        <f t="shared" si="99"/>
        <v>0</v>
      </c>
      <c r="N27" s="37">
        <f t="shared" si="99"/>
        <v>0</v>
      </c>
      <c r="O27" s="37">
        <f t="shared" si="99"/>
        <v>0</v>
      </c>
      <c r="P27" s="37">
        <f t="shared" si="99"/>
        <v>0</v>
      </c>
      <c r="Q27" s="37">
        <f t="shared" si="99"/>
        <v>0</v>
      </c>
      <c r="R27" s="37">
        <f t="shared" si="99"/>
        <v>0</v>
      </c>
      <c r="S27" s="37">
        <f t="shared" si="99"/>
        <v>0</v>
      </c>
      <c r="T27" s="37">
        <f t="shared" si="99"/>
        <v>0</v>
      </c>
      <c r="U27" s="37">
        <f t="shared" si="99"/>
        <v>0</v>
      </c>
      <c r="V27" s="37">
        <f t="shared" si="99"/>
        <v>0</v>
      </c>
      <c r="W27" s="37">
        <f t="shared" si="99"/>
        <v>0</v>
      </c>
      <c r="X27" s="37">
        <f t="shared" si="99"/>
        <v>0</v>
      </c>
      <c r="Y27" s="37">
        <f t="shared" si="99"/>
        <v>0</v>
      </c>
      <c r="Z27" s="37">
        <f t="shared" si="99"/>
        <v>0</v>
      </c>
      <c r="AA27" s="37">
        <f t="shared" si="99"/>
        <v>0</v>
      </c>
      <c r="AB27" s="37">
        <f t="shared" si="99"/>
        <v>0</v>
      </c>
      <c r="AC27" s="37">
        <f t="shared" si="99"/>
        <v>0</v>
      </c>
      <c r="AD27" s="37">
        <f t="shared" si="99"/>
        <v>0</v>
      </c>
      <c r="AE27" s="37">
        <f t="shared" si="99"/>
        <v>0</v>
      </c>
      <c r="AF27" s="37">
        <f t="shared" si="99"/>
        <v>0</v>
      </c>
      <c r="AG27" s="37">
        <f t="shared" si="99"/>
        <v>0</v>
      </c>
      <c r="AH27" s="37">
        <f t="shared" si="99"/>
        <v>0</v>
      </c>
      <c r="AI27" s="37">
        <f t="shared" si="99"/>
        <v>0</v>
      </c>
      <c r="AJ27" s="37">
        <f t="shared" si="99"/>
        <v>0</v>
      </c>
      <c r="AK27" s="37">
        <f t="shared" si="99"/>
        <v>0</v>
      </c>
      <c r="AL27" s="37">
        <f t="shared" si="99"/>
        <v>0</v>
      </c>
      <c r="AM27" s="37">
        <f t="shared" si="99"/>
        <v>0</v>
      </c>
      <c r="AN27" s="37">
        <f t="shared" si="99"/>
        <v>0</v>
      </c>
      <c r="AO27" s="37">
        <f t="shared" si="99"/>
        <v>0</v>
      </c>
      <c r="AP27" s="37">
        <f t="shared" si="99"/>
        <v>0</v>
      </c>
      <c r="AQ27" s="37">
        <f t="shared" si="99"/>
        <v>0</v>
      </c>
      <c r="AR27" s="37">
        <f t="shared" si="99"/>
        <v>0</v>
      </c>
      <c r="AS27" s="37">
        <f t="shared" si="99"/>
        <v>0</v>
      </c>
      <c r="AT27" s="37">
        <f t="shared" si="99"/>
        <v>0</v>
      </c>
      <c r="AU27" s="37">
        <f t="shared" si="99"/>
        <v>0</v>
      </c>
      <c r="AV27" s="37">
        <f t="shared" si="99"/>
        <v>0</v>
      </c>
      <c r="AW27" s="37">
        <f t="shared" si="99"/>
        <v>0</v>
      </c>
      <c r="AX27" s="37">
        <f t="shared" si="99"/>
        <v>0</v>
      </c>
      <c r="AY27" s="37">
        <f t="shared" si="99"/>
        <v>0</v>
      </c>
      <c r="AZ27" s="37">
        <f t="shared" si="99"/>
        <v>0</v>
      </c>
      <c r="BA27" s="37">
        <f t="shared" si="99"/>
        <v>0</v>
      </c>
      <c r="BB27" s="37">
        <f t="shared" si="99"/>
        <v>0</v>
      </c>
      <c r="BC27" s="37">
        <f t="shared" si="99"/>
        <v>0</v>
      </c>
      <c r="BD27" s="37">
        <f t="shared" si="99"/>
        <v>0</v>
      </c>
      <c r="BE27" s="37">
        <f t="shared" si="99"/>
        <v>0</v>
      </c>
      <c r="BF27" s="37">
        <f t="shared" si="99"/>
        <v>0</v>
      </c>
      <c r="BG27" s="37">
        <f t="shared" si="99"/>
        <v>0</v>
      </c>
      <c r="BH27" s="37">
        <f t="shared" si="99"/>
        <v>0</v>
      </c>
      <c r="BI27" s="37">
        <f t="shared" si="99"/>
        <v>0</v>
      </c>
      <c r="BJ27" s="37">
        <f t="shared" si="99"/>
        <v>0</v>
      </c>
      <c r="BK27" s="37">
        <f t="shared" si="99"/>
        <v>0</v>
      </c>
      <c r="BL27" s="37">
        <f t="shared" si="99"/>
        <v>0</v>
      </c>
      <c r="BM27" s="37">
        <f t="shared" si="99"/>
        <v>0</v>
      </c>
      <c r="BN27" s="37">
        <f t="shared" si="99"/>
        <v>0</v>
      </c>
      <c r="BO27" s="37">
        <f t="shared" si="99"/>
        <v>0</v>
      </c>
      <c r="BP27" s="37">
        <f t="shared" si="99"/>
        <v>0</v>
      </c>
      <c r="BQ27" s="37">
        <f t="shared" ref="BQ27:EB27" si="100">IF(BQ$2&gt;=$C26,IF(BQ$2&lt;=$C27,(BQ$2-$C26)/($C27-$C26),IF(BQ$2&lt;=$C28,1-(BQ$2-$C27)/($C28-$C27),0)),0)</f>
        <v>0</v>
      </c>
      <c r="BR27" s="37">
        <f t="shared" si="100"/>
        <v>0</v>
      </c>
      <c r="BS27" s="37">
        <f t="shared" si="100"/>
        <v>0</v>
      </c>
      <c r="BT27" s="37">
        <f t="shared" si="100"/>
        <v>0</v>
      </c>
      <c r="BU27" s="37">
        <f t="shared" si="100"/>
        <v>0</v>
      </c>
      <c r="BV27" s="37">
        <f t="shared" si="100"/>
        <v>0</v>
      </c>
      <c r="BW27" s="37">
        <f t="shared" si="100"/>
        <v>0</v>
      </c>
      <c r="BX27" s="37">
        <f t="shared" si="100"/>
        <v>0</v>
      </c>
      <c r="BY27" s="37">
        <f t="shared" si="100"/>
        <v>0</v>
      </c>
      <c r="BZ27" s="37">
        <f t="shared" si="100"/>
        <v>0</v>
      </c>
      <c r="CA27" s="37">
        <f t="shared" si="100"/>
        <v>0</v>
      </c>
      <c r="CB27" s="37">
        <f t="shared" si="100"/>
        <v>0</v>
      </c>
      <c r="CC27" s="37">
        <f t="shared" si="100"/>
        <v>0</v>
      </c>
      <c r="CD27" s="37">
        <f t="shared" si="100"/>
        <v>0</v>
      </c>
      <c r="CE27" s="37">
        <f t="shared" si="100"/>
        <v>0</v>
      </c>
      <c r="CF27" s="37">
        <f t="shared" si="100"/>
        <v>0</v>
      </c>
      <c r="CG27" s="37">
        <f t="shared" si="100"/>
        <v>0</v>
      </c>
      <c r="CH27" s="37">
        <f t="shared" si="100"/>
        <v>0</v>
      </c>
      <c r="CI27" s="37">
        <f t="shared" si="100"/>
        <v>0</v>
      </c>
      <c r="CJ27" s="37">
        <f t="shared" si="100"/>
        <v>0</v>
      </c>
      <c r="CK27" s="37">
        <f t="shared" si="100"/>
        <v>0</v>
      </c>
      <c r="CL27" s="37">
        <f t="shared" si="100"/>
        <v>0</v>
      </c>
      <c r="CM27" s="37">
        <f t="shared" si="100"/>
        <v>0</v>
      </c>
      <c r="CN27" s="37">
        <f t="shared" si="100"/>
        <v>0</v>
      </c>
      <c r="CO27" s="37">
        <f t="shared" si="100"/>
        <v>0</v>
      </c>
      <c r="CP27" s="37">
        <f t="shared" si="100"/>
        <v>0</v>
      </c>
      <c r="CQ27" s="37">
        <f t="shared" si="100"/>
        <v>0</v>
      </c>
      <c r="CR27" s="37">
        <f t="shared" si="100"/>
        <v>0</v>
      </c>
      <c r="CS27" s="37">
        <f t="shared" si="100"/>
        <v>0</v>
      </c>
      <c r="CT27" s="37">
        <f t="shared" si="100"/>
        <v>0</v>
      </c>
      <c r="CU27" s="37">
        <f t="shared" si="100"/>
        <v>0</v>
      </c>
      <c r="CV27" s="37">
        <f t="shared" si="100"/>
        <v>0</v>
      </c>
      <c r="CW27" s="37">
        <f t="shared" si="100"/>
        <v>0</v>
      </c>
      <c r="CX27" s="37">
        <f t="shared" si="100"/>
        <v>0</v>
      </c>
      <c r="CY27" s="37">
        <f t="shared" si="100"/>
        <v>0</v>
      </c>
      <c r="CZ27" s="37">
        <f t="shared" si="100"/>
        <v>0</v>
      </c>
      <c r="DA27" s="37">
        <f t="shared" si="100"/>
        <v>0</v>
      </c>
      <c r="DB27" s="37">
        <f t="shared" si="100"/>
        <v>0</v>
      </c>
      <c r="DC27" s="37">
        <f t="shared" si="100"/>
        <v>0</v>
      </c>
      <c r="DD27" s="37">
        <f t="shared" si="100"/>
        <v>0</v>
      </c>
      <c r="DE27" s="37">
        <f t="shared" si="100"/>
        <v>0</v>
      </c>
      <c r="DF27" s="37">
        <f t="shared" si="100"/>
        <v>0</v>
      </c>
      <c r="DG27" s="37">
        <f t="shared" si="100"/>
        <v>0</v>
      </c>
      <c r="DH27" s="37">
        <f t="shared" si="100"/>
        <v>0</v>
      </c>
      <c r="DI27" s="37">
        <f t="shared" si="100"/>
        <v>0</v>
      </c>
      <c r="DJ27" s="37">
        <f t="shared" si="100"/>
        <v>0</v>
      </c>
      <c r="DK27" s="37">
        <f t="shared" si="100"/>
        <v>0</v>
      </c>
      <c r="DL27" s="37">
        <f t="shared" si="100"/>
        <v>0</v>
      </c>
      <c r="DM27" s="37">
        <f t="shared" si="100"/>
        <v>0</v>
      </c>
      <c r="DN27" s="37">
        <f t="shared" si="100"/>
        <v>0</v>
      </c>
      <c r="DO27" s="37">
        <f t="shared" si="100"/>
        <v>0</v>
      </c>
      <c r="DP27" s="37">
        <f t="shared" si="100"/>
        <v>0</v>
      </c>
      <c r="DQ27" s="37">
        <f t="shared" si="100"/>
        <v>0</v>
      </c>
      <c r="DR27" s="37">
        <f t="shared" si="100"/>
        <v>0</v>
      </c>
      <c r="DS27" s="37">
        <f t="shared" si="100"/>
        <v>0</v>
      </c>
      <c r="DT27" s="37">
        <f t="shared" si="100"/>
        <v>0</v>
      </c>
      <c r="DU27" s="37">
        <f t="shared" si="100"/>
        <v>0</v>
      </c>
      <c r="DV27" s="37">
        <f t="shared" si="100"/>
        <v>0</v>
      </c>
      <c r="DW27" s="37">
        <f t="shared" si="100"/>
        <v>0</v>
      </c>
      <c r="DX27" s="37">
        <f t="shared" si="100"/>
        <v>0</v>
      </c>
      <c r="DY27" s="37">
        <f t="shared" si="100"/>
        <v>0</v>
      </c>
      <c r="DZ27" s="37">
        <f t="shared" si="100"/>
        <v>0</v>
      </c>
      <c r="EA27" s="37">
        <f t="shared" si="100"/>
        <v>0</v>
      </c>
      <c r="EB27" s="37">
        <f t="shared" si="100"/>
        <v>0</v>
      </c>
      <c r="EC27" s="37">
        <f t="shared" ref="EC27:GN27" si="101">IF(EC$2&gt;=$C26,IF(EC$2&lt;=$C27,(EC$2-$C26)/($C27-$C26),IF(EC$2&lt;=$C28,1-(EC$2-$C27)/($C28-$C27),0)),0)</f>
        <v>0</v>
      </c>
      <c r="ED27" s="37">
        <f t="shared" si="101"/>
        <v>0</v>
      </c>
      <c r="EE27" s="37">
        <f t="shared" si="101"/>
        <v>0</v>
      </c>
      <c r="EF27" s="37">
        <f t="shared" si="101"/>
        <v>0</v>
      </c>
      <c r="EG27" s="37">
        <f t="shared" si="101"/>
        <v>0</v>
      </c>
      <c r="EH27" s="37">
        <f t="shared" si="101"/>
        <v>0</v>
      </c>
      <c r="EI27" s="37">
        <f t="shared" si="101"/>
        <v>0</v>
      </c>
      <c r="EJ27" s="37">
        <f t="shared" si="101"/>
        <v>0</v>
      </c>
      <c r="EK27" s="37">
        <f t="shared" si="101"/>
        <v>0</v>
      </c>
      <c r="EL27" s="37">
        <f t="shared" si="101"/>
        <v>0</v>
      </c>
      <c r="EM27" s="37">
        <f t="shared" si="101"/>
        <v>0</v>
      </c>
      <c r="EN27" s="37">
        <f t="shared" si="101"/>
        <v>0</v>
      </c>
      <c r="EO27" s="37">
        <f t="shared" si="101"/>
        <v>0</v>
      </c>
      <c r="EP27" s="37">
        <f t="shared" si="101"/>
        <v>0</v>
      </c>
      <c r="EQ27" s="37">
        <f t="shared" si="101"/>
        <v>0</v>
      </c>
      <c r="ER27" s="37">
        <f t="shared" si="101"/>
        <v>0</v>
      </c>
      <c r="ES27" s="37">
        <f t="shared" si="101"/>
        <v>0</v>
      </c>
      <c r="ET27" s="37">
        <f t="shared" si="101"/>
        <v>0</v>
      </c>
      <c r="EU27" s="37">
        <f t="shared" si="101"/>
        <v>0</v>
      </c>
      <c r="EV27" s="37">
        <f t="shared" si="101"/>
        <v>0</v>
      </c>
      <c r="EW27" s="37">
        <f t="shared" si="101"/>
        <v>0</v>
      </c>
      <c r="EX27" s="37">
        <f t="shared" si="101"/>
        <v>0</v>
      </c>
      <c r="EY27" s="37">
        <f t="shared" si="101"/>
        <v>0</v>
      </c>
      <c r="EZ27" s="37">
        <f t="shared" si="101"/>
        <v>0</v>
      </c>
      <c r="FA27" s="37">
        <f t="shared" si="101"/>
        <v>0</v>
      </c>
      <c r="FB27" s="37">
        <f t="shared" si="101"/>
        <v>0</v>
      </c>
      <c r="FC27" s="37">
        <f t="shared" si="101"/>
        <v>0</v>
      </c>
      <c r="FD27" s="37">
        <f t="shared" si="101"/>
        <v>0</v>
      </c>
      <c r="FE27" s="37">
        <f t="shared" si="101"/>
        <v>0</v>
      </c>
      <c r="FF27" s="37">
        <f t="shared" si="101"/>
        <v>0</v>
      </c>
      <c r="FG27" s="37">
        <f t="shared" si="101"/>
        <v>0</v>
      </c>
      <c r="FH27" s="37">
        <f t="shared" si="101"/>
        <v>0</v>
      </c>
      <c r="FI27" s="37">
        <f t="shared" si="101"/>
        <v>0</v>
      </c>
      <c r="FJ27" s="37">
        <f t="shared" si="101"/>
        <v>0</v>
      </c>
      <c r="FK27" s="37">
        <f t="shared" si="101"/>
        <v>0</v>
      </c>
      <c r="FL27" s="37">
        <f t="shared" si="101"/>
        <v>0</v>
      </c>
      <c r="FM27" s="37">
        <f t="shared" si="101"/>
        <v>0</v>
      </c>
      <c r="FN27" s="37">
        <f t="shared" si="101"/>
        <v>0</v>
      </c>
      <c r="FO27" s="37">
        <f t="shared" si="101"/>
        <v>0</v>
      </c>
      <c r="FP27" s="37">
        <f t="shared" si="101"/>
        <v>0</v>
      </c>
      <c r="FQ27" s="37">
        <f t="shared" si="101"/>
        <v>0</v>
      </c>
      <c r="FR27" s="37">
        <f t="shared" si="101"/>
        <v>0</v>
      </c>
      <c r="FS27" s="37">
        <f t="shared" si="101"/>
        <v>0</v>
      </c>
      <c r="FT27" s="37">
        <f t="shared" si="101"/>
        <v>0</v>
      </c>
      <c r="FU27" s="37">
        <f t="shared" si="101"/>
        <v>0</v>
      </c>
      <c r="FV27" s="37">
        <f t="shared" si="101"/>
        <v>0</v>
      </c>
      <c r="FW27" s="37">
        <f t="shared" si="101"/>
        <v>0</v>
      </c>
      <c r="FX27" s="37">
        <f t="shared" si="101"/>
        <v>0</v>
      </c>
      <c r="FY27" s="37">
        <f t="shared" si="101"/>
        <v>0</v>
      </c>
      <c r="FZ27" s="37">
        <f t="shared" si="101"/>
        <v>0</v>
      </c>
      <c r="GA27" s="37">
        <f t="shared" si="101"/>
        <v>0</v>
      </c>
      <c r="GB27" s="37">
        <f t="shared" si="101"/>
        <v>0</v>
      </c>
      <c r="GC27" s="37">
        <f t="shared" si="101"/>
        <v>0</v>
      </c>
      <c r="GD27" s="37">
        <f t="shared" si="101"/>
        <v>0</v>
      </c>
      <c r="GE27" s="37">
        <f t="shared" si="101"/>
        <v>0</v>
      </c>
      <c r="GF27" s="37">
        <f t="shared" si="101"/>
        <v>0</v>
      </c>
      <c r="GG27" s="37">
        <f t="shared" si="101"/>
        <v>0</v>
      </c>
      <c r="GH27" s="37">
        <f t="shared" si="101"/>
        <v>0</v>
      </c>
      <c r="GI27" s="37">
        <f t="shared" si="101"/>
        <v>0</v>
      </c>
      <c r="GJ27" s="37">
        <f t="shared" si="101"/>
        <v>0</v>
      </c>
      <c r="GK27" s="37">
        <f t="shared" si="101"/>
        <v>0</v>
      </c>
      <c r="GL27" s="37">
        <f t="shared" si="101"/>
        <v>0</v>
      </c>
      <c r="GM27" s="37">
        <f t="shared" si="101"/>
        <v>0</v>
      </c>
      <c r="GN27" s="37">
        <f t="shared" si="101"/>
        <v>0</v>
      </c>
      <c r="GO27" s="37">
        <f t="shared" ref="GO27:IZ27" si="102">IF(GO$2&gt;=$C26,IF(GO$2&lt;=$C27,(GO$2-$C26)/($C27-$C26),IF(GO$2&lt;=$C28,1-(GO$2-$C27)/($C28-$C27),0)),0)</f>
        <v>0</v>
      </c>
      <c r="GP27" s="37">
        <f t="shared" si="102"/>
        <v>0</v>
      </c>
      <c r="GQ27" s="37">
        <f t="shared" si="102"/>
        <v>0</v>
      </c>
      <c r="GR27" s="37">
        <f t="shared" si="102"/>
        <v>0</v>
      </c>
      <c r="GS27" s="37">
        <f t="shared" si="102"/>
        <v>0</v>
      </c>
      <c r="GT27" s="37">
        <f t="shared" si="102"/>
        <v>0</v>
      </c>
      <c r="GU27" s="37">
        <f t="shared" si="102"/>
        <v>0</v>
      </c>
      <c r="GV27" s="37">
        <f t="shared" si="102"/>
        <v>0</v>
      </c>
      <c r="GW27" s="37">
        <f t="shared" si="102"/>
        <v>0</v>
      </c>
      <c r="GX27" s="37">
        <f t="shared" si="102"/>
        <v>0</v>
      </c>
      <c r="GY27" s="37">
        <f t="shared" si="102"/>
        <v>0</v>
      </c>
      <c r="GZ27" s="37">
        <f t="shared" si="102"/>
        <v>0</v>
      </c>
      <c r="HA27" s="37">
        <f t="shared" si="102"/>
        <v>0</v>
      </c>
      <c r="HB27" s="37">
        <f t="shared" si="102"/>
        <v>0</v>
      </c>
      <c r="HC27" s="37">
        <f t="shared" si="102"/>
        <v>0</v>
      </c>
      <c r="HD27" s="37">
        <f t="shared" si="102"/>
        <v>0</v>
      </c>
      <c r="HE27" s="37">
        <f t="shared" si="102"/>
        <v>0</v>
      </c>
      <c r="HF27" s="37">
        <f t="shared" si="102"/>
        <v>0</v>
      </c>
      <c r="HG27" s="37">
        <f t="shared" si="102"/>
        <v>0</v>
      </c>
      <c r="HH27" s="37">
        <f t="shared" si="102"/>
        <v>0</v>
      </c>
      <c r="HI27" s="37">
        <f t="shared" si="102"/>
        <v>0</v>
      </c>
      <c r="HJ27" s="37">
        <f t="shared" si="102"/>
        <v>0</v>
      </c>
      <c r="HK27" s="37">
        <f t="shared" si="102"/>
        <v>0</v>
      </c>
      <c r="HL27" s="37">
        <f t="shared" si="102"/>
        <v>0</v>
      </c>
      <c r="HM27" s="37">
        <f t="shared" si="102"/>
        <v>0</v>
      </c>
      <c r="HN27" s="37">
        <f t="shared" si="102"/>
        <v>0</v>
      </c>
      <c r="HO27" s="37">
        <f t="shared" si="102"/>
        <v>0</v>
      </c>
      <c r="HP27" s="37">
        <f t="shared" si="102"/>
        <v>0</v>
      </c>
      <c r="HQ27" s="37">
        <f t="shared" si="102"/>
        <v>0</v>
      </c>
      <c r="HR27" s="37">
        <f t="shared" si="102"/>
        <v>0</v>
      </c>
      <c r="HS27" s="37">
        <f t="shared" si="102"/>
        <v>0</v>
      </c>
      <c r="HT27" s="37">
        <f t="shared" si="102"/>
        <v>0</v>
      </c>
      <c r="HU27" s="37">
        <f t="shared" si="102"/>
        <v>0</v>
      </c>
      <c r="HV27" s="37">
        <f t="shared" si="102"/>
        <v>0</v>
      </c>
      <c r="HW27" s="37">
        <f t="shared" si="102"/>
        <v>0</v>
      </c>
      <c r="HX27" s="37">
        <f t="shared" si="102"/>
        <v>0</v>
      </c>
      <c r="HY27" s="37">
        <f t="shared" si="102"/>
        <v>0</v>
      </c>
      <c r="HZ27" s="37">
        <f t="shared" si="102"/>
        <v>0</v>
      </c>
      <c r="IA27" s="37">
        <f t="shared" si="102"/>
        <v>0</v>
      </c>
      <c r="IB27" s="37">
        <f t="shared" si="102"/>
        <v>0</v>
      </c>
      <c r="IC27" s="37">
        <f t="shared" si="102"/>
        <v>0</v>
      </c>
      <c r="ID27" s="37">
        <f t="shared" si="102"/>
        <v>0</v>
      </c>
      <c r="IE27" s="37">
        <f t="shared" si="102"/>
        <v>0</v>
      </c>
      <c r="IF27" s="37">
        <f t="shared" si="102"/>
        <v>0</v>
      </c>
      <c r="IG27" s="37">
        <f t="shared" si="102"/>
        <v>0</v>
      </c>
      <c r="IH27" s="37">
        <f t="shared" si="102"/>
        <v>0</v>
      </c>
      <c r="II27" s="37">
        <f t="shared" si="102"/>
        <v>0</v>
      </c>
      <c r="IJ27" s="37">
        <f t="shared" si="102"/>
        <v>0</v>
      </c>
      <c r="IK27" s="37">
        <f t="shared" si="102"/>
        <v>0</v>
      </c>
      <c r="IL27" s="37">
        <f t="shared" si="102"/>
        <v>0</v>
      </c>
      <c r="IM27" s="37">
        <f t="shared" si="102"/>
        <v>0</v>
      </c>
      <c r="IN27" s="37">
        <f t="shared" si="102"/>
        <v>0</v>
      </c>
      <c r="IO27" s="37">
        <f t="shared" si="102"/>
        <v>0</v>
      </c>
      <c r="IP27" s="37">
        <f t="shared" si="102"/>
        <v>0</v>
      </c>
      <c r="IQ27" s="37">
        <f t="shared" si="102"/>
        <v>0</v>
      </c>
      <c r="IR27" s="37">
        <f t="shared" si="102"/>
        <v>0</v>
      </c>
      <c r="IS27" s="37">
        <f t="shared" si="102"/>
        <v>0</v>
      </c>
      <c r="IT27" s="37">
        <f t="shared" si="102"/>
        <v>0</v>
      </c>
      <c r="IU27" s="37">
        <f t="shared" si="102"/>
        <v>0</v>
      </c>
      <c r="IV27" s="37">
        <f t="shared" si="102"/>
        <v>0</v>
      </c>
      <c r="IW27" s="37">
        <f t="shared" si="102"/>
        <v>0</v>
      </c>
      <c r="IX27" s="37">
        <f t="shared" si="102"/>
        <v>0</v>
      </c>
      <c r="IY27" s="37">
        <f t="shared" si="102"/>
        <v>0</v>
      </c>
      <c r="IZ27" s="37">
        <f t="shared" si="102"/>
        <v>0</v>
      </c>
      <c r="JA27" s="37">
        <f t="shared" ref="JA27:LL27" si="103">IF(JA$2&gt;=$C26,IF(JA$2&lt;=$C27,(JA$2-$C26)/($C27-$C26),IF(JA$2&lt;=$C28,1-(JA$2-$C27)/($C28-$C27),0)),0)</f>
        <v>0</v>
      </c>
      <c r="JB27" s="37">
        <f t="shared" si="103"/>
        <v>0</v>
      </c>
      <c r="JC27" s="37">
        <f t="shared" si="103"/>
        <v>0</v>
      </c>
      <c r="JD27" s="37">
        <f t="shared" si="103"/>
        <v>0</v>
      </c>
      <c r="JE27" s="37">
        <f t="shared" si="103"/>
        <v>0</v>
      </c>
      <c r="JF27" s="37">
        <f t="shared" si="103"/>
        <v>0</v>
      </c>
      <c r="JG27" s="37">
        <f t="shared" si="103"/>
        <v>0</v>
      </c>
      <c r="JH27" s="37">
        <f t="shared" si="103"/>
        <v>0</v>
      </c>
      <c r="JI27" s="37">
        <f t="shared" si="103"/>
        <v>0</v>
      </c>
      <c r="JJ27" s="37">
        <f t="shared" si="103"/>
        <v>0</v>
      </c>
      <c r="JK27" s="37">
        <f t="shared" si="103"/>
        <v>0</v>
      </c>
      <c r="JL27" s="37">
        <f t="shared" si="103"/>
        <v>0</v>
      </c>
      <c r="JM27" s="37">
        <f t="shared" si="103"/>
        <v>0</v>
      </c>
      <c r="JN27" s="37">
        <f t="shared" si="103"/>
        <v>0</v>
      </c>
      <c r="JO27" s="37">
        <f t="shared" si="103"/>
        <v>0</v>
      </c>
      <c r="JP27" s="37">
        <f t="shared" si="103"/>
        <v>0</v>
      </c>
      <c r="JQ27" s="37">
        <f t="shared" si="103"/>
        <v>0</v>
      </c>
      <c r="JR27" s="37">
        <f t="shared" si="103"/>
        <v>0</v>
      </c>
      <c r="JS27" s="37">
        <f t="shared" si="103"/>
        <v>0</v>
      </c>
      <c r="JT27" s="37">
        <f t="shared" si="103"/>
        <v>0</v>
      </c>
      <c r="JU27" s="37">
        <f t="shared" si="103"/>
        <v>0</v>
      </c>
      <c r="JV27" s="37">
        <f t="shared" si="103"/>
        <v>8.3333333333333329E-2</v>
      </c>
      <c r="JW27" s="37">
        <f t="shared" si="103"/>
        <v>0.16666666666666666</v>
      </c>
      <c r="JX27" s="37">
        <f t="shared" si="103"/>
        <v>0.25</v>
      </c>
      <c r="JY27" s="37">
        <f t="shared" si="103"/>
        <v>0.33333333333333331</v>
      </c>
      <c r="JZ27" s="37">
        <f t="shared" si="103"/>
        <v>0.41666666666666669</v>
      </c>
      <c r="KA27" s="37">
        <f t="shared" si="103"/>
        <v>0.5</v>
      </c>
      <c r="KB27" s="37">
        <f t="shared" si="103"/>
        <v>0.58333333333333337</v>
      </c>
      <c r="KC27" s="37">
        <f t="shared" si="103"/>
        <v>0.66666666666666663</v>
      </c>
      <c r="KD27" s="37">
        <f t="shared" si="103"/>
        <v>0.75</v>
      </c>
      <c r="KE27" s="37">
        <f t="shared" si="103"/>
        <v>0.83333333333333337</v>
      </c>
      <c r="KF27" s="37">
        <f t="shared" si="103"/>
        <v>0.91666666666666663</v>
      </c>
      <c r="KG27" s="37">
        <f t="shared" si="103"/>
        <v>1</v>
      </c>
      <c r="KH27" s="37">
        <f t="shared" si="103"/>
        <v>0.91666666666666663</v>
      </c>
      <c r="KI27" s="37">
        <f t="shared" si="103"/>
        <v>0.83333333333333337</v>
      </c>
      <c r="KJ27" s="37">
        <f t="shared" si="103"/>
        <v>0.75</v>
      </c>
      <c r="KK27" s="37">
        <f t="shared" si="103"/>
        <v>0.66666666666666674</v>
      </c>
      <c r="KL27" s="37">
        <f t="shared" si="103"/>
        <v>0.58333333333333326</v>
      </c>
      <c r="KM27" s="37">
        <f t="shared" si="103"/>
        <v>0.5</v>
      </c>
      <c r="KN27" s="37">
        <f t="shared" si="103"/>
        <v>0.41666666666666663</v>
      </c>
      <c r="KO27" s="37">
        <f t="shared" si="103"/>
        <v>0.33333333333333337</v>
      </c>
      <c r="KP27" s="37">
        <f t="shared" si="103"/>
        <v>0.25</v>
      </c>
      <c r="KQ27" s="37">
        <f t="shared" si="103"/>
        <v>0.16666666666666663</v>
      </c>
      <c r="KR27" s="37">
        <f t="shared" si="103"/>
        <v>8.333333333333337E-2</v>
      </c>
      <c r="KS27" s="37">
        <f t="shared" si="103"/>
        <v>0</v>
      </c>
      <c r="KT27" s="37">
        <f t="shared" si="103"/>
        <v>0</v>
      </c>
      <c r="KU27" s="37">
        <f t="shared" si="103"/>
        <v>0</v>
      </c>
      <c r="KV27" s="37">
        <f t="shared" si="103"/>
        <v>0</v>
      </c>
      <c r="KW27" s="37">
        <f t="shared" si="103"/>
        <v>0</v>
      </c>
      <c r="KX27" s="37">
        <f t="shared" si="103"/>
        <v>0</v>
      </c>
      <c r="KY27" s="37">
        <f t="shared" si="103"/>
        <v>0</v>
      </c>
      <c r="KZ27" s="37">
        <f t="shared" si="103"/>
        <v>0</v>
      </c>
      <c r="LA27" s="37">
        <f t="shared" si="103"/>
        <v>0</v>
      </c>
      <c r="LB27" s="37">
        <f t="shared" si="103"/>
        <v>0</v>
      </c>
      <c r="LC27" s="37">
        <f t="shared" si="103"/>
        <v>0</v>
      </c>
      <c r="LD27" s="37">
        <f t="shared" si="103"/>
        <v>0</v>
      </c>
      <c r="LE27" s="37">
        <f t="shared" si="103"/>
        <v>0</v>
      </c>
      <c r="LF27" s="37">
        <f t="shared" si="103"/>
        <v>0</v>
      </c>
      <c r="LG27" s="37">
        <f t="shared" si="103"/>
        <v>0</v>
      </c>
      <c r="LH27" s="37">
        <f t="shared" si="103"/>
        <v>0</v>
      </c>
      <c r="LI27" s="37">
        <f t="shared" si="103"/>
        <v>0</v>
      </c>
      <c r="LJ27" s="37">
        <f t="shared" si="103"/>
        <v>0</v>
      </c>
      <c r="LK27" s="37">
        <f t="shared" si="103"/>
        <v>0</v>
      </c>
      <c r="LL27" s="37">
        <f t="shared" si="103"/>
        <v>0</v>
      </c>
      <c r="LM27" s="37">
        <f t="shared" ref="LM27:NA27" si="104">IF(LM$2&gt;=$C26,IF(LM$2&lt;=$C27,(LM$2-$C26)/($C27-$C26),IF(LM$2&lt;=$C28,1-(LM$2-$C27)/($C28-$C27),0)),0)</f>
        <v>0</v>
      </c>
      <c r="LN27" s="37">
        <f t="shared" si="104"/>
        <v>0</v>
      </c>
      <c r="LO27" s="37">
        <f t="shared" si="104"/>
        <v>0</v>
      </c>
      <c r="LP27" s="37">
        <f t="shared" si="104"/>
        <v>0</v>
      </c>
      <c r="LQ27" s="37">
        <f t="shared" si="104"/>
        <v>0</v>
      </c>
      <c r="LR27" s="37">
        <f t="shared" si="104"/>
        <v>0</v>
      </c>
      <c r="LS27" s="37">
        <f t="shared" si="104"/>
        <v>0</v>
      </c>
      <c r="LT27" s="37">
        <f t="shared" si="104"/>
        <v>0</v>
      </c>
      <c r="LU27" s="37">
        <f t="shared" si="104"/>
        <v>0</v>
      </c>
      <c r="LV27" s="37">
        <f t="shared" si="104"/>
        <v>0</v>
      </c>
      <c r="LW27" s="37">
        <f t="shared" si="104"/>
        <v>0</v>
      </c>
      <c r="LX27" s="37">
        <f t="shared" si="104"/>
        <v>0</v>
      </c>
      <c r="LY27" s="37">
        <f t="shared" si="104"/>
        <v>0</v>
      </c>
      <c r="LZ27" s="37">
        <f t="shared" si="104"/>
        <v>0</v>
      </c>
      <c r="MA27" s="37">
        <f t="shared" si="104"/>
        <v>0</v>
      </c>
      <c r="MB27" s="37">
        <f t="shared" si="104"/>
        <v>0</v>
      </c>
      <c r="MC27" s="37">
        <f t="shared" si="104"/>
        <v>0</v>
      </c>
      <c r="MD27" s="37">
        <f t="shared" si="104"/>
        <v>0</v>
      </c>
      <c r="ME27" s="37">
        <f t="shared" si="104"/>
        <v>0</v>
      </c>
      <c r="MF27" s="37">
        <f t="shared" si="104"/>
        <v>0</v>
      </c>
      <c r="MG27" s="37">
        <f t="shared" si="104"/>
        <v>0</v>
      </c>
      <c r="MH27" s="37">
        <f t="shared" si="104"/>
        <v>0</v>
      </c>
      <c r="MI27" s="37">
        <f t="shared" si="104"/>
        <v>0</v>
      </c>
      <c r="MJ27" s="37">
        <f t="shared" si="104"/>
        <v>0</v>
      </c>
      <c r="MK27" s="37">
        <f t="shared" si="104"/>
        <v>0</v>
      </c>
      <c r="ML27" s="37">
        <f t="shared" si="104"/>
        <v>0</v>
      </c>
      <c r="MM27" s="37">
        <f t="shared" si="104"/>
        <v>0</v>
      </c>
      <c r="MN27" s="37">
        <f t="shared" si="104"/>
        <v>0</v>
      </c>
      <c r="MO27" s="37">
        <f t="shared" si="104"/>
        <v>0</v>
      </c>
      <c r="MP27" s="37">
        <f t="shared" si="104"/>
        <v>0</v>
      </c>
      <c r="MQ27" s="37">
        <f t="shared" si="104"/>
        <v>0</v>
      </c>
      <c r="MR27" s="37">
        <f t="shared" si="104"/>
        <v>0</v>
      </c>
      <c r="MS27" s="37">
        <f t="shared" si="104"/>
        <v>0</v>
      </c>
      <c r="MT27" s="37">
        <f t="shared" si="104"/>
        <v>0</v>
      </c>
      <c r="MU27" s="37">
        <f t="shared" si="104"/>
        <v>0</v>
      </c>
      <c r="MV27" s="37">
        <f t="shared" si="104"/>
        <v>0</v>
      </c>
      <c r="MW27" s="37">
        <f t="shared" si="104"/>
        <v>0</v>
      </c>
      <c r="MX27" s="37">
        <f t="shared" si="104"/>
        <v>0</v>
      </c>
      <c r="MY27" s="37">
        <f t="shared" si="104"/>
        <v>0</v>
      </c>
      <c r="MZ27" s="37">
        <f t="shared" si="104"/>
        <v>0</v>
      </c>
      <c r="NA27" s="37">
        <f t="shared" si="104"/>
        <v>0</v>
      </c>
    </row>
    <row r="28" spans="3:365" x14ac:dyDescent="0.25">
      <c r="C28" s="36">
        <f t="shared" si="25"/>
        <v>300</v>
      </c>
      <c r="D28" s="36" t="str">
        <f t="shared" si="44"/>
        <v>25y</v>
      </c>
      <c r="E28" s="37">
        <f t="shared" ref="E28:BP28" si="105">IF(E$2&gt;=$C27,IF(E$2&lt;=$C28,(E$2-$C27)/($C28-$C27),IF(E$2&lt;=$C29,1-(E$2-$C28)/($C29-$C28),0)),0)</f>
        <v>0</v>
      </c>
      <c r="F28" s="37">
        <f t="shared" si="105"/>
        <v>0</v>
      </c>
      <c r="G28" s="37">
        <f t="shared" si="105"/>
        <v>0</v>
      </c>
      <c r="H28" s="37">
        <f t="shared" si="105"/>
        <v>0</v>
      </c>
      <c r="I28" s="37">
        <f t="shared" si="105"/>
        <v>0</v>
      </c>
      <c r="J28" s="37">
        <f t="shared" si="105"/>
        <v>0</v>
      </c>
      <c r="K28" s="37">
        <f t="shared" si="105"/>
        <v>0</v>
      </c>
      <c r="L28" s="37">
        <f t="shared" si="105"/>
        <v>0</v>
      </c>
      <c r="M28" s="37">
        <f t="shared" si="105"/>
        <v>0</v>
      </c>
      <c r="N28" s="37">
        <f t="shared" si="105"/>
        <v>0</v>
      </c>
      <c r="O28" s="37">
        <f t="shared" si="105"/>
        <v>0</v>
      </c>
      <c r="P28" s="37">
        <f t="shared" si="105"/>
        <v>0</v>
      </c>
      <c r="Q28" s="37">
        <f t="shared" si="105"/>
        <v>0</v>
      </c>
      <c r="R28" s="37">
        <f t="shared" si="105"/>
        <v>0</v>
      </c>
      <c r="S28" s="37">
        <f t="shared" si="105"/>
        <v>0</v>
      </c>
      <c r="T28" s="37">
        <f t="shared" si="105"/>
        <v>0</v>
      </c>
      <c r="U28" s="37">
        <f t="shared" si="105"/>
        <v>0</v>
      </c>
      <c r="V28" s="37">
        <f t="shared" si="105"/>
        <v>0</v>
      </c>
      <c r="W28" s="37">
        <f t="shared" si="105"/>
        <v>0</v>
      </c>
      <c r="X28" s="37">
        <f t="shared" si="105"/>
        <v>0</v>
      </c>
      <c r="Y28" s="37">
        <f t="shared" si="105"/>
        <v>0</v>
      </c>
      <c r="Z28" s="37">
        <f t="shared" si="105"/>
        <v>0</v>
      </c>
      <c r="AA28" s="37">
        <f t="shared" si="105"/>
        <v>0</v>
      </c>
      <c r="AB28" s="37">
        <f t="shared" si="105"/>
        <v>0</v>
      </c>
      <c r="AC28" s="37">
        <f t="shared" si="105"/>
        <v>0</v>
      </c>
      <c r="AD28" s="37">
        <f t="shared" si="105"/>
        <v>0</v>
      </c>
      <c r="AE28" s="37">
        <f t="shared" si="105"/>
        <v>0</v>
      </c>
      <c r="AF28" s="37">
        <f t="shared" si="105"/>
        <v>0</v>
      </c>
      <c r="AG28" s="37">
        <f t="shared" si="105"/>
        <v>0</v>
      </c>
      <c r="AH28" s="37">
        <f t="shared" si="105"/>
        <v>0</v>
      </c>
      <c r="AI28" s="37">
        <f t="shared" si="105"/>
        <v>0</v>
      </c>
      <c r="AJ28" s="37">
        <f t="shared" si="105"/>
        <v>0</v>
      </c>
      <c r="AK28" s="37">
        <f t="shared" si="105"/>
        <v>0</v>
      </c>
      <c r="AL28" s="37">
        <f t="shared" si="105"/>
        <v>0</v>
      </c>
      <c r="AM28" s="37">
        <f t="shared" si="105"/>
        <v>0</v>
      </c>
      <c r="AN28" s="37">
        <f t="shared" si="105"/>
        <v>0</v>
      </c>
      <c r="AO28" s="37">
        <f t="shared" si="105"/>
        <v>0</v>
      </c>
      <c r="AP28" s="37">
        <f t="shared" si="105"/>
        <v>0</v>
      </c>
      <c r="AQ28" s="37">
        <f t="shared" si="105"/>
        <v>0</v>
      </c>
      <c r="AR28" s="37">
        <f t="shared" si="105"/>
        <v>0</v>
      </c>
      <c r="AS28" s="37">
        <f t="shared" si="105"/>
        <v>0</v>
      </c>
      <c r="AT28" s="37">
        <f t="shared" si="105"/>
        <v>0</v>
      </c>
      <c r="AU28" s="37">
        <f t="shared" si="105"/>
        <v>0</v>
      </c>
      <c r="AV28" s="37">
        <f t="shared" si="105"/>
        <v>0</v>
      </c>
      <c r="AW28" s="37">
        <f t="shared" si="105"/>
        <v>0</v>
      </c>
      <c r="AX28" s="37">
        <f t="shared" si="105"/>
        <v>0</v>
      </c>
      <c r="AY28" s="37">
        <f t="shared" si="105"/>
        <v>0</v>
      </c>
      <c r="AZ28" s="37">
        <f t="shared" si="105"/>
        <v>0</v>
      </c>
      <c r="BA28" s="37">
        <f t="shared" si="105"/>
        <v>0</v>
      </c>
      <c r="BB28" s="37">
        <f t="shared" si="105"/>
        <v>0</v>
      </c>
      <c r="BC28" s="37">
        <f t="shared" si="105"/>
        <v>0</v>
      </c>
      <c r="BD28" s="37">
        <f t="shared" si="105"/>
        <v>0</v>
      </c>
      <c r="BE28" s="37">
        <f t="shared" si="105"/>
        <v>0</v>
      </c>
      <c r="BF28" s="37">
        <f t="shared" si="105"/>
        <v>0</v>
      </c>
      <c r="BG28" s="37">
        <f t="shared" si="105"/>
        <v>0</v>
      </c>
      <c r="BH28" s="37">
        <f t="shared" si="105"/>
        <v>0</v>
      </c>
      <c r="BI28" s="37">
        <f t="shared" si="105"/>
        <v>0</v>
      </c>
      <c r="BJ28" s="37">
        <f t="shared" si="105"/>
        <v>0</v>
      </c>
      <c r="BK28" s="37">
        <f t="shared" si="105"/>
        <v>0</v>
      </c>
      <c r="BL28" s="37">
        <f t="shared" si="105"/>
        <v>0</v>
      </c>
      <c r="BM28" s="37">
        <f t="shared" si="105"/>
        <v>0</v>
      </c>
      <c r="BN28" s="37">
        <f t="shared" si="105"/>
        <v>0</v>
      </c>
      <c r="BO28" s="37">
        <f t="shared" si="105"/>
        <v>0</v>
      </c>
      <c r="BP28" s="37">
        <f t="shared" si="105"/>
        <v>0</v>
      </c>
      <c r="BQ28" s="37">
        <f t="shared" ref="BQ28:EB28" si="106">IF(BQ$2&gt;=$C27,IF(BQ$2&lt;=$C28,(BQ$2-$C27)/($C28-$C27),IF(BQ$2&lt;=$C29,1-(BQ$2-$C28)/($C29-$C28),0)),0)</f>
        <v>0</v>
      </c>
      <c r="BR28" s="37">
        <f t="shared" si="106"/>
        <v>0</v>
      </c>
      <c r="BS28" s="37">
        <f t="shared" si="106"/>
        <v>0</v>
      </c>
      <c r="BT28" s="37">
        <f t="shared" si="106"/>
        <v>0</v>
      </c>
      <c r="BU28" s="37">
        <f t="shared" si="106"/>
        <v>0</v>
      </c>
      <c r="BV28" s="37">
        <f t="shared" si="106"/>
        <v>0</v>
      </c>
      <c r="BW28" s="37">
        <f t="shared" si="106"/>
        <v>0</v>
      </c>
      <c r="BX28" s="37">
        <f t="shared" si="106"/>
        <v>0</v>
      </c>
      <c r="BY28" s="37">
        <f t="shared" si="106"/>
        <v>0</v>
      </c>
      <c r="BZ28" s="37">
        <f t="shared" si="106"/>
        <v>0</v>
      </c>
      <c r="CA28" s="37">
        <f t="shared" si="106"/>
        <v>0</v>
      </c>
      <c r="CB28" s="37">
        <f t="shared" si="106"/>
        <v>0</v>
      </c>
      <c r="CC28" s="37">
        <f t="shared" si="106"/>
        <v>0</v>
      </c>
      <c r="CD28" s="37">
        <f t="shared" si="106"/>
        <v>0</v>
      </c>
      <c r="CE28" s="37">
        <f t="shared" si="106"/>
        <v>0</v>
      </c>
      <c r="CF28" s="37">
        <f t="shared" si="106"/>
        <v>0</v>
      </c>
      <c r="CG28" s="37">
        <f t="shared" si="106"/>
        <v>0</v>
      </c>
      <c r="CH28" s="37">
        <f t="shared" si="106"/>
        <v>0</v>
      </c>
      <c r="CI28" s="37">
        <f t="shared" si="106"/>
        <v>0</v>
      </c>
      <c r="CJ28" s="37">
        <f t="shared" si="106"/>
        <v>0</v>
      </c>
      <c r="CK28" s="37">
        <f t="shared" si="106"/>
        <v>0</v>
      </c>
      <c r="CL28" s="37">
        <f t="shared" si="106"/>
        <v>0</v>
      </c>
      <c r="CM28" s="37">
        <f t="shared" si="106"/>
        <v>0</v>
      </c>
      <c r="CN28" s="37">
        <f t="shared" si="106"/>
        <v>0</v>
      </c>
      <c r="CO28" s="37">
        <f t="shared" si="106"/>
        <v>0</v>
      </c>
      <c r="CP28" s="37">
        <f t="shared" si="106"/>
        <v>0</v>
      </c>
      <c r="CQ28" s="37">
        <f t="shared" si="106"/>
        <v>0</v>
      </c>
      <c r="CR28" s="37">
        <f t="shared" si="106"/>
        <v>0</v>
      </c>
      <c r="CS28" s="37">
        <f t="shared" si="106"/>
        <v>0</v>
      </c>
      <c r="CT28" s="37">
        <f t="shared" si="106"/>
        <v>0</v>
      </c>
      <c r="CU28" s="37">
        <f t="shared" si="106"/>
        <v>0</v>
      </c>
      <c r="CV28" s="37">
        <f t="shared" si="106"/>
        <v>0</v>
      </c>
      <c r="CW28" s="37">
        <f t="shared" si="106"/>
        <v>0</v>
      </c>
      <c r="CX28" s="37">
        <f t="shared" si="106"/>
        <v>0</v>
      </c>
      <c r="CY28" s="37">
        <f t="shared" si="106"/>
        <v>0</v>
      </c>
      <c r="CZ28" s="37">
        <f t="shared" si="106"/>
        <v>0</v>
      </c>
      <c r="DA28" s="37">
        <f t="shared" si="106"/>
        <v>0</v>
      </c>
      <c r="DB28" s="37">
        <f t="shared" si="106"/>
        <v>0</v>
      </c>
      <c r="DC28" s="37">
        <f t="shared" si="106"/>
        <v>0</v>
      </c>
      <c r="DD28" s="37">
        <f t="shared" si="106"/>
        <v>0</v>
      </c>
      <c r="DE28" s="37">
        <f t="shared" si="106"/>
        <v>0</v>
      </c>
      <c r="DF28" s="37">
        <f t="shared" si="106"/>
        <v>0</v>
      </c>
      <c r="DG28" s="37">
        <f t="shared" si="106"/>
        <v>0</v>
      </c>
      <c r="DH28" s="37">
        <f t="shared" si="106"/>
        <v>0</v>
      </c>
      <c r="DI28" s="37">
        <f t="shared" si="106"/>
        <v>0</v>
      </c>
      <c r="DJ28" s="37">
        <f t="shared" si="106"/>
        <v>0</v>
      </c>
      <c r="DK28" s="37">
        <f t="shared" si="106"/>
        <v>0</v>
      </c>
      <c r="DL28" s="37">
        <f t="shared" si="106"/>
        <v>0</v>
      </c>
      <c r="DM28" s="37">
        <f t="shared" si="106"/>
        <v>0</v>
      </c>
      <c r="DN28" s="37">
        <f t="shared" si="106"/>
        <v>0</v>
      </c>
      <c r="DO28" s="37">
        <f t="shared" si="106"/>
        <v>0</v>
      </c>
      <c r="DP28" s="37">
        <f t="shared" si="106"/>
        <v>0</v>
      </c>
      <c r="DQ28" s="37">
        <f t="shared" si="106"/>
        <v>0</v>
      </c>
      <c r="DR28" s="37">
        <f t="shared" si="106"/>
        <v>0</v>
      </c>
      <c r="DS28" s="37">
        <f t="shared" si="106"/>
        <v>0</v>
      </c>
      <c r="DT28" s="37">
        <f t="shared" si="106"/>
        <v>0</v>
      </c>
      <c r="DU28" s="37">
        <f t="shared" si="106"/>
        <v>0</v>
      </c>
      <c r="DV28" s="37">
        <f t="shared" si="106"/>
        <v>0</v>
      </c>
      <c r="DW28" s="37">
        <f t="shared" si="106"/>
        <v>0</v>
      </c>
      <c r="DX28" s="37">
        <f t="shared" si="106"/>
        <v>0</v>
      </c>
      <c r="DY28" s="37">
        <f t="shared" si="106"/>
        <v>0</v>
      </c>
      <c r="DZ28" s="37">
        <f t="shared" si="106"/>
        <v>0</v>
      </c>
      <c r="EA28" s="37">
        <f t="shared" si="106"/>
        <v>0</v>
      </c>
      <c r="EB28" s="37">
        <f t="shared" si="106"/>
        <v>0</v>
      </c>
      <c r="EC28" s="37">
        <f t="shared" ref="EC28:GN28" si="107">IF(EC$2&gt;=$C27,IF(EC$2&lt;=$C28,(EC$2-$C27)/($C28-$C27),IF(EC$2&lt;=$C29,1-(EC$2-$C28)/($C29-$C28),0)),0)</f>
        <v>0</v>
      </c>
      <c r="ED28" s="37">
        <f t="shared" si="107"/>
        <v>0</v>
      </c>
      <c r="EE28" s="37">
        <f t="shared" si="107"/>
        <v>0</v>
      </c>
      <c r="EF28" s="37">
        <f t="shared" si="107"/>
        <v>0</v>
      </c>
      <c r="EG28" s="37">
        <f t="shared" si="107"/>
        <v>0</v>
      </c>
      <c r="EH28" s="37">
        <f t="shared" si="107"/>
        <v>0</v>
      </c>
      <c r="EI28" s="37">
        <f t="shared" si="107"/>
        <v>0</v>
      </c>
      <c r="EJ28" s="37">
        <f t="shared" si="107"/>
        <v>0</v>
      </c>
      <c r="EK28" s="37">
        <f t="shared" si="107"/>
        <v>0</v>
      </c>
      <c r="EL28" s="37">
        <f t="shared" si="107"/>
        <v>0</v>
      </c>
      <c r="EM28" s="37">
        <f t="shared" si="107"/>
        <v>0</v>
      </c>
      <c r="EN28" s="37">
        <f t="shared" si="107"/>
        <v>0</v>
      </c>
      <c r="EO28" s="37">
        <f t="shared" si="107"/>
        <v>0</v>
      </c>
      <c r="EP28" s="37">
        <f t="shared" si="107"/>
        <v>0</v>
      </c>
      <c r="EQ28" s="37">
        <f t="shared" si="107"/>
        <v>0</v>
      </c>
      <c r="ER28" s="37">
        <f t="shared" si="107"/>
        <v>0</v>
      </c>
      <c r="ES28" s="37">
        <f t="shared" si="107"/>
        <v>0</v>
      </c>
      <c r="ET28" s="37">
        <f t="shared" si="107"/>
        <v>0</v>
      </c>
      <c r="EU28" s="37">
        <f t="shared" si="107"/>
        <v>0</v>
      </c>
      <c r="EV28" s="37">
        <f t="shared" si="107"/>
        <v>0</v>
      </c>
      <c r="EW28" s="37">
        <f t="shared" si="107"/>
        <v>0</v>
      </c>
      <c r="EX28" s="37">
        <f t="shared" si="107"/>
        <v>0</v>
      </c>
      <c r="EY28" s="37">
        <f t="shared" si="107"/>
        <v>0</v>
      </c>
      <c r="EZ28" s="37">
        <f t="shared" si="107"/>
        <v>0</v>
      </c>
      <c r="FA28" s="37">
        <f t="shared" si="107"/>
        <v>0</v>
      </c>
      <c r="FB28" s="37">
        <f t="shared" si="107"/>
        <v>0</v>
      </c>
      <c r="FC28" s="37">
        <f t="shared" si="107"/>
        <v>0</v>
      </c>
      <c r="FD28" s="37">
        <f t="shared" si="107"/>
        <v>0</v>
      </c>
      <c r="FE28" s="37">
        <f t="shared" si="107"/>
        <v>0</v>
      </c>
      <c r="FF28" s="37">
        <f t="shared" si="107"/>
        <v>0</v>
      </c>
      <c r="FG28" s="37">
        <f t="shared" si="107"/>
        <v>0</v>
      </c>
      <c r="FH28" s="37">
        <f t="shared" si="107"/>
        <v>0</v>
      </c>
      <c r="FI28" s="37">
        <f t="shared" si="107"/>
        <v>0</v>
      </c>
      <c r="FJ28" s="37">
        <f t="shared" si="107"/>
        <v>0</v>
      </c>
      <c r="FK28" s="37">
        <f t="shared" si="107"/>
        <v>0</v>
      </c>
      <c r="FL28" s="37">
        <f t="shared" si="107"/>
        <v>0</v>
      </c>
      <c r="FM28" s="37">
        <f t="shared" si="107"/>
        <v>0</v>
      </c>
      <c r="FN28" s="37">
        <f t="shared" si="107"/>
        <v>0</v>
      </c>
      <c r="FO28" s="37">
        <f t="shared" si="107"/>
        <v>0</v>
      </c>
      <c r="FP28" s="37">
        <f t="shared" si="107"/>
        <v>0</v>
      </c>
      <c r="FQ28" s="37">
        <f t="shared" si="107"/>
        <v>0</v>
      </c>
      <c r="FR28" s="37">
        <f t="shared" si="107"/>
        <v>0</v>
      </c>
      <c r="FS28" s="37">
        <f t="shared" si="107"/>
        <v>0</v>
      </c>
      <c r="FT28" s="37">
        <f t="shared" si="107"/>
        <v>0</v>
      </c>
      <c r="FU28" s="37">
        <f t="shared" si="107"/>
        <v>0</v>
      </c>
      <c r="FV28" s="37">
        <f t="shared" si="107"/>
        <v>0</v>
      </c>
      <c r="FW28" s="37">
        <f t="shared" si="107"/>
        <v>0</v>
      </c>
      <c r="FX28" s="37">
        <f t="shared" si="107"/>
        <v>0</v>
      </c>
      <c r="FY28" s="37">
        <f t="shared" si="107"/>
        <v>0</v>
      </c>
      <c r="FZ28" s="37">
        <f t="shared" si="107"/>
        <v>0</v>
      </c>
      <c r="GA28" s="37">
        <f t="shared" si="107"/>
        <v>0</v>
      </c>
      <c r="GB28" s="37">
        <f t="shared" si="107"/>
        <v>0</v>
      </c>
      <c r="GC28" s="37">
        <f t="shared" si="107"/>
        <v>0</v>
      </c>
      <c r="GD28" s="37">
        <f t="shared" si="107"/>
        <v>0</v>
      </c>
      <c r="GE28" s="37">
        <f t="shared" si="107"/>
        <v>0</v>
      </c>
      <c r="GF28" s="37">
        <f t="shared" si="107"/>
        <v>0</v>
      </c>
      <c r="GG28" s="37">
        <f t="shared" si="107"/>
        <v>0</v>
      </c>
      <c r="GH28" s="37">
        <f t="shared" si="107"/>
        <v>0</v>
      </c>
      <c r="GI28" s="37">
        <f t="shared" si="107"/>
        <v>0</v>
      </c>
      <c r="GJ28" s="37">
        <f t="shared" si="107"/>
        <v>0</v>
      </c>
      <c r="GK28" s="37">
        <f t="shared" si="107"/>
        <v>0</v>
      </c>
      <c r="GL28" s="37">
        <f t="shared" si="107"/>
        <v>0</v>
      </c>
      <c r="GM28" s="37">
        <f t="shared" si="107"/>
        <v>0</v>
      </c>
      <c r="GN28" s="37">
        <f t="shared" si="107"/>
        <v>0</v>
      </c>
      <c r="GO28" s="37">
        <f t="shared" ref="GO28:IZ28" si="108">IF(GO$2&gt;=$C27,IF(GO$2&lt;=$C28,(GO$2-$C27)/($C28-$C27),IF(GO$2&lt;=$C29,1-(GO$2-$C28)/($C29-$C28),0)),0)</f>
        <v>0</v>
      </c>
      <c r="GP28" s="37">
        <f t="shared" si="108"/>
        <v>0</v>
      </c>
      <c r="GQ28" s="37">
        <f t="shared" si="108"/>
        <v>0</v>
      </c>
      <c r="GR28" s="37">
        <f t="shared" si="108"/>
        <v>0</v>
      </c>
      <c r="GS28" s="37">
        <f t="shared" si="108"/>
        <v>0</v>
      </c>
      <c r="GT28" s="37">
        <f t="shared" si="108"/>
        <v>0</v>
      </c>
      <c r="GU28" s="37">
        <f t="shared" si="108"/>
        <v>0</v>
      </c>
      <c r="GV28" s="37">
        <f t="shared" si="108"/>
        <v>0</v>
      </c>
      <c r="GW28" s="37">
        <f t="shared" si="108"/>
        <v>0</v>
      </c>
      <c r="GX28" s="37">
        <f t="shared" si="108"/>
        <v>0</v>
      </c>
      <c r="GY28" s="37">
        <f t="shared" si="108"/>
        <v>0</v>
      </c>
      <c r="GZ28" s="37">
        <f t="shared" si="108"/>
        <v>0</v>
      </c>
      <c r="HA28" s="37">
        <f t="shared" si="108"/>
        <v>0</v>
      </c>
      <c r="HB28" s="37">
        <f t="shared" si="108"/>
        <v>0</v>
      </c>
      <c r="HC28" s="37">
        <f t="shared" si="108"/>
        <v>0</v>
      </c>
      <c r="HD28" s="37">
        <f t="shared" si="108"/>
        <v>0</v>
      </c>
      <c r="HE28" s="37">
        <f t="shared" si="108"/>
        <v>0</v>
      </c>
      <c r="HF28" s="37">
        <f t="shared" si="108"/>
        <v>0</v>
      </c>
      <c r="HG28" s="37">
        <f t="shared" si="108"/>
        <v>0</v>
      </c>
      <c r="HH28" s="37">
        <f t="shared" si="108"/>
        <v>0</v>
      </c>
      <c r="HI28" s="37">
        <f t="shared" si="108"/>
        <v>0</v>
      </c>
      <c r="HJ28" s="37">
        <f t="shared" si="108"/>
        <v>0</v>
      </c>
      <c r="HK28" s="37">
        <f t="shared" si="108"/>
        <v>0</v>
      </c>
      <c r="HL28" s="37">
        <f t="shared" si="108"/>
        <v>0</v>
      </c>
      <c r="HM28" s="37">
        <f t="shared" si="108"/>
        <v>0</v>
      </c>
      <c r="HN28" s="37">
        <f t="shared" si="108"/>
        <v>0</v>
      </c>
      <c r="HO28" s="37">
        <f t="shared" si="108"/>
        <v>0</v>
      </c>
      <c r="HP28" s="37">
        <f t="shared" si="108"/>
        <v>0</v>
      </c>
      <c r="HQ28" s="37">
        <f t="shared" si="108"/>
        <v>0</v>
      </c>
      <c r="HR28" s="37">
        <f t="shared" si="108"/>
        <v>0</v>
      </c>
      <c r="HS28" s="37">
        <f t="shared" si="108"/>
        <v>0</v>
      </c>
      <c r="HT28" s="37">
        <f t="shared" si="108"/>
        <v>0</v>
      </c>
      <c r="HU28" s="37">
        <f t="shared" si="108"/>
        <v>0</v>
      </c>
      <c r="HV28" s="37">
        <f t="shared" si="108"/>
        <v>0</v>
      </c>
      <c r="HW28" s="37">
        <f t="shared" si="108"/>
        <v>0</v>
      </c>
      <c r="HX28" s="37">
        <f t="shared" si="108"/>
        <v>0</v>
      </c>
      <c r="HY28" s="37">
        <f t="shared" si="108"/>
        <v>0</v>
      </c>
      <c r="HZ28" s="37">
        <f t="shared" si="108"/>
        <v>0</v>
      </c>
      <c r="IA28" s="37">
        <f t="shared" si="108"/>
        <v>0</v>
      </c>
      <c r="IB28" s="37">
        <f t="shared" si="108"/>
        <v>0</v>
      </c>
      <c r="IC28" s="37">
        <f t="shared" si="108"/>
        <v>0</v>
      </c>
      <c r="ID28" s="37">
        <f t="shared" si="108"/>
        <v>0</v>
      </c>
      <c r="IE28" s="37">
        <f t="shared" si="108"/>
        <v>0</v>
      </c>
      <c r="IF28" s="37">
        <f t="shared" si="108"/>
        <v>0</v>
      </c>
      <c r="IG28" s="37">
        <f t="shared" si="108"/>
        <v>0</v>
      </c>
      <c r="IH28" s="37">
        <f t="shared" si="108"/>
        <v>0</v>
      </c>
      <c r="II28" s="37">
        <f t="shared" si="108"/>
        <v>0</v>
      </c>
      <c r="IJ28" s="37">
        <f t="shared" si="108"/>
        <v>0</v>
      </c>
      <c r="IK28" s="37">
        <f t="shared" si="108"/>
        <v>0</v>
      </c>
      <c r="IL28" s="37">
        <f t="shared" si="108"/>
        <v>0</v>
      </c>
      <c r="IM28" s="37">
        <f t="shared" si="108"/>
        <v>0</v>
      </c>
      <c r="IN28" s="37">
        <f t="shared" si="108"/>
        <v>0</v>
      </c>
      <c r="IO28" s="37">
        <f t="shared" si="108"/>
        <v>0</v>
      </c>
      <c r="IP28" s="37">
        <f t="shared" si="108"/>
        <v>0</v>
      </c>
      <c r="IQ28" s="37">
        <f t="shared" si="108"/>
        <v>0</v>
      </c>
      <c r="IR28" s="37">
        <f t="shared" si="108"/>
        <v>0</v>
      </c>
      <c r="IS28" s="37">
        <f t="shared" si="108"/>
        <v>0</v>
      </c>
      <c r="IT28" s="37">
        <f t="shared" si="108"/>
        <v>0</v>
      </c>
      <c r="IU28" s="37">
        <f t="shared" si="108"/>
        <v>0</v>
      </c>
      <c r="IV28" s="37">
        <f t="shared" si="108"/>
        <v>0</v>
      </c>
      <c r="IW28" s="37">
        <f t="shared" si="108"/>
        <v>0</v>
      </c>
      <c r="IX28" s="37">
        <f t="shared" si="108"/>
        <v>0</v>
      </c>
      <c r="IY28" s="37">
        <f t="shared" si="108"/>
        <v>0</v>
      </c>
      <c r="IZ28" s="37">
        <f t="shared" si="108"/>
        <v>0</v>
      </c>
      <c r="JA28" s="37">
        <f t="shared" ref="JA28:LL28" si="109">IF(JA$2&gt;=$C27,IF(JA$2&lt;=$C28,(JA$2-$C27)/($C28-$C27),IF(JA$2&lt;=$C29,1-(JA$2-$C28)/($C29-$C28),0)),0)</f>
        <v>0</v>
      </c>
      <c r="JB28" s="37">
        <f t="shared" si="109"/>
        <v>0</v>
      </c>
      <c r="JC28" s="37">
        <f t="shared" si="109"/>
        <v>0</v>
      </c>
      <c r="JD28" s="37">
        <f t="shared" si="109"/>
        <v>0</v>
      </c>
      <c r="JE28" s="37">
        <f t="shared" si="109"/>
        <v>0</v>
      </c>
      <c r="JF28" s="37">
        <f t="shared" si="109"/>
        <v>0</v>
      </c>
      <c r="JG28" s="37">
        <f t="shared" si="109"/>
        <v>0</v>
      </c>
      <c r="JH28" s="37">
        <f t="shared" si="109"/>
        <v>0</v>
      </c>
      <c r="JI28" s="37">
        <f t="shared" si="109"/>
        <v>0</v>
      </c>
      <c r="JJ28" s="37">
        <f t="shared" si="109"/>
        <v>0</v>
      </c>
      <c r="JK28" s="37">
        <f t="shared" si="109"/>
        <v>0</v>
      </c>
      <c r="JL28" s="37">
        <f t="shared" si="109"/>
        <v>0</v>
      </c>
      <c r="JM28" s="37">
        <f t="shared" si="109"/>
        <v>0</v>
      </c>
      <c r="JN28" s="37">
        <f t="shared" si="109"/>
        <v>0</v>
      </c>
      <c r="JO28" s="37">
        <f t="shared" si="109"/>
        <v>0</v>
      </c>
      <c r="JP28" s="37">
        <f t="shared" si="109"/>
        <v>0</v>
      </c>
      <c r="JQ28" s="37">
        <f t="shared" si="109"/>
        <v>0</v>
      </c>
      <c r="JR28" s="37">
        <f t="shared" si="109"/>
        <v>0</v>
      </c>
      <c r="JS28" s="37">
        <f t="shared" si="109"/>
        <v>0</v>
      </c>
      <c r="JT28" s="37">
        <f t="shared" si="109"/>
        <v>0</v>
      </c>
      <c r="JU28" s="37">
        <f t="shared" si="109"/>
        <v>0</v>
      </c>
      <c r="JV28" s="37">
        <f t="shared" si="109"/>
        <v>0</v>
      </c>
      <c r="JW28" s="37">
        <f t="shared" si="109"/>
        <v>0</v>
      </c>
      <c r="JX28" s="37">
        <f t="shared" si="109"/>
        <v>0</v>
      </c>
      <c r="JY28" s="37">
        <f t="shared" si="109"/>
        <v>0</v>
      </c>
      <c r="JZ28" s="37">
        <f t="shared" si="109"/>
        <v>0</v>
      </c>
      <c r="KA28" s="37">
        <f t="shared" si="109"/>
        <v>0</v>
      </c>
      <c r="KB28" s="37">
        <f t="shared" si="109"/>
        <v>0</v>
      </c>
      <c r="KC28" s="37">
        <f t="shared" si="109"/>
        <v>0</v>
      </c>
      <c r="KD28" s="37">
        <f t="shared" si="109"/>
        <v>0</v>
      </c>
      <c r="KE28" s="37">
        <f t="shared" si="109"/>
        <v>0</v>
      </c>
      <c r="KF28" s="37">
        <f t="shared" si="109"/>
        <v>0</v>
      </c>
      <c r="KG28" s="37">
        <f t="shared" si="109"/>
        <v>0</v>
      </c>
      <c r="KH28" s="37">
        <f t="shared" si="109"/>
        <v>8.3333333333333329E-2</v>
      </c>
      <c r="KI28" s="37">
        <f t="shared" si="109"/>
        <v>0.16666666666666666</v>
      </c>
      <c r="KJ28" s="37">
        <f t="shared" si="109"/>
        <v>0.25</v>
      </c>
      <c r="KK28" s="37">
        <f t="shared" si="109"/>
        <v>0.33333333333333331</v>
      </c>
      <c r="KL28" s="37">
        <f t="shared" si="109"/>
        <v>0.41666666666666669</v>
      </c>
      <c r="KM28" s="37">
        <f t="shared" si="109"/>
        <v>0.5</v>
      </c>
      <c r="KN28" s="37">
        <f t="shared" si="109"/>
        <v>0.58333333333333337</v>
      </c>
      <c r="KO28" s="37">
        <f t="shared" si="109"/>
        <v>0.66666666666666663</v>
      </c>
      <c r="KP28" s="37">
        <f t="shared" si="109"/>
        <v>0.75</v>
      </c>
      <c r="KQ28" s="37">
        <f t="shared" si="109"/>
        <v>0.83333333333333337</v>
      </c>
      <c r="KR28" s="37">
        <f t="shared" si="109"/>
        <v>0.91666666666666663</v>
      </c>
      <c r="KS28" s="37">
        <f t="shared" si="109"/>
        <v>1</v>
      </c>
      <c r="KT28" s="37">
        <f t="shared" si="109"/>
        <v>0.91666666666666663</v>
      </c>
      <c r="KU28" s="37">
        <f t="shared" si="109"/>
        <v>0.83333333333333337</v>
      </c>
      <c r="KV28" s="37">
        <f t="shared" si="109"/>
        <v>0.75</v>
      </c>
      <c r="KW28" s="37">
        <f t="shared" si="109"/>
        <v>0.66666666666666674</v>
      </c>
      <c r="KX28" s="37">
        <f t="shared" si="109"/>
        <v>0.58333333333333326</v>
      </c>
      <c r="KY28" s="37">
        <f t="shared" si="109"/>
        <v>0.5</v>
      </c>
      <c r="KZ28" s="37">
        <f t="shared" si="109"/>
        <v>0.41666666666666663</v>
      </c>
      <c r="LA28" s="37">
        <f t="shared" si="109"/>
        <v>0.33333333333333337</v>
      </c>
      <c r="LB28" s="37">
        <f t="shared" si="109"/>
        <v>0.25</v>
      </c>
      <c r="LC28" s="37">
        <f t="shared" si="109"/>
        <v>0.16666666666666663</v>
      </c>
      <c r="LD28" s="37">
        <f t="shared" si="109"/>
        <v>8.333333333333337E-2</v>
      </c>
      <c r="LE28" s="37">
        <f t="shared" si="109"/>
        <v>0</v>
      </c>
      <c r="LF28" s="37">
        <f t="shared" si="109"/>
        <v>0</v>
      </c>
      <c r="LG28" s="37">
        <f t="shared" si="109"/>
        <v>0</v>
      </c>
      <c r="LH28" s="37">
        <f t="shared" si="109"/>
        <v>0</v>
      </c>
      <c r="LI28" s="37">
        <f t="shared" si="109"/>
        <v>0</v>
      </c>
      <c r="LJ28" s="37">
        <f t="shared" si="109"/>
        <v>0</v>
      </c>
      <c r="LK28" s="37">
        <f t="shared" si="109"/>
        <v>0</v>
      </c>
      <c r="LL28" s="37">
        <f t="shared" si="109"/>
        <v>0</v>
      </c>
      <c r="LM28" s="37">
        <f t="shared" ref="LM28:NA28" si="110">IF(LM$2&gt;=$C27,IF(LM$2&lt;=$C28,(LM$2-$C27)/($C28-$C27),IF(LM$2&lt;=$C29,1-(LM$2-$C28)/($C29-$C28),0)),0)</f>
        <v>0</v>
      </c>
      <c r="LN28" s="37">
        <f t="shared" si="110"/>
        <v>0</v>
      </c>
      <c r="LO28" s="37">
        <f t="shared" si="110"/>
        <v>0</v>
      </c>
      <c r="LP28" s="37">
        <f t="shared" si="110"/>
        <v>0</v>
      </c>
      <c r="LQ28" s="37">
        <f t="shared" si="110"/>
        <v>0</v>
      </c>
      <c r="LR28" s="37">
        <f t="shared" si="110"/>
        <v>0</v>
      </c>
      <c r="LS28" s="37">
        <f t="shared" si="110"/>
        <v>0</v>
      </c>
      <c r="LT28" s="37">
        <f t="shared" si="110"/>
        <v>0</v>
      </c>
      <c r="LU28" s="37">
        <f t="shared" si="110"/>
        <v>0</v>
      </c>
      <c r="LV28" s="37">
        <f t="shared" si="110"/>
        <v>0</v>
      </c>
      <c r="LW28" s="37">
        <f t="shared" si="110"/>
        <v>0</v>
      </c>
      <c r="LX28" s="37">
        <f t="shared" si="110"/>
        <v>0</v>
      </c>
      <c r="LY28" s="37">
        <f t="shared" si="110"/>
        <v>0</v>
      </c>
      <c r="LZ28" s="37">
        <f t="shared" si="110"/>
        <v>0</v>
      </c>
      <c r="MA28" s="37">
        <f t="shared" si="110"/>
        <v>0</v>
      </c>
      <c r="MB28" s="37">
        <f t="shared" si="110"/>
        <v>0</v>
      </c>
      <c r="MC28" s="37">
        <f t="shared" si="110"/>
        <v>0</v>
      </c>
      <c r="MD28" s="37">
        <f t="shared" si="110"/>
        <v>0</v>
      </c>
      <c r="ME28" s="37">
        <f t="shared" si="110"/>
        <v>0</v>
      </c>
      <c r="MF28" s="37">
        <f t="shared" si="110"/>
        <v>0</v>
      </c>
      <c r="MG28" s="37">
        <f t="shared" si="110"/>
        <v>0</v>
      </c>
      <c r="MH28" s="37">
        <f t="shared" si="110"/>
        <v>0</v>
      </c>
      <c r="MI28" s="37">
        <f t="shared" si="110"/>
        <v>0</v>
      </c>
      <c r="MJ28" s="37">
        <f t="shared" si="110"/>
        <v>0</v>
      </c>
      <c r="MK28" s="37">
        <f t="shared" si="110"/>
        <v>0</v>
      </c>
      <c r="ML28" s="37">
        <f t="shared" si="110"/>
        <v>0</v>
      </c>
      <c r="MM28" s="37">
        <f t="shared" si="110"/>
        <v>0</v>
      </c>
      <c r="MN28" s="37">
        <f t="shared" si="110"/>
        <v>0</v>
      </c>
      <c r="MO28" s="37">
        <f t="shared" si="110"/>
        <v>0</v>
      </c>
      <c r="MP28" s="37">
        <f t="shared" si="110"/>
        <v>0</v>
      </c>
      <c r="MQ28" s="37">
        <f t="shared" si="110"/>
        <v>0</v>
      </c>
      <c r="MR28" s="37">
        <f t="shared" si="110"/>
        <v>0</v>
      </c>
      <c r="MS28" s="37">
        <f t="shared" si="110"/>
        <v>0</v>
      </c>
      <c r="MT28" s="37">
        <f t="shared" si="110"/>
        <v>0</v>
      </c>
      <c r="MU28" s="37">
        <f t="shared" si="110"/>
        <v>0</v>
      </c>
      <c r="MV28" s="37">
        <f t="shared" si="110"/>
        <v>0</v>
      </c>
      <c r="MW28" s="37">
        <f t="shared" si="110"/>
        <v>0</v>
      </c>
      <c r="MX28" s="37">
        <f t="shared" si="110"/>
        <v>0</v>
      </c>
      <c r="MY28" s="37">
        <f t="shared" si="110"/>
        <v>0</v>
      </c>
      <c r="MZ28" s="37">
        <f t="shared" si="110"/>
        <v>0</v>
      </c>
      <c r="NA28" s="37">
        <f t="shared" si="110"/>
        <v>0</v>
      </c>
    </row>
    <row r="29" spans="3:365" x14ac:dyDescent="0.25">
      <c r="C29" s="36">
        <f t="shared" si="25"/>
        <v>312</v>
      </c>
      <c r="D29" s="36" t="str">
        <f t="shared" si="44"/>
        <v>26y</v>
      </c>
      <c r="E29" s="37">
        <f t="shared" ref="E29:BP29" si="111">IF(E$2&gt;=$C28,IF(E$2&lt;=$C29,(E$2-$C28)/($C29-$C28),IF(E$2&lt;=$C30,1-(E$2-$C29)/($C30-$C29),0)),0)</f>
        <v>0</v>
      </c>
      <c r="F29" s="37">
        <f t="shared" si="111"/>
        <v>0</v>
      </c>
      <c r="G29" s="37">
        <f t="shared" si="111"/>
        <v>0</v>
      </c>
      <c r="H29" s="37">
        <f t="shared" si="111"/>
        <v>0</v>
      </c>
      <c r="I29" s="37">
        <f t="shared" si="111"/>
        <v>0</v>
      </c>
      <c r="J29" s="37">
        <f t="shared" si="111"/>
        <v>0</v>
      </c>
      <c r="K29" s="37">
        <f t="shared" si="111"/>
        <v>0</v>
      </c>
      <c r="L29" s="37">
        <f t="shared" si="111"/>
        <v>0</v>
      </c>
      <c r="M29" s="37">
        <f t="shared" si="111"/>
        <v>0</v>
      </c>
      <c r="N29" s="37">
        <f t="shared" si="111"/>
        <v>0</v>
      </c>
      <c r="O29" s="37">
        <f t="shared" si="111"/>
        <v>0</v>
      </c>
      <c r="P29" s="37">
        <f t="shared" si="111"/>
        <v>0</v>
      </c>
      <c r="Q29" s="37">
        <f t="shared" si="111"/>
        <v>0</v>
      </c>
      <c r="R29" s="37">
        <f t="shared" si="111"/>
        <v>0</v>
      </c>
      <c r="S29" s="37">
        <f t="shared" si="111"/>
        <v>0</v>
      </c>
      <c r="T29" s="37">
        <f t="shared" si="111"/>
        <v>0</v>
      </c>
      <c r="U29" s="37">
        <f t="shared" si="111"/>
        <v>0</v>
      </c>
      <c r="V29" s="37">
        <f t="shared" si="111"/>
        <v>0</v>
      </c>
      <c r="W29" s="37">
        <f t="shared" si="111"/>
        <v>0</v>
      </c>
      <c r="X29" s="37">
        <f t="shared" si="111"/>
        <v>0</v>
      </c>
      <c r="Y29" s="37">
        <f t="shared" si="111"/>
        <v>0</v>
      </c>
      <c r="Z29" s="37">
        <f t="shared" si="111"/>
        <v>0</v>
      </c>
      <c r="AA29" s="37">
        <f t="shared" si="111"/>
        <v>0</v>
      </c>
      <c r="AB29" s="37">
        <f t="shared" si="111"/>
        <v>0</v>
      </c>
      <c r="AC29" s="37">
        <f t="shared" si="111"/>
        <v>0</v>
      </c>
      <c r="AD29" s="37">
        <f t="shared" si="111"/>
        <v>0</v>
      </c>
      <c r="AE29" s="37">
        <f t="shared" si="111"/>
        <v>0</v>
      </c>
      <c r="AF29" s="37">
        <f t="shared" si="111"/>
        <v>0</v>
      </c>
      <c r="AG29" s="37">
        <f t="shared" si="111"/>
        <v>0</v>
      </c>
      <c r="AH29" s="37">
        <f t="shared" si="111"/>
        <v>0</v>
      </c>
      <c r="AI29" s="37">
        <f t="shared" si="111"/>
        <v>0</v>
      </c>
      <c r="AJ29" s="37">
        <f t="shared" si="111"/>
        <v>0</v>
      </c>
      <c r="AK29" s="37">
        <f t="shared" si="111"/>
        <v>0</v>
      </c>
      <c r="AL29" s="37">
        <f t="shared" si="111"/>
        <v>0</v>
      </c>
      <c r="AM29" s="37">
        <f t="shared" si="111"/>
        <v>0</v>
      </c>
      <c r="AN29" s="37">
        <f t="shared" si="111"/>
        <v>0</v>
      </c>
      <c r="AO29" s="37">
        <f t="shared" si="111"/>
        <v>0</v>
      </c>
      <c r="AP29" s="37">
        <f t="shared" si="111"/>
        <v>0</v>
      </c>
      <c r="AQ29" s="37">
        <f t="shared" si="111"/>
        <v>0</v>
      </c>
      <c r="AR29" s="37">
        <f t="shared" si="111"/>
        <v>0</v>
      </c>
      <c r="AS29" s="37">
        <f t="shared" si="111"/>
        <v>0</v>
      </c>
      <c r="AT29" s="37">
        <f t="shared" si="111"/>
        <v>0</v>
      </c>
      <c r="AU29" s="37">
        <f t="shared" si="111"/>
        <v>0</v>
      </c>
      <c r="AV29" s="37">
        <f t="shared" si="111"/>
        <v>0</v>
      </c>
      <c r="AW29" s="37">
        <f t="shared" si="111"/>
        <v>0</v>
      </c>
      <c r="AX29" s="37">
        <f t="shared" si="111"/>
        <v>0</v>
      </c>
      <c r="AY29" s="37">
        <f t="shared" si="111"/>
        <v>0</v>
      </c>
      <c r="AZ29" s="37">
        <f t="shared" si="111"/>
        <v>0</v>
      </c>
      <c r="BA29" s="37">
        <f t="shared" si="111"/>
        <v>0</v>
      </c>
      <c r="BB29" s="37">
        <f t="shared" si="111"/>
        <v>0</v>
      </c>
      <c r="BC29" s="37">
        <f t="shared" si="111"/>
        <v>0</v>
      </c>
      <c r="BD29" s="37">
        <f t="shared" si="111"/>
        <v>0</v>
      </c>
      <c r="BE29" s="37">
        <f t="shared" si="111"/>
        <v>0</v>
      </c>
      <c r="BF29" s="37">
        <f t="shared" si="111"/>
        <v>0</v>
      </c>
      <c r="BG29" s="37">
        <f t="shared" si="111"/>
        <v>0</v>
      </c>
      <c r="BH29" s="37">
        <f t="shared" si="111"/>
        <v>0</v>
      </c>
      <c r="BI29" s="37">
        <f t="shared" si="111"/>
        <v>0</v>
      </c>
      <c r="BJ29" s="37">
        <f t="shared" si="111"/>
        <v>0</v>
      </c>
      <c r="BK29" s="37">
        <f t="shared" si="111"/>
        <v>0</v>
      </c>
      <c r="BL29" s="37">
        <f t="shared" si="111"/>
        <v>0</v>
      </c>
      <c r="BM29" s="37">
        <f t="shared" si="111"/>
        <v>0</v>
      </c>
      <c r="BN29" s="37">
        <f t="shared" si="111"/>
        <v>0</v>
      </c>
      <c r="BO29" s="37">
        <f t="shared" si="111"/>
        <v>0</v>
      </c>
      <c r="BP29" s="37">
        <f t="shared" si="111"/>
        <v>0</v>
      </c>
      <c r="BQ29" s="37">
        <f t="shared" ref="BQ29:EB29" si="112">IF(BQ$2&gt;=$C28,IF(BQ$2&lt;=$C29,(BQ$2-$C28)/($C29-$C28),IF(BQ$2&lt;=$C30,1-(BQ$2-$C29)/($C30-$C29),0)),0)</f>
        <v>0</v>
      </c>
      <c r="BR29" s="37">
        <f t="shared" si="112"/>
        <v>0</v>
      </c>
      <c r="BS29" s="37">
        <f t="shared" si="112"/>
        <v>0</v>
      </c>
      <c r="BT29" s="37">
        <f t="shared" si="112"/>
        <v>0</v>
      </c>
      <c r="BU29" s="37">
        <f t="shared" si="112"/>
        <v>0</v>
      </c>
      <c r="BV29" s="37">
        <f t="shared" si="112"/>
        <v>0</v>
      </c>
      <c r="BW29" s="37">
        <f t="shared" si="112"/>
        <v>0</v>
      </c>
      <c r="BX29" s="37">
        <f t="shared" si="112"/>
        <v>0</v>
      </c>
      <c r="BY29" s="37">
        <f t="shared" si="112"/>
        <v>0</v>
      </c>
      <c r="BZ29" s="37">
        <f t="shared" si="112"/>
        <v>0</v>
      </c>
      <c r="CA29" s="37">
        <f t="shared" si="112"/>
        <v>0</v>
      </c>
      <c r="CB29" s="37">
        <f t="shared" si="112"/>
        <v>0</v>
      </c>
      <c r="CC29" s="37">
        <f t="shared" si="112"/>
        <v>0</v>
      </c>
      <c r="CD29" s="37">
        <f t="shared" si="112"/>
        <v>0</v>
      </c>
      <c r="CE29" s="37">
        <f t="shared" si="112"/>
        <v>0</v>
      </c>
      <c r="CF29" s="37">
        <f t="shared" si="112"/>
        <v>0</v>
      </c>
      <c r="CG29" s="37">
        <f t="shared" si="112"/>
        <v>0</v>
      </c>
      <c r="CH29" s="37">
        <f t="shared" si="112"/>
        <v>0</v>
      </c>
      <c r="CI29" s="37">
        <f t="shared" si="112"/>
        <v>0</v>
      </c>
      <c r="CJ29" s="37">
        <f t="shared" si="112"/>
        <v>0</v>
      </c>
      <c r="CK29" s="37">
        <f t="shared" si="112"/>
        <v>0</v>
      </c>
      <c r="CL29" s="37">
        <f t="shared" si="112"/>
        <v>0</v>
      </c>
      <c r="CM29" s="37">
        <f t="shared" si="112"/>
        <v>0</v>
      </c>
      <c r="CN29" s="37">
        <f t="shared" si="112"/>
        <v>0</v>
      </c>
      <c r="CO29" s="37">
        <f t="shared" si="112"/>
        <v>0</v>
      </c>
      <c r="CP29" s="37">
        <f t="shared" si="112"/>
        <v>0</v>
      </c>
      <c r="CQ29" s="37">
        <f t="shared" si="112"/>
        <v>0</v>
      </c>
      <c r="CR29" s="37">
        <f t="shared" si="112"/>
        <v>0</v>
      </c>
      <c r="CS29" s="37">
        <f t="shared" si="112"/>
        <v>0</v>
      </c>
      <c r="CT29" s="37">
        <f t="shared" si="112"/>
        <v>0</v>
      </c>
      <c r="CU29" s="37">
        <f t="shared" si="112"/>
        <v>0</v>
      </c>
      <c r="CV29" s="37">
        <f t="shared" si="112"/>
        <v>0</v>
      </c>
      <c r="CW29" s="37">
        <f t="shared" si="112"/>
        <v>0</v>
      </c>
      <c r="CX29" s="37">
        <f t="shared" si="112"/>
        <v>0</v>
      </c>
      <c r="CY29" s="37">
        <f t="shared" si="112"/>
        <v>0</v>
      </c>
      <c r="CZ29" s="37">
        <f t="shared" si="112"/>
        <v>0</v>
      </c>
      <c r="DA29" s="37">
        <f t="shared" si="112"/>
        <v>0</v>
      </c>
      <c r="DB29" s="37">
        <f t="shared" si="112"/>
        <v>0</v>
      </c>
      <c r="DC29" s="37">
        <f t="shared" si="112"/>
        <v>0</v>
      </c>
      <c r="DD29" s="37">
        <f t="shared" si="112"/>
        <v>0</v>
      </c>
      <c r="DE29" s="37">
        <f t="shared" si="112"/>
        <v>0</v>
      </c>
      <c r="DF29" s="37">
        <f t="shared" si="112"/>
        <v>0</v>
      </c>
      <c r="DG29" s="37">
        <f t="shared" si="112"/>
        <v>0</v>
      </c>
      <c r="DH29" s="37">
        <f t="shared" si="112"/>
        <v>0</v>
      </c>
      <c r="DI29" s="37">
        <f t="shared" si="112"/>
        <v>0</v>
      </c>
      <c r="DJ29" s="37">
        <f t="shared" si="112"/>
        <v>0</v>
      </c>
      <c r="DK29" s="37">
        <f t="shared" si="112"/>
        <v>0</v>
      </c>
      <c r="DL29" s="37">
        <f t="shared" si="112"/>
        <v>0</v>
      </c>
      <c r="DM29" s="37">
        <f t="shared" si="112"/>
        <v>0</v>
      </c>
      <c r="DN29" s="37">
        <f t="shared" si="112"/>
        <v>0</v>
      </c>
      <c r="DO29" s="37">
        <f t="shared" si="112"/>
        <v>0</v>
      </c>
      <c r="DP29" s="37">
        <f t="shared" si="112"/>
        <v>0</v>
      </c>
      <c r="DQ29" s="37">
        <f t="shared" si="112"/>
        <v>0</v>
      </c>
      <c r="DR29" s="37">
        <f t="shared" si="112"/>
        <v>0</v>
      </c>
      <c r="DS29" s="37">
        <f t="shared" si="112"/>
        <v>0</v>
      </c>
      <c r="DT29" s="37">
        <f t="shared" si="112"/>
        <v>0</v>
      </c>
      <c r="DU29" s="37">
        <f t="shared" si="112"/>
        <v>0</v>
      </c>
      <c r="DV29" s="37">
        <f t="shared" si="112"/>
        <v>0</v>
      </c>
      <c r="DW29" s="37">
        <f t="shared" si="112"/>
        <v>0</v>
      </c>
      <c r="DX29" s="37">
        <f t="shared" si="112"/>
        <v>0</v>
      </c>
      <c r="DY29" s="37">
        <f t="shared" si="112"/>
        <v>0</v>
      </c>
      <c r="DZ29" s="37">
        <f t="shared" si="112"/>
        <v>0</v>
      </c>
      <c r="EA29" s="37">
        <f t="shared" si="112"/>
        <v>0</v>
      </c>
      <c r="EB29" s="37">
        <f t="shared" si="112"/>
        <v>0</v>
      </c>
      <c r="EC29" s="37">
        <f t="shared" ref="EC29:GN29" si="113">IF(EC$2&gt;=$C28,IF(EC$2&lt;=$C29,(EC$2-$C28)/($C29-$C28),IF(EC$2&lt;=$C30,1-(EC$2-$C29)/($C30-$C29),0)),0)</f>
        <v>0</v>
      </c>
      <c r="ED29" s="37">
        <f t="shared" si="113"/>
        <v>0</v>
      </c>
      <c r="EE29" s="37">
        <f t="shared" si="113"/>
        <v>0</v>
      </c>
      <c r="EF29" s="37">
        <f t="shared" si="113"/>
        <v>0</v>
      </c>
      <c r="EG29" s="37">
        <f t="shared" si="113"/>
        <v>0</v>
      </c>
      <c r="EH29" s="37">
        <f t="shared" si="113"/>
        <v>0</v>
      </c>
      <c r="EI29" s="37">
        <f t="shared" si="113"/>
        <v>0</v>
      </c>
      <c r="EJ29" s="37">
        <f t="shared" si="113"/>
        <v>0</v>
      </c>
      <c r="EK29" s="37">
        <f t="shared" si="113"/>
        <v>0</v>
      </c>
      <c r="EL29" s="37">
        <f t="shared" si="113"/>
        <v>0</v>
      </c>
      <c r="EM29" s="37">
        <f t="shared" si="113"/>
        <v>0</v>
      </c>
      <c r="EN29" s="37">
        <f t="shared" si="113"/>
        <v>0</v>
      </c>
      <c r="EO29" s="37">
        <f t="shared" si="113"/>
        <v>0</v>
      </c>
      <c r="EP29" s="37">
        <f t="shared" si="113"/>
        <v>0</v>
      </c>
      <c r="EQ29" s="37">
        <f t="shared" si="113"/>
        <v>0</v>
      </c>
      <c r="ER29" s="37">
        <f t="shared" si="113"/>
        <v>0</v>
      </c>
      <c r="ES29" s="37">
        <f t="shared" si="113"/>
        <v>0</v>
      </c>
      <c r="ET29" s="37">
        <f t="shared" si="113"/>
        <v>0</v>
      </c>
      <c r="EU29" s="37">
        <f t="shared" si="113"/>
        <v>0</v>
      </c>
      <c r="EV29" s="37">
        <f t="shared" si="113"/>
        <v>0</v>
      </c>
      <c r="EW29" s="37">
        <f t="shared" si="113"/>
        <v>0</v>
      </c>
      <c r="EX29" s="37">
        <f t="shared" si="113"/>
        <v>0</v>
      </c>
      <c r="EY29" s="37">
        <f t="shared" si="113"/>
        <v>0</v>
      </c>
      <c r="EZ29" s="37">
        <f t="shared" si="113"/>
        <v>0</v>
      </c>
      <c r="FA29" s="37">
        <f t="shared" si="113"/>
        <v>0</v>
      </c>
      <c r="FB29" s="37">
        <f t="shared" si="113"/>
        <v>0</v>
      </c>
      <c r="FC29" s="37">
        <f t="shared" si="113"/>
        <v>0</v>
      </c>
      <c r="FD29" s="37">
        <f t="shared" si="113"/>
        <v>0</v>
      </c>
      <c r="FE29" s="37">
        <f t="shared" si="113"/>
        <v>0</v>
      </c>
      <c r="FF29" s="37">
        <f t="shared" si="113"/>
        <v>0</v>
      </c>
      <c r="FG29" s="37">
        <f t="shared" si="113"/>
        <v>0</v>
      </c>
      <c r="FH29" s="37">
        <f t="shared" si="113"/>
        <v>0</v>
      </c>
      <c r="FI29" s="37">
        <f t="shared" si="113"/>
        <v>0</v>
      </c>
      <c r="FJ29" s="37">
        <f t="shared" si="113"/>
        <v>0</v>
      </c>
      <c r="FK29" s="37">
        <f t="shared" si="113"/>
        <v>0</v>
      </c>
      <c r="FL29" s="37">
        <f t="shared" si="113"/>
        <v>0</v>
      </c>
      <c r="FM29" s="37">
        <f t="shared" si="113"/>
        <v>0</v>
      </c>
      <c r="FN29" s="37">
        <f t="shared" si="113"/>
        <v>0</v>
      </c>
      <c r="FO29" s="37">
        <f t="shared" si="113"/>
        <v>0</v>
      </c>
      <c r="FP29" s="37">
        <f t="shared" si="113"/>
        <v>0</v>
      </c>
      <c r="FQ29" s="37">
        <f t="shared" si="113"/>
        <v>0</v>
      </c>
      <c r="FR29" s="37">
        <f t="shared" si="113"/>
        <v>0</v>
      </c>
      <c r="FS29" s="37">
        <f t="shared" si="113"/>
        <v>0</v>
      </c>
      <c r="FT29" s="37">
        <f t="shared" si="113"/>
        <v>0</v>
      </c>
      <c r="FU29" s="37">
        <f t="shared" si="113"/>
        <v>0</v>
      </c>
      <c r="FV29" s="37">
        <f t="shared" si="113"/>
        <v>0</v>
      </c>
      <c r="FW29" s="37">
        <f t="shared" si="113"/>
        <v>0</v>
      </c>
      <c r="FX29" s="37">
        <f t="shared" si="113"/>
        <v>0</v>
      </c>
      <c r="FY29" s="37">
        <f t="shared" si="113"/>
        <v>0</v>
      </c>
      <c r="FZ29" s="37">
        <f t="shared" si="113"/>
        <v>0</v>
      </c>
      <c r="GA29" s="37">
        <f t="shared" si="113"/>
        <v>0</v>
      </c>
      <c r="GB29" s="37">
        <f t="shared" si="113"/>
        <v>0</v>
      </c>
      <c r="GC29" s="37">
        <f t="shared" si="113"/>
        <v>0</v>
      </c>
      <c r="GD29" s="37">
        <f t="shared" si="113"/>
        <v>0</v>
      </c>
      <c r="GE29" s="37">
        <f t="shared" si="113"/>
        <v>0</v>
      </c>
      <c r="GF29" s="37">
        <f t="shared" si="113"/>
        <v>0</v>
      </c>
      <c r="GG29" s="37">
        <f t="shared" si="113"/>
        <v>0</v>
      </c>
      <c r="GH29" s="37">
        <f t="shared" si="113"/>
        <v>0</v>
      </c>
      <c r="GI29" s="37">
        <f t="shared" si="113"/>
        <v>0</v>
      </c>
      <c r="GJ29" s="37">
        <f t="shared" si="113"/>
        <v>0</v>
      </c>
      <c r="GK29" s="37">
        <f t="shared" si="113"/>
        <v>0</v>
      </c>
      <c r="GL29" s="37">
        <f t="shared" si="113"/>
        <v>0</v>
      </c>
      <c r="GM29" s="37">
        <f t="shared" si="113"/>
        <v>0</v>
      </c>
      <c r="GN29" s="37">
        <f t="shared" si="113"/>
        <v>0</v>
      </c>
      <c r="GO29" s="37">
        <f t="shared" ref="GO29:IZ29" si="114">IF(GO$2&gt;=$C28,IF(GO$2&lt;=$C29,(GO$2-$C28)/($C29-$C28),IF(GO$2&lt;=$C30,1-(GO$2-$C29)/($C30-$C29),0)),0)</f>
        <v>0</v>
      </c>
      <c r="GP29" s="37">
        <f t="shared" si="114"/>
        <v>0</v>
      </c>
      <c r="GQ29" s="37">
        <f t="shared" si="114"/>
        <v>0</v>
      </c>
      <c r="GR29" s="37">
        <f t="shared" si="114"/>
        <v>0</v>
      </c>
      <c r="GS29" s="37">
        <f t="shared" si="114"/>
        <v>0</v>
      </c>
      <c r="GT29" s="37">
        <f t="shared" si="114"/>
        <v>0</v>
      </c>
      <c r="GU29" s="37">
        <f t="shared" si="114"/>
        <v>0</v>
      </c>
      <c r="GV29" s="37">
        <f t="shared" si="114"/>
        <v>0</v>
      </c>
      <c r="GW29" s="37">
        <f t="shared" si="114"/>
        <v>0</v>
      </c>
      <c r="GX29" s="37">
        <f t="shared" si="114"/>
        <v>0</v>
      </c>
      <c r="GY29" s="37">
        <f t="shared" si="114"/>
        <v>0</v>
      </c>
      <c r="GZ29" s="37">
        <f t="shared" si="114"/>
        <v>0</v>
      </c>
      <c r="HA29" s="37">
        <f t="shared" si="114"/>
        <v>0</v>
      </c>
      <c r="HB29" s="37">
        <f t="shared" si="114"/>
        <v>0</v>
      </c>
      <c r="HC29" s="37">
        <f t="shared" si="114"/>
        <v>0</v>
      </c>
      <c r="HD29" s="37">
        <f t="shared" si="114"/>
        <v>0</v>
      </c>
      <c r="HE29" s="37">
        <f t="shared" si="114"/>
        <v>0</v>
      </c>
      <c r="HF29" s="37">
        <f t="shared" si="114"/>
        <v>0</v>
      </c>
      <c r="HG29" s="37">
        <f t="shared" si="114"/>
        <v>0</v>
      </c>
      <c r="HH29" s="37">
        <f t="shared" si="114"/>
        <v>0</v>
      </c>
      <c r="HI29" s="37">
        <f t="shared" si="114"/>
        <v>0</v>
      </c>
      <c r="HJ29" s="37">
        <f t="shared" si="114"/>
        <v>0</v>
      </c>
      <c r="HK29" s="37">
        <f t="shared" si="114"/>
        <v>0</v>
      </c>
      <c r="HL29" s="37">
        <f t="shared" si="114"/>
        <v>0</v>
      </c>
      <c r="HM29" s="37">
        <f t="shared" si="114"/>
        <v>0</v>
      </c>
      <c r="HN29" s="37">
        <f t="shared" si="114"/>
        <v>0</v>
      </c>
      <c r="HO29" s="37">
        <f t="shared" si="114"/>
        <v>0</v>
      </c>
      <c r="HP29" s="37">
        <f t="shared" si="114"/>
        <v>0</v>
      </c>
      <c r="HQ29" s="37">
        <f t="shared" si="114"/>
        <v>0</v>
      </c>
      <c r="HR29" s="37">
        <f t="shared" si="114"/>
        <v>0</v>
      </c>
      <c r="HS29" s="37">
        <f t="shared" si="114"/>
        <v>0</v>
      </c>
      <c r="HT29" s="37">
        <f t="shared" si="114"/>
        <v>0</v>
      </c>
      <c r="HU29" s="37">
        <f t="shared" si="114"/>
        <v>0</v>
      </c>
      <c r="HV29" s="37">
        <f t="shared" si="114"/>
        <v>0</v>
      </c>
      <c r="HW29" s="37">
        <f t="shared" si="114"/>
        <v>0</v>
      </c>
      <c r="HX29" s="37">
        <f t="shared" si="114"/>
        <v>0</v>
      </c>
      <c r="HY29" s="37">
        <f t="shared" si="114"/>
        <v>0</v>
      </c>
      <c r="HZ29" s="37">
        <f t="shared" si="114"/>
        <v>0</v>
      </c>
      <c r="IA29" s="37">
        <f t="shared" si="114"/>
        <v>0</v>
      </c>
      <c r="IB29" s="37">
        <f t="shared" si="114"/>
        <v>0</v>
      </c>
      <c r="IC29" s="37">
        <f t="shared" si="114"/>
        <v>0</v>
      </c>
      <c r="ID29" s="37">
        <f t="shared" si="114"/>
        <v>0</v>
      </c>
      <c r="IE29" s="37">
        <f t="shared" si="114"/>
        <v>0</v>
      </c>
      <c r="IF29" s="37">
        <f t="shared" si="114"/>
        <v>0</v>
      </c>
      <c r="IG29" s="37">
        <f t="shared" si="114"/>
        <v>0</v>
      </c>
      <c r="IH29" s="37">
        <f t="shared" si="114"/>
        <v>0</v>
      </c>
      <c r="II29" s="37">
        <f t="shared" si="114"/>
        <v>0</v>
      </c>
      <c r="IJ29" s="37">
        <f t="shared" si="114"/>
        <v>0</v>
      </c>
      <c r="IK29" s="37">
        <f t="shared" si="114"/>
        <v>0</v>
      </c>
      <c r="IL29" s="37">
        <f t="shared" si="114"/>
        <v>0</v>
      </c>
      <c r="IM29" s="37">
        <f t="shared" si="114"/>
        <v>0</v>
      </c>
      <c r="IN29" s="37">
        <f t="shared" si="114"/>
        <v>0</v>
      </c>
      <c r="IO29" s="37">
        <f t="shared" si="114"/>
        <v>0</v>
      </c>
      <c r="IP29" s="37">
        <f t="shared" si="114"/>
        <v>0</v>
      </c>
      <c r="IQ29" s="37">
        <f t="shared" si="114"/>
        <v>0</v>
      </c>
      <c r="IR29" s="37">
        <f t="shared" si="114"/>
        <v>0</v>
      </c>
      <c r="IS29" s="37">
        <f t="shared" si="114"/>
        <v>0</v>
      </c>
      <c r="IT29" s="37">
        <f t="shared" si="114"/>
        <v>0</v>
      </c>
      <c r="IU29" s="37">
        <f t="shared" si="114"/>
        <v>0</v>
      </c>
      <c r="IV29" s="37">
        <f t="shared" si="114"/>
        <v>0</v>
      </c>
      <c r="IW29" s="37">
        <f t="shared" si="114"/>
        <v>0</v>
      </c>
      <c r="IX29" s="37">
        <f t="shared" si="114"/>
        <v>0</v>
      </c>
      <c r="IY29" s="37">
        <f t="shared" si="114"/>
        <v>0</v>
      </c>
      <c r="IZ29" s="37">
        <f t="shared" si="114"/>
        <v>0</v>
      </c>
      <c r="JA29" s="37">
        <f t="shared" ref="JA29:LL29" si="115">IF(JA$2&gt;=$C28,IF(JA$2&lt;=$C29,(JA$2-$C28)/($C29-$C28),IF(JA$2&lt;=$C30,1-(JA$2-$C29)/($C30-$C29),0)),0)</f>
        <v>0</v>
      </c>
      <c r="JB29" s="37">
        <f t="shared" si="115"/>
        <v>0</v>
      </c>
      <c r="JC29" s="37">
        <f t="shared" si="115"/>
        <v>0</v>
      </c>
      <c r="JD29" s="37">
        <f t="shared" si="115"/>
        <v>0</v>
      </c>
      <c r="JE29" s="37">
        <f t="shared" si="115"/>
        <v>0</v>
      </c>
      <c r="JF29" s="37">
        <f t="shared" si="115"/>
        <v>0</v>
      </c>
      <c r="JG29" s="37">
        <f t="shared" si="115"/>
        <v>0</v>
      </c>
      <c r="JH29" s="37">
        <f t="shared" si="115"/>
        <v>0</v>
      </c>
      <c r="JI29" s="37">
        <f t="shared" si="115"/>
        <v>0</v>
      </c>
      <c r="JJ29" s="37">
        <f t="shared" si="115"/>
        <v>0</v>
      </c>
      <c r="JK29" s="37">
        <f t="shared" si="115"/>
        <v>0</v>
      </c>
      <c r="JL29" s="37">
        <f t="shared" si="115"/>
        <v>0</v>
      </c>
      <c r="JM29" s="37">
        <f t="shared" si="115"/>
        <v>0</v>
      </c>
      <c r="JN29" s="37">
        <f t="shared" si="115"/>
        <v>0</v>
      </c>
      <c r="JO29" s="37">
        <f t="shared" si="115"/>
        <v>0</v>
      </c>
      <c r="JP29" s="37">
        <f t="shared" si="115"/>
        <v>0</v>
      </c>
      <c r="JQ29" s="37">
        <f t="shared" si="115"/>
        <v>0</v>
      </c>
      <c r="JR29" s="37">
        <f t="shared" si="115"/>
        <v>0</v>
      </c>
      <c r="JS29" s="37">
        <f t="shared" si="115"/>
        <v>0</v>
      </c>
      <c r="JT29" s="37">
        <f t="shared" si="115"/>
        <v>0</v>
      </c>
      <c r="JU29" s="37">
        <f t="shared" si="115"/>
        <v>0</v>
      </c>
      <c r="JV29" s="37">
        <f t="shared" si="115"/>
        <v>0</v>
      </c>
      <c r="JW29" s="37">
        <f t="shared" si="115"/>
        <v>0</v>
      </c>
      <c r="JX29" s="37">
        <f t="shared" si="115"/>
        <v>0</v>
      </c>
      <c r="JY29" s="37">
        <f t="shared" si="115"/>
        <v>0</v>
      </c>
      <c r="JZ29" s="37">
        <f t="shared" si="115"/>
        <v>0</v>
      </c>
      <c r="KA29" s="37">
        <f t="shared" si="115"/>
        <v>0</v>
      </c>
      <c r="KB29" s="37">
        <f t="shared" si="115"/>
        <v>0</v>
      </c>
      <c r="KC29" s="37">
        <f t="shared" si="115"/>
        <v>0</v>
      </c>
      <c r="KD29" s="37">
        <f t="shared" si="115"/>
        <v>0</v>
      </c>
      <c r="KE29" s="37">
        <f t="shared" si="115"/>
        <v>0</v>
      </c>
      <c r="KF29" s="37">
        <f t="shared" si="115"/>
        <v>0</v>
      </c>
      <c r="KG29" s="37">
        <f t="shared" si="115"/>
        <v>0</v>
      </c>
      <c r="KH29" s="37">
        <f t="shared" si="115"/>
        <v>0</v>
      </c>
      <c r="KI29" s="37">
        <f t="shared" si="115"/>
        <v>0</v>
      </c>
      <c r="KJ29" s="37">
        <f t="shared" si="115"/>
        <v>0</v>
      </c>
      <c r="KK29" s="37">
        <f t="shared" si="115"/>
        <v>0</v>
      </c>
      <c r="KL29" s="37">
        <f t="shared" si="115"/>
        <v>0</v>
      </c>
      <c r="KM29" s="37">
        <f t="shared" si="115"/>
        <v>0</v>
      </c>
      <c r="KN29" s="37">
        <f t="shared" si="115"/>
        <v>0</v>
      </c>
      <c r="KO29" s="37">
        <f t="shared" si="115"/>
        <v>0</v>
      </c>
      <c r="KP29" s="37">
        <f t="shared" si="115"/>
        <v>0</v>
      </c>
      <c r="KQ29" s="37">
        <f t="shared" si="115"/>
        <v>0</v>
      </c>
      <c r="KR29" s="37">
        <f t="shared" si="115"/>
        <v>0</v>
      </c>
      <c r="KS29" s="37">
        <f t="shared" si="115"/>
        <v>0</v>
      </c>
      <c r="KT29" s="37">
        <f t="shared" si="115"/>
        <v>8.3333333333333329E-2</v>
      </c>
      <c r="KU29" s="37">
        <f t="shared" si="115"/>
        <v>0.16666666666666666</v>
      </c>
      <c r="KV29" s="37">
        <f t="shared" si="115"/>
        <v>0.25</v>
      </c>
      <c r="KW29" s="37">
        <f t="shared" si="115"/>
        <v>0.33333333333333331</v>
      </c>
      <c r="KX29" s="37">
        <f t="shared" si="115"/>
        <v>0.41666666666666669</v>
      </c>
      <c r="KY29" s="37">
        <f t="shared" si="115"/>
        <v>0.5</v>
      </c>
      <c r="KZ29" s="37">
        <f t="shared" si="115"/>
        <v>0.58333333333333337</v>
      </c>
      <c r="LA29" s="37">
        <f t="shared" si="115"/>
        <v>0.66666666666666663</v>
      </c>
      <c r="LB29" s="37">
        <f t="shared" si="115"/>
        <v>0.75</v>
      </c>
      <c r="LC29" s="37">
        <f t="shared" si="115"/>
        <v>0.83333333333333337</v>
      </c>
      <c r="LD29" s="37">
        <f t="shared" si="115"/>
        <v>0.91666666666666663</v>
      </c>
      <c r="LE29" s="37">
        <f t="shared" si="115"/>
        <v>1</v>
      </c>
      <c r="LF29" s="37">
        <f t="shared" si="115"/>
        <v>0.91666666666666663</v>
      </c>
      <c r="LG29" s="37">
        <f t="shared" si="115"/>
        <v>0.83333333333333337</v>
      </c>
      <c r="LH29" s="37">
        <f t="shared" si="115"/>
        <v>0.75</v>
      </c>
      <c r="LI29" s="37">
        <f t="shared" si="115"/>
        <v>0.66666666666666674</v>
      </c>
      <c r="LJ29" s="37">
        <f t="shared" si="115"/>
        <v>0.58333333333333326</v>
      </c>
      <c r="LK29" s="37">
        <f t="shared" si="115"/>
        <v>0.5</v>
      </c>
      <c r="LL29" s="37">
        <f t="shared" si="115"/>
        <v>0.41666666666666663</v>
      </c>
      <c r="LM29" s="37">
        <f t="shared" ref="LM29:NA29" si="116">IF(LM$2&gt;=$C28,IF(LM$2&lt;=$C29,(LM$2-$C28)/($C29-$C28),IF(LM$2&lt;=$C30,1-(LM$2-$C29)/($C30-$C29),0)),0)</f>
        <v>0.33333333333333337</v>
      </c>
      <c r="LN29" s="37">
        <f t="shared" si="116"/>
        <v>0.25</v>
      </c>
      <c r="LO29" s="37">
        <f t="shared" si="116"/>
        <v>0.16666666666666663</v>
      </c>
      <c r="LP29" s="37">
        <f t="shared" si="116"/>
        <v>8.333333333333337E-2</v>
      </c>
      <c r="LQ29" s="37">
        <f t="shared" si="116"/>
        <v>0</v>
      </c>
      <c r="LR29" s="37">
        <f t="shared" si="116"/>
        <v>0</v>
      </c>
      <c r="LS29" s="37">
        <f t="shared" si="116"/>
        <v>0</v>
      </c>
      <c r="LT29" s="37">
        <f t="shared" si="116"/>
        <v>0</v>
      </c>
      <c r="LU29" s="37">
        <f t="shared" si="116"/>
        <v>0</v>
      </c>
      <c r="LV29" s="37">
        <f t="shared" si="116"/>
        <v>0</v>
      </c>
      <c r="LW29" s="37">
        <f t="shared" si="116"/>
        <v>0</v>
      </c>
      <c r="LX29" s="37">
        <f t="shared" si="116"/>
        <v>0</v>
      </c>
      <c r="LY29" s="37">
        <f t="shared" si="116"/>
        <v>0</v>
      </c>
      <c r="LZ29" s="37">
        <f t="shared" si="116"/>
        <v>0</v>
      </c>
      <c r="MA29" s="37">
        <f t="shared" si="116"/>
        <v>0</v>
      </c>
      <c r="MB29" s="37">
        <f t="shared" si="116"/>
        <v>0</v>
      </c>
      <c r="MC29" s="37">
        <f t="shared" si="116"/>
        <v>0</v>
      </c>
      <c r="MD29" s="37">
        <f t="shared" si="116"/>
        <v>0</v>
      </c>
      <c r="ME29" s="37">
        <f t="shared" si="116"/>
        <v>0</v>
      </c>
      <c r="MF29" s="37">
        <f t="shared" si="116"/>
        <v>0</v>
      </c>
      <c r="MG29" s="37">
        <f t="shared" si="116"/>
        <v>0</v>
      </c>
      <c r="MH29" s="37">
        <f t="shared" si="116"/>
        <v>0</v>
      </c>
      <c r="MI29" s="37">
        <f t="shared" si="116"/>
        <v>0</v>
      </c>
      <c r="MJ29" s="37">
        <f t="shared" si="116"/>
        <v>0</v>
      </c>
      <c r="MK29" s="37">
        <f t="shared" si="116"/>
        <v>0</v>
      </c>
      <c r="ML29" s="37">
        <f t="shared" si="116"/>
        <v>0</v>
      </c>
      <c r="MM29" s="37">
        <f t="shared" si="116"/>
        <v>0</v>
      </c>
      <c r="MN29" s="37">
        <f t="shared" si="116"/>
        <v>0</v>
      </c>
      <c r="MO29" s="37">
        <f t="shared" si="116"/>
        <v>0</v>
      </c>
      <c r="MP29" s="37">
        <f t="shared" si="116"/>
        <v>0</v>
      </c>
      <c r="MQ29" s="37">
        <f t="shared" si="116"/>
        <v>0</v>
      </c>
      <c r="MR29" s="37">
        <f t="shared" si="116"/>
        <v>0</v>
      </c>
      <c r="MS29" s="37">
        <f t="shared" si="116"/>
        <v>0</v>
      </c>
      <c r="MT29" s="37">
        <f t="shared" si="116"/>
        <v>0</v>
      </c>
      <c r="MU29" s="37">
        <f t="shared" si="116"/>
        <v>0</v>
      </c>
      <c r="MV29" s="37">
        <f t="shared" si="116"/>
        <v>0</v>
      </c>
      <c r="MW29" s="37">
        <f t="shared" si="116"/>
        <v>0</v>
      </c>
      <c r="MX29" s="37">
        <f t="shared" si="116"/>
        <v>0</v>
      </c>
      <c r="MY29" s="37">
        <f t="shared" si="116"/>
        <v>0</v>
      </c>
      <c r="MZ29" s="37">
        <f t="shared" si="116"/>
        <v>0</v>
      </c>
      <c r="NA29" s="37">
        <f t="shared" si="116"/>
        <v>0</v>
      </c>
    </row>
    <row r="30" spans="3:365" x14ac:dyDescent="0.25">
      <c r="C30" s="36">
        <f t="shared" si="25"/>
        <v>324</v>
      </c>
      <c r="D30" s="36" t="str">
        <f t="shared" si="44"/>
        <v>27y</v>
      </c>
      <c r="E30" s="37">
        <f t="shared" ref="E30:BP30" si="117">IF(E$2&gt;=$C29,IF(E$2&lt;=$C30,(E$2-$C29)/($C30-$C29),IF(E$2&lt;=$C31,1-(E$2-$C30)/($C31-$C30),0)),0)</f>
        <v>0</v>
      </c>
      <c r="F30" s="37">
        <f t="shared" si="117"/>
        <v>0</v>
      </c>
      <c r="G30" s="37">
        <f t="shared" si="117"/>
        <v>0</v>
      </c>
      <c r="H30" s="37">
        <f t="shared" si="117"/>
        <v>0</v>
      </c>
      <c r="I30" s="37">
        <f t="shared" si="117"/>
        <v>0</v>
      </c>
      <c r="J30" s="37">
        <f t="shared" si="117"/>
        <v>0</v>
      </c>
      <c r="K30" s="37">
        <f t="shared" si="117"/>
        <v>0</v>
      </c>
      <c r="L30" s="37">
        <f t="shared" si="117"/>
        <v>0</v>
      </c>
      <c r="M30" s="37">
        <f t="shared" si="117"/>
        <v>0</v>
      </c>
      <c r="N30" s="37">
        <f t="shared" si="117"/>
        <v>0</v>
      </c>
      <c r="O30" s="37">
        <f t="shared" si="117"/>
        <v>0</v>
      </c>
      <c r="P30" s="37">
        <f t="shared" si="117"/>
        <v>0</v>
      </c>
      <c r="Q30" s="37">
        <f t="shared" si="117"/>
        <v>0</v>
      </c>
      <c r="R30" s="37">
        <f t="shared" si="117"/>
        <v>0</v>
      </c>
      <c r="S30" s="37">
        <f t="shared" si="117"/>
        <v>0</v>
      </c>
      <c r="T30" s="37">
        <f t="shared" si="117"/>
        <v>0</v>
      </c>
      <c r="U30" s="37">
        <f t="shared" si="117"/>
        <v>0</v>
      </c>
      <c r="V30" s="37">
        <f t="shared" si="117"/>
        <v>0</v>
      </c>
      <c r="W30" s="37">
        <f t="shared" si="117"/>
        <v>0</v>
      </c>
      <c r="X30" s="37">
        <f t="shared" si="117"/>
        <v>0</v>
      </c>
      <c r="Y30" s="37">
        <f t="shared" si="117"/>
        <v>0</v>
      </c>
      <c r="Z30" s="37">
        <f t="shared" si="117"/>
        <v>0</v>
      </c>
      <c r="AA30" s="37">
        <f t="shared" si="117"/>
        <v>0</v>
      </c>
      <c r="AB30" s="37">
        <f t="shared" si="117"/>
        <v>0</v>
      </c>
      <c r="AC30" s="37">
        <f t="shared" si="117"/>
        <v>0</v>
      </c>
      <c r="AD30" s="37">
        <f t="shared" si="117"/>
        <v>0</v>
      </c>
      <c r="AE30" s="37">
        <f t="shared" si="117"/>
        <v>0</v>
      </c>
      <c r="AF30" s="37">
        <f t="shared" si="117"/>
        <v>0</v>
      </c>
      <c r="AG30" s="37">
        <f t="shared" si="117"/>
        <v>0</v>
      </c>
      <c r="AH30" s="37">
        <f t="shared" si="117"/>
        <v>0</v>
      </c>
      <c r="AI30" s="37">
        <f t="shared" si="117"/>
        <v>0</v>
      </c>
      <c r="AJ30" s="37">
        <f t="shared" si="117"/>
        <v>0</v>
      </c>
      <c r="AK30" s="37">
        <f t="shared" si="117"/>
        <v>0</v>
      </c>
      <c r="AL30" s="37">
        <f t="shared" si="117"/>
        <v>0</v>
      </c>
      <c r="AM30" s="37">
        <f t="shared" si="117"/>
        <v>0</v>
      </c>
      <c r="AN30" s="37">
        <f t="shared" si="117"/>
        <v>0</v>
      </c>
      <c r="AO30" s="37">
        <f t="shared" si="117"/>
        <v>0</v>
      </c>
      <c r="AP30" s="37">
        <f t="shared" si="117"/>
        <v>0</v>
      </c>
      <c r="AQ30" s="37">
        <f t="shared" si="117"/>
        <v>0</v>
      </c>
      <c r="AR30" s="37">
        <f t="shared" si="117"/>
        <v>0</v>
      </c>
      <c r="AS30" s="37">
        <f t="shared" si="117"/>
        <v>0</v>
      </c>
      <c r="AT30" s="37">
        <f t="shared" si="117"/>
        <v>0</v>
      </c>
      <c r="AU30" s="37">
        <f t="shared" si="117"/>
        <v>0</v>
      </c>
      <c r="AV30" s="37">
        <f t="shared" si="117"/>
        <v>0</v>
      </c>
      <c r="AW30" s="37">
        <f t="shared" si="117"/>
        <v>0</v>
      </c>
      <c r="AX30" s="37">
        <f t="shared" si="117"/>
        <v>0</v>
      </c>
      <c r="AY30" s="37">
        <f t="shared" si="117"/>
        <v>0</v>
      </c>
      <c r="AZ30" s="37">
        <f t="shared" si="117"/>
        <v>0</v>
      </c>
      <c r="BA30" s="37">
        <f t="shared" si="117"/>
        <v>0</v>
      </c>
      <c r="BB30" s="37">
        <f t="shared" si="117"/>
        <v>0</v>
      </c>
      <c r="BC30" s="37">
        <f t="shared" si="117"/>
        <v>0</v>
      </c>
      <c r="BD30" s="37">
        <f t="shared" si="117"/>
        <v>0</v>
      </c>
      <c r="BE30" s="37">
        <f t="shared" si="117"/>
        <v>0</v>
      </c>
      <c r="BF30" s="37">
        <f t="shared" si="117"/>
        <v>0</v>
      </c>
      <c r="BG30" s="37">
        <f t="shared" si="117"/>
        <v>0</v>
      </c>
      <c r="BH30" s="37">
        <f t="shared" si="117"/>
        <v>0</v>
      </c>
      <c r="BI30" s="37">
        <f t="shared" si="117"/>
        <v>0</v>
      </c>
      <c r="BJ30" s="37">
        <f t="shared" si="117"/>
        <v>0</v>
      </c>
      <c r="BK30" s="37">
        <f t="shared" si="117"/>
        <v>0</v>
      </c>
      <c r="BL30" s="37">
        <f t="shared" si="117"/>
        <v>0</v>
      </c>
      <c r="BM30" s="37">
        <f t="shared" si="117"/>
        <v>0</v>
      </c>
      <c r="BN30" s="37">
        <f t="shared" si="117"/>
        <v>0</v>
      </c>
      <c r="BO30" s="37">
        <f t="shared" si="117"/>
        <v>0</v>
      </c>
      <c r="BP30" s="37">
        <f t="shared" si="117"/>
        <v>0</v>
      </c>
      <c r="BQ30" s="37">
        <f t="shared" ref="BQ30:EB30" si="118">IF(BQ$2&gt;=$C29,IF(BQ$2&lt;=$C30,(BQ$2-$C29)/($C30-$C29),IF(BQ$2&lt;=$C31,1-(BQ$2-$C30)/($C31-$C30),0)),0)</f>
        <v>0</v>
      </c>
      <c r="BR30" s="37">
        <f t="shared" si="118"/>
        <v>0</v>
      </c>
      <c r="BS30" s="37">
        <f t="shared" si="118"/>
        <v>0</v>
      </c>
      <c r="BT30" s="37">
        <f t="shared" si="118"/>
        <v>0</v>
      </c>
      <c r="BU30" s="37">
        <f t="shared" si="118"/>
        <v>0</v>
      </c>
      <c r="BV30" s="37">
        <f t="shared" si="118"/>
        <v>0</v>
      </c>
      <c r="BW30" s="37">
        <f t="shared" si="118"/>
        <v>0</v>
      </c>
      <c r="BX30" s="37">
        <f t="shared" si="118"/>
        <v>0</v>
      </c>
      <c r="BY30" s="37">
        <f t="shared" si="118"/>
        <v>0</v>
      </c>
      <c r="BZ30" s="37">
        <f t="shared" si="118"/>
        <v>0</v>
      </c>
      <c r="CA30" s="37">
        <f t="shared" si="118"/>
        <v>0</v>
      </c>
      <c r="CB30" s="37">
        <f t="shared" si="118"/>
        <v>0</v>
      </c>
      <c r="CC30" s="37">
        <f t="shared" si="118"/>
        <v>0</v>
      </c>
      <c r="CD30" s="37">
        <f t="shared" si="118"/>
        <v>0</v>
      </c>
      <c r="CE30" s="37">
        <f t="shared" si="118"/>
        <v>0</v>
      </c>
      <c r="CF30" s="37">
        <f t="shared" si="118"/>
        <v>0</v>
      </c>
      <c r="CG30" s="37">
        <f t="shared" si="118"/>
        <v>0</v>
      </c>
      <c r="CH30" s="37">
        <f t="shared" si="118"/>
        <v>0</v>
      </c>
      <c r="CI30" s="37">
        <f t="shared" si="118"/>
        <v>0</v>
      </c>
      <c r="CJ30" s="37">
        <f t="shared" si="118"/>
        <v>0</v>
      </c>
      <c r="CK30" s="37">
        <f t="shared" si="118"/>
        <v>0</v>
      </c>
      <c r="CL30" s="37">
        <f t="shared" si="118"/>
        <v>0</v>
      </c>
      <c r="CM30" s="37">
        <f t="shared" si="118"/>
        <v>0</v>
      </c>
      <c r="CN30" s="37">
        <f t="shared" si="118"/>
        <v>0</v>
      </c>
      <c r="CO30" s="37">
        <f t="shared" si="118"/>
        <v>0</v>
      </c>
      <c r="CP30" s="37">
        <f t="shared" si="118"/>
        <v>0</v>
      </c>
      <c r="CQ30" s="37">
        <f t="shared" si="118"/>
        <v>0</v>
      </c>
      <c r="CR30" s="37">
        <f t="shared" si="118"/>
        <v>0</v>
      </c>
      <c r="CS30" s="37">
        <f t="shared" si="118"/>
        <v>0</v>
      </c>
      <c r="CT30" s="37">
        <f t="shared" si="118"/>
        <v>0</v>
      </c>
      <c r="CU30" s="37">
        <f t="shared" si="118"/>
        <v>0</v>
      </c>
      <c r="CV30" s="37">
        <f t="shared" si="118"/>
        <v>0</v>
      </c>
      <c r="CW30" s="37">
        <f t="shared" si="118"/>
        <v>0</v>
      </c>
      <c r="CX30" s="37">
        <f t="shared" si="118"/>
        <v>0</v>
      </c>
      <c r="CY30" s="37">
        <f t="shared" si="118"/>
        <v>0</v>
      </c>
      <c r="CZ30" s="37">
        <f t="shared" si="118"/>
        <v>0</v>
      </c>
      <c r="DA30" s="37">
        <f t="shared" si="118"/>
        <v>0</v>
      </c>
      <c r="DB30" s="37">
        <f t="shared" si="118"/>
        <v>0</v>
      </c>
      <c r="DC30" s="37">
        <f t="shared" si="118"/>
        <v>0</v>
      </c>
      <c r="DD30" s="37">
        <f t="shared" si="118"/>
        <v>0</v>
      </c>
      <c r="DE30" s="37">
        <f t="shared" si="118"/>
        <v>0</v>
      </c>
      <c r="DF30" s="37">
        <f t="shared" si="118"/>
        <v>0</v>
      </c>
      <c r="DG30" s="37">
        <f t="shared" si="118"/>
        <v>0</v>
      </c>
      <c r="DH30" s="37">
        <f t="shared" si="118"/>
        <v>0</v>
      </c>
      <c r="DI30" s="37">
        <f t="shared" si="118"/>
        <v>0</v>
      </c>
      <c r="DJ30" s="37">
        <f t="shared" si="118"/>
        <v>0</v>
      </c>
      <c r="DK30" s="37">
        <f t="shared" si="118"/>
        <v>0</v>
      </c>
      <c r="DL30" s="37">
        <f t="shared" si="118"/>
        <v>0</v>
      </c>
      <c r="DM30" s="37">
        <f t="shared" si="118"/>
        <v>0</v>
      </c>
      <c r="DN30" s="37">
        <f t="shared" si="118"/>
        <v>0</v>
      </c>
      <c r="DO30" s="37">
        <f t="shared" si="118"/>
        <v>0</v>
      </c>
      <c r="DP30" s="37">
        <f t="shared" si="118"/>
        <v>0</v>
      </c>
      <c r="DQ30" s="37">
        <f t="shared" si="118"/>
        <v>0</v>
      </c>
      <c r="DR30" s="37">
        <f t="shared" si="118"/>
        <v>0</v>
      </c>
      <c r="DS30" s="37">
        <f t="shared" si="118"/>
        <v>0</v>
      </c>
      <c r="DT30" s="37">
        <f t="shared" si="118"/>
        <v>0</v>
      </c>
      <c r="DU30" s="37">
        <f t="shared" si="118"/>
        <v>0</v>
      </c>
      <c r="DV30" s="37">
        <f t="shared" si="118"/>
        <v>0</v>
      </c>
      <c r="DW30" s="37">
        <f t="shared" si="118"/>
        <v>0</v>
      </c>
      <c r="DX30" s="37">
        <f t="shared" si="118"/>
        <v>0</v>
      </c>
      <c r="DY30" s="37">
        <f t="shared" si="118"/>
        <v>0</v>
      </c>
      <c r="DZ30" s="37">
        <f t="shared" si="118"/>
        <v>0</v>
      </c>
      <c r="EA30" s="37">
        <f t="shared" si="118"/>
        <v>0</v>
      </c>
      <c r="EB30" s="37">
        <f t="shared" si="118"/>
        <v>0</v>
      </c>
      <c r="EC30" s="37">
        <f t="shared" ref="EC30:GN30" si="119">IF(EC$2&gt;=$C29,IF(EC$2&lt;=$C30,(EC$2-$C29)/($C30-$C29),IF(EC$2&lt;=$C31,1-(EC$2-$C30)/($C31-$C30),0)),0)</f>
        <v>0</v>
      </c>
      <c r="ED30" s="37">
        <f t="shared" si="119"/>
        <v>0</v>
      </c>
      <c r="EE30" s="37">
        <f t="shared" si="119"/>
        <v>0</v>
      </c>
      <c r="EF30" s="37">
        <f t="shared" si="119"/>
        <v>0</v>
      </c>
      <c r="EG30" s="37">
        <f t="shared" si="119"/>
        <v>0</v>
      </c>
      <c r="EH30" s="37">
        <f t="shared" si="119"/>
        <v>0</v>
      </c>
      <c r="EI30" s="37">
        <f t="shared" si="119"/>
        <v>0</v>
      </c>
      <c r="EJ30" s="37">
        <f t="shared" si="119"/>
        <v>0</v>
      </c>
      <c r="EK30" s="37">
        <f t="shared" si="119"/>
        <v>0</v>
      </c>
      <c r="EL30" s="37">
        <f t="shared" si="119"/>
        <v>0</v>
      </c>
      <c r="EM30" s="37">
        <f t="shared" si="119"/>
        <v>0</v>
      </c>
      <c r="EN30" s="37">
        <f t="shared" si="119"/>
        <v>0</v>
      </c>
      <c r="EO30" s="37">
        <f t="shared" si="119"/>
        <v>0</v>
      </c>
      <c r="EP30" s="37">
        <f t="shared" si="119"/>
        <v>0</v>
      </c>
      <c r="EQ30" s="37">
        <f t="shared" si="119"/>
        <v>0</v>
      </c>
      <c r="ER30" s="37">
        <f t="shared" si="119"/>
        <v>0</v>
      </c>
      <c r="ES30" s="37">
        <f t="shared" si="119"/>
        <v>0</v>
      </c>
      <c r="ET30" s="37">
        <f t="shared" si="119"/>
        <v>0</v>
      </c>
      <c r="EU30" s="37">
        <f t="shared" si="119"/>
        <v>0</v>
      </c>
      <c r="EV30" s="37">
        <f t="shared" si="119"/>
        <v>0</v>
      </c>
      <c r="EW30" s="37">
        <f t="shared" si="119"/>
        <v>0</v>
      </c>
      <c r="EX30" s="37">
        <f t="shared" si="119"/>
        <v>0</v>
      </c>
      <c r="EY30" s="37">
        <f t="shared" si="119"/>
        <v>0</v>
      </c>
      <c r="EZ30" s="37">
        <f t="shared" si="119"/>
        <v>0</v>
      </c>
      <c r="FA30" s="37">
        <f t="shared" si="119"/>
        <v>0</v>
      </c>
      <c r="FB30" s="37">
        <f t="shared" si="119"/>
        <v>0</v>
      </c>
      <c r="FC30" s="37">
        <f t="shared" si="119"/>
        <v>0</v>
      </c>
      <c r="FD30" s="37">
        <f t="shared" si="119"/>
        <v>0</v>
      </c>
      <c r="FE30" s="37">
        <f t="shared" si="119"/>
        <v>0</v>
      </c>
      <c r="FF30" s="37">
        <f t="shared" si="119"/>
        <v>0</v>
      </c>
      <c r="FG30" s="37">
        <f t="shared" si="119"/>
        <v>0</v>
      </c>
      <c r="FH30" s="37">
        <f t="shared" si="119"/>
        <v>0</v>
      </c>
      <c r="FI30" s="37">
        <f t="shared" si="119"/>
        <v>0</v>
      </c>
      <c r="FJ30" s="37">
        <f t="shared" si="119"/>
        <v>0</v>
      </c>
      <c r="FK30" s="37">
        <f t="shared" si="119"/>
        <v>0</v>
      </c>
      <c r="FL30" s="37">
        <f t="shared" si="119"/>
        <v>0</v>
      </c>
      <c r="FM30" s="37">
        <f t="shared" si="119"/>
        <v>0</v>
      </c>
      <c r="FN30" s="37">
        <f t="shared" si="119"/>
        <v>0</v>
      </c>
      <c r="FO30" s="37">
        <f t="shared" si="119"/>
        <v>0</v>
      </c>
      <c r="FP30" s="37">
        <f t="shared" si="119"/>
        <v>0</v>
      </c>
      <c r="FQ30" s="37">
        <f t="shared" si="119"/>
        <v>0</v>
      </c>
      <c r="FR30" s="37">
        <f t="shared" si="119"/>
        <v>0</v>
      </c>
      <c r="FS30" s="37">
        <f t="shared" si="119"/>
        <v>0</v>
      </c>
      <c r="FT30" s="37">
        <f t="shared" si="119"/>
        <v>0</v>
      </c>
      <c r="FU30" s="37">
        <f t="shared" si="119"/>
        <v>0</v>
      </c>
      <c r="FV30" s="37">
        <f t="shared" si="119"/>
        <v>0</v>
      </c>
      <c r="FW30" s="37">
        <f t="shared" si="119"/>
        <v>0</v>
      </c>
      <c r="FX30" s="37">
        <f t="shared" si="119"/>
        <v>0</v>
      </c>
      <c r="FY30" s="37">
        <f t="shared" si="119"/>
        <v>0</v>
      </c>
      <c r="FZ30" s="37">
        <f t="shared" si="119"/>
        <v>0</v>
      </c>
      <c r="GA30" s="37">
        <f t="shared" si="119"/>
        <v>0</v>
      </c>
      <c r="GB30" s="37">
        <f t="shared" si="119"/>
        <v>0</v>
      </c>
      <c r="GC30" s="37">
        <f t="shared" si="119"/>
        <v>0</v>
      </c>
      <c r="GD30" s="37">
        <f t="shared" si="119"/>
        <v>0</v>
      </c>
      <c r="GE30" s="37">
        <f t="shared" si="119"/>
        <v>0</v>
      </c>
      <c r="GF30" s="37">
        <f t="shared" si="119"/>
        <v>0</v>
      </c>
      <c r="GG30" s="37">
        <f t="shared" si="119"/>
        <v>0</v>
      </c>
      <c r="GH30" s="37">
        <f t="shared" si="119"/>
        <v>0</v>
      </c>
      <c r="GI30" s="37">
        <f t="shared" si="119"/>
        <v>0</v>
      </c>
      <c r="GJ30" s="37">
        <f t="shared" si="119"/>
        <v>0</v>
      </c>
      <c r="GK30" s="37">
        <f t="shared" si="119"/>
        <v>0</v>
      </c>
      <c r="GL30" s="37">
        <f t="shared" si="119"/>
        <v>0</v>
      </c>
      <c r="GM30" s="37">
        <f t="shared" si="119"/>
        <v>0</v>
      </c>
      <c r="GN30" s="37">
        <f t="shared" si="119"/>
        <v>0</v>
      </c>
      <c r="GO30" s="37">
        <f t="shared" ref="GO30:IZ30" si="120">IF(GO$2&gt;=$C29,IF(GO$2&lt;=$C30,(GO$2-$C29)/($C30-$C29),IF(GO$2&lt;=$C31,1-(GO$2-$C30)/($C31-$C30),0)),0)</f>
        <v>0</v>
      </c>
      <c r="GP30" s="37">
        <f t="shared" si="120"/>
        <v>0</v>
      </c>
      <c r="GQ30" s="37">
        <f t="shared" si="120"/>
        <v>0</v>
      </c>
      <c r="GR30" s="37">
        <f t="shared" si="120"/>
        <v>0</v>
      </c>
      <c r="GS30" s="37">
        <f t="shared" si="120"/>
        <v>0</v>
      </c>
      <c r="GT30" s="37">
        <f t="shared" si="120"/>
        <v>0</v>
      </c>
      <c r="GU30" s="37">
        <f t="shared" si="120"/>
        <v>0</v>
      </c>
      <c r="GV30" s="37">
        <f t="shared" si="120"/>
        <v>0</v>
      </c>
      <c r="GW30" s="37">
        <f t="shared" si="120"/>
        <v>0</v>
      </c>
      <c r="GX30" s="37">
        <f t="shared" si="120"/>
        <v>0</v>
      </c>
      <c r="GY30" s="37">
        <f t="shared" si="120"/>
        <v>0</v>
      </c>
      <c r="GZ30" s="37">
        <f t="shared" si="120"/>
        <v>0</v>
      </c>
      <c r="HA30" s="37">
        <f t="shared" si="120"/>
        <v>0</v>
      </c>
      <c r="HB30" s="37">
        <f t="shared" si="120"/>
        <v>0</v>
      </c>
      <c r="HC30" s="37">
        <f t="shared" si="120"/>
        <v>0</v>
      </c>
      <c r="HD30" s="37">
        <f t="shared" si="120"/>
        <v>0</v>
      </c>
      <c r="HE30" s="37">
        <f t="shared" si="120"/>
        <v>0</v>
      </c>
      <c r="HF30" s="37">
        <f t="shared" si="120"/>
        <v>0</v>
      </c>
      <c r="HG30" s="37">
        <f t="shared" si="120"/>
        <v>0</v>
      </c>
      <c r="HH30" s="37">
        <f t="shared" si="120"/>
        <v>0</v>
      </c>
      <c r="HI30" s="37">
        <f t="shared" si="120"/>
        <v>0</v>
      </c>
      <c r="HJ30" s="37">
        <f t="shared" si="120"/>
        <v>0</v>
      </c>
      <c r="HK30" s="37">
        <f t="shared" si="120"/>
        <v>0</v>
      </c>
      <c r="HL30" s="37">
        <f t="shared" si="120"/>
        <v>0</v>
      </c>
      <c r="HM30" s="37">
        <f t="shared" si="120"/>
        <v>0</v>
      </c>
      <c r="HN30" s="37">
        <f t="shared" si="120"/>
        <v>0</v>
      </c>
      <c r="HO30" s="37">
        <f t="shared" si="120"/>
        <v>0</v>
      </c>
      <c r="HP30" s="37">
        <f t="shared" si="120"/>
        <v>0</v>
      </c>
      <c r="HQ30" s="37">
        <f t="shared" si="120"/>
        <v>0</v>
      </c>
      <c r="HR30" s="37">
        <f t="shared" si="120"/>
        <v>0</v>
      </c>
      <c r="HS30" s="37">
        <f t="shared" si="120"/>
        <v>0</v>
      </c>
      <c r="HT30" s="37">
        <f t="shared" si="120"/>
        <v>0</v>
      </c>
      <c r="HU30" s="37">
        <f t="shared" si="120"/>
        <v>0</v>
      </c>
      <c r="HV30" s="37">
        <f t="shared" si="120"/>
        <v>0</v>
      </c>
      <c r="HW30" s="37">
        <f t="shared" si="120"/>
        <v>0</v>
      </c>
      <c r="HX30" s="37">
        <f t="shared" si="120"/>
        <v>0</v>
      </c>
      <c r="HY30" s="37">
        <f t="shared" si="120"/>
        <v>0</v>
      </c>
      <c r="HZ30" s="37">
        <f t="shared" si="120"/>
        <v>0</v>
      </c>
      <c r="IA30" s="37">
        <f t="shared" si="120"/>
        <v>0</v>
      </c>
      <c r="IB30" s="37">
        <f t="shared" si="120"/>
        <v>0</v>
      </c>
      <c r="IC30" s="37">
        <f t="shared" si="120"/>
        <v>0</v>
      </c>
      <c r="ID30" s="37">
        <f t="shared" si="120"/>
        <v>0</v>
      </c>
      <c r="IE30" s="37">
        <f t="shared" si="120"/>
        <v>0</v>
      </c>
      <c r="IF30" s="37">
        <f t="shared" si="120"/>
        <v>0</v>
      </c>
      <c r="IG30" s="37">
        <f t="shared" si="120"/>
        <v>0</v>
      </c>
      <c r="IH30" s="37">
        <f t="shared" si="120"/>
        <v>0</v>
      </c>
      <c r="II30" s="37">
        <f t="shared" si="120"/>
        <v>0</v>
      </c>
      <c r="IJ30" s="37">
        <f t="shared" si="120"/>
        <v>0</v>
      </c>
      <c r="IK30" s="37">
        <f t="shared" si="120"/>
        <v>0</v>
      </c>
      <c r="IL30" s="37">
        <f t="shared" si="120"/>
        <v>0</v>
      </c>
      <c r="IM30" s="37">
        <f t="shared" si="120"/>
        <v>0</v>
      </c>
      <c r="IN30" s="37">
        <f t="shared" si="120"/>
        <v>0</v>
      </c>
      <c r="IO30" s="37">
        <f t="shared" si="120"/>
        <v>0</v>
      </c>
      <c r="IP30" s="37">
        <f t="shared" si="120"/>
        <v>0</v>
      </c>
      <c r="IQ30" s="37">
        <f t="shared" si="120"/>
        <v>0</v>
      </c>
      <c r="IR30" s="37">
        <f t="shared" si="120"/>
        <v>0</v>
      </c>
      <c r="IS30" s="37">
        <f t="shared" si="120"/>
        <v>0</v>
      </c>
      <c r="IT30" s="37">
        <f t="shared" si="120"/>
        <v>0</v>
      </c>
      <c r="IU30" s="37">
        <f t="shared" si="120"/>
        <v>0</v>
      </c>
      <c r="IV30" s="37">
        <f t="shared" si="120"/>
        <v>0</v>
      </c>
      <c r="IW30" s="37">
        <f t="shared" si="120"/>
        <v>0</v>
      </c>
      <c r="IX30" s="37">
        <f t="shared" si="120"/>
        <v>0</v>
      </c>
      <c r="IY30" s="37">
        <f t="shared" si="120"/>
        <v>0</v>
      </c>
      <c r="IZ30" s="37">
        <f t="shared" si="120"/>
        <v>0</v>
      </c>
      <c r="JA30" s="37">
        <f t="shared" ref="JA30:LL30" si="121">IF(JA$2&gt;=$C29,IF(JA$2&lt;=$C30,(JA$2-$C29)/($C30-$C29),IF(JA$2&lt;=$C31,1-(JA$2-$C30)/($C31-$C30),0)),0)</f>
        <v>0</v>
      </c>
      <c r="JB30" s="37">
        <f t="shared" si="121"/>
        <v>0</v>
      </c>
      <c r="JC30" s="37">
        <f t="shared" si="121"/>
        <v>0</v>
      </c>
      <c r="JD30" s="37">
        <f t="shared" si="121"/>
        <v>0</v>
      </c>
      <c r="JE30" s="37">
        <f t="shared" si="121"/>
        <v>0</v>
      </c>
      <c r="JF30" s="37">
        <f t="shared" si="121"/>
        <v>0</v>
      </c>
      <c r="JG30" s="37">
        <f t="shared" si="121"/>
        <v>0</v>
      </c>
      <c r="JH30" s="37">
        <f t="shared" si="121"/>
        <v>0</v>
      </c>
      <c r="JI30" s="37">
        <f t="shared" si="121"/>
        <v>0</v>
      </c>
      <c r="JJ30" s="37">
        <f t="shared" si="121"/>
        <v>0</v>
      </c>
      <c r="JK30" s="37">
        <f t="shared" si="121"/>
        <v>0</v>
      </c>
      <c r="JL30" s="37">
        <f t="shared" si="121"/>
        <v>0</v>
      </c>
      <c r="JM30" s="37">
        <f t="shared" si="121"/>
        <v>0</v>
      </c>
      <c r="JN30" s="37">
        <f t="shared" si="121"/>
        <v>0</v>
      </c>
      <c r="JO30" s="37">
        <f t="shared" si="121"/>
        <v>0</v>
      </c>
      <c r="JP30" s="37">
        <f t="shared" si="121"/>
        <v>0</v>
      </c>
      <c r="JQ30" s="37">
        <f t="shared" si="121"/>
        <v>0</v>
      </c>
      <c r="JR30" s="37">
        <f t="shared" si="121"/>
        <v>0</v>
      </c>
      <c r="JS30" s="37">
        <f t="shared" si="121"/>
        <v>0</v>
      </c>
      <c r="JT30" s="37">
        <f t="shared" si="121"/>
        <v>0</v>
      </c>
      <c r="JU30" s="37">
        <f t="shared" si="121"/>
        <v>0</v>
      </c>
      <c r="JV30" s="37">
        <f t="shared" si="121"/>
        <v>0</v>
      </c>
      <c r="JW30" s="37">
        <f t="shared" si="121"/>
        <v>0</v>
      </c>
      <c r="JX30" s="37">
        <f t="shared" si="121"/>
        <v>0</v>
      </c>
      <c r="JY30" s="37">
        <f t="shared" si="121"/>
        <v>0</v>
      </c>
      <c r="JZ30" s="37">
        <f t="shared" si="121"/>
        <v>0</v>
      </c>
      <c r="KA30" s="37">
        <f t="shared" si="121"/>
        <v>0</v>
      </c>
      <c r="KB30" s="37">
        <f t="shared" si="121"/>
        <v>0</v>
      </c>
      <c r="KC30" s="37">
        <f t="shared" si="121"/>
        <v>0</v>
      </c>
      <c r="KD30" s="37">
        <f t="shared" si="121"/>
        <v>0</v>
      </c>
      <c r="KE30" s="37">
        <f t="shared" si="121"/>
        <v>0</v>
      </c>
      <c r="KF30" s="37">
        <f t="shared" si="121"/>
        <v>0</v>
      </c>
      <c r="KG30" s="37">
        <f t="shared" si="121"/>
        <v>0</v>
      </c>
      <c r="KH30" s="37">
        <f t="shared" si="121"/>
        <v>0</v>
      </c>
      <c r="KI30" s="37">
        <f t="shared" si="121"/>
        <v>0</v>
      </c>
      <c r="KJ30" s="37">
        <f t="shared" si="121"/>
        <v>0</v>
      </c>
      <c r="KK30" s="37">
        <f t="shared" si="121"/>
        <v>0</v>
      </c>
      <c r="KL30" s="37">
        <f t="shared" si="121"/>
        <v>0</v>
      </c>
      <c r="KM30" s="37">
        <f t="shared" si="121"/>
        <v>0</v>
      </c>
      <c r="KN30" s="37">
        <f t="shared" si="121"/>
        <v>0</v>
      </c>
      <c r="KO30" s="37">
        <f t="shared" si="121"/>
        <v>0</v>
      </c>
      <c r="KP30" s="37">
        <f t="shared" si="121"/>
        <v>0</v>
      </c>
      <c r="KQ30" s="37">
        <f t="shared" si="121"/>
        <v>0</v>
      </c>
      <c r="KR30" s="37">
        <f t="shared" si="121"/>
        <v>0</v>
      </c>
      <c r="KS30" s="37">
        <f t="shared" si="121"/>
        <v>0</v>
      </c>
      <c r="KT30" s="37">
        <f t="shared" si="121"/>
        <v>0</v>
      </c>
      <c r="KU30" s="37">
        <f t="shared" si="121"/>
        <v>0</v>
      </c>
      <c r="KV30" s="37">
        <f t="shared" si="121"/>
        <v>0</v>
      </c>
      <c r="KW30" s="37">
        <f t="shared" si="121"/>
        <v>0</v>
      </c>
      <c r="KX30" s="37">
        <f t="shared" si="121"/>
        <v>0</v>
      </c>
      <c r="KY30" s="37">
        <f t="shared" si="121"/>
        <v>0</v>
      </c>
      <c r="KZ30" s="37">
        <f t="shared" si="121"/>
        <v>0</v>
      </c>
      <c r="LA30" s="37">
        <f t="shared" si="121"/>
        <v>0</v>
      </c>
      <c r="LB30" s="37">
        <f t="shared" si="121"/>
        <v>0</v>
      </c>
      <c r="LC30" s="37">
        <f t="shared" si="121"/>
        <v>0</v>
      </c>
      <c r="LD30" s="37">
        <f t="shared" si="121"/>
        <v>0</v>
      </c>
      <c r="LE30" s="37">
        <f t="shared" si="121"/>
        <v>0</v>
      </c>
      <c r="LF30" s="37">
        <f t="shared" si="121"/>
        <v>8.3333333333333329E-2</v>
      </c>
      <c r="LG30" s="37">
        <f t="shared" si="121"/>
        <v>0.16666666666666666</v>
      </c>
      <c r="LH30" s="37">
        <f t="shared" si="121"/>
        <v>0.25</v>
      </c>
      <c r="LI30" s="37">
        <f t="shared" si="121"/>
        <v>0.33333333333333331</v>
      </c>
      <c r="LJ30" s="37">
        <f t="shared" si="121"/>
        <v>0.41666666666666669</v>
      </c>
      <c r="LK30" s="37">
        <f t="shared" si="121"/>
        <v>0.5</v>
      </c>
      <c r="LL30" s="37">
        <f t="shared" si="121"/>
        <v>0.58333333333333337</v>
      </c>
      <c r="LM30" s="37">
        <f t="shared" ref="LM30:NA30" si="122">IF(LM$2&gt;=$C29,IF(LM$2&lt;=$C30,(LM$2-$C29)/($C30-$C29),IF(LM$2&lt;=$C31,1-(LM$2-$C30)/($C31-$C30),0)),0)</f>
        <v>0.66666666666666663</v>
      </c>
      <c r="LN30" s="37">
        <f t="shared" si="122"/>
        <v>0.75</v>
      </c>
      <c r="LO30" s="37">
        <f t="shared" si="122"/>
        <v>0.83333333333333337</v>
      </c>
      <c r="LP30" s="37">
        <f t="shared" si="122"/>
        <v>0.91666666666666663</v>
      </c>
      <c r="LQ30" s="37">
        <f t="shared" si="122"/>
        <v>1</v>
      </c>
      <c r="LR30" s="37">
        <f t="shared" si="122"/>
        <v>0.91666666666666663</v>
      </c>
      <c r="LS30" s="37">
        <f t="shared" si="122"/>
        <v>0.83333333333333337</v>
      </c>
      <c r="LT30" s="37">
        <f t="shared" si="122"/>
        <v>0.75</v>
      </c>
      <c r="LU30" s="37">
        <f t="shared" si="122"/>
        <v>0.66666666666666674</v>
      </c>
      <c r="LV30" s="37">
        <f t="shared" si="122"/>
        <v>0.58333333333333326</v>
      </c>
      <c r="LW30" s="37">
        <f t="shared" si="122"/>
        <v>0.5</v>
      </c>
      <c r="LX30" s="37">
        <f t="shared" si="122"/>
        <v>0.41666666666666663</v>
      </c>
      <c r="LY30" s="37">
        <f t="shared" si="122"/>
        <v>0.33333333333333337</v>
      </c>
      <c r="LZ30" s="37">
        <f t="shared" si="122"/>
        <v>0.25</v>
      </c>
      <c r="MA30" s="37">
        <f t="shared" si="122"/>
        <v>0.16666666666666663</v>
      </c>
      <c r="MB30" s="37">
        <f t="shared" si="122"/>
        <v>8.333333333333337E-2</v>
      </c>
      <c r="MC30" s="37">
        <f t="shared" si="122"/>
        <v>0</v>
      </c>
      <c r="MD30" s="37">
        <f t="shared" si="122"/>
        <v>0</v>
      </c>
      <c r="ME30" s="37">
        <f t="shared" si="122"/>
        <v>0</v>
      </c>
      <c r="MF30" s="37">
        <f t="shared" si="122"/>
        <v>0</v>
      </c>
      <c r="MG30" s="37">
        <f t="shared" si="122"/>
        <v>0</v>
      </c>
      <c r="MH30" s="37">
        <f t="shared" si="122"/>
        <v>0</v>
      </c>
      <c r="MI30" s="37">
        <f t="shared" si="122"/>
        <v>0</v>
      </c>
      <c r="MJ30" s="37">
        <f t="shared" si="122"/>
        <v>0</v>
      </c>
      <c r="MK30" s="37">
        <f t="shared" si="122"/>
        <v>0</v>
      </c>
      <c r="ML30" s="37">
        <f t="shared" si="122"/>
        <v>0</v>
      </c>
      <c r="MM30" s="37">
        <f t="shared" si="122"/>
        <v>0</v>
      </c>
      <c r="MN30" s="37">
        <f t="shared" si="122"/>
        <v>0</v>
      </c>
      <c r="MO30" s="37">
        <f t="shared" si="122"/>
        <v>0</v>
      </c>
      <c r="MP30" s="37">
        <f t="shared" si="122"/>
        <v>0</v>
      </c>
      <c r="MQ30" s="37">
        <f t="shared" si="122"/>
        <v>0</v>
      </c>
      <c r="MR30" s="37">
        <f t="shared" si="122"/>
        <v>0</v>
      </c>
      <c r="MS30" s="37">
        <f t="shared" si="122"/>
        <v>0</v>
      </c>
      <c r="MT30" s="37">
        <f t="shared" si="122"/>
        <v>0</v>
      </c>
      <c r="MU30" s="37">
        <f t="shared" si="122"/>
        <v>0</v>
      </c>
      <c r="MV30" s="37">
        <f t="shared" si="122"/>
        <v>0</v>
      </c>
      <c r="MW30" s="37">
        <f t="shared" si="122"/>
        <v>0</v>
      </c>
      <c r="MX30" s="37">
        <f t="shared" si="122"/>
        <v>0</v>
      </c>
      <c r="MY30" s="37">
        <f t="shared" si="122"/>
        <v>0</v>
      </c>
      <c r="MZ30" s="37">
        <f t="shared" si="122"/>
        <v>0</v>
      </c>
      <c r="NA30" s="37">
        <f t="shared" si="122"/>
        <v>0</v>
      </c>
    </row>
    <row r="31" spans="3:365" x14ac:dyDescent="0.25">
      <c r="C31" s="36">
        <f t="shared" si="25"/>
        <v>336</v>
      </c>
      <c r="D31" s="36" t="str">
        <f t="shared" si="44"/>
        <v>28y</v>
      </c>
      <c r="E31" s="37">
        <f t="shared" ref="E31:BP31" si="123">IF(E$2&gt;=$C30,IF(E$2&lt;=$C31,(E$2-$C30)/($C31-$C30),IF(E$2&lt;=$C32,1-(E$2-$C31)/($C32-$C31),0)),0)</f>
        <v>0</v>
      </c>
      <c r="F31" s="37">
        <f t="shared" si="123"/>
        <v>0</v>
      </c>
      <c r="G31" s="37">
        <f t="shared" si="123"/>
        <v>0</v>
      </c>
      <c r="H31" s="37">
        <f t="shared" si="123"/>
        <v>0</v>
      </c>
      <c r="I31" s="37">
        <f t="shared" si="123"/>
        <v>0</v>
      </c>
      <c r="J31" s="37">
        <f t="shared" si="123"/>
        <v>0</v>
      </c>
      <c r="K31" s="37">
        <f t="shared" si="123"/>
        <v>0</v>
      </c>
      <c r="L31" s="37">
        <f t="shared" si="123"/>
        <v>0</v>
      </c>
      <c r="M31" s="37">
        <f t="shared" si="123"/>
        <v>0</v>
      </c>
      <c r="N31" s="37">
        <f t="shared" si="123"/>
        <v>0</v>
      </c>
      <c r="O31" s="37">
        <f t="shared" si="123"/>
        <v>0</v>
      </c>
      <c r="P31" s="37">
        <f t="shared" si="123"/>
        <v>0</v>
      </c>
      <c r="Q31" s="37">
        <f t="shared" si="123"/>
        <v>0</v>
      </c>
      <c r="R31" s="37">
        <f t="shared" si="123"/>
        <v>0</v>
      </c>
      <c r="S31" s="37">
        <f t="shared" si="123"/>
        <v>0</v>
      </c>
      <c r="T31" s="37">
        <f t="shared" si="123"/>
        <v>0</v>
      </c>
      <c r="U31" s="37">
        <f t="shared" si="123"/>
        <v>0</v>
      </c>
      <c r="V31" s="37">
        <f t="shared" si="123"/>
        <v>0</v>
      </c>
      <c r="W31" s="37">
        <f t="shared" si="123"/>
        <v>0</v>
      </c>
      <c r="X31" s="37">
        <f t="shared" si="123"/>
        <v>0</v>
      </c>
      <c r="Y31" s="37">
        <f t="shared" si="123"/>
        <v>0</v>
      </c>
      <c r="Z31" s="37">
        <f t="shared" si="123"/>
        <v>0</v>
      </c>
      <c r="AA31" s="37">
        <f t="shared" si="123"/>
        <v>0</v>
      </c>
      <c r="AB31" s="37">
        <f t="shared" si="123"/>
        <v>0</v>
      </c>
      <c r="AC31" s="37">
        <f t="shared" si="123"/>
        <v>0</v>
      </c>
      <c r="AD31" s="37">
        <f t="shared" si="123"/>
        <v>0</v>
      </c>
      <c r="AE31" s="37">
        <f t="shared" si="123"/>
        <v>0</v>
      </c>
      <c r="AF31" s="37">
        <f t="shared" si="123"/>
        <v>0</v>
      </c>
      <c r="AG31" s="37">
        <f t="shared" si="123"/>
        <v>0</v>
      </c>
      <c r="AH31" s="37">
        <f t="shared" si="123"/>
        <v>0</v>
      </c>
      <c r="AI31" s="37">
        <f t="shared" si="123"/>
        <v>0</v>
      </c>
      <c r="AJ31" s="37">
        <f t="shared" si="123"/>
        <v>0</v>
      </c>
      <c r="AK31" s="37">
        <f t="shared" si="123"/>
        <v>0</v>
      </c>
      <c r="AL31" s="37">
        <f t="shared" si="123"/>
        <v>0</v>
      </c>
      <c r="AM31" s="37">
        <f t="shared" si="123"/>
        <v>0</v>
      </c>
      <c r="AN31" s="37">
        <f t="shared" si="123"/>
        <v>0</v>
      </c>
      <c r="AO31" s="37">
        <f t="shared" si="123"/>
        <v>0</v>
      </c>
      <c r="AP31" s="37">
        <f t="shared" si="123"/>
        <v>0</v>
      </c>
      <c r="AQ31" s="37">
        <f t="shared" si="123"/>
        <v>0</v>
      </c>
      <c r="AR31" s="37">
        <f t="shared" si="123"/>
        <v>0</v>
      </c>
      <c r="AS31" s="37">
        <f t="shared" si="123"/>
        <v>0</v>
      </c>
      <c r="AT31" s="37">
        <f t="shared" si="123"/>
        <v>0</v>
      </c>
      <c r="AU31" s="37">
        <f t="shared" si="123"/>
        <v>0</v>
      </c>
      <c r="AV31" s="37">
        <f t="shared" si="123"/>
        <v>0</v>
      </c>
      <c r="AW31" s="37">
        <f t="shared" si="123"/>
        <v>0</v>
      </c>
      <c r="AX31" s="37">
        <f t="shared" si="123"/>
        <v>0</v>
      </c>
      <c r="AY31" s="37">
        <f t="shared" si="123"/>
        <v>0</v>
      </c>
      <c r="AZ31" s="37">
        <f t="shared" si="123"/>
        <v>0</v>
      </c>
      <c r="BA31" s="37">
        <f t="shared" si="123"/>
        <v>0</v>
      </c>
      <c r="BB31" s="37">
        <f t="shared" si="123"/>
        <v>0</v>
      </c>
      <c r="BC31" s="37">
        <f t="shared" si="123"/>
        <v>0</v>
      </c>
      <c r="BD31" s="37">
        <f t="shared" si="123"/>
        <v>0</v>
      </c>
      <c r="BE31" s="37">
        <f t="shared" si="123"/>
        <v>0</v>
      </c>
      <c r="BF31" s="37">
        <f t="shared" si="123"/>
        <v>0</v>
      </c>
      <c r="BG31" s="37">
        <f t="shared" si="123"/>
        <v>0</v>
      </c>
      <c r="BH31" s="37">
        <f t="shared" si="123"/>
        <v>0</v>
      </c>
      <c r="BI31" s="37">
        <f t="shared" si="123"/>
        <v>0</v>
      </c>
      <c r="BJ31" s="37">
        <f t="shared" si="123"/>
        <v>0</v>
      </c>
      <c r="BK31" s="37">
        <f t="shared" si="123"/>
        <v>0</v>
      </c>
      <c r="BL31" s="37">
        <f t="shared" si="123"/>
        <v>0</v>
      </c>
      <c r="BM31" s="37">
        <f t="shared" si="123"/>
        <v>0</v>
      </c>
      <c r="BN31" s="37">
        <f t="shared" si="123"/>
        <v>0</v>
      </c>
      <c r="BO31" s="37">
        <f t="shared" si="123"/>
        <v>0</v>
      </c>
      <c r="BP31" s="37">
        <f t="shared" si="123"/>
        <v>0</v>
      </c>
      <c r="BQ31" s="37">
        <f t="shared" ref="BQ31:EB31" si="124">IF(BQ$2&gt;=$C30,IF(BQ$2&lt;=$C31,(BQ$2-$C30)/($C31-$C30),IF(BQ$2&lt;=$C32,1-(BQ$2-$C31)/($C32-$C31),0)),0)</f>
        <v>0</v>
      </c>
      <c r="BR31" s="37">
        <f t="shared" si="124"/>
        <v>0</v>
      </c>
      <c r="BS31" s="37">
        <f t="shared" si="124"/>
        <v>0</v>
      </c>
      <c r="BT31" s="37">
        <f t="shared" si="124"/>
        <v>0</v>
      </c>
      <c r="BU31" s="37">
        <f t="shared" si="124"/>
        <v>0</v>
      </c>
      <c r="BV31" s="37">
        <f t="shared" si="124"/>
        <v>0</v>
      </c>
      <c r="BW31" s="37">
        <f t="shared" si="124"/>
        <v>0</v>
      </c>
      <c r="BX31" s="37">
        <f t="shared" si="124"/>
        <v>0</v>
      </c>
      <c r="BY31" s="37">
        <f t="shared" si="124"/>
        <v>0</v>
      </c>
      <c r="BZ31" s="37">
        <f t="shared" si="124"/>
        <v>0</v>
      </c>
      <c r="CA31" s="37">
        <f t="shared" si="124"/>
        <v>0</v>
      </c>
      <c r="CB31" s="37">
        <f t="shared" si="124"/>
        <v>0</v>
      </c>
      <c r="CC31" s="37">
        <f t="shared" si="124"/>
        <v>0</v>
      </c>
      <c r="CD31" s="37">
        <f t="shared" si="124"/>
        <v>0</v>
      </c>
      <c r="CE31" s="37">
        <f t="shared" si="124"/>
        <v>0</v>
      </c>
      <c r="CF31" s="37">
        <f t="shared" si="124"/>
        <v>0</v>
      </c>
      <c r="CG31" s="37">
        <f t="shared" si="124"/>
        <v>0</v>
      </c>
      <c r="CH31" s="37">
        <f t="shared" si="124"/>
        <v>0</v>
      </c>
      <c r="CI31" s="37">
        <f t="shared" si="124"/>
        <v>0</v>
      </c>
      <c r="CJ31" s="37">
        <f t="shared" si="124"/>
        <v>0</v>
      </c>
      <c r="CK31" s="37">
        <f t="shared" si="124"/>
        <v>0</v>
      </c>
      <c r="CL31" s="37">
        <f t="shared" si="124"/>
        <v>0</v>
      </c>
      <c r="CM31" s="37">
        <f t="shared" si="124"/>
        <v>0</v>
      </c>
      <c r="CN31" s="37">
        <f t="shared" si="124"/>
        <v>0</v>
      </c>
      <c r="CO31" s="37">
        <f t="shared" si="124"/>
        <v>0</v>
      </c>
      <c r="CP31" s="37">
        <f t="shared" si="124"/>
        <v>0</v>
      </c>
      <c r="CQ31" s="37">
        <f t="shared" si="124"/>
        <v>0</v>
      </c>
      <c r="CR31" s="37">
        <f t="shared" si="124"/>
        <v>0</v>
      </c>
      <c r="CS31" s="37">
        <f t="shared" si="124"/>
        <v>0</v>
      </c>
      <c r="CT31" s="37">
        <f t="shared" si="124"/>
        <v>0</v>
      </c>
      <c r="CU31" s="37">
        <f t="shared" si="124"/>
        <v>0</v>
      </c>
      <c r="CV31" s="37">
        <f t="shared" si="124"/>
        <v>0</v>
      </c>
      <c r="CW31" s="37">
        <f t="shared" si="124"/>
        <v>0</v>
      </c>
      <c r="CX31" s="37">
        <f t="shared" si="124"/>
        <v>0</v>
      </c>
      <c r="CY31" s="37">
        <f t="shared" si="124"/>
        <v>0</v>
      </c>
      <c r="CZ31" s="37">
        <f t="shared" si="124"/>
        <v>0</v>
      </c>
      <c r="DA31" s="37">
        <f t="shared" si="124"/>
        <v>0</v>
      </c>
      <c r="DB31" s="37">
        <f t="shared" si="124"/>
        <v>0</v>
      </c>
      <c r="DC31" s="37">
        <f t="shared" si="124"/>
        <v>0</v>
      </c>
      <c r="DD31" s="37">
        <f t="shared" si="124"/>
        <v>0</v>
      </c>
      <c r="DE31" s="37">
        <f t="shared" si="124"/>
        <v>0</v>
      </c>
      <c r="DF31" s="37">
        <f t="shared" si="124"/>
        <v>0</v>
      </c>
      <c r="DG31" s="37">
        <f t="shared" si="124"/>
        <v>0</v>
      </c>
      <c r="DH31" s="37">
        <f t="shared" si="124"/>
        <v>0</v>
      </c>
      <c r="DI31" s="37">
        <f t="shared" si="124"/>
        <v>0</v>
      </c>
      <c r="DJ31" s="37">
        <f t="shared" si="124"/>
        <v>0</v>
      </c>
      <c r="DK31" s="37">
        <f t="shared" si="124"/>
        <v>0</v>
      </c>
      <c r="DL31" s="37">
        <f t="shared" si="124"/>
        <v>0</v>
      </c>
      <c r="DM31" s="37">
        <f t="shared" si="124"/>
        <v>0</v>
      </c>
      <c r="DN31" s="37">
        <f t="shared" si="124"/>
        <v>0</v>
      </c>
      <c r="DO31" s="37">
        <f t="shared" si="124"/>
        <v>0</v>
      </c>
      <c r="DP31" s="37">
        <f t="shared" si="124"/>
        <v>0</v>
      </c>
      <c r="DQ31" s="37">
        <f t="shared" si="124"/>
        <v>0</v>
      </c>
      <c r="DR31" s="37">
        <f t="shared" si="124"/>
        <v>0</v>
      </c>
      <c r="DS31" s="37">
        <f t="shared" si="124"/>
        <v>0</v>
      </c>
      <c r="DT31" s="37">
        <f t="shared" si="124"/>
        <v>0</v>
      </c>
      <c r="DU31" s="37">
        <f t="shared" si="124"/>
        <v>0</v>
      </c>
      <c r="DV31" s="37">
        <f t="shared" si="124"/>
        <v>0</v>
      </c>
      <c r="DW31" s="37">
        <f t="shared" si="124"/>
        <v>0</v>
      </c>
      <c r="DX31" s="37">
        <f t="shared" si="124"/>
        <v>0</v>
      </c>
      <c r="DY31" s="37">
        <f t="shared" si="124"/>
        <v>0</v>
      </c>
      <c r="DZ31" s="37">
        <f t="shared" si="124"/>
        <v>0</v>
      </c>
      <c r="EA31" s="37">
        <f t="shared" si="124"/>
        <v>0</v>
      </c>
      <c r="EB31" s="37">
        <f t="shared" si="124"/>
        <v>0</v>
      </c>
      <c r="EC31" s="37">
        <f t="shared" ref="EC31:GN31" si="125">IF(EC$2&gt;=$C30,IF(EC$2&lt;=$C31,(EC$2-$C30)/($C31-$C30),IF(EC$2&lt;=$C32,1-(EC$2-$C31)/($C32-$C31),0)),0)</f>
        <v>0</v>
      </c>
      <c r="ED31" s="37">
        <f t="shared" si="125"/>
        <v>0</v>
      </c>
      <c r="EE31" s="37">
        <f t="shared" si="125"/>
        <v>0</v>
      </c>
      <c r="EF31" s="37">
        <f t="shared" si="125"/>
        <v>0</v>
      </c>
      <c r="EG31" s="37">
        <f t="shared" si="125"/>
        <v>0</v>
      </c>
      <c r="EH31" s="37">
        <f t="shared" si="125"/>
        <v>0</v>
      </c>
      <c r="EI31" s="37">
        <f t="shared" si="125"/>
        <v>0</v>
      </c>
      <c r="EJ31" s="37">
        <f t="shared" si="125"/>
        <v>0</v>
      </c>
      <c r="EK31" s="37">
        <f t="shared" si="125"/>
        <v>0</v>
      </c>
      <c r="EL31" s="37">
        <f t="shared" si="125"/>
        <v>0</v>
      </c>
      <c r="EM31" s="37">
        <f t="shared" si="125"/>
        <v>0</v>
      </c>
      <c r="EN31" s="37">
        <f t="shared" si="125"/>
        <v>0</v>
      </c>
      <c r="EO31" s="37">
        <f t="shared" si="125"/>
        <v>0</v>
      </c>
      <c r="EP31" s="37">
        <f t="shared" si="125"/>
        <v>0</v>
      </c>
      <c r="EQ31" s="37">
        <f t="shared" si="125"/>
        <v>0</v>
      </c>
      <c r="ER31" s="37">
        <f t="shared" si="125"/>
        <v>0</v>
      </c>
      <c r="ES31" s="37">
        <f t="shared" si="125"/>
        <v>0</v>
      </c>
      <c r="ET31" s="37">
        <f t="shared" si="125"/>
        <v>0</v>
      </c>
      <c r="EU31" s="37">
        <f t="shared" si="125"/>
        <v>0</v>
      </c>
      <c r="EV31" s="37">
        <f t="shared" si="125"/>
        <v>0</v>
      </c>
      <c r="EW31" s="37">
        <f t="shared" si="125"/>
        <v>0</v>
      </c>
      <c r="EX31" s="37">
        <f t="shared" si="125"/>
        <v>0</v>
      </c>
      <c r="EY31" s="37">
        <f t="shared" si="125"/>
        <v>0</v>
      </c>
      <c r="EZ31" s="37">
        <f t="shared" si="125"/>
        <v>0</v>
      </c>
      <c r="FA31" s="37">
        <f t="shared" si="125"/>
        <v>0</v>
      </c>
      <c r="FB31" s="37">
        <f t="shared" si="125"/>
        <v>0</v>
      </c>
      <c r="FC31" s="37">
        <f t="shared" si="125"/>
        <v>0</v>
      </c>
      <c r="FD31" s="37">
        <f t="shared" si="125"/>
        <v>0</v>
      </c>
      <c r="FE31" s="37">
        <f t="shared" si="125"/>
        <v>0</v>
      </c>
      <c r="FF31" s="37">
        <f t="shared" si="125"/>
        <v>0</v>
      </c>
      <c r="FG31" s="37">
        <f t="shared" si="125"/>
        <v>0</v>
      </c>
      <c r="FH31" s="37">
        <f t="shared" si="125"/>
        <v>0</v>
      </c>
      <c r="FI31" s="37">
        <f t="shared" si="125"/>
        <v>0</v>
      </c>
      <c r="FJ31" s="37">
        <f t="shared" si="125"/>
        <v>0</v>
      </c>
      <c r="FK31" s="37">
        <f t="shared" si="125"/>
        <v>0</v>
      </c>
      <c r="FL31" s="37">
        <f t="shared" si="125"/>
        <v>0</v>
      </c>
      <c r="FM31" s="37">
        <f t="shared" si="125"/>
        <v>0</v>
      </c>
      <c r="FN31" s="37">
        <f t="shared" si="125"/>
        <v>0</v>
      </c>
      <c r="FO31" s="37">
        <f t="shared" si="125"/>
        <v>0</v>
      </c>
      <c r="FP31" s="37">
        <f t="shared" si="125"/>
        <v>0</v>
      </c>
      <c r="FQ31" s="37">
        <f t="shared" si="125"/>
        <v>0</v>
      </c>
      <c r="FR31" s="37">
        <f t="shared" si="125"/>
        <v>0</v>
      </c>
      <c r="FS31" s="37">
        <f t="shared" si="125"/>
        <v>0</v>
      </c>
      <c r="FT31" s="37">
        <f t="shared" si="125"/>
        <v>0</v>
      </c>
      <c r="FU31" s="37">
        <f t="shared" si="125"/>
        <v>0</v>
      </c>
      <c r="FV31" s="37">
        <f t="shared" si="125"/>
        <v>0</v>
      </c>
      <c r="FW31" s="37">
        <f t="shared" si="125"/>
        <v>0</v>
      </c>
      <c r="FX31" s="37">
        <f t="shared" si="125"/>
        <v>0</v>
      </c>
      <c r="FY31" s="37">
        <f t="shared" si="125"/>
        <v>0</v>
      </c>
      <c r="FZ31" s="37">
        <f t="shared" si="125"/>
        <v>0</v>
      </c>
      <c r="GA31" s="37">
        <f t="shared" si="125"/>
        <v>0</v>
      </c>
      <c r="GB31" s="37">
        <f t="shared" si="125"/>
        <v>0</v>
      </c>
      <c r="GC31" s="37">
        <f t="shared" si="125"/>
        <v>0</v>
      </c>
      <c r="GD31" s="37">
        <f t="shared" si="125"/>
        <v>0</v>
      </c>
      <c r="GE31" s="37">
        <f t="shared" si="125"/>
        <v>0</v>
      </c>
      <c r="GF31" s="37">
        <f t="shared" si="125"/>
        <v>0</v>
      </c>
      <c r="GG31" s="37">
        <f t="shared" si="125"/>
        <v>0</v>
      </c>
      <c r="GH31" s="37">
        <f t="shared" si="125"/>
        <v>0</v>
      </c>
      <c r="GI31" s="37">
        <f t="shared" si="125"/>
        <v>0</v>
      </c>
      <c r="GJ31" s="37">
        <f t="shared" si="125"/>
        <v>0</v>
      </c>
      <c r="GK31" s="37">
        <f t="shared" si="125"/>
        <v>0</v>
      </c>
      <c r="GL31" s="37">
        <f t="shared" si="125"/>
        <v>0</v>
      </c>
      <c r="GM31" s="37">
        <f t="shared" si="125"/>
        <v>0</v>
      </c>
      <c r="GN31" s="37">
        <f t="shared" si="125"/>
        <v>0</v>
      </c>
      <c r="GO31" s="37">
        <f t="shared" ref="GO31:IZ31" si="126">IF(GO$2&gt;=$C30,IF(GO$2&lt;=$C31,(GO$2-$C30)/($C31-$C30),IF(GO$2&lt;=$C32,1-(GO$2-$C31)/($C32-$C31),0)),0)</f>
        <v>0</v>
      </c>
      <c r="GP31" s="37">
        <f t="shared" si="126"/>
        <v>0</v>
      </c>
      <c r="GQ31" s="37">
        <f t="shared" si="126"/>
        <v>0</v>
      </c>
      <c r="GR31" s="37">
        <f t="shared" si="126"/>
        <v>0</v>
      </c>
      <c r="GS31" s="37">
        <f t="shared" si="126"/>
        <v>0</v>
      </c>
      <c r="GT31" s="37">
        <f t="shared" si="126"/>
        <v>0</v>
      </c>
      <c r="GU31" s="37">
        <f t="shared" si="126"/>
        <v>0</v>
      </c>
      <c r="GV31" s="37">
        <f t="shared" si="126"/>
        <v>0</v>
      </c>
      <c r="GW31" s="37">
        <f t="shared" si="126"/>
        <v>0</v>
      </c>
      <c r="GX31" s="37">
        <f t="shared" si="126"/>
        <v>0</v>
      </c>
      <c r="GY31" s="37">
        <f t="shared" si="126"/>
        <v>0</v>
      </c>
      <c r="GZ31" s="37">
        <f t="shared" si="126"/>
        <v>0</v>
      </c>
      <c r="HA31" s="37">
        <f t="shared" si="126"/>
        <v>0</v>
      </c>
      <c r="HB31" s="37">
        <f t="shared" si="126"/>
        <v>0</v>
      </c>
      <c r="HC31" s="37">
        <f t="shared" si="126"/>
        <v>0</v>
      </c>
      <c r="HD31" s="37">
        <f t="shared" si="126"/>
        <v>0</v>
      </c>
      <c r="HE31" s="37">
        <f t="shared" si="126"/>
        <v>0</v>
      </c>
      <c r="HF31" s="37">
        <f t="shared" si="126"/>
        <v>0</v>
      </c>
      <c r="HG31" s="37">
        <f t="shared" si="126"/>
        <v>0</v>
      </c>
      <c r="HH31" s="37">
        <f t="shared" si="126"/>
        <v>0</v>
      </c>
      <c r="HI31" s="37">
        <f t="shared" si="126"/>
        <v>0</v>
      </c>
      <c r="HJ31" s="37">
        <f t="shared" si="126"/>
        <v>0</v>
      </c>
      <c r="HK31" s="37">
        <f t="shared" si="126"/>
        <v>0</v>
      </c>
      <c r="HL31" s="37">
        <f t="shared" si="126"/>
        <v>0</v>
      </c>
      <c r="HM31" s="37">
        <f t="shared" si="126"/>
        <v>0</v>
      </c>
      <c r="HN31" s="37">
        <f t="shared" si="126"/>
        <v>0</v>
      </c>
      <c r="HO31" s="37">
        <f t="shared" si="126"/>
        <v>0</v>
      </c>
      <c r="HP31" s="37">
        <f t="shared" si="126"/>
        <v>0</v>
      </c>
      <c r="HQ31" s="37">
        <f t="shared" si="126"/>
        <v>0</v>
      </c>
      <c r="HR31" s="37">
        <f t="shared" si="126"/>
        <v>0</v>
      </c>
      <c r="HS31" s="37">
        <f t="shared" si="126"/>
        <v>0</v>
      </c>
      <c r="HT31" s="37">
        <f t="shared" si="126"/>
        <v>0</v>
      </c>
      <c r="HU31" s="37">
        <f t="shared" si="126"/>
        <v>0</v>
      </c>
      <c r="HV31" s="37">
        <f t="shared" si="126"/>
        <v>0</v>
      </c>
      <c r="HW31" s="37">
        <f t="shared" si="126"/>
        <v>0</v>
      </c>
      <c r="HX31" s="37">
        <f t="shared" si="126"/>
        <v>0</v>
      </c>
      <c r="HY31" s="37">
        <f t="shared" si="126"/>
        <v>0</v>
      </c>
      <c r="HZ31" s="37">
        <f t="shared" si="126"/>
        <v>0</v>
      </c>
      <c r="IA31" s="37">
        <f t="shared" si="126"/>
        <v>0</v>
      </c>
      <c r="IB31" s="37">
        <f t="shared" si="126"/>
        <v>0</v>
      </c>
      <c r="IC31" s="37">
        <f t="shared" si="126"/>
        <v>0</v>
      </c>
      <c r="ID31" s="37">
        <f t="shared" si="126"/>
        <v>0</v>
      </c>
      <c r="IE31" s="37">
        <f t="shared" si="126"/>
        <v>0</v>
      </c>
      <c r="IF31" s="37">
        <f t="shared" si="126"/>
        <v>0</v>
      </c>
      <c r="IG31" s="37">
        <f t="shared" si="126"/>
        <v>0</v>
      </c>
      <c r="IH31" s="37">
        <f t="shared" si="126"/>
        <v>0</v>
      </c>
      <c r="II31" s="37">
        <f t="shared" si="126"/>
        <v>0</v>
      </c>
      <c r="IJ31" s="37">
        <f t="shared" si="126"/>
        <v>0</v>
      </c>
      <c r="IK31" s="37">
        <f t="shared" si="126"/>
        <v>0</v>
      </c>
      <c r="IL31" s="37">
        <f t="shared" si="126"/>
        <v>0</v>
      </c>
      <c r="IM31" s="37">
        <f t="shared" si="126"/>
        <v>0</v>
      </c>
      <c r="IN31" s="37">
        <f t="shared" si="126"/>
        <v>0</v>
      </c>
      <c r="IO31" s="37">
        <f t="shared" si="126"/>
        <v>0</v>
      </c>
      <c r="IP31" s="37">
        <f t="shared" si="126"/>
        <v>0</v>
      </c>
      <c r="IQ31" s="37">
        <f t="shared" si="126"/>
        <v>0</v>
      </c>
      <c r="IR31" s="37">
        <f t="shared" si="126"/>
        <v>0</v>
      </c>
      <c r="IS31" s="37">
        <f t="shared" si="126"/>
        <v>0</v>
      </c>
      <c r="IT31" s="37">
        <f t="shared" si="126"/>
        <v>0</v>
      </c>
      <c r="IU31" s="37">
        <f t="shared" si="126"/>
        <v>0</v>
      </c>
      <c r="IV31" s="37">
        <f t="shared" si="126"/>
        <v>0</v>
      </c>
      <c r="IW31" s="37">
        <f t="shared" si="126"/>
        <v>0</v>
      </c>
      <c r="IX31" s="37">
        <f t="shared" si="126"/>
        <v>0</v>
      </c>
      <c r="IY31" s="37">
        <f t="shared" si="126"/>
        <v>0</v>
      </c>
      <c r="IZ31" s="37">
        <f t="shared" si="126"/>
        <v>0</v>
      </c>
      <c r="JA31" s="37">
        <f t="shared" ref="JA31:LL31" si="127">IF(JA$2&gt;=$C30,IF(JA$2&lt;=$C31,(JA$2-$C30)/($C31-$C30),IF(JA$2&lt;=$C32,1-(JA$2-$C31)/($C32-$C31),0)),0)</f>
        <v>0</v>
      </c>
      <c r="JB31" s="37">
        <f t="shared" si="127"/>
        <v>0</v>
      </c>
      <c r="JC31" s="37">
        <f t="shared" si="127"/>
        <v>0</v>
      </c>
      <c r="JD31" s="37">
        <f t="shared" si="127"/>
        <v>0</v>
      </c>
      <c r="JE31" s="37">
        <f t="shared" si="127"/>
        <v>0</v>
      </c>
      <c r="JF31" s="37">
        <f t="shared" si="127"/>
        <v>0</v>
      </c>
      <c r="JG31" s="37">
        <f t="shared" si="127"/>
        <v>0</v>
      </c>
      <c r="JH31" s="37">
        <f t="shared" si="127"/>
        <v>0</v>
      </c>
      <c r="JI31" s="37">
        <f t="shared" si="127"/>
        <v>0</v>
      </c>
      <c r="JJ31" s="37">
        <f t="shared" si="127"/>
        <v>0</v>
      </c>
      <c r="JK31" s="37">
        <f t="shared" si="127"/>
        <v>0</v>
      </c>
      <c r="JL31" s="37">
        <f t="shared" si="127"/>
        <v>0</v>
      </c>
      <c r="JM31" s="37">
        <f t="shared" si="127"/>
        <v>0</v>
      </c>
      <c r="JN31" s="37">
        <f t="shared" si="127"/>
        <v>0</v>
      </c>
      <c r="JO31" s="37">
        <f t="shared" si="127"/>
        <v>0</v>
      </c>
      <c r="JP31" s="37">
        <f t="shared" si="127"/>
        <v>0</v>
      </c>
      <c r="JQ31" s="37">
        <f t="shared" si="127"/>
        <v>0</v>
      </c>
      <c r="JR31" s="37">
        <f t="shared" si="127"/>
        <v>0</v>
      </c>
      <c r="JS31" s="37">
        <f t="shared" si="127"/>
        <v>0</v>
      </c>
      <c r="JT31" s="37">
        <f t="shared" si="127"/>
        <v>0</v>
      </c>
      <c r="JU31" s="37">
        <f t="shared" si="127"/>
        <v>0</v>
      </c>
      <c r="JV31" s="37">
        <f t="shared" si="127"/>
        <v>0</v>
      </c>
      <c r="JW31" s="37">
        <f t="shared" si="127"/>
        <v>0</v>
      </c>
      <c r="JX31" s="37">
        <f t="shared" si="127"/>
        <v>0</v>
      </c>
      <c r="JY31" s="37">
        <f t="shared" si="127"/>
        <v>0</v>
      </c>
      <c r="JZ31" s="37">
        <f t="shared" si="127"/>
        <v>0</v>
      </c>
      <c r="KA31" s="37">
        <f t="shared" si="127"/>
        <v>0</v>
      </c>
      <c r="KB31" s="37">
        <f t="shared" si="127"/>
        <v>0</v>
      </c>
      <c r="KC31" s="37">
        <f t="shared" si="127"/>
        <v>0</v>
      </c>
      <c r="KD31" s="37">
        <f t="shared" si="127"/>
        <v>0</v>
      </c>
      <c r="KE31" s="37">
        <f t="shared" si="127"/>
        <v>0</v>
      </c>
      <c r="KF31" s="37">
        <f t="shared" si="127"/>
        <v>0</v>
      </c>
      <c r="KG31" s="37">
        <f t="shared" si="127"/>
        <v>0</v>
      </c>
      <c r="KH31" s="37">
        <f t="shared" si="127"/>
        <v>0</v>
      </c>
      <c r="KI31" s="37">
        <f t="shared" si="127"/>
        <v>0</v>
      </c>
      <c r="KJ31" s="37">
        <f t="shared" si="127"/>
        <v>0</v>
      </c>
      <c r="KK31" s="37">
        <f t="shared" si="127"/>
        <v>0</v>
      </c>
      <c r="KL31" s="37">
        <f t="shared" si="127"/>
        <v>0</v>
      </c>
      <c r="KM31" s="37">
        <f t="shared" si="127"/>
        <v>0</v>
      </c>
      <c r="KN31" s="37">
        <f t="shared" si="127"/>
        <v>0</v>
      </c>
      <c r="KO31" s="37">
        <f t="shared" si="127"/>
        <v>0</v>
      </c>
      <c r="KP31" s="37">
        <f t="shared" si="127"/>
        <v>0</v>
      </c>
      <c r="KQ31" s="37">
        <f t="shared" si="127"/>
        <v>0</v>
      </c>
      <c r="KR31" s="37">
        <f t="shared" si="127"/>
        <v>0</v>
      </c>
      <c r="KS31" s="37">
        <f t="shared" si="127"/>
        <v>0</v>
      </c>
      <c r="KT31" s="37">
        <f t="shared" si="127"/>
        <v>0</v>
      </c>
      <c r="KU31" s="37">
        <f t="shared" si="127"/>
        <v>0</v>
      </c>
      <c r="KV31" s="37">
        <f t="shared" si="127"/>
        <v>0</v>
      </c>
      <c r="KW31" s="37">
        <f t="shared" si="127"/>
        <v>0</v>
      </c>
      <c r="KX31" s="37">
        <f t="shared" si="127"/>
        <v>0</v>
      </c>
      <c r="KY31" s="37">
        <f t="shared" si="127"/>
        <v>0</v>
      </c>
      <c r="KZ31" s="37">
        <f t="shared" si="127"/>
        <v>0</v>
      </c>
      <c r="LA31" s="37">
        <f t="shared" si="127"/>
        <v>0</v>
      </c>
      <c r="LB31" s="37">
        <f t="shared" si="127"/>
        <v>0</v>
      </c>
      <c r="LC31" s="37">
        <f t="shared" si="127"/>
        <v>0</v>
      </c>
      <c r="LD31" s="37">
        <f t="shared" si="127"/>
        <v>0</v>
      </c>
      <c r="LE31" s="37">
        <f t="shared" si="127"/>
        <v>0</v>
      </c>
      <c r="LF31" s="37">
        <f t="shared" si="127"/>
        <v>0</v>
      </c>
      <c r="LG31" s="37">
        <f t="shared" si="127"/>
        <v>0</v>
      </c>
      <c r="LH31" s="37">
        <f t="shared" si="127"/>
        <v>0</v>
      </c>
      <c r="LI31" s="37">
        <f t="shared" si="127"/>
        <v>0</v>
      </c>
      <c r="LJ31" s="37">
        <f t="shared" si="127"/>
        <v>0</v>
      </c>
      <c r="LK31" s="37">
        <f t="shared" si="127"/>
        <v>0</v>
      </c>
      <c r="LL31" s="37">
        <f t="shared" si="127"/>
        <v>0</v>
      </c>
      <c r="LM31" s="37">
        <f t="shared" ref="LM31:NA31" si="128">IF(LM$2&gt;=$C30,IF(LM$2&lt;=$C31,(LM$2-$C30)/($C31-$C30),IF(LM$2&lt;=$C32,1-(LM$2-$C31)/($C32-$C31),0)),0)</f>
        <v>0</v>
      </c>
      <c r="LN31" s="37">
        <f t="shared" si="128"/>
        <v>0</v>
      </c>
      <c r="LO31" s="37">
        <f t="shared" si="128"/>
        <v>0</v>
      </c>
      <c r="LP31" s="37">
        <f t="shared" si="128"/>
        <v>0</v>
      </c>
      <c r="LQ31" s="37">
        <f t="shared" si="128"/>
        <v>0</v>
      </c>
      <c r="LR31" s="37">
        <f t="shared" si="128"/>
        <v>8.3333333333333329E-2</v>
      </c>
      <c r="LS31" s="37">
        <f t="shared" si="128"/>
        <v>0.16666666666666666</v>
      </c>
      <c r="LT31" s="37">
        <f t="shared" si="128"/>
        <v>0.25</v>
      </c>
      <c r="LU31" s="37">
        <f t="shared" si="128"/>
        <v>0.33333333333333331</v>
      </c>
      <c r="LV31" s="37">
        <f t="shared" si="128"/>
        <v>0.41666666666666669</v>
      </c>
      <c r="LW31" s="37">
        <f t="shared" si="128"/>
        <v>0.5</v>
      </c>
      <c r="LX31" s="37">
        <f t="shared" si="128"/>
        <v>0.58333333333333337</v>
      </c>
      <c r="LY31" s="37">
        <f t="shared" si="128"/>
        <v>0.66666666666666663</v>
      </c>
      <c r="LZ31" s="37">
        <f t="shared" si="128"/>
        <v>0.75</v>
      </c>
      <c r="MA31" s="37">
        <f t="shared" si="128"/>
        <v>0.83333333333333337</v>
      </c>
      <c r="MB31" s="37">
        <f t="shared" si="128"/>
        <v>0.91666666666666663</v>
      </c>
      <c r="MC31" s="37">
        <f t="shared" si="128"/>
        <v>1</v>
      </c>
      <c r="MD31" s="37">
        <f t="shared" si="128"/>
        <v>0.91666666666666663</v>
      </c>
      <c r="ME31" s="37">
        <f t="shared" si="128"/>
        <v>0.83333333333333337</v>
      </c>
      <c r="MF31" s="37">
        <f t="shared" si="128"/>
        <v>0.75</v>
      </c>
      <c r="MG31" s="37">
        <f t="shared" si="128"/>
        <v>0.66666666666666674</v>
      </c>
      <c r="MH31" s="37">
        <f t="shared" si="128"/>
        <v>0.58333333333333326</v>
      </c>
      <c r="MI31" s="37">
        <f t="shared" si="128"/>
        <v>0.5</v>
      </c>
      <c r="MJ31" s="37">
        <f t="shared" si="128"/>
        <v>0.41666666666666663</v>
      </c>
      <c r="MK31" s="37">
        <f t="shared" si="128"/>
        <v>0.33333333333333337</v>
      </c>
      <c r="ML31" s="37">
        <f t="shared" si="128"/>
        <v>0.25</v>
      </c>
      <c r="MM31" s="37">
        <f t="shared" si="128"/>
        <v>0.16666666666666663</v>
      </c>
      <c r="MN31" s="37">
        <f t="shared" si="128"/>
        <v>8.333333333333337E-2</v>
      </c>
      <c r="MO31" s="37">
        <f t="shared" si="128"/>
        <v>0</v>
      </c>
      <c r="MP31" s="37">
        <f t="shared" si="128"/>
        <v>0</v>
      </c>
      <c r="MQ31" s="37">
        <f t="shared" si="128"/>
        <v>0</v>
      </c>
      <c r="MR31" s="37">
        <f t="shared" si="128"/>
        <v>0</v>
      </c>
      <c r="MS31" s="37">
        <f t="shared" si="128"/>
        <v>0</v>
      </c>
      <c r="MT31" s="37">
        <f t="shared" si="128"/>
        <v>0</v>
      </c>
      <c r="MU31" s="37">
        <f t="shared" si="128"/>
        <v>0</v>
      </c>
      <c r="MV31" s="37">
        <f t="shared" si="128"/>
        <v>0</v>
      </c>
      <c r="MW31" s="37">
        <f t="shared" si="128"/>
        <v>0</v>
      </c>
      <c r="MX31" s="37">
        <f t="shared" si="128"/>
        <v>0</v>
      </c>
      <c r="MY31" s="37">
        <f t="shared" si="128"/>
        <v>0</v>
      </c>
      <c r="MZ31" s="37">
        <f t="shared" si="128"/>
        <v>0</v>
      </c>
      <c r="NA31" s="37">
        <f t="shared" si="128"/>
        <v>0</v>
      </c>
    </row>
    <row r="32" spans="3:365" x14ac:dyDescent="0.25">
      <c r="C32" s="36">
        <f t="shared" si="25"/>
        <v>348</v>
      </c>
      <c r="D32" s="36" t="str">
        <f t="shared" si="44"/>
        <v>29y</v>
      </c>
      <c r="E32" s="37">
        <f t="shared" ref="E32:BP32" si="129">IF(E$2&gt;=$C31,IF(E$2&lt;=$C32,(E$2-$C31)/($C32-$C31),IF(E$2&lt;=$C33,1-(E$2-$C32)/($C33-$C32),0)),0)</f>
        <v>0</v>
      </c>
      <c r="F32" s="37">
        <f t="shared" si="129"/>
        <v>0</v>
      </c>
      <c r="G32" s="37">
        <f t="shared" si="129"/>
        <v>0</v>
      </c>
      <c r="H32" s="37">
        <f t="shared" si="129"/>
        <v>0</v>
      </c>
      <c r="I32" s="37">
        <f t="shared" si="129"/>
        <v>0</v>
      </c>
      <c r="J32" s="37">
        <f t="shared" si="129"/>
        <v>0</v>
      </c>
      <c r="K32" s="37">
        <f t="shared" si="129"/>
        <v>0</v>
      </c>
      <c r="L32" s="37">
        <f t="shared" si="129"/>
        <v>0</v>
      </c>
      <c r="M32" s="37">
        <f t="shared" si="129"/>
        <v>0</v>
      </c>
      <c r="N32" s="37">
        <f t="shared" si="129"/>
        <v>0</v>
      </c>
      <c r="O32" s="37">
        <f t="shared" si="129"/>
        <v>0</v>
      </c>
      <c r="P32" s="37">
        <f t="shared" si="129"/>
        <v>0</v>
      </c>
      <c r="Q32" s="37">
        <f t="shared" si="129"/>
        <v>0</v>
      </c>
      <c r="R32" s="37">
        <f t="shared" si="129"/>
        <v>0</v>
      </c>
      <c r="S32" s="37">
        <f t="shared" si="129"/>
        <v>0</v>
      </c>
      <c r="T32" s="37">
        <f t="shared" si="129"/>
        <v>0</v>
      </c>
      <c r="U32" s="37">
        <f t="shared" si="129"/>
        <v>0</v>
      </c>
      <c r="V32" s="37">
        <f t="shared" si="129"/>
        <v>0</v>
      </c>
      <c r="W32" s="37">
        <f t="shared" si="129"/>
        <v>0</v>
      </c>
      <c r="X32" s="37">
        <f t="shared" si="129"/>
        <v>0</v>
      </c>
      <c r="Y32" s="37">
        <f t="shared" si="129"/>
        <v>0</v>
      </c>
      <c r="Z32" s="37">
        <f t="shared" si="129"/>
        <v>0</v>
      </c>
      <c r="AA32" s="37">
        <f t="shared" si="129"/>
        <v>0</v>
      </c>
      <c r="AB32" s="37">
        <f t="shared" si="129"/>
        <v>0</v>
      </c>
      <c r="AC32" s="37">
        <f t="shared" si="129"/>
        <v>0</v>
      </c>
      <c r="AD32" s="37">
        <f t="shared" si="129"/>
        <v>0</v>
      </c>
      <c r="AE32" s="37">
        <f t="shared" si="129"/>
        <v>0</v>
      </c>
      <c r="AF32" s="37">
        <f t="shared" si="129"/>
        <v>0</v>
      </c>
      <c r="AG32" s="37">
        <f t="shared" si="129"/>
        <v>0</v>
      </c>
      <c r="AH32" s="37">
        <f t="shared" si="129"/>
        <v>0</v>
      </c>
      <c r="AI32" s="37">
        <f t="shared" si="129"/>
        <v>0</v>
      </c>
      <c r="AJ32" s="37">
        <f t="shared" si="129"/>
        <v>0</v>
      </c>
      <c r="AK32" s="37">
        <f t="shared" si="129"/>
        <v>0</v>
      </c>
      <c r="AL32" s="37">
        <f t="shared" si="129"/>
        <v>0</v>
      </c>
      <c r="AM32" s="37">
        <f t="shared" si="129"/>
        <v>0</v>
      </c>
      <c r="AN32" s="37">
        <f t="shared" si="129"/>
        <v>0</v>
      </c>
      <c r="AO32" s="37">
        <f t="shared" si="129"/>
        <v>0</v>
      </c>
      <c r="AP32" s="37">
        <f t="shared" si="129"/>
        <v>0</v>
      </c>
      <c r="AQ32" s="37">
        <f t="shared" si="129"/>
        <v>0</v>
      </c>
      <c r="AR32" s="37">
        <f t="shared" si="129"/>
        <v>0</v>
      </c>
      <c r="AS32" s="37">
        <f t="shared" si="129"/>
        <v>0</v>
      </c>
      <c r="AT32" s="37">
        <f t="shared" si="129"/>
        <v>0</v>
      </c>
      <c r="AU32" s="37">
        <f t="shared" si="129"/>
        <v>0</v>
      </c>
      <c r="AV32" s="37">
        <f t="shared" si="129"/>
        <v>0</v>
      </c>
      <c r="AW32" s="37">
        <f t="shared" si="129"/>
        <v>0</v>
      </c>
      <c r="AX32" s="37">
        <f t="shared" si="129"/>
        <v>0</v>
      </c>
      <c r="AY32" s="37">
        <f t="shared" si="129"/>
        <v>0</v>
      </c>
      <c r="AZ32" s="37">
        <f t="shared" si="129"/>
        <v>0</v>
      </c>
      <c r="BA32" s="37">
        <f t="shared" si="129"/>
        <v>0</v>
      </c>
      <c r="BB32" s="37">
        <f t="shared" si="129"/>
        <v>0</v>
      </c>
      <c r="BC32" s="37">
        <f t="shared" si="129"/>
        <v>0</v>
      </c>
      <c r="BD32" s="37">
        <f t="shared" si="129"/>
        <v>0</v>
      </c>
      <c r="BE32" s="37">
        <f t="shared" si="129"/>
        <v>0</v>
      </c>
      <c r="BF32" s="37">
        <f t="shared" si="129"/>
        <v>0</v>
      </c>
      <c r="BG32" s="37">
        <f t="shared" si="129"/>
        <v>0</v>
      </c>
      <c r="BH32" s="37">
        <f t="shared" si="129"/>
        <v>0</v>
      </c>
      <c r="BI32" s="37">
        <f t="shared" si="129"/>
        <v>0</v>
      </c>
      <c r="BJ32" s="37">
        <f t="shared" si="129"/>
        <v>0</v>
      </c>
      <c r="BK32" s="37">
        <f t="shared" si="129"/>
        <v>0</v>
      </c>
      <c r="BL32" s="37">
        <f t="shared" si="129"/>
        <v>0</v>
      </c>
      <c r="BM32" s="37">
        <f t="shared" si="129"/>
        <v>0</v>
      </c>
      <c r="BN32" s="37">
        <f t="shared" si="129"/>
        <v>0</v>
      </c>
      <c r="BO32" s="37">
        <f t="shared" si="129"/>
        <v>0</v>
      </c>
      <c r="BP32" s="37">
        <f t="shared" si="129"/>
        <v>0</v>
      </c>
      <c r="BQ32" s="37">
        <f t="shared" ref="BQ32:EB32" si="130">IF(BQ$2&gt;=$C31,IF(BQ$2&lt;=$C32,(BQ$2-$C31)/($C32-$C31),IF(BQ$2&lt;=$C33,1-(BQ$2-$C32)/($C33-$C32),0)),0)</f>
        <v>0</v>
      </c>
      <c r="BR32" s="37">
        <f t="shared" si="130"/>
        <v>0</v>
      </c>
      <c r="BS32" s="37">
        <f t="shared" si="130"/>
        <v>0</v>
      </c>
      <c r="BT32" s="37">
        <f t="shared" si="130"/>
        <v>0</v>
      </c>
      <c r="BU32" s="37">
        <f t="shared" si="130"/>
        <v>0</v>
      </c>
      <c r="BV32" s="37">
        <f t="shared" si="130"/>
        <v>0</v>
      </c>
      <c r="BW32" s="37">
        <f t="shared" si="130"/>
        <v>0</v>
      </c>
      <c r="BX32" s="37">
        <f t="shared" si="130"/>
        <v>0</v>
      </c>
      <c r="BY32" s="37">
        <f t="shared" si="130"/>
        <v>0</v>
      </c>
      <c r="BZ32" s="37">
        <f t="shared" si="130"/>
        <v>0</v>
      </c>
      <c r="CA32" s="37">
        <f t="shared" si="130"/>
        <v>0</v>
      </c>
      <c r="CB32" s="37">
        <f t="shared" si="130"/>
        <v>0</v>
      </c>
      <c r="CC32" s="37">
        <f t="shared" si="130"/>
        <v>0</v>
      </c>
      <c r="CD32" s="37">
        <f t="shared" si="130"/>
        <v>0</v>
      </c>
      <c r="CE32" s="37">
        <f t="shared" si="130"/>
        <v>0</v>
      </c>
      <c r="CF32" s="37">
        <f t="shared" si="130"/>
        <v>0</v>
      </c>
      <c r="CG32" s="37">
        <f t="shared" si="130"/>
        <v>0</v>
      </c>
      <c r="CH32" s="37">
        <f t="shared" si="130"/>
        <v>0</v>
      </c>
      <c r="CI32" s="37">
        <f t="shared" si="130"/>
        <v>0</v>
      </c>
      <c r="CJ32" s="37">
        <f t="shared" si="130"/>
        <v>0</v>
      </c>
      <c r="CK32" s="37">
        <f t="shared" si="130"/>
        <v>0</v>
      </c>
      <c r="CL32" s="37">
        <f t="shared" si="130"/>
        <v>0</v>
      </c>
      <c r="CM32" s="37">
        <f t="shared" si="130"/>
        <v>0</v>
      </c>
      <c r="CN32" s="37">
        <f t="shared" si="130"/>
        <v>0</v>
      </c>
      <c r="CO32" s="37">
        <f t="shared" si="130"/>
        <v>0</v>
      </c>
      <c r="CP32" s="37">
        <f t="shared" si="130"/>
        <v>0</v>
      </c>
      <c r="CQ32" s="37">
        <f t="shared" si="130"/>
        <v>0</v>
      </c>
      <c r="CR32" s="37">
        <f t="shared" si="130"/>
        <v>0</v>
      </c>
      <c r="CS32" s="37">
        <f t="shared" si="130"/>
        <v>0</v>
      </c>
      <c r="CT32" s="37">
        <f t="shared" si="130"/>
        <v>0</v>
      </c>
      <c r="CU32" s="37">
        <f t="shared" si="130"/>
        <v>0</v>
      </c>
      <c r="CV32" s="37">
        <f t="shared" si="130"/>
        <v>0</v>
      </c>
      <c r="CW32" s="37">
        <f t="shared" si="130"/>
        <v>0</v>
      </c>
      <c r="CX32" s="37">
        <f t="shared" si="130"/>
        <v>0</v>
      </c>
      <c r="CY32" s="37">
        <f t="shared" si="130"/>
        <v>0</v>
      </c>
      <c r="CZ32" s="37">
        <f t="shared" si="130"/>
        <v>0</v>
      </c>
      <c r="DA32" s="37">
        <f t="shared" si="130"/>
        <v>0</v>
      </c>
      <c r="DB32" s="37">
        <f t="shared" si="130"/>
        <v>0</v>
      </c>
      <c r="DC32" s="37">
        <f t="shared" si="130"/>
        <v>0</v>
      </c>
      <c r="DD32" s="37">
        <f t="shared" si="130"/>
        <v>0</v>
      </c>
      <c r="DE32" s="37">
        <f t="shared" si="130"/>
        <v>0</v>
      </c>
      <c r="DF32" s="37">
        <f t="shared" si="130"/>
        <v>0</v>
      </c>
      <c r="DG32" s="37">
        <f t="shared" si="130"/>
        <v>0</v>
      </c>
      <c r="DH32" s="37">
        <f t="shared" si="130"/>
        <v>0</v>
      </c>
      <c r="DI32" s="37">
        <f t="shared" si="130"/>
        <v>0</v>
      </c>
      <c r="DJ32" s="37">
        <f t="shared" si="130"/>
        <v>0</v>
      </c>
      <c r="DK32" s="37">
        <f t="shared" si="130"/>
        <v>0</v>
      </c>
      <c r="DL32" s="37">
        <f t="shared" si="130"/>
        <v>0</v>
      </c>
      <c r="DM32" s="37">
        <f t="shared" si="130"/>
        <v>0</v>
      </c>
      <c r="DN32" s="37">
        <f t="shared" si="130"/>
        <v>0</v>
      </c>
      <c r="DO32" s="37">
        <f t="shared" si="130"/>
        <v>0</v>
      </c>
      <c r="DP32" s="37">
        <f t="shared" si="130"/>
        <v>0</v>
      </c>
      <c r="DQ32" s="37">
        <f t="shared" si="130"/>
        <v>0</v>
      </c>
      <c r="DR32" s="37">
        <f t="shared" si="130"/>
        <v>0</v>
      </c>
      <c r="DS32" s="37">
        <f t="shared" si="130"/>
        <v>0</v>
      </c>
      <c r="DT32" s="37">
        <f t="shared" si="130"/>
        <v>0</v>
      </c>
      <c r="DU32" s="37">
        <f t="shared" si="130"/>
        <v>0</v>
      </c>
      <c r="DV32" s="37">
        <f t="shared" si="130"/>
        <v>0</v>
      </c>
      <c r="DW32" s="37">
        <f t="shared" si="130"/>
        <v>0</v>
      </c>
      <c r="DX32" s="37">
        <f t="shared" si="130"/>
        <v>0</v>
      </c>
      <c r="DY32" s="37">
        <f t="shared" si="130"/>
        <v>0</v>
      </c>
      <c r="DZ32" s="37">
        <f t="shared" si="130"/>
        <v>0</v>
      </c>
      <c r="EA32" s="37">
        <f t="shared" si="130"/>
        <v>0</v>
      </c>
      <c r="EB32" s="37">
        <f t="shared" si="130"/>
        <v>0</v>
      </c>
      <c r="EC32" s="37">
        <f t="shared" ref="EC32:GN32" si="131">IF(EC$2&gt;=$C31,IF(EC$2&lt;=$C32,(EC$2-$C31)/($C32-$C31),IF(EC$2&lt;=$C33,1-(EC$2-$C32)/($C33-$C32),0)),0)</f>
        <v>0</v>
      </c>
      <c r="ED32" s="37">
        <f t="shared" si="131"/>
        <v>0</v>
      </c>
      <c r="EE32" s="37">
        <f t="shared" si="131"/>
        <v>0</v>
      </c>
      <c r="EF32" s="37">
        <f t="shared" si="131"/>
        <v>0</v>
      </c>
      <c r="EG32" s="37">
        <f t="shared" si="131"/>
        <v>0</v>
      </c>
      <c r="EH32" s="37">
        <f t="shared" si="131"/>
        <v>0</v>
      </c>
      <c r="EI32" s="37">
        <f t="shared" si="131"/>
        <v>0</v>
      </c>
      <c r="EJ32" s="37">
        <f t="shared" si="131"/>
        <v>0</v>
      </c>
      <c r="EK32" s="37">
        <f t="shared" si="131"/>
        <v>0</v>
      </c>
      <c r="EL32" s="37">
        <f t="shared" si="131"/>
        <v>0</v>
      </c>
      <c r="EM32" s="37">
        <f t="shared" si="131"/>
        <v>0</v>
      </c>
      <c r="EN32" s="37">
        <f t="shared" si="131"/>
        <v>0</v>
      </c>
      <c r="EO32" s="37">
        <f t="shared" si="131"/>
        <v>0</v>
      </c>
      <c r="EP32" s="37">
        <f t="shared" si="131"/>
        <v>0</v>
      </c>
      <c r="EQ32" s="37">
        <f t="shared" si="131"/>
        <v>0</v>
      </c>
      <c r="ER32" s="37">
        <f t="shared" si="131"/>
        <v>0</v>
      </c>
      <c r="ES32" s="37">
        <f t="shared" si="131"/>
        <v>0</v>
      </c>
      <c r="ET32" s="37">
        <f t="shared" si="131"/>
        <v>0</v>
      </c>
      <c r="EU32" s="37">
        <f t="shared" si="131"/>
        <v>0</v>
      </c>
      <c r="EV32" s="37">
        <f t="shared" si="131"/>
        <v>0</v>
      </c>
      <c r="EW32" s="37">
        <f t="shared" si="131"/>
        <v>0</v>
      </c>
      <c r="EX32" s="37">
        <f t="shared" si="131"/>
        <v>0</v>
      </c>
      <c r="EY32" s="37">
        <f t="shared" si="131"/>
        <v>0</v>
      </c>
      <c r="EZ32" s="37">
        <f t="shared" si="131"/>
        <v>0</v>
      </c>
      <c r="FA32" s="37">
        <f t="shared" si="131"/>
        <v>0</v>
      </c>
      <c r="FB32" s="37">
        <f t="shared" si="131"/>
        <v>0</v>
      </c>
      <c r="FC32" s="37">
        <f t="shared" si="131"/>
        <v>0</v>
      </c>
      <c r="FD32" s="37">
        <f t="shared" si="131"/>
        <v>0</v>
      </c>
      <c r="FE32" s="37">
        <f t="shared" si="131"/>
        <v>0</v>
      </c>
      <c r="FF32" s="37">
        <f t="shared" si="131"/>
        <v>0</v>
      </c>
      <c r="FG32" s="37">
        <f t="shared" si="131"/>
        <v>0</v>
      </c>
      <c r="FH32" s="37">
        <f t="shared" si="131"/>
        <v>0</v>
      </c>
      <c r="FI32" s="37">
        <f t="shared" si="131"/>
        <v>0</v>
      </c>
      <c r="FJ32" s="37">
        <f t="shared" si="131"/>
        <v>0</v>
      </c>
      <c r="FK32" s="37">
        <f t="shared" si="131"/>
        <v>0</v>
      </c>
      <c r="FL32" s="37">
        <f t="shared" si="131"/>
        <v>0</v>
      </c>
      <c r="FM32" s="37">
        <f t="shared" si="131"/>
        <v>0</v>
      </c>
      <c r="FN32" s="37">
        <f t="shared" si="131"/>
        <v>0</v>
      </c>
      <c r="FO32" s="37">
        <f t="shared" si="131"/>
        <v>0</v>
      </c>
      <c r="FP32" s="37">
        <f t="shared" si="131"/>
        <v>0</v>
      </c>
      <c r="FQ32" s="37">
        <f t="shared" si="131"/>
        <v>0</v>
      </c>
      <c r="FR32" s="37">
        <f t="shared" si="131"/>
        <v>0</v>
      </c>
      <c r="FS32" s="37">
        <f t="shared" si="131"/>
        <v>0</v>
      </c>
      <c r="FT32" s="37">
        <f t="shared" si="131"/>
        <v>0</v>
      </c>
      <c r="FU32" s="37">
        <f t="shared" si="131"/>
        <v>0</v>
      </c>
      <c r="FV32" s="37">
        <f t="shared" si="131"/>
        <v>0</v>
      </c>
      <c r="FW32" s="37">
        <f t="shared" si="131"/>
        <v>0</v>
      </c>
      <c r="FX32" s="37">
        <f t="shared" si="131"/>
        <v>0</v>
      </c>
      <c r="FY32" s="37">
        <f t="shared" si="131"/>
        <v>0</v>
      </c>
      <c r="FZ32" s="37">
        <f t="shared" si="131"/>
        <v>0</v>
      </c>
      <c r="GA32" s="37">
        <f t="shared" si="131"/>
        <v>0</v>
      </c>
      <c r="GB32" s="37">
        <f t="shared" si="131"/>
        <v>0</v>
      </c>
      <c r="GC32" s="37">
        <f t="shared" si="131"/>
        <v>0</v>
      </c>
      <c r="GD32" s="37">
        <f t="shared" si="131"/>
        <v>0</v>
      </c>
      <c r="GE32" s="37">
        <f t="shared" si="131"/>
        <v>0</v>
      </c>
      <c r="GF32" s="37">
        <f t="shared" si="131"/>
        <v>0</v>
      </c>
      <c r="GG32" s="37">
        <f t="shared" si="131"/>
        <v>0</v>
      </c>
      <c r="GH32" s="37">
        <f t="shared" si="131"/>
        <v>0</v>
      </c>
      <c r="GI32" s="37">
        <f t="shared" si="131"/>
        <v>0</v>
      </c>
      <c r="GJ32" s="37">
        <f t="shared" si="131"/>
        <v>0</v>
      </c>
      <c r="GK32" s="37">
        <f t="shared" si="131"/>
        <v>0</v>
      </c>
      <c r="GL32" s="37">
        <f t="shared" si="131"/>
        <v>0</v>
      </c>
      <c r="GM32" s="37">
        <f t="shared" si="131"/>
        <v>0</v>
      </c>
      <c r="GN32" s="37">
        <f t="shared" si="131"/>
        <v>0</v>
      </c>
      <c r="GO32" s="37">
        <f t="shared" ref="GO32:IZ32" si="132">IF(GO$2&gt;=$C31,IF(GO$2&lt;=$C32,(GO$2-$C31)/($C32-$C31),IF(GO$2&lt;=$C33,1-(GO$2-$C32)/($C33-$C32),0)),0)</f>
        <v>0</v>
      </c>
      <c r="GP32" s="37">
        <f t="shared" si="132"/>
        <v>0</v>
      </c>
      <c r="GQ32" s="37">
        <f t="shared" si="132"/>
        <v>0</v>
      </c>
      <c r="GR32" s="37">
        <f t="shared" si="132"/>
        <v>0</v>
      </c>
      <c r="GS32" s="37">
        <f t="shared" si="132"/>
        <v>0</v>
      </c>
      <c r="GT32" s="37">
        <f t="shared" si="132"/>
        <v>0</v>
      </c>
      <c r="GU32" s="37">
        <f t="shared" si="132"/>
        <v>0</v>
      </c>
      <c r="GV32" s="37">
        <f t="shared" si="132"/>
        <v>0</v>
      </c>
      <c r="GW32" s="37">
        <f t="shared" si="132"/>
        <v>0</v>
      </c>
      <c r="GX32" s="37">
        <f t="shared" si="132"/>
        <v>0</v>
      </c>
      <c r="GY32" s="37">
        <f t="shared" si="132"/>
        <v>0</v>
      </c>
      <c r="GZ32" s="37">
        <f t="shared" si="132"/>
        <v>0</v>
      </c>
      <c r="HA32" s="37">
        <f t="shared" si="132"/>
        <v>0</v>
      </c>
      <c r="HB32" s="37">
        <f t="shared" si="132"/>
        <v>0</v>
      </c>
      <c r="HC32" s="37">
        <f t="shared" si="132"/>
        <v>0</v>
      </c>
      <c r="HD32" s="37">
        <f t="shared" si="132"/>
        <v>0</v>
      </c>
      <c r="HE32" s="37">
        <f t="shared" si="132"/>
        <v>0</v>
      </c>
      <c r="HF32" s="37">
        <f t="shared" si="132"/>
        <v>0</v>
      </c>
      <c r="HG32" s="37">
        <f t="shared" si="132"/>
        <v>0</v>
      </c>
      <c r="HH32" s="37">
        <f t="shared" si="132"/>
        <v>0</v>
      </c>
      <c r="HI32" s="37">
        <f t="shared" si="132"/>
        <v>0</v>
      </c>
      <c r="HJ32" s="37">
        <f t="shared" si="132"/>
        <v>0</v>
      </c>
      <c r="HK32" s="37">
        <f t="shared" si="132"/>
        <v>0</v>
      </c>
      <c r="HL32" s="37">
        <f t="shared" si="132"/>
        <v>0</v>
      </c>
      <c r="HM32" s="37">
        <f t="shared" si="132"/>
        <v>0</v>
      </c>
      <c r="HN32" s="37">
        <f t="shared" si="132"/>
        <v>0</v>
      </c>
      <c r="HO32" s="37">
        <f t="shared" si="132"/>
        <v>0</v>
      </c>
      <c r="HP32" s="37">
        <f t="shared" si="132"/>
        <v>0</v>
      </c>
      <c r="HQ32" s="37">
        <f t="shared" si="132"/>
        <v>0</v>
      </c>
      <c r="HR32" s="37">
        <f t="shared" si="132"/>
        <v>0</v>
      </c>
      <c r="HS32" s="37">
        <f t="shared" si="132"/>
        <v>0</v>
      </c>
      <c r="HT32" s="37">
        <f t="shared" si="132"/>
        <v>0</v>
      </c>
      <c r="HU32" s="37">
        <f t="shared" si="132"/>
        <v>0</v>
      </c>
      <c r="HV32" s="37">
        <f t="shared" si="132"/>
        <v>0</v>
      </c>
      <c r="HW32" s="37">
        <f t="shared" si="132"/>
        <v>0</v>
      </c>
      <c r="HX32" s="37">
        <f t="shared" si="132"/>
        <v>0</v>
      </c>
      <c r="HY32" s="37">
        <f t="shared" si="132"/>
        <v>0</v>
      </c>
      <c r="HZ32" s="37">
        <f t="shared" si="132"/>
        <v>0</v>
      </c>
      <c r="IA32" s="37">
        <f t="shared" si="132"/>
        <v>0</v>
      </c>
      <c r="IB32" s="37">
        <f t="shared" si="132"/>
        <v>0</v>
      </c>
      <c r="IC32" s="37">
        <f t="shared" si="132"/>
        <v>0</v>
      </c>
      <c r="ID32" s="37">
        <f t="shared" si="132"/>
        <v>0</v>
      </c>
      <c r="IE32" s="37">
        <f t="shared" si="132"/>
        <v>0</v>
      </c>
      <c r="IF32" s="37">
        <f t="shared" si="132"/>
        <v>0</v>
      </c>
      <c r="IG32" s="37">
        <f t="shared" si="132"/>
        <v>0</v>
      </c>
      <c r="IH32" s="37">
        <f t="shared" si="132"/>
        <v>0</v>
      </c>
      <c r="II32" s="37">
        <f t="shared" si="132"/>
        <v>0</v>
      </c>
      <c r="IJ32" s="37">
        <f t="shared" si="132"/>
        <v>0</v>
      </c>
      <c r="IK32" s="37">
        <f t="shared" si="132"/>
        <v>0</v>
      </c>
      <c r="IL32" s="37">
        <f t="shared" si="132"/>
        <v>0</v>
      </c>
      <c r="IM32" s="37">
        <f t="shared" si="132"/>
        <v>0</v>
      </c>
      <c r="IN32" s="37">
        <f t="shared" si="132"/>
        <v>0</v>
      </c>
      <c r="IO32" s="37">
        <f t="shared" si="132"/>
        <v>0</v>
      </c>
      <c r="IP32" s="37">
        <f t="shared" si="132"/>
        <v>0</v>
      </c>
      <c r="IQ32" s="37">
        <f t="shared" si="132"/>
        <v>0</v>
      </c>
      <c r="IR32" s="37">
        <f t="shared" si="132"/>
        <v>0</v>
      </c>
      <c r="IS32" s="37">
        <f t="shared" si="132"/>
        <v>0</v>
      </c>
      <c r="IT32" s="37">
        <f t="shared" si="132"/>
        <v>0</v>
      </c>
      <c r="IU32" s="37">
        <f t="shared" si="132"/>
        <v>0</v>
      </c>
      <c r="IV32" s="37">
        <f t="shared" si="132"/>
        <v>0</v>
      </c>
      <c r="IW32" s="37">
        <f t="shared" si="132"/>
        <v>0</v>
      </c>
      <c r="IX32" s="37">
        <f t="shared" si="132"/>
        <v>0</v>
      </c>
      <c r="IY32" s="37">
        <f t="shared" si="132"/>
        <v>0</v>
      </c>
      <c r="IZ32" s="37">
        <f t="shared" si="132"/>
        <v>0</v>
      </c>
      <c r="JA32" s="37">
        <f t="shared" ref="JA32:LL32" si="133">IF(JA$2&gt;=$C31,IF(JA$2&lt;=$C32,(JA$2-$C31)/($C32-$C31),IF(JA$2&lt;=$C33,1-(JA$2-$C32)/($C33-$C32),0)),0)</f>
        <v>0</v>
      </c>
      <c r="JB32" s="37">
        <f t="shared" si="133"/>
        <v>0</v>
      </c>
      <c r="JC32" s="37">
        <f t="shared" si="133"/>
        <v>0</v>
      </c>
      <c r="JD32" s="37">
        <f t="shared" si="133"/>
        <v>0</v>
      </c>
      <c r="JE32" s="37">
        <f t="shared" si="133"/>
        <v>0</v>
      </c>
      <c r="JF32" s="37">
        <f t="shared" si="133"/>
        <v>0</v>
      </c>
      <c r="JG32" s="37">
        <f t="shared" si="133"/>
        <v>0</v>
      </c>
      <c r="JH32" s="37">
        <f t="shared" si="133"/>
        <v>0</v>
      </c>
      <c r="JI32" s="37">
        <f t="shared" si="133"/>
        <v>0</v>
      </c>
      <c r="JJ32" s="37">
        <f t="shared" si="133"/>
        <v>0</v>
      </c>
      <c r="JK32" s="37">
        <f t="shared" si="133"/>
        <v>0</v>
      </c>
      <c r="JL32" s="37">
        <f t="shared" si="133"/>
        <v>0</v>
      </c>
      <c r="JM32" s="37">
        <f t="shared" si="133"/>
        <v>0</v>
      </c>
      <c r="JN32" s="37">
        <f t="shared" si="133"/>
        <v>0</v>
      </c>
      <c r="JO32" s="37">
        <f t="shared" si="133"/>
        <v>0</v>
      </c>
      <c r="JP32" s="37">
        <f t="shared" si="133"/>
        <v>0</v>
      </c>
      <c r="JQ32" s="37">
        <f t="shared" si="133"/>
        <v>0</v>
      </c>
      <c r="JR32" s="37">
        <f t="shared" si="133"/>
        <v>0</v>
      </c>
      <c r="JS32" s="37">
        <f t="shared" si="133"/>
        <v>0</v>
      </c>
      <c r="JT32" s="37">
        <f t="shared" si="133"/>
        <v>0</v>
      </c>
      <c r="JU32" s="37">
        <f t="shared" si="133"/>
        <v>0</v>
      </c>
      <c r="JV32" s="37">
        <f t="shared" si="133"/>
        <v>0</v>
      </c>
      <c r="JW32" s="37">
        <f t="shared" si="133"/>
        <v>0</v>
      </c>
      <c r="JX32" s="37">
        <f t="shared" si="133"/>
        <v>0</v>
      </c>
      <c r="JY32" s="37">
        <f t="shared" si="133"/>
        <v>0</v>
      </c>
      <c r="JZ32" s="37">
        <f t="shared" si="133"/>
        <v>0</v>
      </c>
      <c r="KA32" s="37">
        <f t="shared" si="133"/>
        <v>0</v>
      </c>
      <c r="KB32" s="37">
        <f t="shared" si="133"/>
        <v>0</v>
      </c>
      <c r="KC32" s="37">
        <f t="shared" si="133"/>
        <v>0</v>
      </c>
      <c r="KD32" s="37">
        <f t="shared" si="133"/>
        <v>0</v>
      </c>
      <c r="KE32" s="37">
        <f t="shared" si="133"/>
        <v>0</v>
      </c>
      <c r="KF32" s="37">
        <f t="shared" si="133"/>
        <v>0</v>
      </c>
      <c r="KG32" s="37">
        <f t="shared" si="133"/>
        <v>0</v>
      </c>
      <c r="KH32" s="37">
        <f t="shared" si="133"/>
        <v>0</v>
      </c>
      <c r="KI32" s="37">
        <f t="shared" si="133"/>
        <v>0</v>
      </c>
      <c r="KJ32" s="37">
        <f t="shared" si="133"/>
        <v>0</v>
      </c>
      <c r="KK32" s="37">
        <f t="shared" si="133"/>
        <v>0</v>
      </c>
      <c r="KL32" s="37">
        <f t="shared" si="133"/>
        <v>0</v>
      </c>
      <c r="KM32" s="37">
        <f t="shared" si="133"/>
        <v>0</v>
      </c>
      <c r="KN32" s="37">
        <f t="shared" si="133"/>
        <v>0</v>
      </c>
      <c r="KO32" s="37">
        <f t="shared" si="133"/>
        <v>0</v>
      </c>
      <c r="KP32" s="37">
        <f t="shared" si="133"/>
        <v>0</v>
      </c>
      <c r="KQ32" s="37">
        <f t="shared" si="133"/>
        <v>0</v>
      </c>
      <c r="KR32" s="37">
        <f t="shared" si="133"/>
        <v>0</v>
      </c>
      <c r="KS32" s="37">
        <f t="shared" si="133"/>
        <v>0</v>
      </c>
      <c r="KT32" s="37">
        <f t="shared" si="133"/>
        <v>0</v>
      </c>
      <c r="KU32" s="37">
        <f t="shared" si="133"/>
        <v>0</v>
      </c>
      <c r="KV32" s="37">
        <f t="shared" si="133"/>
        <v>0</v>
      </c>
      <c r="KW32" s="37">
        <f t="shared" si="133"/>
        <v>0</v>
      </c>
      <c r="KX32" s="37">
        <f t="shared" si="133"/>
        <v>0</v>
      </c>
      <c r="KY32" s="37">
        <f t="shared" si="133"/>
        <v>0</v>
      </c>
      <c r="KZ32" s="37">
        <f t="shared" si="133"/>
        <v>0</v>
      </c>
      <c r="LA32" s="37">
        <f t="shared" si="133"/>
        <v>0</v>
      </c>
      <c r="LB32" s="37">
        <f t="shared" si="133"/>
        <v>0</v>
      </c>
      <c r="LC32" s="37">
        <f t="shared" si="133"/>
        <v>0</v>
      </c>
      <c r="LD32" s="37">
        <f t="shared" si="133"/>
        <v>0</v>
      </c>
      <c r="LE32" s="37">
        <f t="shared" si="133"/>
        <v>0</v>
      </c>
      <c r="LF32" s="37">
        <f t="shared" si="133"/>
        <v>0</v>
      </c>
      <c r="LG32" s="37">
        <f t="shared" si="133"/>
        <v>0</v>
      </c>
      <c r="LH32" s="37">
        <f t="shared" si="133"/>
        <v>0</v>
      </c>
      <c r="LI32" s="37">
        <f t="shared" si="133"/>
        <v>0</v>
      </c>
      <c r="LJ32" s="37">
        <f t="shared" si="133"/>
        <v>0</v>
      </c>
      <c r="LK32" s="37">
        <f t="shared" si="133"/>
        <v>0</v>
      </c>
      <c r="LL32" s="37">
        <f t="shared" si="133"/>
        <v>0</v>
      </c>
      <c r="LM32" s="37">
        <f t="shared" ref="LM32:NA32" si="134">IF(LM$2&gt;=$C31,IF(LM$2&lt;=$C32,(LM$2-$C31)/($C32-$C31),IF(LM$2&lt;=$C33,1-(LM$2-$C32)/($C33-$C32),0)),0)</f>
        <v>0</v>
      </c>
      <c r="LN32" s="37">
        <f t="shared" si="134"/>
        <v>0</v>
      </c>
      <c r="LO32" s="37">
        <f t="shared" si="134"/>
        <v>0</v>
      </c>
      <c r="LP32" s="37">
        <f t="shared" si="134"/>
        <v>0</v>
      </c>
      <c r="LQ32" s="37">
        <f t="shared" si="134"/>
        <v>0</v>
      </c>
      <c r="LR32" s="37">
        <f t="shared" si="134"/>
        <v>0</v>
      </c>
      <c r="LS32" s="37">
        <f t="shared" si="134"/>
        <v>0</v>
      </c>
      <c r="LT32" s="37">
        <f t="shared" si="134"/>
        <v>0</v>
      </c>
      <c r="LU32" s="37">
        <f t="shared" si="134"/>
        <v>0</v>
      </c>
      <c r="LV32" s="37">
        <f t="shared" si="134"/>
        <v>0</v>
      </c>
      <c r="LW32" s="37">
        <f t="shared" si="134"/>
        <v>0</v>
      </c>
      <c r="LX32" s="37">
        <f t="shared" si="134"/>
        <v>0</v>
      </c>
      <c r="LY32" s="37">
        <f t="shared" si="134"/>
        <v>0</v>
      </c>
      <c r="LZ32" s="37">
        <f t="shared" si="134"/>
        <v>0</v>
      </c>
      <c r="MA32" s="37">
        <f t="shared" si="134"/>
        <v>0</v>
      </c>
      <c r="MB32" s="37">
        <f t="shared" si="134"/>
        <v>0</v>
      </c>
      <c r="MC32" s="37">
        <f t="shared" si="134"/>
        <v>0</v>
      </c>
      <c r="MD32" s="37">
        <f t="shared" si="134"/>
        <v>8.3333333333333329E-2</v>
      </c>
      <c r="ME32" s="37">
        <f t="shared" si="134"/>
        <v>0.16666666666666666</v>
      </c>
      <c r="MF32" s="37">
        <f t="shared" si="134"/>
        <v>0.25</v>
      </c>
      <c r="MG32" s="37">
        <f t="shared" si="134"/>
        <v>0.33333333333333331</v>
      </c>
      <c r="MH32" s="37">
        <f t="shared" si="134"/>
        <v>0.41666666666666669</v>
      </c>
      <c r="MI32" s="37">
        <f t="shared" si="134"/>
        <v>0.5</v>
      </c>
      <c r="MJ32" s="37">
        <f t="shared" si="134"/>
        <v>0.58333333333333337</v>
      </c>
      <c r="MK32" s="37">
        <f t="shared" si="134"/>
        <v>0.66666666666666663</v>
      </c>
      <c r="ML32" s="37">
        <f t="shared" si="134"/>
        <v>0.75</v>
      </c>
      <c r="MM32" s="37">
        <f t="shared" si="134"/>
        <v>0.83333333333333337</v>
      </c>
      <c r="MN32" s="37">
        <f t="shared" si="134"/>
        <v>0.91666666666666663</v>
      </c>
      <c r="MO32" s="37">
        <f t="shared" si="134"/>
        <v>1</v>
      </c>
      <c r="MP32" s="37">
        <f t="shared" si="134"/>
        <v>0.91666666666666663</v>
      </c>
      <c r="MQ32" s="37">
        <f t="shared" si="134"/>
        <v>0.83333333333333337</v>
      </c>
      <c r="MR32" s="37">
        <f t="shared" si="134"/>
        <v>0.75</v>
      </c>
      <c r="MS32" s="37">
        <f t="shared" si="134"/>
        <v>0.66666666666666674</v>
      </c>
      <c r="MT32" s="37">
        <f t="shared" si="134"/>
        <v>0.58333333333333326</v>
      </c>
      <c r="MU32" s="37">
        <f t="shared" si="134"/>
        <v>0.5</v>
      </c>
      <c r="MV32" s="37">
        <f t="shared" si="134"/>
        <v>0.41666666666666663</v>
      </c>
      <c r="MW32" s="37">
        <f t="shared" si="134"/>
        <v>0.33333333333333337</v>
      </c>
      <c r="MX32" s="37">
        <f t="shared" si="134"/>
        <v>0.25</v>
      </c>
      <c r="MY32" s="37">
        <f t="shared" si="134"/>
        <v>0.16666666666666663</v>
      </c>
      <c r="MZ32" s="37">
        <f t="shared" si="134"/>
        <v>8.333333333333337E-2</v>
      </c>
      <c r="NA32" s="37">
        <f t="shared" si="134"/>
        <v>0</v>
      </c>
    </row>
    <row r="33" spans="2:365" x14ac:dyDescent="0.25">
      <c r="C33" s="36">
        <f t="shared" si="25"/>
        <v>360</v>
      </c>
      <c r="D33" s="36" t="str">
        <f t="shared" si="44"/>
        <v>30y</v>
      </c>
      <c r="E33" s="37">
        <f>IF(E$2&gt;=$C32,IF(E$2&lt;=$C33,(E$2-$C32)/($C33-$C32),IF(E$2&lt;=#REF!,1-(E$2-$C33)/(#REF!-$C33),0)),0)</f>
        <v>0</v>
      </c>
      <c r="F33" s="37">
        <f>IF(F$2&gt;=$C32,IF(F$2&lt;=$C33,(F$2-$C32)/($C33-$C32),IF(F$2&lt;=#REF!,1-(F$2-$C33)/(#REF!-$C33),0)),0)</f>
        <v>0</v>
      </c>
      <c r="G33" s="37">
        <f>IF(G$2&gt;=$C32,IF(G$2&lt;=$C33,(G$2-$C32)/($C33-$C32),IF(G$2&lt;=#REF!,1-(G$2-$C33)/(#REF!-$C33),0)),0)</f>
        <v>0</v>
      </c>
      <c r="H33" s="37">
        <f>IF(H$2&gt;=$C32,IF(H$2&lt;=$C33,(H$2-$C32)/($C33-$C32),IF(H$2&lt;=#REF!,1-(H$2-$C33)/(#REF!-$C33),0)),0)</f>
        <v>0</v>
      </c>
      <c r="I33" s="37">
        <f>IF(I$2&gt;=$C32,IF(I$2&lt;=$C33,(I$2-$C32)/($C33-$C32),IF(I$2&lt;=#REF!,1-(I$2-$C33)/(#REF!-$C33),0)),0)</f>
        <v>0</v>
      </c>
      <c r="J33" s="37">
        <f>IF(J$2&gt;=$C32,IF(J$2&lt;=$C33,(J$2-$C32)/($C33-$C32),IF(J$2&lt;=#REF!,1-(J$2-$C33)/(#REF!-$C33),0)),0)</f>
        <v>0</v>
      </c>
      <c r="K33" s="37">
        <f>IF(K$2&gt;=$C32,IF(K$2&lt;=$C33,(K$2-$C32)/($C33-$C32),IF(K$2&lt;=#REF!,1-(K$2-$C33)/(#REF!-$C33),0)),0)</f>
        <v>0</v>
      </c>
      <c r="L33" s="37">
        <f>IF(L$2&gt;=$C32,IF(L$2&lt;=$C33,(L$2-$C32)/($C33-$C32),IF(L$2&lt;=#REF!,1-(L$2-$C33)/(#REF!-$C33),0)),0)</f>
        <v>0</v>
      </c>
      <c r="M33" s="37">
        <f>IF(M$2&gt;=$C32,IF(M$2&lt;=$C33,(M$2-$C32)/($C33-$C32),IF(M$2&lt;=#REF!,1-(M$2-$C33)/(#REF!-$C33),0)),0)</f>
        <v>0</v>
      </c>
      <c r="N33" s="37">
        <f>IF(N$2&gt;=$C32,IF(N$2&lt;=$C33,(N$2-$C32)/($C33-$C32),IF(N$2&lt;=#REF!,1-(N$2-$C33)/(#REF!-$C33),0)),0)</f>
        <v>0</v>
      </c>
      <c r="O33" s="37">
        <f>IF(O$2&gt;=$C32,IF(O$2&lt;=$C33,(O$2-$C32)/($C33-$C32),IF(O$2&lt;=#REF!,1-(O$2-$C33)/(#REF!-$C33),0)),0)</f>
        <v>0</v>
      </c>
      <c r="P33" s="37">
        <f>IF(P$2&gt;=$C32,IF(P$2&lt;=$C33,(P$2-$C32)/($C33-$C32),IF(P$2&lt;=#REF!,1-(P$2-$C33)/(#REF!-$C33),0)),0)</f>
        <v>0</v>
      </c>
      <c r="Q33" s="37">
        <f>IF(Q$2&gt;=$C32,IF(Q$2&lt;=$C33,(Q$2-$C32)/($C33-$C32),IF(Q$2&lt;=#REF!,1-(Q$2-$C33)/(#REF!-$C33),0)),0)</f>
        <v>0</v>
      </c>
      <c r="R33" s="37">
        <f>IF(R$2&gt;=$C32,IF(R$2&lt;=$C33,(R$2-$C32)/($C33-$C32),IF(R$2&lt;=#REF!,1-(R$2-$C33)/(#REF!-$C33),0)),0)</f>
        <v>0</v>
      </c>
      <c r="S33" s="37">
        <f>IF(S$2&gt;=$C32,IF(S$2&lt;=$C33,(S$2-$C32)/($C33-$C32),IF(S$2&lt;=#REF!,1-(S$2-$C33)/(#REF!-$C33),0)),0)</f>
        <v>0</v>
      </c>
      <c r="T33" s="37">
        <f>IF(T$2&gt;=$C32,IF(T$2&lt;=$C33,(T$2-$C32)/($C33-$C32),IF(T$2&lt;=#REF!,1-(T$2-$C33)/(#REF!-$C33),0)),0)</f>
        <v>0</v>
      </c>
      <c r="U33" s="37">
        <f>IF(U$2&gt;=$C32,IF(U$2&lt;=$C33,(U$2-$C32)/($C33-$C32),IF(U$2&lt;=#REF!,1-(U$2-$C33)/(#REF!-$C33),0)),0)</f>
        <v>0</v>
      </c>
      <c r="V33" s="37">
        <f>IF(V$2&gt;=$C32,IF(V$2&lt;=$C33,(V$2-$C32)/($C33-$C32),IF(V$2&lt;=#REF!,1-(V$2-$C33)/(#REF!-$C33),0)),0)</f>
        <v>0</v>
      </c>
      <c r="W33" s="37">
        <f>IF(W$2&gt;=$C32,IF(W$2&lt;=$C33,(W$2-$C32)/($C33-$C32),IF(W$2&lt;=#REF!,1-(W$2-$C33)/(#REF!-$C33),0)),0)</f>
        <v>0</v>
      </c>
      <c r="X33" s="37">
        <f>IF(X$2&gt;=$C32,IF(X$2&lt;=$C33,(X$2-$C32)/($C33-$C32),IF(X$2&lt;=#REF!,1-(X$2-$C33)/(#REF!-$C33),0)),0)</f>
        <v>0</v>
      </c>
      <c r="Y33" s="37">
        <f>IF(Y$2&gt;=$C32,IF(Y$2&lt;=$C33,(Y$2-$C32)/($C33-$C32),IF(Y$2&lt;=#REF!,1-(Y$2-$C33)/(#REF!-$C33),0)),0)</f>
        <v>0</v>
      </c>
      <c r="Z33" s="37">
        <f>IF(Z$2&gt;=$C32,IF(Z$2&lt;=$C33,(Z$2-$C32)/($C33-$C32),IF(Z$2&lt;=#REF!,1-(Z$2-$C33)/(#REF!-$C33),0)),0)</f>
        <v>0</v>
      </c>
      <c r="AA33" s="37">
        <f>IF(AA$2&gt;=$C32,IF(AA$2&lt;=$C33,(AA$2-$C32)/($C33-$C32),IF(AA$2&lt;=#REF!,1-(AA$2-$C33)/(#REF!-$C33),0)),0)</f>
        <v>0</v>
      </c>
      <c r="AB33" s="37">
        <f>IF(AB$2&gt;=$C32,IF(AB$2&lt;=$C33,(AB$2-$C32)/($C33-$C32),IF(AB$2&lt;=#REF!,1-(AB$2-$C33)/(#REF!-$C33),0)),0)</f>
        <v>0</v>
      </c>
      <c r="AC33" s="37">
        <f>IF(AC$2&gt;=$C32,IF(AC$2&lt;=$C33,(AC$2-$C32)/($C33-$C32),IF(AC$2&lt;=#REF!,1-(AC$2-$C33)/(#REF!-$C33),0)),0)</f>
        <v>0</v>
      </c>
      <c r="AD33" s="37">
        <f>IF(AD$2&gt;=$C32,IF(AD$2&lt;=$C33,(AD$2-$C32)/($C33-$C32),IF(AD$2&lt;=#REF!,1-(AD$2-$C33)/(#REF!-$C33),0)),0)</f>
        <v>0</v>
      </c>
      <c r="AE33" s="37">
        <f>IF(AE$2&gt;=$C32,IF(AE$2&lt;=$C33,(AE$2-$C32)/($C33-$C32),IF(AE$2&lt;=#REF!,1-(AE$2-$C33)/(#REF!-$C33),0)),0)</f>
        <v>0</v>
      </c>
      <c r="AF33" s="37">
        <f>IF(AF$2&gt;=$C32,IF(AF$2&lt;=$C33,(AF$2-$C32)/($C33-$C32),IF(AF$2&lt;=#REF!,1-(AF$2-$C33)/(#REF!-$C33),0)),0)</f>
        <v>0</v>
      </c>
      <c r="AG33" s="37">
        <f>IF(AG$2&gt;=$C32,IF(AG$2&lt;=$C33,(AG$2-$C32)/($C33-$C32),IF(AG$2&lt;=#REF!,1-(AG$2-$C33)/(#REF!-$C33),0)),0)</f>
        <v>0</v>
      </c>
      <c r="AH33" s="37">
        <f>IF(AH$2&gt;=$C32,IF(AH$2&lt;=$C33,(AH$2-$C32)/($C33-$C32),IF(AH$2&lt;=#REF!,1-(AH$2-$C33)/(#REF!-$C33),0)),0)</f>
        <v>0</v>
      </c>
      <c r="AI33" s="37">
        <f>IF(AI$2&gt;=$C32,IF(AI$2&lt;=$C33,(AI$2-$C32)/($C33-$C32),IF(AI$2&lt;=#REF!,1-(AI$2-$C33)/(#REF!-$C33),0)),0)</f>
        <v>0</v>
      </c>
      <c r="AJ33" s="37">
        <f>IF(AJ$2&gt;=$C32,IF(AJ$2&lt;=$C33,(AJ$2-$C32)/($C33-$C32),IF(AJ$2&lt;=#REF!,1-(AJ$2-$C33)/(#REF!-$C33),0)),0)</f>
        <v>0</v>
      </c>
      <c r="AK33" s="37">
        <f>IF(AK$2&gt;=$C32,IF(AK$2&lt;=$C33,(AK$2-$C32)/($C33-$C32),IF(AK$2&lt;=#REF!,1-(AK$2-$C33)/(#REF!-$C33),0)),0)</f>
        <v>0</v>
      </c>
      <c r="AL33" s="37">
        <f>IF(AL$2&gt;=$C32,IF(AL$2&lt;=$C33,(AL$2-$C32)/($C33-$C32),IF(AL$2&lt;=#REF!,1-(AL$2-$C33)/(#REF!-$C33),0)),0)</f>
        <v>0</v>
      </c>
      <c r="AM33" s="37">
        <f>IF(AM$2&gt;=$C32,IF(AM$2&lt;=$C33,(AM$2-$C32)/($C33-$C32),IF(AM$2&lt;=#REF!,1-(AM$2-$C33)/(#REF!-$C33),0)),0)</f>
        <v>0</v>
      </c>
      <c r="AN33" s="37">
        <f>IF(AN$2&gt;=$C32,IF(AN$2&lt;=$C33,(AN$2-$C32)/($C33-$C32),IF(AN$2&lt;=#REF!,1-(AN$2-$C33)/(#REF!-$C33),0)),0)</f>
        <v>0</v>
      </c>
      <c r="AO33" s="37">
        <f>IF(AO$2&gt;=$C32,IF(AO$2&lt;=$C33,(AO$2-$C32)/($C33-$C32),IF(AO$2&lt;=#REF!,1-(AO$2-$C33)/(#REF!-$C33),0)),0)</f>
        <v>0</v>
      </c>
      <c r="AP33" s="37">
        <f>IF(AP$2&gt;=$C32,IF(AP$2&lt;=$C33,(AP$2-$C32)/($C33-$C32),IF(AP$2&lt;=#REF!,1-(AP$2-$C33)/(#REF!-$C33),0)),0)</f>
        <v>0</v>
      </c>
      <c r="AQ33" s="37">
        <f>IF(AQ$2&gt;=$C32,IF(AQ$2&lt;=$C33,(AQ$2-$C32)/($C33-$C32),IF(AQ$2&lt;=#REF!,1-(AQ$2-$C33)/(#REF!-$C33),0)),0)</f>
        <v>0</v>
      </c>
      <c r="AR33" s="37">
        <f>IF(AR$2&gt;=$C32,IF(AR$2&lt;=$C33,(AR$2-$C32)/($C33-$C32),IF(AR$2&lt;=#REF!,1-(AR$2-$C33)/(#REF!-$C33),0)),0)</f>
        <v>0</v>
      </c>
      <c r="AS33" s="37">
        <f>IF(AS$2&gt;=$C32,IF(AS$2&lt;=$C33,(AS$2-$C32)/($C33-$C32),IF(AS$2&lt;=#REF!,1-(AS$2-$C33)/(#REF!-$C33),0)),0)</f>
        <v>0</v>
      </c>
      <c r="AT33" s="37">
        <f>IF(AT$2&gt;=$C32,IF(AT$2&lt;=$C33,(AT$2-$C32)/($C33-$C32),IF(AT$2&lt;=#REF!,1-(AT$2-$C33)/(#REF!-$C33),0)),0)</f>
        <v>0</v>
      </c>
      <c r="AU33" s="37">
        <f>IF(AU$2&gt;=$C32,IF(AU$2&lt;=$C33,(AU$2-$C32)/($C33-$C32),IF(AU$2&lt;=#REF!,1-(AU$2-$C33)/(#REF!-$C33),0)),0)</f>
        <v>0</v>
      </c>
      <c r="AV33" s="37">
        <f>IF(AV$2&gt;=$C32,IF(AV$2&lt;=$C33,(AV$2-$C32)/($C33-$C32),IF(AV$2&lt;=#REF!,1-(AV$2-$C33)/(#REF!-$C33),0)),0)</f>
        <v>0</v>
      </c>
      <c r="AW33" s="37">
        <f>IF(AW$2&gt;=$C32,IF(AW$2&lt;=$C33,(AW$2-$C32)/($C33-$C32),IF(AW$2&lt;=#REF!,1-(AW$2-$C33)/(#REF!-$C33),0)),0)</f>
        <v>0</v>
      </c>
      <c r="AX33" s="37">
        <f>IF(AX$2&gt;=$C32,IF(AX$2&lt;=$C33,(AX$2-$C32)/($C33-$C32),IF(AX$2&lt;=#REF!,1-(AX$2-$C33)/(#REF!-$C33),0)),0)</f>
        <v>0</v>
      </c>
      <c r="AY33" s="37">
        <f>IF(AY$2&gt;=$C32,IF(AY$2&lt;=$C33,(AY$2-$C32)/($C33-$C32),IF(AY$2&lt;=#REF!,1-(AY$2-$C33)/(#REF!-$C33),0)),0)</f>
        <v>0</v>
      </c>
      <c r="AZ33" s="37">
        <f>IF(AZ$2&gt;=$C32,IF(AZ$2&lt;=$C33,(AZ$2-$C32)/($C33-$C32),IF(AZ$2&lt;=#REF!,1-(AZ$2-$C33)/(#REF!-$C33),0)),0)</f>
        <v>0</v>
      </c>
      <c r="BA33" s="37">
        <f>IF(BA$2&gt;=$C32,IF(BA$2&lt;=$C33,(BA$2-$C32)/($C33-$C32),IF(BA$2&lt;=#REF!,1-(BA$2-$C33)/(#REF!-$C33),0)),0)</f>
        <v>0</v>
      </c>
      <c r="BB33" s="37">
        <f>IF(BB$2&gt;=$C32,IF(BB$2&lt;=$C33,(BB$2-$C32)/($C33-$C32),IF(BB$2&lt;=#REF!,1-(BB$2-$C33)/(#REF!-$C33),0)),0)</f>
        <v>0</v>
      </c>
      <c r="BC33" s="37">
        <f>IF(BC$2&gt;=$C32,IF(BC$2&lt;=$C33,(BC$2-$C32)/($C33-$C32),IF(BC$2&lt;=#REF!,1-(BC$2-$C33)/(#REF!-$C33),0)),0)</f>
        <v>0</v>
      </c>
      <c r="BD33" s="37">
        <f>IF(BD$2&gt;=$C32,IF(BD$2&lt;=$C33,(BD$2-$C32)/($C33-$C32),IF(BD$2&lt;=#REF!,1-(BD$2-$C33)/(#REF!-$C33),0)),0)</f>
        <v>0</v>
      </c>
      <c r="BE33" s="37">
        <f>IF(BE$2&gt;=$C32,IF(BE$2&lt;=$C33,(BE$2-$C32)/($C33-$C32),IF(BE$2&lt;=#REF!,1-(BE$2-$C33)/(#REF!-$C33),0)),0)</f>
        <v>0</v>
      </c>
      <c r="BF33" s="37">
        <f>IF(BF$2&gt;=$C32,IF(BF$2&lt;=$C33,(BF$2-$C32)/($C33-$C32),IF(BF$2&lt;=#REF!,1-(BF$2-$C33)/(#REF!-$C33),0)),0)</f>
        <v>0</v>
      </c>
      <c r="BG33" s="37">
        <f>IF(BG$2&gt;=$C32,IF(BG$2&lt;=$C33,(BG$2-$C32)/($C33-$C32),IF(BG$2&lt;=#REF!,1-(BG$2-$C33)/(#REF!-$C33),0)),0)</f>
        <v>0</v>
      </c>
      <c r="BH33" s="37">
        <f>IF(BH$2&gt;=$C32,IF(BH$2&lt;=$C33,(BH$2-$C32)/($C33-$C32),IF(BH$2&lt;=#REF!,1-(BH$2-$C33)/(#REF!-$C33),0)),0)</f>
        <v>0</v>
      </c>
      <c r="BI33" s="37">
        <f>IF(BI$2&gt;=$C32,IF(BI$2&lt;=$C33,(BI$2-$C32)/($C33-$C32),IF(BI$2&lt;=#REF!,1-(BI$2-$C33)/(#REF!-$C33),0)),0)</f>
        <v>0</v>
      </c>
      <c r="BJ33" s="37">
        <f>IF(BJ$2&gt;=$C32,IF(BJ$2&lt;=$C33,(BJ$2-$C32)/($C33-$C32),IF(BJ$2&lt;=#REF!,1-(BJ$2-$C33)/(#REF!-$C33),0)),0)</f>
        <v>0</v>
      </c>
      <c r="BK33" s="37">
        <f>IF(BK$2&gt;=$C32,IF(BK$2&lt;=$C33,(BK$2-$C32)/($C33-$C32),IF(BK$2&lt;=#REF!,1-(BK$2-$C33)/(#REF!-$C33),0)),0)</f>
        <v>0</v>
      </c>
      <c r="BL33" s="37">
        <f>IF(BL$2&gt;=$C32,IF(BL$2&lt;=$C33,(BL$2-$C32)/($C33-$C32),IF(BL$2&lt;=#REF!,1-(BL$2-$C33)/(#REF!-$C33),0)),0)</f>
        <v>0</v>
      </c>
      <c r="BM33" s="37">
        <f>IF(BM$2&gt;=$C32,IF(BM$2&lt;=$C33,(BM$2-$C32)/($C33-$C32),IF(BM$2&lt;=#REF!,1-(BM$2-$C33)/(#REF!-$C33),0)),0)</f>
        <v>0</v>
      </c>
      <c r="BN33" s="37">
        <f>IF(BN$2&gt;=$C32,IF(BN$2&lt;=$C33,(BN$2-$C32)/($C33-$C32),IF(BN$2&lt;=#REF!,1-(BN$2-$C33)/(#REF!-$C33),0)),0)</f>
        <v>0</v>
      </c>
      <c r="BO33" s="37">
        <f>IF(BO$2&gt;=$C32,IF(BO$2&lt;=$C33,(BO$2-$C32)/($C33-$C32),IF(BO$2&lt;=#REF!,1-(BO$2-$C33)/(#REF!-$C33),0)),0)</f>
        <v>0</v>
      </c>
      <c r="BP33" s="37">
        <f>IF(BP$2&gt;=$C32,IF(BP$2&lt;=$C33,(BP$2-$C32)/($C33-$C32),IF(BP$2&lt;=#REF!,1-(BP$2-$C33)/(#REF!-$C33),0)),0)</f>
        <v>0</v>
      </c>
      <c r="BQ33" s="37">
        <f>IF(BQ$2&gt;=$C32,IF(BQ$2&lt;=$C33,(BQ$2-$C32)/($C33-$C32),IF(BQ$2&lt;=#REF!,1-(BQ$2-$C33)/(#REF!-$C33),0)),0)</f>
        <v>0</v>
      </c>
      <c r="BR33" s="37">
        <f>IF(BR$2&gt;=$C32,IF(BR$2&lt;=$C33,(BR$2-$C32)/($C33-$C32),IF(BR$2&lt;=#REF!,1-(BR$2-$C33)/(#REF!-$C33),0)),0)</f>
        <v>0</v>
      </c>
      <c r="BS33" s="37">
        <f>IF(BS$2&gt;=$C32,IF(BS$2&lt;=$C33,(BS$2-$C32)/($C33-$C32),IF(BS$2&lt;=#REF!,1-(BS$2-$C33)/(#REF!-$C33),0)),0)</f>
        <v>0</v>
      </c>
      <c r="BT33" s="37">
        <f>IF(BT$2&gt;=$C32,IF(BT$2&lt;=$C33,(BT$2-$C32)/($C33-$C32),IF(BT$2&lt;=#REF!,1-(BT$2-$C33)/(#REF!-$C33),0)),0)</f>
        <v>0</v>
      </c>
      <c r="BU33" s="37">
        <f>IF(BU$2&gt;=$C32,IF(BU$2&lt;=$C33,(BU$2-$C32)/($C33-$C32),IF(BU$2&lt;=#REF!,1-(BU$2-$C33)/(#REF!-$C33),0)),0)</f>
        <v>0</v>
      </c>
      <c r="BV33" s="37">
        <f>IF(BV$2&gt;=$C32,IF(BV$2&lt;=$C33,(BV$2-$C32)/($C33-$C32),IF(BV$2&lt;=#REF!,1-(BV$2-$C33)/(#REF!-$C33),0)),0)</f>
        <v>0</v>
      </c>
      <c r="BW33" s="37">
        <f>IF(BW$2&gt;=$C32,IF(BW$2&lt;=$C33,(BW$2-$C32)/($C33-$C32),IF(BW$2&lt;=#REF!,1-(BW$2-$C33)/(#REF!-$C33),0)),0)</f>
        <v>0</v>
      </c>
      <c r="BX33" s="37">
        <f>IF(BX$2&gt;=$C32,IF(BX$2&lt;=$C33,(BX$2-$C32)/($C33-$C32),IF(BX$2&lt;=#REF!,1-(BX$2-$C33)/(#REF!-$C33),0)),0)</f>
        <v>0</v>
      </c>
      <c r="BY33" s="37">
        <f>IF(BY$2&gt;=$C32,IF(BY$2&lt;=$C33,(BY$2-$C32)/($C33-$C32),IF(BY$2&lt;=#REF!,1-(BY$2-$C33)/(#REF!-$C33),0)),0)</f>
        <v>0</v>
      </c>
      <c r="BZ33" s="37">
        <f>IF(BZ$2&gt;=$C32,IF(BZ$2&lt;=$C33,(BZ$2-$C32)/($C33-$C32),IF(BZ$2&lt;=#REF!,1-(BZ$2-$C33)/(#REF!-$C33),0)),0)</f>
        <v>0</v>
      </c>
      <c r="CA33" s="37">
        <f>IF(CA$2&gt;=$C32,IF(CA$2&lt;=$C33,(CA$2-$C32)/($C33-$C32),IF(CA$2&lt;=#REF!,1-(CA$2-$C33)/(#REF!-$C33),0)),0)</f>
        <v>0</v>
      </c>
      <c r="CB33" s="37">
        <f>IF(CB$2&gt;=$C32,IF(CB$2&lt;=$C33,(CB$2-$C32)/($C33-$C32),IF(CB$2&lt;=#REF!,1-(CB$2-$C33)/(#REF!-$C33),0)),0)</f>
        <v>0</v>
      </c>
      <c r="CC33" s="37">
        <f>IF(CC$2&gt;=$C32,IF(CC$2&lt;=$C33,(CC$2-$C32)/($C33-$C32),IF(CC$2&lt;=#REF!,1-(CC$2-$C33)/(#REF!-$C33),0)),0)</f>
        <v>0</v>
      </c>
      <c r="CD33" s="37">
        <f>IF(CD$2&gt;=$C32,IF(CD$2&lt;=$C33,(CD$2-$C32)/($C33-$C32),IF(CD$2&lt;=#REF!,1-(CD$2-$C33)/(#REF!-$C33),0)),0)</f>
        <v>0</v>
      </c>
      <c r="CE33" s="37">
        <f>IF(CE$2&gt;=$C32,IF(CE$2&lt;=$C33,(CE$2-$C32)/($C33-$C32),IF(CE$2&lt;=#REF!,1-(CE$2-$C33)/(#REF!-$C33),0)),0)</f>
        <v>0</v>
      </c>
      <c r="CF33" s="37">
        <f>IF(CF$2&gt;=$C32,IF(CF$2&lt;=$C33,(CF$2-$C32)/($C33-$C32),IF(CF$2&lt;=#REF!,1-(CF$2-$C33)/(#REF!-$C33),0)),0)</f>
        <v>0</v>
      </c>
      <c r="CG33" s="37">
        <f>IF(CG$2&gt;=$C32,IF(CG$2&lt;=$C33,(CG$2-$C32)/($C33-$C32),IF(CG$2&lt;=#REF!,1-(CG$2-$C33)/(#REF!-$C33),0)),0)</f>
        <v>0</v>
      </c>
      <c r="CH33" s="37">
        <f>IF(CH$2&gt;=$C32,IF(CH$2&lt;=$C33,(CH$2-$C32)/($C33-$C32),IF(CH$2&lt;=#REF!,1-(CH$2-$C33)/(#REF!-$C33),0)),0)</f>
        <v>0</v>
      </c>
      <c r="CI33" s="37">
        <f>IF(CI$2&gt;=$C32,IF(CI$2&lt;=$C33,(CI$2-$C32)/($C33-$C32),IF(CI$2&lt;=#REF!,1-(CI$2-$C33)/(#REF!-$C33),0)),0)</f>
        <v>0</v>
      </c>
      <c r="CJ33" s="37">
        <f>IF(CJ$2&gt;=$C32,IF(CJ$2&lt;=$C33,(CJ$2-$C32)/($C33-$C32),IF(CJ$2&lt;=#REF!,1-(CJ$2-$C33)/(#REF!-$C33),0)),0)</f>
        <v>0</v>
      </c>
      <c r="CK33" s="37">
        <f>IF(CK$2&gt;=$C32,IF(CK$2&lt;=$C33,(CK$2-$C32)/($C33-$C32),IF(CK$2&lt;=#REF!,1-(CK$2-$C33)/(#REF!-$C33),0)),0)</f>
        <v>0</v>
      </c>
      <c r="CL33" s="37">
        <f>IF(CL$2&gt;=$C32,IF(CL$2&lt;=$C33,(CL$2-$C32)/($C33-$C32),IF(CL$2&lt;=#REF!,1-(CL$2-$C33)/(#REF!-$C33),0)),0)</f>
        <v>0</v>
      </c>
      <c r="CM33" s="37">
        <f>IF(CM$2&gt;=$C32,IF(CM$2&lt;=$C33,(CM$2-$C32)/($C33-$C32),IF(CM$2&lt;=#REF!,1-(CM$2-$C33)/(#REF!-$C33),0)),0)</f>
        <v>0</v>
      </c>
      <c r="CN33" s="37">
        <f>IF(CN$2&gt;=$C32,IF(CN$2&lt;=$C33,(CN$2-$C32)/($C33-$C32),IF(CN$2&lt;=#REF!,1-(CN$2-$C33)/(#REF!-$C33),0)),0)</f>
        <v>0</v>
      </c>
      <c r="CO33" s="37">
        <f>IF(CO$2&gt;=$C32,IF(CO$2&lt;=$C33,(CO$2-$C32)/($C33-$C32),IF(CO$2&lt;=#REF!,1-(CO$2-$C33)/(#REF!-$C33),0)),0)</f>
        <v>0</v>
      </c>
      <c r="CP33" s="37">
        <f>IF(CP$2&gt;=$C32,IF(CP$2&lt;=$C33,(CP$2-$C32)/($C33-$C32),IF(CP$2&lt;=#REF!,1-(CP$2-$C33)/(#REF!-$C33),0)),0)</f>
        <v>0</v>
      </c>
      <c r="CQ33" s="37">
        <f>IF(CQ$2&gt;=$C32,IF(CQ$2&lt;=$C33,(CQ$2-$C32)/($C33-$C32),IF(CQ$2&lt;=#REF!,1-(CQ$2-$C33)/(#REF!-$C33),0)),0)</f>
        <v>0</v>
      </c>
      <c r="CR33" s="37">
        <f>IF(CR$2&gt;=$C32,IF(CR$2&lt;=$C33,(CR$2-$C32)/($C33-$C32),IF(CR$2&lt;=#REF!,1-(CR$2-$C33)/(#REF!-$C33),0)),0)</f>
        <v>0</v>
      </c>
      <c r="CS33" s="37">
        <f>IF(CS$2&gt;=$C32,IF(CS$2&lt;=$C33,(CS$2-$C32)/($C33-$C32),IF(CS$2&lt;=#REF!,1-(CS$2-$C33)/(#REF!-$C33),0)),0)</f>
        <v>0</v>
      </c>
      <c r="CT33" s="37">
        <f>IF(CT$2&gt;=$C32,IF(CT$2&lt;=$C33,(CT$2-$C32)/($C33-$C32),IF(CT$2&lt;=#REF!,1-(CT$2-$C33)/(#REF!-$C33),0)),0)</f>
        <v>0</v>
      </c>
      <c r="CU33" s="37">
        <f>IF(CU$2&gt;=$C32,IF(CU$2&lt;=$C33,(CU$2-$C32)/($C33-$C32),IF(CU$2&lt;=#REF!,1-(CU$2-$C33)/(#REF!-$C33),0)),0)</f>
        <v>0</v>
      </c>
      <c r="CV33" s="37">
        <f>IF(CV$2&gt;=$C32,IF(CV$2&lt;=$C33,(CV$2-$C32)/($C33-$C32),IF(CV$2&lt;=#REF!,1-(CV$2-$C33)/(#REF!-$C33),0)),0)</f>
        <v>0</v>
      </c>
      <c r="CW33" s="37">
        <f>IF(CW$2&gt;=$C32,IF(CW$2&lt;=$C33,(CW$2-$C32)/($C33-$C32),IF(CW$2&lt;=#REF!,1-(CW$2-$C33)/(#REF!-$C33),0)),0)</f>
        <v>0</v>
      </c>
      <c r="CX33" s="37">
        <f>IF(CX$2&gt;=$C32,IF(CX$2&lt;=$C33,(CX$2-$C32)/($C33-$C32),IF(CX$2&lt;=#REF!,1-(CX$2-$C33)/(#REF!-$C33),0)),0)</f>
        <v>0</v>
      </c>
      <c r="CY33" s="37">
        <f>IF(CY$2&gt;=$C32,IF(CY$2&lt;=$C33,(CY$2-$C32)/($C33-$C32),IF(CY$2&lt;=#REF!,1-(CY$2-$C33)/(#REF!-$C33),0)),0)</f>
        <v>0</v>
      </c>
      <c r="CZ33" s="37">
        <f>IF(CZ$2&gt;=$C32,IF(CZ$2&lt;=$C33,(CZ$2-$C32)/($C33-$C32),IF(CZ$2&lt;=#REF!,1-(CZ$2-$C33)/(#REF!-$C33),0)),0)</f>
        <v>0</v>
      </c>
      <c r="DA33" s="37">
        <f>IF(DA$2&gt;=$C32,IF(DA$2&lt;=$C33,(DA$2-$C32)/($C33-$C32),IF(DA$2&lt;=#REF!,1-(DA$2-$C33)/(#REF!-$C33),0)),0)</f>
        <v>0</v>
      </c>
      <c r="DB33" s="37">
        <f>IF(DB$2&gt;=$C32,IF(DB$2&lt;=$C33,(DB$2-$C32)/($C33-$C32),IF(DB$2&lt;=#REF!,1-(DB$2-$C33)/(#REF!-$C33),0)),0)</f>
        <v>0</v>
      </c>
      <c r="DC33" s="37">
        <f>IF(DC$2&gt;=$C32,IF(DC$2&lt;=$C33,(DC$2-$C32)/($C33-$C32),IF(DC$2&lt;=#REF!,1-(DC$2-$C33)/(#REF!-$C33),0)),0)</f>
        <v>0</v>
      </c>
      <c r="DD33" s="37">
        <f>IF(DD$2&gt;=$C32,IF(DD$2&lt;=$C33,(DD$2-$C32)/($C33-$C32),IF(DD$2&lt;=#REF!,1-(DD$2-$C33)/(#REF!-$C33),0)),0)</f>
        <v>0</v>
      </c>
      <c r="DE33" s="37">
        <f>IF(DE$2&gt;=$C32,IF(DE$2&lt;=$C33,(DE$2-$C32)/($C33-$C32),IF(DE$2&lt;=#REF!,1-(DE$2-$C33)/(#REF!-$C33),0)),0)</f>
        <v>0</v>
      </c>
      <c r="DF33" s="37">
        <f>IF(DF$2&gt;=$C32,IF(DF$2&lt;=$C33,(DF$2-$C32)/($C33-$C32),IF(DF$2&lt;=#REF!,1-(DF$2-$C33)/(#REF!-$C33),0)),0)</f>
        <v>0</v>
      </c>
      <c r="DG33" s="37">
        <f>IF(DG$2&gt;=$C32,IF(DG$2&lt;=$C33,(DG$2-$C32)/($C33-$C32),IF(DG$2&lt;=#REF!,1-(DG$2-$C33)/(#REF!-$C33),0)),0)</f>
        <v>0</v>
      </c>
      <c r="DH33" s="37">
        <f>IF(DH$2&gt;=$C32,IF(DH$2&lt;=$C33,(DH$2-$C32)/($C33-$C32),IF(DH$2&lt;=#REF!,1-(DH$2-$C33)/(#REF!-$C33),0)),0)</f>
        <v>0</v>
      </c>
      <c r="DI33" s="37">
        <f>IF(DI$2&gt;=$C32,IF(DI$2&lt;=$C33,(DI$2-$C32)/($C33-$C32),IF(DI$2&lt;=#REF!,1-(DI$2-$C33)/(#REF!-$C33),0)),0)</f>
        <v>0</v>
      </c>
      <c r="DJ33" s="37">
        <f>IF(DJ$2&gt;=$C32,IF(DJ$2&lt;=$C33,(DJ$2-$C32)/($C33-$C32),IF(DJ$2&lt;=#REF!,1-(DJ$2-$C33)/(#REF!-$C33),0)),0)</f>
        <v>0</v>
      </c>
      <c r="DK33" s="37">
        <f>IF(DK$2&gt;=$C32,IF(DK$2&lt;=$C33,(DK$2-$C32)/($C33-$C32),IF(DK$2&lt;=#REF!,1-(DK$2-$C33)/(#REF!-$C33),0)),0)</f>
        <v>0</v>
      </c>
      <c r="DL33" s="37">
        <f>IF(DL$2&gt;=$C32,IF(DL$2&lt;=$C33,(DL$2-$C32)/($C33-$C32),IF(DL$2&lt;=#REF!,1-(DL$2-$C33)/(#REF!-$C33),0)),0)</f>
        <v>0</v>
      </c>
      <c r="DM33" s="37">
        <f>IF(DM$2&gt;=$C32,IF(DM$2&lt;=$C33,(DM$2-$C32)/($C33-$C32),IF(DM$2&lt;=#REF!,1-(DM$2-$C33)/(#REF!-$C33),0)),0)</f>
        <v>0</v>
      </c>
      <c r="DN33" s="37">
        <f>IF(DN$2&gt;=$C32,IF(DN$2&lt;=$C33,(DN$2-$C32)/($C33-$C32),IF(DN$2&lt;=#REF!,1-(DN$2-$C33)/(#REF!-$C33),0)),0)</f>
        <v>0</v>
      </c>
      <c r="DO33" s="37">
        <f>IF(DO$2&gt;=$C32,IF(DO$2&lt;=$C33,(DO$2-$C32)/($C33-$C32),IF(DO$2&lt;=#REF!,1-(DO$2-$C33)/(#REF!-$C33),0)),0)</f>
        <v>0</v>
      </c>
      <c r="DP33" s="37">
        <f>IF(DP$2&gt;=$C32,IF(DP$2&lt;=$C33,(DP$2-$C32)/($C33-$C32),IF(DP$2&lt;=#REF!,1-(DP$2-$C33)/(#REF!-$C33),0)),0)</f>
        <v>0</v>
      </c>
      <c r="DQ33" s="37">
        <f>IF(DQ$2&gt;=$C32,IF(DQ$2&lt;=$C33,(DQ$2-$C32)/($C33-$C32),IF(DQ$2&lt;=#REF!,1-(DQ$2-$C33)/(#REF!-$C33),0)),0)</f>
        <v>0</v>
      </c>
      <c r="DR33" s="37">
        <f>IF(DR$2&gt;=$C32,IF(DR$2&lt;=$C33,(DR$2-$C32)/($C33-$C32),IF(DR$2&lt;=#REF!,1-(DR$2-$C33)/(#REF!-$C33),0)),0)</f>
        <v>0</v>
      </c>
      <c r="DS33" s="37">
        <f>IF(DS$2&gt;=$C32,IF(DS$2&lt;=$C33,(DS$2-$C32)/($C33-$C32),IF(DS$2&lt;=#REF!,1-(DS$2-$C33)/(#REF!-$C33),0)),0)</f>
        <v>0</v>
      </c>
      <c r="DT33" s="37">
        <f>IF(DT$2&gt;=$C32,IF(DT$2&lt;=$C33,(DT$2-$C32)/($C33-$C32),IF(DT$2&lt;=#REF!,1-(DT$2-$C33)/(#REF!-$C33),0)),0)</f>
        <v>0</v>
      </c>
      <c r="DU33" s="37">
        <f>IF(DU$2&gt;=$C32,IF(DU$2&lt;=$C33,(DU$2-$C32)/($C33-$C32),IF(DU$2&lt;=#REF!,1-(DU$2-$C33)/(#REF!-$C33),0)),0)</f>
        <v>0</v>
      </c>
      <c r="DV33" s="37">
        <f>IF(DV$2&gt;=$C32,IF(DV$2&lt;=$C33,(DV$2-$C32)/($C33-$C32),IF(DV$2&lt;=#REF!,1-(DV$2-$C33)/(#REF!-$C33),0)),0)</f>
        <v>0</v>
      </c>
      <c r="DW33" s="37">
        <f>IF(DW$2&gt;=$C32,IF(DW$2&lt;=$C33,(DW$2-$C32)/($C33-$C32),IF(DW$2&lt;=#REF!,1-(DW$2-$C33)/(#REF!-$C33),0)),0)</f>
        <v>0</v>
      </c>
      <c r="DX33" s="37">
        <f>IF(DX$2&gt;=$C32,IF(DX$2&lt;=$C33,(DX$2-$C32)/($C33-$C32),IF(DX$2&lt;=#REF!,1-(DX$2-$C33)/(#REF!-$C33),0)),0)</f>
        <v>0</v>
      </c>
      <c r="DY33" s="37">
        <f>IF(DY$2&gt;=$C32,IF(DY$2&lt;=$C33,(DY$2-$C32)/($C33-$C32),IF(DY$2&lt;=#REF!,1-(DY$2-$C33)/(#REF!-$C33),0)),0)</f>
        <v>0</v>
      </c>
      <c r="DZ33" s="37">
        <f>IF(DZ$2&gt;=$C32,IF(DZ$2&lt;=$C33,(DZ$2-$C32)/($C33-$C32),IF(DZ$2&lt;=#REF!,1-(DZ$2-$C33)/(#REF!-$C33),0)),0)</f>
        <v>0</v>
      </c>
      <c r="EA33" s="37">
        <f>IF(EA$2&gt;=$C32,IF(EA$2&lt;=$C33,(EA$2-$C32)/($C33-$C32),IF(EA$2&lt;=#REF!,1-(EA$2-$C33)/(#REF!-$C33),0)),0)</f>
        <v>0</v>
      </c>
      <c r="EB33" s="37">
        <f>IF(EB$2&gt;=$C32,IF(EB$2&lt;=$C33,(EB$2-$C32)/($C33-$C32),IF(EB$2&lt;=#REF!,1-(EB$2-$C33)/(#REF!-$C33),0)),0)</f>
        <v>0</v>
      </c>
      <c r="EC33" s="37">
        <f>IF(EC$2&gt;=$C32,IF(EC$2&lt;=$C33,(EC$2-$C32)/($C33-$C32),IF(EC$2&lt;=#REF!,1-(EC$2-$C33)/(#REF!-$C33),0)),0)</f>
        <v>0</v>
      </c>
      <c r="ED33" s="37">
        <f>IF(ED$2&gt;=$C32,IF(ED$2&lt;=$C33,(ED$2-$C32)/($C33-$C32),IF(ED$2&lt;=#REF!,1-(ED$2-$C33)/(#REF!-$C33),0)),0)</f>
        <v>0</v>
      </c>
      <c r="EE33" s="37">
        <f>IF(EE$2&gt;=$C32,IF(EE$2&lt;=$C33,(EE$2-$C32)/($C33-$C32),IF(EE$2&lt;=#REF!,1-(EE$2-$C33)/(#REF!-$C33),0)),0)</f>
        <v>0</v>
      </c>
      <c r="EF33" s="37">
        <f>IF(EF$2&gt;=$C32,IF(EF$2&lt;=$C33,(EF$2-$C32)/($C33-$C32),IF(EF$2&lt;=#REF!,1-(EF$2-$C33)/(#REF!-$C33),0)),0)</f>
        <v>0</v>
      </c>
      <c r="EG33" s="37">
        <f>IF(EG$2&gt;=$C32,IF(EG$2&lt;=$C33,(EG$2-$C32)/($C33-$C32),IF(EG$2&lt;=#REF!,1-(EG$2-$C33)/(#REF!-$C33),0)),0)</f>
        <v>0</v>
      </c>
      <c r="EH33" s="37">
        <f>IF(EH$2&gt;=$C32,IF(EH$2&lt;=$C33,(EH$2-$C32)/($C33-$C32),IF(EH$2&lt;=#REF!,1-(EH$2-$C33)/(#REF!-$C33),0)),0)</f>
        <v>0</v>
      </c>
      <c r="EI33" s="37">
        <f>IF(EI$2&gt;=$C32,IF(EI$2&lt;=$C33,(EI$2-$C32)/($C33-$C32),IF(EI$2&lt;=#REF!,1-(EI$2-$C33)/(#REF!-$C33),0)),0)</f>
        <v>0</v>
      </c>
      <c r="EJ33" s="37">
        <f>IF(EJ$2&gt;=$C32,IF(EJ$2&lt;=$C33,(EJ$2-$C32)/($C33-$C32),IF(EJ$2&lt;=#REF!,1-(EJ$2-$C33)/(#REF!-$C33),0)),0)</f>
        <v>0</v>
      </c>
      <c r="EK33" s="37">
        <f>IF(EK$2&gt;=$C32,IF(EK$2&lt;=$C33,(EK$2-$C32)/($C33-$C32),IF(EK$2&lt;=#REF!,1-(EK$2-$C33)/(#REF!-$C33),0)),0)</f>
        <v>0</v>
      </c>
      <c r="EL33" s="37">
        <f>IF(EL$2&gt;=$C32,IF(EL$2&lt;=$C33,(EL$2-$C32)/($C33-$C32),IF(EL$2&lt;=#REF!,1-(EL$2-$C33)/(#REF!-$C33),0)),0)</f>
        <v>0</v>
      </c>
      <c r="EM33" s="37">
        <f>IF(EM$2&gt;=$C32,IF(EM$2&lt;=$C33,(EM$2-$C32)/($C33-$C32),IF(EM$2&lt;=#REF!,1-(EM$2-$C33)/(#REF!-$C33),0)),0)</f>
        <v>0</v>
      </c>
      <c r="EN33" s="37">
        <f>IF(EN$2&gt;=$C32,IF(EN$2&lt;=$C33,(EN$2-$C32)/($C33-$C32),IF(EN$2&lt;=#REF!,1-(EN$2-$C33)/(#REF!-$C33),0)),0)</f>
        <v>0</v>
      </c>
      <c r="EO33" s="37">
        <f>IF(EO$2&gt;=$C32,IF(EO$2&lt;=$C33,(EO$2-$C32)/($C33-$C32),IF(EO$2&lt;=#REF!,1-(EO$2-$C33)/(#REF!-$C33),0)),0)</f>
        <v>0</v>
      </c>
      <c r="EP33" s="37">
        <f>IF(EP$2&gt;=$C32,IF(EP$2&lt;=$C33,(EP$2-$C32)/($C33-$C32),IF(EP$2&lt;=#REF!,1-(EP$2-$C33)/(#REF!-$C33),0)),0)</f>
        <v>0</v>
      </c>
      <c r="EQ33" s="37">
        <f>IF(EQ$2&gt;=$C32,IF(EQ$2&lt;=$C33,(EQ$2-$C32)/($C33-$C32),IF(EQ$2&lt;=#REF!,1-(EQ$2-$C33)/(#REF!-$C33),0)),0)</f>
        <v>0</v>
      </c>
      <c r="ER33" s="37">
        <f>IF(ER$2&gt;=$C32,IF(ER$2&lt;=$C33,(ER$2-$C32)/($C33-$C32),IF(ER$2&lt;=#REF!,1-(ER$2-$C33)/(#REF!-$C33),0)),0)</f>
        <v>0</v>
      </c>
      <c r="ES33" s="37">
        <f>IF(ES$2&gt;=$C32,IF(ES$2&lt;=$C33,(ES$2-$C32)/($C33-$C32),IF(ES$2&lt;=#REF!,1-(ES$2-$C33)/(#REF!-$C33),0)),0)</f>
        <v>0</v>
      </c>
      <c r="ET33" s="37">
        <f>IF(ET$2&gt;=$C32,IF(ET$2&lt;=$C33,(ET$2-$C32)/($C33-$C32),IF(ET$2&lt;=#REF!,1-(ET$2-$C33)/(#REF!-$C33),0)),0)</f>
        <v>0</v>
      </c>
      <c r="EU33" s="37">
        <f>IF(EU$2&gt;=$C32,IF(EU$2&lt;=$C33,(EU$2-$C32)/($C33-$C32),IF(EU$2&lt;=#REF!,1-(EU$2-$C33)/(#REF!-$C33),0)),0)</f>
        <v>0</v>
      </c>
      <c r="EV33" s="37">
        <f>IF(EV$2&gt;=$C32,IF(EV$2&lt;=$C33,(EV$2-$C32)/($C33-$C32),IF(EV$2&lt;=#REF!,1-(EV$2-$C33)/(#REF!-$C33),0)),0)</f>
        <v>0</v>
      </c>
      <c r="EW33" s="37">
        <f>IF(EW$2&gt;=$C32,IF(EW$2&lt;=$C33,(EW$2-$C32)/($C33-$C32),IF(EW$2&lt;=#REF!,1-(EW$2-$C33)/(#REF!-$C33),0)),0)</f>
        <v>0</v>
      </c>
      <c r="EX33" s="37">
        <f>IF(EX$2&gt;=$C32,IF(EX$2&lt;=$C33,(EX$2-$C32)/($C33-$C32),IF(EX$2&lt;=#REF!,1-(EX$2-$C33)/(#REF!-$C33),0)),0)</f>
        <v>0</v>
      </c>
      <c r="EY33" s="37">
        <f>IF(EY$2&gt;=$C32,IF(EY$2&lt;=$C33,(EY$2-$C32)/($C33-$C32),IF(EY$2&lt;=#REF!,1-(EY$2-$C33)/(#REF!-$C33),0)),0)</f>
        <v>0</v>
      </c>
      <c r="EZ33" s="37">
        <f>IF(EZ$2&gt;=$C32,IF(EZ$2&lt;=$C33,(EZ$2-$C32)/($C33-$C32),IF(EZ$2&lt;=#REF!,1-(EZ$2-$C33)/(#REF!-$C33),0)),0)</f>
        <v>0</v>
      </c>
      <c r="FA33" s="37">
        <f>IF(FA$2&gt;=$C32,IF(FA$2&lt;=$C33,(FA$2-$C32)/($C33-$C32),IF(FA$2&lt;=#REF!,1-(FA$2-$C33)/(#REF!-$C33),0)),0)</f>
        <v>0</v>
      </c>
      <c r="FB33" s="37">
        <f>IF(FB$2&gt;=$C32,IF(FB$2&lt;=$C33,(FB$2-$C32)/($C33-$C32),IF(FB$2&lt;=#REF!,1-(FB$2-$C33)/(#REF!-$C33),0)),0)</f>
        <v>0</v>
      </c>
      <c r="FC33" s="37">
        <f>IF(FC$2&gt;=$C32,IF(FC$2&lt;=$C33,(FC$2-$C32)/($C33-$C32),IF(FC$2&lt;=#REF!,1-(FC$2-$C33)/(#REF!-$C33),0)),0)</f>
        <v>0</v>
      </c>
      <c r="FD33" s="37">
        <f>IF(FD$2&gt;=$C32,IF(FD$2&lt;=$C33,(FD$2-$C32)/($C33-$C32),IF(FD$2&lt;=#REF!,1-(FD$2-$C33)/(#REF!-$C33),0)),0)</f>
        <v>0</v>
      </c>
      <c r="FE33" s="37">
        <f>IF(FE$2&gt;=$C32,IF(FE$2&lt;=$C33,(FE$2-$C32)/($C33-$C32),IF(FE$2&lt;=#REF!,1-(FE$2-$C33)/(#REF!-$C33),0)),0)</f>
        <v>0</v>
      </c>
      <c r="FF33" s="37">
        <f>IF(FF$2&gt;=$C32,IF(FF$2&lt;=$C33,(FF$2-$C32)/($C33-$C32),IF(FF$2&lt;=#REF!,1-(FF$2-$C33)/(#REF!-$C33),0)),0)</f>
        <v>0</v>
      </c>
      <c r="FG33" s="37">
        <f>IF(FG$2&gt;=$C32,IF(FG$2&lt;=$C33,(FG$2-$C32)/($C33-$C32),IF(FG$2&lt;=#REF!,1-(FG$2-$C33)/(#REF!-$C33),0)),0)</f>
        <v>0</v>
      </c>
      <c r="FH33" s="37">
        <f>IF(FH$2&gt;=$C32,IF(FH$2&lt;=$C33,(FH$2-$C32)/($C33-$C32),IF(FH$2&lt;=#REF!,1-(FH$2-$C33)/(#REF!-$C33),0)),0)</f>
        <v>0</v>
      </c>
      <c r="FI33" s="37">
        <f>IF(FI$2&gt;=$C32,IF(FI$2&lt;=$C33,(FI$2-$C32)/($C33-$C32),IF(FI$2&lt;=#REF!,1-(FI$2-$C33)/(#REF!-$C33),0)),0)</f>
        <v>0</v>
      </c>
      <c r="FJ33" s="37">
        <f>IF(FJ$2&gt;=$C32,IF(FJ$2&lt;=$C33,(FJ$2-$C32)/($C33-$C32),IF(FJ$2&lt;=#REF!,1-(FJ$2-$C33)/(#REF!-$C33),0)),0)</f>
        <v>0</v>
      </c>
      <c r="FK33" s="37">
        <f>IF(FK$2&gt;=$C32,IF(FK$2&lt;=$C33,(FK$2-$C32)/($C33-$C32),IF(FK$2&lt;=#REF!,1-(FK$2-$C33)/(#REF!-$C33),0)),0)</f>
        <v>0</v>
      </c>
      <c r="FL33" s="37">
        <f>IF(FL$2&gt;=$C32,IF(FL$2&lt;=$C33,(FL$2-$C32)/($C33-$C32),IF(FL$2&lt;=#REF!,1-(FL$2-$C33)/(#REF!-$C33),0)),0)</f>
        <v>0</v>
      </c>
      <c r="FM33" s="37">
        <f>IF(FM$2&gt;=$C32,IF(FM$2&lt;=$C33,(FM$2-$C32)/($C33-$C32),IF(FM$2&lt;=#REF!,1-(FM$2-$C33)/(#REF!-$C33),0)),0)</f>
        <v>0</v>
      </c>
      <c r="FN33" s="37">
        <f>IF(FN$2&gt;=$C32,IF(FN$2&lt;=$C33,(FN$2-$C32)/($C33-$C32),IF(FN$2&lt;=#REF!,1-(FN$2-$C33)/(#REF!-$C33),0)),0)</f>
        <v>0</v>
      </c>
      <c r="FO33" s="37">
        <f>IF(FO$2&gt;=$C32,IF(FO$2&lt;=$C33,(FO$2-$C32)/($C33-$C32),IF(FO$2&lt;=#REF!,1-(FO$2-$C33)/(#REF!-$C33),0)),0)</f>
        <v>0</v>
      </c>
      <c r="FP33" s="37">
        <f>IF(FP$2&gt;=$C32,IF(FP$2&lt;=$C33,(FP$2-$C32)/($C33-$C32),IF(FP$2&lt;=#REF!,1-(FP$2-$C33)/(#REF!-$C33),0)),0)</f>
        <v>0</v>
      </c>
      <c r="FQ33" s="37">
        <f>IF(FQ$2&gt;=$C32,IF(FQ$2&lt;=$C33,(FQ$2-$C32)/($C33-$C32),IF(FQ$2&lt;=#REF!,1-(FQ$2-$C33)/(#REF!-$C33),0)),0)</f>
        <v>0</v>
      </c>
      <c r="FR33" s="37">
        <f>IF(FR$2&gt;=$C32,IF(FR$2&lt;=$C33,(FR$2-$C32)/($C33-$C32),IF(FR$2&lt;=#REF!,1-(FR$2-$C33)/(#REF!-$C33),0)),0)</f>
        <v>0</v>
      </c>
      <c r="FS33" s="37">
        <f>IF(FS$2&gt;=$C32,IF(FS$2&lt;=$C33,(FS$2-$C32)/($C33-$C32),IF(FS$2&lt;=#REF!,1-(FS$2-$C33)/(#REF!-$C33),0)),0)</f>
        <v>0</v>
      </c>
      <c r="FT33" s="37">
        <f>IF(FT$2&gt;=$C32,IF(FT$2&lt;=$C33,(FT$2-$C32)/($C33-$C32),IF(FT$2&lt;=#REF!,1-(FT$2-$C33)/(#REF!-$C33),0)),0)</f>
        <v>0</v>
      </c>
      <c r="FU33" s="37">
        <f>IF(FU$2&gt;=$C32,IF(FU$2&lt;=$C33,(FU$2-$C32)/($C33-$C32),IF(FU$2&lt;=#REF!,1-(FU$2-$C33)/(#REF!-$C33),0)),0)</f>
        <v>0</v>
      </c>
      <c r="FV33" s="37">
        <f>IF(FV$2&gt;=$C32,IF(FV$2&lt;=$C33,(FV$2-$C32)/($C33-$C32),IF(FV$2&lt;=#REF!,1-(FV$2-$C33)/(#REF!-$C33),0)),0)</f>
        <v>0</v>
      </c>
      <c r="FW33" s="37">
        <f>IF(FW$2&gt;=$C32,IF(FW$2&lt;=$C33,(FW$2-$C32)/($C33-$C32),IF(FW$2&lt;=#REF!,1-(FW$2-$C33)/(#REF!-$C33),0)),0)</f>
        <v>0</v>
      </c>
      <c r="FX33" s="37">
        <f>IF(FX$2&gt;=$C32,IF(FX$2&lt;=$C33,(FX$2-$C32)/($C33-$C32),IF(FX$2&lt;=#REF!,1-(FX$2-$C33)/(#REF!-$C33),0)),0)</f>
        <v>0</v>
      </c>
      <c r="FY33" s="37">
        <f>IF(FY$2&gt;=$C32,IF(FY$2&lt;=$C33,(FY$2-$C32)/($C33-$C32),IF(FY$2&lt;=#REF!,1-(FY$2-$C33)/(#REF!-$C33),0)),0)</f>
        <v>0</v>
      </c>
      <c r="FZ33" s="37">
        <f>IF(FZ$2&gt;=$C32,IF(FZ$2&lt;=$C33,(FZ$2-$C32)/($C33-$C32),IF(FZ$2&lt;=#REF!,1-(FZ$2-$C33)/(#REF!-$C33),0)),0)</f>
        <v>0</v>
      </c>
      <c r="GA33" s="37">
        <f>IF(GA$2&gt;=$C32,IF(GA$2&lt;=$C33,(GA$2-$C32)/($C33-$C32),IF(GA$2&lt;=#REF!,1-(GA$2-$C33)/(#REF!-$C33),0)),0)</f>
        <v>0</v>
      </c>
      <c r="GB33" s="37">
        <f>IF(GB$2&gt;=$C32,IF(GB$2&lt;=$C33,(GB$2-$C32)/($C33-$C32),IF(GB$2&lt;=#REF!,1-(GB$2-$C33)/(#REF!-$C33),0)),0)</f>
        <v>0</v>
      </c>
      <c r="GC33" s="37">
        <f>IF(GC$2&gt;=$C32,IF(GC$2&lt;=$C33,(GC$2-$C32)/($C33-$C32),IF(GC$2&lt;=#REF!,1-(GC$2-$C33)/(#REF!-$C33),0)),0)</f>
        <v>0</v>
      </c>
      <c r="GD33" s="37">
        <f>IF(GD$2&gt;=$C32,IF(GD$2&lt;=$C33,(GD$2-$C32)/($C33-$C32),IF(GD$2&lt;=#REF!,1-(GD$2-$C33)/(#REF!-$C33),0)),0)</f>
        <v>0</v>
      </c>
      <c r="GE33" s="37">
        <f>IF(GE$2&gt;=$C32,IF(GE$2&lt;=$C33,(GE$2-$C32)/($C33-$C32),IF(GE$2&lt;=#REF!,1-(GE$2-$C33)/(#REF!-$C33),0)),0)</f>
        <v>0</v>
      </c>
      <c r="GF33" s="37">
        <f>IF(GF$2&gt;=$C32,IF(GF$2&lt;=$C33,(GF$2-$C32)/($C33-$C32),IF(GF$2&lt;=#REF!,1-(GF$2-$C33)/(#REF!-$C33),0)),0)</f>
        <v>0</v>
      </c>
      <c r="GG33" s="37">
        <f>IF(GG$2&gt;=$C32,IF(GG$2&lt;=$C33,(GG$2-$C32)/($C33-$C32),IF(GG$2&lt;=#REF!,1-(GG$2-$C33)/(#REF!-$C33),0)),0)</f>
        <v>0</v>
      </c>
      <c r="GH33" s="37">
        <f>IF(GH$2&gt;=$C32,IF(GH$2&lt;=$C33,(GH$2-$C32)/($C33-$C32),IF(GH$2&lt;=#REF!,1-(GH$2-$C33)/(#REF!-$C33),0)),0)</f>
        <v>0</v>
      </c>
      <c r="GI33" s="37">
        <f>IF(GI$2&gt;=$C32,IF(GI$2&lt;=$C33,(GI$2-$C32)/($C33-$C32),IF(GI$2&lt;=#REF!,1-(GI$2-$C33)/(#REF!-$C33),0)),0)</f>
        <v>0</v>
      </c>
      <c r="GJ33" s="37">
        <f>IF(GJ$2&gt;=$C32,IF(GJ$2&lt;=$C33,(GJ$2-$C32)/($C33-$C32),IF(GJ$2&lt;=#REF!,1-(GJ$2-$C33)/(#REF!-$C33),0)),0)</f>
        <v>0</v>
      </c>
      <c r="GK33" s="37">
        <f>IF(GK$2&gt;=$C32,IF(GK$2&lt;=$C33,(GK$2-$C32)/($C33-$C32),IF(GK$2&lt;=#REF!,1-(GK$2-$C33)/(#REF!-$C33),0)),0)</f>
        <v>0</v>
      </c>
      <c r="GL33" s="37">
        <f>IF(GL$2&gt;=$C32,IF(GL$2&lt;=$C33,(GL$2-$C32)/($C33-$C32),IF(GL$2&lt;=#REF!,1-(GL$2-$C33)/(#REF!-$C33),0)),0)</f>
        <v>0</v>
      </c>
      <c r="GM33" s="37">
        <f>IF(GM$2&gt;=$C32,IF(GM$2&lt;=$C33,(GM$2-$C32)/($C33-$C32),IF(GM$2&lt;=#REF!,1-(GM$2-$C33)/(#REF!-$C33),0)),0)</f>
        <v>0</v>
      </c>
      <c r="GN33" s="37">
        <f>IF(GN$2&gt;=$C32,IF(GN$2&lt;=$C33,(GN$2-$C32)/($C33-$C32),IF(GN$2&lt;=#REF!,1-(GN$2-$C33)/(#REF!-$C33),0)),0)</f>
        <v>0</v>
      </c>
      <c r="GO33" s="37">
        <f>IF(GO$2&gt;=$C32,IF(GO$2&lt;=$C33,(GO$2-$C32)/($C33-$C32),IF(GO$2&lt;=#REF!,1-(GO$2-$C33)/(#REF!-$C33),0)),0)</f>
        <v>0</v>
      </c>
      <c r="GP33" s="37">
        <f>IF(GP$2&gt;=$C32,IF(GP$2&lt;=$C33,(GP$2-$C32)/($C33-$C32),IF(GP$2&lt;=#REF!,1-(GP$2-$C33)/(#REF!-$C33),0)),0)</f>
        <v>0</v>
      </c>
      <c r="GQ33" s="37">
        <f>IF(GQ$2&gt;=$C32,IF(GQ$2&lt;=$C33,(GQ$2-$C32)/($C33-$C32),IF(GQ$2&lt;=#REF!,1-(GQ$2-$C33)/(#REF!-$C33),0)),0)</f>
        <v>0</v>
      </c>
      <c r="GR33" s="37">
        <f>IF(GR$2&gt;=$C32,IF(GR$2&lt;=$C33,(GR$2-$C32)/($C33-$C32),IF(GR$2&lt;=#REF!,1-(GR$2-$C33)/(#REF!-$C33),0)),0)</f>
        <v>0</v>
      </c>
      <c r="GS33" s="37">
        <f>IF(GS$2&gt;=$C32,IF(GS$2&lt;=$C33,(GS$2-$C32)/($C33-$C32),IF(GS$2&lt;=#REF!,1-(GS$2-$C33)/(#REF!-$C33),0)),0)</f>
        <v>0</v>
      </c>
      <c r="GT33" s="37">
        <f>IF(GT$2&gt;=$C32,IF(GT$2&lt;=$C33,(GT$2-$C32)/($C33-$C32),IF(GT$2&lt;=#REF!,1-(GT$2-$C33)/(#REF!-$C33),0)),0)</f>
        <v>0</v>
      </c>
      <c r="GU33" s="37">
        <f>IF(GU$2&gt;=$C32,IF(GU$2&lt;=$C33,(GU$2-$C32)/($C33-$C32),IF(GU$2&lt;=#REF!,1-(GU$2-$C33)/(#REF!-$C33),0)),0)</f>
        <v>0</v>
      </c>
      <c r="GV33" s="37">
        <f>IF(GV$2&gt;=$C32,IF(GV$2&lt;=$C33,(GV$2-$C32)/($C33-$C32),IF(GV$2&lt;=#REF!,1-(GV$2-$C33)/(#REF!-$C33),0)),0)</f>
        <v>0</v>
      </c>
      <c r="GW33" s="37">
        <f>IF(GW$2&gt;=$C32,IF(GW$2&lt;=$C33,(GW$2-$C32)/($C33-$C32),IF(GW$2&lt;=#REF!,1-(GW$2-$C33)/(#REF!-$C33),0)),0)</f>
        <v>0</v>
      </c>
      <c r="GX33" s="37">
        <f>IF(GX$2&gt;=$C32,IF(GX$2&lt;=$C33,(GX$2-$C32)/($C33-$C32),IF(GX$2&lt;=#REF!,1-(GX$2-$C33)/(#REF!-$C33),0)),0)</f>
        <v>0</v>
      </c>
      <c r="GY33" s="37">
        <f>IF(GY$2&gt;=$C32,IF(GY$2&lt;=$C33,(GY$2-$C32)/($C33-$C32),IF(GY$2&lt;=#REF!,1-(GY$2-$C33)/(#REF!-$C33),0)),0)</f>
        <v>0</v>
      </c>
      <c r="GZ33" s="37">
        <f>IF(GZ$2&gt;=$C32,IF(GZ$2&lt;=$C33,(GZ$2-$C32)/($C33-$C32),IF(GZ$2&lt;=#REF!,1-(GZ$2-$C33)/(#REF!-$C33),0)),0)</f>
        <v>0</v>
      </c>
      <c r="HA33" s="37">
        <f>IF(HA$2&gt;=$C32,IF(HA$2&lt;=$C33,(HA$2-$C32)/($C33-$C32),IF(HA$2&lt;=#REF!,1-(HA$2-$C33)/(#REF!-$C33),0)),0)</f>
        <v>0</v>
      </c>
      <c r="HB33" s="37">
        <f>IF(HB$2&gt;=$C32,IF(HB$2&lt;=$C33,(HB$2-$C32)/($C33-$C32),IF(HB$2&lt;=#REF!,1-(HB$2-$C33)/(#REF!-$C33),0)),0)</f>
        <v>0</v>
      </c>
      <c r="HC33" s="37">
        <f>IF(HC$2&gt;=$C32,IF(HC$2&lt;=$C33,(HC$2-$C32)/($C33-$C32),IF(HC$2&lt;=#REF!,1-(HC$2-$C33)/(#REF!-$C33),0)),0)</f>
        <v>0</v>
      </c>
      <c r="HD33" s="37">
        <f>IF(HD$2&gt;=$C32,IF(HD$2&lt;=$C33,(HD$2-$C32)/($C33-$C32),IF(HD$2&lt;=#REF!,1-(HD$2-$C33)/(#REF!-$C33),0)),0)</f>
        <v>0</v>
      </c>
      <c r="HE33" s="37">
        <f>IF(HE$2&gt;=$C32,IF(HE$2&lt;=$C33,(HE$2-$C32)/($C33-$C32),IF(HE$2&lt;=#REF!,1-(HE$2-$C33)/(#REF!-$C33),0)),0)</f>
        <v>0</v>
      </c>
      <c r="HF33" s="37">
        <f>IF(HF$2&gt;=$C32,IF(HF$2&lt;=$C33,(HF$2-$C32)/($C33-$C32),IF(HF$2&lt;=#REF!,1-(HF$2-$C33)/(#REF!-$C33),0)),0)</f>
        <v>0</v>
      </c>
      <c r="HG33" s="37">
        <f>IF(HG$2&gt;=$C32,IF(HG$2&lt;=$C33,(HG$2-$C32)/($C33-$C32),IF(HG$2&lt;=#REF!,1-(HG$2-$C33)/(#REF!-$C33),0)),0)</f>
        <v>0</v>
      </c>
      <c r="HH33" s="37">
        <f>IF(HH$2&gt;=$C32,IF(HH$2&lt;=$C33,(HH$2-$C32)/($C33-$C32),IF(HH$2&lt;=#REF!,1-(HH$2-$C33)/(#REF!-$C33),0)),0)</f>
        <v>0</v>
      </c>
      <c r="HI33" s="37">
        <f>IF(HI$2&gt;=$C32,IF(HI$2&lt;=$C33,(HI$2-$C32)/($C33-$C32),IF(HI$2&lt;=#REF!,1-(HI$2-$C33)/(#REF!-$C33),0)),0)</f>
        <v>0</v>
      </c>
      <c r="HJ33" s="37">
        <f>IF(HJ$2&gt;=$C32,IF(HJ$2&lt;=$C33,(HJ$2-$C32)/($C33-$C32),IF(HJ$2&lt;=#REF!,1-(HJ$2-$C33)/(#REF!-$C33),0)),0)</f>
        <v>0</v>
      </c>
      <c r="HK33" s="37">
        <f>IF(HK$2&gt;=$C32,IF(HK$2&lt;=$C33,(HK$2-$C32)/($C33-$C32),IF(HK$2&lt;=#REF!,1-(HK$2-$C33)/(#REF!-$C33),0)),0)</f>
        <v>0</v>
      </c>
      <c r="HL33" s="37">
        <f>IF(HL$2&gt;=$C32,IF(HL$2&lt;=$C33,(HL$2-$C32)/($C33-$C32),IF(HL$2&lt;=#REF!,1-(HL$2-$C33)/(#REF!-$C33),0)),0)</f>
        <v>0</v>
      </c>
      <c r="HM33" s="37">
        <f>IF(HM$2&gt;=$C32,IF(HM$2&lt;=$C33,(HM$2-$C32)/($C33-$C32),IF(HM$2&lt;=#REF!,1-(HM$2-$C33)/(#REF!-$C33),0)),0)</f>
        <v>0</v>
      </c>
      <c r="HN33" s="37">
        <f>IF(HN$2&gt;=$C32,IF(HN$2&lt;=$C33,(HN$2-$C32)/($C33-$C32),IF(HN$2&lt;=#REF!,1-(HN$2-$C33)/(#REF!-$C33),0)),0)</f>
        <v>0</v>
      </c>
      <c r="HO33" s="37">
        <f>IF(HO$2&gt;=$C32,IF(HO$2&lt;=$C33,(HO$2-$C32)/($C33-$C32),IF(HO$2&lt;=#REF!,1-(HO$2-$C33)/(#REF!-$C33),0)),0)</f>
        <v>0</v>
      </c>
      <c r="HP33" s="37">
        <f>IF(HP$2&gt;=$C32,IF(HP$2&lt;=$C33,(HP$2-$C32)/($C33-$C32),IF(HP$2&lt;=#REF!,1-(HP$2-$C33)/(#REF!-$C33),0)),0)</f>
        <v>0</v>
      </c>
      <c r="HQ33" s="37">
        <f>IF(HQ$2&gt;=$C32,IF(HQ$2&lt;=$C33,(HQ$2-$C32)/($C33-$C32),IF(HQ$2&lt;=#REF!,1-(HQ$2-$C33)/(#REF!-$C33),0)),0)</f>
        <v>0</v>
      </c>
      <c r="HR33" s="37">
        <f>IF(HR$2&gt;=$C32,IF(HR$2&lt;=$C33,(HR$2-$C32)/($C33-$C32),IF(HR$2&lt;=#REF!,1-(HR$2-$C33)/(#REF!-$C33),0)),0)</f>
        <v>0</v>
      </c>
      <c r="HS33" s="37">
        <f>IF(HS$2&gt;=$C32,IF(HS$2&lt;=$C33,(HS$2-$C32)/($C33-$C32),IF(HS$2&lt;=#REF!,1-(HS$2-$C33)/(#REF!-$C33),0)),0)</f>
        <v>0</v>
      </c>
      <c r="HT33" s="37">
        <f>IF(HT$2&gt;=$C32,IF(HT$2&lt;=$C33,(HT$2-$C32)/($C33-$C32),IF(HT$2&lt;=#REF!,1-(HT$2-$C33)/(#REF!-$C33),0)),0)</f>
        <v>0</v>
      </c>
      <c r="HU33" s="37">
        <f>IF(HU$2&gt;=$C32,IF(HU$2&lt;=$C33,(HU$2-$C32)/($C33-$C32),IF(HU$2&lt;=#REF!,1-(HU$2-$C33)/(#REF!-$C33),0)),0)</f>
        <v>0</v>
      </c>
      <c r="HV33" s="37">
        <f>IF(HV$2&gt;=$C32,IF(HV$2&lt;=$C33,(HV$2-$C32)/($C33-$C32),IF(HV$2&lt;=#REF!,1-(HV$2-$C33)/(#REF!-$C33),0)),0)</f>
        <v>0</v>
      </c>
      <c r="HW33" s="37">
        <f>IF(HW$2&gt;=$C32,IF(HW$2&lt;=$C33,(HW$2-$C32)/($C33-$C32),IF(HW$2&lt;=#REF!,1-(HW$2-$C33)/(#REF!-$C33),0)),0)</f>
        <v>0</v>
      </c>
      <c r="HX33" s="37">
        <f>IF(HX$2&gt;=$C32,IF(HX$2&lt;=$C33,(HX$2-$C32)/($C33-$C32),IF(HX$2&lt;=#REF!,1-(HX$2-$C33)/(#REF!-$C33),0)),0)</f>
        <v>0</v>
      </c>
      <c r="HY33" s="37">
        <f>IF(HY$2&gt;=$C32,IF(HY$2&lt;=$C33,(HY$2-$C32)/($C33-$C32),IF(HY$2&lt;=#REF!,1-(HY$2-$C33)/(#REF!-$C33),0)),0)</f>
        <v>0</v>
      </c>
      <c r="HZ33" s="37">
        <f>IF(HZ$2&gt;=$C32,IF(HZ$2&lt;=$C33,(HZ$2-$C32)/($C33-$C32),IF(HZ$2&lt;=#REF!,1-(HZ$2-$C33)/(#REF!-$C33),0)),0)</f>
        <v>0</v>
      </c>
      <c r="IA33" s="37">
        <f>IF(IA$2&gt;=$C32,IF(IA$2&lt;=$C33,(IA$2-$C32)/($C33-$C32),IF(IA$2&lt;=#REF!,1-(IA$2-$C33)/(#REF!-$C33),0)),0)</f>
        <v>0</v>
      </c>
      <c r="IB33" s="37">
        <f>IF(IB$2&gt;=$C32,IF(IB$2&lt;=$C33,(IB$2-$C32)/($C33-$C32),IF(IB$2&lt;=#REF!,1-(IB$2-$C33)/(#REF!-$C33),0)),0)</f>
        <v>0</v>
      </c>
      <c r="IC33" s="37">
        <f>IF(IC$2&gt;=$C32,IF(IC$2&lt;=$C33,(IC$2-$C32)/($C33-$C32),IF(IC$2&lt;=#REF!,1-(IC$2-$C33)/(#REF!-$C33),0)),0)</f>
        <v>0</v>
      </c>
      <c r="ID33" s="37">
        <f>IF(ID$2&gt;=$C32,IF(ID$2&lt;=$C33,(ID$2-$C32)/($C33-$C32),IF(ID$2&lt;=#REF!,1-(ID$2-$C33)/(#REF!-$C33),0)),0)</f>
        <v>0</v>
      </c>
      <c r="IE33" s="37">
        <f>IF(IE$2&gt;=$C32,IF(IE$2&lt;=$C33,(IE$2-$C32)/($C33-$C32),IF(IE$2&lt;=#REF!,1-(IE$2-$C33)/(#REF!-$C33),0)),0)</f>
        <v>0</v>
      </c>
      <c r="IF33" s="37">
        <f>IF(IF$2&gt;=$C32,IF(IF$2&lt;=$C33,(IF$2-$C32)/($C33-$C32),IF(IF$2&lt;=#REF!,1-(IF$2-$C33)/(#REF!-$C33),0)),0)</f>
        <v>0</v>
      </c>
      <c r="IG33" s="37">
        <f>IF(IG$2&gt;=$C32,IF(IG$2&lt;=$C33,(IG$2-$C32)/($C33-$C32),IF(IG$2&lt;=#REF!,1-(IG$2-$C33)/(#REF!-$C33),0)),0)</f>
        <v>0</v>
      </c>
      <c r="IH33" s="37">
        <f>IF(IH$2&gt;=$C32,IF(IH$2&lt;=$C33,(IH$2-$C32)/($C33-$C32),IF(IH$2&lt;=#REF!,1-(IH$2-$C33)/(#REF!-$C33),0)),0)</f>
        <v>0</v>
      </c>
      <c r="II33" s="37">
        <f>IF(II$2&gt;=$C32,IF(II$2&lt;=$C33,(II$2-$C32)/($C33-$C32),IF(II$2&lt;=#REF!,1-(II$2-$C33)/(#REF!-$C33),0)),0)</f>
        <v>0</v>
      </c>
      <c r="IJ33" s="37">
        <f>IF(IJ$2&gt;=$C32,IF(IJ$2&lt;=$C33,(IJ$2-$C32)/($C33-$C32),IF(IJ$2&lt;=#REF!,1-(IJ$2-$C33)/(#REF!-$C33),0)),0)</f>
        <v>0</v>
      </c>
      <c r="IK33" s="37">
        <f>IF(IK$2&gt;=$C32,IF(IK$2&lt;=$C33,(IK$2-$C32)/($C33-$C32),IF(IK$2&lt;=#REF!,1-(IK$2-$C33)/(#REF!-$C33),0)),0)</f>
        <v>0</v>
      </c>
      <c r="IL33" s="37">
        <f>IF(IL$2&gt;=$C32,IF(IL$2&lt;=$C33,(IL$2-$C32)/($C33-$C32),IF(IL$2&lt;=#REF!,1-(IL$2-$C33)/(#REF!-$C33),0)),0)</f>
        <v>0</v>
      </c>
      <c r="IM33" s="37">
        <f>IF(IM$2&gt;=$C32,IF(IM$2&lt;=$C33,(IM$2-$C32)/($C33-$C32),IF(IM$2&lt;=#REF!,1-(IM$2-$C33)/(#REF!-$C33),0)),0)</f>
        <v>0</v>
      </c>
      <c r="IN33" s="37">
        <f>IF(IN$2&gt;=$C32,IF(IN$2&lt;=$C33,(IN$2-$C32)/($C33-$C32),IF(IN$2&lt;=#REF!,1-(IN$2-$C33)/(#REF!-$C33),0)),0)</f>
        <v>0</v>
      </c>
      <c r="IO33" s="37">
        <f>IF(IO$2&gt;=$C32,IF(IO$2&lt;=$C33,(IO$2-$C32)/($C33-$C32),IF(IO$2&lt;=#REF!,1-(IO$2-$C33)/(#REF!-$C33),0)),0)</f>
        <v>0</v>
      </c>
      <c r="IP33" s="37">
        <f>IF(IP$2&gt;=$C32,IF(IP$2&lt;=$C33,(IP$2-$C32)/($C33-$C32),IF(IP$2&lt;=#REF!,1-(IP$2-$C33)/(#REF!-$C33),0)),0)</f>
        <v>0</v>
      </c>
      <c r="IQ33" s="37">
        <f>IF(IQ$2&gt;=$C32,IF(IQ$2&lt;=$C33,(IQ$2-$C32)/($C33-$C32),IF(IQ$2&lt;=#REF!,1-(IQ$2-$C33)/(#REF!-$C33),0)),0)</f>
        <v>0</v>
      </c>
      <c r="IR33" s="37">
        <f>IF(IR$2&gt;=$C32,IF(IR$2&lt;=$C33,(IR$2-$C32)/($C33-$C32),IF(IR$2&lt;=#REF!,1-(IR$2-$C33)/(#REF!-$C33),0)),0)</f>
        <v>0</v>
      </c>
      <c r="IS33" s="37">
        <f>IF(IS$2&gt;=$C32,IF(IS$2&lt;=$C33,(IS$2-$C32)/($C33-$C32),IF(IS$2&lt;=#REF!,1-(IS$2-$C33)/(#REF!-$C33),0)),0)</f>
        <v>0</v>
      </c>
      <c r="IT33" s="37">
        <f>IF(IT$2&gt;=$C32,IF(IT$2&lt;=$C33,(IT$2-$C32)/($C33-$C32),IF(IT$2&lt;=#REF!,1-(IT$2-$C33)/(#REF!-$C33),0)),0)</f>
        <v>0</v>
      </c>
      <c r="IU33" s="37">
        <f>IF(IU$2&gt;=$C32,IF(IU$2&lt;=$C33,(IU$2-$C32)/($C33-$C32),IF(IU$2&lt;=#REF!,1-(IU$2-$C33)/(#REF!-$C33),0)),0)</f>
        <v>0</v>
      </c>
      <c r="IV33" s="37">
        <f>IF(IV$2&gt;=$C32,IF(IV$2&lt;=$C33,(IV$2-$C32)/($C33-$C32),IF(IV$2&lt;=#REF!,1-(IV$2-$C33)/(#REF!-$C33),0)),0)</f>
        <v>0</v>
      </c>
      <c r="IW33" s="37">
        <f>IF(IW$2&gt;=$C32,IF(IW$2&lt;=$C33,(IW$2-$C32)/($C33-$C32),IF(IW$2&lt;=#REF!,1-(IW$2-$C33)/(#REF!-$C33),0)),0)</f>
        <v>0</v>
      </c>
      <c r="IX33" s="37">
        <f>IF(IX$2&gt;=$C32,IF(IX$2&lt;=$C33,(IX$2-$C32)/($C33-$C32),IF(IX$2&lt;=#REF!,1-(IX$2-$C33)/(#REF!-$C33),0)),0)</f>
        <v>0</v>
      </c>
      <c r="IY33" s="37">
        <f>IF(IY$2&gt;=$C32,IF(IY$2&lt;=$C33,(IY$2-$C32)/($C33-$C32),IF(IY$2&lt;=#REF!,1-(IY$2-$C33)/(#REF!-$C33),0)),0)</f>
        <v>0</v>
      </c>
      <c r="IZ33" s="37">
        <f>IF(IZ$2&gt;=$C32,IF(IZ$2&lt;=$C33,(IZ$2-$C32)/($C33-$C32),IF(IZ$2&lt;=#REF!,1-(IZ$2-$C33)/(#REF!-$C33),0)),0)</f>
        <v>0</v>
      </c>
      <c r="JA33" s="37">
        <f>IF(JA$2&gt;=$C32,IF(JA$2&lt;=$C33,(JA$2-$C32)/($C33-$C32),IF(JA$2&lt;=#REF!,1-(JA$2-$C33)/(#REF!-$C33),0)),0)</f>
        <v>0</v>
      </c>
      <c r="JB33" s="37">
        <f>IF(JB$2&gt;=$C32,IF(JB$2&lt;=$C33,(JB$2-$C32)/($C33-$C32),IF(JB$2&lt;=#REF!,1-(JB$2-$C33)/(#REF!-$C33),0)),0)</f>
        <v>0</v>
      </c>
      <c r="JC33" s="37">
        <f>IF(JC$2&gt;=$C32,IF(JC$2&lt;=$C33,(JC$2-$C32)/($C33-$C32),IF(JC$2&lt;=#REF!,1-(JC$2-$C33)/(#REF!-$C33),0)),0)</f>
        <v>0</v>
      </c>
      <c r="JD33" s="37">
        <f>IF(JD$2&gt;=$C32,IF(JD$2&lt;=$C33,(JD$2-$C32)/($C33-$C32),IF(JD$2&lt;=#REF!,1-(JD$2-$C33)/(#REF!-$C33),0)),0)</f>
        <v>0</v>
      </c>
      <c r="JE33" s="37">
        <f>IF(JE$2&gt;=$C32,IF(JE$2&lt;=$C33,(JE$2-$C32)/($C33-$C32),IF(JE$2&lt;=#REF!,1-(JE$2-$C33)/(#REF!-$C33),0)),0)</f>
        <v>0</v>
      </c>
      <c r="JF33" s="37">
        <f>IF(JF$2&gt;=$C32,IF(JF$2&lt;=$C33,(JF$2-$C32)/($C33-$C32),IF(JF$2&lt;=#REF!,1-(JF$2-$C33)/(#REF!-$C33),0)),0)</f>
        <v>0</v>
      </c>
      <c r="JG33" s="37">
        <f>IF(JG$2&gt;=$C32,IF(JG$2&lt;=$C33,(JG$2-$C32)/($C33-$C32),IF(JG$2&lt;=#REF!,1-(JG$2-$C33)/(#REF!-$C33),0)),0)</f>
        <v>0</v>
      </c>
      <c r="JH33" s="37">
        <f>IF(JH$2&gt;=$C32,IF(JH$2&lt;=$C33,(JH$2-$C32)/($C33-$C32),IF(JH$2&lt;=#REF!,1-(JH$2-$C33)/(#REF!-$C33),0)),0)</f>
        <v>0</v>
      </c>
      <c r="JI33" s="37">
        <f>IF(JI$2&gt;=$C32,IF(JI$2&lt;=$C33,(JI$2-$C32)/($C33-$C32),IF(JI$2&lt;=#REF!,1-(JI$2-$C33)/(#REF!-$C33),0)),0)</f>
        <v>0</v>
      </c>
      <c r="JJ33" s="37">
        <f>IF(JJ$2&gt;=$C32,IF(JJ$2&lt;=$C33,(JJ$2-$C32)/($C33-$C32),IF(JJ$2&lt;=#REF!,1-(JJ$2-$C33)/(#REF!-$C33),0)),0)</f>
        <v>0</v>
      </c>
      <c r="JK33" s="37">
        <f>IF(JK$2&gt;=$C32,IF(JK$2&lt;=$C33,(JK$2-$C32)/($C33-$C32),IF(JK$2&lt;=#REF!,1-(JK$2-$C33)/(#REF!-$C33),0)),0)</f>
        <v>0</v>
      </c>
      <c r="JL33" s="37">
        <f>IF(JL$2&gt;=$C32,IF(JL$2&lt;=$C33,(JL$2-$C32)/($C33-$C32),IF(JL$2&lt;=#REF!,1-(JL$2-$C33)/(#REF!-$C33),0)),0)</f>
        <v>0</v>
      </c>
      <c r="JM33" s="37">
        <f>IF(JM$2&gt;=$C32,IF(JM$2&lt;=$C33,(JM$2-$C32)/($C33-$C32),IF(JM$2&lt;=#REF!,1-(JM$2-$C33)/(#REF!-$C33),0)),0)</f>
        <v>0</v>
      </c>
      <c r="JN33" s="37">
        <f>IF(JN$2&gt;=$C32,IF(JN$2&lt;=$C33,(JN$2-$C32)/($C33-$C32),IF(JN$2&lt;=#REF!,1-(JN$2-$C33)/(#REF!-$C33),0)),0)</f>
        <v>0</v>
      </c>
      <c r="JO33" s="37">
        <f>IF(JO$2&gt;=$C32,IF(JO$2&lt;=$C33,(JO$2-$C32)/($C33-$C32),IF(JO$2&lt;=#REF!,1-(JO$2-$C33)/(#REF!-$C33),0)),0)</f>
        <v>0</v>
      </c>
      <c r="JP33" s="37">
        <f>IF(JP$2&gt;=$C32,IF(JP$2&lt;=$C33,(JP$2-$C32)/($C33-$C32),IF(JP$2&lt;=#REF!,1-(JP$2-$C33)/(#REF!-$C33),0)),0)</f>
        <v>0</v>
      </c>
      <c r="JQ33" s="37">
        <f>IF(JQ$2&gt;=$C32,IF(JQ$2&lt;=$C33,(JQ$2-$C32)/($C33-$C32),IF(JQ$2&lt;=#REF!,1-(JQ$2-$C33)/(#REF!-$C33),0)),0)</f>
        <v>0</v>
      </c>
      <c r="JR33" s="37">
        <f>IF(JR$2&gt;=$C32,IF(JR$2&lt;=$C33,(JR$2-$C32)/($C33-$C32),IF(JR$2&lt;=#REF!,1-(JR$2-$C33)/(#REF!-$C33),0)),0)</f>
        <v>0</v>
      </c>
      <c r="JS33" s="37">
        <f>IF(JS$2&gt;=$C32,IF(JS$2&lt;=$C33,(JS$2-$C32)/($C33-$C32),IF(JS$2&lt;=#REF!,1-(JS$2-$C33)/(#REF!-$C33),0)),0)</f>
        <v>0</v>
      </c>
      <c r="JT33" s="37">
        <f>IF(JT$2&gt;=$C32,IF(JT$2&lt;=$C33,(JT$2-$C32)/($C33-$C32),IF(JT$2&lt;=#REF!,1-(JT$2-$C33)/(#REF!-$C33),0)),0)</f>
        <v>0</v>
      </c>
      <c r="JU33" s="37">
        <f>IF(JU$2&gt;=$C32,IF(JU$2&lt;=$C33,(JU$2-$C32)/($C33-$C32),IF(JU$2&lt;=#REF!,1-(JU$2-$C33)/(#REF!-$C33),0)),0)</f>
        <v>0</v>
      </c>
      <c r="JV33" s="37">
        <f>IF(JV$2&gt;=$C32,IF(JV$2&lt;=$C33,(JV$2-$C32)/($C33-$C32),IF(JV$2&lt;=#REF!,1-(JV$2-$C33)/(#REF!-$C33),0)),0)</f>
        <v>0</v>
      </c>
      <c r="JW33" s="37">
        <f>IF(JW$2&gt;=$C32,IF(JW$2&lt;=$C33,(JW$2-$C32)/($C33-$C32),IF(JW$2&lt;=#REF!,1-(JW$2-$C33)/(#REF!-$C33),0)),0)</f>
        <v>0</v>
      </c>
      <c r="JX33" s="37">
        <f>IF(JX$2&gt;=$C32,IF(JX$2&lt;=$C33,(JX$2-$C32)/($C33-$C32),IF(JX$2&lt;=#REF!,1-(JX$2-$C33)/(#REF!-$C33),0)),0)</f>
        <v>0</v>
      </c>
      <c r="JY33" s="37">
        <f>IF(JY$2&gt;=$C32,IF(JY$2&lt;=$C33,(JY$2-$C32)/($C33-$C32),IF(JY$2&lt;=#REF!,1-(JY$2-$C33)/(#REF!-$C33),0)),0)</f>
        <v>0</v>
      </c>
      <c r="JZ33" s="37">
        <f>IF(JZ$2&gt;=$C32,IF(JZ$2&lt;=$C33,(JZ$2-$C32)/($C33-$C32),IF(JZ$2&lt;=#REF!,1-(JZ$2-$C33)/(#REF!-$C33),0)),0)</f>
        <v>0</v>
      </c>
      <c r="KA33" s="37">
        <f>IF(KA$2&gt;=$C32,IF(KA$2&lt;=$C33,(KA$2-$C32)/($C33-$C32),IF(KA$2&lt;=#REF!,1-(KA$2-$C33)/(#REF!-$C33),0)),0)</f>
        <v>0</v>
      </c>
      <c r="KB33" s="37">
        <f>IF(KB$2&gt;=$C32,IF(KB$2&lt;=$C33,(KB$2-$C32)/($C33-$C32),IF(KB$2&lt;=#REF!,1-(KB$2-$C33)/(#REF!-$C33),0)),0)</f>
        <v>0</v>
      </c>
      <c r="KC33" s="37">
        <f>IF(KC$2&gt;=$C32,IF(KC$2&lt;=$C33,(KC$2-$C32)/($C33-$C32),IF(KC$2&lt;=#REF!,1-(KC$2-$C33)/(#REF!-$C33),0)),0)</f>
        <v>0</v>
      </c>
      <c r="KD33" s="37">
        <f>IF(KD$2&gt;=$C32,IF(KD$2&lt;=$C33,(KD$2-$C32)/($C33-$C32),IF(KD$2&lt;=#REF!,1-(KD$2-$C33)/(#REF!-$C33),0)),0)</f>
        <v>0</v>
      </c>
      <c r="KE33" s="37">
        <f>IF(KE$2&gt;=$C32,IF(KE$2&lt;=$C33,(KE$2-$C32)/($C33-$C32),IF(KE$2&lt;=#REF!,1-(KE$2-$C33)/(#REF!-$C33),0)),0)</f>
        <v>0</v>
      </c>
      <c r="KF33" s="37">
        <f>IF(KF$2&gt;=$C32,IF(KF$2&lt;=$C33,(KF$2-$C32)/($C33-$C32),IF(KF$2&lt;=#REF!,1-(KF$2-$C33)/(#REF!-$C33),0)),0)</f>
        <v>0</v>
      </c>
      <c r="KG33" s="37">
        <f>IF(KG$2&gt;=$C32,IF(KG$2&lt;=$C33,(KG$2-$C32)/($C33-$C32),IF(KG$2&lt;=#REF!,1-(KG$2-$C33)/(#REF!-$C33),0)),0)</f>
        <v>0</v>
      </c>
      <c r="KH33" s="37">
        <f>IF(KH$2&gt;=$C32,IF(KH$2&lt;=$C33,(KH$2-$C32)/($C33-$C32),IF(KH$2&lt;=#REF!,1-(KH$2-$C33)/(#REF!-$C33),0)),0)</f>
        <v>0</v>
      </c>
      <c r="KI33" s="37">
        <f>IF(KI$2&gt;=$C32,IF(KI$2&lt;=$C33,(KI$2-$C32)/($C33-$C32),IF(KI$2&lt;=#REF!,1-(KI$2-$C33)/(#REF!-$C33),0)),0)</f>
        <v>0</v>
      </c>
      <c r="KJ33" s="37">
        <f>IF(KJ$2&gt;=$C32,IF(KJ$2&lt;=$C33,(KJ$2-$C32)/($C33-$C32),IF(KJ$2&lt;=#REF!,1-(KJ$2-$C33)/(#REF!-$C33),0)),0)</f>
        <v>0</v>
      </c>
      <c r="KK33" s="37">
        <f>IF(KK$2&gt;=$C32,IF(KK$2&lt;=$C33,(KK$2-$C32)/($C33-$C32),IF(KK$2&lt;=#REF!,1-(KK$2-$C33)/(#REF!-$C33),0)),0)</f>
        <v>0</v>
      </c>
      <c r="KL33" s="37">
        <f>IF(KL$2&gt;=$C32,IF(KL$2&lt;=$C33,(KL$2-$C32)/($C33-$C32),IF(KL$2&lt;=#REF!,1-(KL$2-$C33)/(#REF!-$C33),0)),0)</f>
        <v>0</v>
      </c>
      <c r="KM33" s="37">
        <f>IF(KM$2&gt;=$C32,IF(KM$2&lt;=$C33,(KM$2-$C32)/($C33-$C32),IF(KM$2&lt;=#REF!,1-(KM$2-$C33)/(#REF!-$C33),0)),0)</f>
        <v>0</v>
      </c>
      <c r="KN33" s="37">
        <f>IF(KN$2&gt;=$C32,IF(KN$2&lt;=$C33,(KN$2-$C32)/($C33-$C32),IF(KN$2&lt;=#REF!,1-(KN$2-$C33)/(#REF!-$C33),0)),0)</f>
        <v>0</v>
      </c>
      <c r="KO33" s="37">
        <f>IF(KO$2&gt;=$C32,IF(KO$2&lt;=$C33,(KO$2-$C32)/($C33-$C32),IF(KO$2&lt;=#REF!,1-(KO$2-$C33)/(#REF!-$C33),0)),0)</f>
        <v>0</v>
      </c>
      <c r="KP33" s="37">
        <f>IF(KP$2&gt;=$C32,IF(KP$2&lt;=$C33,(KP$2-$C32)/($C33-$C32),IF(KP$2&lt;=#REF!,1-(KP$2-$C33)/(#REF!-$C33),0)),0)</f>
        <v>0</v>
      </c>
      <c r="KQ33" s="37">
        <f>IF(KQ$2&gt;=$C32,IF(KQ$2&lt;=$C33,(KQ$2-$C32)/($C33-$C32),IF(KQ$2&lt;=#REF!,1-(KQ$2-$C33)/(#REF!-$C33),0)),0)</f>
        <v>0</v>
      </c>
      <c r="KR33" s="37">
        <f>IF(KR$2&gt;=$C32,IF(KR$2&lt;=$C33,(KR$2-$C32)/($C33-$C32),IF(KR$2&lt;=#REF!,1-(KR$2-$C33)/(#REF!-$C33),0)),0)</f>
        <v>0</v>
      </c>
      <c r="KS33" s="37">
        <f>IF(KS$2&gt;=$C32,IF(KS$2&lt;=$C33,(KS$2-$C32)/($C33-$C32),IF(KS$2&lt;=#REF!,1-(KS$2-$C33)/(#REF!-$C33),0)),0)</f>
        <v>0</v>
      </c>
      <c r="KT33" s="37">
        <f>IF(KT$2&gt;=$C32,IF(KT$2&lt;=$C33,(KT$2-$C32)/($C33-$C32),IF(KT$2&lt;=#REF!,1-(KT$2-$C33)/(#REF!-$C33),0)),0)</f>
        <v>0</v>
      </c>
      <c r="KU33" s="37">
        <f>IF(KU$2&gt;=$C32,IF(KU$2&lt;=$C33,(KU$2-$C32)/($C33-$C32),IF(KU$2&lt;=#REF!,1-(KU$2-$C33)/(#REF!-$C33),0)),0)</f>
        <v>0</v>
      </c>
      <c r="KV33" s="37">
        <f>IF(KV$2&gt;=$C32,IF(KV$2&lt;=$C33,(KV$2-$C32)/($C33-$C32),IF(KV$2&lt;=#REF!,1-(KV$2-$C33)/(#REF!-$C33),0)),0)</f>
        <v>0</v>
      </c>
      <c r="KW33" s="37">
        <f>IF(KW$2&gt;=$C32,IF(KW$2&lt;=$C33,(KW$2-$C32)/($C33-$C32),IF(KW$2&lt;=#REF!,1-(KW$2-$C33)/(#REF!-$C33),0)),0)</f>
        <v>0</v>
      </c>
      <c r="KX33" s="37">
        <f>IF(KX$2&gt;=$C32,IF(KX$2&lt;=$C33,(KX$2-$C32)/($C33-$C32),IF(KX$2&lt;=#REF!,1-(KX$2-$C33)/(#REF!-$C33),0)),0)</f>
        <v>0</v>
      </c>
      <c r="KY33" s="37">
        <f>IF(KY$2&gt;=$C32,IF(KY$2&lt;=$C33,(KY$2-$C32)/($C33-$C32),IF(KY$2&lt;=#REF!,1-(KY$2-$C33)/(#REF!-$C33),0)),0)</f>
        <v>0</v>
      </c>
      <c r="KZ33" s="37">
        <f>IF(KZ$2&gt;=$C32,IF(KZ$2&lt;=$C33,(KZ$2-$C32)/($C33-$C32),IF(KZ$2&lt;=#REF!,1-(KZ$2-$C33)/(#REF!-$C33),0)),0)</f>
        <v>0</v>
      </c>
      <c r="LA33" s="37">
        <f>IF(LA$2&gt;=$C32,IF(LA$2&lt;=$C33,(LA$2-$C32)/($C33-$C32),IF(LA$2&lt;=#REF!,1-(LA$2-$C33)/(#REF!-$C33),0)),0)</f>
        <v>0</v>
      </c>
      <c r="LB33" s="37">
        <f>IF(LB$2&gt;=$C32,IF(LB$2&lt;=$C33,(LB$2-$C32)/($C33-$C32),IF(LB$2&lt;=#REF!,1-(LB$2-$C33)/(#REF!-$C33),0)),0)</f>
        <v>0</v>
      </c>
      <c r="LC33" s="37">
        <f>IF(LC$2&gt;=$C32,IF(LC$2&lt;=$C33,(LC$2-$C32)/($C33-$C32),IF(LC$2&lt;=#REF!,1-(LC$2-$C33)/(#REF!-$C33),0)),0)</f>
        <v>0</v>
      </c>
      <c r="LD33" s="37">
        <f>IF(LD$2&gt;=$C32,IF(LD$2&lt;=$C33,(LD$2-$C32)/($C33-$C32),IF(LD$2&lt;=#REF!,1-(LD$2-$C33)/(#REF!-$C33),0)),0)</f>
        <v>0</v>
      </c>
      <c r="LE33" s="37">
        <f>IF(LE$2&gt;=$C32,IF(LE$2&lt;=$C33,(LE$2-$C32)/($C33-$C32),IF(LE$2&lt;=#REF!,1-(LE$2-$C33)/(#REF!-$C33),0)),0)</f>
        <v>0</v>
      </c>
      <c r="LF33" s="37">
        <f>IF(LF$2&gt;=$C32,IF(LF$2&lt;=$C33,(LF$2-$C32)/($C33-$C32),IF(LF$2&lt;=#REF!,1-(LF$2-$C33)/(#REF!-$C33),0)),0)</f>
        <v>0</v>
      </c>
      <c r="LG33" s="37">
        <f>IF(LG$2&gt;=$C32,IF(LG$2&lt;=$C33,(LG$2-$C32)/($C33-$C32),IF(LG$2&lt;=#REF!,1-(LG$2-$C33)/(#REF!-$C33),0)),0)</f>
        <v>0</v>
      </c>
      <c r="LH33" s="37">
        <f>IF(LH$2&gt;=$C32,IF(LH$2&lt;=$C33,(LH$2-$C32)/($C33-$C32),IF(LH$2&lt;=#REF!,1-(LH$2-$C33)/(#REF!-$C33),0)),0)</f>
        <v>0</v>
      </c>
      <c r="LI33" s="37">
        <f>IF(LI$2&gt;=$C32,IF(LI$2&lt;=$C33,(LI$2-$C32)/($C33-$C32),IF(LI$2&lt;=#REF!,1-(LI$2-$C33)/(#REF!-$C33),0)),0)</f>
        <v>0</v>
      </c>
      <c r="LJ33" s="37">
        <f>IF(LJ$2&gt;=$C32,IF(LJ$2&lt;=$C33,(LJ$2-$C32)/($C33-$C32),IF(LJ$2&lt;=#REF!,1-(LJ$2-$C33)/(#REF!-$C33),0)),0)</f>
        <v>0</v>
      </c>
      <c r="LK33" s="37">
        <f>IF(LK$2&gt;=$C32,IF(LK$2&lt;=$C33,(LK$2-$C32)/($C33-$C32),IF(LK$2&lt;=#REF!,1-(LK$2-$C33)/(#REF!-$C33),0)),0)</f>
        <v>0</v>
      </c>
      <c r="LL33" s="37">
        <f>IF(LL$2&gt;=$C32,IF(LL$2&lt;=$C33,(LL$2-$C32)/($C33-$C32),IF(LL$2&lt;=#REF!,1-(LL$2-$C33)/(#REF!-$C33),0)),0)</f>
        <v>0</v>
      </c>
      <c r="LM33" s="37">
        <f>IF(LM$2&gt;=$C32,IF(LM$2&lt;=$C33,(LM$2-$C32)/($C33-$C32),IF(LM$2&lt;=#REF!,1-(LM$2-$C33)/(#REF!-$C33),0)),0)</f>
        <v>0</v>
      </c>
      <c r="LN33" s="37">
        <f>IF(LN$2&gt;=$C32,IF(LN$2&lt;=$C33,(LN$2-$C32)/($C33-$C32),IF(LN$2&lt;=#REF!,1-(LN$2-$C33)/(#REF!-$C33),0)),0)</f>
        <v>0</v>
      </c>
      <c r="LO33" s="37">
        <f>IF(LO$2&gt;=$C32,IF(LO$2&lt;=$C33,(LO$2-$C32)/($C33-$C32),IF(LO$2&lt;=#REF!,1-(LO$2-$C33)/(#REF!-$C33),0)),0)</f>
        <v>0</v>
      </c>
      <c r="LP33" s="37">
        <f>IF(LP$2&gt;=$C32,IF(LP$2&lt;=$C33,(LP$2-$C32)/($C33-$C32),IF(LP$2&lt;=#REF!,1-(LP$2-$C33)/(#REF!-$C33),0)),0)</f>
        <v>0</v>
      </c>
      <c r="LQ33" s="37">
        <f>IF(LQ$2&gt;=$C32,IF(LQ$2&lt;=$C33,(LQ$2-$C32)/($C33-$C32),IF(LQ$2&lt;=#REF!,1-(LQ$2-$C33)/(#REF!-$C33),0)),0)</f>
        <v>0</v>
      </c>
      <c r="LR33" s="37">
        <f>IF(LR$2&gt;=$C32,IF(LR$2&lt;=$C33,(LR$2-$C32)/($C33-$C32),IF(LR$2&lt;=#REF!,1-(LR$2-$C33)/(#REF!-$C33),0)),0)</f>
        <v>0</v>
      </c>
      <c r="LS33" s="37">
        <f>IF(LS$2&gt;=$C32,IF(LS$2&lt;=$C33,(LS$2-$C32)/($C33-$C32),IF(LS$2&lt;=#REF!,1-(LS$2-$C33)/(#REF!-$C33),0)),0)</f>
        <v>0</v>
      </c>
      <c r="LT33" s="37">
        <f>IF(LT$2&gt;=$C32,IF(LT$2&lt;=$C33,(LT$2-$C32)/($C33-$C32),IF(LT$2&lt;=#REF!,1-(LT$2-$C33)/(#REF!-$C33),0)),0)</f>
        <v>0</v>
      </c>
      <c r="LU33" s="37">
        <f>IF(LU$2&gt;=$C32,IF(LU$2&lt;=$C33,(LU$2-$C32)/($C33-$C32),IF(LU$2&lt;=#REF!,1-(LU$2-$C33)/(#REF!-$C33),0)),0)</f>
        <v>0</v>
      </c>
      <c r="LV33" s="37">
        <f>IF(LV$2&gt;=$C32,IF(LV$2&lt;=$C33,(LV$2-$C32)/($C33-$C32),IF(LV$2&lt;=#REF!,1-(LV$2-$C33)/(#REF!-$C33),0)),0)</f>
        <v>0</v>
      </c>
      <c r="LW33" s="37">
        <f>IF(LW$2&gt;=$C32,IF(LW$2&lt;=$C33,(LW$2-$C32)/($C33-$C32),IF(LW$2&lt;=#REF!,1-(LW$2-$C33)/(#REF!-$C33),0)),0)</f>
        <v>0</v>
      </c>
      <c r="LX33" s="37">
        <f>IF(LX$2&gt;=$C32,IF(LX$2&lt;=$C33,(LX$2-$C32)/($C33-$C32),IF(LX$2&lt;=#REF!,1-(LX$2-$C33)/(#REF!-$C33),0)),0)</f>
        <v>0</v>
      </c>
      <c r="LY33" s="37">
        <f>IF(LY$2&gt;=$C32,IF(LY$2&lt;=$C33,(LY$2-$C32)/($C33-$C32),IF(LY$2&lt;=#REF!,1-(LY$2-$C33)/(#REF!-$C33),0)),0)</f>
        <v>0</v>
      </c>
      <c r="LZ33" s="37">
        <f>IF(LZ$2&gt;=$C32,IF(LZ$2&lt;=$C33,(LZ$2-$C32)/($C33-$C32),IF(LZ$2&lt;=#REF!,1-(LZ$2-$C33)/(#REF!-$C33),0)),0)</f>
        <v>0</v>
      </c>
      <c r="MA33" s="37">
        <f>IF(MA$2&gt;=$C32,IF(MA$2&lt;=$C33,(MA$2-$C32)/($C33-$C32),IF(MA$2&lt;=#REF!,1-(MA$2-$C33)/(#REF!-$C33),0)),0)</f>
        <v>0</v>
      </c>
      <c r="MB33" s="37">
        <f>IF(MB$2&gt;=$C32,IF(MB$2&lt;=$C33,(MB$2-$C32)/($C33-$C32),IF(MB$2&lt;=#REF!,1-(MB$2-$C33)/(#REF!-$C33),0)),0)</f>
        <v>0</v>
      </c>
      <c r="MC33" s="37">
        <f>IF(MC$2&gt;=$C32,IF(MC$2&lt;=$C33,(MC$2-$C32)/($C33-$C32),IF(MC$2&lt;=#REF!,1-(MC$2-$C33)/(#REF!-$C33),0)),0)</f>
        <v>0</v>
      </c>
      <c r="MD33" s="37">
        <f>IF(MD$2&gt;=$C32,IF(MD$2&lt;=$C33,(MD$2-$C32)/($C33-$C32),IF(MD$2&lt;=#REF!,1-(MD$2-$C33)/(#REF!-$C33),0)),0)</f>
        <v>0</v>
      </c>
      <c r="ME33" s="37">
        <f>IF(ME$2&gt;=$C32,IF(ME$2&lt;=$C33,(ME$2-$C32)/($C33-$C32),IF(ME$2&lt;=#REF!,1-(ME$2-$C33)/(#REF!-$C33),0)),0)</f>
        <v>0</v>
      </c>
      <c r="MF33" s="37">
        <f>IF(MF$2&gt;=$C32,IF(MF$2&lt;=$C33,(MF$2-$C32)/($C33-$C32),IF(MF$2&lt;=#REF!,1-(MF$2-$C33)/(#REF!-$C33),0)),0)</f>
        <v>0</v>
      </c>
      <c r="MG33" s="37">
        <f>IF(MG$2&gt;=$C32,IF(MG$2&lt;=$C33,(MG$2-$C32)/($C33-$C32),IF(MG$2&lt;=#REF!,1-(MG$2-$C33)/(#REF!-$C33),0)),0)</f>
        <v>0</v>
      </c>
      <c r="MH33" s="37">
        <f>IF(MH$2&gt;=$C32,IF(MH$2&lt;=$C33,(MH$2-$C32)/($C33-$C32),IF(MH$2&lt;=#REF!,1-(MH$2-$C33)/(#REF!-$C33),0)),0)</f>
        <v>0</v>
      </c>
      <c r="MI33" s="37">
        <f>IF(MI$2&gt;=$C32,IF(MI$2&lt;=$C33,(MI$2-$C32)/($C33-$C32),IF(MI$2&lt;=#REF!,1-(MI$2-$C33)/(#REF!-$C33),0)),0)</f>
        <v>0</v>
      </c>
      <c r="MJ33" s="37">
        <f>IF(MJ$2&gt;=$C32,IF(MJ$2&lt;=$C33,(MJ$2-$C32)/($C33-$C32),IF(MJ$2&lt;=#REF!,1-(MJ$2-$C33)/(#REF!-$C33),0)),0)</f>
        <v>0</v>
      </c>
      <c r="MK33" s="37">
        <f>IF(MK$2&gt;=$C32,IF(MK$2&lt;=$C33,(MK$2-$C32)/($C33-$C32),IF(MK$2&lt;=#REF!,1-(MK$2-$C33)/(#REF!-$C33),0)),0)</f>
        <v>0</v>
      </c>
      <c r="ML33" s="37">
        <f>IF(ML$2&gt;=$C32,IF(ML$2&lt;=$C33,(ML$2-$C32)/($C33-$C32),IF(ML$2&lt;=#REF!,1-(ML$2-$C33)/(#REF!-$C33),0)),0)</f>
        <v>0</v>
      </c>
      <c r="MM33" s="37">
        <f>IF(MM$2&gt;=$C32,IF(MM$2&lt;=$C33,(MM$2-$C32)/($C33-$C32),IF(MM$2&lt;=#REF!,1-(MM$2-$C33)/(#REF!-$C33),0)),0)</f>
        <v>0</v>
      </c>
      <c r="MN33" s="37">
        <f>IF(MN$2&gt;=$C32,IF(MN$2&lt;=$C33,(MN$2-$C32)/($C33-$C32),IF(MN$2&lt;=#REF!,1-(MN$2-$C33)/(#REF!-$C33),0)),0)</f>
        <v>0</v>
      </c>
      <c r="MO33" s="37">
        <f>IF(MO$2&gt;=$C32,IF(MO$2&lt;=$C33,(MO$2-$C32)/($C33-$C32),IF(MO$2&lt;=#REF!,1-(MO$2-$C33)/(#REF!-$C33),0)),0)</f>
        <v>0</v>
      </c>
      <c r="MP33" s="37">
        <f>IF(MP$2&gt;=$C32,IF(MP$2&lt;=$C33,(MP$2-$C32)/($C33-$C32),IF(MP$2&lt;=#REF!,1-(MP$2-$C33)/(#REF!-$C33),0)),0)</f>
        <v>8.3333333333333329E-2</v>
      </c>
      <c r="MQ33" s="37">
        <f>IF(MQ$2&gt;=$C32,IF(MQ$2&lt;=$C33,(MQ$2-$C32)/($C33-$C32),IF(MQ$2&lt;=#REF!,1-(MQ$2-$C33)/(#REF!-$C33),0)),0)</f>
        <v>0.16666666666666666</v>
      </c>
      <c r="MR33" s="37">
        <f>IF(MR$2&gt;=$C32,IF(MR$2&lt;=$C33,(MR$2-$C32)/($C33-$C32),IF(MR$2&lt;=#REF!,1-(MR$2-$C33)/(#REF!-$C33),0)),0)</f>
        <v>0.25</v>
      </c>
      <c r="MS33" s="37">
        <f>IF(MS$2&gt;=$C32,IF(MS$2&lt;=$C33,(MS$2-$C32)/($C33-$C32),IF(MS$2&lt;=#REF!,1-(MS$2-$C33)/(#REF!-$C33),0)),0)</f>
        <v>0.33333333333333331</v>
      </c>
      <c r="MT33" s="37">
        <f>IF(MT$2&gt;=$C32,IF(MT$2&lt;=$C33,(MT$2-$C32)/($C33-$C32),IF(MT$2&lt;=#REF!,1-(MT$2-$C33)/(#REF!-$C33),0)),0)</f>
        <v>0.41666666666666669</v>
      </c>
      <c r="MU33" s="37">
        <f>IF(MU$2&gt;=$C32,IF(MU$2&lt;=$C33,(MU$2-$C32)/($C33-$C32),IF(MU$2&lt;=#REF!,1-(MU$2-$C33)/(#REF!-$C33),0)),0)</f>
        <v>0.5</v>
      </c>
      <c r="MV33" s="37">
        <f>IF(MV$2&gt;=$C32,IF(MV$2&lt;=$C33,(MV$2-$C32)/($C33-$C32),IF(MV$2&lt;=#REF!,1-(MV$2-$C33)/(#REF!-$C33),0)),0)</f>
        <v>0.58333333333333337</v>
      </c>
      <c r="MW33" s="37">
        <f>IF(MW$2&gt;=$C32,IF(MW$2&lt;=$C33,(MW$2-$C32)/($C33-$C32),IF(MW$2&lt;=#REF!,1-(MW$2-$C33)/(#REF!-$C33),0)),0)</f>
        <v>0.66666666666666663</v>
      </c>
      <c r="MX33" s="37">
        <f>IF(MX$2&gt;=$C32,IF(MX$2&lt;=$C33,(MX$2-$C32)/($C33-$C32),IF(MX$2&lt;=#REF!,1-(MX$2-$C33)/(#REF!-$C33),0)),0)</f>
        <v>0.75</v>
      </c>
      <c r="MY33" s="37">
        <f>IF(MY$2&gt;=$C32,IF(MY$2&lt;=$C33,(MY$2-$C32)/($C33-$C32),IF(MY$2&lt;=#REF!,1-(MY$2-$C33)/(#REF!-$C33),0)),0)</f>
        <v>0.83333333333333337</v>
      </c>
      <c r="MZ33" s="37">
        <f>IF(MZ$2&gt;=$C32,IF(MZ$2&lt;=$C33,(MZ$2-$C32)/($C33-$C32),IF(MZ$2&lt;=#REF!,1-(MZ$2-$C33)/(#REF!-$C33),0)),0)</f>
        <v>0.91666666666666663</v>
      </c>
      <c r="NA33" s="37">
        <f>IF(NA$2&gt;=$C32,IF(NA$2&lt;=$C33,(NA$2-$C32)/($C33-$C32),IF(NA$2&lt;=#REF!,1-(NA$2-$C33)/(#REF!-$C33),0)),0)</f>
        <v>1</v>
      </c>
    </row>
    <row r="35" spans="2:365" x14ac:dyDescent="0.25">
      <c r="D35" s="36" t="s">
        <v>92</v>
      </c>
      <c r="E35" s="38">
        <f t="shared" ref="E35:BP35" si="135">SUM(E4:E33)</f>
        <v>1</v>
      </c>
      <c r="F35" s="38">
        <f t="shared" si="135"/>
        <v>1</v>
      </c>
      <c r="G35" s="38">
        <f t="shared" si="135"/>
        <v>1</v>
      </c>
      <c r="H35" s="38">
        <f t="shared" si="135"/>
        <v>1</v>
      </c>
      <c r="I35" s="38">
        <f t="shared" si="135"/>
        <v>1</v>
      </c>
      <c r="J35" s="38">
        <f t="shared" si="135"/>
        <v>1</v>
      </c>
      <c r="K35" s="38">
        <f t="shared" si="135"/>
        <v>1</v>
      </c>
      <c r="L35" s="38">
        <f t="shared" si="135"/>
        <v>1</v>
      </c>
      <c r="M35" s="38">
        <f t="shared" si="135"/>
        <v>1</v>
      </c>
      <c r="N35" s="38">
        <f t="shared" si="135"/>
        <v>1</v>
      </c>
      <c r="O35" s="38">
        <f t="shared" si="135"/>
        <v>1</v>
      </c>
      <c r="P35" s="38">
        <f t="shared" si="135"/>
        <v>1</v>
      </c>
      <c r="Q35" s="38">
        <f t="shared" si="135"/>
        <v>1</v>
      </c>
      <c r="R35" s="38">
        <f t="shared" si="135"/>
        <v>1</v>
      </c>
      <c r="S35" s="38">
        <f t="shared" si="135"/>
        <v>1</v>
      </c>
      <c r="T35" s="38">
        <f t="shared" si="135"/>
        <v>1</v>
      </c>
      <c r="U35" s="38">
        <f t="shared" si="135"/>
        <v>1</v>
      </c>
      <c r="V35" s="38">
        <f t="shared" si="135"/>
        <v>1</v>
      </c>
      <c r="W35" s="38">
        <f t="shared" si="135"/>
        <v>1</v>
      </c>
      <c r="X35" s="38">
        <f t="shared" si="135"/>
        <v>1</v>
      </c>
      <c r="Y35" s="38">
        <f t="shared" si="135"/>
        <v>1</v>
      </c>
      <c r="Z35" s="38">
        <f t="shared" si="135"/>
        <v>1</v>
      </c>
      <c r="AA35" s="38">
        <f t="shared" si="135"/>
        <v>1</v>
      </c>
      <c r="AB35" s="38">
        <f t="shared" si="135"/>
        <v>1</v>
      </c>
      <c r="AC35" s="38">
        <f t="shared" si="135"/>
        <v>1</v>
      </c>
      <c r="AD35" s="38">
        <f t="shared" si="135"/>
        <v>1</v>
      </c>
      <c r="AE35" s="38">
        <f t="shared" si="135"/>
        <v>1</v>
      </c>
      <c r="AF35" s="38">
        <f t="shared" si="135"/>
        <v>1</v>
      </c>
      <c r="AG35" s="38">
        <f t="shared" si="135"/>
        <v>1</v>
      </c>
      <c r="AH35" s="38">
        <f t="shared" si="135"/>
        <v>1</v>
      </c>
      <c r="AI35" s="38">
        <f t="shared" si="135"/>
        <v>1</v>
      </c>
      <c r="AJ35" s="38">
        <f t="shared" si="135"/>
        <v>1</v>
      </c>
      <c r="AK35" s="38">
        <f t="shared" si="135"/>
        <v>1</v>
      </c>
      <c r="AL35" s="38">
        <f t="shared" si="135"/>
        <v>1</v>
      </c>
      <c r="AM35" s="38">
        <f t="shared" si="135"/>
        <v>1</v>
      </c>
      <c r="AN35" s="38">
        <f t="shared" si="135"/>
        <v>1</v>
      </c>
      <c r="AO35" s="38">
        <f t="shared" si="135"/>
        <v>1</v>
      </c>
      <c r="AP35" s="38">
        <f t="shared" si="135"/>
        <v>1</v>
      </c>
      <c r="AQ35" s="38">
        <f t="shared" si="135"/>
        <v>1</v>
      </c>
      <c r="AR35" s="38">
        <f t="shared" si="135"/>
        <v>1</v>
      </c>
      <c r="AS35" s="38">
        <f t="shared" si="135"/>
        <v>1</v>
      </c>
      <c r="AT35" s="38">
        <f t="shared" si="135"/>
        <v>1</v>
      </c>
      <c r="AU35" s="38">
        <f t="shared" si="135"/>
        <v>1</v>
      </c>
      <c r="AV35" s="38">
        <f t="shared" si="135"/>
        <v>1</v>
      </c>
      <c r="AW35" s="38">
        <f t="shared" si="135"/>
        <v>1</v>
      </c>
      <c r="AX35" s="38">
        <f t="shared" si="135"/>
        <v>1</v>
      </c>
      <c r="AY35" s="38">
        <f t="shared" si="135"/>
        <v>1</v>
      </c>
      <c r="AZ35" s="38">
        <f t="shared" si="135"/>
        <v>1</v>
      </c>
      <c r="BA35" s="38">
        <f t="shared" si="135"/>
        <v>1</v>
      </c>
      <c r="BB35" s="38">
        <f t="shared" si="135"/>
        <v>1</v>
      </c>
      <c r="BC35" s="38">
        <f t="shared" si="135"/>
        <v>1</v>
      </c>
      <c r="BD35" s="38">
        <f t="shared" si="135"/>
        <v>1</v>
      </c>
      <c r="BE35" s="38">
        <f t="shared" si="135"/>
        <v>1</v>
      </c>
      <c r="BF35" s="38">
        <f t="shared" si="135"/>
        <v>1</v>
      </c>
      <c r="BG35" s="38">
        <f t="shared" si="135"/>
        <v>1</v>
      </c>
      <c r="BH35" s="38">
        <f t="shared" si="135"/>
        <v>1</v>
      </c>
      <c r="BI35" s="38">
        <f t="shared" si="135"/>
        <v>1</v>
      </c>
      <c r="BJ35" s="38">
        <f t="shared" si="135"/>
        <v>1</v>
      </c>
      <c r="BK35" s="38">
        <f t="shared" si="135"/>
        <v>1</v>
      </c>
      <c r="BL35" s="38">
        <f t="shared" si="135"/>
        <v>1</v>
      </c>
      <c r="BM35" s="38">
        <f t="shared" si="135"/>
        <v>1</v>
      </c>
      <c r="BN35" s="38">
        <f t="shared" si="135"/>
        <v>1</v>
      </c>
      <c r="BO35" s="38">
        <f t="shared" si="135"/>
        <v>1</v>
      </c>
      <c r="BP35" s="38">
        <f t="shared" si="135"/>
        <v>1</v>
      </c>
      <c r="BQ35" s="38">
        <f t="shared" ref="BQ35:EB35" si="136">SUM(BQ4:BQ33)</f>
        <v>1</v>
      </c>
      <c r="BR35" s="38">
        <f t="shared" si="136"/>
        <v>1</v>
      </c>
      <c r="BS35" s="38">
        <f t="shared" si="136"/>
        <v>1</v>
      </c>
      <c r="BT35" s="38">
        <f t="shared" si="136"/>
        <v>1</v>
      </c>
      <c r="BU35" s="38">
        <f t="shared" si="136"/>
        <v>1</v>
      </c>
      <c r="BV35" s="38">
        <f t="shared" si="136"/>
        <v>1</v>
      </c>
      <c r="BW35" s="38">
        <f t="shared" si="136"/>
        <v>1</v>
      </c>
      <c r="BX35" s="38">
        <f t="shared" si="136"/>
        <v>1</v>
      </c>
      <c r="BY35" s="38">
        <f t="shared" si="136"/>
        <v>1</v>
      </c>
      <c r="BZ35" s="38">
        <f t="shared" si="136"/>
        <v>1</v>
      </c>
      <c r="CA35" s="38">
        <f t="shared" si="136"/>
        <v>1</v>
      </c>
      <c r="CB35" s="38">
        <f t="shared" si="136"/>
        <v>1</v>
      </c>
      <c r="CC35" s="38">
        <f t="shared" si="136"/>
        <v>1</v>
      </c>
      <c r="CD35" s="38">
        <f t="shared" si="136"/>
        <v>1</v>
      </c>
      <c r="CE35" s="38">
        <f t="shared" si="136"/>
        <v>1</v>
      </c>
      <c r="CF35" s="38">
        <f t="shared" si="136"/>
        <v>1</v>
      </c>
      <c r="CG35" s="38">
        <f t="shared" si="136"/>
        <v>1</v>
      </c>
      <c r="CH35" s="38">
        <f t="shared" si="136"/>
        <v>1</v>
      </c>
      <c r="CI35" s="38">
        <f t="shared" si="136"/>
        <v>1</v>
      </c>
      <c r="CJ35" s="38">
        <f t="shared" si="136"/>
        <v>1</v>
      </c>
      <c r="CK35" s="38">
        <f t="shared" si="136"/>
        <v>1</v>
      </c>
      <c r="CL35" s="38">
        <f t="shared" si="136"/>
        <v>1</v>
      </c>
      <c r="CM35" s="38">
        <f t="shared" si="136"/>
        <v>1</v>
      </c>
      <c r="CN35" s="38">
        <f t="shared" si="136"/>
        <v>1</v>
      </c>
      <c r="CO35" s="38">
        <f t="shared" si="136"/>
        <v>1</v>
      </c>
      <c r="CP35" s="38">
        <f t="shared" si="136"/>
        <v>1</v>
      </c>
      <c r="CQ35" s="38">
        <f t="shared" si="136"/>
        <v>1</v>
      </c>
      <c r="CR35" s="38">
        <f t="shared" si="136"/>
        <v>1</v>
      </c>
      <c r="CS35" s="38">
        <f t="shared" si="136"/>
        <v>1</v>
      </c>
      <c r="CT35" s="38">
        <f t="shared" si="136"/>
        <v>1</v>
      </c>
      <c r="CU35" s="38">
        <f t="shared" si="136"/>
        <v>1</v>
      </c>
      <c r="CV35" s="38">
        <f t="shared" si="136"/>
        <v>1</v>
      </c>
      <c r="CW35" s="38">
        <f t="shared" si="136"/>
        <v>1</v>
      </c>
      <c r="CX35" s="38">
        <f t="shared" si="136"/>
        <v>1</v>
      </c>
      <c r="CY35" s="38">
        <f t="shared" si="136"/>
        <v>1</v>
      </c>
      <c r="CZ35" s="38">
        <f t="shared" si="136"/>
        <v>1</v>
      </c>
      <c r="DA35" s="38">
        <f t="shared" si="136"/>
        <v>1</v>
      </c>
      <c r="DB35" s="38">
        <f t="shared" si="136"/>
        <v>1</v>
      </c>
      <c r="DC35" s="38">
        <f t="shared" si="136"/>
        <v>1</v>
      </c>
      <c r="DD35" s="38">
        <f t="shared" si="136"/>
        <v>1</v>
      </c>
      <c r="DE35" s="38">
        <f t="shared" si="136"/>
        <v>1</v>
      </c>
      <c r="DF35" s="38">
        <f t="shared" si="136"/>
        <v>1</v>
      </c>
      <c r="DG35" s="38">
        <f t="shared" si="136"/>
        <v>1</v>
      </c>
      <c r="DH35" s="38">
        <f t="shared" si="136"/>
        <v>1</v>
      </c>
      <c r="DI35" s="38">
        <f t="shared" si="136"/>
        <v>1</v>
      </c>
      <c r="DJ35" s="38">
        <f t="shared" si="136"/>
        <v>1</v>
      </c>
      <c r="DK35" s="38">
        <f t="shared" si="136"/>
        <v>1</v>
      </c>
      <c r="DL35" s="38">
        <f t="shared" si="136"/>
        <v>1</v>
      </c>
      <c r="DM35" s="38">
        <f t="shared" si="136"/>
        <v>1</v>
      </c>
      <c r="DN35" s="38">
        <f t="shared" si="136"/>
        <v>1</v>
      </c>
      <c r="DO35" s="38">
        <f t="shared" si="136"/>
        <v>1</v>
      </c>
      <c r="DP35" s="38">
        <f t="shared" si="136"/>
        <v>1</v>
      </c>
      <c r="DQ35" s="38">
        <f t="shared" si="136"/>
        <v>1</v>
      </c>
      <c r="DR35" s="38">
        <f t="shared" si="136"/>
        <v>1</v>
      </c>
      <c r="DS35" s="38">
        <f t="shared" si="136"/>
        <v>1</v>
      </c>
      <c r="DT35" s="38">
        <f t="shared" si="136"/>
        <v>1</v>
      </c>
      <c r="DU35" s="38">
        <f t="shared" si="136"/>
        <v>1</v>
      </c>
      <c r="DV35" s="38">
        <f t="shared" si="136"/>
        <v>1</v>
      </c>
      <c r="DW35" s="38">
        <f t="shared" si="136"/>
        <v>1</v>
      </c>
      <c r="DX35" s="38">
        <f t="shared" si="136"/>
        <v>1</v>
      </c>
      <c r="DY35" s="38">
        <f t="shared" si="136"/>
        <v>1</v>
      </c>
      <c r="DZ35" s="38">
        <f t="shared" si="136"/>
        <v>1</v>
      </c>
      <c r="EA35" s="38">
        <f t="shared" si="136"/>
        <v>1</v>
      </c>
      <c r="EB35" s="38">
        <f t="shared" si="136"/>
        <v>1</v>
      </c>
      <c r="EC35" s="38">
        <f t="shared" ref="EC35:GN35" si="137">SUM(EC4:EC33)</f>
        <v>1</v>
      </c>
      <c r="ED35" s="38">
        <f t="shared" si="137"/>
        <v>1</v>
      </c>
      <c r="EE35" s="38">
        <f t="shared" si="137"/>
        <v>1</v>
      </c>
      <c r="EF35" s="38">
        <f t="shared" si="137"/>
        <v>1</v>
      </c>
      <c r="EG35" s="38">
        <f t="shared" si="137"/>
        <v>1</v>
      </c>
      <c r="EH35" s="38">
        <f t="shared" si="137"/>
        <v>1</v>
      </c>
      <c r="EI35" s="38">
        <f t="shared" si="137"/>
        <v>1</v>
      </c>
      <c r="EJ35" s="38">
        <f t="shared" si="137"/>
        <v>1</v>
      </c>
      <c r="EK35" s="38">
        <f t="shared" si="137"/>
        <v>1</v>
      </c>
      <c r="EL35" s="38">
        <f t="shared" si="137"/>
        <v>1</v>
      </c>
      <c r="EM35" s="38">
        <f t="shared" si="137"/>
        <v>1</v>
      </c>
      <c r="EN35" s="38">
        <f t="shared" si="137"/>
        <v>1</v>
      </c>
      <c r="EO35" s="38">
        <f t="shared" si="137"/>
        <v>1</v>
      </c>
      <c r="EP35" s="38">
        <f t="shared" si="137"/>
        <v>1</v>
      </c>
      <c r="EQ35" s="38">
        <f t="shared" si="137"/>
        <v>1</v>
      </c>
      <c r="ER35" s="38">
        <f t="shared" si="137"/>
        <v>1</v>
      </c>
      <c r="ES35" s="38">
        <f t="shared" si="137"/>
        <v>1</v>
      </c>
      <c r="ET35" s="38">
        <f t="shared" si="137"/>
        <v>1</v>
      </c>
      <c r="EU35" s="38">
        <f t="shared" si="137"/>
        <v>1</v>
      </c>
      <c r="EV35" s="38">
        <f t="shared" si="137"/>
        <v>1</v>
      </c>
      <c r="EW35" s="38">
        <f t="shared" si="137"/>
        <v>1</v>
      </c>
      <c r="EX35" s="38">
        <f t="shared" si="137"/>
        <v>1</v>
      </c>
      <c r="EY35" s="38">
        <f t="shared" si="137"/>
        <v>1</v>
      </c>
      <c r="EZ35" s="38">
        <f t="shared" si="137"/>
        <v>1</v>
      </c>
      <c r="FA35" s="38">
        <f t="shared" si="137"/>
        <v>1</v>
      </c>
      <c r="FB35" s="38">
        <f t="shared" si="137"/>
        <v>1</v>
      </c>
      <c r="FC35" s="38">
        <f t="shared" si="137"/>
        <v>1</v>
      </c>
      <c r="FD35" s="38">
        <f t="shared" si="137"/>
        <v>1</v>
      </c>
      <c r="FE35" s="38">
        <f t="shared" si="137"/>
        <v>1</v>
      </c>
      <c r="FF35" s="38">
        <f t="shared" si="137"/>
        <v>1</v>
      </c>
      <c r="FG35" s="38">
        <f t="shared" si="137"/>
        <v>1</v>
      </c>
      <c r="FH35" s="38">
        <f t="shared" si="137"/>
        <v>1</v>
      </c>
      <c r="FI35" s="38">
        <f t="shared" si="137"/>
        <v>1</v>
      </c>
      <c r="FJ35" s="38">
        <f t="shared" si="137"/>
        <v>1</v>
      </c>
      <c r="FK35" s="38">
        <f t="shared" si="137"/>
        <v>1</v>
      </c>
      <c r="FL35" s="38">
        <f t="shared" si="137"/>
        <v>1</v>
      </c>
      <c r="FM35" s="38">
        <f t="shared" si="137"/>
        <v>1</v>
      </c>
      <c r="FN35" s="38">
        <f t="shared" si="137"/>
        <v>1</v>
      </c>
      <c r="FO35" s="38">
        <f t="shared" si="137"/>
        <v>1</v>
      </c>
      <c r="FP35" s="38">
        <f t="shared" si="137"/>
        <v>1</v>
      </c>
      <c r="FQ35" s="38">
        <f t="shared" si="137"/>
        <v>1</v>
      </c>
      <c r="FR35" s="38">
        <f t="shared" si="137"/>
        <v>1</v>
      </c>
      <c r="FS35" s="38">
        <f t="shared" si="137"/>
        <v>1</v>
      </c>
      <c r="FT35" s="38">
        <f t="shared" si="137"/>
        <v>1</v>
      </c>
      <c r="FU35" s="38">
        <f t="shared" si="137"/>
        <v>1</v>
      </c>
      <c r="FV35" s="38">
        <f t="shared" si="137"/>
        <v>1</v>
      </c>
      <c r="FW35" s="38">
        <f t="shared" si="137"/>
        <v>1</v>
      </c>
      <c r="FX35" s="38">
        <f t="shared" si="137"/>
        <v>1</v>
      </c>
      <c r="FY35" s="38">
        <f t="shared" si="137"/>
        <v>1</v>
      </c>
      <c r="FZ35" s="38">
        <f t="shared" si="137"/>
        <v>1</v>
      </c>
      <c r="GA35" s="38">
        <f t="shared" si="137"/>
        <v>1</v>
      </c>
      <c r="GB35" s="38">
        <f t="shared" si="137"/>
        <v>1</v>
      </c>
      <c r="GC35" s="38">
        <f t="shared" si="137"/>
        <v>1</v>
      </c>
      <c r="GD35" s="38">
        <f t="shared" si="137"/>
        <v>1</v>
      </c>
      <c r="GE35" s="38">
        <f t="shared" si="137"/>
        <v>1</v>
      </c>
      <c r="GF35" s="38">
        <f t="shared" si="137"/>
        <v>1</v>
      </c>
      <c r="GG35" s="38">
        <f t="shared" si="137"/>
        <v>1</v>
      </c>
      <c r="GH35" s="38">
        <f t="shared" si="137"/>
        <v>1</v>
      </c>
      <c r="GI35" s="38">
        <f t="shared" si="137"/>
        <v>1</v>
      </c>
      <c r="GJ35" s="38">
        <f t="shared" si="137"/>
        <v>1</v>
      </c>
      <c r="GK35" s="38">
        <f t="shared" si="137"/>
        <v>1</v>
      </c>
      <c r="GL35" s="38">
        <f t="shared" si="137"/>
        <v>1</v>
      </c>
      <c r="GM35" s="38">
        <f t="shared" si="137"/>
        <v>1</v>
      </c>
      <c r="GN35" s="38">
        <f t="shared" si="137"/>
        <v>1</v>
      </c>
      <c r="GO35" s="38">
        <f t="shared" ref="GO35:IZ35" si="138">SUM(GO4:GO33)</f>
        <v>1</v>
      </c>
      <c r="GP35" s="38">
        <f t="shared" si="138"/>
        <v>1</v>
      </c>
      <c r="GQ35" s="38">
        <f t="shared" si="138"/>
        <v>1</v>
      </c>
      <c r="GR35" s="38">
        <f t="shared" si="138"/>
        <v>1</v>
      </c>
      <c r="GS35" s="38">
        <f t="shared" si="138"/>
        <v>1</v>
      </c>
      <c r="GT35" s="38">
        <f t="shared" si="138"/>
        <v>1</v>
      </c>
      <c r="GU35" s="38">
        <f t="shared" si="138"/>
        <v>1</v>
      </c>
      <c r="GV35" s="38">
        <f t="shared" si="138"/>
        <v>1</v>
      </c>
      <c r="GW35" s="38">
        <f t="shared" si="138"/>
        <v>1</v>
      </c>
      <c r="GX35" s="38">
        <f t="shared" si="138"/>
        <v>1</v>
      </c>
      <c r="GY35" s="38">
        <f t="shared" si="138"/>
        <v>1</v>
      </c>
      <c r="GZ35" s="38">
        <f t="shared" si="138"/>
        <v>1</v>
      </c>
      <c r="HA35" s="38">
        <f t="shared" si="138"/>
        <v>1</v>
      </c>
      <c r="HB35" s="38">
        <f t="shared" si="138"/>
        <v>1</v>
      </c>
      <c r="HC35" s="38">
        <f t="shared" si="138"/>
        <v>1</v>
      </c>
      <c r="HD35" s="38">
        <f t="shared" si="138"/>
        <v>1</v>
      </c>
      <c r="HE35" s="38">
        <f t="shared" si="138"/>
        <v>1</v>
      </c>
      <c r="HF35" s="38">
        <f t="shared" si="138"/>
        <v>1</v>
      </c>
      <c r="HG35" s="38">
        <f t="shared" si="138"/>
        <v>1</v>
      </c>
      <c r="HH35" s="38">
        <f t="shared" si="138"/>
        <v>1</v>
      </c>
      <c r="HI35" s="38">
        <f t="shared" si="138"/>
        <v>1</v>
      </c>
      <c r="HJ35" s="38">
        <f t="shared" si="138"/>
        <v>1</v>
      </c>
      <c r="HK35" s="38">
        <f t="shared" si="138"/>
        <v>1</v>
      </c>
      <c r="HL35" s="38">
        <f t="shared" si="138"/>
        <v>1</v>
      </c>
      <c r="HM35" s="38">
        <f t="shared" si="138"/>
        <v>1</v>
      </c>
      <c r="HN35" s="38">
        <f t="shared" si="138"/>
        <v>1</v>
      </c>
      <c r="HO35" s="38">
        <f t="shared" si="138"/>
        <v>1</v>
      </c>
      <c r="HP35" s="38">
        <f t="shared" si="138"/>
        <v>1</v>
      </c>
      <c r="HQ35" s="38">
        <f t="shared" si="138"/>
        <v>1</v>
      </c>
      <c r="HR35" s="38">
        <f t="shared" si="138"/>
        <v>1</v>
      </c>
      <c r="HS35" s="38">
        <f t="shared" si="138"/>
        <v>1</v>
      </c>
      <c r="HT35" s="38">
        <f t="shared" si="138"/>
        <v>1</v>
      </c>
      <c r="HU35" s="38">
        <f t="shared" si="138"/>
        <v>1</v>
      </c>
      <c r="HV35" s="38">
        <f t="shared" si="138"/>
        <v>1</v>
      </c>
      <c r="HW35" s="38">
        <f t="shared" si="138"/>
        <v>1</v>
      </c>
      <c r="HX35" s="38">
        <f t="shared" si="138"/>
        <v>1</v>
      </c>
      <c r="HY35" s="38">
        <f t="shared" si="138"/>
        <v>1</v>
      </c>
      <c r="HZ35" s="38">
        <f t="shared" si="138"/>
        <v>1</v>
      </c>
      <c r="IA35" s="38">
        <f t="shared" si="138"/>
        <v>1</v>
      </c>
      <c r="IB35" s="38">
        <f t="shared" si="138"/>
        <v>1</v>
      </c>
      <c r="IC35" s="38">
        <f t="shared" si="138"/>
        <v>1</v>
      </c>
      <c r="ID35" s="38">
        <f t="shared" si="138"/>
        <v>1</v>
      </c>
      <c r="IE35" s="38">
        <f t="shared" si="138"/>
        <v>1</v>
      </c>
      <c r="IF35" s="38">
        <f t="shared" si="138"/>
        <v>1</v>
      </c>
      <c r="IG35" s="38">
        <f t="shared" si="138"/>
        <v>1</v>
      </c>
      <c r="IH35" s="38">
        <f t="shared" si="138"/>
        <v>1</v>
      </c>
      <c r="II35" s="38">
        <f t="shared" si="138"/>
        <v>1</v>
      </c>
      <c r="IJ35" s="38">
        <f t="shared" si="138"/>
        <v>1</v>
      </c>
      <c r="IK35" s="38">
        <f t="shared" si="138"/>
        <v>1</v>
      </c>
      <c r="IL35" s="38">
        <f t="shared" si="138"/>
        <v>1</v>
      </c>
      <c r="IM35" s="38">
        <f t="shared" si="138"/>
        <v>1</v>
      </c>
      <c r="IN35" s="38">
        <f t="shared" si="138"/>
        <v>1</v>
      </c>
      <c r="IO35" s="38">
        <f t="shared" si="138"/>
        <v>1</v>
      </c>
      <c r="IP35" s="38">
        <f t="shared" si="138"/>
        <v>1</v>
      </c>
      <c r="IQ35" s="38">
        <f t="shared" si="138"/>
        <v>1</v>
      </c>
      <c r="IR35" s="38">
        <f t="shared" si="138"/>
        <v>1</v>
      </c>
      <c r="IS35" s="38">
        <f t="shared" si="138"/>
        <v>1</v>
      </c>
      <c r="IT35" s="38">
        <f t="shared" si="138"/>
        <v>1</v>
      </c>
      <c r="IU35" s="38">
        <f t="shared" si="138"/>
        <v>1</v>
      </c>
      <c r="IV35" s="38">
        <f t="shared" si="138"/>
        <v>1</v>
      </c>
      <c r="IW35" s="38">
        <f t="shared" si="138"/>
        <v>1</v>
      </c>
      <c r="IX35" s="38">
        <f t="shared" si="138"/>
        <v>1</v>
      </c>
      <c r="IY35" s="38">
        <f t="shared" si="138"/>
        <v>1</v>
      </c>
      <c r="IZ35" s="38">
        <f t="shared" si="138"/>
        <v>1</v>
      </c>
      <c r="JA35" s="38">
        <f t="shared" ref="JA35:LL35" si="139">SUM(JA4:JA33)</f>
        <v>1</v>
      </c>
      <c r="JB35" s="38">
        <f t="shared" si="139"/>
        <v>1</v>
      </c>
      <c r="JC35" s="38">
        <f t="shared" si="139"/>
        <v>1</v>
      </c>
      <c r="JD35" s="38">
        <f t="shared" si="139"/>
        <v>1</v>
      </c>
      <c r="JE35" s="38">
        <f t="shared" si="139"/>
        <v>1</v>
      </c>
      <c r="JF35" s="38">
        <f t="shared" si="139"/>
        <v>1</v>
      </c>
      <c r="JG35" s="38">
        <f t="shared" si="139"/>
        <v>1</v>
      </c>
      <c r="JH35" s="38">
        <f t="shared" si="139"/>
        <v>1</v>
      </c>
      <c r="JI35" s="38">
        <f t="shared" si="139"/>
        <v>1</v>
      </c>
      <c r="JJ35" s="38">
        <f t="shared" si="139"/>
        <v>1</v>
      </c>
      <c r="JK35" s="38">
        <f t="shared" si="139"/>
        <v>1</v>
      </c>
      <c r="JL35" s="38">
        <f t="shared" si="139"/>
        <v>1</v>
      </c>
      <c r="JM35" s="38">
        <f t="shared" si="139"/>
        <v>1</v>
      </c>
      <c r="JN35" s="38">
        <f t="shared" si="139"/>
        <v>1</v>
      </c>
      <c r="JO35" s="38">
        <f t="shared" si="139"/>
        <v>1</v>
      </c>
      <c r="JP35" s="38">
        <f t="shared" si="139"/>
        <v>1</v>
      </c>
      <c r="JQ35" s="38">
        <f t="shared" si="139"/>
        <v>1</v>
      </c>
      <c r="JR35" s="38">
        <f t="shared" si="139"/>
        <v>1</v>
      </c>
      <c r="JS35" s="38">
        <f t="shared" si="139"/>
        <v>1</v>
      </c>
      <c r="JT35" s="38">
        <f t="shared" si="139"/>
        <v>1</v>
      </c>
      <c r="JU35" s="38">
        <f t="shared" si="139"/>
        <v>1</v>
      </c>
      <c r="JV35" s="38">
        <f t="shared" si="139"/>
        <v>1</v>
      </c>
      <c r="JW35" s="38">
        <f t="shared" si="139"/>
        <v>1</v>
      </c>
      <c r="JX35" s="38">
        <f t="shared" si="139"/>
        <v>1</v>
      </c>
      <c r="JY35" s="38">
        <f t="shared" si="139"/>
        <v>1</v>
      </c>
      <c r="JZ35" s="38">
        <f t="shared" si="139"/>
        <v>1</v>
      </c>
      <c r="KA35" s="38">
        <f t="shared" si="139"/>
        <v>1</v>
      </c>
      <c r="KB35" s="38">
        <f t="shared" si="139"/>
        <v>1</v>
      </c>
      <c r="KC35" s="38">
        <f t="shared" si="139"/>
        <v>1</v>
      </c>
      <c r="KD35" s="38">
        <f t="shared" si="139"/>
        <v>1</v>
      </c>
      <c r="KE35" s="38">
        <f t="shared" si="139"/>
        <v>1</v>
      </c>
      <c r="KF35" s="38">
        <f t="shared" si="139"/>
        <v>1</v>
      </c>
      <c r="KG35" s="38">
        <f t="shared" si="139"/>
        <v>1</v>
      </c>
      <c r="KH35" s="38">
        <f t="shared" si="139"/>
        <v>1</v>
      </c>
      <c r="KI35" s="38">
        <f t="shared" si="139"/>
        <v>1</v>
      </c>
      <c r="KJ35" s="38">
        <f t="shared" si="139"/>
        <v>1</v>
      </c>
      <c r="KK35" s="38">
        <f t="shared" si="139"/>
        <v>1</v>
      </c>
      <c r="KL35" s="38">
        <f t="shared" si="139"/>
        <v>1</v>
      </c>
      <c r="KM35" s="38">
        <f t="shared" si="139"/>
        <v>1</v>
      </c>
      <c r="KN35" s="38">
        <f t="shared" si="139"/>
        <v>1</v>
      </c>
      <c r="KO35" s="38">
        <f t="shared" si="139"/>
        <v>1</v>
      </c>
      <c r="KP35" s="38">
        <f t="shared" si="139"/>
        <v>1</v>
      </c>
      <c r="KQ35" s="38">
        <f t="shared" si="139"/>
        <v>1</v>
      </c>
      <c r="KR35" s="38">
        <f t="shared" si="139"/>
        <v>1</v>
      </c>
      <c r="KS35" s="38">
        <f t="shared" si="139"/>
        <v>1</v>
      </c>
      <c r="KT35" s="38">
        <f t="shared" si="139"/>
        <v>1</v>
      </c>
      <c r="KU35" s="38">
        <f t="shared" si="139"/>
        <v>1</v>
      </c>
      <c r="KV35" s="38">
        <f t="shared" si="139"/>
        <v>1</v>
      </c>
      <c r="KW35" s="38">
        <f t="shared" si="139"/>
        <v>1</v>
      </c>
      <c r="KX35" s="38">
        <f t="shared" si="139"/>
        <v>1</v>
      </c>
      <c r="KY35" s="38">
        <f t="shared" si="139"/>
        <v>1</v>
      </c>
      <c r="KZ35" s="38">
        <f t="shared" si="139"/>
        <v>1</v>
      </c>
      <c r="LA35" s="38">
        <f t="shared" si="139"/>
        <v>1</v>
      </c>
      <c r="LB35" s="38">
        <f t="shared" si="139"/>
        <v>1</v>
      </c>
      <c r="LC35" s="38">
        <f t="shared" si="139"/>
        <v>1</v>
      </c>
      <c r="LD35" s="38">
        <f t="shared" si="139"/>
        <v>1</v>
      </c>
      <c r="LE35" s="38">
        <f t="shared" si="139"/>
        <v>1</v>
      </c>
      <c r="LF35" s="38">
        <f t="shared" si="139"/>
        <v>1</v>
      </c>
      <c r="LG35" s="38">
        <f t="shared" si="139"/>
        <v>1</v>
      </c>
      <c r="LH35" s="38">
        <f t="shared" si="139"/>
        <v>1</v>
      </c>
      <c r="LI35" s="38">
        <f t="shared" si="139"/>
        <v>1</v>
      </c>
      <c r="LJ35" s="38">
        <f t="shared" si="139"/>
        <v>1</v>
      </c>
      <c r="LK35" s="38">
        <f t="shared" si="139"/>
        <v>1</v>
      </c>
      <c r="LL35" s="38">
        <f t="shared" si="139"/>
        <v>1</v>
      </c>
      <c r="LM35" s="38">
        <f t="shared" ref="LM35:NA35" si="140">SUM(LM4:LM33)</f>
        <v>1</v>
      </c>
      <c r="LN35" s="38">
        <f t="shared" si="140"/>
        <v>1</v>
      </c>
      <c r="LO35" s="38">
        <f t="shared" si="140"/>
        <v>1</v>
      </c>
      <c r="LP35" s="38">
        <f t="shared" si="140"/>
        <v>1</v>
      </c>
      <c r="LQ35" s="38">
        <f t="shared" si="140"/>
        <v>1</v>
      </c>
      <c r="LR35" s="38">
        <f t="shared" si="140"/>
        <v>1</v>
      </c>
      <c r="LS35" s="38">
        <f t="shared" si="140"/>
        <v>1</v>
      </c>
      <c r="LT35" s="38">
        <f t="shared" si="140"/>
        <v>1</v>
      </c>
      <c r="LU35" s="38">
        <f t="shared" si="140"/>
        <v>1</v>
      </c>
      <c r="LV35" s="38">
        <f t="shared" si="140"/>
        <v>1</v>
      </c>
      <c r="LW35" s="38">
        <f t="shared" si="140"/>
        <v>1</v>
      </c>
      <c r="LX35" s="38">
        <f t="shared" si="140"/>
        <v>1</v>
      </c>
      <c r="LY35" s="38">
        <f t="shared" si="140"/>
        <v>1</v>
      </c>
      <c r="LZ35" s="38">
        <f t="shared" si="140"/>
        <v>1</v>
      </c>
      <c r="MA35" s="38">
        <f t="shared" si="140"/>
        <v>1</v>
      </c>
      <c r="MB35" s="38">
        <f t="shared" si="140"/>
        <v>1</v>
      </c>
      <c r="MC35" s="38">
        <f t="shared" si="140"/>
        <v>1</v>
      </c>
      <c r="MD35" s="38">
        <f t="shared" si="140"/>
        <v>1</v>
      </c>
      <c r="ME35" s="38">
        <f t="shared" si="140"/>
        <v>1</v>
      </c>
      <c r="MF35" s="38">
        <f t="shared" si="140"/>
        <v>1</v>
      </c>
      <c r="MG35" s="38">
        <f t="shared" si="140"/>
        <v>1</v>
      </c>
      <c r="MH35" s="38">
        <f t="shared" si="140"/>
        <v>1</v>
      </c>
      <c r="MI35" s="38">
        <f t="shared" si="140"/>
        <v>1</v>
      </c>
      <c r="MJ35" s="38">
        <f t="shared" si="140"/>
        <v>1</v>
      </c>
      <c r="MK35" s="38">
        <f t="shared" si="140"/>
        <v>1</v>
      </c>
      <c r="ML35" s="38">
        <f t="shared" si="140"/>
        <v>1</v>
      </c>
      <c r="MM35" s="38">
        <f t="shared" si="140"/>
        <v>1</v>
      </c>
      <c r="MN35" s="38">
        <f t="shared" si="140"/>
        <v>1</v>
      </c>
      <c r="MO35" s="38">
        <f t="shared" si="140"/>
        <v>1</v>
      </c>
      <c r="MP35" s="38">
        <f t="shared" si="140"/>
        <v>1</v>
      </c>
      <c r="MQ35" s="38">
        <f t="shared" si="140"/>
        <v>1</v>
      </c>
      <c r="MR35" s="38">
        <f t="shared" si="140"/>
        <v>1</v>
      </c>
      <c r="MS35" s="38">
        <f t="shared" si="140"/>
        <v>1</v>
      </c>
      <c r="MT35" s="38">
        <f t="shared" si="140"/>
        <v>1</v>
      </c>
      <c r="MU35" s="38">
        <f t="shared" si="140"/>
        <v>1</v>
      </c>
      <c r="MV35" s="38">
        <f t="shared" si="140"/>
        <v>1</v>
      </c>
      <c r="MW35" s="38">
        <f t="shared" si="140"/>
        <v>1</v>
      </c>
      <c r="MX35" s="38">
        <f t="shared" si="140"/>
        <v>1</v>
      </c>
      <c r="MY35" s="38">
        <f t="shared" si="140"/>
        <v>1</v>
      </c>
      <c r="MZ35" s="38">
        <f t="shared" si="140"/>
        <v>1</v>
      </c>
      <c r="NA35" s="38">
        <f t="shared" si="140"/>
        <v>1</v>
      </c>
    </row>
    <row r="36" spans="2:365" x14ac:dyDescent="0.25">
      <c r="B36" s="35" t="s">
        <v>142</v>
      </c>
    </row>
    <row r="37" spans="2:365" x14ac:dyDescent="0.25">
      <c r="C37" s="36" t="s">
        <v>24</v>
      </c>
      <c r="D37" s="36" t="s">
        <v>141</v>
      </c>
      <c r="E37" s="36" t="str">
        <f t="shared" ref="E37:BP37" si="141">E3</f>
        <v>0m</v>
      </c>
      <c r="F37" s="36" t="str">
        <f t="shared" si="141"/>
        <v>1m</v>
      </c>
      <c r="G37" s="36" t="str">
        <f t="shared" si="141"/>
        <v>2m</v>
      </c>
      <c r="H37" s="36" t="str">
        <f t="shared" si="141"/>
        <v>3m</v>
      </c>
      <c r="I37" s="36" t="str">
        <f t="shared" si="141"/>
        <v>4m</v>
      </c>
      <c r="J37" s="36" t="str">
        <f t="shared" si="141"/>
        <v>5m</v>
      </c>
      <c r="K37" s="36" t="str">
        <f t="shared" si="141"/>
        <v>6m</v>
      </c>
      <c r="L37" s="36" t="str">
        <f t="shared" si="141"/>
        <v>7m</v>
      </c>
      <c r="M37" s="36" t="str">
        <f t="shared" si="141"/>
        <v>8m</v>
      </c>
      <c r="N37" s="36" t="str">
        <f t="shared" si="141"/>
        <v>9m</v>
      </c>
      <c r="O37" s="36" t="str">
        <f t="shared" si="141"/>
        <v>10m</v>
      </c>
      <c r="P37" s="36" t="str">
        <f t="shared" si="141"/>
        <v>11m</v>
      </c>
      <c r="Q37" s="36" t="str">
        <f t="shared" si="141"/>
        <v>12m</v>
      </c>
      <c r="R37" s="36" t="str">
        <f t="shared" si="141"/>
        <v>13m</v>
      </c>
      <c r="S37" s="36" t="str">
        <f t="shared" si="141"/>
        <v>14m</v>
      </c>
      <c r="T37" s="36" t="str">
        <f t="shared" si="141"/>
        <v>15m</v>
      </c>
      <c r="U37" s="36" t="str">
        <f t="shared" si="141"/>
        <v>16m</v>
      </c>
      <c r="V37" s="36" t="str">
        <f t="shared" si="141"/>
        <v>17m</v>
      </c>
      <c r="W37" s="36" t="str">
        <f t="shared" si="141"/>
        <v>18m</v>
      </c>
      <c r="X37" s="36" t="str">
        <f t="shared" si="141"/>
        <v>19m</v>
      </c>
      <c r="Y37" s="36" t="str">
        <f t="shared" si="141"/>
        <v>20m</v>
      </c>
      <c r="Z37" s="36" t="str">
        <f t="shared" si="141"/>
        <v>21m</v>
      </c>
      <c r="AA37" s="36" t="str">
        <f t="shared" si="141"/>
        <v>22m</v>
      </c>
      <c r="AB37" s="36" t="str">
        <f t="shared" si="141"/>
        <v>23m</v>
      </c>
      <c r="AC37" s="36" t="str">
        <f t="shared" si="141"/>
        <v>24m</v>
      </c>
      <c r="AD37" s="36" t="str">
        <f t="shared" si="141"/>
        <v>25m</v>
      </c>
      <c r="AE37" s="36" t="str">
        <f t="shared" si="141"/>
        <v>26m</v>
      </c>
      <c r="AF37" s="36" t="str">
        <f t="shared" si="141"/>
        <v>27m</v>
      </c>
      <c r="AG37" s="36" t="str">
        <f t="shared" si="141"/>
        <v>28m</v>
      </c>
      <c r="AH37" s="36" t="str">
        <f t="shared" si="141"/>
        <v>29m</v>
      </c>
      <c r="AI37" s="36" t="str">
        <f t="shared" si="141"/>
        <v>30m</v>
      </c>
      <c r="AJ37" s="36" t="str">
        <f t="shared" si="141"/>
        <v>31m</v>
      </c>
      <c r="AK37" s="36" t="str">
        <f t="shared" si="141"/>
        <v>32m</v>
      </c>
      <c r="AL37" s="36" t="str">
        <f t="shared" si="141"/>
        <v>33m</v>
      </c>
      <c r="AM37" s="36" t="str">
        <f t="shared" si="141"/>
        <v>34m</v>
      </c>
      <c r="AN37" s="36" t="str">
        <f t="shared" si="141"/>
        <v>35m</v>
      </c>
      <c r="AO37" s="36" t="str">
        <f t="shared" si="141"/>
        <v>36m</v>
      </c>
      <c r="AP37" s="36" t="str">
        <f t="shared" si="141"/>
        <v>37m</v>
      </c>
      <c r="AQ37" s="36" t="str">
        <f t="shared" si="141"/>
        <v>38m</v>
      </c>
      <c r="AR37" s="36" t="str">
        <f t="shared" si="141"/>
        <v>39m</v>
      </c>
      <c r="AS37" s="36" t="str">
        <f t="shared" si="141"/>
        <v>40m</v>
      </c>
      <c r="AT37" s="36" t="str">
        <f t="shared" si="141"/>
        <v>41m</v>
      </c>
      <c r="AU37" s="36" t="str">
        <f t="shared" si="141"/>
        <v>42m</v>
      </c>
      <c r="AV37" s="36" t="str">
        <f t="shared" si="141"/>
        <v>43m</v>
      </c>
      <c r="AW37" s="36" t="str">
        <f t="shared" si="141"/>
        <v>44m</v>
      </c>
      <c r="AX37" s="36" t="str">
        <f t="shared" si="141"/>
        <v>45m</v>
      </c>
      <c r="AY37" s="36" t="str">
        <f t="shared" si="141"/>
        <v>46m</v>
      </c>
      <c r="AZ37" s="36" t="str">
        <f t="shared" si="141"/>
        <v>47m</v>
      </c>
      <c r="BA37" s="36" t="str">
        <f t="shared" si="141"/>
        <v>48m</v>
      </c>
      <c r="BB37" s="36" t="str">
        <f t="shared" si="141"/>
        <v>49m</v>
      </c>
      <c r="BC37" s="36" t="str">
        <f t="shared" si="141"/>
        <v>50m</v>
      </c>
      <c r="BD37" s="36" t="str">
        <f t="shared" si="141"/>
        <v>51m</v>
      </c>
      <c r="BE37" s="36" t="str">
        <f t="shared" si="141"/>
        <v>52m</v>
      </c>
      <c r="BF37" s="36" t="str">
        <f t="shared" si="141"/>
        <v>53m</v>
      </c>
      <c r="BG37" s="36" t="str">
        <f t="shared" si="141"/>
        <v>54m</v>
      </c>
      <c r="BH37" s="36" t="str">
        <f t="shared" si="141"/>
        <v>55m</v>
      </c>
      <c r="BI37" s="36" t="str">
        <f t="shared" si="141"/>
        <v>56m</v>
      </c>
      <c r="BJ37" s="36" t="str">
        <f t="shared" si="141"/>
        <v>57m</v>
      </c>
      <c r="BK37" s="36" t="str">
        <f t="shared" si="141"/>
        <v>58m</v>
      </c>
      <c r="BL37" s="36" t="str">
        <f t="shared" si="141"/>
        <v>59m</v>
      </c>
      <c r="BM37" s="36" t="str">
        <f t="shared" si="141"/>
        <v>60m</v>
      </c>
      <c r="BN37" s="36" t="str">
        <f t="shared" si="141"/>
        <v>61m</v>
      </c>
      <c r="BO37" s="36" t="str">
        <f t="shared" si="141"/>
        <v>62m</v>
      </c>
      <c r="BP37" s="36" t="str">
        <f t="shared" si="141"/>
        <v>63m</v>
      </c>
      <c r="BQ37" s="36" t="str">
        <f t="shared" ref="BQ37:EB37" si="142">BQ3</f>
        <v>64m</v>
      </c>
      <c r="BR37" s="36" t="str">
        <f t="shared" si="142"/>
        <v>65m</v>
      </c>
      <c r="BS37" s="36" t="str">
        <f t="shared" si="142"/>
        <v>66m</v>
      </c>
      <c r="BT37" s="36" t="str">
        <f t="shared" si="142"/>
        <v>67m</v>
      </c>
      <c r="BU37" s="36" t="str">
        <f t="shared" si="142"/>
        <v>68m</v>
      </c>
      <c r="BV37" s="36" t="str">
        <f t="shared" si="142"/>
        <v>69m</v>
      </c>
      <c r="BW37" s="36" t="str">
        <f t="shared" si="142"/>
        <v>70m</v>
      </c>
      <c r="BX37" s="36" t="str">
        <f t="shared" si="142"/>
        <v>71m</v>
      </c>
      <c r="BY37" s="36" t="str">
        <f t="shared" si="142"/>
        <v>72m</v>
      </c>
      <c r="BZ37" s="36" t="str">
        <f t="shared" si="142"/>
        <v>73m</v>
      </c>
      <c r="CA37" s="36" t="str">
        <f t="shared" si="142"/>
        <v>74m</v>
      </c>
      <c r="CB37" s="36" t="str">
        <f t="shared" si="142"/>
        <v>75m</v>
      </c>
      <c r="CC37" s="36" t="str">
        <f t="shared" si="142"/>
        <v>76m</v>
      </c>
      <c r="CD37" s="36" t="str">
        <f t="shared" si="142"/>
        <v>77m</v>
      </c>
      <c r="CE37" s="36" t="str">
        <f t="shared" si="142"/>
        <v>78m</v>
      </c>
      <c r="CF37" s="36" t="str">
        <f t="shared" si="142"/>
        <v>79m</v>
      </c>
      <c r="CG37" s="36" t="str">
        <f t="shared" si="142"/>
        <v>80m</v>
      </c>
      <c r="CH37" s="36" t="str">
        <f t="shared" si="142"/>
        <v>81m</v>
      </c>
      <c r="CI37" s="36" t="str">
        <f t="shared" si="142"/>
        <v>82m</v>
      </c>
      <c r="CJ37" s="36" t="str">
        <f t="shared" si="142"/>
        <v>83m</v>
      </c>
      <c r="CK37" s="36" t="str">
        <f t="shared" si="142"/>
        <v>84m</v>
      </c>
      <c r="CL37" s="36" t="str">
        <f t="shared" si="142"/>
        <v>85m</v>
      </c>
      <c r="CM37" s="36" t="str">
        <f t="shared" si="142"/>
        <v>86m</v>
      </c>
      <c r="CN37" s="36" t="str">
        <f t="shared" si="142"/>
        <v>87m</v>
      </c>
      <c r="CO37" s="36" t="str">
        <f t="shared" si="142"/>
        <v>88m</v>
      </c>
      <c r="CP37" s="36" t="str">
        <f t="shared" si="142"/>
        <v>89m</v>
      </c>
      <c r="CQ37" s="36" t="str">
        <f t="shared" si="142"/>
        <v>90m</v>
      </c>
      <c r="CR37" s="36" t="str">
        <f t="shared" si="142"/>
        <v>91m</v>
      </c>
      <c r="CS37" s="36" t="str">
        <f t="shared" si="142"/>
        <v>92m</v>
      </c>
      <c r="CT37" s="36" t="str">
        <f t="shared" si="142"/>
        <v>93m</v>
      </c>
      <c r="CU37" s="36" t="str">
        <f t="shared" si="142"/>
        <v>94m</v>
      </c>
      <c r="CV37" s="36" t="str">
        <f t="shared" si="142"/>
        <v>95m</v>
      </c>
      <c r="CW37" s="36" t="str">
        <f t="shared" si="142"/>
        <v>96m</v>
      </c>
      <c r="CX37" s="36" t="str">
        <f t="shared" si="142"/>
        <v>97m</v>
      </c>
      <c r="CY37" s="36" t="str">
        <f t="shared" si="142"/>
        <v>98m</v>
      </c>
      <c r="CZ37" s="36" t="str">
        <f t="shared" si="142"/>
        <v>99m</v>
      </c>
      <c r="DA37" s="36" t="str">
        <f t="shared" si="142"/>
        <v>100m</v>
      </c>
      <c r="DB37" s="36" t="str">
        <f t="shared" si="142"/>
        <v>101m</v>
      </c>
      <c r="DC37" s="36" t="str">
        <f t="shared" si="142"/>
        <v>102m</v>
      </c>
      <c r="DD37" s="36" t="str">
        <f t="shared" si="142"/>
        <v>103m</v>
      </c>
      <c r="DE37" s="36" t="str">
        <f t="shared" si="142"/>
        <v>104m</v>
      </c>
      <c r="DF37" s="36" t="str">
        <f t="shared" si="142"/>
        <v>105m</v>
      </c>
      <c r="DG37" s="36" t="str">
        <f t="shared" si="142"/>
        <v>106m</v>
      </c>
      <c r="DH37" s="36" t="str">
        <f t="shared" si="142"/>
        <v>107m</v>
      </c>
      <c r="DI37" s="36" t="str">
        <f t="shared" si="142"/>
        <v>108m</v>
      </c>
      <c r="DJ37" s="36" t="str">
        <f t="shared" si="142"/>
        <v>109m</v>
      </c>
      <c r="DK37" s="36" t="str">
        <f t="shared" si="142"/>
        <v>110m</v>
      </c>
      <c r="DL37" s="36" t="str">
        <f t="shared" si="142"/>
        <v>111m</v>
      </c>
      <c r="DM37" s="36" t="str">
        <f t="shared" si="142"/>
        <v>112m</v>
      </c>
      <c r="DN37" s="36" t="str">
        <f t="shared" si="142"/>
        <v>113m</v>
      </c>
      <c r="DO37" s="36" t="str">
        <f t="shared" si="142"/>
        <v>114m</v>
      </c>
      <c r="DP37" s="36" t="str">
        <f t="shared" si="142"/>
        <v>115m</v>
      </c>
      <c r="DQ37" s="36" t="str">
        <f t="shared" si="142"/>
        <v>116m</v>
      </c>
      <c r="DR37" s="36" t="str">
        <f t="shared" si="142"/>
        <v>117m</v>
      </c>
      <c r="DS37" s="36" t="str">
        <f t="shared" si="142"/>
        <v>118m</v>
      </c>
      <c r="DT37" s="36" t="str">
        <f t="shared" si="142"/>
        <v>119m</v>
      </c>
      <c r="DU37" s="36" t="str">
        <f t="shared" si="142"/>
        <v>120m</v>
      </c>
      <c r="DV37" s="36" t="str">
        <f t="shared" si="142"/>
        <v>121m</v>
      </c>
      <c r="DW37" s="36" t="str">
        <f t="shared" si="142"/>
        <v>122m</v>
      </c>
      <c r="DX37" s="36" t="str">
        <f t="shared" si="142"/>
        <v>123m</v>
      </c>
      <c r="DY37" s="36" t="str">
        <f t="shared" si="142"/>
        <v>124m</v>
      </c>
      <c r="DZ37" s="36" t="str">
        <f t="shared" si="142"/>
        <v>125m</v>
      </c>
      <c r="EA37" s="36" t="str">
        <f t="shared" si="142"/>
        <v>126m</v>
      </c>
      <c r="EB37" s="36" t="str">
        <f t="shared" si="142"/>
        <v>127m</v>
      </c>
      <c r="EC37" s="36" t="str">
        <f t="shared" ref="EC37:GN37" si="143">EC3</f>
        <v>128m</v>
      </c>
      <c r="ED37" s="36" t="str">
        <f t="shared" si="143"/>
        <v>129m</v>
      </c>
      <c r="EE37" s="36" t="str">
        <f t="shared" si="143"/>
        <v>130m</v>
      </c>
      <c r="EF37" s="36" t="str">
        <f t="shared" si="143"/>
        <v>131m</v>
      </c>
      <c r="EG37" s="36" t="str">
        <f t="shared" si="143"/>
        <v>132m</v>
      </c>
      <c r="EH37" s="36" t="str">
        <f t="shared" si="143"/>
        <v>133m</v>
      </c>
      <c r="EI37" s="36" t="str">
        <f t="shared" si="143"/>
        <v>134m</v>
      </c>
      <c r="EJ37" s="36" t="str">
        <f t="shared" si="143"/>
        <v>135m</v>
      </c>
      <c r="EK37" s="36" t="str">
        <f t="shared" si="143"/>
        <v>136m</v>
      </c>
      <c r="EL37" s="36" t="str">
        <f t="shared" si="143"/>
        <v>137m</v>
      </c>
      <c r="EM37" s="36" t="str">
        <f t="shared" si="143"/>
        <v>138m</v>
      </c>
      <c r="EN37" s="36" t="str">
        <f t="shared" si="143"/>
        <v>139m</v>
      </c>
      <c r="EO37" s="36" t="str">
        <f t="shared" si="143"/>
        <v>140m</v>
      </c>
      <c r="EP37" s="36" t="str">
        <f t="shared" si="143"/>
        <v>141m</v>
      </c>
      <c r="EQ37" s="36" t="str">
        <f t="shared" si="143"/>
        <v>142m</v>
      </c>
      <c r="ER37" s="36" t="str">
        <f t="shared" si="143"/>
        <v>143m</v>
      </c>
      <c r="ES37" s="36" t="str">
        <f t="shared" si="143"/>
        <v>144m</v>
      </c>
      <c r="ET37" s="36" t="str">
        <f t="shared" si="143"/>
        <v>145m</v>
      </c>
      <c r="EU37" s="36" t="str">
        <f t="shared" si="143"/>
        <v>146m</v>
      </c>
      <c r="EV37" s="36" t="str">
        <f t="shared" si="143"/>
        <v>147m</v>
      </c>
      <c r="EW37" s="36" t="str">
        <f t="shared" si="143"/>
        <v>148m</v>
      </c>
      <c r="EX37" s="36" t="str">
        <f t="shared" si="143"/>
        <v>149m</v>
      </c>
      <c r="EY37" s="36" t="str">
        <f t="shared" si="143"/>
        <v>150m</v>
      </c>
      <c r="EZ37" s="36" t="str">
        <f t="shared" si="143"/>
        <v>151m</v>
      </c>
      <c r="FA37" s="36" t="str">
        <f t="shared" si="143"/>
        <v>152m</v>
      </c>
      <c r="FB37" s="36" t="str">
        <f t="shared" si="143"/>
        <v>153m</v>
      </c>
      <c r="FC37" s="36" t="str">
        <f t="shared" si="143"/>
        <v>154m</v>
      </c>
      <c r="FD37" s="36" t="str">
        <f t="shared" si="143"/>
        <v>155m</v>
      </c>
      <c r="FE37" s="36" t="str">
        <f t="shared" si="143"/>
        <v>156m</v>
      </c>
      <c r="FF37" s="36" t="str">
        <f t="shared" si="143"/>
        <v>157m</v>
      </c>
      <c r="FG37" s="36" t="str">
        <f t="shared" si="143"/>
        <v>158m</v>
      </c>
      <c r="FH37" s="36" t="str">
        <f t="shared" si="143"/>
        <v>159m</v>
      </c>
      <c r="FI37" s="36" t="str">
        <f t="shared" si="143"/>
        <v>160m</v>
      </c>
      <c r="FJ37" s="36" t="str">
        <f t="shared" si="143"/>
        <v>161m</v>
      </c>
      <c r="FK37" s="36" t="str">
        <f t="shared" si="143"/>
        <v>162m</v>
      </c>
      <c r="FL37" s="36" t="str">
        <f t="shared" si="143"/>
        <v>163m</v>
      </c>
      <c r="FM37" s="36" t="str">
        <f t="shared" si="143"/>
        <v>164m</v>
      </c>
      <c r="FN37" s="36" t="str">
        <f t="shared" si="143"/>
        <v>165m</v>
      </c>
      <c r="FO37" s="36" t="str">
        <f t="shared" si="143"/>
        <v>166m</v>
      </c>
      <c r="FP37" s="36" t="str">
        <f t="shared" si="143"/>
        <v>167m</v>
      </c>
      <c r="FQ37" s="36" t="str">
        <f t="shared" si="143"/>
        <v>168m</v>
      </c>
      <c r="FR37" s="36" t="str">
        <f t="shared" si="143"/>
        <v>169m</v>
      </c>
      <c r="FS37" s="36" t="str">
        <f t="shared" si="143"/>
        <v>170m</v>
      </c>
      <c r="FT37" s="36" t="str">
        <f t="shared" si="143"/>
        <v>171m</v>
      </c>
      <c r="FU37" s="36" t="str">
        <f t="shared" si="143"/>
        <v>172m</v>
      </c>
      <c r="FV37" s="36" t="str">
        <f t="shared" si="143"/>
        <v>173m</v>
      </c>
      <c r="FW37" s="36" t="str">
        <f t="shared" si="143"/>
        <v>174m</v>
      </c>
      <c r="FX37" s="36" t="str">
        <f t="shared" si="143"/>
        <v>175m</v>
      </c>
      <c r="FY37" s="36" t="str">
        <f t="shared" si="143"/>
        <v>176m</v>
      </c>
      <c r="FZ37" s="36" t="str">
        <f t="shared" si="143"/>
        <v>177m</v>
      </c>
      <c r="GA37" s="36" t="str">
        <f t="shared" si="143"/>
        <v>178m</v>
      </c>
      <c r="GB37" s="36" t="str">
        <f t="shared" si="143"/>
        <v>179m</v>
      </c>
      <c r="GC37" s="36" t="str">
        <f t="shared" si="143"/>
        <v>180m</v>
      </c>
      <c r="GD37" s="36" t="str">
        <f t="shared" si="143"/>
        <v>181m</v>
      </c>
      <c r="GE37" s="36" t="str">
        <f t="shared" si="143"/>
        <v>182m</v>
      </c>
      <c r="GF37" s="36" t="str">
        <f t="shared" si="143"/>
        <v>183m</v>
      </c>
      <c r="GG37" s="36" t="str">
        <f t="shared" si="143"/>
        <v>184m</v>
      </c>
      <c r="GH37" s="36" t="str">
        <f t="shared" si="143"/>
        <v>185m</v>
      </c>
      <c r="GI37" s="36" t="str">
        <f t="shared" si="143"/>
        <v>186m</v>
      </c>
      <c r="GJ37" s="36" t="str">
        <f t="shared" si="143"/>
        <v>187m</v>
      </c>
      <c r="GK37" s="36" t="str">
        <f t="shared" si="143"/>
        <v>188m</v>
      </c>
      <c r="GL37" s="36" t="str">
        <f t="shared" si="143"/>
        <v>189m</v>
      </c>
      <c r="GM37" s="36" t="str">
        <f t="shared" si="143"/>
        <v>190m</v>
      </c>
      <c r="GN37" s="36" t="str">
        <f t="shared" si="143"/>
        <v>191m</v>
      </c>
      <c r="GO37" s="36" t="str">
        <f t="shared" ref="GO37:IZ37" si="144">GO3</f>
        <v>192m</v>
      </c>
      <c r="GP37" s="36" t="str">
        <f t="shared" si="144"/>
        <v>193m</v>
      </c>
      <c r="GQ37" s="36" t="str">
        <f t="shared" si="144"/>
        <v>194m</v>
      </c>
      <c r="GR37" s="36" t="str">
        <f t="shared" si="144"/>
        <v>195m</v>
      </c>
      <c r="GS37" s="36" t="str">
        <f t="shared" si="144"/>
        <v>196m</v>
      </c>
      <c r="GT37" s="36" t="str">
        <f t="shared" si="144"/>
        <v>197m</v>
      </c>
      <c r="GU37" s="36" t="str">
        <f t="shared" si="144"/>
        <v>198m</v>
      </c>
      <c r="GV37" s="36" t="str">
        <f t="shared" si="144"/>
        <v>199m</v>
      </c>
      <c r="GW37" s="36" t="str">
        <f t="shared" si="144"/>
        <v>200m</v>
      </c>
      <c r="GX37" s="36" t="str">
        <f t="shared" si="144"/>
        <v>201m</v>
      </c>
      <c r="GY37" s="36" t="str">
        <f t="shared" si="144"/>
        <v>202m</v>
      </c>
      <c r="GZ37" s="36" t="str">
        <f t="shared" si="144"/>
        <v>203m</v>
      </c>
      <c r="HA37" s="36" t="str">
        <f t="shared" si="144"/>
        <v>204m</v>
      </c>
      <c r="HB37" s="36" t="str">
        <f t="shared" si="144"/>
        <v>205m</v>
      </c>
      <c r="HC37" s="36" t="str">
        <f t="shared" si="144"/>
        <v>206m</v>
      </c>
      <c r="HD37" s="36" t="str">
        <f t="shared" si="144"/>
        <v>207m</v>
      </c>
      <c r="HE37" s="36" t="str">
        <f t="shared" si="144"/>
        <v>208m</v>
      </c>
      <c r="HF37" s="36" t="str">
        <f t="shared" si="144"/>
        <v>209m</v>
      </c>
      <c r="HG37" s="36" t="str">
        <f t="shared" si="144"/>
        <v>210m</v>
      </c>
      <c r="HH37" s="36" t="str">
        <f t="shared" si="144"/>
        <v>211m</v>
      </c>
      <c r="HI37" s="36" t="str">
        <f t="shared" si="144"/>
        <v>212m</v>
      </c>
      <c r="HJ37" s="36" t="str">
        <f t="shared" si="144"/>
        <v>213m</v>
      </c>
      <c r="HK37" s="36" t="str">
        <f t="shared" si="144"/>
        <v>214m</v>
      </c>
      <c r="HL37" s="36" t="str">
        <f t="shared" si="144"/>
        <v>215m</v>
      </c>
      <c r="HM37" s="36" t="str">
        <f t="shared" si="144"/>
        <v>216m</v>
      </c>
      <c r="HN37" s="36" t="str">
        <f t="shared" si="144"/>
        <v>217m</v>
      </c>
      <c r="HO37" s="36" t="str">
        <f t="shared" si="144"/>
        <v>218m</v>
      </c>
      <c r="HP37" s="36" t="str">
        <f t="shared" si="144"/>
        <v>219m</v>
      </c>
      <c r="HQ37" s="36" t="str">
        <f t="shared" si="144"/>
        <v>220m</v>
      </c>
      <c r="HR37" s="36" t="str">
        <f t="shared" si="144"/>
        <v>221m</v>
      </c>
      <c r="HS37" s="36" t="str">
        <f t="shared" si="144"/>
        <v>222m</v>
      </c>
      <c r="HT37" s="36" t="str">
        <f t="shared" si="144"/>
        <v>223m</v>
      </c>
      <c r="HU37" s="36" t="str">
        <f t="shared" si="144"/>
        <v>224m</v>
      </c>
      <c r="HV37" s="36" t="str">
        <f t="shared" si="144"/>
        <v>225m</v>
      </c>
      <c r="HW37" s="36" t="str">
        <f t="shared" si="144"/>
        <v>226m</v>
      </c>
      <c r="HX37" s="36" t="str">
        <f t="shared" si="144"/>
        <v>227m</v>
      </c>
      <c r="HY37" s="36" t="str">
        <f t="shared" si="144"/>
        <v>228m</v>
      </c>
      <c r="HZ37" s="36" t="str">
        <f t="shared" si="144"/>
        <v>229m</v>
      </c>
      <c r="IA37" s="36" t="str">
        <f t="shared" si="144"/>
        <v>230m</v>
      </c>
      <c r="IB37" s="36" t="str">
        <f t="shared" si="144"/>
        <v>231m</v>
      </c>
      <c r="IC37" s="36" t="str">
        <f t="shared" si="144"/>
        <v>232m</v>
      </c>
      <c r="ID37" s="36" t="str">
        <f t="shared" si="144"/>
        <v>233m</v>
      </c>
      <c r="IE37" s="36" t="str">
        <f t="shared" si="144"/>
        <v>234m</v>
      </c>
      <c r="IF37" s="36" t="str">
        <f t="shared" si="144"/>
        <v>235m</v>
      </c>
      <c r="IG37" s="36" t="str">
        <f t="shared" si="144"/>
        <v>236m</v>
      </c>
      <c r="IH37" s="36" t="str">
        <f t="shared" si="144"/>
        <v>237m</v>
      </c>
      <c r="II37" s="36" t="str">
        <f t="shared" si="144"/>
        <v>238m</v>
      </c>
      <c r="IJ37" s="36" t="str">
        <f t="shared" si="144"/>
        <v>239m</v>
      </c>
      <c r="IK37" s="36" t="str">
        <f t="shared" si="144"/>
        <v>240m</v>
      </c>
      <c r="IL37" s="36" t="str">
        <f t="shared" si="144"/>
        <v>241m</v>
      </c>
      <c r="IM37" s="36" t="str">
        <f t="shared" si="144"/>
        <v>242m</v>
      </c>
      <c r="IN37" s="36" t="str">
        <f t="shared" si="144"/>
        <v>243m</v>
      </c>
      <c r="IO37" s="36" t="str">
        <f t="shared" si="144"/>
        <v>244m</v>
      </c>
      <c r="IP37" s="36" t="str">
        <f t="shared" si="144"/>
        <v>245m</v>
      </c>
      <c r="IQ37" s="36" t="str">
        <f t="shared" si="144"/>
        <v>246m</v>
      </c>
      <c r="IR37" s="36" t="str">
        <f t="shared" si="144"/>
        <v>247m</v>
      </c>
      <c r="IS37" s="36" t="str">
        <f t="shared" si="144"/>
        <v>248m</v>
      </c>
      <c r="IT37" s="36" t="str">
        <f t="shared" si="144"/>
        <v>249m</v>
      </c>
      <c r="IU37" s="36" t="str">
        <f t="shared" si="144"/>
        <v>250m</v>
      </c>
      <c r="IV37" s="36" t="str">
        <f t="shared" si="144"/>
        <v>251m</v>
      </c>
      <c r="IW37" s="36" t="str">
        <f t="shared" si="144"/>
        <v>252m</v>
      </c>
      <c r="IX37" s="36" t="str">
        <f t="shared" si="144"/>
        <v>253m</v>
      </c>
      <c r="IY37" s="36" t="str">
        <f t="shared" si="144"/>
        <v>254m</v>
      </c>
      <c r="IZ37" s="36" t="str">
        <f t="shared" si="144"/>
        <v>255m</v>
      </c>
      <c r="JA37" s="36" t="str">
        <f t="shared" ref="JA37:LL37" si="145">JA3</f>
        <v>256m</v>
      </c>
      <c r="JB37" s="36" t="str">
        <f t="shared" si="145"/>
        <v>257m</v>
      </c>
      <c r="JC37" s="36" t="str">
        <f t="shared" si="145"/>
        <v>258m</v>
      </c>
      <c r="JD37" s="36" t="str">
        <f t="shared" si="145"/>
        <v>259m</v>
      </c>
      <c r="JE37" s="36" t="str">
        <f t="shared" si="145"/>
        <v>260m</v>
      </c>
      <c r="JF37" s="36" t="str">
        <f t="shared" si="145"/>
        <v>261m</v>
      </c>
      <c r="JG37" s="36" t="str">
        <f t="shared" si="145"/>
        <v>262m</v>
      </c>
      <c r="JH37" s="36" t="str">
        <f t="shared" si="145"/>
        <v>263m</v>
      </c>
      <c r="JI37" s="36" t="str">
        <f t="shared" si="145"/>
        <v>264m</v>
      </c>
      <c r="JJ37" s="36" t="str">
        <f t="shared" si="145"/>
        <v>265m</v>
      </c>
      <c r="JK37" s="36" t="str">
        <f t="shared" si="145"/>
        <v>266m</v>
      </c>
      <c r="JL37" s="36" t="str">
        <f t="shared" si="145"/>
        <v>267m</v>
      </c>
      <c r="JM37" s="36" t="str">
        <f t="shared" si="145"/>
        <v>268m</v>
      </c>
      <c r="JN37" s="36" t="str">
        <f t="shared" si="145"/>
        <v>269m</v>
      </c>
      <c r="JO37" s="36" t="str">
        <f t="shared" si="145"/>
        <v>270m</v>
      </c>
      <c r="JP37" s="36" t="str">
        <f t="shared" si="145"/>
        <v>271m</v>
      </c>
      <c r="JQ37" s="36" t="str">
        <f t="shared" si="145"/>
        <v>272m</v>
      </c>
      <c r="JR37" s="36" t="str">
        <f t="shared" si="145"/>
        <v>273m</v>
      </c>
      <c r="JS37" s="36" t="str">
        <f t="shared" si="145"/>
        <v>274m</v>
      </c>
      <c r="JT37" s="36" t="str">
        <f t="shared" si="145"/>
        <v>275m</v>
      </c>
      <c r="JU37" s="36" t="str">
        <f t="shared" si="145"/>
        <v>276m</v>
      </c>
      <c r="JV37" s="36" t="str">
        <f t="shared" si="145"/>
        <v>277m</v>
      </c>
      <c r="JW37" s="36" t="str">
        <f t="shared" si="145"/>
        <v>278m</v>
      </c>
      <c r="JX37" s="36" t="str">
        <f t="shared" si="145"/>
        <v>279m</v>
      </c>
      <c r="JY37" s="36" t="str">
        <f t="shared" si="145"/>
        <v>280m</v>
      </c>
      <c r="JZ37" s="36" t="str">
        <f t="shared" si="145"/>
        <v>281m</v>
      </c>
      <c r="KA37" s="36" t="str">
        <f t="shared" si="145"/>
        <v>282m</v>
      </c>
      <c r="KB37" s="36" t="str">
        <f t="shared" si="145"/>
        <v>283m</v>
      </c>
      <c r="KC37" s="36" t="str">
        <f t="shared" si="145"/>
        <v>284m</v>
      </c>
      <c r="KD37" s="36" t="str">
        <f t="shared" si="145"/>
        <v>285m</v>
      </c>
      <c r="KE37" s="36" t="str">
        <f t="shared" si="145"/>
        <v>286m</v>
      </c>
      <c r="KF37" s="36" t="str">
        <f t="shared" si="145"/>
        <v>287m</v>
      </c>
      <c r="KG37" s="36" t="str">
        <f t="shared" si="145"/>
        <v>288m</v>
      </c>
      <c r="KH37" s="36" t="str">
        <f t="shared" si="145"/>
        <v>289m</v>
      </c>
      <c r="KI37" s="36" t="str">
        <f t="shared" si="145"/>
        <v>290m</v>
      </c>
      <c r="KJ37" s="36" t="str">
        <f t="shared" si="145"/>
        <v>291m</v>
      </c>
      <c r="KK37" s="36" t="str">
        <f t="shared" si="145"/>
        <v>292m</v>
      </c>
      <c r="KL37" s="36" t="str">
        <f t="shared" si="145"/>
        <v>293m</v>
      </c>
      <c r="KM37" s="36" t="str">
        <f t="shared" si="145"/>
        <v>294m</v>
      </c>
      <c r="KN37" s="36" t="str">
        <f t="shared" si="145"/>
        <v>295m</v>
      </c>
      <c r="KO37" s="36" t="str">
        <f t="shared" si="145"/>
        <v>296m</v>
      </c>
      <c r="KP37" s="36" t="str">
        <f t="shared" si="145"/>
        <v>297m</v>
      </c>
      <c r="KQ37" s="36" t="str">
        <f t="shared" si="145"/>
        <v>298m</v>
      </c>
      <c r="KR37" s="36" t="str">
        <f t="shared" si="145"/>
        <v>299m</v>
      </c>
      <c r="KS37" s="36" t="str">
        <f t="shared" si="145"/>
        <v>300m</v>
      </c>
      <c r="KT37" s="36" t="str">
        <f t="shared" si="145"/>
        <v>301m</v>
      </c>
      <c r="KU37" s="36" t="str">
        <f t="shared" si="145"/>
        <v>302m</v>
      </c>
      <c r="KV37" s="36" t="str">
        <f t="shared" si="145"/>
        <v>303m</v>
      </c>
      <c r="KW37" s="36" t="str">
        <f t="shared" si="145"/>
        <v>304m</v>
      </c>
      <c r="KX37" s="36" t="str">
        <f t="shared" si="145"/>
        <v>305m</v>
      </c>
      <c r="KY37" s="36" t="str">
        <f t="shared" si="145"/>
        <v>306m</v>
      </c>
      <c r="KZ37" s="36" t="str">
        <f t="shared" si="145"/>
        <v>307m</v>
      </c>
      <c r="LA37" s="36" t="str">
        <f t="shared" si="145"/>
        <v>308m</v>
      </c>
      <c r="LB37" s="36" t="str">
        <f t="shared" si="145"/>
        <v>309m</v>
      </c>
      <c r="LC37" s="36" t="str">
        <f t="shared" si="145"/>
        <v>310m</v>
      </c>
      <c r="LD37" s="36" t="str">
        <f t="shared" si="145"/>
        <v>311m</v>
      </c>
      <c r="LE37" s="36" t="str">
        <f t="shared" si="145"/>
        <v>312m</v>
      </c>
      <c r="LF37" s="36" t="str">
        <f t="shared" si="145"/>
        <v>313m</v>
      </c>
      <c r="LG37" s="36" t="str">
        <f t="shared" si="145"/>
        <v>314m</v>
      </c>
      <c r="LH37" s="36" t="str">
        <f t="shared" si="145"/>
        <v>315m</v>
      </c>
      <c r="LI37" s="36" t="str">
        <f t="shared" si="145"/>
        <v>316m</v>
      </c>
      <c r="LJ37" s="36" t="str">
        <f t="shared" si="145"/>
        <v>317m</v>
      </c>
      <c r="LK37" s="36" t="str">
        <f t="shared" si="145"/>
        <v>318m</v>
      </c>
      <c r="LL37" s="36" t="str">
        <f t="shared" si="145"/>
        <v>319m</v>
      </c>
      <c r="LM37" s="36" t="str">
        <f t="shared" ref="LM37:NA37" si="146">LM3</f>
        <v>320m</v>
      </c>
      <c r="LN37" s="36" t="str">
        <f t="shared" si="146"/>
        <v>321m</v>
      </c>
      <c r="LO37" s="36" t="str">
        <f t="shared" si="146"/>
        <v>322m</v>
      </c>
      <c r="LP37" s="36" t="str">
        <f t="shared" si="146"/>
        <v>323m</v>
      </c>
      <c r="LQ37" s="36" t="str">
        <f t="shared" si="146"/>
        <v>324m</v>
      </c>
      <c r="LR37" s="36" t="str">
        <f t="shared" si="146"/>
        <v>325m</v>
      </c>
      <c r="LS37" s="36" t="str">
        <f t="shared" si="146"/>
        <v>326m</v>
      </c>
      <c r="LT37" s="36" t="str">
        <f t="shared" si="146"/>
        <v>327m</v>
      </c>
      <c r="LU37" s="36" t="str">
        <f t="shared" si="146"/>
        <v>328m</v>
      </c>
      <c r="LV37" s="36" t="str">
        <f t="shared" si="146"/>
        <v>329m</v>
      </c>
      <c r="LW37" s="36" t="str">
        <f t="shared" si="146"/>
        <v>330m</v>
      </c>
      <c r="LX37" s="36" t="str">
        <f t="shared" si="146"/>
        <v>331m</v>
      </c>
      <c r="LY37" s="36" t="str">
        <f t="shared" si="146"/>
        <v>332m</v>
      </c>
      <c r="LZ37" s="36" t="str">
        <f t="shared" si="146"/>
        <v>333m</v>
      </c>
      <c r="MA37" s="36" t="str">
        <f t="shared" si="146"/>
        <v>334m</v>
      </c>
      <c r="MB37" s="36" t="str">
        <f t="shared" si="146"/>
        <v>335m</v>
      </c>
      <c r="MC37" s="36" t="str">
        <f t="shared" si="146"/>
        <v>336m</v>
      </c>
      <c r="MD37" s="36" t="str">
        <f t="shared" si="146"/>
        <v>337m</v>
      </c>
      <c r="ME37" s="36" t="str">
        <f t="shared" si="146"/>
        <v>338m</v>
      </c>
      <c r="MF37" s="36" t="str">
        <f t="shared" si="146"/>
        <v>339m</v>
      </c>
      <c r="MG37" s="36" t="str">
        <f t="shared" si="146"/>
        <v>340m</v>
      </c>
      <c r="MH37" s="36" t="str">
        <f t="shared" si="146"/>
        <v>341m</v>
      </c>
      <c r="MI37" s="36" t="str">
        <f t="shared" si="146"/>
        <v>342m</v>
      </c>
      <c r="MJ37" s="36" t="str">
        <f t="shared" si="146"/>
        <v>343m</v>
      </c>
      <c r="MK37" s="36" t="str">
        <f t="shared" si="146"/>
        <v>344m</v>
      </c>
      <c r="ML37" s="36" t="str">
        <f t="shared" si="146"/>
        <v>345m</v>
      </c>
      <c r="MM37" s="36" t="str">
        <f t="shared" si="146"/>
        <v>346m</v>
      </c>
      <c r="MN37" s="36" t="str">
        <f t="shared" si="146"/>
        <v>347m</v>
      </c>
      <c r="MO37" s="36" t="str">
        <f t="shared" si="146"/>
        <v>348m</v>
      </c>
      <c r="MP37" s="36" t="str">
        <f t="shared" si="146"/>
        <v>349m</v>
      </c>
      <c r="MQ37" s="36" t="str">
        <f t="shared" si="146"/>
        <v>350m</v>
      </c>
      <c r="MR37" s="36" t="str">
        <f t="shared" si="146"/>
        <v>351m</v>
      </c>
      <c r="MS37" s="36" t="str">
        <f t="shared" si="146"/>
        <v>352m</v>
      </c>
      <c r="MT37" s="36" t="str">
        <f t="shared" si="146"/>
        <v>353m</v>
      </c>
      <c r="MU37" s="36" t="str">
        <f t="shared" si="146"/>
        <v>354m</v>
      </c>
      <c r="MV37" s="36" t="str">
        <f t="shared" si="146"/>
        <v>355m</v>
      </c>
      <c r="MW37" s="36" t="str">
        <f t="shared" si="146"/>
        <v>356m</v>
      </c>
      <c r="MX37" s="36" t="str">
        <f t="shared" si="146"/>
        <v>357m</v>
      </c>
      <c r="MY37" s="36" t="str">
        <f t="shared" si="146"/>
        <v>358m</v>
      </c>
      <c r="MZ37" s="36" t="str">
        <f t="shared" si="146"/>
        <v>359m</v>
      </c>
      <c r="NA37" s="36" t="str">
        <f t="shared" si="146"/>
        <v>360m</v>
      </c>
    </row>
    <row r="38" spans="2:365" x14ac:dyDescent="0.25">
      <c r="C38" s="36">
        <v>12</v>
      </c>
      <c r="D38" s="36" t="str">
        <f>IF(C38&lt;=12,C38&amp;"m",ROUND(C38/12,1)&amp;"y")</f>
        <v>12m</v>
      </c>
      <c r="E38" s="37">
        <f t="shared" ref="E38:BP38" si="147">IF(E$2&lt;=$C38,1,IF(E$2&lt;=$C39,1-(E$2-$C38)/($C39-$C38),0))</f>
        <v>1</v>
      </c>
      <c r="F38" s="37">
        <f t="shared" si="147"/>
        <v>1</v>
      </c>
      <c r="G38" s="37">
        <f t="shared" si="147"/>
        <v>1</v>
      </c>
      <c r="H38" s="37">
        <f t="shared" si="147"/>
        <v>1</v>
      </c>
      <c r="I38" s="37">
        <f t="shared" si="147"/>
        <v>1</v>
      </c>
      <c r="J38" s="37">
        <f t="shared" si="147"/>
        <v>1</v>
      </c>
      <c r="K38" s="37">
        <f t="shared" si="147"/>
        <v>1</v>
      </c>
      <c r="L38" s="37">
        <f t="shared" si="147"/>
        <v>1</v>
      </c>
      <c r="M38" s="37">
        <f t="shared" si="147"/>
        <v>1</v>
      </c>
      <c r="N38" s="37">
        <f t="shared" si="147"/>
        <v>1</v>
      </c>
      <c r="O38" s="37">
        <f t="shared" si="147"/>
        <v>1</v>
      </c>
      <c r="P38" s="37">
        <f t="shared" si="147"/>
        <v>1</v>
      </c>
      <c r="Q38" s="37">
        <f t="shared" si="147"/>
        <v>1</v>
      </c>
      <c r="R38" s="37">
        <f t="shared" si="147"/>
        <v>0.91666666666666663</v>
      </c>
      <c r="S38" s="37">
        <f t="shared" si="147"/>
        <v>0.83333333333333337</v>
      </c>
      <c r="T38" s="37">
        <f t="shared" si="147"/>
        <v>0.75</v>
      </c>
      <c r="U38" s="37">
        <f t="shared" si="147"/>
        <v>0.66666666666666674</v>
      </c>
      <c r="V38" s="37">
        <f t="shared" si="147"/>
        <v>0.58333333333333326</v>
      </c>
      <c r="W38" s="37">
        <f t="shared" si="147"/>
        <v>0.5</v>
      </c>
      <c r="X38" s="37">
        <f t="shared" si="147"/>
        <v>0.41666666666666663</v>
      </c>
      <c r="Y38" s="37">
        <f t="shared" si="147"/>
        <v>0.33333333333333337</v>
      </c>
      <c r="Z38" s="37">
        <f t="shared" si="147"/>
        <v>0.25</v>
      </c>
      <c r="AA38" s="37">
        <f t="shared" si="147"/>
        <v>0.16666666666666663</v>
      </c>
      <c r="AB38" s="37">
        <f t="shared" si="147"/>
        <v>8.333333333333337E-2</v>
      </c>
      <c r="AC38" s="37">
        <f t="shared" si="147"/>
        <v>0</v>
      </c>
      <c r="AD38" s="37">
        <f t="shared" si="147"/>
        <v>0</v>
      </c>
      <c r="AE38" s="37">
        <f t="shared" si="147"/>
        <v>0</v>
      </c>
      <c r="AF38" s="37">
        <f t="shared" si="147"/>
        <v>0</v>
      </c>
      <c r="AG38" s="37">
        <f t="shared" si="147"/>
        <v>0</v>
      </c>
      <c r="AH38" s="37">
        <f t="shared" si="147"/>
        <v>0</v>
      </c>
      <c r="AI38" s="37">
        <f t="shared" si="147"/>
        <v>0</v>
      </c>
      <c r="AJ38" s="37">
        <f t="shared" si="147"/>
        <v>0</v>
      </c>
      <c r="AK38" s="37">
        <f t="shared" si="147"/>
        <v>0</v>
      </c>
      <c r="AL38" s="37">
        <f t="shared" si="147"/>
        <v>0</v>
      </c>
      <c r="AM38" s="37">
        <f t="shared" si="147"/>
        <v>0</v>
      </c>
      <c r="AN38" s="37">
        <f t="shared" si="147"/>
        <v>0</v>
      </c>
      <c r="AO38" s="37">
        <f t="shared" si="147"/>
        <v>0</v>
      </c>
      <c r="AP38" s="37">
        <f t="shared" si="147"/>
        <v>0</v>
      </c>
      <c r="AQ38" s="37">
        <f t="shared" si="147"/>
        <v>0</v>
      </c>
      <c r="AR38" s="37">
        <f t="shared" si="147"/>
        <v>0</v>
      </c>
      <c r="AS38" s="37">
        <f t="shared" si="147"/>
        <v>0</v>
      </c>
      <c r="AT38" s="37">
        <f t="shared" si="147"/>
        <v>0</v>
      </c>
      <c r="AU38" s="37">
        <f t="shared" si="147"/>
        <v>0</v>
      </c>
      <c r="AV38" s="37">
        <f t="shared" si="147"/>
        <v>0</v>
      </c>
      <c r="AW38" s="37">
        <f t="shared" si="147"/>
        <v>0</v>
      </c>
      <c r="AX38" s="37">
        <f t="shared" si="147"/>
        <v>0</v>
      </c>
      <c r="AY38" s="37">
        <f t="shared" si="147"/>
        <v>0</v>
      </c>
      <c r="AZ38" s="37">
        <f t="shared" si="147"/>
        <v>0</v>
      </c>
      <c r="BA38" s="37">
        <f t="shared" si="147"/>
        <v>0</v>
      </c>
      <c r="BB38" s="37">
        <f t="shared" si="147"/>
        <v>0</v>
      </c>
      <c r="BC38" s="37">
        <f t="shared" si="147"/>
        <v>0</v>
      </c>
      <c r="BD38" s="37">
        <f t="shared" si="147"/>
        <v>0</v>
      </c>
      <c r="BE38" s="37">
        <f t="shared" si="147"/>
        <v>0</v>
      </c>
      <c r="BF38" s="37">
        <f t="shared" si="147"/>
        <v>0</v>
      </c>
      <c r="BG38" s="37">
        <f t="shared" si="147"/>
        <v>0</v>
      </c>
      <c r="BH38" s="37">
        <f t="shared" si="147"/>
        <v>0</v>
      </c>
      <c r="BI38" s="37">
        <f t="shared" si="147"/>
        <v>0</v>
      </c>
      <c r="BJ38" s="37">
        <f t="shared" si="147"/>
        <v>0</v>
      </c>
      <c r="BK38" s="37">
        <f t="shared" si="147"/>
        <v>0</v>
      </c>
      <c r="BL38" s="37">
        <f t="shared" si="147"/>
        <v>0</v>
      </c>
      <c r="BM38" s="37">
        <f t="shared" si="147"/>
        <v>0</v>
      </c>
      <c r="BN38" s="37">
        <f t="shared" si="147"/>
        <v>0</v>
      </c>
      <c r="BO38" s="37">
        <f t="shared" si="147"/>
        <v>0</v>
      </c>
      <c r="BP38" s="37">
        <f t="shared" si="147"/>
        <v>0</v>
      </c>
      <c r="BQ38" s="37">
        <f t="shared" ref="BQ38:EB38" si="148">IF(BQ$2&lt;=$C38,1,IF(BQ$2&lt;=$C39,1-(BQ$2-$C38)/($C39-$C38),0))</f>
        <v>0</v>
      </c>
      <c r="BR38" s="37">
        <f t="shared" si="148"/>
        <v>0</v>
      </c>
      <c r="BS38" s="37">
        <f t="shared" si="148"/>
        <v>0</v>
      </c>
      <c r="BT38" s="37">
        <f t="shared" si="148"/>
        <v>0</v>
      </c>
      <c r="BU38" s="37">
        <f t="shared" si="148"/>
        <v>0</v>
      </c>
      <c r="BV38" s="37">
        <f t="shared" si="148"/>
        <v>0</v>
      </c>
      <c r="BW38" s="37">
        <f t="shared" si="148"/>
        <v>0</v>
      </c>
      <c r="BX38" s="37">
        <f t="shared" si="148"/>
        <v>0</v>
      </c>
      <c r="BY38" s="37">
        <f t="shared" si="148"/>
        <v>0</v>
      </c>
      <c r="BZ38" s="37">
        <f t="shared" si="148"/>
        <v>0</v>
      </c>
      <c r="CA38" s="37">
        <f t="shared" si="148"/>
        <v>0</v>
      </c>
      <c r="CB38" s="37">
        <f t="shared" si="148"/>
        <v>0</v>
      </c>
      <c r="CC38" s="37">
        <f t="shared" si="148"/>
        <v>0</v>
      </c>
      <c r="CD38" s="37">
        <f t="shared" si="148"/>
        <v>0</v>
      </c>
      <c r="CE38" s="37">
        <f t="shared" si="148"/>
        <v>0</v>
      </c>
      <c r="CF38" s="37">
        <f t="shared" si="148"/>
        <v>0</v>
      </c>
      <c r="CG38" s="37">
        <f t="shared" si="148"/>
        <v>0</v>
      </c>
      <c r="CH38" s="37">
        <f t="shared" si="148"/>
        <v>0</v>
      </c>
      <c r="CI38" s="37">
        <f t="shared" si="148"/>
        <v>0</v>
      </c>
      <c r="CJ38" s="37">
        <f t="shared" si="148"/>
        <v>0</v>
      </c>
      <c r="CK38" s="37">
        <f t="shared" si="148"/>
        <v>0</v>
      </c>
      <c r="CL38" s="37">
        <f t="shared" si="148"/>
        <v>0</v>
      </c>
      <c r="CM38" s="37">
        <f t="shared" si="148"/>
        <v>0</v>
      </c>
      <c r="CN38" s="37">
        <f t="shared" si="148"/>
        <v>0</v>
      </c>
      <c r="CO38" s="37">
        <f t="shared" si="148"/>
        <v>0</v>
      </c>
      <c r="CP38" s="37">
        <f t="shared" si="148"/>
        <v>0</v>
      </c>
      <c r="CQ38" s="37">
        <f t="shared" si="148"/>
        <v>0</v>
      </c>
      <c r="CR38" s="37">
        <f t="shared" si="148"/>
        <v>0</v>
      </c>
      <c r="CS38" s="37">
        <f t="shared" si="148"/>
        <v>0</v>
      </c>
      <c r="CT38" s="37">
        <f t="shared" si="148"/>
        <v>0</v>
      </c>
      <c r="CU38" s="37">
        <f t="shared" si="148"/>
        <v>0</v>
      </c>
      <c r="CV38" s="37">
        <f t="shared" si="148"/>
        <v>0</v>
      </c>
      <c r="CW38" s="37">
        <f t="shared" si="148"/>
        <v>0</v>
      </c>
      <c r="CX38" s="37">
        <f t="shared" si="148"/>
        <v>0</v>
      </c>
      <c r="CY38" s="37">
        <f t="shared" si="148"/>
        <v>0</v>
      </c>
      <c r="CZ38" s="37">
        <f t="shared" si="148"/>
        <v>0</v>
      </c>
      <c r="DA38" s="37">
        <f t="shared" si="148"/>
        <v>0</v>
      </c>
      <c r="DB38" s="37">
        <f t="shared" si="148"/>
        <v>0</v>
      </c>
      <c r="DC38" s="37">
        <f t="shared" si="148"/>
        <v>0</v>
      </c>
      <c r="DD38" s="37">
        <f t="shared" si="148"/>
        <v>0</v>
      </c>
      <c r="DE38" s="37">
        <f t="shared" si="148"/>
        <v>0</v>
      </c>
      <c r="DF38" s="37">
        <f t="shared" si="148"/>
        <v>0</v>
      </c>
      <c r="DG38" s="37">
        <f t="shared" si="148"/>
        <v>0</v>
      </c>
      <c r="DH38" s="37">
        <f t="shared" si="148"/>
        <v>0</v>
      </c>
      <c r="DI38" s="37">
        <f t="shared" si="148"/>
        <v>0</v>
      </c>
      <c r="DJ38" s="37">
        <f t="shared" si="148"/>
        <v>0</v>
      </c>
      <c r="DK38" s="37">
        <f t="shared" si="148"/>
        <v>0</v>
      </c>
      <c r="DL38" s="37">
        <f t="shared" si="148"/>
        <v>0</v>
      </c>
      <c r="DM38" s="37">
        <f t="shared" si="148"/>
        <v>0</v>
      </c>
      <c r="DN38" s="37">
        <f t="shared" si="148"/>
        <v>0</v>
      </c>
      <c r="DO38" s="37">
        <f t="shared" si="148"/>
        <v>0</v>
      </c>
      <c r="DP38" s="37">
        <f t="shared" si="148"/>
        <v>0</v>
      </c>
      <c r="DQ38" s="37">
        <f t="shared" si="148"/>
        <v>0</v>
      </c>
      <c r="DR38" s="37">
        <f t="shared" si="148"/>
        <v>0</v>
      </c>
      <c r="DS38" s="37">
        <f t="shared" si="148"/>
        <v>0</v>
      </c>
      <c r="DT38" s="37">
        <f t="shared" si="148"/>
        <v>0</v>
      </c>
      <c r="DU38" s="37">
        <f t="shared" si="148"/>
        <v>0</v>
      </c>
      <c r="DV38" s="37">
        <f t="shared" si="148"/>
        <v>0</v>
      </c>
      <c r="DW38" s="37">
        <f t="shared" si="148"/>
        <v>0</v>
      </c>
      <c r="DX38" s="37">
        <f t="shared" si="148"/>
        <v>0</v>
      </c>
      <c r="DY38" s="37">
        <f t="shared" si="148"/>
        <v>0</v>
      </c>
      <c r="DZ38" s="37">
        <f t="shared" si="148"/>
        <v>0</v>
      </c>
      <c r="EA38" s="37">
        <f t="shared" si="148"/>
        <v>0</v>
      </c>
      <c r="EB38" s="37">
        <f t="shared" si="148"/>
        <v>0</v>
      </c>
      <c r="EC38" s="37">
        <f t="shared" ref="EC38:GN38" si="149">IF(EC$2&lt;=$C38,1,IF(EC$2&lt;=$C39,1-(EC$2-$C38)/($C39-$C38),0))</f>
        <v>0</v>
      </c>
      <c r="ED38" s="37">
        <f t="shared" si="149"/>
        <v>0</v>
      </c>
      <c r="EE38" s="37">
        <f t="shared" si="149"/>
        <v>0</v>
      </c>
      <c r="EF38" s="37">
        <f t="shared" si="149"/>
        <v>0</v>
      </c>
      <c r="EG38" s="37">
        <f t="shared" si="149"/>
        <v>0</v>
      </c>
      <c r="EH38" s="37">
        <f t="shared" si="149"/>
        <v>0</v>
      </c>
      <c r="EI38" s="37">
        <f t="shared" si="149"/>
        <v>0</v>
      </c>
      <c r="EJ38" s="37">
        <f t="shared" si="149"/>
        <v>0</v>
      </c>
      <c r="EK38" s="37">
        <f t="shared" si="149"/>
        <v>0</v>
      </c>
      <c r="EL38" s="37">
        <f t="shared" si="149"/>
        <v>0</v>
      </c>
      <c r="EM38" s="37">
        <f t="shared" si="149"/>
        <v>0</v>
      </c>
      <c r="EN38" s="37">
        <f t="shared" si="149"/>
        <v>0</v>
      </c>
      <c r="EO38" s="37">
        <f t="shared" si="149"/>
        <v>0</v>
      </c>
      <c r="EP38" s="37">
        <f t="shared" si="149"/>
        <v>0</v>
      </c>
      <c r="EQ38" s="37">
        <f t="shared" si="149"/>
        <v>0</v>
      </c>
      <c r="ER38" s="37">
        <f t="shared" si="149"/>
        <v>0</v>
      </c>
      <c r="ES38" s="37">
        <f t="shared" si="149"/>
        <v>0</v>
      </c>
      <c r="ET38" s="37">
        <f t="shared" si="149"/>
        <v>0</v>
      </c>
      <c r="EU38" s="37">
        <f t="shared" si="149"/>
        <v>0</v>
      </c>
      <c r="EV38" s="37">
        <f t="shared" si="149"/>
        <v>0</v>
      </c>
      <c r="EW38" s="37">
        <f t="shared" si="149"/>
        <v>0</v>
      </c>
      <c r="EX38" s="37">
        <f t="shared" si="149"/>
        <v>0</v>
      </c>
      <c r="EY38" s="37">
        <f t="shared" si="149"/>
        <v>0</v>
      </c>
      <c r="EZ38" s="37">
        <f t="shared" si="149"/>
        <v>0</v>
      </c>
      <c r="FA38" s="37">
        <f t="shared" si="149"/>
        <v>0</v>
      </c>
      <c r="FB38" s="37">
        <f t="shared" si="149"/>
        <v>0</v>
      </c>
      <c r="FC38" s="37">
        <f t="shared" si="149"/>
        <v>0</v>
      </c>
      <c r="FD38" s="37">
        <f t="shared" si="149"/>
        <v>0</v>
      </c>
      <c r="FE38" s="37">
        <f t="shared" si="149"/>
        <v>0</v>
      </c>
      <c r="FF38" s="37">
        <f t="shared" si="149"/>
        <v>0</v>
      </c>
      <c r="FG38" s="37">
        <f t="shared" si="149"/>
        <v>0</v>
      </c>
      <c r="FH38" s="37">
        <f t="shared" si="149"/>
        <v>0</v>
      </c>
      <c r="FI38" s="37">
        <f t="shared" si="149"/>
        <v>0</v>
      </c>
      <c r="FJ38" s="37">
        <f t="shared" si="149"/>
        <v>0</v>
      </c>
      <c r="FK38" s="37">
        <f t="shared" si="149"/>
        <v>0</v>
      </c>
      <c r="FL38" s="37">
        <f t="shared" si="149"/>
        <v>0</v>
      </c>
      <c r="FM38" s="37">
        <f t="shared" si="149"/>
        <v>0</v>
      </c>
      <c r="FN38" s="37">
        <f t="shared" si="149"/>
        <v>0</v>
      </c>
      <c r="FO38" s="37">
        <f t="shared" si="149"/>
        <v>0</v>
      </c>
      <c r="FP38" s="37">
        <f t="shared" si="149"/>
        <v>0</v>
      </c>
      <c r="FQ38" s="37">
        <f t="shared" si="149"/>
        <v>0</v>
      </c>
      <c r="FR38" s="37">
        <f t="shared" si="149"/>
        <v>0</v>
      </c>
      <c r="FS38" s="37">
        <f t="shared" si="149"/>
        <v>0</v>
      </c>
      <c r="FT38" s="37">
        <f t="shared" si="149"/>
        <v>0</v>
      </c>
      <c r="FU38" s="37">
        <f t="shared" si="149"/>
        <v>0</v>
      </c>
      <c r="FV38" s="37">
        <f t="shared" si="149"/>
        <v>0</v>
      </c>
      <c r="FW38" s="37">
        <f t="shared" si="149"/>
        <v>0</v>
      </c>
      <c r="FX38" s="37">
        <f t="shared" si="149"/>
        <v>0</v>
      </c>
      <c r="FY38" s="37">
        <f t="shared" si="149"/>
        <v>0</v>
      </c>
      <c r="FZ38" s="37">
        <f t="shared" si="149"/>
        <v>0</v>
      </c>
      <c r="GA38" s="37">
        <f t="shared" si="149"/>
        <v>0</v>
      </c>
      <c r="GB38" s="37">
        <f t="shared" si="149"/>
        <v>0</v>
      </c>
      <c r="GC38" s="37">
        <f t="shared" si="149"/>
        <v>0</v>
      </c>
      <c r="GD38" s="37">
        <f t="shared" si="149"/>
        <v>0</v>
      </c>
      <c r="GE38" s="37">
        <f t="shared" si="149"/>
        <v>0</v>
      </c>
      <c r="GF38" s="37">
        <f t="shared" si="149"/>
        <v>0</v>
      </c>
      <c r="GG38" s="37">
        <f t="shared" si="149"/>
        <v>0</v>
      </c>
      <c r="GH38" s="37">
        <f t="shared" si="149"/>
        <v>0</v>
      </c>
      <c r="GI38" s="37">
        <f t="shared" si="149"/>
        <v>0</v>
      </c>
      <c r="GJ38" s="37">
        <f t="shared" si="149"/>
        <v>0</v>
      </c>
      <c r="GK38" s="37">
        <f t="shared" si="149"/>
        <v>0</v>
      </c>
      <c r="GL38" s="37">
        <f t="shared" si="149"/>
        <v>0</v>
      </c>
      <c r="GM38" s="37">
        <f t="shared" si="149"/>
        <v>0</v>
      </c>
      <c r="GN38" s="37">
        <f t="shared" si="149"/>
        <v>0</v>
      </c>
      <c r="GO38" s="37">
        <f t="shared" ref="GO38:IZ38" si="150">IF(GO$2&lt;=$C38,1,IF(GO$2&lt;=$C39,1-(GO$2-$C38)/($C39-$C38),0))</f>
        <v>0</v>
      </c>
      <c r="GP38" s="37">
        <f t="shared" si="150"/>
        <v>0</v>
      </c>
      <c r="GQ38" s="37">
        <f t="shared" si="150"/>
        <v>0</v>
      </c>
      <c r="GR38" s="37">
        <f t="shared" si="150"/>
        <v>0</v>
      </c>
      <c r="GS38" s="37">
        <f t="shared" si="150"/>
        <v>0</v>
      </c>
      <c r="GT38" s="37">
        <f t="shared" si="150"/>
        <v>0</v>
      </c>
      <c r="GU38" s="37">
        <f t="shared" si="150"/>
        <v>0</v>
      </c>
      <c r="GV38" s="37">
        <f t="shared" si="150"/>
        <v>0</v>
      </c>
      <c r="GW38" s="37">
        <f t="shared" si="150"/>
        <v>0</v>
      </c>
      <c r="GX38" s="37">
        <f t="shared" si="150"/>
        <v>0</v>
      </c>
      <c r="GY38" s="37">
        <f t="shared" si="150"/>
        <v>0</v>
      </c>
      <c r="GZ38" s="37">
        <f t="shared" si="150"/>
        <v>0</v>
      </c>
      <c r="HA38" s="37">
        <f t="shared" si="150"/>
        <v>0</v>
      </c>
      <c r="HB38" s="37">
        <f t="shared" si="150"/>
        <v>0</v>
      </c>
      <c r="HC38" s="37">
        <f t="shared" si="150"/>
        <v>0</v>
      </c>
      <c r="HD38" s="37">
        <f t="shared" si="150"/>
        <v>0</v>
      </c>
      <c r="HE38" s="37">
        <f t="shared" si="150"/>
        <v>0</v>
      </c>
      <c r="HF38" s="37">
        <f t="shared" si="150"/>
        <v>0</v>
      </c>
      <c r="HG38" s="37">
        <f t="shared" si="150"/>
        <v>0</v>
      </c>
      <c r="HH38" s="37">
        <f t="shared" si="150"/>
        <v>0</v>
      </c>
      <c r="HI38" s="37">
        <f t="shared" si="150"/>
        <v>0</v>
      </c>
      <c r="HJ38" s="37">
        <f t="shared" si="150"/>
        <v>0</v>
      </c>
      <c r="HK38" s="37">
        <f t="shared" si="150"/>
        <v>0</v>
      </c>
      <c r="HL38" s="37">
        <f t="shared" si="150"/>
        <v>0</v>
      </c>
      <c r="HM38" s="37">
        <f t="shared" si="150"/>
        <v>0</v>
      </c>
      <c r="HN38" s="37">
        <f t="shared" si="150"/>
        <v>0</v>
      </c>
      <c r="HO38" s="37">
        <f t="shared" si="150"/>
        <v>0</v>
      </c>
      <c r="HP38" s="37">
        <f t="shared" si="150"/>
        <v>0</v>
      </c>
      <c r="HQ38" s="37">
        <f t="shared" si="150"/>
        <v>0</v>
      </c>
      <c r="HR38" s="37">
        <f t="shared" si="150"/>
        <v>0</v>
      </c>
      <c r="HS38" s="37">
        <f t="shared" si="150"/>
        <v>0</v>
      </c>
      <c r="HT38" s="37">
        <f t="shared" si="150"/>
        <v>0</v>
      </c>
      <c r="HU38" s="37">
        <f t="shared" si="150"/>
        <v>0</v>
      </c>
      <c r="HV38" s="37">
        <f t="shared" si="150"/>
        <v>0</v>
      </c>
      <c r="HW38" s="37">
        <f t="shared" si="150"/>
        <v>0</v>
      </c>
      <c r="HX38" s="37">
        <f t="shared" si="150"/>
        <v>0</v>
      </c>
      <c r="HY38" s="37">
        <f t="shared" si="150"/>
        <v>0</v>
      </c>
      <c r="HZ38" s="37">
        <f t="shared" si="150"/>
        <v>0</v>
      </c>
      <c r="IA38" s="37">
        <f t="shared" si="150"/>
        <v>0</v>
      </c>
      <c r="IB38" s="37">
        <f t="shared" si="150"/>
        <v>0</v>
      </c>
      <c r="IC38" s="37">
        <f t="shared" si="150"/>
        <v>0</v>
      </c>
      <c r="ID38" s="37">
        <f t="shared" si="150"/>
        <v>0</v>
      </c>
      <c r="IE38" s="37">
        <f t="shared" si="150"/>
        <v>0</v>
      </c>
      <c r="IF38" s="37">
        <f t="shared" si="150"/>
        <v>0</v>
      </c>
      <c r="IG38" s="37">
        <f t="shared" si="150"/>
        <v>0</v>
      </c>
      <c r="IH38" s="37">
        <f t="shared" si="150"/>
        <v>0</v>
      </c>
      <c r="II38" s="37">
        <f t="shared" si="150"/>
        <v>0</v>
      </c>
      <c r="IJ38" s="37">
        <f t="shared" si="150"/>
        <v>0</v>
      </c>
      <c r="IK38" s="37">
        <f t="shared" si="150"/>
        <v>0</v>
      </c>
      <c r="IL38" s="37">
        <f t="shared" si="150"/>
        <v>0</v>
      </c>
      <c r="IM38" s="37">
        <f t="shared" si="150"/>
        <v>0</v>
      </c>
      <c r="IN38" s="37">
        <f t="shared" si="150"/>
        <v>0</v>
      </c>
      <c r="IO38" s="37">
        <f t="shared" si="150"/>
        <v>0</v>
      </c>
      <c r="IP38" s="37">
        <f t="shared" si="150"/>
        <v>0</v>
      </c>
      <c r="IQ38" s="37">
        <f t="shared" si="150"/>
        <v>0</v>
      </c>
      <c r="IR38" s="37">
        <f t="shared" si="150"/>
        <v>0</v>
      </c>
      <c r="IS38" s="37">
        <f t="shared" si="150"/>
        <v>0</v>
      </c>
      <c r="IT38" s="37">
        <f t="shared" si="150"/>
        <v>0</v>
      </c>
      <c r="IU38" s="37">
        <f t="shared" si="150"/>
        <v>0</v>
      </c>
      <c r="IV38" s="37">
        <f t="shared" si="150"/>
        <v>0</v>
      </c>
      <c r="IW38" s="37">
        <f t="shared" si="150"/>
        <v>0</v>
      </c>
      <c r="IX38" s="37">
        <f t="shared" si="150"/>
        <v>0</v>
      </c>
      <c r="IY38" s="37">
        <f t="shared" si="150"/>
        <v>0</v>
      </c>
      <c r="IZ38" s="37">
        <f t="shared" si="150"/>
        <v>0</v>
      </c>
      <c r="JA38" s="37">
        <f t="shared" ref="JA38:LL38" si="151">IF(JA$2&lt;=$C38,1,IF(JA$2&lt;=$C39,1-(JA$2-$C38)/($C39-$C38),0))</f>
        <v>0</v>
      </c>
      <c r="JB38" s="37">
        <f t="shared" si="151"/>
        <v>0</v>
      </c>
      <c r="JC38" s="37">
        <f t="shared" si="151"/>
        <v>0</v>
      </c>
      <c r="JD38" s="37">
        <f t="shared" si="151"/>
        <v>0</v>
      </c>
      <c r="JE38" s="37">
        <f t="shared" si="151"/>
        <v>0</v>
      </c>
      <c r="JF38" s="37">
        <f t="shared" si="151"/>
        <v>0</v>
      </c>
      <c r="JG38" s="37">
        <f t="shared" si="151"/>
        <v>0</v>
      </c>
      <c r="JH38" s="37">
        <f t="shared" si="151"/>
        <v>0</v>
      </c>
      <c r="JI38" s="37">
        <f t="shared" si="151"/>
        <v>0</v>
      </c>
      <c r="JJ38" s="37">
        <f t="shared" si="151"/>
        <v>0</v>
      </c>
      <c r="JK38" s="37">
        <f t="shared" si="151"/>
        <v>0</v>
      </c>
      <c r="JL38" s="37">
        <f t="shared" si="151"/>
        <v>0</v>
      </c>
      <c r="JM38" s="37">
        <f t="shared" si="151"/>
        <v>0</v>
      </c>
      <c r="JN38" s="37">
        <f t="shared" si="151"/>
        <v>0</v>
      </c>
      <c r="JO38" s="37">
        <f t="shared" si="151"/>
        <v>0</v>
      </c>
      <c r="JP38" s="37">
        <f t="shared" si="151"/>
        <v>0</v>
      </c>
      <c r="JQ38" s="37">
        <f t="shared" si="151"/>
        <v>0</v>
      </c>
      <c r="JR38" s="37">
        <f t="shared" si="151"/>
        <v>0</v>
      </c>
      <c r="JS38" s="37">
        <f t="shared" si="151"/>
        <v>0</v>
      </c>
      <c r="JT38" s="37">
        <f t="shared" si="151"/>
        <v>0</v>
      </c>
      <c r="JU38" s="37">
        <f t="shared" si="151"/>
        <v>0</v>
      </c>
      <c r="JV38" s="37">
        <f t="shared" si="151"/>
        <v>0</v>
      </c>
      <c r="JW38" s="37">
        <f t="shared" si="151"/>
        <v>0</v>
      </c>
      <c r="JX38" s="37">
        <f t="shared" si="151"/>
        <v>0</v>
      </c>
      <c r="JY38" s="37">
        <f t="shared" si="151"/>
        <v>0</v>
      </c>
      <c r="JZ38" s="37">
        <f t="shared" si="151"/>
        <v>0</v>
      </c>
      <c r="KA38" s="37">
        <f t="shared" si="151"/>
        <v>0</v>
      </c>
      <c r="KB38" s="37">
        <f t="shared" si="151"/>
        <v>0</v>
      </c>
      <c r="KC38" s="37">
        <f t="shared" si="151"/>
        <v>0</v>
      </c>
      <c r="KD38" s="37">
        <f t="shared" si="151"/>
        <v>0</v>
      </c>
      <c r="KE38" s="37">
        <f t="shared" si="151"/>
        <v>0</v>
      </c>
      <c r="KF38" s="37">
        <f t="shared" si="151"/>
        <v>0</v>
      </c>
      <c r="KG38" s="37">
        <f t="shared" si="151"/>
        <v>0</v>
      </c>
      <c r="KH38" s="37">
        <f t="shared" si="151"/>
        <v>0</v>
      </c>
      <c r="KI38" s="37">
        <f t="shared" si="151"/>
        <v>0</v>
      </c>
      <c r="KJ38" s="37">
        <f t="shared" si="151"/>
        <v>0</v>
      </c>
      <c r="KK38" s="37">
        <f t="shared" si="151"/>
        <v>0</v>
      </c>
      <c r="KL38" s="37">
        <f t="shared" si="151"/>
        <v>0</v>
      </c>
      <c r="KM38" s="37">
        <f t="shared" si="151"/>
        <v>0</v>
      </c>
      <c r="KN38" s="37">
        <f t="shared" si="151"/>
        <v>0</v>
      </c>
      <c r="KO38" s="37">
        <f t="shared" si="151"/>
        <v>0</v>
      </c>
      <c r="KP38" s="37">
        <f t="shared" si="151"/>
        <v>0</v>
      </c>
      <c r="KQ38" s="37">
        <f t="shared" si="151"/>
        <v>0</v>
      </c>
      <c r="KR38" s="37">
        <f t="shared" si="151"/>
        <v>0</v>
      </c>
      <c r="KS38" s="37">
        <f t="shared" si="151"/>
        <v>0</v>
      </c>
      <c r="KT38" s="37">
        <f t="shared" si="151"/>
        <v>0</v>
      </c>
      <c r="KU38" s="37">
        <f t="shared" si="151"/>
        <v>0</v>
      </c>
      <c r="KV38" s="37">
        <f t="shared" si="151"/>
        <v>0</v>
      </c>
      <c r="KW38" s="37">
        <f t="shared" si="151"/>
        <v>0</v>
      </c>
      <c r="KX38" s="37">
        <f t="shared" si="151"/>
        <v>0</v>
      </c>
      <c r="KY38" s="37">
        <f t="shared" si="151"/>
        <v>0</v>
      </c>
      <c r="KZ38" s="37">
        <f t="shared" si="151"/>
        <v>0</v>
      </c>
      <c r="LA38" s="37">
        <f t="shared" si="151"/>
        <v>0</v>
      </c>
      <c r="LB38" s="37">
        <f t="shared" si="151"/>
        <v>0</v>
      </c>
      <c r="LC38" s="37">
        <f t="shared" si="151"/>
        <v>0</v>
      </c>
      <c r="LD38" s="37">
        <f t="shared" si="151"/>
        <v>0</v>
      </c>
      <c r="LE38" s="37">
        <f t="shared" si="151"/>
        <v>0</v>
      </c>
      <c r="LF38" s="37">
        <f t="shared" si="151"/>
        <v>0</v>
      </c>
      <c r="LG38" s="37">
        <f t="shared" si="151"/>
        <v>0</v>
      </c>
      <c r="LH38" s="37">
        <f t="shared" si="151"/>
        <v>0</v>
      </c>
      <c r="LI38" s="37">
        <f t="shared" si="151"/>
        <v>0</v>
      </c>
      <c r="LJ38" s="37">
        <f t="shared" si="151"/>
        <v>0</v>
      </c>
      <c r="LK38" s="37">
        <f t="shared" si="151"/>
        <v>0</v>
      </c>
      <c r="LL38" s="37">
        <f t="shared" si="151"/>
        <v>0</v>
      </c>
      <c r="LM38" s="37">
        <f t="shared" ref="LM38:MZ38" si="152">IF(LM$2&lt;=$C38,1,IF(LM$2&lt;=$C39,1-(LM$2-$C38)/($C39-$C38),0))</f>
        <v>0</v>
      </c>
      <c r="LN38" s="37">
        <f t="shared" si="152"/>
        <v>0</v>
      </c>
      <c r="LO38" s="37">
        <f t="shared" si="152"/>
        <v>0</v>
      </c>
      <c r="LP38" s="37">
        <f t="shared" si="152"/>
        <v>0</v>
      </c>
      <c r="LQ38" s="37">
        <f t="shared" si="152"/>
        <v>0</v>
      </c>
      <c r="LR38" s="37">
        <f t="shared" si="152"/>
        <v>0</v>
      </c>
      <c r="LS38" s="37">
        <f t="shared" si="152"/>
        <v>0</v>
      </c>
      <c r="LT38" s="37">
        <f t="shared" si="152"/>
        <v>0</v>
      </c>
      <c r="LU38" s="37">
        <f t="shared" si="152"/>
        <v>0</v>
      </c>
      <c r="LV38" s="37">
        <f t="shared" si="152"/>
        <v>0</v>
      </c>
      <c r="LW38" s="37">
        <f t="shared" si="152"/>
        <v>0</v>
      </c>
      <c r="LX38" s="37">
        <f t="shared" si="152"/>
        <v>0</v>
      </c>
      <c r="LY38" s="37">
        <f t="shared" si="152"/>
        <v>0</v>
      </c>
      <c r="LZ38" s="37">
        <f t="shared" si="152"/>
        <v>0</v>
      </c>
      <c r="MA38" s="37">
        <f t="shared" si="152"/>
        <v>0</v>
      </c>
      <c r="MB38" s="37">
        <f t="shared" si="152"/>
        <v>0</v>
      </c>
      <c r="MC38" s="37">
        <f t="shared" si="152"/>
        <v>0</v>
      </c>
      <c r="MD38" s="37">
        <f t="shared" si="152"/>
        <v>0</v>
      </c>
      <c r="ME38" s="37">
        <f t="shared" si="152"/>
        <v>0</v>
      </c>
      <c r="MF38" s="37">
        <f t="shared" si="152"/>
        <v>0</v>
      </c>
      <c r="MG38" s="37">
        <f t="shared" si="152"/>
        <v>0</v>
      </c>
      <c r="MH38" s="37">
        <f t="shared" si="152"/>
        <v>0</v>
      </c>
      <c r="MI38" s="37">
        <f t="shared" si="152"/>
        <v>0</v>
      </c>
      <c r="MJ38" s="37">
        <f t="shared" si="152"/>
        <v>0</v>
      </c>
      <c r="MK38" s="37">
        <f t="shared" si="152"/>
        <v>0</v>
      </c>
      <c r="ML38" s="37">
        <f t="shared" si="152"/>
        <v>0</v>
      </c>
      <c r="MM38" s="37">
        <f t="shared" si="152"/>
        <v>0</v>
      </c>
      <c r="MN38" s="37">
        <f t="shared" si="152"/>
        <v>0</v>
      </c>
      <c r="MO38" s="37">
        <f t="shared" si="152"/>
        <v>0</v>
      </c>
      <c r="MP38" s="37">
        <f t="shared" si="152"/>
        <v>0</v>
      </c>
      <c r="MQ38" s="37">
        <f t="shared" si="152"/>
        <v>0</v>
      </c>
      <c r="MR38" s="37">
        <f t="shared" si="152"/>
        <v>0</v>
      </c>
      <c r="MS38" s="37">
        <f t="shared" si="152"/>
        <v>0</v>
      </c>
      <c r="MT38" s="37">
        <f t="shared" si="152"/>
        <v>0</v>
      </c>
      <c r="MU38" s="37">
        <f t="shared" si="152"/>
        <v>0</v>
      </c>
      <c r="MV38" s="37">
        <f t="shared" si="152"/>
        <v>0</v>
      </c>
      <c r="MW38" s="37">
        <f t="shared" si="152"/>
        <v>0</v>
      </c>
      <c r="MX38" s="37">
        <f t="shared" si="152"/>
        <v>0</v>
      </c>
      <c r="MY38" s="37">
        <f t="shared" si="152"/>
        <v>0</v>
      </c>
      <c r="MZ38" s="37">
        <f t="shared" si="152"/>
        <v>0</v>
      </c>
      <c r="NA38" s="37">
        <f>IF(NA$2&lt;=$C38,1,IF(NA$2&lt;=$C39,1-(NA$2-$C38)/($C39-$C38),0))</f>
        <v>0</v>
      </c>
    </row>
    <row r="39" spans="2:365" x14ac:dyDescent="0.25">
      <c r="C39" s="36">
        <v>24</v>
      </c>
      <c r="D39" s="36" t="str">
        <f t="shared" ref="D39:D45" si="153">IF(C39&lt;=12,C39&amp;"m",ROUND(C39/12,1)&amp;"y")</f>
        <v>2y</v>
      </c>
      <c r="E39" s="37">
        <f t="shared" ref="E39:BP42" si="154">IF(E$2&gt;=$C38,IF(E$2&lt;=$C39,(E$2-$C38)/($C39-$C38),IF(E$2&lt;=$C40,1-(E$2-$C39)/($C40-$C39),0)),0)</f>
        <v>0</v>
      </c>
      <c r="F39" s="37">
        <f t="shared" si="154"/>
        <v>0</v>
      </c>
      <c r="G39" s="37">
        <f t="shared" si="154"/>
        <v>0</v>
      </c>
      <c r="H39" s="37">
        <f t="shared" si="154"/>
        <v>0</v>
      </c>
      <c r="I39" s="37">
        <f t="shared" si="154"/>
        <v>0</v>
      </c>
      <c r="J39" s="37">
        <f t="shared" si="154"/>
        <v>0</v>
      </c>
      <c r="K39" s="37">
        <f t="shared" si="154"/>
        <v>0</v>
      </c>
      <c r="L39" s="37">
        <f t="shared" si="154"/>
        <v>0</v>
      </c>
      <c r="M39" s="37">
        <f t="shared" si="154"/>
        <v>0</v>
      </c>
      <c r="N39" s="37">
        <f t="shared" si="154"/>
        <v>0</v>
      </c>
      <c r="O39" s="37">
        <f t="shared" si="154"/>
        <v>0</v>
      </c>
      <c r="P39" s="37">
        <f t="shared" si="154"/>
        <v>0</v>
      </c>
      <c r="Q39" s="37">
        <f t="shared" si="154"/>
        <v>0</v>
      </c>
      <c r="R39" s="37">
        <f t="shared" si="154"/>
        <v>8.3333333333333329E-2</v>
      </c>
      <c r="S39" s="37">
        <f t="shared" si="154"/>
        <v>0.16666666666666666</v>
      </c>
      <c r="T39" s="37">
        <f t="shared" si="154"/>
        <v>0.25</v>
      </c>
      <c r="U39" s="37">
        <f t="shared" si="154"/>
        <v>0.33333333333333331</v>
      </c>
      <c r="V39" s="37">
        <f t="shared" si="154"/>
        <v>0.41666666666666669</v>
      </c>
      <c r="W39" s="37">
        <f t="shared" si="154"/>
        <v>0.5</v>
      </c>
      <c r="X39" s="37">
        <f t="shared" si="154"/>
        <v>0.58333333333333337</v>
      </c>
      <c r="Y39" s="37">
        <f t="shared" si="154"/>
        <v>0.66666666666666663</v>
      </c>
      <c r="Z39" s="37">
        <f t="shared" si="154"/>
        <v>0.75</v>
      </c>
      <c r="AA39" s="37">
        <f t="shared" si="154"/>
        <v>0.83333333333333337</v>
      </c>
      <c r="AB39" s="37">
        <f t="shared" si="154"/>
        <v>0.91666666666666663</v>
      </c>
      <c r="AC39" s="37">
        <f t="shared" si="154"/>
        <v>1</v>
      </c>
      <c r="AD39" s="37">
        <f t="shared" si="154"/>
        <v>0.91666666666666663</v>
      </c>
      <c r="AE39" s="37">
        <f t="shared" si="154"/>
        <v>0.83333333333333337</v>
      </c>
      <c r="AF39" s="37">
        <f t="shared" si="154"/>
        <v>0.75</v>
      </c>
      <c r="AG39" s="37">
        <f t="shared" si="154"/>
        <v>0.66666666666666674</v>
      </c>
      <c r="AH39" s="37">
        <f t="shared" si="154"/>
        <v>0.58333333333333326</v>
      </c>
      <c r="AI39" s="37">
        <f t="shared" si="154"/>
        <v>0.5</v>
      </c>
      <c r="AJ39" s="37">
        <f t="shared" si="154"/>
        <v>0.41666666666666663</v>
      </c>
      <c r="AK39" s="37">
        <f t="shared" si="154"/>
        <v>0.33333333333333337</v>
      </c>
      <c r="AL39" s="37">
        <f t="shared" si="154"/>
        <v>0.25</v>
      </c>
      <c r="AM39" s="37">
        <f t="shared" si="154"/>
        <v>0.16666666666666663</v>
      </c>
      <c r="AN39" s="37">
        <f t="shared" si="154"/>
        <v>8.333333333333337E-2</v>
      </c>
      <c r="AO39" s="37">
        <f t="shared" si="154"/>
        <v>0</v>
      </c>
      <c r="AP39" s="37">
        <f t="shared" si="154"/>
        <v>0</v>
      </c>
      <c r="AQ39" s="37">
        <f t="shared" si="154"/>
        <v>0</v>
      </c>
      <c r="AR39" s="37">
        <f t="shared" si="154"/>
        <v>0</v>
      </c>
      <c r="AS39" s="37">
        <f t="shared" si="154"/>
        <v>0</v>
      </c>
      <c r="AT39" s="37">
        <f t="shared" si="154"/>
        <v>0</v>
      </c>
      <c r="AU39" s="37">
        <f t="shared" si="154"/>
        <v>0</v>
      </c>
      <c r="AV39" s="37">
        <f t="shared" si="154"/>
        <v>0</v>
      </c>
      <c r="AW39" s="37">
        <f t="shared" si="154"/>
        <v>0</v>
      </c>
      <c r="AX39" s="37">
        <f t="shared" si="154"/>
        <v>0</v>
      </c>
      <c r="AY39" s="37">
        <f t="shared" si="154"/>
        <v>0</v>
      </c>
      <c r="AZ39" s="37">
        <f t="shared" si="154"/>
        <v>0</v>
      </c>
      <c r="BA39" s="37">
        <f t="shared" si="154"/>
        <v>0</v>
      </c>
      <c r="BB39" s="37">
        <f t="shared" si="154"/>
        <v>0</v>
      </c>
      <c r="BC39" s="37">
        <f t="shared" si="154"/>
        <v>0</v>
      </c>
      <c r="BD39" s="37">
        <f t="shared" si="154"/>
        <v>0</v>
      </c>
      <c r="BE39" s="37">
        <f t="shared" si="154"/>
        <v>0</v>
      </c>
      <c r="BF39" s="37">
        <f t="shared" si="154"/>
        <v>0</v>
      </c>
      <c r="BG39" s="37">
        <f t="shared" si="154"/>
        <v>0</v>
      </c>
      <c r="BH39" s="37">
        <f t="shared" si="154"/>
        <v>0</v>
      </c>
      <c r="BI39" s="37">
        <f t="shared" si="154"/>
        <v>0</v>
      </c>
      <c r="BJ39" s="37">
        <f t="shared" si="154"/>
        <v>0</v>
      </c>
      <c r="BK39" s="37">
        <f t="shared" si="154"/>
        <v>0</v>
      </c>
      <c r="BL39" s="37">
        <f t="shared" si="154"/>
        <v>0</v>
      </c>
      <c r="BM39" s="37">
        <f t="shared" si="154"/>
        <v>0</v>
      </c>
      <c r="BN39" s="37">
        <f t="shared" si="154"/>
        <v>0</v>
      </c>
      <c r="BO39" s="37">
        <f t="shared" si="154"/>
        <v>0</v>
      </c>
      <c r="BP39" s="37">
        <f t="shared" si="154"/>
        <v>0</v>
      </c>
      <c r="BQ39" s="37">
        <f t="shared" ref="BQ39:EB42" si="155">IF(BQ$2&gt;=$C38,IF(BQ$2&lt;=$C39,(BQ$2-$C38)/($C39-$C38),IF(BQ$2&lt;=$C40,1-(BQ$2-$C39)/($C40-$C39),0)),0)</f>
        <v>0</v>
      </c>
      <c r="BR39" s="37">
        <f t="shared" si="155"/>
        <v>0</v>
      </c>
      <c r="BS39" s="37">
        <f t="shared" si="155"/>
        <v>0</v>
      </c>
      <c r="BT39" s="37">
        <f t="shared" si="155"/>
        <v>0</v>
      </c>
      <c r="BU39" s="37">
        <f t="shared" si="155"/>
        <v>0</v>
      </c>
      <c r="BV39" s="37">
        <f t="shared" si="155"/>
        <v>0</v>
      </c>
      <c r="BW39" s="37">
        <f t="shared" si="155"/>
        <v>0</v>
      </c>
      <c r="BX39" s="37">
        <f t="shared" si="155"/>
        <v>0</v>
      </c>
      <c r="BY39" s="37">
        <f t="shared" si="155"/>
        <v>0</v>
      </c>
      <c r="BZ39" s="37">
        <f t="shared" si="155"/>
        <v>0</v>
      </c>
      <c r="CA39" s="37">
        <f t="shared" si="155"/>
        <v>0</v>
      </c>
      <c r="CB39" s="37">
        <f t="shared" si="155"/>
        <v>0</v>
      </c>
      <c r="CC39" s="37">
        <f t="shared" si="155"/>
        <v>0</v>
      </c>
      <c r="CD39" s="37">
        <f t="shared" si="155"/>
        <v>0</v>
      </c>
      <c r="CE39" s="37">
        <f t="shared" si="155"/>
        <v>0</v>
      </c>
      <c r="CF39" s="37">
        <f t="shared" si="155"/>
        <v>0</v>
      </c>
      <c r="CG39" s="37">
        <f t="shared" si="155"/>
        <v>0</v>
      </c>
      <c r="CH39" s="37">
        <f t="shared" si="155"/>
        <v>0</v>
      </c>
      <c r="CI39" s="37">
        <f t="shared" si="155"/>
        <v>0</v>
      </c>
      <c r="CJ39" s="37">
        <f t="shared" si="155"/>
        <v>0</v>
      </c>
      <c r="CK39" s="37">
        <f t="shared" si="155"/>
        <v>0</v>
      </c>
      <c r="CL39" s="37">
        <f t="shared" si="155"/>
        <v>0</v>
      </c>
      <c r="CM39" s="37">
        <f t="shared" si="155"/>
        <v>0</v>
      </c>
      <c r="CN39" s="37">
        <f t="shared" si="155"/>
        <v>0</v>
      </c>
      <c r="CO39" s="37">
        <f t="shared" si="155"/>
        <v>0</v>
      </c>
      <c r="CP39" s="37">
        <f t="shared" si="155"/>
        <v>0</v>
      </c>
      <c r="CQ39" s="37">
        <f t="shared" si="155"/>
        <v>0</v>
      </c>
      <c r="CR39" s="37">
        <f t="shared" si="155"/>
        <v>0</v>
      </c>
      <c r="CS39" s="37">
        <f t="shared" si="155"/>
        <v>0</v>
      </c>
      <c r="CT39" s="37">
        <f t="shared" si="155"/>
        <v>0</v>
      </c>
      <c r="CU39" s="37">
        <f t="shared" si="155"/>
        <v>0</v>
      </c>
      <c r="CV39" s="37">
        <f t="shared" si="155"/>
        <v>0</v>
      </c>
      <c r="CW39" s="37">
        <f t="shared" si="155"/>
        <v>0</v>
      </c>
      <c r="CX39" s="37">
        <f t="shared" si="155"/>
        <v>0</v>
      </c>
      <c r="CY39" s="37">
        <f t="shared" si="155"/>
        <v>0</v>
      </c>
      <c r="CZ39" s="37">
        <f t="shared" si="155"/>
        <v>0</v>
      </c>
      <c r="DA39" s="37">
        <f t="shared" si="155"/>
        <v>0</v>
      </c>
      <c r="DB39" s="37">
        <f t="shared" si="155"/>
        <v>0</v>
      </c>
      <c r="DC39" s="37">
        <f t="shared" si="155"/>
        <v>0</v>
      </c>
      <c r="DD39" s="37">
        <f t="shared" si="155"/>
        <v>0</v>
      </c>
      <c r="DE39" s="37">
        <f t="shared" si="155"/>
        <v>0</v>
      </c>
      <c r="DF39" s="37">
        <f t="shared" si="155"/>
        <v>0</v>
      </c>
      <c r="DG39" s="37">
        <f t="shared" si="155"/>
        <v>0</v>
      </c>
      <c r="DH39" s="37">
        <f t="shared" si="155"/>
        <v>0</v>
      </c>
      <c r="DI39" s="37">
        <f t="shared" si="155"/>
        <v>0</v>
      </c>
      <c r="DJ39" s="37">
        <f t="shared" si="155"/>
        <v>0</v>
      </c>
      <c r="DK39" s="37">
        <f t="shared" si="155"/>
        <v>0</v>
      </c>
      <c r="DL39" s="37">
        <f t="shared" si="155"/>
        <v>0</v>
      </c>
      <c r="DM39" s="37">
        <f t="shared" si="155"/>
        <v>0</v>
      </c>
      <c r="DN39" s="37">
        <f t="shared" si="155"/>
        <v>0</v>
      </c>
      <c r="DO39" s="37">
        <f t="shared" si="155"/>
        <v>0</v>
      </c>
      <c r="DP39" s="37">
        <f t="shared" si="155"/>
        <v>0</v>
      </c>
      <c r="DQ39" s="37">
        <f t="shared" si="155"/>
        <v>0</v>
      </c>
      <c r="DR39" s="37">
        <f t="shared" si="155"/>
        <v>0</v>
      </c>
      <c r="DS39" s="37">
        <f t="shared" si="155"/>
        <v>0</v>
      </c>
      <c r="DT39" s="37">
        <f t="shared" si="155"/>
        <v>0</v>
      </c>
      <c r="DU39" s="37">
        <f t="shared" si="155"/>
        <v>0</v>
      </c>
      <c r="DV39" s="37">
        <f t="shared" si="155"/>
        <v>0</v>
      </c>
      <c r="DW39" s="37">
        <f t="shared" si="155"/>
        <v>0</v>
      </c>
      <c r="DX39" s="37">
        <f t="shared" si="155"/>
        <v>0</v>
      </c>
      <c r="DY39" s="37">
        <f t="shared" si="155"/>
        <v>0</v>
      </c>
      <c r="DZ39" s="37">
        <f t="shared" si="155"/>
        <v>0</v>
      </c>
      <c r="EA39" s="37">
        <f t="shared" si="155"/>
        <v>0</v>
      </c>
      <c r="EB39" s="37">
        <f t="shared" si="155"/>
        <v>0</v>
      </c>
      <c r="EC39" s="37">
        <f t="shared" ref="EC39:GN42" si="156">IF(EC$2&gt;=$C38,IF(EC$2&lt;=$C39,(EC$2-$C38)/($C39-$C38),IF(EC$2&lt;=$C40,1-(EC$2-$C39)/($C40-$C39),0)),0)</f>
        <v>0</v>
      </c>
      <c r="ED39" s="37">
        <f t="shared" si="156"/>
        <v>0</v>
      </c>
      <c r="EE39" s="37">
        <f t="shared" si="156"/>
        <v>0</v>
      </c>
      <c r="EF39" s="37">
        <f t="shared" si="156"/>
        <v>0</v>
      </c>
      <c r="EG39" s="37">
        <f t="shared" si="156"/>
        <v>0</v>
      </c>
      <c r="EH39" s="37">
        <f t="shared" si="156"/>
        <v>0</v>
      </c>
      <c r="EI39" s="37">
        <f t="shared" si="156"/>
        <v>0</v>
      </c>
      <c r="EJ39" s="37">
        <f t="shared" si="156"/>
        <v>0</v>
      </c>
      <c r="EK39" s="37">
        <f t="shared" si="156"/>
        <v>0</v>
      </c>
      <c r="EL39" s="37">
        <f t="shared" si="156"/>
        <v>0</v>
      </c>
      <c r="EM39" s="37">
        <f t="shared" si="156"/>
        <v>0</v>
      </c>
      <c r="EN39" s="37">
        <f t="shared" si="156"/>
        <v>0</v>
      </c>
      <c r="EO39" s="37">
        <f t="shared" si="156"/>
        <v>0</v>
      </c>
      <c r="EP39" s="37">
        <f t="shared" si="156"/>
        <v>0</v>
      </c>
      <c r="EQ39" s="37">
        <f t="shared" si="156"/>
        <v>0</v>
      </c>
      <c r="ER39" s="37">
        <f t="shared" si="156"/>
        <v>0</v>
      </c>
      <c r="ES39" s="37">
        <f t="shared" si="156"/>
        <v>0</v>
      </c>
      <c r="ET39" s="37">
        <f t="shared" si="156"/>
        <v>0</v>
      </c>
      <c r="EU39" s="37">
        <f t="shared" si="156"/>
        <v>0</v>
      </c>
      <c r="EV39" s="37">
        <f t="shared" si="156"/>
        <v>0</v>
      </c>
      <c r="EW39" s="37">
        <f t="shared" si="156"/>
        <v>0</v>
      </c>
      <c r="EX39" s="37">
        <f t="shared" si="156"/>
        <v>0</v>
      </c>
      <c r="EY39" s="37">
        <f t="shared" si="156"/>
        <v>0</v>
      </c>
      <c r="EZ39" s="37">
        <f t="shared" si="156"/>
        <v>0</v>
      </c>
      <c r="FA39" s="37">
        <f t="shared" si="156"/>
        <v>0</v>
      </c>
      <c r="FB39" s="37">
        <f t="shared" si="156"/>
        <v>0</v>
      </c>
      <c r="FC39" s="37">
        <f t="shared" si="156"/>
        <v>0</v>
      </c>
      <c r="FD39" s="37">
        <f t="shared" si="156"/>
        <v>0</v>
      </c>
      <c r="FE39" s="37">
        <f t="shared" si="156"/>
        <v>0</v>
      </c>
      <c r="FF39" s="37">
        <f t="shared" si="156"/>
        <v>0</v>
      </c>
      <c r="FG39" s="37">
        <f t="shared" si="156"/>
        <v>0</v>
      </c>
      <c r="FH39" s="37">
        <f t="shared" si="156"/>
        <v>0</v>
      </c>
      <c r="FI39" s="37">
        <f t="shared" si="156"/>
        <v>0</v>
      </c>
      <c r="FJ39" s="37">
        <f t="shared" si="156"/>
        <v>0</v>
      </c>
      <c r="FK39" s="37">
        <f t="shared" si="156"/>
        <v>0</v>
      </c>
      <c r="FL39" s="37">
        <f t="shared" si="156"/>
        <v>0</v>
      </c>
      <c r="FM39" s="37">
        <f t="shared" si="156"/>
        <v>0</v>
      </c>
      <c r="FN39" s="37">
        <f t="shared" si="156"/>
        <v>0</v>
      </c>
      <c r="FO39" s="37">
        <f t="shared" si="156"/>
        <v>0</v>
      </c>
      <c r="FP39" s="37">
        <f t="shared" si="156"/>
        <v>0</v>
      </c>
      <c r="FQ39" s="37">
        <f t="shared" si="156"/>
        <v>0</v>
      </c>
      <c r="FR39" s="37">
        <f t="shared" si="156"/>
        <v>0</v>
      </c>
      <c r="FS39" s="37">
        <f t="shared" si="156"/>
        <v>0</v>
      </c>
      <c r="FT39" s="37">
        <f t="shared" si="156"/>
        <v>0</v>
      </c>
      <c r="FU39" s="37">
        <f t="shared" si="156"/>
        <v>0</v>
      </c>
      <c r="FV39" s="37">
        <f t="shared" si="156"/>
        <v>0</v>
      </c>
      <c r="FW39" s="37">
        <f t="shared" si="156"/>
        <v>0</v>
      </c>
      <c r="FX39" s="37">
        <f t="shared" si="156"/>
        <v>0</v>
      </c>
      <c r="FY39" s="37">
        <f t="shared" si="156"/>
        <v>0</v>
      </c>
      <c r="FZ39" s="37">
        <f t="shared" si="156"/>
        <v>0</v>
      </c>
      <c r="GA39" s="37">
        <f t="shared" si="156"/>
        <v>0</v>
      </c>
      <c r="GB39" s="37">
        <f t="shared" si="156"/>
        <v>0</v>
      </c>
      <c r="GC39" s="37">
        <f t="shared" si="156"/>
        <v>0</v>
      </c>
      <c r="GD39" s="37">
        <f t="shared" si="156"/>
        <v>0</v>
      </c>
      <c r="GE39" s="37">
        <f t="shared" si="156"/>
        <v>0</v>
      </c>
      <c r="GF39" s="37">
        <f t="shared" si="156"/>
        <v>0</v>
      </c>
      <c r="GG39" s="37">
        <f t="shared" si="156"/>
        <v>0</v>
      </c>
      <c r="GH39" s="37">
        <f t="shared" si="156"/>
        <v>0</v>
      </c>
      <c r="GI39" s="37">
        <f t="shared" si="156"/>
        <v>0</v>
      </c>
      <c r="GJ39" s="37">
        <f t="shared" si="156"/>
        <v>0</v>
      </c>
      <c r="GK39" s="37">
        <f t="shared" si="156"/>
        <v>0</v>
      </c>
      <c r="GL39" s="37">
        <f t="shared" si="156"/>
        <v>0</v>
      </c>
      <c r="GM39" s="37">
        <f t="shared" si="156"/>
        <v>0</v>
      </c>
      <c r="GN39" s="37">
        <f t="shared" si="156"/>
        <v>0</v>
      </c>
      <c r="GO39" s="37">
        <f t="shared" ref="GO39:IZ42" si="157">IF(GO$2&gt;=$C38,IF(GO$2&lt;=$C39,(GO$2-$C38)/($C39-$C38),IF(GO$2&lt;=$C40,1-(GO$2-$C39)/($C40-$C39),0)),0)</f>
        <v>0</v>
      </c>
      <c r="GP39" s="37">
        <f t="shared" si="157"/>
        <v>0</v>
      </c>
      <c r="GQ39" s="37">
        <f t="shared" si="157"/>
        <v>0</v>
      </c>
      <c r="GR39" s="37">
        <f t="shared" si="157"/>
        <v>0</v>
      </c>
      <c r="GS39" s="37">
        <f t="shared" si="157"/>
        <v>0</v>
      </c>
      <c r="GT39" s="37">
        <f t="shared" si="157"/>
        <v>0</v>
      </c>
      <c r="GU39" s="37">
        <f t="shared" si="157"/>
        <v>0</v>
      </c>
      <c r="GV39" s="37">
        <f t="shared" si="157"/>
        <v>0</v>
      </c>
      <c r="GW39" s="37">
        <f t="shared" si="157"/>
        <v>0</v>
      </c>
      <c r="GX39" s="37">
        <f t="shared" si="157"/>
        <v>0</v>
      </c>
      <c r="GY39" s="37">
        <f t="shared" si="157"/>
        <v>0</v>
      </c>
      <c r="GZ39" s="37">
        <f t="shared" si="157"/>
        <v>0</v>
      </c>
      <c r="HA39" s="37">
        <f t="shared" si="157"/>
        <v>0</v>
      </c>
      <c r="HB39" s="37">
        <f t="shared" si="157"/>
        <v>0</v>
      </c>
      <c r="HC39" s="37">
        <f t="shared" si="157"/>
        <v>0</v>
      </c>
      <c r="HD39" s="37">
        <f t="shared" si="157"/>
        <v>0</v>
      </c>
      <c r="HE39" s="37">
        <f t="shared" si="157"/>
        <v>0</v>
      </c>
      <c r="HF39" s="37">
        <f t="shared" si="157"/>
        <v>0</v>
      </c>
      <c r="HG39" s="37">
        <f t="shared" si="157"/>
        <v>0</v>
      </c>
      <c r="HH39" s="37">
        <f t="shared" si="157"/>
        <v>0</v>
      </c>
      <c r="HI39" s="37">
        <f t="shared" si="157"/>
        <v>0</v>
      </c>
      <c r="HJ39" s="37">
        <f t="shared" si="157"/>
        <v>0</v>
      </c>
      <c r="HK39" s="37">
        <f t="shared" si="157"/>
        <v>0</v>
      </c>
      <c r="HL39" s="37">
        <f t="shared" si="157"/>
        <v>0</v>
      </c>
      <c r="HM39" s="37">
        <f t="shared" si="157"/>
        <v>0</v>
      </c>
      <c r="HN39" s="37">
        <f t="shared" si="157"/>
        <v>0</v>
      </c>
      <c r="HO39" s="37">
        <f t="shared" si="157"/>
        <v>0</v>
      </c>
      <c r="HP39" s="37">
        <f t="shared" si="157"/>
        <v>0</v>
      </c>
      <c r="HQ39" s="37">
        <f t="shared" si="157"/>
        <v>0</v>
      </c>
      <c r="HR39" s="37">
        <f t="shared" si="157"/>
        <v>0</v>
      </c>
      <c r="HS39" s="37">
        <f t="shared" si="157"/>
        <v>0</v>
      </c>
      <c r="HT39" s="37">
        <f t="shared" si="157"/>
        <v>0</v>
      </c>
      <c r="HU39" s="37">
        <f t="shared" si="157"/>
        <v>0</v>
      </c>
      <c r="HV39" s="37">
        <f t="shared" si="157"/>
        <v>0</v>
      </c>
      <c r="HW39" s="37">
        <f t="shared" si="157"/>
        <v>0</v>
      </c>
      <c r="HX39" s="37">
        <f t="shared" si="157"/>
        <v>0</v>
      </c>
      <c r="HY39" s="37">
        <f t="shared" si="157"/>
        <v>0</v>
      </c>
      <c r="HZ39" s="37">
        <f t="shared" si="157"/>
        <v>0</v>
      </c>
      <c r="IA39" s="37">
        <f t="shared" si="157"/>
        <v>0</v>
      </c>
      <c r="IB39" s="37">
        <f t="shared" si="157"/>
        <v>0</v>
      </c>
      <c r="IC39" s="37">
        <f t="shared" si="157"/>
        <v>0</v>
      </c>
      <c r="ID39" s="37">
        <f t="shared" si="157"/>
        <v>0</v>
      </c>
      <c r="IE39" s="37">
        <f t="shared" si="157"/>
        <v>0</v>
      </c>
      <c r="IF39" s="37">
        <f t="shared" si="157"/>
        <v>0</v>
      </c>
      <c r="IG39" s="37">
        <f t="shared" si="157"/>
        <v>0</v>
      </c>
      <c r="IH39" s="37">
        <f t="shared" si="157"/>
        <v>0</v>
      </c>
      <c r="II39" s="37">
        <f t="shared" si="157"/>
        <v>0</v>
      </c>
      <c r="IJ39" s="37">
        <f t="shared" si="157"/>
        <v>0</v>
      </c>
      <c r="IK39" s="37">
        <f t="shared" si="157"/>
        <v>0</v>
      </c>
      <c r="IL39" s="37">
        <f t="shared" si="157"/>
        <v>0</v>
      </c>
      <c r="IM39" s="37">
        <f t="shared" si="157"/>
        <v>0</v>
      </c>
      <c r="IN39" s="37">
        <f t="shared" si="157"/>
        <v>0</v>
      </c>
      <c r="IO39" s="37">
        <f t="shared" si="157"/>
        <v>0</v>
      </c>
      <c r="IP39" s="37">
        <f t="shared" si="157"/>
        <v>0</v>
      </c>
      <c r="IQ39" s="37">
        <f t="shared" si="157"/>
        <v>0</v>
      </c>
      <c r="IR39" s="37">
        <f t="shared" si="157"/>
        <v>0</v>
      </c>
      <c r="IS39" s="37">
        <f t="shared" si="157"/>
        <v>0</v>
      </c>
      <c r="IT39" s="37">
        <f t="shared" si="157"/>
        <v>0</v>
      </c>
      <c r="IU39" s="37">
        <f t="shared" si="157"/>
        <v>0</v>
      </c>
      <c r="IV39" s="37">
        <f t="shared" si="157"/>
        <v>0</v>
      </c>
      <c r="IW39" s="37">
        <f t="shared" si="157"/>
        <v>0</v>
      </c>
      <c r="IX39" s="37">
        <f t="shared" si="157"/>
        <v>0</v>
      </c>
      <c r="IY39" s="37">
        <f t="shared" si="157"/>
        <v>0</v>
      </c>
      <c r="IZ39" s="37">
        <f t="shared" si="157"/>
        <v>0</v>
      </c>
      <c r="JA39" s="37">
        <f t="shared" ref="JA39:LL42" si="158">IF(JA$2&gt;=$C38,IF(JA$2&lt;=$C39,(JA$2-$C38)/($C39-$C38),IF(JA$2&lt;=$C40,1-(JA$2-$C39)/($C40-$C39),0)),0)</f>
        <v>0</v>
      </c>
      <c r="JB39" s="37">
        <f t="shared" si="158"/>
        <v>0</v>
      </c>
      <c r="JC39" s="37">
        <f t="shared" si="158"/>
        <v>0</v>
      </c>
      <c r="JD39" s="37">
        <f t="shared" si="158"/>
        <v>0</v>
      </c>
      <c r="JE39" s="37">
        <f t="shared" si="158"/>
        <v>0</v>
      </c>
      <c r="JF39" s="37">
        <f t="shared" si="158"/>
        <v>0</v>
      </c>
      <c r="JG39" s="37">
        <f t="shared" si="158"/>
        <v>0</v>
      </c>
      <c r="JH39" s="37">
        <f t="shared" si="158"/>
        <v>0</v>
      </c>
      <c r="JI39" s="37">
        <f t="shared" si="158"/>
        <v>0</v>
      </c>
      <c r="JJ39" s="37">
        <f t="shared" si="158"/>
        <v>0</v>
      </c>
      <c r="JK39" s="37">
        <f t="shared" si="158"/>
        <v>0</v>
      </c>
      <c r="JL39" s="37">
        <f t="shared" si="158"/>
        <v>0</v>
      </c>
      <c r="JM39" s="37">
        <f t="shared" si="158"/>
        <v>0</v>
      </c>
      <c r="JN39" s="37">
        <f t="shared" si="158"/>
        <v>0</v>
      </c>
      <c r="JO39" s="37">
        <f t="shared" si="158"/>
        <v>0</v>
      </c>
      <c r="JP39" s="37">
        <f t="shared" si="158"/>
        <v>0</v>
      </c>
      <c r="JQ39" s="37">
        <f t="shared" si="158"/>
        <v>0</v>
      </c>
      <c r="JR39" s="37">
        <f t="shared" si="158"/>
        <v>0</v>
      </c>
      <c r="JS39" s="37">
        <f t="shared" si="158"/>
        <v>0</v>
      </c>
      <c r="JT39" s="37">
        <f t="shared" si="158"/>
        <v>0</v>
      </c>
      <c r="JU39" s="37">
        <f t="shared" si="158"/>
        <v>0</v>
      </c>
      <c r="JV39" s="37">
        <f t="shared" si="158"/>
        <v>0</v>
      </c>
      <c r="JW39" s="37">
        <f t="shared" si="158"/>
        <v>0</v>
      </c>
      <c r="JX39" s="37">
        <f t="shared" si="158"/>
        <v>0</v>
      </c>
      <c r="JY39" s="37">
        <f t="shared" si="158"/>
        <v>0</v>
      </c>
      <c r="JZ39" s="37">
        <f t="shared" si="158"/>
        <v>0</v>
      </c>
      <c r="KA39" s="37">
        <f t="shared" si="158"/>
        <v>0</v>
      </c>
      <c r="KB39" s="37">
        <f t="shared" si="158"/>
        <v>0</v>
      </c>
      <c r="KC39" s="37">
        <f t="shared" si="158"/>
        <v>0</v>
      </c>
      <c r="KD39" s="37">
        <f t="shared" si="158"/>
        <v>0</v>
      </c>
      <c r="KE39" s="37">
        <f t="shared" si="158"/>
        <v>0</v>
      </c>
      <c r="KF39" s="37">
        <f t="shared" si="158"/>
        <v>0</v>
      </c>
      <c r="KG39" s="37">
        <f t="shared" si="158"/>
        <v>0</v>
      </c>
      <c r="KH39" s="37">
        <f t="shared" si="158"/>
        <v>0</v>
      </c>
      <c r="KI39" s="37">
        <f t="shared" si="158"/>
        <v>0</v>
      </c>
      <c r="KJ39" s="37">
        <f t="shared" si="158"/>
        <v>0</v>
      </c>
      <c r="KK39" s="37">
        <f t="shared" si="158"/>
        <v>0</v>
      </c>
      <c r="KL39" s="37">
        <f t="shared" si="158"/>
        <v>0</v>
      </c>
      <c r="KM39" s="37">
        <f t="shared" si="158"/>
        <v>0</v>
      </c>
      <c r="KN39" s="37">
        <f t="shared" si="158"/>
        <v>0</v>
      </c>
      <c r="KO39" s="37">
        <f t="shared" si="158"/>
        <v>0</v>
      </c>
      <c r="KP39" s="37">
        <f t="shared" si="158"/>
        <v>0</v>
      </c>
      <c r="KQ39" s="37">
        <f t="shared" si="158"/>
        <v>0</v>
      </c>
      <c r="KR39" s="37">
        <f t="shared" si="158"/>
        <v>0</v>
      </c>
      <c r="KS39" s="37">
        <f t="shared" si="158"/>
        <v>0</v>
      </c>
      <c r="KT39" s="37">
        <f t="shared" si="158"/>
        <v>0</v>
      </c>
      <c r="KU39" s="37">
        <f t="shared" si="158"/>
        <v>0</v>
      </c>
      <c r="KV39" s="37">
        <f t="shared" si="158"/>
        <v>0</v>
      </c>
      <c r="KW39" s="37">
        <f t="shared" si="158"/>
        <v>0</v>
      </c>
      <c r="KX39" s="37">
        <f t="shared" si="158"/>
        <v>0</v>
      </c>
      <c r="KY39" s="37">
        <f t="shared" si="158"/>
        <v>0</v>
      </c>
      <c r="KZ39" s="37">
        <f t="shared" si="158"/>
        <v>0</v>
      </c>
      <c r="LA39" s="37">
        <f t="shared" si="158"/>
        <v>0</v>
      </c>
      <c r="LB39" s="37">
        <f t="shared" si="158"/>
        <v>0</v>
      </c>
      <c r="LC39" s="37">
        <f t="shared" si="158"/>
        <v>0</v>
      </c>
      <c r="LD39" s="37">
        <f t="shared" si="158"/>
        <v>0</v>
      </c>
      <c r="LE39" s="37">
        <f t="shared" si="158"/>
        <v>0</v>
      </c>
      <c r="LF39" s="37">
        <f t="shared" si="158"/>
        <v>0</v>
      </c>
      <c r="LG39" s="37">
        <f t="shared" si="158"/>
        <v>0</v>
      </c>
      <c r="LH39" s="37">
        <f t="shared" si="158"/>
        <v>0</v>
      </c>
      <c r="LI39" s="37">
        <f t="shared" si="158"/>
        <v>0</v>
      </c>
      <c r="LJ39" s="37">
        <f t="shared" si="158"/>
        <v>0</v>
      </c>
      <c r="LK39" s="37">
        <f t="shared" si="158"/>
        <v>0</v>
      </c>
      <c r="LL39" s="37">
        <f t="shared" si="158"/>
        <v>0</v>
      </c>
      <c r="LM39" s="37">
        <f t="shared" ref="LM39:MZ42" si="159">IF(LM$2&gt;=$C38,IF(LM$2&lt;=$C39,(LM$2-$C38)/($C39-$C38),IF(LM$2&lt;=$C40,1-(LM$2-$C39)/($C40-$C39),0)),0)</f>
        <v>0</v>
      </c>
      <c r="LN39" s="37">
        <f t="shared" si="159"/>
        <v>0</v>
      </c>
      <c r="LO39" s="37">
        <f t="shared" si="159"/>
        <v>0</v>
      </c>
      <c r="LP39" s="37">
        <f t="shared" si="159"/>
        <v>0</v>
      </c>
      <c r="LQ39" s="37">
        <f t="shared" si="159"/>
        <v>0</v>
      </c>
      <c r="LR39" s="37">
        <f t="shared" si="159"/>
        <v>0</v>
      </c>
      <c r="LS39" s="37">
        <f t="shared" si="159"/>
        <v>0</v>
      </c>
      <c r="LT39" s="37">
        <f t="shared" si="159"/>
        <v>0</v>
      </c>
      <c r="LU39" s="37">
        <f t="shared" si="159"/>
        <v>0</v>
      </c>
      <c r="LV39" s="37">
        <f t="shared" si="159"/>
        <v>0</v>
      </c>
      <c r="LW39" s="37">
        <f t="shared" si="159"/>
        <v>0</v>
      </c>
      <c r="LX39" s="37">
        <f t="shared" si="159"/>
        <v>0</v>
      </c>
      <c r="LY39" s="37">
        <f t="shared" si="159"/>
        <v>0</v>
      </c>
      <c r="LZ39" s="37">
        <f t="shared" si="159"/>
        <v>0</v>
      </c>
      <c r="MA39" s="37">
        <f t="shared" si="159"/>
        <v>0</v>
      </c>
      <c r="MB39" s="37">
        <f t="shared" si="159"/>
        <v>0</v>
      </c>
      <c r="MC39" s="37">
        <f t="shared" si="159"/>
        <v>0</v>
      </c>
      <c r="MD39" s="37">
        <f t="shared" si="159"/>
        <v>0</v>
      </c>
      <c r="ME39" s="37">
        <f t="shared" si="159"/>
        <v>0</v>
      </c>
      <c r="MF39" s="37">
        <f t="shared" si="159"/>
        <v>0</v>
      </c>
      <c r="MG39" s="37">
        <f t="shared" si="159"/>
        <v>0</v>
      </c>
      <c r="MH39" s="37">
        <f t="shared" si="159"/>
        <v>0</v>
      </c>
      <c r="MI39" s="37">
        <f t="shared" si="159"/>
        <v>0</v>
      </c>
      <c r="MJ39" s="37">
        <f t="shared" si="159"/>
        <v>0</v>
      </c>
      <c r="MK39" s="37">
        <f t="shared" si="159"/>
        <v>0</v>
      </c>
      <c r="ML39" s="37">
        <f t="shared" si="159"/>
        <v>0</v>
      </c>
      <c r="MM39" s="37">
        <f t="shared" si="159"/>
        <v>0</v>
      </c>
      <c r="MN39" s="37">
        <f t="shared" si="159"/>
        <v>0</v>
      </c>
      <c r="MO39" s="37">
        <f t="shared" si="159"/>
        <v>0</v>
      </c>
      <c r="MP39" s="37">
        <f t="shared" si="159"/>
        <v>0</v>
      </c>
      <c r="MQ39" s="37">
        <f t="shared" si="159"/>
        <v>0</v>
      </c>
      <c r="MR39" s="37">
        <f t="shared" si="159"/>
        <v>0</v>
      </c>
      <c r="MS39" s="37">
        <f t="shared" si="159"/>
        <v>0</v>
      </c>
      <c r="MT39" s="37">
        <f t="shared" si="159"/>
        <v>0</v>
      </c>
      <c r="MU39" s="37">
        <f t="shared" si="159"/>
        <v>0</v>
      </c>
      <c r="MV39" s="37">
        <f t="shared" si="159"/>
        <v>0</v>
      </c>
      <c r="MW39" s="37">
        <f t="shared" si="159"/>
        <v>0</v>
      </c>
      <c r="MX39" s="37">
        <f t="shared" si="159"/>
        <v>0</v>
      </c>
      <c r="MY39" s="37">
        <f t="shared" si="159"/>
        <v>0</v>
      </c>
      <c r="MZ39" s="37">
        <f t="shared" si="159"/>
        <v>0</v>
      </c>
      <c r="NA39" s="37">
        <f>IF(NA$2&gt;=$C38,IF(NA$2&lt;=$C39,(NA$2-$C38)/($C39-$C38),IF(NA$2&lt;=$C40,1-(NA$2-$C39)/($C40-$C39),0)),0)</f>
        <v>0</v>
      </c>
    </row>
    <row r="40" spans="2:365" x14ac:dyDescent="0.25">
      <c r="C40" s="36">
        <v>36</v>
      </c>
      <c r="D40" s="36" t="str">
        <f t="shared" si="153"/>
        <v>3y</v>
      </c>
      <c r="E40" s="37">
        <f t="shared" si="154"/>
        <v>0</v>
      </c>
      <c r="F40" s="37">
        <f t="shared" si="154"/>
        <v>0</v>
      </c>
      <c r="G40" s="37">
        <f t="shared" si="154"/>
        <v>0</v>
      </c>
      <c r="H40" s="37">
        <f t="shared" si="154"/>
        <v>0</v>
      </c>
      <c r="I40" s="37">
        <f t="shared" si="154"/>
        <v>0</v>
      </c>
      <c r="J40" s="37">
        <f t="shared" si="154"/>
        <v>0</v>
      </c>
      <c r="K40" s="37">
        <f t="shared" si="154"/>
        <v>0</v>
      </c>
      <c r="L40" s="37">
        <f t="shared" si="154"/>
        <v>0</v>
      </c>
      <c r="M40" s="37">
        <f t="shared" si="154"/>
        <v>0</v>
      </c>
      <c r="N40" s="37">
        <f t="shared" si="154"/>
        <v>0</v>
      </c>
      <c r="O40" s="37">
        <f t="shared" si="154"/>
        <v>0</v>
      </c>
      <c r="P40" s="37">
        <f t="shared" si="154"/>
        <v>0</v>
      </c>
      <c r="Q40" s="37">
        <f t="shared" si="154"/>
        <v>0</v>
      </c>
      <c r="R40" s="37">
        <f t="shared" si="154"/>
        <v>0</v>
      </c>
      <c r="S40" s="37">
        <f t="shared" si="154"/>
        <v>0</v>
      </c>
      <c r="T40" s="37">
        <f t="shared" si="154"/>
        <v>0</v>
      </c>
      <c r="U40" s="37">
        <f t="shared" si="154"/>
        <v>0</v>
      </c>
      <c r="V40" s="37">
        <f t="shared" si="154"/>
        <v>0</v>
      </c>
      <c r="W40" s="37">
        <f t="shared" si="154"/>
        <v>0</v>
      </c>
      <c r="X40" s="37">
        <f t="shared" si="154"/>
        <v>0</v>
      </c>
      <c r="Y40" s="37">
        <f t="shared" si="154"/>
        <v>0</v>
      </c>
      <c r="Z40" s="37">
        <f t="shared" si="154"/>
        <v>0</v>
      </c>
      <c r="AA40" s="37">
        <f t="shared" si="154"/>
        <v>0</v>
      </c>
      <c r="AB40" s="37">
        <f t="shared" si="154"/>
        <v>0</v>
      </c>
      <c r="AC40" s="37">
        <f t="shared" si="154"/>
        <v>0</v>
      </c>
      <c r="AD40" s="37">
        <f t="shared" si="154"/>
        <v>8.3333333333333329E-2</v>
      </c>
      <c r="AE40" s="37">
        <f t="shared" si="154"/>
        <v>0.16666666666666666</v>
      </c>
      <c r="AF40" s="37">
        <f t="shared" si="154"/>
        <v>0.25</v>
      </c>
      <c r="AG40" s="37">
        <f t="shared" si="154"/>
        <v>0.33333333333333331</v>
      </c>
      <c r="AH40" s="37">
        <f t="shared" si="154"/>
        <v>0.41666666666666669</v>
      </c>
      <c r="AI40" s="37">
        <f t="shared" si="154"/>
        <v>0.5</v>
      </c>
      <c r="AJ40" s="37">
        <f t="shared" si="154"/>
        <v>0.58333333333333337</v>
      </c>
      <c r="AK40" s="37">
        <f t="shared" si="154"/>
        <v>0.66666666666666663</v>
      </c>
      <c r="AL40" s="37">
        <f t="shared" si="154"/>
        <v>0.75</v>
      </c>
      <c r="AM40" s="37">
        <f t="shared" si="154"/>
        <v>0.83333333333333337</v>
      </c>
      <c r="AN40" s="37">
        <f t="shared" si="154"/>
        <v>0.91666666666666663</v>
      </c>
      <c r="AO40" s="37">
        <f t="shared" si="154"/>
        <v>1</v>
      </c>
      <c r="AP40" s="37">
        <f t="shared" si="154"/>
        <v>0.95833333333333337</v>
      </c>
      <c r="AQ40" s="37">
        <f t="shared" si="154"/>
        <v>0.91666666666666663</v>
      </c>
      <c r="AR40" s="37">
        <f t="shared" si="154"/>
        <v>0.875</v>
      </c>
      <c r="AS40" s="37">
        <f t="shared" si="154"/>
        <v>0.83333333333333337</v>
      </c>
      <c r="AT40" s="37">
        <f t="shared" si="154"/>
        <v>0.79166666666666663</v>
      </c>
      <c r="AU40" s="37">
        <f t="shared" si="154"/>
        <v>0.75</v>
      </c>
      <c r="AV40" s="37">
        <f t="shared" si="154"/>
        <v>0.70833333333333326</v>
      </c>
      <c r="AW40" s="37">
        <f t="shared" si="154"/>
        <v>0.66666666666666674</v>
      </c>
      <c r="AX40" s="37">
        <f t="shared" si="154"/>
        <v>0.625</v>
      </c>
      <c r="AY40" s="37">
        <f t="shared" si="154"/>
        <v>0.58333333333333326</v>
      </c>
      <c r="AZ40" s="37">
        <f t="shared" si="154"/>
        <v>0.54166666666666674</v>
      </c>
      <c r="BA40" s="37">
        <f t="shared" si="154"/>
        <v>0.5</v>
      </c>
      <c r="BB40" s="37">
        <f t="shared" si="154"/>
        <v>0.45833333333333337</v>
      </c>
      <c r="BC40" s="37">
        <f t="shared" si="154"/>
        <v>0.41666666666666663</v>
      </c>
      <c r="BD40" s="37">
        <f t="shared" si="154"/>
        <v>0.375</v>
      </c>
      <c r="BE40" s="37">
        <f t="shared" si="154"/>
        <v>0.33333333333333337</v>
      </c>
      <c r="BF40" s="37">
        <f t="shared" si="154"/>
        <v>0.29166666666666663</v>
      </c>
      <c r="BG40" s="37">
        <f t="shared" si="154"/>
        <v>0.25</v>
      </c>
      <c r="BH40" s="37">
        <f t="shared" si="154"/>
        <v>0.20833333333333337</v>
      </c>
      <c r="BI40" s="37">
        <f t="shared" si="154"/>
        <v>0.16666666666666663</v>
      </c>
      <c r="BJ40" s="37">
        <f t="shared" si="154"/>
        <v>0.125</v>
      </c>
      <c r="BK40" s="37">
        <f t="shared" si="154"/>
        <v>8.333333333333337E-2</v>
      </c>
      <c r="BL40" s="37">
        <f t="shared" si="154"/>
        <v>4.166666666666663E-2</v>
      </c>
      <c r="BM40" s="37">
        <f t="shared" si="154"/>
        <v>0</v>
      </c>
      <c r="BN40" s="37">
        <f t="shared" si="154"/>
        <v>0</v>
      </c>
      <c r="BO40" s="37">
        <f t="shared" si="154"/>
        <v>0</v>
      </c>
      <c r="BP40" s="37">
        <f t="shared" si="154"/>
        <v>0</v>
      </c>
      <c r="BQ40" s="37">
        <f t="shared" si="155"/>
        <v>0</v>
      </c>
      <c r="BR40" s="37">
        <f t="shared" si="155"/>
        <v>0</v>
      </c>
      <c r="BS40" s="37">
        <f t="shared" si="155"/>
        <v>0</v>
      </c>
      <c r="BT40" s="37">
        <f t="shared" si="155"/>
        <v>0</v>
      </c>
      <c r="BU40" s="37">
        <f t="shared" si="155"/>
        <v>0</v>
      </c>
      <c r="BV40" s="37">
        <f t="shared" si="155"/>
        <v>0</v>
      </c>
      <c r="BW40" s="37">
        <f t="shared" si="155"/>
        <v>0</v>
      </c>
      <c r="BX40" s="37">
        <f t="shared" si="155"/>
        <v>0</v>
      </c>
      <c r="BY40" s="37">
        <f t="shared" si="155"/>
        <v>0</v>
      </c>
      <c r="BZ40" s="37">
        <f t="shared" si="155"/>
        <v>0</v>
      </c>
      <c r="CA40" s="37">
        <f t="shared" si="155"/>
        <v>0</v>
      </c>
      <c r="CB40" s="37">
        <f t="shared" si="155"/>
        <v>0</v>
      </c>
      <c r="CC40" s="37">
        <f t="shared" si="155"/>
        <v>0</v>
      </c>
      <c r="CD40" s="37">
        <f t="shared" si="155"/>
        <v>0</v>
      </c>
      <c r="CE40" s="37">
        <f t="shared" si="155"/>
        <v>0</v>
      </c>
      <c r="CF40" s="37">
        <f t="shared" si="155"/>
        <v>0</v>
      </c>
      <c r="CG40" s="37">
        <f t="shared" si="155"/>
        <v>0</v>
      </c>
      <c r="CH40" s="37">
        <f t="shared" si="155"/>
        <v>0</v>
      </c>
      <c r="CI40" s="37">
        <f t="shared" si="155"/>
        <v>0</v>
      </c>
      <c r="CJ40" s="37">
        <f t="shared" si="155"/>
        <v>0</v>
      </c>
      <c r="CK40" s="37">
        <f t="shared" si="155"/>
        <v>0</v>
      </c>
      <c r="CL40" s="37">
        <f t="shared" si="155"/>
        <v>0</v>
      </c>
      <c r="CM40" s="37">
        <f t="shared" si="155"/>
        <v>0</v>
      </c>
      <c r="CN40" s="37">
        <f t="shared" si="155"/>
        <v>0</v>
      </c>
      <c r="CO40" s="37">
        <f t="shared" si="155"/>
        <v>0</v>
      </c>
      <c r="CP40" s="37">
        <f t="shared" si="155"/>
        <v>0</v>
      </c>
      <c r="CQ40" s="37">
        <f t="shared" si="155"/>
        <v>0</v>
      </c>
      <c r="CR40" s="37">
        <f t="shared" si="155"/>
        <v>0</v>
      </c>
      <c r="CS40" s="37">
        <f t="shared" si="155"/>
        <v>0</v>
      </c>
      <c r="CT40" s="37">
        <f t="shared" si="155"/>
        <v>0</v>
      </c>
      <c r="CU40" s="37">
        <f t="shared" si="155"/>
        <v>0</v>
      </c>
      <c r="CV40" s="37">
        <f t="shared" si="155"/>
        <v>0</v>
      </c>
      <c r="CW40" s="37">
        <f t="shared" si="155"/>
        <v>0</v>
      </c>
      <c r="CX40" s="37">
        <f t="shared" si="155"/>
        <v>0</v>
      </c>
      <c r="CY40" s="37">
        <f t="shared" si="155"/>
        <v>0</v>
      </c>
      <c r="CZ40" s="37">
        <f t="shared" si="155"/>
        <v>0</v>
      </c>
      <c r="DA40" s="37">
        <f t="shared" si="155"/>
        <v>0</v>
      </c>
      <c r="DB40" s="37">
        <f t="shared" si="155"/>
        <v>0</v>
      </c>
      <c r="DC40" s="37">
        <f t="shared" si="155"/>
        <v>0</v>
      </c>
      <c r="DD40" s="37">
        <f t="shared" si="155"/>
        <v>0</v>
      </c>
      <c r="DE40" s="37">
        <f t="shared" si="155"/>
        <v>0</v>
      </c>
      <c r="DF40" s="37">
        <f t="shared" si="155"/>
        <v>0</v>
      </c>
      <c r="DG40" s="37">
        <f t="shared" si="155"/>
        <v>0</v>
      </c>
      <c r="DH40" s="37">
        <f t="shared" si="155"/>
        <v>0</v>
      </c>
      <c r="DI40" s="37">
        <f t="shared" si="155"/>
        <v>0</v>
      </c>
      <c r="DJ40" s="37">
        <f t="shared" si="155"/>
        <v>0</v>
      </c>
      <c r="DK40" s="37">
        <f t="shared" si="155"/>
        <v>0</v>
      </c>
      <c r="DL40" s="37">
        <f t="shared" si="155"/>
        <v>0</v>
      </c>
      <c r="DM40" s="37">
        <f t="shared" si="155"/>
        <v>0</v>
      </c>
      <c r="DN40" s="37">
        <f t="shared" si="155"/>
        <v>0</v>
      </c>
      <c r="DO40" s="37">
        <f t="shared" si="155"/>
        <v>0</v>
      </c>
      <c r="DP40" s="37">
        <f t="shared" si="155"/>
        <v>0</v>
      </c>
      <c r="DQ40" s="37">
        <f t="shared" si="155"/>
        <v>0</v>
      </c>
      <c r="DR40" s="37">
        <f t="shared" si="155"/>
        <v>0</v>
      </c>
      <c r="DS40" s="37">
        <f t="shared" si="155"/>
        <v>0</v>
      </c>
      <c r="DT40" s="37">
        <f t="shared" si="155"/>
        <v>0</v>
      </c>
      <c r="DU40" s="37">
        <f t="shared" si="155"/>
        <v>0</v>
      </c>
      <c r="DV40" s="37">
        <f t="shared" si="155"/>
        <v>0</v>
      </c>
      <c r="DW40" s="37">
        <f t="shared" si="155"/>
        <v>0</v>
      </c>
      <c r="DX40" s="37">
        <f t="shared" si="155"/>
        <v>0</v>
      </c>
      <c r="DY40" s="37">
        <f t="shared" si="155"/>
        <v>0</v>
      </c>
      <c r="DZ40" s="37">
        <f t="shared" si="155"/>
        <v>0</v>
      </c>
      <c r="EA40" s="37">
        <f t="shared" si="155"/>
        <v>0</v>
      </c>
      <c r="EB40" s="37">
        <f t="shared" si="155"/>
        <v>0</v>
      </c>
      <c r="EC40" s="37">
        <f t="shared" si="156"/>
        <v>0</v>
      </c>
      <c r="ED40" s="37">
        <f t="shared" si="156"/>
        <v>0</v>
      </c>
      <c r="EE40" s="37">
        <f t="shared" si="156"/>
        <v>0</v>
      </c>
      <c r="EF40" s="37">
        <f t="shared" si="156"/>
        <v>0</v>
      </c>
      <c r="EG40" s="37">
        <f t="shared" si="156"/>
        <v>0</v>
      </c>
      <c r="EH40" s="37">
        <f t="shared" si="156"/>
        <v>0</v>
      </c>
      <c r="EI40" s="37">
        <f t="shared" si="156"/>
        <v>0</v>
      </c>
      <c r="EJ40" s="37">
        <f t="shared" si="156"/>
        <v>0</v>
      </c>
      <c r="EK40" s="37">
        <f t="shared" si="156"/>
        <v>0</v>
      </c>
      <c r="EL40" s="37">
        <f t="shared" si="156"/>
        <v>0</v>
      </c>
      <c r="EM40" s="37">
        <f t="shared" si="156"/>
        <v>0</v>
      </c>
      <c r="EN40" s="37">
        <f t="shared" si="156"/>
        <v>0</v>
      </c>
      <c r="EO40" s="37">
        <f t="shared" si="156"/>
        <v>0</v>
      </c>
      <c r="EP40" s="37">
        <f t="shared" si="156"/>
        <v>0</v>
      </c>
      <c r="EQ40" s="37">
        <f t="shared" si="156"/>
        <v>0</v>
      </c>
      <c r="ER40" s="37">
        <f t="shared" si="156"/>
        <v>0</v>
      </c>
      <c r="ES40" s="37">
        <f t="shared" si="156"/>
        <v>0</v>
      </c>
      <c r="ET40" s="37">
        <f t="shared" si="156"/>
        <v>0</v>
      </c>
      <c r="EU40" s="37">
        <f t="shared" si="156"/>
        <v>0</v>
      </c>
      <c r="EV40" s="37">
        <f t="shared" si="156"/>
        <v>0</v>
      </c>
      <c r="EW40" s="37">
        <f t="shared" si="156"/>
        <v>0</v>
      </c>
      <c r="EX40" s="37">
        <f t="shared" si="156"/>
        <v>0</v>
      </c>
      <c r="EY40" s="37">
        <f t="shared" si="156"/>
        <v>0</v>
      </c>
      <c r="EZ40" s="37">
        <f t="shared" si="156"/>
        <v>0</v>
      </c>
      <c r="FA40" s="37">
        <f t="shared" si="156"/>
        <v>0</v>
      </c>
      <c r="FB40" s="37">
        <f t="shared" si="156"/>
        <v>0</v>
      </c>
      <c r="FC40" s="37">
        <f t="shared" si="156"/>
        <v>0</v>
      </c>
      <c r="FD40" s="37">
        <f t="shared" si="156"/>
        <v>0</v>
      </c>
      <c r="FE40" s="37">
        <f t="shared" si="156"/>
        <v>0</v>
      </c>
      <c r="FF40" s="37">
        <f t="shared" si="156"/>
        <v>0</v>
      </c>
      <c r="FG40" s="37">
        <f t="shared" si="156"/>
        <v>0</v>
      </c>
      <c r="FH40" s="37">
        <f t="shared" si="156"/>
        <v>0</v>
      </c>
      <c r="FI40" s="37">
        <f t="shared" si="156"/>
        <v>0</v>
      </c>
      <c r="FJ40" s="37">
        <f t="shared" si="156"/>
        <v>0</v>
      </c>
      <c r="FK40" s="37">
        <f t="shared" si="156"/>
        <v>0</v>
      </c>
      <c r="FL40" s="37">
        <f t="shared" si="156"/>
        <v>0</v>
      </c>
      <c r="FM40" s="37">
        <f t="shared" si="156"/>
        <v>0</v>
      </c>
      <c r="FN40" s="37">
        <f t="shared" si="156"/>
        <v>0</v>
      </c>
      <c r="FO40" s="37">
        <f t="shared" si="156"/>
        <v>0</v>
      </c>
      <c r="FP40" s="37">
        <f t="shared" si="156"/>
        <v>0</v>
      </c>
      <c r="FQ40" s="37">
        <f t="shared" si="156"/>
        <v>0</v>
      </c>
      <c r="FR40" s="37">
        <f t="shared" si="156"/>
        <v>0</v>
      </c>
      <c r="FS40" s="37">
        <f t="shared" si="156"/>
        <v>0</v>
      </c>
      <c r="FT40" s="37">
        <f t="shared" si="156"/>
        <v>0</v>
      </c>
      <c r="FU40" s="37">
        <f t="shared" si="156"/>
        <v>0</v>
      </c>
      <c r="FV40" s="37">
        <f t="shared" si="156"/>
        <v>0</v>
      </c>
      <c r="FW40" s="37">
        <f t="shared" si="156"/>
        <v>0</v>
      </c>
      <c r="FX40" s="37">
        <f t="shared" si="156"/>
        <v>0</v>
      </c>
      <c r="FY40" s="37">
        <f t="shared" si="156"/>
        <v>0</v>
      </c>
      <c r="FZ40" s="37">
        <f t="shared" si="156"/>
        <v>0</v>
      </c>
      <c r="GA40" s="37">
        <f t="shared" si="156"/>
        <v>0</v>
      </c>
      <c r="GB40" s="37">
        <f t="shared" si="156"/>
        <v>0</v>
      </c>
      <c r="GC40" s="37">
        <f t="shared" si="156"/>
        <v>0</v>
      </c>
      <c r="GD40" s="37">
        <f t="shared" si="156"/>
        <v>0</v>
      </c>
      <c r="GE40" s="37">
        <f t="shared" si="156"/>
        <v>0</v>
      </c>
      <c r="GF40" s="37">
        <f t="shared" si="156"/>
        <v>0</v>
      </c>
      <c r="GG40" s="37">
        <f t="shared" si="156"/>
        <v>0</v>
      </c>
      <c r="GH40" s="37">
        <f t="shared" si="156"/>
        <v>0</v>
      </c>
      <c r="GI40" s="37">
        <f t="shared" si="156"/>
        <v>0</v>
      </c>
      <c r="GJ40" s="37">
        <f t="shared" si="156"/>
        <v>0</v>
      </c>
      <c r="GK40" s="37">
        <f t="shared" si="156"/>
        <v>0</v>
      </c>
      <c r="GL40" s="37">
        <f t="shared" si="156"/>
        <v>0</v>
      </c>
      <c r="GM40" s="37">
        <f t="shared" si="156"/>
        <v>0</v>
      </c>
      <c r="GN40" s="37">
        <f t="shared" si="156"/>
        <v>0</v>
      </c>
      <c r="GO40" s="37">
        <f t="shared" si="157"/>
        <v>0</v>
      </c>
      <c r="GP40" s="37">
        <f t="shared" si="157"/>
        <v>0</v>
      </c>
      <c r="GQ40" s="37">
        <f t="shared" si="157"/>
        <v>0</v>
      </c>
      <c r="GR40" s="37">
        <f t="shared" si="157"/>
        <v>0</v>
      </c>
      <c r="GS40" s="37">
        <f t="shared" si="157"/>
        <v>0</v>
      </c>
      <c r="GT40" s="37">
        <f t="shared" si="157"/>
        <v>0</v>
      </c>
      <c r="GU40" s="37">
        <f t="shared" si="157"/>
        <v>0</v>
      </c>
      <c r="GV40" s="37">
        <f t="shared" si="157"/>
        <v>0</v>
      </c>
      <c r="GW40" s="37">
        <f t="shared" si="157"/>
        <v>0</v>
      </c>
      <c r="GX40" s="37">
        <f t="shared" si="157"/>
        <v>0</v>
      </c>
      <c r="GY40" s="37">
        <f t="shared" si="157"/>
        <v>0</v>
      </c>
      <c r="GZ40" s="37">
        <f t="shared" si="157"/>
        <v>0</v>
      </c>
      <c r="HA40" s="37">
        <f t="shared" si="157"/>
        <v>0</v>
      </c>
      <c r="HB40" s="37">
        <f t="shared" si="157"/>
        <v>0</v>
      </c>
      <c r="HC40" s="37">
        <f t="shared" si="157"/>
        <v>0</v>
      </c>
      <c r="HD40" s="37">
        <f t="shared" si="157"/>
        <v>0</v>
      </c>
      <c r="HE40" s="37">
        <f t="shared" si="157"/>
        <v>0</v>
      </c>
      <c r="HF40" s="37">
        <f t="shared" si="157"/>
        <v>0</v>
      </c>
      <c r="HG40" s="37">
        <f t="shared" si="157"/>
        <v>0</v>
      </c>
      <c r="HH40" s="37">
        <f t="shared" si="157"/>
        <v>0</v>
      </c>
      <c r="HI40" s="37">
        <f t="shared" si="157"/>
        <v>0</v>
      </c>
      <c r="HJ40" s="37">
        <f t="shared" si="157"/>
        <v>0</v>
      </c>
      <c r="HK40" s="37">
        <f t="shared" si="157"/>
        <v>0</v>
      </c>
      <c r="HL40" s="37">
        <f t="shared" si="157"/>
        <v>0</v>
      </c>
      <c r="HM40" s="37">
        <f t="shared" si="157"/>
        <v>0</v>
      </c>
      <c r="HN40" s="37">
        <f t="shared" si="157"/>
        <v>0</v>
      </c>
      <c r="HO40" s="37">
        <f t="shared" si="157"/>
        <v>0</v>
      </c>
      <c r="HP40" s="37">
        <f t="shared" si="157"/>
        <v>0</v>
      </c>
      <c r="HQ40" s="37">
        <f t="shared" si="157"/>
        <v>0</v>
      </c>
      <c r="HR40" s="37">
        <f t="shared" si="157"/>
        <v>0</v>
      </c>
      <c r="HS40" s="37">
        <f t="shared" si="157"/>
        <v>0</v>
      </c>
      <c r="HT40" s="37">
        <f t="shared" si="157"/>
        <v>0</v>
      </c>
      <c r="HU40" s="37">
        <f t="shared" si="157"/>
        <v>0</v>
      </c>
      <c r="HV40" s="37">
        <f t="shared" si="157"/>
        <v>0</v>
      </c>
      <c r="HW40" s="37">
        <f t="shared" si="157"/>
        <v>0</v>
      </c>
      <c r="HX40" s="37">
        <f t="shared" si="157"/>
        <v>0</v>
      </c>
      <c r="HY40" s="37">
        <f t="shared" si="157"/>
        <v>0</v>
      </c>
      <c r="HZ40" s="37">
        <f t="shared" si="157"/>
        <v>0</v>
      </c>
      <c r="IA40" s="37">
        <f t="shared" si="157"/>
        <v>0</v>
      </c>
      <c r="IB40" s="37">
        <f t="shared" si="157"/>
        <v>0</v>
      </c>
      <c r="IC40" s="37">
        <f t="shared" si="157"/>
        <v>0</v>
      </c>
      <c r="ID40" s="37">
        <f t="shared" si="157"/>
        <v>0</v>
      </c>
      <c r="IE40" s="37">
        <f t="shared" si="157"/>
        <v>0</v>
      </c>
      <c r="IF40" s="37">
        <f t="shared" si="157"/>
        <v>0</v>
      </c>
      <c r="IG40" s="37">
        <f t="shared" si="157"/>
        <v>0</v>
      </c>
      <c r="IH40" s="37">
        <f t="shared" si="157"/>
        <v>0</v>
      </c>
      <c r="II40" s="37">
        <f t="shared" si="157"/>
        <v>0</v>
      </c>
      <c r="IJ40" s="37">
        <f t="shared" si="157"/>
        <v>0</v>
      </c>
      <c r="IK40" s="37">
        <f t="shared" si="157"/>
        <v>0</v>
      </c>
      <c r="IL40" s="37">
        <f t="shared" si="157"/>
        <v>0</v>
      </c>
      <c r="IM40" s="37">
        <f t="shared" si="157"/>
        <v>0</v>
      </c>
      <c r="IN40" s="37">
        <f t="shared" si="157"/>
        <v>0</v>
      </c>
      <c r="IO40" s="37">
        <f t="shared" si="157"/>
        <v>0</v>
      </c>
      <c r="IP40" s="37">
        <f t="shared" si="157"/>
        <v>0</v>
      </c>
      <c r="IQ40" s="37">
        <f t="shared" si="157"/>
        <v>0</v>
      </c>
      <c r="IR40" s="37">
        <f t="shared" si="157"/>
        <v>0</v>
      </c>
      <c r="IS40" s="37">
        <f t="shared" si="157"/>
        <v>0</v>
      </c>
      <c r="IT40" s="37">
        <f t="shared" si="157"/>
        <v>0</v>
      </c>
      <c r="IU40" s="37">
        <f t="shared" si="157"/>
        <v>0</v>
      </c>
      <c r="IV40" s="37">
        <f t="shared" si="157"/>
        <v>0</v>
      </c>
      <c r="IW40" s="37">
        <f t="shared" si="157"/>
        <v>0</v>
      </c>
      <c r="IX40" s="37">
        <f t="shared" si="157"/>
        <v>0</v>
      </c>
      <c r="IY40" s="37">
        <f t="shared" si="157"/>
        <v>0</v>
      </c>
      <c r="IZ40" s="37">
        <f t="shared" si="157"/>
        <v>0</v>
      </c>
      <c r="JA40" s="37">
        <f t="shared" si="158"/>
        <v>0</v>
      </c>
      <c r="JB40" s="37">
        <f t="shared" si="158"/>
        <v>0</v>
      </c>
      <c r="JC40" s="37">
        <f t="shared" si="158"/>
        <v>0</v>
      </c>
      <c r="JD40" s="37">
        <f t="shared" si="158"/>
        <v>0</v>
      </c>
      <c r="JE40" s="37">
        <f t="shared" si="158"/>
        <v>0</v>
      </c>
      <c r="JF40" s="37">
        <f t="shared" si="158"/>
        <v>0</v>
      </c>
      <c r="JG40" s="37">
        <f t="shared" si="158"/>
        <v>0</v>
      </c>
      <c r="JH40" s="37">
        <f t="shared" si="158"/>
        <v>0</v>
      </c>
      <c r="JI40" s="37">
        <f t="shared" si="158"/>
        <v>0</v>
      </c>
      <c r="JJ40" s="37">
        <f t="shared" si="158"/>
        <v>0</v>
      </c>
      <c r="JK40" s="37">
        <f t="shared" si="158"/>
        <v>0</v>
      </c>
      <c r="JL40" s="37">
        <f t="shared" si="158"/>
        <v>0</v>
      </c>
      <c r="JM40" s="37">
        <f t="shared" si="158"/>
        <v>0</v>
      </c>
      <c r="JN40" s="37">
        <f t="shared" si="158"/>
        <v>0</v>
      </c>
      <c r="JO40" s="37">
        <f t="shared" si="158"/>
        <v>0</v>
      </c>
      <c r="JP40" s="37">
        <f t="shared" si="158"/>
        <v>0</v>
      </c>
      <c r="JQ40" s="37">
        <f t="shared" si="158"/>
        <v>0</v>
      </c>
      <c r="JR40" s="37">
        <f t="shared" si="158"/>
        <v>0</v>
      </c>
      <c r="JS40" s="37">
        <f t="shared" si="158"/>
        <v>0</v>
      </c>
      <c r="JT40" s="37">
        <f t="shared" si="158"/>
        <v>0</v>
      </c>
      <c r="JU40" s="37">
        <f t="shared" si="158"/>
        <v>0</v>
      </c>
      <c r="JV40" s="37">
        <f t="shared" si="158"/>
        <v>0</v>
      </c>
      <c r="JW40" s="37">
        <f t="shared" si="158"/>
        <v>0</v>
      </c>
      <c r="JX40" s="37">
        <f t="shared" si="158"/>
        <v>0</v>
      </c>
      <c r="JY40" s="37">
        <f t="shared" si="158"/>
        <v>0</v>
      </c>
      <c r="JZ40" s="37">
        <f t="shared" si="158"/>
        <v>0</v>
      </c>
      <c r="KA40" s="37">
        <f t="shared" si="158"/>
        <v>0</v>
      </c>
      <c r="KB40" s="37">
        <f t="shared" si="158"/>
        <v>0</v>
      </c>
      <c r="KC40" s="37">
        <f t="shared" si="158"/>
        <v>0</v>
      </c>
      <c r="KD40" s="37">
        <f t="shared" si="158"/>
        <v>0</v>
      </c>
      <c r="KE40" s="37">
        <f t="shared" si="158"/>
        <v>0</v>
      </c>
      <c r="KF40" s="37">
        <f t="shared" si="158"/>
        <v>0</v>
      </c>
      <c r="KG40" s="37">
        <f t="shared" si="158"/>
        <v>0</v>
      </c>
      <c r="KH40" s="37">
        <f t="shared" si="158"/>
        <v>0</v>
      </c>
      <c r="KI40" s="37">
        <f t="shared" si="158"/>
        <v>0</v>
      </c>
      <c r="KJ40" s="37">
        <f t="shared" si="158"/>
        <v>0</v>
      </c>
      <c r="KK40" s="37">
        <f t="shared" si="158"/>
        <v>0</v>
      </c>
      <c r="KL40" s="37">
        <f t="shared" si="158"/>
        <v>0</v>
      </c>
      <c r="KM40" s="37">
        <f t="shared" si="158"/>
        <v>0</v>
      </c>
      <c r="KN40" s="37">
        <f t="shared" si="158"/>
        <v>0</v>
      </c>
      <c r="KO40" s="37">
        <f t="shared" si="158"/>
        <v>0</v>
      </c>
      <c r="KP40" s="37">
        <f t="shared" si="158"/>
        <v>0</v>
      </c>
      <c r="KQ40" s="37">
        <f t="shared" si="158"/>
        <v>0</v>
      </c>
      <c r="KR40" s="37">
        <f t="shared" si="158"/>
        <v>0</v>
      </c>
      <c r="KS40" s="37">
        <f t="shared" si="158"/>
        <v>0</v>
      </c>
      <c r="KT40" s="37">
        <f t="shared" si="158"/>
        <v>0</v>
      </c>
      <c r="KU40" s="37">
        <f t="shared" si="158"/>
        <v>0</v>
      </c>
      <c r="KV40" s="37">
        <f t="shared" si="158"/>
        <v>0</v>
      </c>
      <c r="KW40" s="37">
        <f t="shared" si="158"/>
        <v>0</v>
      </c>
      <c r="KX40" s="37">
        <f t="shared" si="158"/>
        <v>0</v>
      </c>
      <c r="KY40" s="37">
        <f t="shared" si="158"/>
        <v>0</v>
      </c>
      <c r="KZ40" s="37">
        <f t="shared" si="158"/>
        <v>0</v>
      </c>
      <c r="LA40" s="37">
        <f t="shared" si="158"/>
        <v>0</v>
      </c>
      <c r="LB40" s="37">
        <f t="shared" si="158"/>
        <v>0</v>
      </c>
      <c r="LC40" s="37">
        <f t="shared" si="158"/>
        <v>0</v>
      </c>
      <c r="LD40" s="37">
        <f t="shared" si="158"/>
        <v>0</v>
      </c>
      <c r="LE40" s="37">
        <f t="shared" si="158"/>
        <v>0</v>
      </c>
      <c r="LF40" s="37">
        <f t="shared" si="158"/>
        <v>0</v>
      </c>
      <c r="LG40" s="37">
        <f t="shared" si="158"/>
        <v>0</v>
      </c>
      <c r="LH40" s="37">
        <f t="shared" si="158"/>
        <v>0</v>
      </c>
      <c r="LI40" s="37">
        <f t="shared" si="158"/>
        <v>0</v>
      </c>
      <c r="LJ40" s="37">
        <f t="shared" si="158"/>
        <v>0</v>
      </c>
      <c r="LK40" s="37">
        <f t="shared" si="158"/>
        <v>0</v>
      </c>
      <c r="LL40" s="37">
        <f t="shared" si="158"/>
        <v>0</v>
      </c>
      <c r="LM40" s="37">
        <f t="shared" si="159"/>
        <v>0</v>
      </c>
      <c r="LN40" s="37">
        <f t="shared" si="159"/>
        <v>0</v>
      </c>
      <c r="LO40" s="37">
        <f t="shared" si="159"/>
        <v>0</v>
      </c>
      <c r="LP40" s="37">
        <f t="shared" si="159"/>
        <v>0</v>
      </c>
      <c r="LQ40" s="37">
        <f t="shared" si="159"/>
        <v>0</v>
      </c>
      <c r="LR40" s="37">
        <f t="shared" si="159"/>
        <v>0</v>
      </c>
      <c r="LS40" s="37">
        <f t="shared" si="159"/>
        <v>0</v>
      </c>
      <c r="LT40" s="37">
        <f t="shared" si="159"/>
        <v>0</v>
      </c>
      <c r="LU40" s="37">
        <f t="shared" si="159"/>
        <v>0</v>
      </c>
      <c r="LV40" s="37">
        <f t="shared" si="159"/>
        <v>0</v>
      </c>
      <c r="LW40" s="37">
        <f t="shared" si="159"/>
        <v>0</v>
      </c>
      <c r="LX40" s="37">
        <f t="shared" si="159"/>
        <v>0</v>
      </c>
      <c r="LY40" s="37">
        <f t="shared" si="159"/>
        <v>0</v>
      </c>
      <c r="LZ40" s="37">
        <f t="shared" si="159"/>
        <v>0</v>
      </c>
      <c r="MA40" s="37">
        <f t="shared" si="159"/>
        <v>0</v>
      </c>
      <c r="MB40" s="37">
        <f t="shared" si="159"/>
        <v>0</v>
      </c>
      <c r="MC40" s="37">
        <f t="shared" si="159"/>
        <v>0</v>
      </c>
      <c r="MD40" s="37">
        <f t="shared" si="159"/>
        <v>0</v>
      </c>
      <c r="ME40" s="37">
        <f t="shared" si="159"/>
        <v>0</v>
      </c>
      <c r="MF40" s="37">
        <f t="shared" si="159"/>
        <v>0</v>
      </c>
      <c r="MG40" s="37">
        <f t="shared" si="159"/>
        <v>0</v>
      </c>
      <c r="MH40" s="37">
        <f t="shared" si="159"/>
        <v>0</v>
      </c>
      <c r="MI40" s="37">
        <f t="shared" si="159"/>
        <v>0</v>
      </c>
      <c r="MJ40" s="37">
        <f t="shared" si="159"/>
        <v>0</v>
      </c>
      <c r="MK40" s="37">
        <f t="shared" si="159"/>
        <v>0</v>
      </c>
      <c r="ML40" s="37">
        <f t="shared" si="159"/>
        <v>0</v>
      </c>
      <c r="MM40" s="37">
        <f t="shared" si="159"/>
        <v>0</v>
      </c>
      <c r="MN40" s="37">
        <f t="shared" si="159"/>
        <v>0</v>
      </c>
      <c r="MO40" s="37">
        <f t="shared" si="159"/>
        <v>0</v>
      </c>
      <c r="MP40" s="37">
        <f t="shared" si="159"/>
        <v>0</v>
      </c>
      <c r="MQ40" s="37">
        <f t="shared" si="159"/>
        <v>0</v>
      </c>
      <c r="MR40" s="37">
        <f t="shared" si="159"/>
        <v>0</v>
      </c>
      <c r="MS40" s="37">
        <f t="shared" si="159"/>
        <v>0</v>
      </c>
      <c r="MT40" s="37">
        <f t="shared" si="159"/>
        <v>0</v>
      </c>
      <c r="MU40" s="37">
        <f t="shared" si="159"/>
        <v>0</v>
      </c>
      <c r="MV40" s="37">
        <f t="shared" si="159"/>
        <v>0</v>
      </c>
      <c r="MW40" s="37">
        <f t="shared" si="159"/>
        <v>0</v>
      </c>
      <c r="MX40" s="37">
        <f t="shared" si="159"/>
        <v>0</v>
      </c>
      <c r="MY40" s="37">
        <f t="shared" si="159"/>
        <v>0</v>
      </c>
      <c r="MZ40" s="37">
        <f t="shared" si="159"/>
        <v>0</v>
      </c>
      <c r="NA40" s="37">
        <f t="shared" ref="MS40:NA42" si="160">IF(NA$2&gt;=$C39,IF(NA$2&lt;=$C40,(NA$2-$C39)/($C40-$C39),IF(NA$2&lt;=$C41,1-(NA$2-$C40)/($C41-$C40),0)),0)</f>
        <v>0</v>
      </c>
    </row>
    <row r="41" spans="2:365" x14ac:dyDescent="0.25">
      <c r="C41" s="36">
        <v>60</v>
      </c>
      <c r="D41" s="36" t="str">
        <f t="shared" si="153"/>
        <v>5y</v>
      </c>
      <c r="E41" s="37">
        <f t="shared" si="154"/>
        <v>0</v>
      </c>
      <c r="F41" s="37">
        <f t="shared" si="154"/>
        <v>0</v>
      </c>
      <c r="G41" s="37">
        <f t="shared" si="154"/>
        <v>0</v>
      </c>
      <c r="H41" s="37">
        <f t="shared" si="154"/>
        <v>0</v>
      </c>
      <c r="I41" s="37">
        <f t="shared" si="154"/>
        <v>0</v>
      </c>
      <c r="J41" s="37">
        <f t="shared" si="154"/>
        <v>0</v>
      </c>
      <c r="K41" s="37">
        <f t="shared" si="154"/>
        <v>0</v>
      </c>
      <c r="L41" s="37">
        <f t="shared" si="154"/>
        <v>0</v>
      </c>
      <c r="M41" s="37">
        <f t="shared" si="154"/>
        <v>0</v>
      </c>
      <c r="N41" s="37">
        <f t="shared" si="154"/>
        <v>0</v>
      </c>
      <c r="O41" s="37">
        <f t="shared" si="154"/>
        <v>0</v>
      </c>
      <c r="P41" s="37">
        <f t="shared" si="154"/>
        <v>0</v>
      </c>
      <c r="Q41" s="37">
        <f t="shared" si="154"/>
        <v>0</v>
      </c>
      <c r="R41" s="37">
        <f t="shared" si="154"/>
        <v>0</v>
      </c>
      <c r="S41" s="37">
        <f t="shared" si="154"/>
        <v>0</v>
      </c>
      <c r="T41" s="37">
        <f t="shared" si="154"/>
        <v>0</v>
      </c>
      <c r="U41" s="37">
        <f t="shared" si="154"/>
        <v>0</v>
      </c>
      <c r="V41" s="37">
        <f t="shared" si="154"/>
        <v>0</v>
      </c>
      <c r="W41" s="37">
        <f t="shared" si="154"/>
        <v>0</v>
      </c>
      <c r="X41" s="37">
        <f t="shared" si="154"/>
        <v>0</v>
      </c>
      <c r="Y41" s="37">
        <f t="shared" si="154"/>
        <v>0</v>
      </c>
      <c r="Z41" s="37">
        <f t="shared" si="154"/>
        <v>0</v>
      </c>
      <c r="AA41" s="37">
        <f t="shared" si="154"/>
        <v>0</v>
      </c>
      <c r="AB41" s="37">
        <f t="shared" si="154"/>
        <v>0</v>
      </c>
      <c r="AC41" s="37">
        <f t="shared" si="154"/>
        <v>0</v>
      </c>
      <c r="AD41" s="37">
        <f t="shared" si="154"/>
        <v>0</v>
      </c>
      <c r="AE41" s="37">
        <f t="shared" si="154"/>
        <v>0</v>
      </c>
      <c r="AF41" s="37">
        <f t="shared" si="154"/>
        <v>0</v>
      </c>
      <c r="AG41" s="37">
        <f t="shared" si="154"/>
        <v>0</v>
      </c>
      <c r="AH41" s="37">
        <f t="shared" si="154"/>
        <v>0</v>
      </c>
      <c r="AI41" s="37">
        <f t="shared" si="154"/>
        <v>0</v>
      </c>
      <c r="AJ41" s="37">
        <f t="shared" si="154"/>
        <v>0</v>
      </c>
      <c r="AK41" s="37">
        <f t="shared" si="154"/>
        <v>0</v>
      </c>
      <c r="AL41" s="37">
        <f t="shared" si="154"/>
        <v>0</v>
      </c>
      <c r="AM41" s="37">
        <f t="shared" si="154"/>
        <v>0</v>
      </c>
      <c r="AN41" s="37">
        <f t="shared" si="154"/>
        <v>0</v>
      </c>
      <c r="AO41" s="37">
        <f t="shared" si="154"/>
        <v>0</v>
      </c>
      <c r="AP41" s="37">
        <f t="shared" si="154"/>
        <v>4.1666666666666664E-2</v>
      </c>
      <c r="AQ41" s="37">
        <f t="shared" si="154"/>
        <v>8.3333333333333329E-2</v>
      </c>
      <c r="AR41" s="37">
        <f t="shared" si="154"/>
        <v>0.125</v>
      </c>
      <c r="AS41" s="37">
        <f t="shared" si="154"/>
        <v>0.16666666666666666</v>
      </c>
      <c r="AT41" s="37">
        <f t="shared" si="154"/>
        <v>0.20833333333333334</v>
      </c>
      <c r="AU41" s="37">
        <f t="shared" si="154"/>
        <v>0.25</v>
      </c>
      <c r="AV41" s="37">
        <f t="shared" si="154"/>
        <v>0.29166666666666669</v>
      </c>
      <c r="AW41" s="37">
        <f t="shared" si="154"/>
        <v>0.33333333333333331</v>
      </c>
      <c r="AX41" s="37">
        <f t="shared" si="154"/>
        <v>0.375</v>
      </c>
      <c r="AY41" s="37">
        <f t="shared" si="154"/>
        <v>0.41666666666666669</v>
      </c>
      <c r="AZ41" s="37">
        <f t="shared" si="154"/>
        <v>0.45833333333333331</v>
      </c>
      <c r="BA41" s="37">
        <f t="shared" si="154"/>
        <v>0.5</v>
      </c>
      <c r="BB41" s="37">
        <f t="shared" si="154"/>
        <v>0.54166666666666663</v>
      </c>
      <c r="BC41" s="37">
        <f t="shared" si="154"/>
        <v>0.58333333333333337</v>
      </c>
      <c r="BD41" s="37">
        <f t="shared" si="154"/>
        <v>0.625</v>
      </c>
      <c r="BE41" s="37">
        <f t="shared" si="154"/>
        <v>0.66666666666666663</v>
      </c>
      <c r="BF41" s="37">
        <f t="shared" si="154"/>
        <v>0.70833333333333337</v>
      </c>
      <c r="BG41" s="37">
        <f t="shared" si="154"/>
        <v>0.75</v>
      </c>
      <c r="BH41" s="37">
        <f t="shared" si="154"/>
        <v>0.79166666666666663</v>
      </c>
      <c r="BI41" s="37">
        <f t="shared" si="154"/>
        <v>0.83333333333333337</v>
      </c>
      <c r="BJ41" s="37">
        <f t="shared" si="154"/>
        <v>0.875</v>
      </c>
      <c r="BK41" s="37">
        <f t="shared" si="154"/>
        <v>0.91666666666666663</v>
      </c>
      <c r="BL41" s="37">
        <f t="shared" si="154"/>
        <v>0.95833333333333337</v>
      </c>
      <c r="BM41" s="37">
        <f t="shared" si="154"/>
        <v>1</v>
      </c>
      <c r="BN41" s="37">
        <f t="shared" si="154"/>
        <v>0.95833333333333337</v>
      </c>
      <c r="BO41" s="37">
        <f t="shared" si="154"/>
        <v>0.91666666666666663</v>
      </c>
      <c r="BP41" s="37">
        <f t="shared" si="154"/>
        <v>0.875</v>
      </c>
      <c r="BQ41" s="37">
        <f t="shared" si="155"/>
        <v>0.83333333333333337</v>
      </c>
      <c r="BR41" s="37">
        <f t="shared" si="155"/>
        <v>0.79166666666666663</v>
      </c>
      <c r="BS41" s="37">
        <f t="shared" si="155"/>
        <v>0.75</v>
      </c>
      <c r="BT41" s="37">
        <f t="shared" si="155"/>
        <v>0.70833333333333326</v>
      </c>
      <c r="BU41" s="37">
        <f t="shared" si="155"/>
        <v>0.66666666666666674</v>
      </c>
      <c r="BV41" s="37">
        <f t="shared" si="155"/>
        <v>0.625</v>
      </c>
      <c r="BW41" s="37">
        <f t="shared" si="155"/>
        <v>0.58333333333333326</v>
      </c>
      <c r="BX41" s="37">
        <f t="shared" si="155"/>
        <v>0.54166666666666674</v>
      </c>
      <c r="BY41" s="37">
        <f t="shared" si="155"/>
        <v>0.5</v>
      </c>
      <c r="BZ41" s="37">
        <f t="shared" si="155"/>
        <v>0.45833333333333337</v>
      </c>
      <c r="CA41" s="37">
        <f t="shared" si="155"/>
        <v>0.41666666666666663</v>
      </c>
      <c r="CB41" s="37">
        <f t="shared" si="155"/>
        <v>0.375</v>
      </c>
      <c r="CC41" s="37">
        <f t="shared" si="155"/>
        <v>0.33333333333333337</v>
      </c>
      <c r="CD41" s="37">
        <f t="shared" si="155"/>
        <v>0.29166666666666663</v>
      </c>
      <c r="CE41" s="37">
        <f t="shared" si="155"/>
        <v>0.25</v>
      </c>
      <c r="CF41" s="37">
        <f t="shared" si="155"/>
        <v>0.20833333333333337</v>
      </c>
      <c r="CG41" s="37">
        <f t="shared" si="155"/>
        <v>0.16666666666666663</v>
      </c>
      <c r="CH41" s="37">
        <f t="shared" si="155"/>
        <v>0.125</v>
      </c>
      <c r="CI41" s="37">
        <f t="shared" si="155"/>
        <v>8.333333333333337E-2</v>
      </c>
      <c r="CJ41" s="37">
        <f t="shared" si="155"/>
        <v>4.166666666666663E-2</v>
      </c>
      <c r="CK41" s="37">
        <f t="shared" si="155"/>
        <v>0</v>
      </c>
      <c r="CL41" s="37">
        <f t="shared" si="155"/>
        <v>0</v>
      </c>
      <c r="CM41" s="37">
        <f t="shared" si="155"/>
        <v>0</v>
      </c>
      <c r="CN41" s="37">
        <f t="shared" si="155"/>
        <v>0</v>
      </c>
      <c r="CO41" s="37">
        <f t="shared" si="155"/>
        <v>0</v>
      </c>
      <c r="CP41" s="37">
        <f t="shared" si="155"/>
        <v>0</v>
      </c>
      <c r="CQ41" s="37">
        <f t="shared" si="155"/>
        <v>0</v>
      </c>
      <c r="CR41" s="37">
        <f t="shared" si="155"/>
        <v>0</v>
      </c>
      <c r="CS41" s="37">
        <f t="shared" si="155"/>
        <v>0</v>
      </c>
      <c r="CT41" s="37">
        <f t="shared" si="155"/>
        <v>0</v>
      </c>
      <c r="CU41" s="37">
        <f t="shared" si="155"/>
        <v>0</v>
      </c>
      <c r="CV41" s="37">
        <f t="shared" si="155"/>
        <v>0</v>
      </c>
      <c r="CW41" s="37">
        <f t="shared" si="155"/>
        <v>0</v>
      </c>
      <c r="CX41" s="37">
        <f t="shared" si="155"/>
        <v>0</v>
      </c>
      <c r="CY41" s="37">
        <f t="shared" si="155"/>
        <v>0</v>
      </c>
      <c r="CZ41" s="37">
        <f t="shared" si="155"/>
        <v>0</v>
      </c>
      <c r="DA41" s="37">
        <f t="shared" si="155"/>
        <v>0</v>
      </c>
      <c r="DB41" s="37">
        <f t="shared" si="155"/>
        <v>0</v>
      </c>
      <c r="DC41" s="37">
        <f t="shared" si="155"/>
        <v>0</v>
      </c>
      <c r="DD41" s="37">
        <f t="shared" si="155"/>
        <v>0</v>
      </c>
      <c r="DE41" s="37">
        <f t="shared" si="155"/>
        <v>0</v>
      </c>
      <c r="DF41" s="37">
        <f t="shared" si="155"/>
        <v>0</v>
      </c>
      <c r="DG41" s="37">
        <f t="shared" si="155"/>
        <v>0</v>
      </c>
      <c r="DH41" s="37">
        <f t="shared" si="155"/>
        <v>0</v>
      </c>
      <c r="DI41" s="37">
        <f t="shared" si="155"/>
        <v>0</v>
      </c>
      <c r="DJ41" s="37">
        <f t="shared" si="155"/>
        <v>0</v>
      </c>
      <c r="DK41" s="37">
        <f t="shared" si="155"/>
        <v>0</v>
      </c>
      <c r="DL41" s="37">
        <f t="shared" si="155"/>
        <v>0</v>
      </c>
      <c r="DM41" s="37">
        <f t="shared" si="155"/>
        <v>0</v>
      </c>
      <c r="DN41" s="37">
        <f t="shared" si="155"/>
        <v>0</v>
      </c>
      <c r="DO41" s="37">
        <f t="shared" si="155"/>
        <v>0</v>
      </c>
      <c r="DP41" s="37">
        <f t="shared" si="155"/>
        <v>0</v>
      </c>
      <c r="DQ41" s="37">
        <f t="shared" si="155"/>
        <v>0</v>
      </c>
      <c r="DR41" s="37">
        <f t="shared" si="155"/>
        <v>0</v>
      </c>
      <c r="DS41" s="37">
        <f t="shared" si="155"/>
        <v>0</v>
      </c>
      <c r="DT41" s="37">
        <f t="shared" si="155"/>
        <v>0</v>
      </c>
      <c r="DU41" s="37">
        <f t="shared" si="155"/>
        <v>0</v>
      </c>
      <c r="DV41" s="37">
        <f t="shared" si="155"/>
        <v>0</v>
      </c>
      <c r="DW41" s="37">
        <f t="shared" si="155"/>
        <v>0</v>
      </c>
      <c r="DX41" s="37">
        <f t="shared" si="155"/>
        <v>0</v>
      </c>
      <c r="DY41" s="37">
        <f t="shared" si="155"/>
        <v>0</v>
      </c>
      <c r="DZ41" s="37">
        <f t="shared" si="155"/>
        <v>0</v>
      </c>
      <c r="EA41" s="37">
        <f t="shared" si="155"/>
        <v>0</v>
      </c>
      <c r="EB41" s="37">
        <f t="shared" si="155"/>
        <v>0</v>
      </c>
      <c r="EC41" s="37">
        <f t="shared" si="156"/>
        <v>0</v>
      </c>
      <c r="ED41" s="37">
        <f t="shared" si="156"/>
        <v>0</v>
      </c>
      <c r="EE41" s="37">
        <f t="shared" si="156"/>
        <v>0</v>
      </c>
      <c r="EF41" s="37">
        <f t="shared" si="156"/>
        <v>0</v>
      </c>
      <c r="EG41" s="37">
        <f t="shared" si="156"/>
        <v>0</v>
      </c>
      <c r="EH41" s="37">
        <f t="shared" si="156"/>
        <v>0</v>
      </c>
      <c r="EI41" s="37">
        <f t="shared" si="156"/>
        <v>0</v>
      </c>
      <c r="EJ41" s="37">
        <f t="shared" si="156"/>
        <v>0</v>
      </c>
      <c r="EK41" s="37">
        <f t="shared" si="156"/>
        <v>0</v>
      </c>
      <c r="EL41" s="37">
        <f t="shared" si="156"/>
        <v>0</v>
      </c>
      <c r="EM41" s="37">
        <f t="shared" si="156"/>
        <v>0</v>
      </c>
      <c r="EN41" s="37">
        <f t="shared" si="156"/>
        <v>0</v>
      </c>
      <c r="EO41" s="37">
        <f t="shared" si="156"/>
        <v>0</v>
      </c>
      <c r="EP41" s="37">
        <f t="shared" si="156"/>
        <v>0</v>
      </c>
      <c r="EQ41" s="37">
        <f t="shared" si="156"/>
        <v>0</v>
      </c>
      <c r="ER41" s="37">
        <f t="shared" si="156"/>
        <v>0</v>
      </c>
      <c r="ES41" s="37">
        <f t="shared" si="156"/>
        <v>0</v>
      </c>
      <c r="ET41" s="37">
        <f t="shared" si="156"/>
        <v>0</v>
      </c>
      <c r="EU41" s="37">
        <f t="shared" si="156"/>
        <v>0</v>
      </c>
      <c r="EV41" s="37">
        <f t="shared" si="156"/>
        <v>0</v>
      </c>
      <c r="EW41" s="37">
        <f t="shared" si="156"/>
        <v>0</v>
      </c>
      <c r="EX41" s="37">
        <f t="shared" si="156"/>
        <v>0</v>
      </c>
      <c r="EY41" s="37">
        <f t="shared" si="156"/>
        <v>0</v>
      </c>
      <c r="EZ41" s="37">
        <f t="shared" si="156"/>
        <v>0</v>
      </c>
      <c r="FA41" s="37">
        <f t="shared" si="156"/>
        <v>0</v>
      </c>
      <c r="FB41" s="37">
        <f t="shared" si="156"/>
        <v>0</v>
      </c>
      <c r="FC41" s="37">
        <f t="shared" si="156"/>
        <v>0</v>
      </c>
      <c r="FD41" s="37">
        <f t="shared" si="156"/>
        <v>0</v>
      </c>
      <c r="FE41" s="37">
        <f t="shared" si="156"/>
        <v>0</v>
      </c>
      <c r="FF41" s="37">
        <f t="shared" si="156"/>
        <v>0</v>
      </c>
      <c r="FG41" s="37">
        <f t="shared" si="156"/>
        <v>0</v>
      </c>
      <c r="FH41" s="37">
        <f t="shared" si="156"/>
        <v>0</v>
      </c>
      <c r="FI41" s="37">
        <f t="shared" si="156"/>
        <v>0</v>
      </c>
      <c r="FJ41" s="37">
        <f t="shared" si="156"/>
        <v>0</v>
      </c>
      <c r="FK41" s="37">
        <f t="shared" si="156"/>
        <v>0</v>
      </c>
      <c r="FL41" s="37">
        <f t="shared" si="156"/>
        <v>0</v>
      </c>
      <c r="FM41" s="37">
        <f t="shared" si="156"/>
        <v>0</v>
      </c>
      <c r="FN41" s="37">
        <f t="shared" si="156"/>
        <v>0</v>
      </c>
      <c r="FO41" s="37">
        <f t="shared" si="156"/>
        <v>0</v>
      </c>
      <c r="FP41" s="37">
        <f t="shared" si="156"/>
        <v>0</v>
      </c>
      <c r="FQ41" s="37">
        <f t="shared" si="156"/>
        <v>0</v>
      </c>
      <c r="FR41" s="37">
        <f t="shared" si="156"/>
        <v>0</v>
      </c>
      <c r="FS41" s="37">
        <f t="shared" si="156"/>
        <v>0</v>
      </c>
      <c r="FT41" s="37">
        <f t="shared" si="156"/>
        <v>0</v>
      </c>
      <c r="FU41" s="37">
        <f t="shared" si="156"/>
        <v>0</v>
      </c>
      <c r="FV41" s="37">
        <f t="shared" si="156"/>
        <v>0</v>
      </c>
      <c r="FW41" s="37">
        <f t="shared" si="156"/>
        <v>0</v>
      </c>
      <c r="FX41" s="37">
        <f t="shared" si="156"/>
        <v>0</v>
      </c>
      <c r="FY41" s="37">
        <f t="shared" si="156"/>
        <v>0</v>
      </c>
      <c r="FZ41" s="37">
        <f t="shared" si="156"/>
        <v>0</v>
      </c>
      <c r="GA41" s="37">
        <f t="shared" si="156"/>
        <v>0</v>
      </c>
      <c r="GB41" s="37">
        <f t="shared" si="156"/>
        <v>0</v>
      </c>
      <c r="GC41" s="37">
        <f t="shared" si="156"/>
        <v>0</v>
      </c>
      <c r="GD41" s="37">
        <f t="shared" si="156"/>
        <v>0</v>
      </c>
      <c r="GE41" s="37">
        <f t="shared" si="156"/>
        <v>0</v>
      </c>
      <c r="GF41" s="37">
        <f t="shared" si="156"/>
        <v>0</v>
      </c>
      <c r="GG41" s="37">
        <f t="shared" si="156"/>
        <v>0</v>
      </c>
      <c r="GH41" s="37">
        <f t="shared" si="156"/>
        <v>0</v>
      </c>
      <c r="GI41" s="37">
        <f t="shared" si="156"/>
        <v>0</v>
      </c>
      <c r="GJ41" s="37">
        <f t="shared" si="156"/>
        <v>0</v>
      </c>
      <c r="GK41" s="37">
        <f t="shared" si="156"/>
        <v>0</v>
      </c>
      <c r="GL41" s="37">
        <f t="shared" si="156"/>
        <v>0</v>
      </c>
      <c r="GM41" s="37">
        <f t="shared" si="156"/>
        <v>0</v>
      </c>
      <c r="GN41" s="37">
        <f t="shared" si="156"/>
        <v>0</v>
      </c>
      <c r="GO41" s="37">
        <f t="shared" si="157"/>
        <v>0</v>
      </c>
      <c r="GP41" s="37">
        <f t="shared" si="157"/>
        <v>0</v>
      </c>
      <c r="GQ41" s="37">
        <f t="shared" si="157"/>
        <v>0</v>
      </c>
      <c r="GR41" s="37">
        <f t="shared" si="157"/>
        <v>0</v>
      </c>
      <c r="GS41" s="37">
        <f t="shared" si="157"/>
        <v>0</v>
      </c>
      <c r="GT41" s="37">
        <f t="shared" si="157"/>
        <v>0</v>
      </c>
      <c r="GU41" s="37">
        <f t="shared" si="157"/>
        <v>0</v>
      </c>
      <c r="GV41" s="37">
        <f t="shared" si="157"/>
        <v>0</v>
      </c>
      <c r="GW41" s="37">
        <f t="shared" si="157"/>
        <v>0</v>
      </c>
      <c r="GX41" s="37">
        <f t="shared" si="157"/>
        <v>0</v>
      </c>
      <c r="GY41" s="37">
        <f t="shared" si="157"/>
        <v>0</v>
      </c>
      <c r="GZ41" s="37">
        <f t="shared" si="157"/>
        <v>0</v>
      </c>
      <c r="HA41" s="37">
        <f t="shared" si="157"/>
        <v>0</v>
      </c>
      <c r="HB41" s="37">
        <f t="shared" si="157"/>
        <v>0</v>
      </c>
      <c r="HC41" s="37">
        <f t="shared" si="157"/>
        <v>0</v>
      </c>
      <c r="HD41" s="37">
        <f t="shared" si="157"/>
        <v>0</v>
      </c>
      <c r="HE41" s="37">
        <f t="shared" si="157"/>
        <v>0</v>
      </c>
      <c r="HF41" s="37">
        <f t="shared" si="157"/>
        <v>0</v>
      </c>
      <c r="HG41" s="37">
        <f t="shared" si="157"/>
        <v>0</v>
      </c>
      <c r="HH41" s="37">
        <f t="shared" si="157"/>
        <v>0</v>
      </c>
      <c r="HI41" s="37">
        <f t="shared" si="157"/>
        <v>0</v>
      </c>
      <c r="HJ41" s="37">
        <f t="shared" si="157"/>
        <v>0</v>
      </c>
      <c r="HK41" s="37">
        <f t="shared" si="157"/>
        <v>0</v>
      </c>
      <c r="HL41" s="37">
        <f t="shared" si="157"/>
        <v>0</v>
      </c>
      <c r="HM41" s="37">
        <f t="shared" si="157"/>
        <v>0</v>
      </c>
      <c r="HN41" s="37">
        <f t="shared" si="157"/>
        <v>0</v>
      </c>
      <c r="HO41" s="37">
        <f t="shared" si="157"/>
        <v>0</v>
      </c>
      <c r="HP41" s="37">
        <f t="shared" si="157"/>
        <v>0</v>
      </c>
      <c r="HQ41" s="37">
        <f t="shared" si="157"/>
        <v>0</v>
      </c>
      <c r="HR41" s="37">
        <f t="shared" si="157"/>
        <v>0</v>
      </c>
      <c r="HS41" s="37">
        <f t="shared" si="157"/>
        <v>0</v>
      </c>
      <c r="HT41" s="37">
        <f t="shared" si="157"/>
        <v>0</v>
      </c>
      <c r="HU41" s="37">
        <f t="shared" si="157"/>
        <v>0</v>
      </c>
      <c r="HV41" s="37">
        <f t="shared" si="157"/>
        <v>0</v>
      </c>
      <c r="HW41" s="37">
        <f t="shared" si="157"/>
        <v>0</v>
      </c>
      <c r="HX41" s="37">
        <f t="shared" si="157"/>
        <v>0</v>
      </c>
      <c r="HY41" s="37">
        <f t="shared" si="157"/>
        <v>0</v>
      </c>
      <c r="HZ41" s="37">
        <f t="shared" si="157"/>
        <v>0</v>
      </c>
      <c r="IA41" s="37">
        <f t="shared" si="157"/>
        <v>0</v>
      </c>
      <c r="IB41" s="37">
        <f t="shared" si="157"/>
        <v>0</v>
      </c>
      <c r="IC41" s="37">
        <f t="shared" si="157"/>
        <v>0</v>
      </c>
      <c r="ID41" s="37">
        <f t="shared" si="157"/>
        <v>0</v>
      </c>
      <c r="IE41" s="37">
        <f t="shared" si="157"/>
        <v>0</v>
      </c>
      <c r="IF41" s="37">
        <f t="shared" si="157"/>
        <v>0</v>
      </c>
      <c r="IG41" s="37">
        <f t="shared" si="157"/>
        <v>0</v>
      </c>
      <c r="IH41" s="37">
        <f t="shared" si="157"/>
        <v>0</v>
      </c>
      <c r="II41" s="37">
        <f t="shared" si="157"/>
        <v>0</v>
      </c>
      <c r="IJ41" s="37">
        <f t="shared" si="157"/>
        <v>0</v>
      </c>
      <c r="IK41" s="37">
        <f t="shared" si="157"/>
        <v>0</v>
      </c>
      <c r="IL41" s="37">
        <f t="shared" si="157"/>
        <v>0</v>
      </c>
      <c r="IM41" s="37">
        <f t="shared" si="157"/>
        <v>0</v>
      </c>
      <c r="IN41" s="37">
        <f t="shared" si="157"/>
        <v>0</v>
      </c>
      <c r="IO41" s="37">
        <f t="shared" si="157"/>
        <v>0</v>
      </c>
      <c r="IP41" s="37">
        <f t="shared" si="157"/>
        <v>0</v>
      </c>
      <c r="IQ41" s="37">
        <f t="shared" si="157"/>
        <v>0</v>
      </c>
      <c r="IR41" s="37">
        <f t="shared" si="157"/>
        <v>0</v>
      </c>
      <c r="IS41" s="37">
        <f t="shared" si="157"/>
        <v>0</v>
      </c>
      <c r="IT41" s="37">
        <f t="shared" si="157"/>
        <v>0</v>
      </c>
      <c r="IU41" s="37">
        <f t="shared" si="157"/>
        <v>0</v>
      </c>
      <c r="IV41" s="37">
        <f t="shared" si="157"/>
        <v>0</v>
      </c>
      <c r="IW41" s="37">
        <f t="shared" si="157"/>
        <v>0</v>
      </c>
      <c r="IX41" s="37">
        <f t="shared" si="157"/>
        <v>0</v>
      </c>
      <c r="IY41" s="37">
        <f t="shared" si="157"/>
        <v>0</v>
      </c>
      <c r="IZ41" s="37">
        <f t="shared" si="157"/>
        <v>0</v>
      </c>
      <c r="JA41" s="37">
        <f t="shared" si="158"/>
        <v>0</v>
      </c>
      <c r="JB41" s="37">
        <f t="shared" si="158"/>
        <v>0</v>
      </c>
      <c r="JC41" s="37">
        <f t="shared" si="158"/>
        <v>0</v>
      </c>
      <c r="JD41" s="37">
        <f t="shared" si="158"/>
        <v>0</v>
      </c>
      <c r="JE41" s="37">
        <f t="shared" si="158"/>
        <v>0</v>
      </c>
      <c r="JF41" s="37">
        <f t="shared" si="158"/>
        <v>0</v>
      </c>
      <c r="JG41" s="37">
        <f t="shared" si="158"/>
        <v>0</v>
      </c>
      <c r="JH41" s="37">
        <f t="shared" si="158"/>
        <v>0</v>
      </c>
      <c r="JI41" s="37">
        <f t="shared" si="158"/>
        <v>0</v>
      </c>
      <c r="JJ41" s="37">
        <f t="shared" si="158"/>
        <v>0</v>
      </c>
      <c r="JK41" s="37">
        <f t="shared" si="158"/>
        <v>0</v>
      </c>
      <c r="JL41" s="37">
        <f t="shared" si="158"/>
        <v>0</v>
      </c>
      <c r="JM41" s="37">
        <f t="shared" si="158"/>
        <v>0</v>
      </c>
      <c r="JN41" s="37">
        <f t="shared" si="158"/>
        <v>0</v>
      </c>
      <c r="JO41" s="37">
        <f t="shared" si="158"/>
        <v>0</v>
      </c>
      <c r="JP41" s="37">
        <f t="shared" si="158"/>
        <v>0</v>
      </c>
      <c r="JQ41" s="37">
        <f t="shared" si="158"/>
        <v>0</v>
      </c>
      <c r="JR41" s="37">
        <f t="shared" si="158"/>
        <v>0</v>
      </c>
      <c r="JS41" s="37">
        <f t="shared" si="158"/>
        <v>0</v>
      </c>
      <c r="JT41" s="37">
        <f t="shared" si="158"/>
        <v>0</v>
      </c>
      <c r="JU41" s="37">
        <f t="shared" si="158"/>
        <v>0</v>
      </c>
      <c r="JV41" s="37">
        <f t="shared" si="158"/>
        <v>0</v>
      </c>
      <c r="JW41" s="37">
        <f t="shared" si="158"/>
        <v>0</v>
      </c>
      <c r="JX41" s="37">
        <f t="shared" si="158"/>
        <v>0</v>
      </c>
      <c r="JY41" s="37">
        <f t="shared" si="158"/>
        <v>0</v>
      </c>
      <c r="JZ41" s="37">
        <f t="shared" si="158"/>
        <v>0</v>
      </c>
      <c r="KA41" s="37">
        <f t="shared" si="158"/>
        <v>0</v>
      </c>
      <c r="KB41" s="37">
        <f t="shared" si="158"/>
        <v>0</v>
      </c>
      <c r="KC41" s="37">
        <f t="shared" si="158"/>
        <v>0</v>
      </c>
      <c r="KD41" s="37">
        <f t="shared" si="158"/>
        <v>0</v>
      </c>
      <c r="KE41" s="37">
        <f t="shared" si="158"/>
        <v>0</v>
      </c>
      <c r="KF41" s="37">
        <f t="shared" si="158"/>
        <v>0</v>
      </c>
      <c r="KG41" s="37">
        <f t="shared" si="158"/>
        <v>0</v>
      </c>
      <c r="KH41" s="37">
        <f t="shared" si="158"/>
        <v>0</v>
      </c>
      <c r="KI41" s="37">
        <f t="shared" si="158"/>
        <v>0</v>
      </c>
      <c r="KJ41" s="37">
        <f t="shared" si="158"/>
        <v>0</v>
      </c>
      <c r="KK41" s="37">
        <f t="shared" si="158"/>
        <v>0</v>
      </c>
      <c r="KL41" s="37">
        <f t="shared" si="158"/>
        <v>0</v>
      </c>
      <c r="KM41" s="37">
        <f t="shared" si="158"/>
        <v>0</v>
      </c>
      <c r="KN41" s="37">
        <f t="shared" si="158"/>
        <v>0</v>
      </c>
      <c r="KO41" s="37">
        <f t="shared" si="158"/>
        <v>0</v>
      </c>
      <c r="KP41" s="37">
        <f t="shared" si="158"/>
        <v>0</v>
      </c>
      <c r="KQ41" s="37">
        <f t="shared" si="158"/>
        <v>0</v>
      </c>
      <c r="KR41" s="37">
        <f t="shared" si="158"/>
        <v>0</v>
      </c>
      <c r="KS41" s="37">
        <f t="shared" si="158"/>
        <v>0</v>
      </c>
      <c r="KT41" s="37">
        <f t="shared" si="158"/>
        <v>0</v>
      </c>
      <c r="KU41" s="37">
        <f t="shared" si="158"/>
        <v>0</v>
      </c>
      <c r="KV41" s="37">
        <f t="shared" si="158"/>
        <v>0</v>
      </c>
      <c r="KW41" s="37">
        <f t="shared" si="158"/>
        <v>0</v>
      </c>
      <c r="KX41" s="37">
        <f t="shared" si="158"/>
        <v>0</v>
      </c>
      <c r="KY41" s="37">
        <f t="shared" si="158"/>
        <v>0</v>
      </c>
      <c r="KZ41" s="37">
        <f t="shared" si="158"/>
        <v>0</v>
      </c>
      <c r="LA41" s="37">
        <f t="shared" si="158"/>
        <v>0</v>
      </c>
      <c r="LB41" s="37">
        <f t="shared" si="158"/>
        <v>0</v>
      </c>
      <c r="LC41" s="37">
        <f t="shared" si="158"/>
        <v>0</v>
      </c>
      <c r="LD41" s="37">
        <f t="shared" si="158"/>
        <v>0</v>
      </c>
      <c r="LE41" s="37">
        <f t="shared" si="158"/>
        <v>0</v>
      </c>
      <c r="LF41" s="37">
        <f t="shared" si="158"/>
        <v>0</v>
      </c>
      <c r="LG41" s="37">
        <f t="shared" si="158"/>
        <v>0</v>
      </c>
      <c r="LH41" s="37">
        <f t="shared" si="158"/>
        <v>0</v>
      </c>
      <c r="LI41" s="37">
        <f t="shared" si="158"/>
        <v>0</v>
      </c>
      <c r="LJ41" s="37">
        <f t="shared" si="158"/>
        <v>0</v>
      </c>
      <c r="LK41" s="37">
        <f t="shared" si="158"/>
        <v>0</v>
      </c>
      <c r="LL41" s="37">
        <f t="shared" si="158"/>
        <v>0</v>
      </c>
      <c r="LM41" s="37">
        <f t="shared" si="159"/>
        <v>0</v>
      </c>
      <c r="LN41" s="37">
        <f t="shared" si="159"/>
        <v>0</v>
      </c>
      <c r="LO41" s="37">
        <f t="shared" si="159"/>
        <v>0</v>
      </c>
      <c r="LP41" s="37">
        <f t="shared" si="159"/>
        <v>0</v>
      </c>
      <c r="LQ41" s="37">
        <f t="shared" si="159"/>
        <v>0</v>
      </c>
      <c r="LR41" s="37">
        <f t="shared" si="159"/>
        <v>0</v>
      </c>
      <c r="LS41" s="37">
        <f t="shared" si="159"/>
        <v>0</v>
      </c>
      <c r="LT41" s="37">
        <f t="shared" si="159"/>
        <v>0</v>
      </c>
      <c r="LU41" s="37">
        <f t="shared" si="159"/>
        <v>0</v>
      </c>
      <c r="LV41" s="37">
        <f t="shared" si="159"/>
        <v>0</v>
      </c>
      <c r="LW41" s="37">
        <f t="shared" si="159"/>
        <v>0</v>
      </c>
      <c r="LX41" s="37">
        <f t="shared" si="159"/>
        <v>0</v>
      </c>
      <c r="LY41" s="37">
        <f t="shared" si="159"/>
        <v>0</v>
      </c>
      <c r="LZ41" s="37">
        <f t="shared" si="159"/>
        <v>0</v>
      </c>
      <c r="MA41" s="37">
        <f t="shared" si="159"/>
        <v>0</v>
      </c>
      <c r="MB41" s="37">
        <f t="shared" si="159"/>
        <v>0</v>
      </c>
      <c r="MC41" s="37">
        <f t="shared" si="159"/>
        <v>0</v>
      </c>
      <c r="MD41" s="37">
        <f t="shared" si="159"/>
        <v>0</v>
      </c>
      <c r="ME41" s="37">
        <f t="shared" si="159"/>
        <v>0</v>
      </c>
      <c r="MF41" s="37">
        <f t="shared" si="159"/>
        <v>0</v>
      </c>
      <c r="MG41" s="37">
        <f t="shared" si="159"/>
        <v>0</v>
      </c>
      <c r="MH41" s="37">
        <f t="shared" si="159"/>
        <v>0</v>
      </c>
      <c r="MI41" s="37">
        <f t="shared" si="159"/>
        <v>0</v>
      </c>
      <c r="MJ41" s="37">
        <f t="shared" si="159"/>
        <v>0</v>
      </c>
      <c r="MK41" s="37">
        <f t="shared" si="159"/>
        <v>0</v>
      </c>
      <c r="ML41" s="37">
        <f t="shared" si="159"/>
        <v>0</v>
      </c>
      <c r="MM41" s="37">
        <f t="shared" si="159"/>
        <v>0</v>
      </c>
      <c r="MN41" s="37">
        <f t="shared" si="159"/>
        <v>0</v>
      </c>
      <c r="MO41" s="37">
        <f t="shared" si="159"/>
        <v>0</v>
      </c>
      <c r="MP41" s="37">
        <f t="shared" si="159"/>
        <v>0</v>
      </c>
      <c r="MQ41" s="37">
        <f t="shared" si="159"/>
        <v>0</v>
      </c>
      <c r="MR41" s="37">
        <f t="shared" si="159"/>
        <v>0</v>
      </c>
      <c r="MS41" s="37">
        <f t="shared" si="160"/>
        <v>0</v>
      </c>
      <c r="MT41" s="37">
        <f t="shared" si="160"/>
        <v>0</v>
      </c>
      <c r="MU41" s="37">
        <f t="shared" si="160"/>
        <v>0</v>
      </c>
      <c r="MV41" s="37">
        <f t="shared" si="160"/>
        <v>0</v>
      </c>
      <c r="MW41" s="37">
        <f t="shared" si="160"/>
        <v>0</v>
      </c>
      <c r="MX41" s="37">
        <f t="shared" si="160"/>
        <v>0</v>
      </c>
      <c r="MY41" s="37">
        <f t="shared" si="160"/>
        <v>0</v>
      </c>
      <c r="MZ41" s="37">
        <f t="shared" si="160"/>
        <v>0</v>
      </c>
      <c r="NA41" s="37">
        <f t="shared" si="160"/>
        <v>0</v>
      </c>
    </row>
    <row r="42" spans="2:365" x14ac:dyDescent="0.25">
      <c r="C42" s="36">
        <f>7*12</f>
        <v>84</v>
      </c>
      <c r="D42" s="36" t="str">
        <f t="shared" si="153"/>
        <v>7y</v>
      </c>
      <c r="E42" s="37">
        <f t="shared" si="154"/>
        <v>0</v>
      </c>
      <c r="F42" s="37">
        <f t="shared" si="154"/>
        <v>0</v>
      </c>
      <c r="G42" s="37">
        <f t="shared" si="154"/>
        <v>0</v>
      </c>
      <c r="H42" s="37">
        <f t="shared" si="154"/>
        <v>0</v>
      </c>
      <c r="I42" s="37">
        <f t="shared" si="154"/>
        <v>0</v>
      </c>
      <c r="J42" s="37">
        <f t="shared" si="154"/>
        <v>0</v>
      </c>
      <c r="K42" s="37">
        <f t="shared" si="154"/>
        <v>0</v>
      </c>
      <c r="L42" s="37">
        <f t="shared" si="154"/>
        <v>0</v>
      </c>
      <c r="M42" s="37">
        <f t="shared" si="154"/>
        <v>0</v>
      </c>
      <c r="N42" s="37">
        <f t="shared" si="154"/>
        <v>0</v>
      </c>
      <c r="O42" s="37">
        <f t="shared" si="154"/>
        <v>0</v>
      </c>
      <c r="P42" s="37">
        <f t="shared" si="154"/>
        <v>0</v>
      </c>
      <c r="Q42" s="37">
        <f t="shared" si="154"/>
        <v>0</v>
      </c>
      <c r="R42" s="37">
        <f t="shared" si="154"/>
        <v>0</v>
      </c>
      <c r="S42" s="37">
        <f t="shared" si="154"/>
        <v>0</v>
      </c>
      <c r="T42" s="37">
        <f t="shared" si="154"/>
        <v>0</v>
      </c>
      <c r="U42" s="37">
        <f t="shared" si="154"/>
        <v>0</v>
      </c>
      <c r="V42" s="37">
        <f t="shared" si="154"/>
        <v>0</v>
      </c>
      <c r="W42" s="37">
        <f t="shared" si="154"/>
        <v>0</v>
      </c>
      <c r="X42" s="37">
        <f t="shared" si="154"/>
        <v>0</v>
      </c>
      <c r="Y42" s="37">
        <f t="shared" si="154"/>
        <v>0</v>
      </c>
      <c r="Z42" s="37">
        <f t="shared" si="154"/>
        <v>0</v>
      </c>
      <c r="AA42" s="37">
        <f t="shared" si="154"/>
        <v>0</v>
      </c>
      <c r="AB42" s="37">
        <f t="shared" si="154"/>
        <v>0</v>
      </c>
      <c r="AC42" s="37">
        <f t="shared" si="154"/>
        <v>0</v>
      </c>
      <c r="AD42" s="37">
        <f t="shared" si="154"/>
        <v>0</v>
      </c>
      <c r="AE42" s="37">
        <f t="shared" si="154"/>
        <v>0</v>
      </c>
      <c r="AF42" s="37">
        <f t="shared" si="154"/>
        <v>0</v>
      </c>
      <c r="AG42" s="37">
        <f t="shared" si="154"/>
        <v>0</v>
      </c>
      <c r="AH42" s="37">
        <f t="shared" si="154"/>
        <v>0</v>
      </c>
      <c r="AI42" s="37">
        <f t="shared" si="154"/>
        <v>0</v>
      </c>
      <c r="AJ42" s="37">
        <f t="shared" si="154"/>
        <v>0</v>
      </c>
      <c r="AK42" s="37">
        <f t="shared" si="154"/>
        <v>0</v>
      </c>
      <c r="AL42" s="37">
        <f t="shared" si="154"/>
        <v>0</v>
      </c>
      <c r="AM42" s="37">
        <f t="shared" si="154"/>
        <v>0</v>
      </c>
      <c r="AN42" s="37">
        <f t="shared" si="154"/>
        <v>0</v>
      </c>
      <c r="AO42" s="37">
        <f t="shared" si="154"/>
        <v>0</v>
      </c>
      <c r="AP42" s="37">
        <f t="shared" si="154"/>
        <v>0</v>
      </c>
      <c r="AQ42" s="37">
        <f t="shared" si="154"/>
        <v>0</v>
      </c>
      <c r="AR42" s="37">
        <f t="shared" si="154"/>
        <v>0</v>
      </c>
      <c r="AS42" s="37">
        <f t="shared" si="154"/>
        <v>0</v>
      </c>
      <c r="AT42" s="37">
        <f t="shared" si="154"/>
        <v>0</v>
      </c>
      <c r="AU42" s="37">
        <f t="shared" si="154"/>
        <v>0</v>
      </c>
      <c r="AV42" s="37">
        <f t="shared" si="154"/>
        <v>0</v>
      </c>
      <c r="AW42" s="37">
        <f t="shared" si="154"/>
        <v>0</v>
      </c>
      <c r="AX42" s="37">
        <f t="shared" si="154"/>
        <v>0</v>
      </c>
      <c r="AY42" s="37">
        <f t="shared" si="154"/>
        <v>0</v>
      </c>
      <c r="AZ42" s="37">
        <f t="shared" si="154"/>
        <v>0</v>
      </c>
      <c r="BA42" s="37">
        <f t="shared" si="154"/>
        <v>0</v>
      </c>
      <c r="BB42" s="37">
        <f t="shared" si="154"/>
        <v>0</v>
      </c>
      <c r="BC42" s="37">
        <f t="shared" si="154"/>
        <v>0</v>
      </c>
      <c r="BD42" s="37">
        <f t="shared" si="154"/>
        <v>0</v>
      </c>
      <c r="BE42" s="37">
        <f t="shared" si="154"/>
        <v>0</v>
      </c>
      <c r="BF42" s="37">
        <f t="shared" si="154"/>
        <v>0</v>
      </c>
      <c r="BG42" s="37">
        <f t="shared" si="154"/>
        <v>0</v>
      </c>
      <c r="BH42" s="37">
        <f t="shared" si="154"/>
        <v>0</v>
      </c>
      <c r="BI42" s="37">
        <f t="shared" si="154"/>
        <v>0</v>
      </c>
      <c r="BJ42" s="37">
        <f t="shared" si="154"/>
        <v>0</v>
      </c>
      <c r="BK42" s="37">
        <f t="shared" si="154"/>
        <v>0</v>
      </c>
      <c r="BL42" s="37">
        <f t="shared" si="154"/>
        <v>0</v>
      </c>
      <c r="BM42" s="37">
        <f t="shared" si="154"/>
        <v>0</v>
      </c>
      <c r="BN42" s="37">
        <f t="shared" si="154"/>
        <v>4.1666666666666664E-2</v>
      </c>
      <c r="BO42" s="37">
        <f t="shared" si="154"/>
        <v>8.3333333333333329E-2</v>
      </c>
      <c r="BP42" s="37">
        <f t="shared" ref="BP42" si="161">IF(BP$2&gt;=$C41,IF(BP$2&lt;=$C42,(BP$2-$C41)/($C42-$C41),IF(BP$2&lt;=$C43,1-(BP$2-$C42)/($C43-$C42),0)),0)</f>
        <v>0.125</v>
      </c>
      <c r="BQ42" s="37">
        <f t="shared" si="155"/>
        <v>0.16666666666666666</v>
      </c>
      <c r="BR42" s="37">
        <f t="shared" si="155"/>
        <v>0.20833333333333334</v>
      </c>
      <c r="BS42" s="37">
        <f t="shared" si="155"/>
        <v>0.25</v>
      </c>
      <c r="BT42" s="37">
        <f t="shared" si="155"/>
        <v>0.29166666666666669</v>
      </c>
      <c r="BU42" s="37">
        <f t="shared" si="155"/>
        <v>0.33333333333333331</v>
      </c>
      <c r="BV42" s="37">
        <f t="shared" si="155"/>
        <v>0.375</v>
      </c>
      <c r="BW42" s="37">
        <f t="shared" si="155"/>
        <v>0.41666666666666669</v>
      </c>
      <c r="BX42" s="37">
        <f t="shared" si="155"/>
        <v>0.45833333333333331</v>
      </c>
      <c r="BY42" s="37">
        <f t="shared" si="155"/>
        <v>0.5</v>
      </c>
      <c r="BZ42" s="37">
        <f t="shared" si="155"/>
        <v>0.54166666666666663</v>
      </c>
      <c r="CA42" s="37">
        <f t="shared" si="155"/>
        <v>0.58333333333333337</v>
      </c>
      <c r="CB42" s="37">
        <f t="shared" si="155"/>
        <v>0.625</v>
      </c>
      <c r="CC42" s="37">
        <f t="shared" si="155"/>
        <v>0.66666666666666663</v>
      </c>
      <c r="CD42" s="37">
        <f t="shared" si="155"/>
        <v>0.70833333333333337</v>
      </c>
      <c r="CE42" s="37">
        <f t="shared" si="155"/>
        <v>0.75</v>
      </c>
      <c r="CF42" s="37">
        <f t="shared" si="155"/>
        <v>0.79166666666666663</v>
      </c>
      <c r="CG42" s="37">
        <f t="shared" si="155"/>
        <v>0.83333333333333337</v>
      </c>
      <c r="CH42" s="37">
        <f t="shared" si="155"/>
        <v>0.875</v>
      </c>
      <c r="CI42" s="37">
        <f t="shared" si="155"/>
        <v>0.91666666666666663</v>
      </c>
      <c r="CJ42" s="37">
        <f t="shared" si="155"/>
        <v>0.95833333333333337</v>
      </c>
      <c r="CK42" s="37">
        <f t="shared" si="155"/>
        <v>1</v>
      </c>
      <c r="CL42" s="37">
        <f t="shared" si="155"/>
        <v>0.97222222222222221</v>
      </c>
      <c r="CM42" s="37">
        <f t="shared" si="155"/>
        <v>0.94444444444444442</v>
      </c>
      <c r="CN42" s="37">
        <f t="shared" si="155"/>
        <v>0.91666666666666663</v>
      </c>
      <c r="CO42" s="37">
        <f t="shared" si="155"/>
        <v>0.88888888888888884</v>
      </c>
      <c r="CP42" s="37">
        <f t="shared" si="155"/>
        <v>0.86111111111111116</v>
      </c>
      <c r="CQ42" s="37">
        <f t="shared" si="155"/>
        <v>0.83333333333333337</v>
      </c>
      <c r="CR42" s="37">
        <f t="shared" si="155"/>
        <v>0.80555555555555558</v>
      </c>
      <c r="CS42" s="37">
        <f t="shared" si="155"/>
        <v>0.77777777777777779</v>
      </c>
      <c r="CT42" s="37">
        <f t="shared" si="155"/>
        <v>0.75</v>
      </c>
      <c r="CU42" s="37">
        <f t="shared" si="155"/>
        <v>0.72222222222222221</v>
      </c>
      <c r="CV42" s="37">
        <f t="shared" si="155"/>
        <v>0.69444444444444442</v>
      </c>
      <c r="CW42" s="37">
        <f t="shared" si="155"/>
        <v>0.66666666666666674</v>
      </c>
      <c r="CX42" s="37">
        <f t="shared" si="155"/>
        <v>0.63888888888888884</v>
      </c>
      <c r="CY42" s="37">
        <f t="shared" si="155"/>
        <v>0.61111111111111116</v>
      </c>
      <c r="CZ42" s="37">
        <f t="shared" si="155"/>
        <v>0.58333333333333326</v>
      </c>
      <c r="DA42" s="37">
        <f t="shared" si="155"/>
        <v>0.55555555555555558</v>
      </c>
      <c r="DB42" s="37">
        <f t="shared" si="155"/>
        <v>0.52777777777777779</v>
      </c>
      <c r="DC42" s="37">
        <f t="shared" si="155"/>
        <v>0.5</v>
      </c>
      <c r="DD42" s="37">
        <f t="shared" si="155"/>
        <v>0.47222222222222221</v>
      </c>
      <c r="DE42" s="37">
        <f t="shared" si="155"/>
        <v>0.44444444444444442</v>
      </c>
      <c r="DF42" s="37">
        <f t="shared" si="155"/>
        <v>0.41666666666666663</v>
      </c>
      <c r="DG42" s="37">
        <f t="shared" si="155"/>
        <v>0.38888888888888884</v>
      </c>
      <c r="DH42" s="37">
        <f t="shared" si="155"/>
        <v>0.36111111111111116</v>
      </c>
      <c r="DI42" s="37">
        <f t="shared" si="155"/>
        <v>0.33333333333333337</v>
      </c>
      <c r="DJ42" s="37">
        <f t="shared" si="155"/>
        <v>0.30555555555555558</v>
      </c>
      <c r="DK42" s="37">
        <f t="shared" si="155"/>
        <v>0.27777777777777779</v>
      </c>
      <c r="DL42" s="37">
        <f t="shared" si="155"/>
        <v>0.25</v>
      </c>
      <c r="DM42" s="37">
        <f t="shared" si="155"/>
        <v>0.22222222222222221</v>
      </c>
      <c r="DN42" s="37">
        <f t="shared" si="155"/>
        <v>0.19444444444444442</v>
      </c>
      <c r="DO42" s="37">
        <f t="shared" si="155"/>
        <v>0.16666666666666663</v>
      </c>
      <c r="DP42" s="37">
        <f t="shared" si="155"/>
        <v>0.13888888888888884</v>
      </c>
      <c r="DQ42" s="37">
        <f t="shared" si="155"/>
        <v>0.11111111111111116</v>
      </c>
      <c r="DR42" s="37">
        <f t="shared" si="155"/>
        <v>8.333333333333337E-2</v>
      </c>
      <c r="DS42" s="37">
        <f t="shared" si="155"/>
        <v>5.555555555555558E-2</v>
      </c>
      <c r="DT42" s="37">
        <f t="shared" si="155"/>
        <v>2.777777777777779E-2</v>
      </c>
      <c r="DU42" s="37">
        <f t="shared" si="155"/>
        <v>0</v>
      </c>
      <c r="DV42" s="37">
        <f t="shared" si="155"/>
        <v>0</v>
      </c>
      <c r="DW42" s="37">
        <f t="shared" si="155"/>
        <v>0</v>
      </c>
      <c r="DX42" s="37">
        <f t="shared" si="155"/>
        <v>0</v>
      </c>
      <c r="DY42" s="37">
        <f t="shared" si="155"/>
        <v>0</v>
      </c>
      <c r="DZ42" s="37">
        <f t="shared" si="155"/>
        <v>0</v>
      </c>
      <c r="EA42" s="37">
        <f t="shared" si="155"/>
        <v>0</v>
      </c>
      <c r="EB42" s="37">
        <f t="shared" ref="EB42" si="162">IF(EB$2&gt;=$C41,IF(EB$2&lt;=$C42,(EB$2-$C41)/($C42-$C41),IF(EB$2&lt;=$C43,1-(EB$2-$C42)/($C43-$C42),0)),0)</f>
        <v>0</v>
      </c>
      <c r="EC42" s="37">
        <f t="shared" si="156"/>
        <v>0</v>
      </c>
      <c r="ED42" s="37">
        <f t="shared" si="156"/>
        <v>0</v>
      </c>
      <c r="EE42" s="37">
        <f t="shared" si="156"/>
        <v>0</v>
      </c>
      <c r="EF42" s="37">
        <f t="shared" si="156"/>
        <v>0</v>
      </c>
      <c r="EG42" s="37">
        <f t="shared" si="156"/>
        <v>0</v>
      </c>
      <c r="EH42" s="37">
        <f t="shared" si="156"/>
        <v>0</v>
      </c>
      <c r="EI42" s="37">
        <f t="shared" si="156"/>
        <v>0</v>
      </c>
      <c r="EJ42" s="37">
        <f t="shared" si="156"/>
        <v>0</v>
      </c>
      <c r="EK42" s="37">
        <f t="shared" si="156"/>
        <v>0</v>
      </c>
      <c r="EL42" s="37">
        <f t="shared" si="156"/>
        <v>0</v>
      </c>
      <c r="EM42" s="37">
        <f t="shared" si="156"/>
        <v>0</v>
      </c>
      <c r="EN42" s="37">
        <f t="shared" si="156"/>
        <v>0</v>
      </c>
      <c r="EO42" s="37">
        <f t="shared" si="156"/>
        <v>0</v>
      </c>
      <c r="EP42" s="37">
        <f t="shared" si="156"/>
        <v>0</v>
      </c>
      <c r="EQ42" s="37">
        <f t="shared" si="156"/>
        <v>0</v>
      </c>
      <c r="ER42" s="37">
        <f t="shared" si="156"/>
        <v>0</v>
      </c>
      <c r="ES42" s="37">
        <f t="shared" si="156"/>
        <v>0</v>
      </c>
      <c r="ET42" s="37">
        <f t="shared" si="156"/>
        <v>0</v>
      </c>
      <c r="EU42" s="37">
        <f t="shared" si="156"/>
        <v>0</v>
      </c>
      <c r="EV42" s="37">
        <f t="shared" si="156"/>
        <v>0</v>
      </c>
      <c r="EW42" s="37">
        <f t="shared" si="156"/>
        <v>0</v>
      </c>
      <c r="EX42" s="37">
        <f t="shared" si="156"/>
        <v>0</v>
      </c>
      <c r="EY42" s="37">
        <f t="shared" si="156"/>
        <v>0</v>
      </c>
      <c r="EZ42" s="37">
        <f t="shared" si="156"/>
        <v>0</v>
      </c>
      <c r="FA42" s="37">
        <f t="shared" si="156"/>
        <v>0</v>
      </c>
      <c r="FB42" s="37">
        <f t="shared" si="156"/>
        <v>0</v>
      </c>
      <c r="FC42" s="37">
        <f t="shared" si="156"/>
        <v>0</v>
      </c>
      <c r="FD42" s="37">
        <f t="shared" si="156"/>
        <v>0</v>
      </c>
      <c r="FE42" s="37">
        <f t="shared" si="156"/>
        <v>0</v>
      </c>
      <c r="FF42" s="37">
        <f t="shared" si="156"/>
        <v>0</v>
      </c>
      <c r="FG42" s="37">
        <f t="shared" si="156"/>
        <v>0</v>
      </c>
      <c r="FH42" s="37">
        <f t="shared" si="156"/>
        <v>0</v>
      </c>
      <c r="FI42" s="37">
        <f t="shared" si="156"/>
        <v>0</v>
      </c>
      <c r="FJ42" s="37">
        <f t="shared" si="156"/>
        <v>0</v>
      </c>
      <c r="FK42" s="37">
        <f t="shared" si="156"/>
        <v>0</v>
      </c>
      <c r="FL42" s="37">
        <f t="shared" si="156"/>
        <v>0</v>
      </c>
      <c r="FM42" s="37">
        <f t="shared" si="156"/>
        <v>0</v>
      </c>
      <c r="FN42" s="37">
        <f t="shared" si="156"/>
        <v>0</v>
      </c>
      <c r="FO42" s="37">
        <f t="shared" si="156"/>
        <v>0</v>
      </c>
      <c r="FP42" s="37">
        <f t="shared" si="156"/>
        <v>0</v>
      </c>
      <c r="FQ42" s="37">
        <f t="shared" si="156"/>
        <v>0</v>
      </c>
      <c r="FR42" s="37">
        <f t="shared" si="156"/>
        <v>0</v>
      </c>
      <c r="FS42" s="37">
        <f t="shared" si="156"/>
        <v>0</v>
      </c>
      <c r="FT42" s="37">
        <f t="shared" si="156"/>
        <v>0</v>
      </c>
      <c r="FU42" s="37">
        <f t="shared" si="156"/>
        <v>0</v>
      </c>
      <c r="FV42" s="37">
        <f t="shared" si="156"/>
        <v>0</v>
      </c>
      <c r="FW42" s="37">
        <f t="shared" si="156"/>
        <v>0</v>
      </c>
      <c r="FX42" s="37">
        <f t="shared" si="156"/>
        <v>0</v>
      </c>
      <c r="FY42" s="37">
        <f t="shared" si="156"/>
        <v>0</v>
      </c>
      <c r="FZ42" s="37">
        <f t="shared" si="156"/>
        <v>0</v>
      </c>
      <c r="GA42" s="37">
        <f t="shared" si="156"/>
        <v>0</v>
      </c>
      <c r="GB42" s="37">
        <f t="shared" si="156"/>
        <v>0</v>
      </c>
      <c r="GC42" s="37">
        <f t="shared" si="156"/>
        <v>0</v>
      </c>
      <c r="GD42" s="37">
        <f t="shared" si="156"/>
        <v>0</v>
      </c>
      <c r="GE42" s="37">
        <f t="shared" si="156"/>
        <v>0</v>
      </c>
      <c r="GF42" s="37">
        <f t="shared" si="156"/>
        <v>0</v>
      </c>
      <c r="GG42" s="37">
        <f t="shared" si="156"/>
        <v>0</v>
      </c>
      <c r="GH42" s="37">
        <f t="shared" si="156"/>
        <v>0</v>
      </c>
      <c r="GI42" s="37">
        <f t="shared" si="156"/>
        <v>0</v>
      </c>
      <c r="GJ42" s="37">
        <f t="shared" si="156"/>
        <v>0</v>
      </c>
      <c r="GK42" s="37">
        <f t="shared" si="156"/>
        <v>0</v>
      </c>
      <c r="GL42" s="37">
        <f t="shared" si="156"/>
        <v>0</v>
      </c>
      <c r="GM42" s="37">
        <f t="shared" si="156"/>
        <v>0</v>
      </c>
      <c r="GN42" s="37">
        <f t="shared" ref="GN42" si="163">IF(GN$2&gt;=$C41,IF(GN$2&lt;=$C42,(GN$2-$C41)/($C42-$C41),IF(GN$2&lt;=$C43,1-(GN$2-$C42)/($C43-$C42),0)),0)</f>
        <v>0</v>
      </c>
      <c r="GO42" s="37">
        <f t="shared" si="157"/>
        <v>0</v>
      </c>
      <c r="GP42" s="37">
        <f t="shared" si="157"/>
        <v>0</v>
      </c>
      <c r="GQ42" s="37">
        <f t="shared" si="157"/>
        <v>0</v>
      </c>
      <c r="GR42" s="37">
        <f t="shared" si="157"/>
        <v>0</v>
      </c>
      <c r="GS42" s="37">
        <f t="shared" si="157"/>
        <v>0</v>
      </c>
      <c r="GT42" s="37">
        <f t="shared" si="157"/>
        <v>0</v>
      </c>
      <c r="GU42" s="37">
        <f t="shared" si="157"/>
        <v>0</v>
      </c>
      <c r="GV42" s="37">
        <f t="shared" si="157"/>
        <v>0</v>
      </c>
      <c r="GW42" s="37">
        <f t="shared" si="157"/>
        <v>0</v>
      </c>
      <c r="GX42" s="37">
        <f t="shared" si="157"/>
        <v>0</v>
      </c>
      <c r="GY42" s="37">
        <f t="shared" si="157"/>
        <v>0</v>
      </c>
      <c r="GZ42" s="37">
        <f t="shared" si="157"/>
        <v>0</v>
      </c>
      <c r="HA42" s="37">
        <f t="shared" si="157"/>
        <v>0</v>
      </c>
      <c r="HB42" s="37">
        <f t="shared" si="157"/>
        <v>0</v>
      </c>
      <c r="HC42" s="37">
        <f t="shared" si="157"/>
        <v>0</v>
      </c>
      <c r="HD42" s="37">
        <f t="shared" si="157"/>
        <v>0</v>
      </c>
      <c r="HE42" s="37">
        <f t="shared" si="157"/>
        <v>0</v>
      </c>
      <c r="HF42" s="37">
        <f t="shared" si="157"/>
        <v>0</v>
      </c>
      <c r="HG42" s="37">
        <f t="shared" si="157"/>
        <v>0</v>
      </c>
      <c r="HH42" s="37">
        <f t="shared" si="157"/>
        <v>0</v>
      </c>
      <c r="HI42" s="37">
        <f t="shared" si="157"/>
        <v>0</v>
      </c>
      <c r="HJ42" s="37">
        <f t="shared" si="157"/>
        <v>0</v>
      </c>
      <c r="HK42" s="37">
        <f t="shared" si="157"/>
        <v>0</v>
      </c>
      <c r="HL42" s="37">
        <f t="shared" si="157"/>
        <v>0</v>
      </c>
      <c r="HM42" s="37">
        <f t="shared" si="157"/>
        <v>0</v>
      </c>
      <c r="HN42" s="37">
        <f t="shared" si="157"/>
        <v>0</v>
      </c>
      <c r="HO42" s="37">
        <f t="shared" si="157"/>
        <v>0</v>
      </c>
      <c r="HP42" s="37">
        <f t="shared" si="157"/>
        <v>0</v>
      </c>
      <c r="HQ42" s="37">
        <f t="shared" si="157"/>
        <v>0</v>
      </c>
      <c r="HR42" s="37">
        <f t="shared" si="157"/>
        <v>0</v>
      </c>
      <c r="HS42" s="37">
        <f t="shared" si="157"/>
        <v>0</v>
      </c>
      <c r="HT42" s="37">
        <f t="shared" si="157"/>
        <v>0</v>
      </c>
      <c r="HU42" s="37">
        <f t="shared" si="157"/>
        <v>0</v>
      </c>
      <c r="HV42" s="37">
        <f t="shared" si="157"/>
        <v>0</v>
      </c>
      <c r="HW42" s="37">
        <f t="shared" si="157"/>
        <v>0</v>
      </c>
      <c r="HX42" s="37">
        <f t="shared" si="157"/>
        <v>0</v>
      </c>
      <c r="HY42" s="37">
        <f t="shared" si="157"/>
        <v>0</v>
      </c>
      <c r="HZ42" s="37">
        <f t="shared" si="157"/>
        <v>0</v>
      </c>
      <c r="IA42" s="37">
        <f t="shared" si="157"/>
        <v>0</v>
      </c>
      <c r="IB42" s="37">
        <f t="shared" si="157"/>
        <v>0</v>
      </c>
      <c r="IC42" s="37">
        <f t="shared" si="157"/>
        <v>0</v>
      </c>
      <c r="ID42" s="37">
        <f t="shared" si="157"/>
        <v>0</v>
      </c>
      <c r="IE42" s="37">
        <f t="shared" si="157"/>
        <v>0</v>
      </c>
      <c r="IF42" s="37">
        <f t="shared" si="157"/>
        <v>0</v>
      </c>
      <c r="IG42" s="37">
        <f t="shared" si="157"/>
        <v>0</v>
      </c>
      <c r="IH42" s="37">
        <f t="shared" si="157"/>
        <v>0</v>
      </c>
      <c r="II42" s="37">
        <f t="shared" si="157"/>
        <v>0</v>
      </c>
      <c r="IJ42" s="37">
        <f t="shared" si="157"/>
        <v>0</v>
      </c>
      <c r="IK42" s="37">
        <f t="shared" si="157"/>
        <v>0</v>
      </c>
      <c r="IL42" s="37">
        <f t="shared" si="157"/>
        <v>0</v>
      </c>
      <c r="IM42" s="37">
        <f t="shared" si="157"/>
        <v>0</v>
      </c>
      <c r="IN42" s="37">
        <f t="shared" si="157"/>
        <v>0</v>
      </c>
      <c r="IO42" s="37">
        <f t="shared" si="157"/>
        <v>0</v>
      </c>
      <c r="IP42" s="37">
        <f t="shared" si="157"/>
        <v>0</v>
      </c>
      <c r="IQ42" s="37">
        <f t="shared" si="157"/>
        <v>0</v>
      </c>
      <c r="IR42" s="37">
        <f t="shared" si="157"/>
        <v>0</v>
      </c>
      <c r="IS42" s="37">
        <f t="shared" si="157"/>
        <v>0</v>
      </c>
      <c r="IT42" s="37">
        <f t="shared" si="157"/>
        <v>0</v>
      </c>
      <c r="IU42" s="37">
        <f t="shared" si="157"/>
        <v>0</v>
      </c>
      <c r="IV42" s="37">
        <f t="shared" si="157"/>
        <v>0</v>
      </c>
      <c r="IW42" s="37">
        <f t="shared" si="157"/>
        <v>0</v>
      </c>
      <c r="IX42" s="37">
        <f t="shared" si="157"/>
        <v>0</v>
      </c>
      <c r="IY42" s="37">
        <f t="shared" si="157"/>
        <v>0</v>
      </c>
      <c r="IZ42" s="37">
        <f t="shared" ref="IZ42" si="164">IF(IZ$2&gt;=$C41,IF(IZ$2&lt;=$C42,(IZ$2-$C41)/($C42-$C41),IF(IZ$2&lt;=$C43,1-(IZ$2-$C42)/($C43-$C42),0)),0)</f>
        <v>0</v>
      </c>
      <c r="JA42" s="37">
        <f t="shared" si="158"/>
        <v>0</v>
      </c>
      <c r="JB42" s="37">
        <f t="shared" si="158"/>
        <v>0</v>
      </c>
      <c r="JC42" s="37">
        <f t="shared" si="158"/>
        <v>0</v>
      </c>
      <c r="JD42" s="37">
        <f t="shared" si="158"/>
        <v>0</v>
      </c>
      <c r="JE42" s="37">
        <f t="shared" si="158"/>
        <v>0</v>
      </c>
      <c r="JF42" s="37">
        <f t="shared" si="158"/>
        <v>0</v>
      </c>
      <c r="JG42" s="37">
        <f t="shared" si="158"/>
        <v>0</v>
      </c>
      <c r="JH42" s="37">
        <f t="shared" si="158"/>
        <v>0</v>
      </c>
      <c r="JI42" s="37">
        <f t="shared" si="158"/>
        <v>0</v>
      </c>
      <c r="JJ42" s="37">
        <f t="shared" si="158"/>
        <v>0</v>
      </c>
      <c r="JK42" s="37">
        <f t="shared" si="158"/>
        <v>0</v>
      </c>
      <c r="JL42" s="37">
        <f t="shared" si="158"/>
        <v>0</v>
      </c>
      <c r="JM42" s="37">
        <f t="shared" si="158"/>
        <v>0</v>
      </c>
      <c r="JN42" s="37">
        <f t="shared" si="158"/>
        <v>0</v>
      </c>
      <c r="JO42" s="37">
        <f t="shared" si="158"/>
        <v>0</v>
      </c>
      <c r="JP42" s="37">
        <f t="shared" si="158"/>
        <v>0</v>
      </c>
      <c r="JQ42" s="37">
        <f t="shared" si="158"/>
        <v>0</v>
      </c>
      <c r="JR42" s="37">
        <f t="shared" si="158"/>
        <v>0</v>
      </c>
      <c r="JS42" s="37">
        <f t="shared" si="158"/>
        <v>0</v>
      </c>
      <c r="JT42" s="37">
        <f t="shared" si="158"/>
        <v>0</v>
      </c>
      <c r="JU42" s="37">
        <f t="shared" si="158"/>
        <v>0</v>
      </c>
      <c r="JV42" s="37">
        <f t="shared" si="158"/>
        <v>0</v>
      </c>
      <c r="JW42" s="37">
        <f t="shared" si="158"/>
        <v>0</v>
      </c>
      <c r="JX42" s="37">
        <f t="shared" si="158"/>
        <v>0</v>
      </c>
      <c r="JY42" s="37">
        <f t="shared" si="158"/>
        <v>0</v>
      </c>
      <c r="JZ42" s="37">
        <f t="shared" si="158"/>
        <v>0</v>
      </c>
      <c r="KA42" s="37">
        <f t="shared" si="158"/>
        <v>0</v>
      </c>
      <c r="KB42" s="37">
        <f t="shared" si="158"/>
        <v>0</v>
      </c>
      <c r="KC42" s="37">
        <f t="shared" si="158"/>
        <v>0</v>
      </c>
      <c r="KD42" s="37">
        <f t="shared" si="158"/>
        <v>0</v>
      </c>
      <c r="KE42" s="37">
        <f t="shared" si="158"/>
        <v>0</v>
      </c>
      <c r="KF42" s="37">
        <f t="shared" si="158"/>
        <v>0</v>
      </c>
      <c r="KG42" s="37">
        <f t="shared" si="158"/>
        <v>0</v>
      </c>
      <c r="KH42" s="37">
        <f t="shared" si="158"/>
        <v>0</v>
      </c>
      <c r="KI42" s="37">
        <f t="shared" si="158"/>
        <v>0</v>
      </c>
      <c r="KJ42" s="37">
        <f t="shared" si="158"/>
        <v>0</v>
      </c>
      <c r="KK42" s="37">
        <f t="shared" si="158"/>
        <v>0</v>
      </c>
      <c r="KL42" s="37">
        <f t="shared" si="158"/>
        <v>0</v>
      </c>
      <c r="KM42" s="37">
        <f t="shared" si="158"/>
        <v>0</v>
      </c>
      <c r="KN42" s="37">
        <f t="shared" si="158"/>
        <v>0</v>
      </c>
      <c r="KO42" s="37">
        <f t="shared" si="158"/>
        <v>0</v>
      </c>
      <c r="KP42" s="37">
        <f t="shared" si="158"/>
        <v>0</v>
      </c>
      <c r="KQ42" s="37">
        <f t="shared" si="158"/>
        <v>0</v>
      </c>
      <c r="KR42" s="37">
        <f t="shared" si="158"/>
        <v>0</v>
      </c>
      <c r="KS42" s="37">
        <f t="shared" si="158"/>
        <v>0</v>
      </c>
      <c r="KT42" s="37">
        <f t="shared" si="158"/>
        <v>0</v>
      </c>
      <c r="KU42" s="37">
        <f t="shared" si="158"/>
        <v>0</v>
      </c>
      <c r="KV42" s="37">
        <f t="shared" si="158"/>
        <v>0</v>
      </c>
      <c r="KW42" s="37">
        <f t="shared" si="158"/>
        <v>0</v>
      </c>
      <c r="KX42" s="37">
        <f t="shared" si="158"/>
        <v>0</v>
      </c>
      <c r="KY42" s="37">
        <f t="shared" si="158"/>
        <v>0</v>
      </c>
      <c r="KZ42" s="37">
        <f t="shared" si="158"/>
        <v>0</v>
      </c>
      <c r="LA42" s="37">
        <f t="shared" si="158"/>
        <v>0</v>
      </c>
      <c r="LB42" s="37">
        <f t="shared" si="158"/>
        <v>0</v>
      </c>
      <c r="LC42" s="37">
        <f t="shared" si="158"/>
        <v>0</v>
      </c>
      <c r="LD42" s="37">
        <f t="shared" si="158"/>
        <v>0</v>
      </c>
      <c r="LE42" s="37">
        <f t="shared" si="158"/>
        <v>0</v>
      </c>
      <c r="LF42" s="37">
        <f t="shared" si="158"/>
        <v>0</v>
      </c>
      <c r="LG42" s="37">
        <f t="shared" si="158"/>
        <v>0</v>
      </c>
      <c r="LH42" s="37">
        <f t="shared" si="158"/>
        <v>0</v>
      </c>
      <c r="LI42" s="37">
        <f t="shared" si="158"/>
        <v>0</v>
      </c>
      <c r="LJ42" s="37">
        <f t="shared" si="158"/>
        <v>0</v>
      </c>
      <c r="LK42" s="37">
        <f t="shared" si="158"/>
        <v>0</v>
      </c>
      <c r="LL42" s="37">
        <f t="shared" ref="LL42" si="165">IF(LL$2&gt;=$C41,IF(LL$2&lt;=$C42,(LL$2-$C41)/($C42-$C41),IF(LL$2&lt;=$C43,1-(LL$2-$C42)/($C43-$C42),0)),0)</f>
        <v>0</v>
      </c>
      <c r="LM42" s="37">
        <f t="shared" si="159"/>
        <v>0</v>
      </c>
      <c r="LN42" s="37">
        <f t="shared" si="159"/>
        <v>0</v>
      </c>
      <c r="LO42" s="37">
        <f t="shared" si="159"/>
        <v>0</v>
      </c>
      <c r="LP42" s="37">
        <f t="shared" si="159"/>
        <v>0</v>
      </c>
      <c r="LQ42" s="37">
        <f t="shared" si="159"/>
        <v>0</v>
      </c>
      <c r="LR42" s="37">
        <f t="shared" si="159"/>
        <v>0</v>
      </c>
      <c r="LS42" s="37">
        <f t="shared" si="159"/>
        <v>0</v>
      </c>
      <c r="LT42" s="37">
        <f t="shared" si="159"/>
        <v>0</v>
      </c>
      <c r="LU42" s="37">
        <f t="shared" si="159"/>
        <v>0</v>
      </c>
      <c r="LV42" s="37">
        <f t="shared" si="159"/>
        <v>0</v>
      </c>
      <c r="LW42" s="37">
        <f t="shared" si="159"/>
        <v>0</v>
      </c>
      <c r="LX42" s="37">
        <f t="shared" si="159"/>
        <v>0</v>
      </c>
      <c r="LY42" s="37">
        <f t="shared" si="159"/>
        <v>0</v>
      </c>
      <c r="LZ42" s="37">
        <f t="shared" si="159"/>
        <v>0</v>
      </c>
      <c r="MA42" s="37">
        <f t="shared" si="159"/>
        <v>0</v>
      </c>
      <c r="MB42" s="37">
        <f t="shared" si="159"/>
        <v>0</v>
      </c>
      <c r="MC42" s="37">
        <f t="shared" si="159"/>
        <v>0</v>
      </c>
      <c r="MD42" s="37">
        <f t="shared" si="159"/>
        <v>0</v>
      </c>
      <c r="ME42" s="37">
        <f t="shared" si="159"/>
        <v>0</v>
      </c>
      <c r="MF42" s="37">
        <f t="shared" si="159"/>
        <v>0</v>
      </c>
      <c r="MG42" s="37">
        <f t="shared" si="159"/>
        <v>0</v>
      </c>
      <c r="MH42" s="37">
        <f t="shared" si="159"/>
        <v>0</v>
      </c>
      <c r="MI42" s="37">
        <f t="shared" si="159"/>
        <v>0</v>
      </c>
      <c r="MJ42" s="37">
        <f t="shared" si="159"/>
        <v>0</v>
      </c>
      <c r="MK42" s="37">
        <f t="shared" si="159"/>
        <v>0</v>
      </c>
      <c r="ML42" s="37">
        <f t="shared" si="159"/>
        <v>0</v>
      </c>
      <c r="MM42" s="37">
        <f t="shared" si="159"/>
        <v>0</v>
      </c>
      <c r="MN42" s="37">
        <f t="shared" si="159"/>
        <v>0</v>
      </c>
      <c r="MO42" s="37">
        <f t="shared" si="159"/>
        <v>0</v>
      </c>
      <c r="MP42" s="37">
        <f t="shared" si="159"/>
        <v>0</v>
      </c>
      <c r="MQ42" s="37">
        <f t="shared" si="159"/>
        <v>0</v>
      </c>
      <c r="MR42" s="37">
        <f t="shared" si="159"/>
        <v>0</v>
      </c>
      <c r="MS42" s="37">
        <f t="shared" si="160"/>
        <v>0</v>
      </c>
      <c r="MT42" s="37">
        <f t="shared" si="160"/>
        <v>0</v>
      </c>
      <c r="MU42" s="37">
        <f t="shared" si="160"/>
        <v>0</v>
      </c>
      <c r="MV42" s="37">
        <f t="shared" si="160"/>
        <v>0</v>
      </c>
      <c r="MW42" s="37">
        <f t="shared" si="160"/>
        <v>0</v>
      </c>
      <c r="MX42" s="37">
        <f t="shared" si="160"/>
        <v>0</v>
      </c>
      <c r="MY42" s="37">
        <f t="shared" si="160"/>
        <v>0</v>
      </c>
      <c r="MZ42" s="37">
        <f t="shared" si="160"/>
        <v>0</v>
      </c>
      <c r="NA42" s="37">
        <f t="shared" si="160"/>
        <v>0</v>
      </c>
    </row>
    <row r="43" spans="2:365" x14ac:dyDescent="0.25">
      <c r="C43" s="36">
        <v>120</v>
      </c>
      <c r="D43" s="36" t="str">
        <f t="shared" si="153"/>
        <v>10y</v>
      </c>
      <c r="E43" s="37">
        <f t="shared" ref="E43:BP43" si="166">IF(E$2&gt;=$C42,IF(E$2&lt;=$C43,(E$2-$C42)/($C43-$C42),1),0)</f>
        <v>0</v>
      </c>
      <c r="F43" s="37">
        <f t="shared" si="166"/>
        <v>0</v>
      </c>
      <c r="G43" s="37">
        <f t="shared" si="166"/>
        <v>0</v>
      </c>
      <c r="H43" s="37">
        <f t="shared" si="166"/>
        <v>0</v>
      </c>
      <c r="I43" s="37">
        <f t="shared" si="166"/>
        <v>0</v>
      </c>
      <c r="J43" s="37">
        <f t="shared" si="166"/>
        <v>0</v>
      </c>
      <c r="K43" s="37">
        <f t="shared" si="166"/>
        <v>0</v>
      </c>
      <c r="L43" s="37">
        <f t="shared" si="166"/>
        <v>0</v>
      </c>
      <c r="M43" s="37">
        <f t="shared" si="166"/>
        <v>0</v>
      </c>
      <c r="N43" s="37">
        <f t="shared" si="166"/>
        <v>0</v>
      </c>
      <c r="O43" s="37">
        <f t="shared" si="166"/>
        <v>0</v>
      </c>
      <c r="P43" s="37">
        <f t="shared" si="166"/>
        <v>0</v>
      </c>
      <c r="Q43" s="37">
        <f t="shared" si="166"/>
        <v>0</v>
      </c>
      <c r="R43" s="37">
        <f t="shared" si="166"/>
        <v>0</v>
      </c>
      <c r="S43" s="37">
        <f t="shared" si="166"/>
        <v>0</v>
      </c>
      <c r="T43" s="37">
        <f t="shared" si="166"/>
        <v>0</v>
      </c>
      <c r="U43" s="37">
        <f t="shared" si="166"/>
        <v>0</v>
      </c>
      <c r="V43" s="37">
        <f t="shared" si="166"/>
        <v>0</v>
      </c>
      <c r="W43" s="37">
        <f t="shared" si="166"/>
        <v>0</v>
      </c>
      <c r="X43" s="37">
        <f t="shared" si="166"/>
        <v>0</v>
      </c>
      <c r="Y43" s="37">
        <f t="shared" si="166"/>
        <v>0</v>
      </c>
      <c r="Z43" s="37">
        <f t="shared" si="166"/>
        <v>0</v>
      </c>
      <c r="AA43" s="37">
        <f t="shared" si="166"/>
        <v>0</v>
      </c>
      <c r="AB43" s="37">
        <f t="shared" si="166"/>
        <v>0</v>
      </c>
      <c r="AC43" s="37">
        <f t="shared" si="166"/>
        <v>0</v>
      </c>
      <c r="AD43" s="37">
        <f t="shared" si="166"/>
        <v>0</v>
      </c>
      <c r="AE43" s="37">
        <f t="shared" si="166"/>
        <v>0</v>
      </c>
      <c r="AF43" s="37">
        <f t="shared" si="166"/>
        <v>0</v>
      </c>
      <c r="AG43" s="37">
        <f t="shared" si="166"/>
        <v>0</v>
      </c>
      <c r="AH43" s="37">
        <f t="shared" si="166"/>
        <v>0</v>
      </c>
      <c r="AI43" s="37">
        <f t="shared" si="166"/>
        <v>0</v>
      </c>
      <c r="AJ43" s="37">
        <f t="shared" si="166"/>
        <v>0</v>
      </c>
      <c r="AK43" s="37">
        <f t="shared" si="166"/>
        <v>0</v>
      </c>
      <c r="AL43" s="37">
        <f t="shared" si="166"/>
        <v>0</v>
      </c>
      <c r="AM43" s="37">
        <f t="shared" si="166"/>
        <v>0</v>
      </c>
      <c r="AN43" s="37">
        <f t="shared" si="166"/>
        <v>0</v>
      </c>
      <c r="AO43" s="37">
        <f t="shared" si="166"/>
        <v>0</v>
      </c>
      <c r="AP43" s="37">
        <f t="shared" si="166"/>
        <v>0</v>
      </c>
      <c r="AQ43" s="37">
        <f t="shared" si="166"/>
        <v>0</v>
      </c>
      <c r="AR43" s="37">
        <f t="shared" si="166"/>
        <v>0</v>
      </c>
      <c r="AS43" s="37">
        <f t="shared" si="166"/>
        <v>0</v>
      </c>
      <c r="AT43" s="37">
        <f t="shared" si="166"/>
        <v>0</v>
      </c>
      <c r="AU43" s="37">
        <f t="shared" si="166"/>
        <v>0</v>
      </c>
      <c r="AV43" s="37">
        <f t="shared" si="166"/>
        <v>0</v>
      </c>
      <c r="AW43" s="37">
        <f t="shared" si="166"/>
        <v>0</v>
      </c>
      <c r="AX43" s="37">
        <f t="shared" si="166"/>
        <v>0</v>
      </c>
      <c r="AY43" s="37">
        <f t="shared" si="166"/>
        <v>0</v>
      </c>
      <c r="AZ43" s="37">
        <f t="shared" si="166"/>
        <v>0</v>
      </c>
      <c r="BA43" s="37">
        <f t="shared" si="166"/>
        <v>0</v>
      </c>
      <c r="BB43" s="37">
        <f t="shared" si="166"/>
        <v>0</v>
      </c>
      <c r="BC43" s="37">
        <f t="shared" si="166"/>
        <v>0</v>
      </c>
      <c r="BD43" s="37">
        <f t="shared" si="166"/>
        <v>0</v>
      </c>
      <c r="BE43" s="37">
        <f t="shared" si="166"/>
        <v>0</v>
      </c>
      <c r="BF43" s="37">
        <f t="shared" si="166"/>
        <v>0</v>
      </c>
      <c r="BG43" s="37">
        <f t="shared" si="166"/>
        <v>0</v>
      </c>
      <c r="BH43" s="37">
        <f t="shared" si="166"/>
        <v>0</v>
      </c>
      <c r="BI43" s="37">
        <f t="shared" si="166"/>
        <v>0</v>
      </c>
      <c r="BJ43" s="37">
        <f t="shared" si="166"/>
        <v>0</v>
      </c>
      <c r="BK43" s="37">
        <f t="shared" si="166"/>
        <v>0</v>
      </c>
      <c r="BL43" s="37">
        <f t="shared" si="166"/>
        <v>0</v>
      </c>
      <c r="BM43" s="37">
        <f t="shared" si="166"/>
        <v>0</v>
      </c>
      <c r="BN43" s="37">
        <f t="shared" si="166"/>
        <v>0</v>
      </c>
      <c r="BO43" s="37">
        <f t="shared" si="166"/>
        <v>0</v>
      </c>
      <c r="BP43" s="37">
        <f t="shared" si="166"/>
        <v>0</v>
      </c>
      <c r="BQ43" s="37">
        <f t="shared" ref="BQ43:EB43" si="167">IF(BQ$2&gt;=$C42,IF(BQ$2&lt;=$C43,(BQ$2-$C42)/($C43-$C42),1),0)</f>
        <v>0</v>
      </c>
      <c r="BR43" s="37">
        <f t="shared" si="167"/>
        <v>0</v>
      </c>
      <c r="BS43" s="37">
        <f t="shared" si="167"/>
        <v>0</v>
      </c>
      <c r="BT43" s="37">
        <f t="shared" si="167"/>
        <v>0</v>
      </c>
      <c r="BU43" s="37">
        <f t="shared" si="167"/>
        <v>0</v>
      </c>
      <c r="BV43" s="37">
        <f t="shared" si="167"/>
        <v>0</v>
      </c>
      <c r="BW43" s="37">
        <f t="shared" si="167"/>
        <v>0</v>
      </c>
      <c r="BX43" s="37">
        <f t="shared" si="167"/>
        <v>0</v>
      </c>
      <c r="BY43" s="37">
        <f t="shared" si="167"/>
        <v>0</v>
      </c>
      <c r="BZ43" s="37">
        <f t="shared" si="167"/>
        <v>0</v>
      </c>
      <c r="CA43" s="37">
        <f t="shared" si="167"/>
        <v>0</v>
      </c>
      <c r="CB43" s="37">
        <f t="shared" si="167"/>
        <v>0</v>
      </c>
      <c r="CC43" s="37">
        <f t="shared" si="167"/>
        <v>0</v>
      </c>
      <c r="CD43" s="37">
        <f t="shared" si="167"/>
        <v>0</v>
      </c>
      <c r="CE43" s="37">
        <f t="shared" si="167"/>
        <v>0</v>
      </c>
      <c r="CF43" s="37">
        <f t="shared" si="167"/>
        <v>0</v>
      </c>
      <c r="CG43" s="37">
        <f t="shared" si="167"/>
        <v>0</v>
      </c>
      <c r="CH43" s="37">
        <f t="shared" si="167"/>
        <v>0</v>
      </c>
      <c r="CI43" s="37">
        <f t="shared" si="167"/>
        <v>0</v>
      </c>
      <c r="CJ43" s="37">
        <f t="shared" si="167"/>
        <v>0</v>
      </c>
      <c r="CK43" s="37">
        <f t="shared" si="167"/>
        <v>0</v>
      </c>
      <c r="CL43" s="37">
        <f t="shared" si="167"/>
        <v>2.7777777777777776E-2</v>
      </c>
      <c r="CM43" s="37">
        <f t="shared" si="167"/>
        <v>5.5555555555555552E-2</v>
      </c>
      <c r="CN43" s="37">
        <f t="shared" si="167"/>
        <v>8.3333333333333329E-2</v>
      </c>
      <c r="CO43" s="37">
        <f t="shared" si="167"/>
        <v>0.1111111111111111</v>
      </c>
      <c r="CP43" s="37">
        <f t="shared" si="167"/>
        <v>0.1388888888888889</v>
      </c>
      <c r="CQ43" s="37">
        <f t="shared" si="167"/>
        <v>0.16666666666666666</v>
      </c>
      <c r="CR43" s="37">
        <f t="shared" si="167"/>
        <v>0.19444444444444445</v>
      </c>
      <c r="CS43" s="37">
        <f t="shared" si="167"/>
        <v>0.22222222222222221</v>
      </c>
      <c r="CT43" s="37">
        <f t="shared" si="167"/>
        <v>0.25</v>
      </c>
      <c r="CU43" s="37">
        <f t="shared" si="167"/>
        <v>0.27777777777777779</v>
      </c>
      <c r="CV43" s="37">
        <f t="shared" si="167"/>
        <v>0.30555555555555558</v>
      </c>
      <c r="CW43" s="37">
        <f t="shared" si="167"/>
        <v>0.33333333333333331</v>
      </c>
      <c r="CX43" s="37">
        <f t="shared" si="167"/>
        <v>0.3611111111111111</v>
      </c>
      <c r="CY43" s="37">
        <f t="shared" si="167"/>
        <v>0.3888888888888889</v>
      </c>
      <c r="CZ43" s="37">
        <f t="shared" si="167"/>
        <v>0.41666666666666669</v>
      </c>
      <c r="DA43" s="37">
        <f t="shared" si="167"/>
        <v>0.44444444444444442</v>
      </c>
      <c r="DB43" s="37">
        <f t="shared" si="167"/>
        <v>0.47222222222222221</v>
      </c>
      <c r="DC43" s="37">
        <f t="shared" si="167"/>
        <v>0.5</v>
      </c>
      <c r="DD43" s="37">
        <f t="shared" si="167"/>
        <v>0.52777777777777779</v>
      </c>
      <c r="DE43" s="37">
        <f t="shared" si="167"/>
        <v>0.55555555555555558</v>
      </c>
      <c r="DF43" s="37">
        <f t="shared" si="167"/>
        <v>0.58333333333333337</v>
      </c>
      <c r="DG43" s="37">
        <f t="shared" si="167"/>
        <v>0.61111111111111116</v>
      </c>
      <c r="DH43" s="37">
        <f t="shared" si="167"/>
        <v>0.63888888888888884</v>
      </c>
      <c r="DI43" s="37">
        <f t="shared" si="167"/>
        <v>0.66666666666666663</v>
      </c>
      <c r="DJ43" s="37">
        <f t="shared" si="167"/>
        <v>0.69444444444444442</v>
      </c>
      <c r="DK43" s="37">
        <f t="shared" si="167"/>
        <v>0.72222222222222221</v>
      </c>
      <c r="DL43" s="37">
        <f t="shared" si="167"/>
        <v>0.75</v>
      </c>
      <c r="DM43" s="37">
        <f t="shared" si="167"/>
        <v>0.77777777777777779</v>
      </c>
      <c r="DN43" s="37">
        <f t="shared" si="167"/>
        <v>0.80555555555555558</v>
      </c>
      <c r="DO43" s="37">
        <f t="shared" si="167"/>
        <v>0.83333333333333337</v>
      </c>
      <c r="DP43" s="37">
        <f t="shared" si="167"/>
        <v>0.86111111111111116</v>
      </c>
      <c r="DQ43" s="37">
        <f t="shared" si="167"/>
        <v>0.88888888888888884</v>
      </c>
      <c r="DR43" s="37">
        <f t="shared" si="167"/>
        <v>0.91666666666666663</v>
      </c>
      <c r="DS43" s="37">
        <f t="shared" si="167"/>
        <v>0.94444444444444442</v>
      </c>
      <c r="DT43" s="37">
        <f t="shared" si="167"/>
        <v>0.97222222222222221</v>
      </c>
      <c r="DU43" s="37">
        <f t="shared" si="167"/>
        <v>1</v>
      </c>
      <c r="DV43" s="37">
        <f t="shared" si="167"/>
        <v>1</v>
      </c>
      <c r="DW43" s="37">
        <f t="shared" si="167"/>
        <v>1</v>
      </c>
      <c r="DX43" s="37">
        <f t="shared" si="167"/>
        <v>1</v>
      </c>
      <c r="DY43" s="37">
        <f t="shared" si="167"/>
        <v>1</v>
      </c>
      <c r="DZ43" s="37">
        <f t="shared" si="167"/>
        <v>1</v>
      </c>
      <c r="EA43" s="37">
        <f t="shared" si="167"/>
        <v>1</v>
      </c>
      <c r="EB43" s="37">
        <f t="shared" si="167"/>
        <v>1</v>
      </c>
      <c r="EC43" s="37">
        <f t="shared" ref="EC43:GN43" si="168">IF(EC$2&gt;=$C42,IF(EC$2&lt;=$C43,(EC$2-$C42)/($C43-$C42),1),0)</f>
        <v>1</v>
      </c>
      <c r="ED43" s="37">
        <f t="shared" si="168"/>
        <v>1</v>
      </c>
      <c r="EE43" s="37">
        <f t="shared" si="168"/>
        <v>1</v>
      </c>
      <c r="EF43" s="37">
        <f t="shared" si="168"/>
        <v>1</v>
      </c>
      <c r="EG43" s="37">
        <f t="shared" si="168"/>
        <v>1</v>
      </c>
      <c r="EH43" s="37">
        <f t="shared" si="168"/>
        <v>1</v>
      </c>
      <c r="EI43" s="37">
        <f t="shared" si="168"/>
        <v>1</v>
      </c>
      <c r="EJ43" s="37">
        <f t="shared" si="168"/>
        <v>1</v>
      </c>
      <c r="EK43" s="37">
        <f t="shared" si="168"/>
        <v>1</v>
      </c>
      <c r="EL43" s="37">
        <f t="shared" si="168"/>
        <v>1</v>
      </c>
      <c r="EM43" s="37">
        <f t="shared" si="168"/>
        <v>1</v>
      </c>
      <c r="EN43" s="37">
        <f t="shared" si="168"/>
        <v>1</v>
      </c>
      <c r="EO43" s="37">
        <f t="shared" si="168"/>
        <v>1</v>
      </c>
      <c r="EP43" s="37">
        <f t="shared" si="168"/>
        <v>1</v>
      </c>
      <c r="EQ43" s="37">
        <f t="shared" si="168"/>
        <v>1</v>
      </c>
      <c r="ER43" s="37">
        <f t="shared" si="168"/>
        <v>1</v>
      </c>
      <c r="ES43" s="37">
        <f t="shared" si="168"/>
        <v>1</v>
      </c>
      <c r="ET43" s="37">
        <f t="shared" si="168"/>
        <v>1</v>
      </c>
      <c r="EU43" s="37">
        <f t="shared" si="168"/>
        <v>1</v>
      </c>
      <c r="EV43" s="37">
        <f t="shared" si="168"/>
        <v>1</v>
      </c>
      <c r="EW43" s="37">
        <f t="shared" si="168"/>
        <v>1</v>
      </c>
      <c r="EX43" s="37">
        <f t="shared" si="168"/>
        <v>1</v>
      </c>
      <c r="EY43" s="37">
        <f t="shared" si="168"/>
        <v>1</v>
      </c>
      <c r="EZ43" s="37">
        <f t="shared" si="168"/>
        <v>1</v>
      </c>
      <c r="FA43" s="37">
        <f t="shared" si="168"/>
        <v>1</v>
      </c>
      <c r="FB43" s="37">
        <f t="shared" si="168"/>
        <v>1</v>
      </c>
      <c r="FC43" s="37">
        <f t="shared" si="168"/>
        <v>1</v>
      </c>
      <c r="FD43" s="37">
        <f t="shared" si="168"/>
        <v>1</v>
      </c>
      <c r="FE43" s="37">
        <f t="shared" si="168"/>
        <v>1</v>
      </c>
      <c r="FF43" s="37">
        <f t="shared" si="168"/>
        <v>1</v>
      </c>
      <c r="FG43" s="37">
        <f t="shared" si="168"/>
        <v>1</v>
      </c>
      <c r="FH43" s="37">
        <f t="shared" si="168"/>
        <v>1</v>
      </c>
      <c r="FI43" s="37">
        <f t="shared" si="168"/>
        <v>1</v>
      </c>
      <c r="FJ43" s="37">
        <f t="shared" si="168"/>
        <v>1</v>
      </c>
      <c r="FK43" s="37">
        <f t="shared" si="168"/>
        <v>1</v>
      </c>
      <c r="FL43" s="37">
        <f t="shared" si="168"/>
        <v>1</v>
      </c>
      <c r="FM43" s="37">
        <f t="shared" si="168"/>
        <v>1</v>
      </c>
      <c r="FN43" s="37">
        <f t="shared" si="168"/>
        <v>1</v>
      </c>
      <c r="FO43" s="37">
        <f t="shared" si="168"/>
        <v>1</v>
      </c>
      <c r="FP43" s="37">
        <f t="shared" si="168"/>
        <v>1</v>
      </c>
      <c r="FQ43" s="37">
        <f t="shared" si="168"/>
        <v>1</v>
      </c>
      <c r="FR43" s="37">
        <f t="shared" si="168"/>
        <v>1</v>
      </c>
      <c r="FS43" s="37">
        <f t="shared" si="168"/>
        <v>1</v>
      </c>
      <c r="FT43" s="37">
        <f t="shared" si="168"/>
        <v>1</v>
      </c>
      <c r="FU43" s="37">
        <f t="shared" si="168"/>
        <v>1</v>
      </c>
      <c r="FV43" s="37">
        <f t="shared" si="168"/>
        <v>1</v>
      </c>
      <c r="FW43" s="37">
        <f t="shared" si="168"/>
        <v>1</v>
      </c>
      <c r="FX43" s="37">
        <f t="shared" si="168"/>
        <v>1</v>
      </c>
      <c r="FY43" s="37">
        <f t="shared" si="168"/>
        <v>1</v>
      </c>
      <c r="FZ43" s="37">
        <f t="shared" si="168"/>
        <v>1</v>
      </c>
      <c r="GA43" s="37">
        <f t="shared" si="168"/>
        <v>1</v>
      </c>
      <c r="GB43" s="37">
        <f t="shared" si="168"/>
        <v>1</v>
      </c>
      <c r="GC43" s="37">
        <f t="shared" si="168"/>
        <v>1</v>
      </c>
      <c r="GD43" s="37">
        <f t="shared" si="168"/>
        <v>1</v>
      </c>
      <c r="GE43" s="37">
        <f t="shared" si="168"/>
        <v>1</v>
      </c>
      <c r="GF43" s="37">
        <f t="shared" si="168"/>
        <v>1</v>
      </c>
      <c r="GG43" s="37">
        <f t="shared" si="168"/>
        <v>1</v>
      </c>
      <c r="GH43" s="37">
        <f t="shared" si="168"/>
        <v>1</v>
      </c>
      <c r="GI43" s="37">
        <f t="shared" si="168"/>
        <v>1</v>
      </c>
      <c r="GJ43" s="37">
        <f t="shared" si="168"/>
        <v>1</v>
      </c>
      <c r="GK43" s="37">
        <f t="shared" si="168"/>
        <v>1</v>
      </c>
      <c r="GL43" s="37">
        <f t="shared" si="168"/>
        <v>1</v>
      </c>
      <c r="GM43" s="37">
        <f t="shared" si="168"/>
        <v>1</v>
      </c>
      <c r="GN43" s="37">
        <f t="shared" si="168"/>
        <v>1</v>
      </c>
      <c r="GO43" s="37">
        <f t="shared" ref="GO43:IZ43" si="169">IF(GO$2&gt;=$C42,IF(GO$2&lt;=$C43,(GO$2-$C42)/($C43-$C42),1),0)</f>
        <v>1</v>
      </c>
      <c r="GP43" s="37">
        <f t="shared" si="169"/>
        <v>1</v>
      </c>
      <c r="GQ43" s="37">
        <f t="shared" si="169"/>
        <v>1</v>
      </c>
      <c r="GR43" s="37">
        <f t="shared" si="169"/>
        <v>1</v>
      </c>
      <c r="GS43" s="37">
        <f t="shared" si="169"/>
        <v>1</v>
      </c>
      <c r="GT43" s="37">
        <f t="shared" si="169"/>
        <v>1</v>
      </c>
      <c r="GU43" s="37">
        <f t="shared" si="169"/>
        <v>1</v>
      </c>
      <c r="GV43" s="37">
        <f t="shared" si="169"/>
        <v>1</v>
      </c>
      <c r="GW43" s="37">
        <f t="shared" si="169"/>
        <v>1</v>
      </c>
      <c r="GX43" s="37">
        <f t="shared" si="169"/>
        <v>1</v>
      </c>
      <c r="GY43" s="37">
        <f t="shared" si="169"/>
        <v>1</v>
      </c>
      <c r="GZ43" s="37">
        <f t="shared" si="169"/>
        <v>1</v>
      </c>
      <c r="HA43" s="37">
        <f t="shared" si="169"/>
        <v>1</v>
      </c>
      <c r="HB43" s="37">
        <f t="shared" si="169"/>
        <v>1</v>
      </c>
      <c r="HC43" s="37">
        <f t="shared" si="169"/>
        <v>1</v>
      </c>
      <c r="HD43" s="37">
        <f t="shared" si="169"/>
        <v>1</v>
      </c>
      <c r="HE43" s="37">
        <f t="shared" si="169"/>
        <v>1</v>
      </c>
      <c r="HF43" s="37">
        <f t="shared" si="169"/>
        <v>1</v>
      </c>
      <c r="HG43" s="37">
        <f t="shared" si="169"/>
        <v>1</v>
      </c>
      <c r="HH43" s="37">
        <f t="shared" si="169"/>
        <v>1</v>
      </c>
      <c r="HI43" s="37">
        <f t="shared" si="169"/>
        <v>1</v>
      </c>
      <c r="HJ43" s="37">
        <f t="shared" si="169"/>
        <v>1</v>
      </c>
      <c r="HK43" s="37">
        <f t="shared" si="169"/>
        <v>1</v>
      </c>
      <c r="HL43" s="37">
        <f t="shared" si="169"/>
        <v>1</v>
      </c>
      <c r="HM43" s="37">
        <f t="shared" si="169"/>
        <v>1</v>
      </c>
      <c r="HN43" s="37">
        <f t="shared" si="169"/>
        <v>1</v>
      </c>
      <c r="HO43" s="37">
        <f t="shared" si="169"/>
        <v>1</v>
      </c>
      <c r="HP43" s="37">
        <f t="shared" si="169"/>
        <v>1</v>
      </c>
      <c r="HQ43" s="37">
        <f t="shared" si="169"/>
        <v>1</v>
      </c>
      <c r="HR43" s="37">
        <f t="shared" si="169"/>
        <v>1</v>
      </c>
      <c r="HS43" s="37">
        <f t="shared" si="169"/>
        <v>1</v>
      </c>
      <c r="HT43" s="37">
        <f t="shared" si="169"/>
        <v>1</v>
      </c>
      <c r="HU43" s="37">
        <f t="shared" si="169"/>
        <v>1</v>
      </c>
      <c r="HV43" s="37">
        <f t="shared" si="169"/>
        <v>1</v>
      </c>
      <c r="HW43" s="37">
        <f t="shared" si="169"/>
        <v>1</v>
      </c>
      <c r="HX43" s="37">
        <f t="shared" si="169"/>
        <v>1</v>
      </c>
      <c r="HY43" s="37">
        <f t="shared" si="169"/>
        <v>1</v>
      </c>
      <c r="HZ43" s="37">
        <f t="shared" si="169"/>
        <v>1</v>
      </c>
      <c r="IA43" s="37">
        <f t="shared" si="169"/>
        <v>1</v>
      </c>
      <c r="IB43" s="37">
        <f t="shared" si="169"/>
        <v>1</v>
      </c>
      <c r="IC43" s="37">
        <f t="shared" si="169"/>
        <v>1</v>
      </c>
      <c r="ID43" s="37">
        <f t="shared" si="169"/>
        <v>1</v>
      </c>
      <c r="IE43" s="37">
        <f t="shared" si="169"/>
        <v>1</v>
      </c>
      <c r="IF43" s="37">
        <f t="shared" si="169"/>
        <v>1</v>
      </c>
      <c r="IG43" s="37">
        <f t="shared" si="169"/>
        <v>1</v>
      </c>
      <c r="IH43" s="37">
        <f t="shared" si="169"/>
        <v>1</v>
      </c>
      <c r="II43" s="37">
        <f t="shared" si="169"/>
        <v>1</v>
      </c>
      <c r="IJ43" s="37">
        <f t="shared" si="169"/>
        <v>1</v>
      </c>
      <c r="IK43" s="37">
        <f t="shared" si="169"/>
        <v>1</v>
      </c>
      <c r="IL43" s="37">
        <f t="shared" si="169"/>
        <v>1</v>
      </c>
      <c r="IM43" s="37">
        <f t="shared" si="169"/>
        <v>1</v>
      </c>
      <c r="IN43" s="37">
        <f t="shared" si="169"/>
        <v>1</v>
      </c>
      <c r="IO43" s="37">
        <f t="shared" si="169"/>
        <v>1</v>
      </c>
      <c r="IP43" s="37">
        <f t="shared" si="169"/>
        <v>1</v>
      </c>
      <c r="IQ43" s="37">
        <f t="shared" si="169"/>
        <v>1</v>
      </c>
      <c r="IR43" s="37">
        <f t="shared" si="169"/>
        <v>1</v>
      </c>
      <c r="IS43" s="37">
        <f t="shared" si="169"/>
        <v>1</v>
      </c>
      <c r="IT43" s="37">
        <f t="shared" si="169"/>
        <v>1</v>
      </c>
      <c r="IU43" s="37">
        <f t="shared" si="169"/>
        <v>1</v>
      </c>
      <c r="IV43" s="37">
        <f t="shared" si="169"/>
        <v>1</v>
      </c>
      <c r="IW43" s="37">
        <f t="shared" si="169"/>
        <v>1</v>
      </c>
      <c r="IX43" s="37">
        <f t="shared" si="169"/>
        <v>1</v>
      </c>
      <c r="IY43" s="37">
        <f t="shared" si="169"/>
        <v>1</v>
      </c>
      <c r="IZ43" s="37">
        <f t="shared" si="169"/>
        <v>1</v>
      </c>
      <c r="JA43" s="37">
        <f t="shared" ref="JA43:LL43" si="170">IF(JA$2&gt;=$C42,IF(JA$2&lt;=$C43,(JA$2-$C42)/($C43-$C42),1),0)</f>
        <v>1</v>
      </c>
      <c r="JB43" s="37">
        <f t="shared" si="170"/>
        <v>1</v>
      </c>
      <c r="JC43" s="37">
        <f t="shared" si="170"/>
        <v>1</v>
      </c>
      <c r="JD43" s="37">
        <f t="shared" si="170"/>
        <v>1</v>
      </c>
      <c r="JE43" s="37">
        <f t="shared" si="170"/>
        <v>1</v>
      </c>
      <c r="JF43" s="37">
        <f t="shared" si="170"/>
        <v>1</v>
      </c>
      <c r="JG43" s="37">
        <f t="shared" si="170"/>
        <v>1</v>
      </c>
      <c r="JH43" s="37">
        <f t="shared" si="170"/>
        <v>1</v>
      </c>
      <c r="JI43" s="37">
        <f t="shared" si="170"/>
        <v>1</v>
      </c>
      <c r="JJ43" s="37">
        <f t="shared" si="170"/>
        <v>1</v>
      </c>
      <c r="JK43" s="37">
        <f t="shared" si="170"/>
        <v>1</v>
      </c>
      <c r="JL43" s="37">
        <f t="shared" si="170"/>
        <v>1</v>
      </c>
      <c r="JM43" s="37">
        <f t="shared" si="170"/>
        <v>1</v>
      </c>
      <c r="JN43" s="37">
        <f t="shared" si="170"/>
        <v>1</v>
      </c>
      <c r="JO43" s="37">
        <f t="shared" si="170"/>
        <v>1</v>
      </c>
      <c r="JP43" s="37">
        <f t="shared" si="170"/>
        <v>1</v>
      </c>
      <c r="JQ43" s="37">
        <f t="shared" si="170"/>
        <v>1</v>
      </c>
      <c r="JR43" s="37">
        <f t="shared" si="170"/>
        <v>1</v>
      </c>
      <c r="JS43" s="37">
        <f t="shared" si="170"/>
        <v>1</v>
      </c>
      <c r="JT43" s="37">
        <f t="shared" si="170"/>
        <v>1</v>
      </c>
      <c r="JU43" s="37">
        <f t="shared" si="170"/>
        <v>1</v>
      </c>
      <c r="JV43" s="37">
        <f t="shared" si="170"/>
        <v>1</v>
      </c>
      <c r="JW43" s="37">
        <f t="shared" si="170"/>
        <v>1</v>
      </c>
      <c r="JX43" s="37">
        <f t="shared" si="170"/>
        <v>1</v>
      </c>
      <c r="JY43" s="37">
        <f t="shared" si="170"/>
        <v>1</v>
      </c>
      <c r="JZ43" s="37">
        <f t="shared" si="170"/>
        <v>1</v>
      </c>
      <c r="KA43" s="37">
        <f t="shared" si="170"/>
        <v>1</v>
      </c>
      <c r="KB43" s="37">
        <f t="shared" si="170"/>
        <v>1</v>
      </c>
      <c r="KC43" s="37">
        <f t="shared" si="170"/>
        <v>1</v>
      </c>
      <c r="KD43" s="37">
        <f t="shared" si="170"/>
        <v>1</v>
      </c>
      <c r="KE43" s="37">
        <f t="shared" si="170"/>
        <v>1</v>
      </c>
      <c r="KF43" s="37">
        <f t="shared" si="170"/>
        <v>1</v>
      </c>
      <c r="KG43" s="37">
        <f t="shared" si="170"/>
        <v>1</v>
      </c>
      <c r="KH43" s="37">
        <f t="shared" si="170"/>
        <v>1</v>
      </c>
      <c r="KI43" s="37">
        <f t="shared" si="170"/>
        <v>1</v>
      </c>
      <c r="KJ43" s="37">
        <f t="shared" si="170"/>
        <v>1</v>
      </c>
      <c r="KK43" s="37">
        <f t="shared" si="170"/>
        <v>1</v>
      </c>
      <c r="KL43" s="37">
        <f t="shared" si="170"/>
        <v>1</v>
      </c>
      <c r="KM43" s="37">
        <f t="shared" si="170"/>
        <v>1</v>
      </c>
      <c r="KN43" s="37">
        <f t="shared" si="170"/>
        <v>1</v>
      </c>
      <c r="KO43" s="37">
        <f t="shared" si="170"/>
        <v>1</v>
      </c>
      <c r="KP43" s="37">
        <f t="shared" si="170"/>
        <v>1</v>
      </c>
      <c r="KQ43" s="37">
        <f t="shared" si="170"/>
        <v>1</v>
      </c>
      <c r="KR43" s="37">
        <f t="shared" si="170"/>
        <v>1</v>
      </c>
      <c r="KS43" s="37">
        <f t="shared" si="170"/>
        <v>1</v>
      </c>
      <c r="KT43" s="37">
        <f t="shared" si="170"/>
        <v>1</v>
      </c>
      <c r="KU43" s="37">
        <f t="shared" si="170"/>
        <v>1</v>
      </c>
      <c r="KV43" s="37">
        <f t="shared" si="170"/>
        <v>1</v>
      </c>
      <c r="KW43" s="37">
        <f t="shared" si="170"/>
        <v>1</v>
      </c>
      <c r="KX43" s="37">
        <f t="shared" si="170"/>
        <v>1</v>
      </c>
      <c r="KY43" s="37">
        <f t="shared" si="170"/>
        <v>1</v>
      </c>
      <c r="KZ43" s="37">
        <f t="shared" si="170"/>
        <v>1</v>
      </c>
      <c r="LA43" s="37">
        <f t="shared" si="170"/>
        <v>1</v>
      </c>
      <c r="LB43" s="37">
        <f t="shared" si="170"/>
        <v>1</v>
      </c>
      <c r="LC43" s="37">
        <f t="shared" si="170"/>
        <v>1</v>
      </c>
      <c r="LD43" s="37">
        <f t="shared" si="170"/>
        <v>1</v>
      </c>
      <c r="LE43" s="37">
        <f t="shared" si="170"/>
        <v>1</v>
      </c>
      <c r="LF43" s="37">
        <f t="shared" si="170"/>
        <v>1</v>
      </c>
      <c r="LG43" s="37">
        <f t="shared" si="170"/>
        <v>1</v>
      </c>
      <c r="LH43" s="37">
        <f t="shared" si="170"/>
        <v>1</v>
      </c>
      <c r="LI43" s="37">
        <f t="shared" si="170"/>
        <v>1</v>
      </c>
      <c r="LJ43" s="37">
        <f t="shared" si="170"/>
        <v>1</v>
      </c>
      <c r="LK43" s="37">
        <f t="shared" si="170"/>
        <v>1</v>
      </c>
      <c r="LL43" s="37">
        <f t="shared" si="170"/>
        <v>1</v>
      </c>
      <c r="LM43" s="37">
        <f t="shared" ref="LM43:MZ43" si="171">IF(LM$2&gt;=$C42,IF(LM$2&lt;=$C43,(LM$2-$C42)/($C43-$C42),1),0)</f>
        <v>1</v>
      </c>
      <c r="LN43" s="37">
        <f t="shared" si="171"/>
        <v>1</v>
      </c>
      <c r="LO43" s="37">
        <f t="shared" si="171"/>
        <v>1</v>
      </c>
      <c r="LP43" s="37">
        <f t="shared" si="171"/>
        <v>1</v>
      </c>
      <c r="LQ43" s="37">
        <f t="shared" si="171"/>
        <v>1</v>
      </c>
      <c r="LR43" s="37">
        <f t="shared" si="171"/>
        <v>1</v>
      </c>
      <c r="LS43" s="37">
        <f t="shared" si="171"/>
        <v>1</v>
      </c>
      <c r="LT43" s="37">
        <f t="shared" si="171"/>
        <v>1</v>
      </c>
      <c r="LU43" s="37">
        <f t="shared" si="171"/>
        <v>1</v>
      </c>
      <c r="LV43" s="37">
        <f t="shared" si="171"/>
        <v>1</v>
      </c>
      <c r="LW43" s="37">
        <f t="shared" si="171"/>
        <v>1</v>
      </c>
      <c r="LX43" s="37">
        <f t="shared" si="171"/>
        <v>1</v>
      </c>
      <c r="LY43" s="37">
        <f t="shared" si="171"/>
        <v>1</v>
      </c>
      <c r="LZ43" s="37">
        <f t="shared" si="171"/>
        <v>1</v>
      </c>
      <c r="MA43" s="37">
        <f t="shared" si="171"/>
        <v>1</v>
      </c>
      <c r="MB43" s="37">
        <f t="shared" si="171"/>
        <v>1</v>
      </c>
      <c r="MC43" s="37">
        <f t="shared" si="171"/>
        <v>1</v>
      </c>
      <c r="MD43" s="37">
        <f t="shared" si="171"/>
        <v>1</v>
      </c>
      <c r="ME43" s="37">
        <f t="shared" si="171"/>
        <v>1</v>
      </c>
      <c r="MF43" s="37">
        <f t="shared" si="171"/>
        <v>1</v>
      </c>
      <c r="MG43" s="37">
        <f t="shared" si="171"/>
        <v>1</v>
      </c>
      <c r="MH43" s="37">
        <f t="shared" si="171"/>
        <v>1</v>
      </c>
      <c r="MI43" s="37">
        <f t="shared" si="171"/>
        <v>1</v>
      </c>
      <c r="MJ43" s="37">
        <f t="shared" si="171"/>
        <v>1</v>
      </c>
      <c r="MK43" s="37">
        <f t="shared" si="171"/>
        <v>1</v>
      </c>
      <c r="ML43" s="37">
        <f t="shared" si="171"/>
        <v>1</v>
      </c>
      <c r="MM43" s="37">
        <f t="shared" si="171"/>
        <v>1</v>
      </c>
      <c r="MN43" s="37">
        <f t="shared" si="171"/>
        <v>1</v>
      </c>
      <c r="MO43" s="37">
        <f t="shared" si="171"/>
        <v>1</v>
      </c>
      <c r="MP43" s="37">
        <f t="shared" si="171"/>
        <v>1</v>
      </c>
      <c r="MQ43" s="37">
        <f t="shared" si="171"/>
        <v>1</v>
      </c>
      <c r="MR43" s="37">
        <f t="shared" si="171"/>
        <v>1</v>
      </c>
      <c r="MS43" s="37">
        <f t="shared" si="171"/>
        <v>1</v>
      </c>
      <c r="MT43" s="37">
        <f t="shared" si="171"/>
        <v>1</v>
      </c>
      <c r="MU43" s="37">
        <f t="shared" si="171"/>
        <v>1</v>
      </c>
      <c r="MV43" s="37">
        <f t="shared" si="171"/>
        <v>1</v>
      </c>
      <c r="MW43" s="37">
        <f t="shared" si="171"/>
        <v>1</v>
      </c>
      <c r="MX43" s="37">
        <f t="shared" si="171"/>
        <v>1</v>
      </c>
      <c r="MY43" s="37">
        <f t="shared" si="171"/>
        <v>1</v>
      </c>
      <c r="MZ43" s="37">
        <f t="shared" si="171"/>
        <v>1</v>
      </c>
      <c r="NA43" s="37">
        <f>IF(NA$2&gt;=$C42,IF(NA$2&lt;=$C43,(NA$2-$C42)/($C43-$C42),1),0)</f>
        <v>1</v>
      </c>
    </row>
    <row r="44" spans="2:365" x14ac:dyDescent="0.25">
      <c r="C44" s="36">
        <v>240</v>
      </c>
      <c r="D44" s="36" t="str">
        <f t="shared" si="153"/>
        <v>20y</v>
      </c>
      <c r="E44" s="37">
        <f t="shared" ref="E44:BP44" si="172">IF(E$2&gt;=$C43,IF(E$2&lt;=$C44,(E$2-$C43)/($C44-$C43),1),0)</f>
        <v>0</v>
      </c>
      <c r="F44" s="37">
        <f t="shared" si="172"/>
        <v>0</v>
      </c>
      <c r="G44" s="37">
        <f t="shared" si="172"/>
        <v>0</v>
      </c>
      <c r="H44" s="37">
        <f t="shared" si="172"/>
        <v>0</v>
      </c>
      <c r="I44" s="37">
        <f t="shared" si="172"/>
        <v>0</v>
      </c>
      <c r="J44" s="37">
        <f t="shared" si="172"/>
        <v>0</v>
      </c>
      <c r="K44" s="37">
        <f t="shared" si="172"/>
        <v>0</v>
      </c>
      <c r="L44" s="37">
        <f t="shared" si="172"/>
        <v>0</v>
      </c>
      <c r="M44" s="37">
        <f t="shared" si="172"/>
        <v>0</v>
      </c>
      <c r="N44" s="37">
        <f t="shared" si="172"/>
        <v>0</v>
      </c>
      <c r="O44" s="37">
        <f t="shared" si="172"/>
        <v>0</v>
      </c>
      <c r="P44" s="37">
        <f t="shared" si="172"/>
        <v>0</v>
      </c>
      <c r="Q44" s="37">
        <f t="shared" si="172"/>
        <v>0</v>
      </c>
      <c r="R44" s="37">
        <f t="shared" si="172"/>
        <v>0</v>
      </c>
      <c r="S44" s="37">
        <f t="shared" si="172"/>
        <v>0</v>
      </c>
      <c r="T44" s="37">
        <f t="shared" si="172"/>
        <v>0</v>
      </c>
      <c r="U44" s="37">
        <f t="shared" si="172"/>
        <v>0</v>
      </c>
      <c r="V44" s="37">
        <f t="shared" si="172"/>
        <v>0</v>
      </c>
      <c r="W44" s="37">
        <f t="shared" si="172"/>
        <v>0</v>
      </c>
      <c r="X44" s="37">
        <f t="shared" si="172"/>
        <v>0</v>
      </c>
      <c r="Y44" s="37">
        <f t="shared" si="172"/>
        <v>0</v>
      </c>
      <c r="Z44" s="37">
        <f t="shared" si="172"/>
        <v>0</v>
      </c>
      <c r="AA44" s="37">
        <f t="shared" si="172"/>
        <v>0</v>
      </c>
      <c r="AB44" s="37">
        <f t="shared" si="172"/>
        <v>0</v>
      </c>
      <c r="AC44" s="37">
        <f t="shared" si="172"/>
        <v>0</v>
      </c>
      <c r="AD44" s="37">
        <f t="shared" si="172"/>
        <v>0</v>
      </c>
      <c r="AE44" s="37">
        <f t="shared" si="172"/>
        <v>0</v>
      </c>
      <c r="AF44" s="37">
        <f t="shared" si="172"/>
        <v>0</v>
      </c>
      <c r="AG44" s="37">
        <f t="shared" si="172"/>
        <v>0</v>
      </c>
      <c r="AH44" s="37">
        <f t="shared" si="172"/>
        <v>0</v>
      </c>
      <c r="AI44" s="37">
        <f t="shared" si="172"/>
        <v>0</v>
      </c>
      <c r="AJ44" s="37">
        <f t="shared" si="172"/>
        <v>0</v>
      </c>
      <c r="AK44" s="37">
        <f t="shared" si="172"/>
        <v>0</v>
      </c>
      <c r="AL44" s="37">
        <f t="shared" si="172"/>
        <v>0</v>
      </c>
      <c r="AM44" s="37">
        <f t="shared" si="172"/>
        <v>0</v>
      </c>
      <c r="AN44" s="37">
        <f t="shared" si="172"/>
        <v>0</v>
      </c>
      <c r="AO44" s="37">
        <f t="shared" si="172"/>
        <v>0</v>
      </c>
      <c r="AP44" s="37">
        <f t="shared" si="172"/>
        <v>0</v>
      </c>
      <c r="AQ44" s="37">
        <f t="shared" si="172"/>
        <v>0</v>
      </c>
      <c r="AR44" s="37">
        <f t="shared" si="172"/>
        <v>0</v>
      </c>
      <c r="AS44" s="37">
        <f t="shared" si="172"/>
        <v>0</v>
      </c>
      <c r="AT44" s="37">
        <f t="shared" si="172"/>
        <v>0</v>
      </c>
      <c r="AU44" s="37">
        <f t="shared" si="172"/>
        <v>0</v>
      </c>
      <c r="AV44" s="37">
        <f t="shared" si="172"/>
        <v>0</v>
      </c>
      <c r="AW44" s="37">
        <f t="shared" si="172"/>
        <v>0</v>
      </c>
      <c r="AX44" s="37">
        <f t="shared" si="172"/>
        <v>0</v>
      </c>
      <c r="AY44" s="37">
        <f t="shared" si="172"/>
        <v>0</v>
      </c>
      <c r="AZ44" s="37">
        <f t="shared" si="172"/>
        <v>0</v>
      </c>
      <c r="BA44" s="37">
        <f t="shared" si="172"/>
        <v>0</v>
      </c>
      <c r="BB44" s="37">
        <f t="shared" si="172"/>
        <v>0</v>
      </c>
      <c r="BC44" s="37">
        <f t="shared" si="172"/>
        <v>0</v>
      </c>
      <c r="BD44" s="37">
        <f t="shared" si="172"/>
        <v>0</v>
      </c>
      <c r="BE44" s="37">
        <f t="shared" si="172"/>
        <v>0</v>
      </c>
      <c r="BF44" s="37">
        <f t="shared" si="172"/>
        <v>0</v>
      </c>
      <c r="BG44" s="37">
        <f t="shared" si="172"/>
        <v>0</v>
      </c>
      <c r="BH44" s="37">
        <f t="shared" si="172"/>
        <v>0</v>
      </c>
      <c r="BI44" s="37">
        <f t="shared" si="172"/>
        <v>0</v>
      </c>
      <c r="BJ44" s="37">
        <f t="shared" si="172"/>
        <v>0</v>
      </c>
      <c r="BK44" s="37">
        <f t="shared" si="172"/>
        <v>0</v>
      </c>
      <c r="BL44" s="37">
        <f t="shared" si="172"/>
        <v>0</v>
      </c>
      <c r="BM44" s="37">
        <f t="shared" si="172"/>
        <v>0</v>
      </c>
      <c r="BN44" s="37">
        <f t="shared" si="172"/>
        <v>0</v>
      </c>
      <c r="BO44" s="37">
        <f t="shared" si="172"/>
        <v>0</v>
      </c>
      <c r="BP44" s="37">
        <f t="shared" si="172"/>
        <v>0</v>
      </c>
      <c r="BQ44" s="37">
        <f t="shared" ref="BQ44:EB44" si="173">IF(BQ$2&gt;=$C43,IF(BQ$2&lt;=$C44,(BQ$2-$C43)/($C44-$C43),1),0)</f>
        <v>0</v>
      </c>
      <c r="BR44" s="37">
        <f t="shared" si="173"/>
        <v>0</v>
      </c>
      <c r="BS44" s="37">
        <f t="shared" si="173"/>
        <v>0</v>
      </c>
      <c r="BT44" s="37">
        <f t="shared" si="173"/>
        <v>0</v>
      </c>
      <c r="BU44" s="37">
        <f t="shared" si="173"/>
        <v>0</v>
      </c>
      <c r="BV44" s="37">
        <f t="shared" si="173"/>
        <v>0</v>
      </c>
      <c r="BW44" s="37">
        <f t="shared" si="173"/>
        <v>0</v>
      </c>
      <c r="BX44" s="37">
        <f t="shared" si="173"/>
        <v>0</v>
      </c>
      <c r="BY44" s="37">
        <f t="shared" si="173"/>
        <v>0</v>
      </c>
      <c r="BZ44" s="37">
        <f t="shared" si="173"/>
        <v>0</v>
      </c>
      <c r="CA44" s="37">
        <f t="shared" si="173"/>
        <v>0</v>
      </c>
      <c r="CB44" s="37">
        <f t="shared" si="173"/>
        <v>0</v>
      </c>
      <c r="CC44" s="37">
        <f t="shared" si="173"/>
        <v>0</v>
      </c>
      <c r="CD44" s="37">
        <f t="shared" si="173"/>
        <v>0</v>
      </c>
      <c r="CE44" s="37">
        <f t="shared" si="173"/>
        <v>0</v>
      </c>
      <c r="CF44" s="37">
        <f t="shared" si="173"/>
        <v>0</v>
      </c>
      <c r="CG44" s="37">
        <f t="shared" si="173"/>
        <v>0</v>
      </c>
      <c r="CH44" s="37">
        <f t="shared" si="173"/>
        <v>0</v>
      </c>
      <c r="CI44" s="37">
        <f t="shared" si="173"/>
        <v>0</v>
      </c>
      <c r="CJ44" s="37">
        <f t="shared" si="173"/>
        <v>0</v>
      </c>
      <c r="CK44" s="37">
        <f t="shared" si="173"/>
        <v>0</v>
      </c>
      <c r="CL44" s="37">
        <f t="shared" si="173"/>
        <v>0</v>
      </c>
      <c r="CM44" s="37">
        <f t="shared" si="173"/>
        <v>0</v>
      </c>
      <c r="CN44" s="37">
        <f t="shared" si="173"/>
        <v>0</v>
      </c>
      <c r="CO44" s="37">
        <f t="shared" si="173"/>
        <v>0</v>
      </c>
      <c r="CP44" s="37">
        <f t="shared" si="173"/>
        <v>0</v>
      </c>
      <c r="CQ44" s="37">
        <f t="shared" si="173"/>
        <v>0</v>
      </c>
      <c r="CR44" s="37">
        <f t="shared" si="173"/>
        <v>0</v>
      </c>
      <c r="CS44" s="37">
        <f t="shared" si="173"/>
        <v>0</v>
      </c>
      <c r="CT44" s="37">
        <f t="shared" si="173"/>
        <v>0</v>
      </c>
      <c r="CU44" s="37">
        <f t="shared" si="173"/>
        <v>0</v>
      </c>
      <c r="CV44" s="37">
        <f t="shared" si="173"/>
        <v>0</v>
      </c>
      <c r="CW44" s="37">
        <f t="shared" si="173"/>
        <v>0</v>
      </c>
      <c r="CX44" s="37">
        <f t="shared" si="173"/>
        <v>0</v>
      </c>
      <c r="CY44" s="37">
        <f t="shared" si="173"/>
        <v>0</v>
      </c>
      <c r="CZ44" s="37">
        <f t="shared" si="173"/>
        <v>0</v>
      </c>
      <c r="DA44" s="37">
        <f t="shared" si="173"/>
        <v>0</v>
      </c>
      <c r="DB44" s="37">
        <f t="shared" si="173"/>
        <v>0</v>
      </c>
      <c r="DC44" s="37">
        <f t="shared" si="173"/>
        <v>0</v>
      </c>
      <c r="DD44" s="37">
        <f t="shared" si="173"/>
        <v>0</v>
      </c>
      <c r="DE44" s="37">
        <f t="shared" si="173"/>
        <v>0</v>
      </c>
      <c r="DF44" s="37">
        <f t="shared" si="173"/>
        <v>0</v>
      </c>
      <c r="DG44" s="37">
        <f t="shared" si="173"/>
        <v>0</v>
      </c>
      <c r="DH44" s="37">
        <f t="shared" si="173"/>
        <v>0</v>
      </c>
      <c r="DI44" s="37">
        <f t="shared" si="173"/>
        <v>0</v>
      </c>
      <c r="DJ44" s="37">
        <f t="shared" si="173"/>
        <v>0</v>
      </c>
      <c r="DK44" s="37">
        <f t="shared" si="173"/>
        <v>0</v>
      </c>
      <c r="DL44" s="37">
        <f t="shared" si="173"/>
        <v>0</v>
      </c>
      <c r="DM44" s="37">
        <f t="shared" si="173"/>
        <v>0</v>
      </c>
      <c r="DN44" s="37">
        <f t="shared" si="173"/>
        <v>0</v>
      </c>
      <c r="DO44" s="37">
        <f t="shared" si="173"/>
        <v>0</v>
      </c>
      <c r="DP44" s="37">
        <f t="shared" si="173"/>
        <v>0</v>
      </c>
      <c r="DQ44" s="37">
        <f t="shared" si="173"/>
        <v>0</v>
      </c>
      <c r="DR44" s="37">
        <f t="shared" si="173"/>
        <v>0</v>
      </c>
      <c r="DS44" s="37">
        <f t="shared" si="173"/>
        <v>0</v>
      </c>
      <c r="DT44" s="37">
        <f t="shared" si="173"/>
        <v>0</v>
      </c>
      <c r="DU44" s="37">
        <f t="shared" si="173"/>
        <v>0</v>
      </c>
      <c r="DV44" s="37">
        <f t="shared" si="173"/>
        <v>8.3333333333333332E-3</v>
      </c>
      <c r="DW44" s="37">
        <f t="shared" si="173"/>
        <v>1.6666666666666666E-2</v>
      </c>
      <c r="DX44" s="37">
        <f t="shared" si="173"/>
        <v>2.5000000000000001E-2</v>
      </c>
      <c r="DY44" s="37">
        <f t="shared" si="173"/>
        <v>3.3333333333333333E-2</v>
      </c>
      <c r="DZ44" s="37">
        <f t="shared" si="173"/>
        <v>4.1666666666666664E-2</v>
      </c>
      <c r="EA44" s="37">
        <f t="shared" si="173"/>
        <v>0.05</v>
      </c>
      <c r="EB44" s="37">
        <f t="shared" si="173"/>
        <v>5.8333333333333334E-2</v>
      </c>
      <c r="EC44" s="37">
        <f t="shared" ref="EC44:GN44" si="174">IF(EC$2&gt;=$C43,IF(EC$2&lt;=$C44,(EC$2-$C43)/($C44-$C43),1),0)</f>
        <v>6.6666666666666666E-2</v>
      </c>
      <c r="ED44" s="37">
        <f t="shared" si="174"/>
        <v>7.4999999999999997E-2</v>
      </c>
      <c r="EE44" s="37">
        <f t="shared" si="174"/>
        <v>8.3333333333333329E-2</v>
      </c>
      <c r="EF44" s="37">
        <f t="shared" si="174"/>
        <v>9.166666666666666E-2</v>
      </c>
      <c r="EG44" s="37">
        <f t="shared" si="174"/>
        <v>0.1</v>
      </c>
      <c r="EH44" s="37">
        <f t="shared" si="174"/>
        <v>0.10833333333333334</v>
      </c>
      <c r="EI44" s="37">
        <f t="shared" si="174"/>
        <v>0.11666666666666667</v>
      </c>
      <c r="EJ44" s="37">
        <f t="shared" si="174"/>
        <v>0.125</v>
      </c>
      <c r="EK44" s="37">
        <f t="shared" si="174"/>
        <v>0.13333333333333333</v>
      </c>
      <c r="EL44" s="37">
        <f t="shared" si="174"/>
        <v>0.14166666666666666</v>
      </c>
      <c r="EM44" s="37">
        <f t="shared" si="174"/>
        <v>0.15</v>
      </c>
      <c r="EN44" s="37">
        <f t="shared" si="174"/>
        <v>0.15833333333333333</v>
      </c>
      <c r="EO44" s="37">
        <f t="shared" si="174"/>
        <v>0.16666666666666666</v>
      </c>
      <c r="EP44" s="37">
        <f t="shared" si="174"/>
        <v>0.17499999999999999</v>
      </c>
      <c r="EQ44" s="37">
        <f t="shared" si="174"/>
        <v>0.18333333333333332</v>
      </c>
      <c r="ER44" s="37">
        <f t="shared" si="174"/>
        <v>0.19166666666666668</v>
      </c>
      <c r="ES44" s="37">
        <f t="shared" si="174"/>
        <v>0.2</v>
      </c>
      <c r="ET44" s="37">
        <f t="shared" si="174"/>
        <v>0.20833333333333334</v>
      </c>
      <c r="EU44" s="37">
        <f t="shared" si="174"/>
        <v>0.21666666666666667</v>
      </c>
      <c r="EV44" s="37">
        <f t="shared" si="174"/>
        <v>0.22500000000000001</v>
      </c>
      <c r="EW44" s="37">
        <f t="shared" si="174"/>
        <v>0.23333333333333334</v>
      </c>
      <c r="EX44" s="37">
        <f t="shared" si="174"/>
        <v>0.24166666666666667</v>
      </c>
      <c r="EY44" s="37">
        <f t="shared" si="174"/>
        <v>0.25</v>
      </c>
      <c r="EZ44" s="37">
        <f t="shared" si="174"/>
        <v>0.25833333333333336</v>
      </c>
      <c r="FA44" s="37">
        <f t="shared" si="174"/>
        <v>0.26666666666666666</v>
      </c>
      <c r="FB44" s="37">
        <f t="shared" si="174"/>
        <v>0.27500000000000002</v>
      </c>
      <c r="FC44" s="37">
        <f t="shared" si="174"/>
        <v>0.28333333333333333</v>
      </c>
      <c r="FD44" s="37">
        <f t="shared" si="174"/>
        <v>0.29166666666666669</v>
      </c>
      <c r="FE44" s="37">
        <f t="shared" si="174"/>
        <v>0.3</v>
      </c>
      <c r="FF44" s="37">
        <f t="shared" si="174"/>
        <v>0.30833333333333335</v>
      </c>
      <c r="FG44" s="37">
        <f t="shared" si="174"/>
        <v>0.31666666666666665</v>
      </c>
      <c r="FH44" s="37">
        <f t="shared" si="174"/>
        <v>0.32500000000000001</v>
      </c>
      <c r="FI44" s="37">
        <f t="shared" si="174"/>
        <v>0.33333333333333331</v>
      </c>
      <c r="FJ44" s="37">
        <f t="shared" si="174"/>
        <v>0.34166666666666667</v>
      </c>
      <c r="FK44" s="37">
        <f t="shared" si="174"/>
        <v>0.35</v>
      </c>
      <c r="FL44" s="37">
        <f t="shared" si="174"/>
        <v>0.35833333333333334</v>
      </c>
      <c r="FM44" s="37">
        <f t="shared" si="174"/>
        <v>0.36666666666666664</v>
      </c>
      <c r="FN44" s="37">
        <f t="shared" si="174"/>
        <v>0.375</v>
      </c>
      <c r="FO44" s="37">
        <f t="shared" si="174"/>
        <v>0.38333333333333336</v>
      </c>
      <c r="FP44" s="37">
        <f t="shared" si="174"/>
        <v>0.39166666666666666</v>
      </c>
      <c r="FQ44" s="37">
        <f t="shared" si="174"/>
        <v>0.4</v>
      </c>
      <c r="FR44" s="37">
        <f t="shared" si="174"/>
        <v>0.40833333333333333</v>
      </c>
      <c r="FS44" s="37">
        <f t="shared" si="174"/>
        <v>0.41666666666666669</v>
      </c>
      <c r="FT44" s="37">
        <f t="shared" si="174"/>
        <v>0.42499999999999999</v>
      </c>
      <c r="FU44" s="37">
        <f t="shared" si="174"/>
        <v>0.43333333333333335</v>
      </c>
      <c r="FV44" s="37">
        <f t="shared" si="174"/>
        <v>0.44166666666666665</v>
      </c>
      <c r="FW44" s="37">
        <f t="shared" si="174"/>
        <v>0.45</v>
      </c>
      <c r="FX44" s="37">
        <f t="shared" si="174"/>
        <v>0.45833333333333331</v>
      </c>
      <c r="FY44" s="37">
        <f t="shared" si="174"/>
        <v>0.46666666666666667</v>
      </c>
      <c r="FZ44" s="37">
        <f t="shared" si="174"/>
        <v>0.47499999999999998</v>
      </c>
      <c r="GA44" s="37">
        <f t="shared" si="174"/>
        <v>0.48333333333333334</v>
      </c>
      <c r="GB44" s="37">
        <f t="shared" si="174"/>
        <v>0.49166666666666664</v>
      </c>
      <c r="GC44" s="37">
        <f t="shared" si="174"/>
        <v>0.5</v>
      </c>
      <c r="GD44" s="37">
        <f t="shared" si="174"/>
        <v>0.5083333333333333</v>
      </c>
      <c r="GE44" s="37">
        <f t="shared" si="174"/>
        <v>0.51666666666666672</v>
      </c>
      <c r="GF44" s="37">
        <f t="shared" si="174"/>
        <v>0.52500000000000002</v>
      </c>
      <c r="GG44" s="37">
        <f t="shared" si="174"/>
        <v>0.53333333333333333</v>
      </c>
      <c r="GH44" s="37">
        <f t="shared" si="174"/>
        <v>0.54166666666666663</v>
      </c>
      <c r="GI44" s="37">
        <f t="shared" si="174"/>
        <v>0.55000000000000004</v>
      </c>
      <c r="GJ44" s="37">
        <f t="shared" si="174"/>
        <v>0.55833333333333335</v>
      </c>
      <c r="GK44" s="37">
        <f t="shared" si="174"/>
        <v>0.56666666666666665</v>
      </c>
      <c r="GL44" s="37">
        <f t="shared" si="174"/>
        <v>0.57499999999999996</v>
      </c>
      <c r="GM44" s="37">
        <f t="shared" si="174"/>
        <v>0.58333333333333337</v>
      </c>
      <c r="GN44" s="37">
        <f t="shared" si="174"/>
        <v>0.59166666666666667</v>
      </c>
      <c r="GO44" s="37">
        <f t="shared" ref="GO44:IZ44" si="175">IF(GO$2&gt;=$C43,IF(GO$2&lt;=$C44,(GO$2-$C43)/($C44-$C43),1),0)</f>
        <v>0.6</v>
      </c>
      <c r="GP44" s="37">
        <f t="shared" si="175"/>
        <v>0.60833333333333328</v>
      </c>
      <c r="GQ44" s="37">
        <f t="shared" si="175"/>
        <v>0.6166666666666667</v>
      </c>
      <c r="GR44" s="37">
        <f t="shared" si="175"/>
        <v>0.625</v>
      </c>
      <c r="GS44" s="37">
        <f t="shared" si="175"/>
        <v>0.6333333333333333</v>
      </c>
      <c r="GT44" s="37">
        <f t="shared" si="175"/>
        <v>0.64166666666666672</v>
      </c>
      <c r="GU44" s="37">
        <f t="shared" si="175"/>
        <v>0.65</v>
      </c>
      <c r="GV44" s="37">
        <f t="shared" si="175"/>
        <v>0.65833333333333333</v>
      </c>
      <c r="GW44" s="37">
        <f t="shared" si="175"/>
        <v>0.66666666666666663</v>
      </c>
      <c r="GX44" s="37">
        <f t="shared" si="175"/>
        <v>0.67500000000000004</v>
      </c>
      <c r="GY44" s="37">
        <f t="shared" si="175"/>
        <v>0.68333333333333335</v>
      </c>
      <c r="GZ44" s="37">
        <f t="shared" si="175"/>
        <v>0.69166666666666665</v>
      </c>
      <c r="HA44" s="37">
        <f t="shared" si="175"/>
        <v>0.7</v>
      </c>
      <c r="HB44" s="37">
        <f t="shared" si="175"/>
        <v>0.70833333333333337</v>
      </c>
      <c r="HC44" s="37">
        <f t="shared" si="175"/>
        <v>0.71666666666666667</v>
      </c>
      <c r="HD44" s="37">
        <f t="shared" si="175"/>
        <v>0.72499999999999998</v>
      </c>
      <c r="HE44" s="37">
        <f t="shared" si="175"/>
        <v>0.73333333333333328</v>
      </c>
      <c r="HF44" s="37">
        <f t="shared" si="175"/>
        <v>0.7416666666666667</v>
      </c>
      <c r="HG44" s="37">
        <f t="shared" si="175"/>
        <v>0.75</v>
      </c>
      <c r="HH44" s="37">
        <f t="shared" si="175"/>
        <v>0.7583333333333333</v>
      </c>
      <c r="HI44" s="37">
        <f t="shared" si="175"/>
        <v>0.76666666666666672</v>
      </c>
      <c r="HJ44" s="37">
        <f t="shared" si="175"/>
        <v>0.77500000000000002</v>
      </c>
      <c r="HK44" s="37">
        <f t="shared" si="175"/>
        <v>0.78333333333333333</v>
      </c>
      <c r="HL44" s="37">
        <f t="shared" si="175"/>
        <v>0.79166666666666663</v>
      </c>
      <c r="HM44" s="37">
        <f t="shared" si="175"/>
        <v>0.8</v>
      </c>
      <c r="HN44" s="37">
        <f t="shared" si="175"/>
        <v>0.80833333333333335</v>
      </c>
      <c r="HO44" s="37">
        <f t="shared" si="175"/>
        <v>0.81666666666666665</v>
      </c>
      <c r="HP44" s="37">
        <f t="shared" si="175"/>
        <v>0.82499999999999996</v>
      </c>
      <c r="HQ44" s="37">
        <f t="shared" si="175"/>
        <v>0.83333333333333337</v>
      </c>
      <c r="HR44" s="37">
        <f t="shared" si="175"/>
        <v>0.84166666666666667</v>
      </c>
      <c r="HS44" s="37">
        <f t="shared" si="175"/>
        <v>0.85</v>
      </c>
      <c r="HT44" s="37">
        <f t="shared" si="175"/>
        <v>0.85833333333333328</v>
      </c>
      <c r="HU44" s="37">
        <f t="shared" si="175"/>
        <v>0.8666666666666667</v>
      </c>
      <c r="HV44" s="37">
        <f t="shared" si="175"/>
        <v>0.875</v>
      </c>
      <c r="HW44" s="37">
        <f t="shared" si="175"/>
        <v>0.8833333333333333</v>
      </c>
      <c r="HX44" s="37">
        <f t="shared" si="175"/>
        <v>0.89166666666666672</v>
      </c>
      <c r="HY44" s="37">
        <f t="shared" si="175"/>
        <v>0.9</v>
      </c>
      <c r="HZ44" s="37">
        <f t="shared" si="175"/>
        <v>0.90833333333333333</v>
      </c>
      <c r="IA44" s="37">
        <f t="shared" si="175"/>
        <v>0.91666666666666663</v>
      </c>
      <c r="IB44" s="37">
        <f t="shared" si="175"/>
        <v>0.92500000000000004</v>
      </c>
      <c r="IC44" s="37">
        <f t="shared" si="175"/>
        <v>0.93333333333333335</v>
      </c>
      <c r="ID44" s="37">
        <f t="shared" si="175"/>
        <v>0.94166666666666665</v>
      </c>
      <c r="IE44" s="37">
        <f t="shared" si="175"/>
        <v>0.95</v>
      </c>
      <c r="IF44" s="37">
        <f t="shared" si="175"/>
        <v>0.95833333333333337</v>
      </c>
      <c r="IG44" s="37">
        <f t="shared" si="175"/>
        <v>0.96666666666666667</v>
      </c>
      <c r="IH44" s="37">
        <f t="shared" si="175"/>
        <v>0.97499999999999998</v>
      </c>
      <c r="II44" s="37">
        <f t="shared" si="175"/>
        <v>0.98333333333333328</v>
      </c>
      <c r="IJ44" s="37">
        <f t="shared" si="175"/>
        <v>0.9916666666666667</v>
      </c>
      <c r="IK44" s="37">
        <f t="shared" si="175"/>
        <v>1</v>
      </c>
      <c r="IL44" s="37">
        <f t="shared" si="175"/>
        <v>1</v>
      </c>
      <c r="IM44" s="37">
        <f t="shared" si="175"/>
        <v>1</v>
      </c>
      <c r="IN44" s="37">
        <f t="shared" si="175"/>
        <v>1</v>
      </c>
      <c r="IO44" s="37">
        <f t="shared" si="175"/>
        <v>1</v>
      </c>
      <c r="IP44" s="37">
        <f t="shared" si="175"/>
        <v>1</v>
      </c>
      <c r="IQ44" s="37">
        <f t="shared" si="175"/>
        <v>1</v>
      </c>
      <c r="IR44" s="37">
        <f t="shared" si="175"/>
        <v>1</v>
      </c>
      <c r="IS44" s="37">
        <f t="shared" si="175"/>
        <v>1</v>
      </c>
      <c r="IT44" s="37">
        <f t="shared" si="175"/>
        <v>1</v>
      </c>
      <c r="IU44" s="37">
        <f t="shared" si="175"/>
        <v>1</v>
      </c>
      <c r="IV44" s="37">
        <f t="shared" si="175"/>
        <v>1</v>
      </c>
      <c r="IW44" s="37">
        <f t="shared" si="175"/>
        <v>1</v>
      </c>
      <c r="IX44" s="37">
        <f t="shared" si="175"/>
        <v>1</v>
      </c>
      <c r="IY44" s="37">
        <f t="shared" si="175"/>
        <v>1</v>
      </c>
      <c r="IZ44" s="37">
        <f t="shared" si="175"/>
        <v>1</v>
      </c>
      <c r="JA44" s="37">
        <f t="shared" ref="JA44:LL44" si="176">IF(JA$2&gt;=$C43,IF(JA$2&lt;=$C44,(JA$2-$C43)/($C44-$C43),1),0)</f>
        <v>1</v>
      </c>
      <c r="JB44" s="37">
        <f t="shared" si="176"/>
        <v>1</v>
      </c>
      <c r="JC44" s="37">
        <f t="shared" si="176"/>
        <v>1</v>
      </c>
      <c r="JD44" s="37">
        <f t="shared" si="176"/>
        <v>1</v>
      </c>
      <c r="JE44" s="37">
        <f t="shared" si="176"/>
        <v>1</v>
      </c>
      <c r="JF44" s="37">
        <f t="shared" si="176"/>
        <v>1</v>
      </c>
      <c r="JG44" s="37">
        <f t="shared" si="176"/>
        <v>1</v>
      </c>
      <c r="JH44" s="37">
        <f t="shared" si="176"/>
        <v>1</v>
      </c>
      <c r="JI44" s="37">
        <f t="shared" si="176"/>
        <v>1</v>
      </c>
      <c r="JJ44" s="37">
        <f t="shared" si="176"/>
        <v>1</v>
      </c>
      <c r="JK44" s="37">
        <f t="shared" si="176"/>
        <v>1</v>
      </c>
      <c r="JL44" s="37">
        <f t="shared" si="176"/>
        <v>1</v>
      </c>
      <c r="JM44" s="37">
        <f t="shared" si="176"/>
        <v>1</v>
      </c>
      <c r="JN44" s="37">
        <f t="shared" si="176"/>
        <v>1</v>
      </c>
      <c r="JO44" s="37">
        <f t="shared" si="176"/>
        <v>1</v>
      </c>
      <c r="JP44" s="37">
        <f t="shared" si="176"/>
        <v>1</v>
      </c>
      <c r="JQ44" s="37">
        <f t="shared" si="176"/>
        <v>1</v>
      </c>
      <c r="JR44" s="37">
        <f t="shared" si="176"/>
        <v>1</v>
      </c>
      <c r="JS44" s="37">
        <f t="shared" si="176"/>
        <v>1</v>
      </c>
      <c r="JT44" s="37">
        <f t="shared" si="176"/>
        <v>1</v>
      </c>
      <c r="JU44" s="37">
        <f t="shared" si="176"/>
        <v>1</v>
      </c>
      <c r="JV44" s="37">
        <f t="shared" si="176"/>
        <v>1</v>
      </c>
      <c r="JW44" s="37">
        <f t="shared" si="176"/>
        <v>1</v>
      </c>
      <c r="JX44" s="37">
        <f t="shared" si="176"/>
        <v>1</v>
      </c>
      <c r="JY44" s="37">
        <f t="shared" si="176"/>
        <v>1</v>
      </c>
      <c r="JZ44" s="37">
        <f t="shared" si="176"/>
        <v>1</v>
      </c>
      <c r="KA44" s="37">
        <f t="shared" si="176"/>
        <v>1</v>
      </c>
      <c r="KB44" s="37">
        <f t="shared" si="176"/>
        <v>1</v>
      </c>
      <c r="KC44" s="37">
        <f t="shared" si="176"/>
        <v>1</v>
      </c>
      <c r="KD44" s="37">
        <f t="shared" si="176"/>
        <v>1</v>
      </c>
      <c r="KE44" s="37">
        <f t="shared" si="176"/>
        <v>1</v>
      </c>
      <c r="KF44" s="37">
        <f t="shared" si="176"/>
        <v>1</v>
      </c>
      <c r="KG44" s="37">
        <f t="shared" si="176"/>
        <v>1</v>
      </c>
      <c r="KH44" s="37">
        <f t="shared" si="176"/>
        <v>1</v>
      </c>
      <c r="KI44" s="37">
        <f t="shared" si="176"/>
        <v>1</v>
      </c>
      <c r="KJ44" s="37">
        <f t="shared" si="176"/>
        <v>1</v>
      </c>
      <c r="KK44" s="37">
        <f t="shared" si="176"/>
        <v>1</v>
      </c>
      <c r="KL44" s="37">
        <f t="shared" si="176"/>
        <v>1</v>
      </c>
      <c r="KM44" s="37">
        <f t="shared" si="176"/>
        <v>1</v>
      </c>
      <c r="KN44" s="37">
        <f t="shared" si="176"/>
        <v>1</v>
      </c>
      <c r="KO44" s="37">
        <f t="shared" si="176"/>
        <v>1</v>
      </c>
      <c r="KP44" s="37">
        <f t="shared" si="176"/>
        <v>1</v>
      </c>
      <c r="KQ44" s="37">
        <f t="shared" si="176"/>
        <v>1</v>
      </c>
      <c r="KR44" s="37">
        <f t="shared" si="176"/>
        <v>1</v>
      </c>
      <c r="KS44" s="37">
        <f t="shared" si="176"/>
        <v>1</v>
      </c>
      <c r="KT44" s="37">
        <f t="shared" si="176"/>
        <v>1</v>
      </c>
      <c r="KU44" s="37">
        <f t="shared" si="176"/>
        <v>1</v>
      </c>
      <c r="KV44" s="37">
        <f t="shared" si="176"/>
        <v>1</v>
      </c>
      <c r="KW44" s="37">
        <f t="shared" si="176"/>
        <v>1</v>
      </c>
      <c r="KX44" s="37">
        <f t="shared" si="176"/>
        <v>1</v>
      </c>
      <c r="KY44" s="37">
        <f t="shared" si="176"/>
        <v>1</v>
      </c>
      <c r="KZ44" s="37">
        <f t="shared" si="176"/>
        <v>1</v>
      </c>
      <c r="LA44" s="37">
        <f t="shared" si="176"/>
        <v>1</v>
      </c>
      <c r="LB44" s="37">
        <f t="shared" si="176"/>
        <v>1</v>
      </c>
      <c r="LC44" s="37">
        <f t="shared" si="176"/>
        <v>1</v>
      </c>
      <c r="LD44" s="37">
        <f t="shared" si="176"/>
        <v>1</v>
      </c>
      <c r="LE44" s="37">
        <f t="shared" si="176"/>
        <v>1</v>
      </c>
      <c r="LF44" s="37">
        <f t="shared" si="176"/>
        <v>1</v>
      </c>
      <c r="LG44" s="37">
        <f t="shared" si="176"/>
        <v>1</v>
      </c>
      <c r="LH44" s="37">
        <f t="shared" si="176"/>
        <v>1</v>
      </c>
      <c r="LI44" s="37">
        <f t="shared" si="176"/>
        <v>1</v>
      </c>
      <c r="LJ44" s="37">
        <f t="shared" si="176"/>
        <v>1</v>
      </c>
      <c r="LK44" s="37">
        <f t="shared" si="176"/>
        <v>1</v>
      </c>
      <c r="LL44" s="37">
        <f t="shared" si="176"/>
        <v>1</v>
      </c>
      <c r="LM44" s="37">
        <f t="shared" ref="LM44:NA44" si="177">IF(LM$2&gt;=$C43,IF(LM$2&lt;=$C44,(LM$2-$C43)/($C44-$C43),1),0)</f>
        <v>1</v>
      </c>
      <c r="LN44" s="37">
        <f t="shared" si="177"/>
        <v>1</v>
      </c>
      <c r="LO44" s="37">
        <f t="shared" si="177"/>
        <v>1</v>
      </c>
      <c r="LP44" s="37">
        <f t="shared" si="177"/>
        <v>1</v>
      </c>
      <c r="LQ44" s="37">
        <f t="shared" si="177"/>
        <v>1</v>
      </c>
      <c r="LR44" s="37">
        <f t="shared" si="177"/>
        <v>1</v>
      </c>
      <c r="LS44" s="37">
        <f t="shared" si="177"/>
        <v>1</v>
      </c>
      <c r="LT44" s="37">
        <f t="shared" si="177"/>
        <v>1</v>
      </c>
      <c r="LU44" s="37">
        <f t="shared" si="177"/>
        <v>1</v>
      </c>
      <c r="LV44" s="37">
        <f t="shared" si="177"/>
        <v>1</v>
      </c>
      <c r="LW44" s="37">
        <f t="shared" si="177"/>
        <v>1</v>
      </c>
      <c r="LX44" s="37">
        <f t="shared" si="177"/>
        <v>1</v>
      </c>
      <c r="LY44" s="37">
        <f t="shared" si="177"/>
        <v>1</v>
      </c>
      <c r="LZ44" s="37">
        <f t="shared" si="177"/>
        <v>1</v>
      </c>
      <c r="MA44" s="37">
        <f t="shared" si="177"/>
        <v>1</v>
      </c>
      <c r="MB44" s="37">
        <f t="shared" si="177"/>
        <v>1</v>
      </c>
      <c r="MC44" s="37">
        <f t="shared" si="177"/>
        <v>1</v>
      </c>
      <c r="MD44" s="37">
        <f t="shared" si="177"/>
        <v>1</v>
      </c>
      <c r="ME44" s="37">
        <f t="shared" si="177"/>
        <v>1</v>
      </c>
      <c r="MF44" s="37">
        <f t="shared" si="177"/>
        <v>1</v>
      </c>
      <c r="MG44" s="37">
        <f t="shared" si="177"/>
        <v>1</v>
      </c>
      <c r="MH44" s="37">
        <f t="shared" si="177"/>
        <v>1</v>
      </c>
      <c r="MI44" s="37">
        <f t="shared" si="177"/>
        <v>1</v>
      </c>
      <c r="MJ44" s="37">
        <f t="shared" si="177"/>
        <v>1</v>
      </c>
      <c r="MK44" s="37">
        <f t="shared" si="177"/>
        <v>1</v>
      </c>
      <c r="ML44" s="37">
        <f t="shared" si="177"/>
        <v>1</v>
      </c>
      <c r="MM44" s="37">
        <f t="shared" si="177"/>
        <v>1</v>
      </c>
      <c r="MN44" s="37">
        <f t="shared" si="177"/>
        <v>1</v>
      </c>
      <c r="MO44" s="37">
        <f t="shared" si="177"/>
        <v>1</v>
      </c>
      <c r="MP44" s="37">
        <f t="shared" si="177"/>
        <v>1</v>
      </c>
      <c r="MQ44" s="37">
        <f t="shared" si="177"/>
        <v>1</v>
      </c>
      <c r="MR44" s="37">
        <f t="shared" si="177"/>
        <v>1</v>
      </c>
      <c r="MS44" s="37">
        <f t="shared" si="177"/>
        <v>1</v>
      </c>
      <c r="MT44" s="37">
        <f t="shared" si="177"/>
        <v>1</v>
      </c>
      <c r="MU44" s="37">
        <f t="shared" si="177"/>
        <v>1</v>
      </c>
      <c r="MV44" s="37">
        <f t="shared" si="177"/>
        <v>1</v>
      </c>
      <c r="MW44" s="37">
        <f t="shared" si="177"/>
        <v>1</v>
      </c>
      <c r="MX44" s="37">
        <f t="shared" si="177"/>
        <v>1</v>
      </c>
      <c r="MY44" s="37">
        <f t="shared" si="177"/>
        <v>1</v>
      </c>
      <c r="MZ44" s="37">
        <f t="shared" si="177"/>
        <v>1</v>
      </c>
      <c r="NA44" s="37">
        <f t="shared" si="177"/>
        <v>1</v>
      </c>
    </row>
    <row r="45" spans="2:365" x14ac:dyDescent="0.25">
      <c r="C45" s="36">
        <v>360</v>
      </c>
      <c r="D45" s="36" t="str">
        <f t="shared" si="153"/>
        <v>30y</v>
      </c>
      <c r="E45" s="37">
        <f t="shared" ref="E45:BP45" si="178">IF(E$2&gt;=$C44,IF(E$2&lt;=$C45,(E$2-$C44)/($C45-$C44),1),0)</f>
        <v>0</v>
      </c>
      <c r="F45" s="37">
        <f t="shared" si="178"/>
        <v>0</v>
      </c>
      <c r="G45" s="37">
        <f t="shared" si="178"/>
        <v>0</v>
      </c>
      <c r="H45" s="37">
        <f t="shared" si="178"/>
        <v>0</v>
      </c>
      <c r="I45" s="37">
        <f t="shared" si="178"/>
        <v>0</v>
      </c>
      <c r="J45" s="37">
        <f t="shared" si="178"/>
        <v>0</v>
      </c>
      <c r="K45" s="37">
        <f t="shared" si="178"/>
        <v>0</v>
      </c>
      <c r="L45" s="37">
        <f t="shared" si="178"/>
        <v>0</v>
      </c>
      <c r="M45" s="37">
        <f t="shared" si="178"/>
        <v>0</v>
      </c>
      <c r="N45" s="37">
        <f t="shared" si="178"/>
        <v>0</v>
      </c>
      <c r="O45" s="37">
        <f t="shared" si="178"/>
        <v>0</v>
      </c>
      <c r="P45" s="37">
        <f t="shared" si="178"/>
        <v>0</v>
      </c>
      <c r="Q45" s="37">
        <f t="shared" si="178"/>
        <v>0</v>
      </c>
      <c r="R45" s="37">
        <f t="shared" si="178"/>
        <v>0</v>
      </c>
      <c r="S45" s="37">
        <f t="shared" si="178"/>
        <v>0</v>
      </c>
      <c r="T45" s="37">
        <f t="shared" si="178"/>
        <v>0</v>
      </c>
      <c r="U45" s="37">
        <f t="shared" si="178"/>
        <v>0</v>
      </c>
      <c r="V45" s="37">
        <f t="shared" si="178"/>
        <v>0</v>
      </c>
      <c r="W45" s="37">
        <f t="shared" si="178"/>
        <v>0</v>
      </c>
      <c r="X45" s="37">
        <f t="shared" si="178"/>
        <v>0</v>
      </c>
      <c r="Y45" s="37">
        <f t="shared" si="178"/>
        <v>0</v>
      </c>
      <c r="Z45" s="37">
        <f t="shared" si="178"/>
        <v>0</v>
      </c>
      <c r="AA45" s="37">
        <f t="shared" si="178"/>
        <v>0</v>
      </c>
      <c r="AB45" s="37">
        <f t="shared" si="178"/>
        <v>0</v>
      </c>
      <c r="AC45" s="37">
        <f t="shared" si="178"/>
        <v>0</v>
      </c>
      <c r="AD45" s="37">
        <f t="shared" si="178"/>
        <v>0</v>
      </c>
      <c r="AE45" s="37">
        <f t="shared" si="178"/>
        <v>0</v>
      </c>
      <c r="AF45" s="37">
        <f t="shared" si="178"/>
        <v>0</v>
      </c>
      <c r="AG45" s="37">
        <f t="shared" si="178"/>
        <v>0</v>
      </c>
      <c r="AH45" s="37">
        <f t="shared" si="178"/>
        <v>0</v>
      </c>
      <c r="AI45" s="37">
        <f t="shared" si="178"/>
        <v>0</v>
      </c>
      <c r="AJ45" s="37">
        <f t="shared" si="178"/>
        <v>0</v>
      </c>
      <c r="AK45" s="37">
        <f t="shared" si="178"/>
        <v>0</v>
      </c>
      <c r="AL45" s="37">
        <f t="shared" si="178"/>
        <v>0</v>
      </c>
      <c r="AM45" s="37">
        <f t="shared" si="178"/>
        <v>0</v>
      </c>
      <c r="AN45" s="37">
        <f t="shared" si="178"/>
        <v>0</v>
      </c>
      <c r="AO45" s="37">
        <f t="shared" si="178"/>
        <v>0</v>
      </c>
      <c r="AP45" s="37">
        <f t="shared" si="178"/>
        <v>0</v>
      </c>
      <c r="AQ45" s="37">
        <f t="shared" si="178"/>
        <v>0</v>
      </c>
      <c r="AR45" s="37">
        <f t="shared" si="178"/>
        <v>0</v>
      </c>
      <c r="AS45" s="37">
        <f t="shared" si="178"/>
        <v>0</v>
      </c>
      <c r="AT45" s="37">
        <f t="shared" si="178"/>
        <v>0</v>
      </c>
      <c r="AU45" s="37">
        <f t="shared" si="178"/>
        <v>0</v>
      </c>
      <c r="AV45" s="37">
        <f t="shared" si="178"/>
        <v>0</v>
      </c>
      <c r="AW45" s="37">
        <f t="shared" si="178"/>
        <v>0</v>
      </c>
      <c r="AX45" s="37">
        <f t="shared" si="178"/>
        <v>0</v>
      </c>
      <c r="AY45" s="37">
        <f t="shared" si="178"/>
        <v>0</v>
      </c>
      <c r="AZ45" s="37">
        <f t="shared" si="178"/>
        <v>0</v>
      </c>
      <c r="BA45" s="37">
        <f t="shared" si="178"/>
        <v>0</v>
      </c>
      <c r="BB45" s="37">
        <f t="shared" si="178"/>
        <v>0</v>
      </c>
      <c r="BC45" s="37">
        <f t="shared" si="178"/>
        <v>0</v>
      </c>
      <c r="BD45" s="37">
        <f t="shared" si="178"/>
        <v>0</v>
      </c>
      <c r="BE45" s="37">
        <f t="shared" si="178"/>
        <v>0</v>
      </c>
      <c r="BF45" s="37">
        <f t="shared" si="178"/>
        <v>0</v>
      </c>
      <c r="BG45" s="37">
        <f t="shared" si="178"/>
        <v>0</v>
      </c>
      <c r="BH45" s="37">
        <f t="shared" si="178"/>
        <v>0</v>
      </c>
      <c r="BI45" s="37">
        <f t="shared" si="178"/>
        <v>0</v>
      </c>
      <c r="BJ45" s="37">
        <f t="shared" si="178"/>
        <v>0</v>
      </c>
      <c r="BK45" s="37">
        <f t="shared" si="178"/>
        <v>0</v>
      </c>
      <c r="BL45" s="37">
        <f t="shared" si="178"/>
        <v>0</v>
      </c>
      <c r="BM45" s="37">
        <f t="shared" si="178"/>
        <v>0</v>
      </c>
      <c r="BN45" s="37">
        <f t="shared" si="178"/>
        <v>0</v>
      </c>
      <c r="BO45" s="37">
        <f t="shared" si="178"/>
        <v>0</v>
      </c>
      <c r="BP45" s="37">
        <f t="shared" si="178"/>
        <v>0</v>
      </c>
      <c r="BQ45" s="37">
        <f t="shared" ref="BQ45:EB45" si="179">IF(BQ$2&gt;=$C44,IF(BQ$2&lt;=$C45,(BQ$2-$C44)/($C45-$C44),1),0)</f>
        <v>0</v>
      </c>
      <c r="BR45" s="37">
        <f t="shared" si="179"/>
        <v>0</v>
      </c>
      <c r="BS45" s="37">
        <f t="shared" si="179"/>
        <v>0</v>
      </c>
      <c r="BT45" s="37">
        <f t="shared" si="179"/>
        <v>0</v>
      </c>
      <c r="BU45" s="37">
        <f t="shared" si="179"/>
        <v>0</v>
      </c>
      <c r="BV45" s="37">
        <f t="shared" si="179"/>
        <v>0</v>
      </c>
      <c r="BW45" s="37">
        <f t="shared" si="179"/>
        <v>0</v>
      </c>
      <c r="BX45" s="37">
        <f t="shared" si="179"/>
        <v>0</v>
      </c>
      <c r="BY45" s="37">
        <f t="shared" si="179"/>
        <v>0</v>
      </c>
      <c r="BZ45" s="37">
        <f t="shared" si="179"/>
        <v>0</v>
      </c>
      <c r="CA45" s="37">
        <f t="shared" si="179"/>
        <v>0</v>
      </c>
      <c r="CB45" s="37">
        <f t="shared" si="179"/>
        <v>0</v>
      </c>
      <c r="CC45" s="37">
        <f t="shared" si="179"/>
        <v>0</v>
      </c>
      <c r="CD45" s="37">
        <f t="shared" si="179"/>
        <v>0</v>
      </c>
      <c r="CE45" s="37">
        <f t="shared" si="179"/>
        <v>0</v>
      </c>
      <c r="CF45" s="37">
        <f t="shared" si="179"/>
        <v>0</v>
      </c>
      <c r="CG45" s="37">
        <f t="shared" si="179"/>
        <v>0</v>
      </c>
      <c r="CH45" s="37">
        <f t="shared" si="179"/>
        <v>0</v>
      </c>
      <c r="CI45" s="37">
        <f t="shared" si="179"/>
        <v>0</v>
      </c>
      <c r="CJ45" s="37">
        <f t="shared" si="179"/>
        <v>0</v>
      </c>
      <c r="CK45" s="37">
        <f t="shared" si="179"/>
        <v>0</v>
      </c>
      <c r="CL45" s="37">
        <f t="shared" si="179"/>
        <v>0</v>
      </c>
      <c r="CM45" s="37">
        <f t="shared" si="179"/>
        <v>0</v>
      </c>
      <c r="CN45" s="37">
        <f t="shared" si="179"/>
        <v>0</v>
      </c>
      <c r="CO45" s="37">
        <f t="shared" si="179"/>
        <v>0</v>
      </c>
      <c r="CP45" s="37">
        <f t="shared" si="179"/>
        <v>0</v>
      </c>
      <c r="CQ45" s="37">
        <f t="shared" si="179"/>
        <v>0</v>
      </c>
      <c r="CR45" s="37">
        <f t="shared" si="179"/>
        <v>0</v>
      </c>
      <c r="CS45" s="37">
        <f t="shared" si="179"/>
        <v>0</v>
      </c>
      <c r="CT45" s="37">
        <f t="shared" si="179"/>
        <v>0</v>
      </c>
      <c r="CU45" s="37">
        <f t="shared" si="179"/>
        <v>0</v>
      </c>
      <c r="CV45" s="37">
        <f t="shared" si="179"/>
        <v>0</v>
      </c>
      <c r="CW45" s="37">
        <f t="shared" si="179"/>
        <v>0</v>
      </c>
      <c r="CX45" s="37">
        <f t="shared" si="179"/>
        <v>0</v>
      </c>
      <c r="CY45" s="37">
        <f t="shared" si="179"/>
        <v>0</v>
      </c>
      <c r="CZ45" s="37">
        <f t="shared" si="179"/>
        <v>0</v>
      </c>
      <c r="DA45" s="37">
        <f t="shared" si="179"/>
        <v>0</v>
      </c>
      <c r="DB45" s="37">
        <f t="shared" si="179"/>
        <v>0</v>
      </c>
      <c r="DC45" s="37">
        <f t="shared" si="179"/>
        <v>0</v>
      </c>
      <c r="DD45" s="37">
        <f t="shared" si="179"/>
        <v>0</v>
      </c>
      <c r="DE45" s="37">
        <f t="shared" si="179"/>
        <v>0</v>
      </c>
      <c r="DF45" s="37">
        <f t="shared" si="179"/>
        <v>0</v>
      </c>
      <c r="DG45" s="37">
        <f t="shared" si="179"/>
        <v>0</v>
      </c>
      <c r="DH45" s="37">
        <f t="shared" si="179"/>
        <v>0</v>
      </c>
      <c r="DI45" s="37">
        <f t="shared" si="179"/>
        <v>0</v>
      </c>
      <c r="DJ45" s="37">
        <f t="shared" si="179"/>
        <v>0</v>
      </c>
      <c r="DK45" s="37">
        <f t="shared" si="179"/>
        <v>0</v>
      </c>
      <c r="DL45" s="37">
        <f t="shared" si="179"/>
        <v>0</v>
      </c>
      <c r="DM45" s="37">
        <f t="shared" si="179"/>
        <v>0</v>
      </c>
      <c r="DN45" s="37">
        <f t="shared" si="179"/>
        <v>0</v>
      </c>
      <c r="DO45" s="37">
        <f t="shared" si="179"/>
        <v>0</v>
      </c>
      <c r="DP45" s="37">
        <f t="shared" si="179"/>
        <v>0</v>
      </c>
      <c r="DQ45" s="37">
        <f t="shared" si="179"/>
        <v>0</v>
      </c>
      <c r="DR45" s="37">
        <f t="shared" si="179"/>
        <v>0</v>
      </c>
      <c r="DS45" s="37">
        <f t="shared" si="179"/>
        <v>0</v>
      </c>
      <c r="DT45" s="37">
        <f t="shared" si="179"/>
        <v>0</v>
      </c>
      <c r="DU45" s="37">
        <f t="shared" si="179"/>
        <v>0</v>
      </c>
      <c r="DV45" s="37">
        <f t="shared" si="179"/>
        <v>0</v>
      </c>
      <c r="DW45" s="37">
        <f t="shared" si="179"/>
        <v>0</v>
      </c>
      <c r="DX45" s="37">
        <f t="shared" si="179"/>
        <v>0</v>
      </c>
      <c r="DY45" s="37">
        <f t="shared" si="179"/>
        <v>0</v>
      </c>
      <c r="DZ45" s="37">
        <f t="shared" si="179"/>
        <v>0</v>
      </c>
      <c r="EA45" s="37">
        <f t="shared" si="179"/>
        <v>0</v>
      </c>
      <c r="EB45" s="37">
        <f t="shared" si="179"/>
        <v>0</v>
      </c>
      <c r="EC45" s="37">
        <f t="shared" ref="EC45:GN45" si="180">IF(EC$2&gt;=$C44,IF(EC$2&lt;=$C45,(EC$2-$C44)/($C45-$C44),1),0)</f>
        <v>0</v>
      </c>
      <c r="ED45" s="37">
        <f t="shared" si="180"/>
        <v>0</v>
      </c>
      <c r="EE45" s="37">
        <f t="shared" si="180"/>
        <v>0</v>
      </c>
      <c r="EF45" s="37">
        <f t="shared" si="180"/>
        <v>0</v>
      </c>
      <c r="EG45" s="37">
        <f t="shared" si="180"/>
        <v>0</v>
      </c>
      <c r="EH45" s="37">
        <f t="shared" si="180"/>
        <v>0</v>
      </c>
      <c r="EI45" s="37">
        <f t="shared" si="180"/>
        <v>0</v>
      </c>
      <c r="EJ45" s="37">
        <f t="shared" si="180"/>
        <v>0</v>
      </c>
      <c r="EK45" s="37">
        <f t="shared" si="180"/>
        <v>0</v>
      </c>
      <c r="EL45" s="37">
        <f t="shared" si="180"/>
        <v>0</v>
      </c>
      <c r="EM45" s="37">
        <f t="shared" si="180"/>
        <v>0</v>
      </c>
      <c r="EN45" s="37">
        <f t="shared" si="180"/>
        <v>0</v>
      </c>
      <c r="EO45" s="37">
        <f t="shared" si="180"/>
        <v>0</v>
      </c>
      <c r="EP45" s="37">
        <f t="shared" si="180"/>
        <v>0</v>
      </c>
      <c r="EQ45" s="37">
        <f t="shared" si="180"/>
        <v>0</v>
      </c>
      <c r="ER45" s="37">
        <f t="shared" si="180"/>
        <v>0</v>
      </c>
      <c r="ES45" s="37">
        <f t="shared" si="180"/>
        <v>0</v>
      </c>
      <c r="ET45" s="37">
        <f t="shared" si="180"/>
        <v>0</v>
      </c>
      <c r="EU45" s="37">
        <f t="shared" si="180"/>
        <v>0</v>
      </c>
      <c r="EV45" s="37">
        <f t="shared" si="180"/>
        <v>0</v>
      </c>
      <c r="EW45" s="37">
        <f t="shared" si="180"/>
        <v>0</v>
      </c>
      <c r="EX45" s="37">
        <f t="shared" si="180"/>
        <v>0</v>
      </c>
      <c r="EY45" s="37">
        <f t="shared" si="180"/>
        <v>0</v>
      </c>
      <c r="EZ45" s="37">
        <f t="shared" si="180"/>
        <v>0</v>
      </c>
      <c r="FA45" s="37">
        <f t="shared" si="180"/>
        <v>0</v>
      </c>
      <c r="FB45" s="37">
        <f t="shared" si="180"/>
        <v>0</v>
      </c>
      <c r="FC45" s="37">
        <f t="shared" si="180"/>
        <v>0</v>
      </c>
      <c r="FD45" s="37">
        <f t="shared" si="180"/>
        <v>0</v>
      </c>
      <c r="FE45" s="37">
        <f t="shared" si="180"/>
        <v>0</v>
      </c>
      <c r="FF45" s="37">
        <f t="shared" si="180"/>
        <v>0</v>
      </c>
      <c r="FG45" s="37">
        <f t="shared" si="180"/>
        <v>0</v>
      </c>
      <c r="FH45" s="37">
        <f t="shared" si="180"/>
        <v>0</v>
      </c>
      <c r="FI45" s="37">
        <f t="shared" si="180"/>
        <v>0</v>
      </c>
      <c r="FJ45" s="37">
        <f t="shared" si="180"/>
        <v>0</v>
      </c>
      <c r="FK45" s="37">
        <f t="shared" si="180"/>
        <v>0</v>
      </c>
      <c r="FL45" s="37">
        <f t="shared" si="180"/>
        <v>0</v>
      </c>
      <c r="FM45" s="37">
        <f t="shared" si="180"/>
        <v>0</v>
      </c>
      <c r="FN45" s="37">
        <f t="shared" si="180"/>
        <v>0</v>
      </c>
      <c r="FO45" s="37">
        <f t="shared" si="180"/>
        <v>0</v>
      </c>
      <c r="FP45" s="37">
        <f t="shared" si="180"/>
        <v>0</v>
      </c>
      <c r="FQ45" s="37">
        <f t="shared" si="180"/>
        <v>0</v>
      </c>
      <c r="FR45" s="37">
        <f t="shared" si="180"/>
        <v>0</v>
      </c>
      <c r="FS45" s="37">
        <f t="shared" si="180"/>
        <v>0</v>
      </c>
      <c r="FT45" s="37">
        <f t="shared" si="180"/>
        <v>0</v>
      </c>
      <c r="FU45" s="37">
        <f t="shared" si="180"/>
        <v>0</v>
      </c>
      <c r="FV45" s="37">
        <f t="shared" si="180"/>
        <v>0</v>
      </c>
      <c r="FW45" s="37">
        <f t="shared" si="180"/>
        <v>0</v>
      </c>
      <c r="FX45" s="37">
        <f t="shared" si="180"/>
        <v>0</v>
      </c>
      <c r="FY45" s="37">
        <f t="shared" si="180"/>
        <v>0</v>
      </c>
      <c r="FZ45" s="37">
        <f t="shared" si="180"/>
        <v>0</v>
      </c>
      <c r="GA45" s="37">
        <f t="shared" si="180"/>
        <v>0</v>
      </c>
      <c r="GB45" s="37">
        <f t="shared" si="180"/>
        <v>0</v>
      </c>
      <c r="GC45" s="37">
        <f t="shared" si="180"/>
        <v>0</v>
      </c>
      <c r="GD45" s="37">
        <f t="shared" si="180"/>
        <v>0</v>
      </c>
      <c r="GE45" s="37">
        <f t="shared" si="180"/>
        <v>0</v>
      </c>
      <c r="GF45" s="37">
        <f t="shared" si="180"/>
        <v>0</v>
      </c>
      <c r="GG45" s="37">
        <f t="shared" si="180"/>
        <v>0</v>
      </c>
      <c r="GH45" s="37">
        <f t="shared" si="180"/>
        <v>0</v>
      </c>
      <c r="GI45" s="37">
        <f t="shared" si="180"/>
        <v>0</v>
      </c>
      <c r="GJ45" s="37">
        <f t="shared" si="180"/>
        <v>0</v>
      </c>
      <c r="GK45" s="37">
        <f t="shared" si="180"/>
        <v>0</v>
      </c>
      <c r="GL45" s="37">
        <f t="shared" si="180"/>
        <v>0</v>
      </c>
      <c r="GM45" s="37">
        <f t="shared" si="180"/>
        <v>0</v>
      </c>
      <c r="GN45" s="37">
        <f t="shared" si="180"/>
        <v>0</v>
      </c>
      <c r="GO45" s="37">
        <f t="shared" ref="GO45:IZ45" si="181">IF(GO$2&gt;=$C44,IF(GO$2&lt;=$C45,(GO$2-$C44)/($C45-$C44),1),0)</f>
        <v>0</v>
      </c>
      <c r="GP45" s="37">
        <f t="shared" si="181"/>
        <v>0</v>
      </c>
      <c r="GQ45" s="37">
        <f t="shared" si="181"/>
        <v>0</v>
      </c>
      <c r="GR45" s="37">
        <f t="shared" si="181"/>
        <v>0</v>
      </c>
      <c r="GS45" s="37">
        <f t="shared" si="181"/>
        <v>0</v>
      </c>
      <c r="GT45" s="37">
        <f t="shared" si="181"/>
        <v>0</v>
      </c>
      <c r="GU45" s="37">
        <f t="shared" si="181"/>
        <v>0</v>
      </c>
      <c r="GV45" s="37">
        <f t="shared" si="181"/>
        <v>0</v>
      </c>
      <c r="GW45" s="37">
        <f t="shared" si="181"/>
        <v>0</v>
      </c>
      <c r="GX45" s="37">
        <f t="shared" si="181"/>
        <v>0</v>
      </c>
      <c r="GY45" s="37">
        <f t="shared" si="181"/>
        <v>0</v>
      </c>
      <c r="GZ45" s="37">
        <f t="shared" si="181"/>
        <v>0</v>
      </c>
      <c r="HA45" s="37">
        <f t="shared" si="181"/>
        <v>0</v>
      </c>
      <c r="HB45" s="37">
        <f t="shared" si="181"/>
        <v>0</v>
      </c>
      <c r="HC45" s="37">
        <f t="shared" si="181"/>
        <v>0</v>
      </c>
      <c r="HD45" s="37">
        <f t="shared" si="181"/>
        <v>0</v>
      </c>
      <c r="HE45" s="37">
        <f t="shared" si="181"/>
        <v>0</v>
      </c>
      <c r="HF45" s="37">
        <f t="shared" si="181"/>
        <v>0</v>
      </c>
      <c r="HG45" s="37">
        <f t="shared" si="181"/>
        <v>0</v>
      </c>
      <c r="HH45" s="37">
        <f t="shared" si="181"/>
        <v>0</v>
      </c>
      <c r="HI45" s="37">
        <f t="shared" si="181"/>
        <v>0</v>
      </c>
      <c r="HJ45" s="37">
        <f t="shared" si="181"/>
        <v>0</v>
      </c>
      <c r="HK45" s="37">
        <f t="shared" si="181"/>
        <v>0</v>
      </c>
      <c r="HL45" s="37">
        <f t="shared" si="181"/>
        <v>0</v>
      </c>
      <c r="HM45" s="37">
        <f t="shared" si="181"/>
        <v>0</v>
      </c>
      <c r="HN45" s="37">
        <f t="shared" si="181"/>
        <v>0</v>
      </c>
      <c r="HO45" s="37">
        <f t="shared" si="181"/>
        <v>0</v>
      </c>
      <c r="HP45" s="37">
        <f t="shared" si="181"/>
        <v>0</v>
      </c>
      <c r="HQ45" s="37">
        <f t="shared" si="181"/>
        <v>0</v>
      </c>
      <c r="HR45" s="37">
        <f t="shared" si="181"/>
        <v>0</v>
      </c>
      <c r="HS45" s="37">
        <f t="shared" si="181"/>
        <v>0</v>
      </c>
      <c r="HT45" s="37">
        <f t="shared" si="181"/>
        <v>0</v>
      </c>
      <c r="HU45" s="37">
        <f t="shared" si="181"/>
        <v>0</v>
      </c>
      <c r="HV45" s="37">
        <f t="shared" si="181"/>
        <v>0</v>
      </c>
      <c r="HW45" s="37">
        <f t="shared" si="181"/>
        <v>0</v>
      </c>
      <c r="HX45" s="37">
        <f t="shared" si="181"/>
        <v>0</v>
      </c>
      <c r="HY45" s="37">
        <f t="shared" si="181"/>
        <v>0</v>
      </c>
      <c r="HZ45" s="37">
        <f t="shared" si="181"/>
        <v>0</v>
      </c>
      <c r="IA45" s="37">
        <f t="shared" si="181"/>
        <v>0</v>
      </c>
      <c r="IB45" s="37">
        <f t="shared" si="181"/>
        <v>0</v>
      </c>
      <c r="IC45" s="37">
        <f t="shared" si="181"/>
        <v>0</v>
      </c>
      <c r="ID45" s="37">
        <f t="shared" si="181"/>
        <v>0</v>
      </c>
      <c r="IE45" s="37">
        <f t="shared" si="181"/>
        <v>0</v>
      </c>
      <c r="IF45" s="37">
        <f t="shared" si="181"/>
        <v>0</v>
      </c>
      <c r="IG45" s="37">
        <f t="shared" si="181"/>
        <v>0</v>
      </c>
      <c r="IH45" s="37">
        <f t="shared" si="181"/>
        <v>0</v>
      </c>
      <c r="II45" s="37">
        <f t="shared" si="181"/>
        <v>0</v>
      </c>
      <c r="IJ45" s="37">
        <f t="shared" si="181"/>
        <v>0</v>
      </c>
      <c r="IK45" s="37">
        <f t="shared" si="181"/>
        <v>0</v>
      </c>
      <c r="IL45" s="37">
        <f t="shared" si="181"/>
        <v>8.3333333333333332E-3</v>
      </c>
      <c r="IM45" s="37">
        <f t="shared" si="181"/>
        <v>1.6666666666666666E-2</v>
      </c>
      <c r="IN45" s="37">
        <f t="shared" si="181"/>
        <v>2.5000000000000001E-2</v>
      </c>
      <c r="IO45" s="37">
        <f t="shared" si="181"/>
        <v>3.3333333333333333E-2</v>
      </c>
      <c r="IP45" s="37">
        <f t="shared" si="181"/>
        <v>4.1666666666666664E-2</v>
      </c>
      <c r="IQ45" s="37">
        <f t="shared" si="181"/>
        <v>0.05</v>
      </c>
      <c r="IR45" s="37">
        <f t="shared" si="181"/>
        <v>5.8333333333333334E-2</v>
      </c>
      <c r="IS45" s="37">
        <f t="shared" si="181"/>
        <v>6.6666666666666666E-2</v>
      </c>
      <c r="IT45" s="37">
        <f t="shared" si="181"/>
        <v>7.4999999999999997E-2</v>
      </c>
      <c r="IU45" s="37">
        <f t="shared" si="181"/>
        <v>8.3333333333333329E-2</v>
      </c>
      <c r="IV45" s="37">
        <f t="shared" si="181"/>
        <v>9.166666666666666E-2</v>
      </c>
      <c r="IW45" s="37">
        <f t="shared" si="181"/>
        <v>0.1</v>
      </c>
      <c r="IX45" s="37">
        <f t="shared" si="181"/>
        <v>0.10833333333333334</v>
      </c>
      <c r="IY45" s="37">
        <f t="shared" si="181"/>
        <v>0.11666666666666667</v>
      </c>
      <c r="IZ45" s="37">
        <f t="shared" si="181"/>
        <v>0.125</v>
      </c>
      <c r="JA45" s="37">
        <f t="shared" ref="JA45:LL45" si="182">IF(JA$2&gt;=$C44,IF(JA$2&lt;=$C45,(JA$2-$C44)/($C45-$C44),1),0)</f>
        <v>0.13333333333333333</v>
      </c>
      <c r="JB45" s="37">
        <f t="shared" si="182"/>
        <v>0.14166666666666666</v>
      </c>
      <c r="JC45" s="37">
        <f t="shared" si="182"/>
        <v>0.15</v>
      </c>
      <c r="JD45" s="37">
        <f t="shared" si="182"/>
        <v>0.15833333333333333</v>
      </c>
      <c r="JE45" s="37">
        <f t="shared" si="182"/>
        <v>0.16666666666666666</v>
      </c>
      <c r="JF45" s="37">
        <f t="shared" si="182"/>
        <v>0.17499999999999999</v>
      </c>
      <c r="JG45" s="37">
        <f t="shared" si="182"/>
        <v>0.18333333333333332</v>
      </c>
      <c r="JH45" s="37">
        <f t="shared" si="182"/>
        <v>0.19166666666666668</v>
      </c>
      <c r="JI45" s="37">
        <f t="shared" si="182"/>
        <v>0.2</v>
      </c>
      <c r="JJ45" s="37">
        <f t="shared" si="182"/>
        <v>0.20833333333333334</v>
      </c>
      <c r="JK45" s="37">
        <f t="shared" si="182"/>
        <v>0.21666666666666667</v>
      </c>
      <c r="JL45" s="37">
        <f t="shared" si="182"/>
        <v>0.22500000000000001</v>
      </c>
      <c r="JM45" s="37">
        <f t="shared" si="182"/>
        <v>0.23333333333333334</v>
      </c>
      <c r="JN45" s="37">
        <f t="shared" si="182"/>
        <v>0.24166666666666667</v>
      </c>
      <c r="JO45" s="37">
        <f t="shared" si="182"/>
        <v>0.25</v>
      </c>
      <c r="JP45" s="37">
        <f t="shared" si="182"/>
        <v>0.25833333333333336</v>
      </c>
      <c r="JQ45" s="37">
        <f t="shared" si="182"/>
        <v>0.26666666666666666</v>
      </c>
      <c r="JR45" s="37">
        <f t="shared" si="182"/>
        <v>0.27500000000000002</v>
      </c>
      <c r="JS45" s="37">
        <f t="shared" si="182"/>
        <v>0.28333333333333333</v>
      </c>
      <c r="JT45" s="37">
        <f t="shared" si="182"/>
        <v>0.29166666666666669</v>
      </c>
      <c r="JU45" s="37">
        <f t="shared" si="182"/>
        <v>0.3</v>
      </c>
      <c r="JV45" s="37">
        <f t="shared" si="182"/>
        <v>0.30833333333333335</v>
      </c>
      <c r="JW45" s="37">
        <f t="shared" si="182"/>
        <v>0.31666666666666665</v>
      </c>
      <c r="JX45" s="37">
        <f t="shared" si="182"/>
        <v>0.32500000000000001</v>
      </c>
      <c r="JY45" s="37">
        <f t="shared" si="182"/>
        <v>0.33333333333333331</v>
      </c>
      <c r="JZ45" s="37">
        <f t="shared" si="182"/>
        <v>0.34166666666666667</v>
      </c>
      <c r="KA45" s="37">
        <f t="shared" si="182"/>
        <v>0.35</v>
      </c>
      <c r="KB45" s="37">
        <f t="shared" si="182"/>
        <v>0.35833333333333334</v>
      </c>
      <c r="KC45" s="37">
        <f t="shared" si="182"/>
        <v>0.36666666666666664</v>
      </c>
      <c r="KD45" s="37">
        <f t="shared" si="182"/>
        <v>0.375</v>
      </c>
      <c r="KE45" s="37">
        <f t="shared" si="182"/>
        <v>0.38333333333333336</v>
      </c>
      <c r="KF45" s="37">
        <f t="shared" si="182"/>
        <v>0.39166666666666666</v>
      </c>
      <c r="KG45" s="37">
        <f t="shared" si="182"/>
        <v>0.4</v>
      </c>
      <c r="KH45" s="37">
        <f t="shared" si="182"/>
        <v>0.40833333333333333</v>
      </c>
      <c r="KI45" s="37">
        <f t="shared" si="182"/>
        <v>0.41666666666666669</v>
      </c>
      <c r="KJ45" s="37">
        <f t="shared" si="182"/>
        <v>0.42499999999999999</v>
      </c>
      <c r="KK45" s="37">
        <f t="shared" si="182"/>
        <v>0.43333333333333335</v>
      </c>
      <c r="KL45" s="37">
        <f t="shared" si="182"/>
        <v>0.44166666666666665</v>
      </c>
      <c r="KM45" s="37">
        <f t="shared" si="182"/>
        <v>0.45</v>
      </c>
      <c r="KN45" s="37">
        <f t="shared" si="182"/>
        <v>0.45833333333333331</v>
      </c>
      <c r="KO45" s="37">
        <f t="shared" si="182"/>
        <v>0.46666666666666667</v>
      </c>
      <c r="KP45" s="37">
        <f t="shared" si="182"/>
        <v>0.47499999999999998</v>
      </c>
      <c r="KQ45" s="37">
        <f t="shared" si="182"/>
        <v>0.48333333333333334</v>
      </c>
      <c r="KR45" s="37">
        <f t="shared" si="182"/>
        <v>0.49166666666666664</v>
      </c>
      <c r="KS45" s="37">
        <f t="shared" si="182"/>
        <v>0.5</v>
      </c>
      <c r="KT45" s="37">
        <f t="shared" si="182"/>
        <v>0.5083333333333333</v>
      </c>
      <c r="KU45" s="37">
        <f t="shared" si="182"/>
        <v>0.51666666666666672</v>
      </c>
      <c r="KV45" s="37">
        <f t="shared" si="182"/>
        <v>0.52500000000000002</v>
      </c>
      <c r="KW45" s="37">
        <f t="shared" si="182"/>
        <v>0.53333333333333333</v>
      </c>
      <c r="KX45" s="37">
        <f t="shared" si="182"/>
        <v>0.54166666666666663</v>
      </c>
      <c r="KY45" s="37">
        <f t="shared" si="182"/>
        <v>0.55000000000000004</v>
      </c>
      <c r="KZ45" s="37">
        <f t="shared" si="182"/>
        <v>0.55833333333333335</v>
      </c>
      <c r="LA45" s="37">
        <f t="shared" si="182"/>
        <v>0.56666666666666665</v>
      </c>
      <c r="LB45" s="37">
        <f t="shared" si="182"/>
        <v>0.57499999999999996</v>
      </c>
      <c r="LC45" s="37">
        <f t="shared" si="182"/>
        <v>0.58333333333333337</v>
      </c>
      <c r="LD45" s="37">
        <f t="shared" si="182"/>
        <v>0.59166666666666667</v>
      </c>
      <c r="LE45" s="37">
        <f t="shared" si="182"/>
        <v>0.6</v>
      </c>
      <c r="LF45" s="37">
        <f t="shared" si="182"/>
        <v>0.60833333333333328</v>
      </c>
      <c r="LG45" s="37">
        <f t="shared" si="182"/>
        <v>0.6166666666666667</v>
      </c>
      <c r="LH45" s="37">
        <f t="shared" si="182"/>
        <v>0.625</v>
      </c>
      <c r="LI45" s="37">
        <f t="shared" si="182"/>
        <v>0.6333333333333333</v>
      </c>
      <c r="LJ45" s="37">
        <f t="shared" si="182"/>
        <v>0.64166666666666672</v>
      </c>
      <c r="LK45" s="37">
        <f t="shared" si="182"/>
        <v>0.65</v>
      </c>
      <c r="LL45" s="37">
        <f t="shared" si="182"/>
        <v>0.65833333333333333</v>
      </c>
      <c r="LM45" s="37">
        <f t="shared" ref="LM45:NA45" si="183">IF(LM$2&gt;=$C44,IF(LM$2&lt;=$C45,(LM$2-$C44)/($C45-$C44),1),0)</f>
        <v>0.66666666666666663</v>
      </c>
      <c r="LN45" s="37">
        <f t="shared" si="183"/>
        <v>0.67500000000000004</v>
      </c>
      <c r="LO45" s="37">
        <f t="shared" si="183"/>
        <v>0.68333333333333335</v>
      </c>
      <c r="LP45" s="37">
        <f t="shared" si="183"/>
        <v>0.69166666666666665</v>
      </c>
      <c r="LQ45" s="37">
        <f t="shared" si="183"/>
        <v>0.7</v>
      </c>
      <c r="LR45" s="37">
        <f t="shared" si="183"/>
        <v>0.70833333333333337</v>
      </c>
      <c r="LS45" s="37">
        <f t="shared" si="183"/>
        <v>0.71666666666666667</v>
      </c>
      <c r="LT45" s="37">
        <f t="shared" si="183"/>
        <v>0.72499999999999998</v>
      </c>
      <c r="LU45" s="37">
        <f t="shared" si="183"/>
        <v>0.73333333333333328</v>
      </c>
      <c r="LV45" s="37">
        <f t="shared" si="183"/>
        <v>0.7416666666666667</v>
      </c>
      <c r="LW45" s="37">
        <f t="shared" si="183"/>
        <v>0.75</v>
      </c>
      <c r="LX45" s="37">
        <f t="shared" si="183"/>
        <v>0.7583333333333333</v>
      </c>
      <c r="LY45" s="37">
        <f t="shared" si="183"/>
        <v>0.76666666666666672</v>
      </c>
      <c r="LZ45" s="37">
        <f t="shared" si="183"/>
        <v>0.77500000000000002</v>
      </c>
      <c r="MA45" s="37">
        <f t="shared" si="183"/>
        <v>0.78333333333333333</v>
      </c>
      <c r="MB45" s="37">
        <f t="shared" si="183"/>
        <v>0.79166666666666663</v>
      </c>
      <c r="MC45" s="37">
        <f t="shared" si="183"/>
        <v>0.8</v>
      </c>
      <c r="MD45" s="37">
        <f t="shared" si="183"/>
        <v>0.80833333333333335</v>
      </c>
      <c r="ME45" s="37">
        <f t="shared" si="183"/>
        <v>0.81666666666666665</v>
      </c>
      <c r="MF45" s="37">
        <f t="shared" si="183"/>
        <v>0.82499999999999996</v>
      </c>
      <c r="MG45" s="37">
        <f t="shared" si="183"/>
        <v>0.83333333333333337</v>
      </c>
      <c r="MH45" s="37">
        <f t="shared" si="183"/>
        <v>0.84166666666666667</v>
      </c>
      <c r="MI45" s="37">
        <f t="shared" si="183"/>
        <v>0.85</v>
      </c>
      <c r="MJ45" s="37">
        <f t="shared" si="183"/>
        <v>0.85833333333333328</v>
      </c>
      <c r="MK45" s="37">
        <f t="shared" si="183"/>
        <v>0.8666666666666667</v>
      </c>
      <c r="ML45" s="37">
        <f t="shared" si="183"/>
        <v>0.875</v>
      </c>
      <c r="MM45" s="37">
        <f t="shared" si="183"/>
        <v>0.8833333333333333</v>
      </c>
      <c r="MN45" s="37">
        <f t="shared" si="183"/>
        <v>0.89166666666666672</v>
      </c>
      <c r="MO45" s="37">
        <f t="shared" si="183"/>
        <v>0.9</v>
      </c>
      <c r="MP45" s="37">
        <f t="shared" si="183"/>
        <v>0.90833333333333333</v>
      </c>
      <c r="MQ45" s="37">
        <f t="shared" si="183"/>
        <v>0.91666666666666663</v>
      </c>
      <c r="MR45" s="37">
        <f t="shared" si="183"/>
        <v>0.92500000000000004</v>
      </c>
      <c r="MS45" s="37">
        <f t="shared" si="183"/>
        <v>0.93333333333333335</v>
      </c>
      <c r="MT45" s="37">
        <f t="shared" si="183"/>
        <v>0.94166666666666665</v>
      </c>
      <c r="MU45" s="37">
        <f t="shared" si="183"/>
        <v>0.95</v>
      </c>
      <c r="MV45" s="37">
        <f t="shared" si="183"/>
        <v>0.95833333333333337</v>
      </c>
      <c r="MW45" s="37">
        <f t="shared" si="183"/>
        <v>0.96666666666666667</v>
      </c>
      <c r="MX45" s="37">
        <f t="shared" si="183"/>
        <v>0.97499999999999998</v>
      </c>
      <c r="MY45" s="37">
        <f t="shared" si="183"/>
        <v>0.98333333333333328</v>
      </c>
      <c r="MZ45" s="37">
        <f t="shared" si="183"/>
        <v>0.9916666666666667</v>
      </c>
      <c r="NA45" s="37">
        <f t="shared" si="183"/>
        <v>1</v>
      </c>
    </row>
    <row r="47" spans="2:365" x14ac:dyDescent="0.25">
      <c r="D47" s="36" t="s">
        <v>92</v>
      </c>
      <c r="E47" s="38">
        <f>SUM(E38:E43)</f>
        <v>1</v>
      </c>
      <c r="F47" s="38">
        <f>SUM(F38:F43)</f>
        <v>1</v>
      </c>
      <c r="G47" s="38">
        <f t="shared" ref="G47:BR47" si="184">SUM(G38:G43)</f>
        <v>1</v>
      </c>
      <c r="H47" s="38">
        <f t="shared" si="184"/>
        <v>1</v>
      </c>
      <c r="I47" s="38">
        <f t="shared" si="184"/>
        <v>1</v>
      </c>
      <c r="J47" s="38">
        <f t="shared" si="184"/>
        <v>1</v>
      </c>
      <c r="K47" s="38">
        <f t="shared" si="184"/>
        <v>1</v>
      </c>
      <c r="L47" s="38">
        <f t="shared" si="184"/>
        <v>1</v>
      </c>
      <c r="M47" s="38">
        <f t="shared" si="184"/>
        <v>1</v>
      </c>
      <c r="N47" s="38">
        <f t="shared" si="184"/>
        <v>1</v>
      </c>
      <c r="O47" s="38">
        <f t="shared" si="184"/>
        <v>1</v>
      </c>
      <c r="P47" s="38">
        <f t="shared" si="184"/>
        <v>1</v>
      </c>
      <c r="Q47" s="38">
        <f t="shared" si="184"/>
        <v>1</v>
      </c>
      <c r="R47" s="38">
        <f t="shared" si="184"/>
        <v>1</v>
      </c>
      <c r="S47" s="38">
        <f t="shared" si="184"/>
        <v>1</v>
      </c>
      <c r="T47" s="38">
        <f t="shared" si="184"/>
        <v>1</v>
      </c>
      <c r="U47" s="38">
        <f t="shared" si="184"/>
        <v>1</v>
      </c>
      <c r="V47" s="38">
        <f t="shared" si="184"/>
        <v>1</v>
      </c>
      <c r="W47" s="38">
        <f t="shared" si="184"/>
        <v>1</v>
      </c>
      <c r="X47" s="38">
        <f t="shared" si="184"/>
        <v>1</v>
      </c>
      <c r="Y47" s="38">
        <f t="shared" si="184"/>
        <v>1</v>
      </c>
      <c r="Z47" s="38">
        <f t="shared" si="184"/>
        <v>1</v>
      </c>
      <c r="AA47" s="38">
        <f t="shared" si="184"/>
        <v>1</v>
      </c>
      <c r="AB47" s="38">
        <f t="shared" si="184"/>
        <v>1</v>
      </c>
      <c r="AC47" s="38">
        <f t="shared" si="184"/>
        <v>1</v>
      </c>
      <c r="AD47" s="38">
        <f t="shared" si="184"/>
        <v>1</v>
      </c>
      <c r="AE47" s="38">
        <f t="shared" si="184"/>
        <v>1</v>
      </c>
      <c r="AF47" s="38">
        <f t="shared" si="184"/>
        <v>1</v>
      </c>
      <c r="AG47" s="38">
        <f t="shared" si="184"/>
        <v>1</v>
      </c>
      <c r="AH47" s="38">
        <f t="shared" si="184"/>
        <v>1</v>
      </c>
      <c r="AI47" s="38">
        <f t="shared" si="184"/>
        <v>1</v>
      </c>
      <c r="AJ47" s="38">
        <f t="shared" si="184"/>
        <v>1</v>
      </c>
      <c r="AK47" s="38">
        <f t="shared" si="184"/>
        <v>1</v>
      </c>
      <c r="AL47" s="38">
        <f t="shared" si="184"/>
        <v>1</v>
      </c>
      <c r="AM47" s="38">
        <f t="shared" si="184"/>
        <v>1</v>
      </c>
      <c r="AN47" s="38">
        <f t="shared" si="184"/>
        <v>1</v>
      </c>
      <c r="AO47" s="38">
        <f t="shared" si="184"/>
        <v>1</v>
      </c>
      <c r="AP47" s="38">
        <f t="shared" si="184"/>
        <v>1</v>
      </c>
      <c r="AQ47" s="38">
        <f t="shared" si="184"/>
        <v>1</v>
      </c>
      <c r="AR47" s="38">
        <f t="shared" si="184"/>
        <v>1</v>
      </c>
      <c r="AS47" s="38">
        <f t="shared" si="184"/>
        <v>1</v>
      </c>
      <c r="AT47" s="38">
        <f t="shared" si="184"/>
        <v>1</v>
      </c>
      <c r="AU47" s="38">
        <f t="shared" si="184"/>
        <v>1</v>
      </c>
      <c r="AV47" s="38">
        <f t="shared" si="184"/>
        <v>1</v>
      </c>
      <c r="AW47" s="38">
        <f t="shared" si="184"/>
        <v>1</v>
      </c>
      <c r="AX47" s="38">
        <f t="shared" si="184"/>
        <v>1</v>
      </c>
      <c r="AY47" s="38">
        <f t="shared" si="184"/>
        <v>1</v>
      </c>
      <c r="AZ47" s="38">
        <f t="shared" si="184"/>
        <v>1</v>
      </c>
      <c r="BA47" s="38">
        <f t="shared" si="184"/>
        <v>1</v>
      </c>
      <c r="BB47" s="38">
        <f t="shared" si="184"/>
        <v>1</v>
      </c>
      <c r="BC47" s="38">
        <f t="shared" si="184"/>
        <v>1</v>
      </c>
      <c r="BD47" s="38">
        <f t="shared" si="184"/>
        <v>1</v>
      </c>
      <c r="BE47" s="38">
        <f t="shared" si="184"/>
        <v>1</v>
      </c>
      <c r="BF47" s="38">
        <f t="shared" si="184"/>
        <v>1</v>
      </c>
      <c r="BG47" s="38">
        <f t="shared" si="184"/>
        <v>1</v>
      </c>
      <c r="BH47" s="38">
        <f t="shared" si="184"/>
        <v>1</v>
      </c>
      <c r="BI47" s="38">
        <f t="shared" si="184"/>
        <v>1</v>
      </c>
      <c r="BJ47" s="38">
        <f t="shared" si="184"/>
        <v>1</v>
      </c>
      <c r="BK47" s="38">
        <f t="shared" si="184"/>
        <v>1</v>
      </c>
      <c r="BL47" s="38">
        <f t="shared" si="184"/>
        <v>1</v>
      </c>
      <c r="BM47" s="38">
        <f t="shared" si="184"/>
        <v>1</v>
      </c>
      <c r="BN47" s="38">
        <f t="shared" si="184"/>
        <v>1</v>
      </c>
      <c r="BO47" s="38">
        <f t="shared" si="184"/>
        <v>1</v>
      </c>
      <c r="BP47" s="38">
        <f t="shared" si="184"/>
        <v>1</v>
      </c>
      <c r="BQ47" s="38">
        <f t="shared" si="184"/>
        <v>1</v>
      </c>
      <c r="BR47" s="38">
        <f t="shared" si="184"/>
        <v>1</v>
      </c>
      <c r="BS47" s="38">
        <f t="shared" ref="BS47:ED47" si="185">SUM(BS38:BS43)</f>
        <v>1</v>
      </c>
      <c r="BT47" s="38">
        <f t="shared" si="185"/>
        <v>1</v>
      </c>
      <c r="BU47" s="38">
        <f t="shared" si="185"/>
        <v>1</v>
      </c>
      <c r="BV47" s="38">
        <f t="shared" si="185"/>
        <v>1</v>
      </c>
      <c r="BW47" s="38">
        <f t="shared" si="185"/>
        <v>1</v>
      </c>
      <c r="BX47" s="38">
        <f t="shared" si="185"/>
        <v>1</v>
      </c>
      <c r="BY47" s="38">
        <f t="shared" si="185"/>
        <v>1</v>
      </c>
      <c r="BZ47" s="38">
        <f t="shared" si="185"/>
        <v>1</v>
      </c>
      <c r="CA47" s="38">
        <f t="shared" si="185"/>
        <v>1</v>
      </c>
      <c r="CB47" s="38">
        <f t="shared" si="185"/>
        <v>1</v>
      </c>
      <c r="CC47" s="38">
        <f t="shared" si="185"/>
        <v>1</v>
      </c>
      <c r="CD47" s="38">
        <f t="shared" si="185"/>
        <v>1</v>
      </c>
      <c r="CE47" s="38">
        <f t="shared" si="185"/>
        <v>1</v>
      </c>
      <c r="CF47" s="38">
        <f t="shared" si="185"/>
        <v>1</v>
      </c>
      <c r="CG47" s="38">
        <f t="shared" si="185"/>
        <v>1</v>
      </c>
      <c r="CH47" s="38">
        <f t="shared" si="185"/>
        <v>1</v>
      </c>
      <c r="CI47" s="38">
        <f t="shared" si="185"/>
        <v>1</v>
      </c>
      <c r="CJ47" s="38">
        <f t="shared" si="185"/>
        <v>1</v>
      </c>
      <c r="CK47" s="38">
        <f t="shared" si="185"/>
        <v>1</v>
      </c>
      <c r="CL47" s="38">
        <f t="shared" si="185"/>
        <v>1</v>
      </c>
      <c r="CM47" s="38">
        <f t="shared" si="185"/>
        <v>1</v>
      </c>
      <c r="CN47" s="38">
        <f t="shared" si="185"/>
        <v>1</v>
      </c>
      <c r="CO47" s="38">
        <f t="shared" si="185"/>
        <v>1</v>
      </c>
      <c r="CP47" s="38">
        <f t="shared" si="185"/>
        <v>1</v>
      </c>
      <c r="CQ47" s="38">
        <f t="shared" si="185"/>
        <v>1</v>
      </c>
      <c r="CR47" s="38">
        <f t="shared" si="185"/>
        <v>1</v>
      </c>
      <c r="CS47" s="38">
        <f t="shared" si="185"/>
        <v>1</v>
      </c>
      <c r="CT47" s="38">
        <f t="shared" si="185"/>
        <v>1</v>
      </c>
      <c r="CU47" s="38">
        <f t="shared" si="185"/>
        <v>1</v>
      </c>
      <c r="CV47" s="38">
        <f t="shared" si="185"/>
        <v>1</v>
      </c>
      <c r="CW47" s="38">
        <f t="shared" si="185"/>
        <v>1</v>
      </c>
      <c r="CX47" s="38">
        <f t="shared" si="185"/>
        <v>1</v>
      </c>
      <c r="CY47" s="38">
        <f t="shared" si="185"/>
        <v>1</v>
      </c>
      <c r="CZ47" s="38">
        <f t="shared" si="185"/>
        <v>1</v>
      </c>
      <c r="DA47" s="38">
        <f t="shared" si="185"/>
        <v>1</v>
      </c>
      <c r="DB47" s="38">
        <f t="shared" si="185"/>
        <v>1</v>
      </c>
      <c r="DC47" s="38">
        <f t="shared" si="185"/>
        <v>1</v>
      </c>
      <c r="DD47" s="38">
        <f t="shared" si="185"/>
        <v>1</v>
      </c>
      <c r="DE47" s="38">
        <f t="shared" si="185"/>
        <v>1</v>
      </c>
      <c r="DF47" s="38">
        <f t="shared" si="185"/>
        <v>1</v>
      </c>
      <c r="DG47" s="38">
        <f t="shared" si="185"/>
        <v>1</v>
      </c>
      <c r="DH47" s="38">
        <f t="shared" si="185"/>
        <v>1</v>
      </c>
      <c r="DI47" s="38">
        <f t="shared" si="185"/>
        <v>1</v>
      </c>
      <c r="DJ47" s="38">
        <f t="shared" si="185"/>
        <v>1</v>
      </c>
      <c r="DK47" s="38">
        <f t="shared" si="185"/>
        <v>1</v>
      </c>
      <c r="DL47" s="38">
        <f t="shared" si="185"/>
        <v>1</v>
      </c>
      <c r="DM47" s="38">
        <f t="shared" si="185"/>
        <v>1</v>
      </c>
      <c r="DN47" s="38">
        <f t="shared" si="185"/>
        <v>1</v>
      </c>
      <c r="DO47" s="38">
        <f t="shared" si="185"/>
        <v>1</v>
      </c>
      <c r="DP47" s="38">
        <f t="shared" si="185"/>
        <v>1</v>
      </c>
      <c r="DQ47" s="38">
        <f t="shared" si="185"/>
        <v>1</v>
      </c>
      <c r="DR47" s="38">
        <f t="shared" si="185"/>
        <v>1</v>
      </c>
      <c r="DS47" s="38">
        <f t="shared" si="185"/>
        <v>1</v>
      </c>
      <c r="DT47" s="38">
        <f t="shared" si="185"/>
        <v>1</v>
      </c>
      <c r="DU47" s="38">
        <f t="shared" si="185"/>
        <v>1</v>
      </c>
      <c r="DV47" s="38">
        <f t="shared" si="185"/>
        <v>1</v>
      </c>
      <c r="DW47" s="38">
        <f t="shared" si="185"/>
        <v>1</v>
      </c>
      <c r="DX47" s="38">
        <f t="shared" si="185"/>
        <v>1</v>
      </c>
      <c r="DY47" s="38">
        <f t="shared" si="185"/>
        <v>1</v>
      </c>
      <c r="DZ47" s="38">
        <f t="shared" si="185"/>
        <v>1</v>
      </c>
      <c r="EA47" s="38">
        <f t="shared" si="185"/>
        <v>1</v>
      </c>
      <c r="EB47" s="38">
        <f t="shared" si="185"/>
        <v>1</v>
      </c>
      <c r="EC47" s="38">
        <f t="shared" si="185"/>
        <v>1</v>
      </c>
      <c r="ED47" s="38">
        <f t="shared" si="185"/>
        <v>1</v>
      </c>
      <c r="EE47" s="38">
        <f t="shared" ref="EE47:GP47" si="186">SUM(EE38:EE43)</f>
        <v>1</v>
      </c>
      <c r="EF47" s="38">
        <f t="shared" si="186"/>
        <v>1</v>
      </c>
      <c r="EG47" s="38">
        <f t="shared" si="186"/>
        <v>1</v>
      </c>
      <c r="EH47" s="38">
        <f t="shared" si="186"/>
        <v>1</v>
      </c>
      <c r="EI47" s="38">
        <f t="shared" si="186"/>
        <v>1</v>
      </c>
      <c r="EJ47" s="38">
        <f t="shared" si="186"/>
        <v>1</v>
      </c>
      <c r="EK47" s="38">
        <f t="shared" si="186"/>
        <v>1</v>
      </c>
      <c r="EL47" s="38">
        <f t="shared" si="186"/>
        <v>1</v>
      </c>
      <c r="EM47" s="38">
        <f t="shared" si="186"/>
        <v>1</v>
      </c>
      <c r="EN47" s="38">
        <f t="shared" si="186"/>
        <v>1</v>
      </c>
      <c r="EO47" s="38">
        <f t="shared" si="186"/>
        <v>1</v>
      </c>
      <c r="EP47" s="38">
        <f t="shared" si="186"/>
        <v>1</v>
      </c>
      <c r="EQ47" s="38">
        <f t="shared" si="186"/>
        <v>1</v>
      </c>
      <c r="ER47" s="38">
        <f t="shared" si="186"/>
        <v>1</v>
      </c>
      <c r="ES47" s="38">
        <f t="shared" si="186"/>
        <v>1</v>
      </c>
      <c r="ET47" s="38">
        <f t="shared" si="186"/>
        <v>1</v>
      </c>
      <c r="EU47" s="38">
        <f t="shared" si="186"/>
        <v>1</v>
      </c>
      <c r="EV47" s="38">
        <f t="shared" si="186"/>
        <v>1</v>
      </c>
      <c r="EW47" s="38">
        <f t="shared" si="186"/>
        <v>1</v>
      </c>
      <c r="EX47" s="38">
        <f t="shared" si="186"/>
        <v>1</v>
      </c>
      <c r="EY47" s="38">
        <f t="shared" si="186"/>
        <v>1</v>
      </c>
      <c r="EZ47" s="38">
        <f t="shared" si="186"/>
        <v>1</v>
      </c>
      <c r="FA47" s="38">
        <f t="shared" si="186"/>
        <v>1</v>
      </c>
      <c r="FB47" s="38">
        <f t="shared" si="186"/>
        <v>1</v>
      </c>
      <c r="FC47" s="38">
        <f t="shared" si="186"/>
        <v>1</v>
      </c>
      <c r="FD47" s="38">
        <f t="shared" si="186"/>
        <v>1</v>
      </c>
      <c r="FE47" s="38">
        <f t="shared" si="186"/>
        <v>1</v>
      </c>
      <c r="FF47" s="38">
        <f t="shared" si="186"/>
        <v>1</v>
      </c>
      <c r="FG47" s="38">
        <f t="shared" si="186"/>
        <v>1</v>
      </c>
      <c r="FH47" s="38">
        <f t="shared" si="186"/>
        <v>1</v>
      </c>
      <c r="FI47" s="38">
        <f t="shared" si="186"/>
        <v>1</v>
      </c>
      <c r="FJ47" s="38">
        <f t="shared" si="186"/>
        <v>1</v>
      </c>
      <c r="FK47" s="38">
        <f t="shared" si="186"/>
        <v>1</v>
      </c>
      <c r="FL47" s="38">
        <f t="shared" si="186"/>
        <v>1</v>
      </c>
      <c r="FM47" s="38">
        <f t="shared" si="186"/>
        <v>1</v>
      </c>
      <c r="FN47" s="38">
        <f t="shared" si="186"/>
        <v>1</v>
      </c>
      <c r="FO47" s="38">
        <f t="shared" si="186"/>
        <v>1</v>
      </c>
      <c r="FP47" s="38">
        <f t="shared" si="186"/>
        <v>1</v>
      </c>
      <c r="FQ47" s="38">
        <f t="shared" si="186"/>
        <v>1</v>
      </c>
      <c r="FR47" s="38">
        <f t="shared" si="186"/>
        <v>1</v>
      </c>
      <c r="FS47" s="38">
        <f t="shared" si="186"/>
        <v>1</v>
      </c>
      <c r="FT47" s="38">
        <f t="shared" si="186"/>
        <v>1</v>
      </c>
      <c r="FU47" s="38">
        <f t="shared" si="186"/>
        <v>1</v>
      </c>
      <c r="FV47" s="38">
        <f t="shared" si="186"/>
        <v>1</v>
      </c>
      <c r="FW47" s="38">
        <f t="shared" si="186"/>
        <v>1</v>
      </c>
      <c r="FX47" s="38">
        <f t="shared" si="186"/>
        <v>1</v>
      </c>
      <c r="FY47" s="38">
        <f t="shared" si="186"/>
        <v>1</v>
      </c>
      <c r="FZ47" s="38">
        <f t="shared" si="186"/>
        <v>1</v>
      </c>
      <c r="GA47" s="38">
        <f t="shared" si="186"/>
        <v>1</v>
      </c>
      <c r="GB47" s="38">
        <f t="shared" si="186"/>
        <v>1</v>
      </c>
      <c r="GC47" s="38">
        <f t="shared" si="186"/>
        <v>1</v>
      </c>
      <c r="GD47" s="38">
        <f t="shared" si="186"/>
        <v>1</v>
      </c>
      <c r="GE47" s="38">
        <f t="shared" si="186"/>
        <v>1</v>
      </c>
      <c r="GF47" s="38">
        <f t="shared" si="186"/>
        <v>1</v>
      </c>
      <c r="GG47" s="38">
        <f t="shared" si="186"/>
        <v>1</v>
      </c>
      <c r="GH47" s="38">
        <f t="shared" si="186"/>
        <v>1</v>
      </c>
      <c r="GI47" s="38">
        <f t="shared" si="186"/>
        <v>1</v>
      </c>
      <c r="GJ47" s="38">
        <f t="shared" si="186"/>
        <v>1</v>
      </c>
      <c r="GK47" s="38">
        <f t="shared" si="186"/>
        <v>1</v>
      </c>
      <c r="GL47" s="38">
        <f t="shared" si="186"/>
        <v>1</v>
      </c>
      <c r="GM47" s="38">
        <f t="shared" si="186"/>
        <v>1</v>
      </c>
      <c r="GN47" s="38">
        <f t="shared" si="186"/>
        <v>1</v>
      </c>
      <c r="GO47" s="38">
        <f t="shared" si="186"/>
        <v>1</v>
      </c>
      <c r="GP47" s="38">
        <f t="shared" si="186"/>
        <v>1</v>
      </c>
      <c r="GQ47" s="38">
        <f t="shared" ref="GQ47:JB47" si="187">SUM(GQ38:GQ43)</f>
        <v>1</v>
      </c>
      <c r="GR47" s="38">
        <f t="shared" si="187"/>
        <v>1</v>
      </c>
      <c r="GS47" s="38">
        <f t="shared" si="187"/>
        <v>1</v>
      </c>
      <c r="GT47" s="38">
        <f t="shared" si="187"/>
        <v>1</v>
      </c>
      <c r="GU47" s="38">
        <f t="shared" si="187"/>
        <v>1</v>
      </c>
      <c r="GV47" s="38">
        <f t="shared" si="187"/>
        <v>1</v>
      </c>
      <c r="GW47" s="38">
        <f t="shared" si="187"/>
        <v>1</v>
      </c>
      <c r="GX47" s="38">
        <f t="shared" si="187"/>
        <v>1</v>
      </c>
      <c r="GY47" s="38">
        <f t="shared" si="187"/>
        <v>1</v>
      </c>
      <c r="GZ47" s="38">
        <f t="shared" si="187"/>
        <v>1</v>
      </c>
      <c r="HA47" s="38">
        <f t="shared" si="187"/>
        <v>1</v>
      </c>
      <c r="HB47" s="38">
        <f t="shared" si="187"/>
        <v>1</v>
      </c>
      <c r="HC47" s="38">
        <f t="shared" si="187"/>
        <v>1</v>
      </c>
      <c r="HD47" s="38">
        <f t="shared" si="187"/>
        <v>1</v>
      </c>
      <c r="HE47" s="38">
        <f t="shared" si="187"/>
        <v>1</v>
      </c>
      <c r="HF47" s="38">
        <f t="shared" si="187"/>
        <v>1</v>
      </c>
      <c r="HG47" s="38">
        <f t="shared" si="187"/>
        <v>1</v>
      </c>
      <c r="HH47" s="38">
        <f t="shared" si="187"/>
        <v>1</v>
      </c>
      <c r="HI47" s="38">
        <f t="shared" si="187"/>
        <v>1</v>
      </c>
      <c r="HJ47" s="38">
        <f t="shared" si="187"/>
        <v>1</v>
      </c>
      <c r="HK47" s="38">
        <f t="shared" si="187"/>
        <v>1</v>
      </c>
      <c r="HL47" s="38">
        <f t="shared" si="187"/>
        <v>1</v>
      </c>
      <c r="HM47" s="38">
        <f t="shared" si="187"/>
        <v>1</v>
      </c>
      <c r="HN47" s="38">
        <f t="shared" si="187"/>
        <v>1</v>
      </c>
      <c r="HO47" s="38">
        <f t="shared" si="187"/>
        <v>1</v>
      </c>
      <c r="HP47" s="38">
        <f t="shared" si="187"/>
        <v>1</v>
      </c>
      <c r="HQ47" s="38">
        <f t="shared" si="187"/>
        <v>1</v>
      </c>
      <c r="HR47" s="38">
        <f t="shared" si="187"/>
        <v>1</v>
      </c>
      <c r="HS47" s="38">
        <f t="shared" si="187"/>
        <v>1</v>
      </c>
      <c r="HT47" s="38">
        <f t="shared" si="187"/>
        <v>1</v>
      </c>
      <c r="HU47" s="38">
        <f t="shared" si="187"/>
        <v>1</v>
      </c>
      <c r="HV47" s="38">
        <f t="shared" si="187"/>
        <v>1</v>
      </c>
      <c r="HW47" s="38">
        <f t="shared" si="187"/>
        <v>1</v>
      </c>
      <c r="HX47" s="38">
        <f t="shared" si="187"/>
        <v>1</v>
      </c>
      <c r="HY47" s="38">
        <f t="shared" si="187"/>
        <v>1</v>
      </c>
      <c r="HZ47" s="38">
        <f t="shared" si="187"/>
        <v>1</v>
      </c>
      <c r="IA47" s="38">
        <f t="shared" si="187"/>
        <v>1</v>
      </c>
      <c r="IB47" s="38">
        <f t="shared" si="187"/>
        <v>1</v>
      </c>
      <c r="IC47" s="38">
        <f t="shared" si="187"/>
        <v>1</v>
      </c>
      <c r="ID47" s="38">
        <f t="shared" si="187"/>
        <v>1</v>
      </c>
      <c r="IE47" s="38">
        <f t="shared" si="187"/>
        <v>1</v>
      </c>
      <c r="IF47" s="38">
        <f t="shared" si="187"/>
        <v>1</v>
      </c>
      <c r="IG47" s="38">
        <f t="shared" si="187"/>
        <v>1</v>
      </c>
      <c r="IH47" s="38">
        <f t="shared" si="187"/>
        <v>1</v>
      </c>
      <c r="II47" s="38">
        <f t="shared" si="187"/>
        <v>1</v>
      </c>
      <c r="IJ47" s="38">
        <f t="shared" si="187"/>
        <v>1</v>
      </c>
      <c r="IK47" s="38">
        <f t="shared" si="187"/>
        <v>1</v>
      </c>
      <c r="IL47" s="38">
        <f t="shared" si="187"/>
        <v>1</v>
      </c>
      <c r="IM47" s="38">
        <f t="shared" si="187"/>
        <v>1</v>
      </c>
      <c r="IN47" s="38">
        <f t="shared" si="187"/>
        <v>1</v>
      </c>
      <c r="IO47" s="38">
        <f t="shared" si="187"/>
        <v>1</v>
      </c>
      <c r="IP47" s="38">
        <f t="shared" si="187"/>
        <v>1</v>
      </c>
      <c r="IQ47" s="38">
        <f t="shared" si="187"/>
        <v>1</v>
      </c>
      <c r="IR47" s="38">
        <f t="shared" si="187"/>
        <v>1</v>
      </c>
      <c r="IS47" s="38">
        <f t="shared" si="187"/>
        <v>1</v>
      </c>
      <c r="IT47" s="38">
        <f t="shared" si="187"/>
        <v>1</v>
      </c>
      <c r="IU47" s="38">
        <f t="shared" si="187"/>
        <v>1</v>
      </c>
      <c r="IV47" s="38">
        <f t="shared" si="187"/>
        <v>1</v>
      </c>
      <c r="IW47" s="38">
        <f t="shared" si="187"/>
        <v>1</v>
      </c>
      <c r="IX47" s="38">
        <f t="shared" si="187"/>
        <v>1</v>
      </c>
      <c r="IY47" s="38">
        <f t="shared" si="187"/>
        <v>1</v>
      </c>
      <c r="IZ47" s="38">
        <f t="shared" si="187"/>
        <v>1</v>
      </c>
      <c r="JA47" s="38">
        <f t="shared" si="187"/>
        <v>1</v>
      </c>
      <c r="JB47" s="38">
        <f t="shared" si="187"/>
        <v>1</v>
      </c>
      <c r="JC47" s="38">
        <f t="shared" ref="JC47:LN47" si="188">SUM(JC38:JC43)</f>
        <v>1</v>
      </c>
      <c r="JD47" s="38">
        <f t="shared" si="188"/>
        <v>1</v>
      </c>
      <c r="JE47" s="38">
        <f t="shared" si="188"/>
        <v>1</v>
      </c>
      <c r="JF47" s="38">
        <f t="shared" si="188"/>
        <v>1</v>
      </c>
      <c r="JG47" s="38">
        <f t="shared" si="188"/>
        <v>1</v>
      </c>
      <c r="JH47" s="38">
        <f t="shared" si="188"/>
        <v>1</v>
      </c>
      <c r="JI47" s="38">
        <f t="shared" si="188"/>
        <v>1</v>
      </c>
      <c r="JJ47" s="38">
        <f t="shared" si="188"/>
        <v>1</v>
      </c>
      <c r="JK47" s="38">
        <f t="shared" si="188"/>
        <v>1</v>
      </c>
      <c r="JL47" s="38">
        <f t="shared" si="188"/>
        <v>1</v>
      </c>
      <c r="JM47" s="38">
        <f t="shared" si="188"/>
        <v>1</v>
      </c>
      <c r="JN47" s="38">
        <f t="shared" si="188"/>
        <v>1</v>
      </c>
      <c r="JO47" s="38">
        <f t="shared" si="188"/>
        <v>1</v>
      </c>
      <c r="JP47" s="38">
        <f t="shared" si="188"/>
        <v>1</v>
      </c>
      <c r="JQ47" s="38">
        <f t="shared" si="188"/>
        <v>1</v>
      </c>
      <c r="JR47" s="38">
        <f t="shared" si="188"/>
        <v>1</v>
      </c>
      <c r="JS47" s="38">
        <f t="shared" si="188"/>
        <v>1</v>
      </c>
      <c r="JT47" s="38">
        <f t="shared" si="188"/>
        <v>1</v>
      </c>
      <c r="JU47" s="38">
        <f t="shared" si="188"/>
        <v>1</v>
      </c>
      <c r="JV47" s="38">
        <f t="shared" si="188"/>
        <v>1</v>
      </c>
      <c r="JW47" s="38">
        <f t="shared" si="188"/>
        <v>1</v>
      </c>
      <c r="JX47" s="38">
        <f t="shared" si="188"/>
        <v>1</v>
      </c>
      <c r="JY47" s="38">
        <f t="shared" si="188"/>
        <v>1</v>
      </c>
      <c r="JZ47" s="38">
        <f t="shared" si="188"/>
        <v>1</v>
      </c>
      <c r="KA47" s="38">
        <f t="shared" si="188"/>
        <v>1</v>
      </c>
      <c r="KB47" s="38">
        <f t="shared" si="188"/>
        <v>1</v>
      </c>
      <c r="KC47" s="38">
        <f t="shared" si="188"/>
        <v>1</v>
      </c>
      <c r="KD47" s="38">
        <f t="shared" si="188"/>
        <v>1</v>
      </c>
      <c r="KE47" s="38">
        <f t="shared" si="188"/>
        <v>1</v>
      </c>
      <c r="KF47" s="38">
        <f t="shared" si="188"/>
        <v>1</v>
      </c>
      <c r="KG47" s="38">
        <f t="shared" si="188"/>
        <v>1</v>
      </c>
      <c r="KH47" s="38">
        <f t="shared" si="188"/>
        <v>1</v>
      </c>
      <c r="KI47" s="38">
        <f t="shared" si="188"/>
        <v>1</v>
      </c>
      <c r="KJ47" s="38">
        <f t="shared" si="188"/>
        <v>1</v>
      </c>
      <c r="KK47" s="38">
        <f t="shared" si="188"/>
        <v>1</v>
      </c>
      <c r="KL47" s="38">
        <f t="shared" si="188"/>
        <v>1</v>
      </c>
      <c r="KM47" s="38">
        <f t="shared" si="188"/>
        <v>1</v>
      </c>
      <c r="KN47" s="38">
        <f t="shared" si="188"/>
        <v>1</v>
      </c>
      <c r="KO47" s="38">
        <f t="shared" si="188"/>
        <v>1</v>
      </c>
      <c r="KP47" s="38">
        <f t="shared" si="188"/>
        <v>1</v>
      </c>
      <c r="KQ47" s="38">
        <f t="shared" si="188"/>
        <v>1</v>
      </c>
      <c r="KR47" s="38">
        <f t="shared" si="188"/>
        <v>1</v>
      </c>
      <c r="KS47" s="38">
        <f t="shared" si="188"/>
        <v>1</v>
      </c>
      <c r="KT47" s="38">
        <f t="shared" si="188"/>
        <v>1</v>
      </c>
      <c r="KU47" s="38">
        <f t="shared" si="188"/>
        <v>1</v>
      </c>
      <c r="KV47" s="38">
        <f t="shared" si="188"/>
        <v>1</v>
      </c>
      <c r="KW47" s="38">
        <f t="shared" si="188"/>
        <v>1</v>
      </c>
      <c r="KX47" s="38">
        <f t="shared" si="188"/>
        <v>1</v>
      </c>
      <c r="KY47" s="38">
        <f t="shared" si="188"/>
        <v>1</v>
      </c>
      <c r="KZ47" s="38">
        <f t="shared" si="188"/>
        <v>1</v>
      </c>
      <c r="LA47" s="38">
        <f t="shared" si="188"/>
        <v>1</v>
      </c>
      <c r="LB47" s="38">
        <f t="shared" si="188"/>
        <v>1</v>
      </c>
      <c r="LC47" s="38">
        <f t="shared" si="188"/>
        <v>1</v>
      </c>
      <c r="LD47" s="38">
        <f t="shared" si="188"/>
        <v>1</v>
      </c>
      <c r="LE47" s="38">
        <f t="shared" si="188"/>
        <v>1</v>
      </c>
      <c r="LF47" s="38">
        <f t="shared" si="188"/>
        <v>1</v>
      </c>
      <c r="LG47" s="38">
        <f t="shared" si="188"/>
        <v>1</v>
      </c>
      <c r="LH47" s="38">
        <f t="shared" si="188"/>
        <v>1</v>
      </c>
      <c r="LI47" s="38">
        <f t="shared" si="188"/>
        <v>1</v>
      </c>
      <c r="LJ47" s="38">
        <f t="shared" si="188"/>
        <v>1</v>
      </c>
      <c r="LK47" s="38">
        <f t="shared" si="188"/>
        <v>1</v>
      </c>
      <c r="LL47" s="38">
        <f t="shared" si="188"/>
        <v>1</v>
      </c>
      <c r="LM47" s="38">
        <f t="shared" si="188"/>
        <v>1</v>
      </c>
      <c r="LN47" s="38">
        <f t="shared" si="188"/>
        <v>1</v>
      </c>
      <c r="LO47" s="38">
        <f t="shared" ref="LO47:NA47" si="189">SUM(LO38:LO43)</f>
        <v>1</v>
      </c>
      <c r="LP47" s="38">
        <f t="shared" si="189"/>
        <v>1</v>
      </c>
      <c r="LQ47" s="38">
        <f t="shared" si="189"/>
        <v>1</v>
      </c>
      <c r="LR47" s="38">
        <f t="shared" si="189"/>
        <v>1</v>
      </c>
      <c r="LS47" s="38">
        <f t="shared" si="189"/>
        <v>1</v>
      </c>
      <c r="LT47" s="38">
        <f t="shared" si="189"/>
        <v>1</v>
      </c>
      <c r="LU47" s="38">
        <f t="shared" si="189"/>
        <v>1</v>
      </c>
      <c r="LV47" s="38">
        <f t="shared" si="189"/>
        <v>1</v>
      </c>
      <c r="LW47" s="38">
        <f t="shared" si="189"/>
        <v>1</v>
      </c>
      <c r="LX47" s="38">
        <f t="shared" si="189"/>
        <v>1</v>
      </c>
      <c r="LY47" s="38">
        <f t="shared" si="189"/>
        <v>1</v>
      </c>
      <c r="LZ47" s="38">
        <f t="shared" si="189"/>
        <v>1</v>
      </c>
      <c r="MA47" s="38">
        <f t="shared" si="189"/>
        <v>1</v>
      </c>
      <c r="MB47" s="38">
        <f t="shared" si="189"/>
        <v>1</v>
      </c>
      <c r="MC47" s="38">
        <f t="shared" si="189"/>
        <v>1</v>
      </c>
      <c r="MD47" s="38">
        <f t="shared" si="189"/>
        <v>1</v>
      </c>
      <c r="ME47" s="38">
        <f t="shared" si="189"/>
        <v>1</v>
      </c>
      <c r="MF47" s="38">
        <f t="shared" si="189"/>
        <v>1</v>
      </c>
      <c r="MG47" s="38">
        <f t="shared" si="189"/>
        <v>1</v>
      </c>
      <c r="MH47" s="38">
        <f t="shared" si="189"/>
        <v>1</v>
      </c>
      <c r="MI47" s="38">
        <f t="shared" si="189"/>
        <v>1</v>
      </c>
      <c r="MJ47" s="38">
        <f t="shared" si="189"/>
        <v>1</v>
      </c>
      <c r="MK47" s="38">
        <f t="shared" si="189"/>
        <v>1</v>
      </c>
      <c r="ML47" s="38">
        <f t="shared" si="189"/>
        <v>1</v>
      </c>
      <c r="MM47" s="38">
        <f t="shared" si="189"/>
        <v>1</v>
      </c>
      <c r="MN47" s="38">
        <f t="shared" si="189"/>
        <v>1</v>
      </c>
      <c r="MO47" s="38">
        <f t="shared" si="189"/>
        <v>1</v>
      </c>
      <c r="MP47" s="38">
        <f t="shared" si="189"/>
        <v>1</v>
      </c>
      <c r="MQ47" s="38">
        <f t="shared" si="189"/>
        <v>1</v>
      </c>
      <c r="MR47" s="38">
        <f t="shared" si="189"/>
        <v>1</v>
      </c>
      <c r="MS47" s="38">
        <f t="shared" si="189"/>
        <v>1</v>
      </c>
      <c r="MT47" s="38">
        <f t="shared" si="189"/>
        <v>1</v>
      </c>
      <c r="MU47" s="38">
        <f t="shared" si="189"/>
        <v>1</v>
      </c>
      <c r="MV47" s="38">
        <f t="shared" si="189"/>
        <v>1</v>
      </c>
      <c r="MW47" s="38">
        <f t="shared" si="189"/>
        <v>1</v>
      </c>
      <c r="MX47" s="38">
        <f t="shared" si="189"/>
        <v>1</v>
      </c>
      <c r="MY47" s="38">
        <f t="shared" si="189"/>
        <v>1</v>
      </c>
      <c r="MZ47" s="38">
        <f t="shared" si="189"/>
        <v>1</v>
      </c>
      <c r="NA47" s="38">
        <f t="shared" si="189"/>
        <v>1</v>
      </c>
    </row>
    <row r="49" spans="2:365" x14ac:dyDescent="0.25">
      <c r="B49" s="35" t="s">
        <v>143</v>
      </c>
      <c r="E49" s="36">
        <f ca="1">OFFSET($C$4,COLUMN()-COLUMN($E49),0)</f>
        <v>12</v>
      </c>
      <c r="F49" s="36">
        <f t="shared" ref="F49:AH49" ca="1" si="190">OFFSET($C$4,COLUMN()-COLUMN($E49),0)</f>
        <v>24</v>
      </c>
      <c r="G49" s="36">
        <f t="shared" ca="1" si="190"/>
        <v>36</v>
      </c>
      <c r="H49" s="36">
        <f t="shared" ca="1" si="190"/>
        <v>48</v>
      </c>
      <c r="I49" s="36">
        <f t="shared" ca="1" si="190"/>
        <v>60</v>
      </c>
      <c r="J49" s="36">
        <f t="shared" ca="1" si="190"/>
        <v>72</v>
      </c>
      <c r="K49" s="36">
        <f t="shared" ca="1" si="190"/>
        <v>84</v>
      </c>
      <c r="L49" s="36">
        <f t="shared" ca="1" si="190"/>
        <v>96</v>
      </c>
      <c r="M49" s="36">
        <f t="shared" ca="1" si="190"/>
        <v>108</v>
      </c>
      <c r="N49" s="36">
        <f t="shared" ca="1" si="190"/>
        <v>120</v>
      </c>
      <c r="O49" s="36">
        <f t="shared" ca="1" si="190"/>
        <v>132</v>
      </c>
      <c r="P49" s="36">
        <f t="shared" ca="1" si="190"/>
        <v>144</v>
      </c>
      <c r="Q49" s="36">
        <f t="shared" ca="1" si="190"/>
        <v>156</v>
      </c>
      <c r="R49" s="36">
        <f t="shared" ca="1" si="190"/>
        <v>168</v>
      </c>
      <c r="S49" s="36">
        <f t="shared" ca="1" si="190"/>
        <v>180</v>
      </c>
      <c r="T49" s="36">
        <f t="shared" ca="1" si="190"/>
        <v>192</v>
      </c>
      <c r="U49" s="36">
        <f t="shared" ca="1" si="190"/>
        <v>204</v>
      </c>
      <c r="V49" s="36">
        <f t="shared" ca="1" si="190"/>
        <v>216</v>
      </c>
      <c r="W49" s="36">
        <f t="shared" ca="1" si="190"/>
        <v>228</v>
      </c>
      <c r="X49" s="36">
        <f t="shared" ca="1" si="190"/>
        <v>240</v>
      </c>
      <c r="Y49" s="36">
        <f t="shared" ca="1" si="190"/>
        <v>252</v>
      </c>
      <c r="Z49" s="36">
        <f t="shared" ca="1" si="190"/>
        <v>264</v>
      </c>
      <c r="AA49" s="36">
        <f t="shared" ca="1" si="190"/>
        <v>276</v>
      </c>
      <c r="AB49" s="36">
        <f t="shared" ca="1" si="190"/>
        <v>288</v>
      </c>
      <c r="AC49" s="36">
        <f t="shared" ca="1" si="190"/>
        <v>300</v>
      </c>
      <c r="AD49" s="36">
        <f t="shared" ca="1" si="190"/>
        <v>312</v>
      </c>
      <c r="AE49" s="36">
        <f t="shared" ca="1" si="190"/>
        <v>324</v>
      </c>
      <c r="AF49" s="36">
        <f t="shared" ca="1" si="190"/>
        <v>336</v>
      </c>
      <c r="AG49" s="36">
        <f t="shared" ca="1" si="190"/>
        <v>348</v>
      </c>
      <c r="AH49" s="36">
        <f t="shared" ca="1" si="190"/>
        <v>360</v>
      </c>
    </row>
    <row r="50" spans="2:365" x14ac:dyDescent="0.25">
      <c r="E50" s="36" t="str">
        <f ca="1">OFFSET($D$4,COLUMN()-COLUMN($E50),0)</f>
        <v>12m</v>
      </c>
      <c r="F50" s="36" t="str">
        <f t="shared" ref="F50:AH50" ca="1" si="191">OFFSET($D$4,COLUMN()-COLUMN($E50),0)</f>
        <v>2y</v>
      </c>
      <c r="G50" s="36" t="str">
        <f t="shared" ca="1" si="191"/>
        <v>3y</v>
      </c>
      <c r="H50" s="36" t="str">
        <f t="shared" ca="1" si="191"/>
        <v>4y</v>
      </c>
      <c r="I50" s="36" t="str">
        <f t="shared" ca="1" si="191"/>
        <v>5y</v>
      </c>
      <c r="J50" s="36" t="str">
        <f t="shared" ca="1" si="191"/>
        <v>6y</v>
      </c>
      <c r="K50" s="36" t="str">
        <f t="shared" ca="1" si="191"/>
        <v>7y</v>
      </c>
      <c r="L50" s="36" t="str">
        <f t="shared" ca="1" si="191"/>
        <v>8y</v>
      </c>
      <c r="M50" s="36" t="str">
        <f t="shared" ca="1" si="191"/>
        <v>9y</v>
      </c>
      <c r="N50" s="36" t="str">
        <f t="shared" ca="1" si="191"/>
        <v>10y</v>
      </c>
      <c r="O50" s="36" t="str">
        <f t="shared" ca="1" si="191"/>
        <v>11y</v>
      </c>
      <c r="P50" s="36" t="str">
        <f t="shared" ca="1" si="191"/>
        <v>12y</v>
      </c>
      <c r="Q50" s="36" t="str">
        <f t="shared" ca="1" si="191"/>
        <v>13y</v>
      </c>
      <c r="R50" s="36" t="str">
        <f t="shared" ca="1" si="191"/>
        <v>14y</v>
      </c>
      <c r="S50" s="36" t="str">
        <f t="shared" ca="1" si="191"/>
        <v>15y</v>
      </c>
      <c r="T50" s="36" t="str">
        <f t="shared" ca="1" si="191"/>
        <v>16y</v>
      </c>
      <c r="U50" s="36" t="str">
        <f t="shared" ca="1" si="191"/>
        <v>17y</v>
      </c>
      <c r="V50" s="36" t="str">
        <f t="shared" ca="1" si="191"/>
        <v>18y</v>
      </c>
      <c r="W50" s="36" t="str">
        <f t="shared" ca="1" si="191"/>
        <v>19y</v>
      </c>
      <c r="X50" s="36" t="str">
        <f t="shared" ca="1" si="191"/>
        <v>20y</v>
      </c>
      <c r="Y50" s="36" t="str">
        <f t="shared" ca="1" si="191"/>
        <v>21y</v>
      </c>
      <c r="Z50" s="36" t="str">
        <f t="shared" ca="1" si="191"/>
        <v>22y</v>
      </c>
      <c r="AA50" s="36" t="str">
        <f t="shared" ca="1" si="191"/>
        <v>23y</v>
      </c>
      <c r="AB50" s="36" t="str">
        <f t="shared" ca="1" si="191"/>
        <v>24y</v>
      </c>
      <c r="AC50" s="36" t="str">
        <f t="shared" ca="1" si="191"/>
        <v>25y</v>
      </c>
      <c r="AD50" s="36" t="str">
        <f t="shared" ca="1" si="191"/>
        <v>26y</v>
      </c>
      <c r="AE50" s="36" t="str">
        <f t="shared" ca="1" si="191"/>
        <v>27y</v>
      </c>
      <c r="AF50" s="36" t="str">
        <f t="shared" ca="1" si="191"/>
        <v>28y</v>
      </c>
      <c r="AG50" s="36" t="str">
        <f t="shared" ca="1" si="191"/>
        <v>29y</v>
      </c>
      <c r="AH50" s="36" t="str">
        <f t="shared" ca="1" si="191"/>
        <v>30y</v>
      </c>
    </row>
    <row r="51" spans="2:365" x14ac:dyDescent="0.25">
      <c r="C51" s="36">
        <f t="shared" ref="C51:D56" si="192">C38</f>
        <v>12</v>
      </c>
      <c r="D51" s="36" t="str">
        <f t="shared" si="192"/>
        <v>12m</v>
      </c>
      <c r="E51" s="39">
        <f ca="1">IF(E$49&lt;=$C51,1,IF(E$49&lt;=$C52,1-(E$49-$C51)/($C52-$C51),0))</f>
        <v>1</v>
      </c>
      <c r="F51" s="39">
        <f t="shared" ref="F51:AH51" ca="1" si="193">IF(F$49&lt;=$C51,1,IF(F$49&lt;=$C52,1-(F$49-$C51)/($C52-$C51),0))</f>
        <v>0</v>
      </c>
      <c r="G51" s="39">
        <f t="shared" ca="1" si="193"/>
        <v>0</v>
      </c>
      <c r="H51" s="39">
        <f t="shared" ca="1" si="193"/>
        <v>0</v>
      </c>
      <c r="I51" s="39">
        <f t="shared" ca="1" si="193"/>
        <v>0</v>
      </c>
      <c r="J51" s="39">
        <f t="shared" ca="1" si="193"/>
        <v>0</v>
      </c>
      <c r="K51" s="39">
        <f t="shared" ca="1" si="193"/>
        <v>0</v>
      </c>
      <c r="L51" s="39">
        <f t="shared" ca="1" si="193"/>
        <v>0</v>
      </c>
      <c r="M51" s="39">
        <f t="shared" ca="1" si="193"/>
        <v>0</v>
      </c>
      <c r="N51" s="39">
        <f t="shared" ca="1" si="193"/>
        <v>0</v>
      </c>
      <c r="O51" s="39">
        <f t="shared" ca="1" si="193"/>
        <v>0</v>
      </c>
      <c r="P51" s="39">
        <f t="shared" ca="1" si="193"/>
        <v>0</v>
      </c>
      <c r="Q51" s="39">
        <f t="shared" ca="1" si="193"/>
        <v>0</v>
      </c>
      <c r="R51" s="39">
        <f t="shared" ca="1" si="193"/>
        <v>0</v>
      </c>
      <c r="S51" s="39">
        <f t="shared" ca="1" si="193"/>
        <v>0</v>
      </c>
      <c r="T51" s="39">
        <f t="shared" ca="1" si="193"/>
        <v>0</v>
      </c>
      <c r="U51" s="39">
        <f t="shared" ca="1" si="193"/>
        <v>0</v>
      </c>
      <c r="V51" s="39">
        <f t="shared" ca="1" si="193"/>
        <v>0</v>
      </c>
      <c r="W51" s="39">
        <f t="shared" ca="1" si="193"/>
        <v>0</v>
      </c>
      <c r="X51" s="39">
        <f t="shared" ca="1" si="193"/>
        <v>0</v>
      </c>
      <c r="Y51" s="39">
        <f t="shared" ca="1" si="193"/>
        <v>0</v>
      </c>
      <c r="Z51" s="39">
        <f t="shared" ca="1" si="193"/>
        <v>0</v>
      </c>
      <c r="AA51" s="39">
        <f t="shared" ca="1" si="193"/>
        <v>0</v>
      </c>
      <c r="AB51" s="39">
        <f t="shared" ca="1" si="193"/>
        <v>0</v>
      </c>
      <c r="AC51" s="39">
        <f t="shared" ca="1" si="193"/>
        <v>0</v>
      </c>
      <c r="AD51" s="39">
        <f t="shared" ca="1" si="193"/>
        <v>0</v>
      </c>
      <c r="AE51" s="39">
        <f t="shared" ca="1" si="193"/>
        <v>0</v>
      </c>
      <c r="AF51" s="39">
        <f t="shared" ca="1" si="193"/>
        <v>0</v>
      </c>
      <c r="AG51" s="39">
        <f t="shared" ca="1" si="193"/>
        <v>0</v>
      </c>
      <c r="AH51" s="39">
        <f t="shared" ca="1" si="193"/>
        <v>0</v>
      </c>
    </row>
    <row r="52" spans="2:365" x14ac:dyDescent="0.25">
      <c r="C52" s="36">
        <f t="shared" si="192"/>
        <v>24</v>
      </c>
      <c r="D52" s="36" t="str">
        <f t="shared" si="192"/>
        <v>2y</v>
      </c>
      <c r="E52" s="39">
        <f ca="1">IF(E$49&lt;$C51,0,IF(E$49&lt;=$C52,(E$49-$C51)/($C52-$C51),IF(E$49&lt;=$C53,1-(E$49-$C52)/($C53-$C52),0)))</f>
        <v>0</v>
      </c>
      <c r="F52" s="39">
        <f t="shared" ref="F52:AH53" ca="1" si="194">IF(F$49&lt;$C51,0,IF(F$49&lt;=$C52,(F$49-$C51)/($C52-$C51),IF(F$49&lt;=$C53,1-(F$49-$C52)/($C53-$C52),0)))</f>
        <v>1</v>
      </c>
      <c r="G52" s="39">
        <f t="shared" ca="1" si="194"/>
        <v>0</v>
      </c>
      <c r="H52" s="39">
        <f t="shared" ca="1" si="194"/>
        <v>0</v>
      </c>
      <c r="I52" s="39">
        <f t="shared" ca="1" si="194"/>
        <v>0</v>
      </c>
      <c r="J52" s="39">
        <f t="shared" ca="1" si="194"/>
        <v>0</v>
      </c>
      <c r="K52" s="39">
        <f t="shared" ca="1" si="194"/>
        <v>0</v>
      </c>
      <c r="L52" s="39">
        <f t="shared" ca="1" si="194"/>
        <v>0</v>
      </c>
      <c r="M52" s="39">
        <f t="shared" ca="1" si="194"/>
        <v>0</v>
      </c>
      <c r="N52" s="39">
        <f t="shared" ca="1" si="194"/>
        <v>0</v>
      </c>
      <c r="O52" s="39">
        <f t="shared" ca="1" si="194"/>
        <v>0</v>
      </c>
      <c r="P52" s="39">
        <f t="shared" ca="1" si="194"/>
        <v>0</v>
      </c>
      <c r="Q52" s="39">
        <f t="shared" ca="1" si="194"/>
        <v>0</v>
      </c>
      <c r="R52" s="39">
        <f t="shared" ca="1" si="194"/>
        <v>0</v>
      </c>
      <c r="S52" s="39">
        <f t="shared" ca="1" si="194"/>
        <v>0</v>
      </c>
      <c r="T52" s="39">
        <f t="shared" ca="1" si="194"/>
        <v>0</v>
      </c>
      <c r="U52" s="39">
        <f t="shared" ca="1" si="194"/>
        <v>0</v>
      </c>
      <c r="V52" s="39">
        <f t="shared" ca="1" si="194"/>
        <v>0</v>
      </c>
      <c r="W52" s="39">
        <f t="shared" ca="1" si="194"/>
        <v>0</v>
      </c>
      <c r="X52" s="39">
        <f t="shared" ca="1" si="194"/>
        <v>0</v>
      </c>
      <c r="Y52" s="39">
        <f t="shared" ca="1" si="194"/>
        <v>0</v>
      </c>
      <c r="Z52" s="39">
        <f t="shared" ca="1" si="194"/>
        <v>0</v>
      </c>
      <c r="AA52" s="39">
        <f t="shared" ca="1" si="194"/>
        <v>0</v>
      </c>
      <c r="AB52" s="39">
        <f t="shared" ca="1" si="194"/>
        <v>0</v>
      </c>
      <c r="AC52" s="39">
        <f t="shared" ca="1" si="194"/>
        <v>0</v>
      </c>
      <c r="AD52" s="39">
        <f t="shared" ca="1" si="194"/>
        <v>0</v>
      </c>
      <c r="AE52" s="39">
        <f t="shared" ca="1" si="194"/>
        <v>0</v>
      </c>
      <c r="AF52" s="39">
        <f t="shared" ca="1" si="194"/>
        <v>0</v>
      </c>
      <c r="AG52" s="39">
        <f t="shared" ca="1" si="194"/>
        <v>0</v>
      </c>
      <c r="AH52" s="39">
        <f t="shared" ca="1" si="194"/>
        <v>0</v>
      </c>
    </row>
    <row r="53" spans="2:365" x14ac:dyDescent="0.25">
      <c r="C53" s="36">
        <f t="shared" si="192"/>
        <v>36</v>
      </c>
      <c r="D53" s="36" t="str">
        <f t="shared" si="192"/>
        <v>3y</v>
      </c>
      <c r="E53" s="39">
        <f ca="1">IF(E$49&lt;$C52,0,IF(E$49&lt;=$C53,(E$49-$C52)/($C53-$C52),IF(E$49&lt;=$C54,1-(E$49-$C53)/($C54-$C53),0)))</f>
        <v>0</v>
      </c>
      <c r="F53" s="39">
        <f t="shared" ca="1" si="194"/>
        <v>0</v>
      </c>
      <c r="G53" s="39">
        <f t="shared" ca="1" si="194"/>
        <v>1</v>
      </c>
      <c r="H53" s="39">
        <f t="shared" ca="1" si="194"/>
        <v>0.5</v>
      </c>
      <c r="I53" s="39">
        <f t="shared" ca="1" si="194"/>
        <v>0</v>
      </c>
      <c r="J53" s="39">
        <f t="shared" ca="1" si="194"/>
        <v>0</v>
      </c>
      <c r="K53" s="39">
        <f t="shared" ca="1" si="194"/>
        <v>0</v>
      </c>
      <c r="L53" s="39">
        <f t="shared" ca="1" si="194"/>
        <v>0</v>
      </c>
      <c r="M53" s="39">
        <f t="shared" ca="1" si="194"/>
        <v>0</v>
      </c>
      <c r="N53" s="39">
        <f t="shared" ca="1" si="194"/>
        <v>0</v>
      </c>
      <c r="O53" s="39">
        <f t="shared" ca="1" si="194"/>
        <v>0</v>
      </c>
      <c r="P53" s="39">
        <f t="shared" ca="1" si="194"/>
        <v>0</v>
      </c>
      <c r="Q53" s="39">
        <f t="shared" ca="1" si="194"/>
        <v>0</v>
      </c>
      <c r="R53" s="39">
        <f t="shared" ca="1" si="194"/>
        <v>0</v>
      </c>
      <c r="S53" s="39">
        <f t="shared" ca="1" si="194"/>
        <v>0</v>
      </c>
      <c r="T53" s="39">
        <f t="shared" ca="1" si="194"/>
        <v>0</v>
      </c>
      <c r="U53" s="39">
        <f t="shared" ca="1" si="194"/>
        <v>0</v>
      </c>
      <c r="V53" s="39">
        <f t="shared" ca="1" si="194"/>
        <v>0</v>
      </c>
      <c r="W53" s="39">
        <f t="shared" ca="1" si="194"/>
        <v>0</v>
      </c>
      <c r="X53" s="39">
        <f t="shared" ca="1" si="194"/>
        <v>0</v>
      </c>
      <c r="Y53" s="39">
        <f t="shared" ca="1" si="194"/>
        <v>0</v>
      </c>
      <c r="Z53" s="39">
        <f t="shared" ca="1" si="194"/>
        <v>0</v>
      </c>
      <c r="AA53" s="39">
        <f t="shared" ca="1" si="194"/>
        <v>0</v>
      </c>
      <c r="AB53" s="39">
        <f t="shared" ca="1" si="194"/>
        <v>0</v>
      </c>
      <c r="AC53" s="39">
        <f t="shared" ca="1" si="194"/>
        <v>0</v>
      </c>
      <c r="AD53" s="39">
        <f t="shared" ca="1" si="194"/>
        <v>0</v>
      </c>
      <c r="AE53" s="39">
        <f t="shared" ca="1" si="194"/>
        <v>0</v>
      </c>
      <c r="AF53" s="39">
        <f t="shared" ca="1" si="194"/>
        <v>0</v>
      </c>
      <c r="AG53" s="39">
        <f t="shared" ca="1" si="194"/>
        <v>0</v>
      </c>
      <c r="AH53" s="39">
        <f t="shared" ca="1" si="194"/>
        <v>0</v>
      </c>
    </row>
    <row r="54" spans="2:365" x14ac:dyDescent="0.25">
      <c r="C54" s="36">
        <f t="shared" si="192"/>
        <v>60</v>
      </c>
      <c r="D54" s="36" t="str">
        <f t="shared" si="192"/>
        <v>5y</v>
      </c>
      <c r="E54" s="39">
        <f t="shared" ref="E54:E57" ca="1" si="195">IF(E$49&lt;$C53,0,IF(E$49&lt;=$C54,(E$49-$C53)/($C54-$C53),IF(E$49&lt;=$C55,1-(E$49-$C54)/($C55-$C54),0)))</f>
        <v>0</v>
      </c>
      <c r="F54" s="39">
        <f t="shared" ref="F54:F57" ca="1" si="196">IF(F$49&lt;$C53,0,IF(F$49&lt;=$C54,(F$49-$C53)/($C54-$C53),IF(F$49&lt;=$C55,1-(F$49-$C54)/($C55-$C54),0)))</f>
        <v>0</v>
      </c>
      <c r="G54" s="39">
        <f t="shared" ref="G54:G57" ca="1" si="197">IF(G$49&lt;$C53,0,IF(G$49&lt;=$C54,(G$49-$C53)/($C54-$C53),IF(G$49&lt;=$C55,1-(G$49-$C54)/($C55-$C54),0)))</f>
        <v>0</v>
      </c>
      <c r="H54" s="39">
        <f t="shared" ref="H54:H57" ca="1" si="198">IF(H$49&lt;$C53,0,IF(H$49&lt;=$C54,(H$49-$C53)/($C54-$C53),IF(H$49&lt;=$C55,1-(H$49-$C54)/($C55-$C54),0)))</f>
        <v>0.5</v>
      </c>
      <c r="I54" s="39">
        <f t="shared" ref="I54:I57" ca="1" si="199">IF(I$49&lt;$C53,0,IF(I$49&lt;=$C54,(I$49-$C53)/($C54-$C53),IF(I$49&lt;=$C55,1-(I$49-$C54)/($C55-$C54),0)))</f>
        <v>1</v>
      </c>
      <c r="J54" s="39">
        <f t="shared" ref="J54:J57" ca="1" si="200">IF(J$49&lt;$C53,0,IF(J$49&lt;=$C54,(J$49-$C53)/($C54-$C53),IF(J$49&lt;=$C55,1-(J$49-$C54)/($C55-$C54),0)))</f>
        <v>0.5</v>
      </c>
      <c r="K54" s="39">
        <f t="shared" ref="K54:K57" ca="1" si="201">IF(K$49&lt;$C53,0,IF(K$49&lt;=$C54,(K$49-$C53)/($C54-$C53),IF(K$49&lt;=$C55,1-(K$49-$C54)/($C55-$C54),0)))</f>
        <v>0</v>
      </c>
      <c r="L54" s="39">
        <f t="shared" ref="L54:L57" ca="1" si="202">IF(L$49&lt;$C53,0,IF(L$49&lt;=$C54,(L$49-$C53)/($C54-$C53),IF(L$49&lt;=$C55,1-(L$49-$C54)/($C55-$C54),0)))</f>
        <v>0</v>
      </c>
      <c r="M54" s="39">
        <f t="shared" ref="M54:M57" ca="1" si="203">IF(M$49&lt;$C53,0,IF(M$49&lt;=$C54,(M$49-$C53)/($C54-$C53),IF(M$49&lt;=$C55,1-(M$49-$C54)/($C55-$C54),0)))</f>
        <v>0</v>
      </c>
      <c r="N54" s="39">
        <f t="shared" ref="N54:N57" ca="1" si="204">IF(N$49&lt;$C53,0,IF(N$49&lt;=$C54,(N$49-$C53)/($C54-$C53),IF(N$49&lt;=$C55,1-(N$49-$C54)/($C55-$C54),0)))</f>
        <v>0</v>
      </c>
      <c r="O54" s="39">
        <f t="shared" ref="O54:O57" ca="1" si="205">IF(O$49&lt;$C53,0,IF(O$49&lt;=$C54,(O$49-$C53)/($C54-$C53),IF(O$49&lt;=$C55,1-(O$49-$C54)/($C55-$C54),0)))</f>
        <v>0</v>
      </c>
      <c r="P54" s="39">
        <f t="shared" ref="P54:P57" ca="1" si="206">IF(P$49&lt;$C53,0,IF(P$49&lt;=$C54,(P$49-$C53)/($C54-$C53),IF(P$49&lt;=$C55,1-(P$49-$C54)/($C55-$C54),0)))</f>
        <v>0</v>
      </c>
      <c r="Q54" s="39">
        <f t="shared" ref="Q54:Q57" ca="1" si="207">IF(Q$49&lt;$C53,0,IF(Q$49&lt;=$C54,(Q$49-$C53)/($C54-$C53),IF(Q$49&lt;=$C55,1-(Q$49-$C54)/($C55-$C54),0)))</f>
        <v>0</v>
      </c>
      <c r="R54" s="39">
        <f t="shared" ref="R54:R57" ca="1" si="208">IF(R$49&lt;$C53,0,IF(R$49&lt;=$C54,(R$49-$C53)/($C54-$C53),IF(R$49&lt;=$C55,1-(R$49-$C54)/($C55-$C54),0)))</f>
        <v>0</v>
      </c>
      <c r="S54" s="39">
        <f t="shared" ref="S54:S57" ca="1" si="209">IF(S$49&lt;$C53,0,IF(S$49&lt;=$C54,(S$49-$C53)/($C54-$C53),IF(S$49&lt;=$C55,1-(S$49-$C54)/($C55-$C54),0)))</f>
        <v>0</v>
      </c>
      <c r="T54" s="39">
        <f t="shared" ref="T54:T57" ca="1" si="210">IF(T$49&lt;$C53,0,IF(T$49&lt;=$C54,(T$49-$C53)/($C54-$C53),IF(T$49&lt;=$C55,1-(T$49-$C54)/($C55-$C54),0)))</f>
        <v>0</v>
      </c>
      <c r="U54" s="39">
        <f t="shared" ref="U54:U57" ca="1" si="211">IF(U$49&lt;$C53,0,IF(U$49&lt;=$C54,(U$49-$C53)/($C54-$C53),IF(U$49&lt;=$C55,1-(U$49-$C54)/($C55-$C54),0)))</f>
        <v>0</v>
      </c>
      <c r="V54" s="39">
        <f t="shared" ref="V54:V57" ca="1" si="212">IF(V$49&lt;$C53,0,IF(V$49&lt;=$C54,(V$49-$C53)/($C54-$C53),IF(V$49&lt;=$C55,1-(V$49-$C54)/($C55-$C54),0)))</f>
        <v>0</v>
      </c>
      <c r="W54" s="39">
        <f t="shared" ref="W54:W57" ca="1" si="213">IF(W$49&lt;$C53,0,IF(W$49&lt;=$C54,(W$49-$C53)/($C54-$C53),IF(W$49&lt;=$C55,1-(W$49-$C54)/($C55-$C54),0)))</f>
        <v>0</v>
      </c>
      <c r="X54" s="39">
        <f t="shared" ref="X54:X57" ca="1" si="214">IF(X$49&lt;$C53,0,IF(X$49&lt;=$C54,(X$49-$C53)/($C54-$C53),IF(X$49&lt;=$C55,1-(X$49-$C54)/($C55-$C54),0)))</f>
        <v>0</v>
      </c>
      <c r="Y54" s="39">
        <f t="shared" ref="Y54:Y57" ca="1" si="215">IF(Y$49&lt;$C53,0,IF(Y$49&lt;=$C54,(Y$49-$C53)/($C54-$C53),IF(Y$49&lt;=$C55,1-(Y$49-$C54)/($C55-$C54),0)))</f>
        <v>0</v>
      </c>
      <c r="Z54" s="39">
        <f t="shared" ref="Z54:Z57" ca="1" si="216">IF(Z$49&lt;$C53,0,IF(Z$49&lt;=$C54,(Z$49-$C53)/($C54-$C53),IF(Z$49&lt;=$C55,1-(Z$49-$C54)/($C55-$C54),0)))</f>
        <v>0</v>
      </c>
      <c r="AA54" s="39">
        <f t="shared" ref="AA54:AA57" ca="1" si="217">IF(AA$49&lt;$C53,0,IF(AA$49&lt;=$C54,(AA$49-$C53)/($C54-$C53),IF(AA$49&lt;=$C55,1-(AA$49-$C54)/($C55-$C54),0)))</f>
        <v>0</v>
      </c>
      <c r="AB54" s="39">
        <f t="shared" ref="AB54:AB57" ca="1" si="218">IF(AB$49&lt;$C53,0,IF(AB$49&lt;=$C54,(AB$49-$C53)/($C54-$C53),IF(AB$49&lt;=$C55,1-(AB$49-$C54)/($C55-$C54),0)))</f>
        <v>0</v>
      </c>
      <c r="AC54" s="39">
        <f t="shared" ref="AC54:AC57" ca="1" si="219">IF(AC$49&lt;$C53,0,IF(AC$49&lt;=$C54,(AC$49-$C53)/($C54-$C53),IF(AC$49&lt;=$C55,1-(AC$49-$C54)/($C55-$C54),0)))</f>
        <v>0</v>
      </c>
      <c r="AD54" s="39">
        <f t="shared" ref="AD54:AD57" ca="1" si="220">IF(AD$49&lt;$C53,0,IF(AD$49&lt;=$C54,(AD$49-$C53)/($C54-$C53),IF(AD$49&lt;=$C55,1-(AD$49-$C54)/($C55-$C54),0)))</f>
        <v>0</v>
      </c>
      <c r="AE54" s="39">
        <f t="shared" ref="AE54:AE57" ca="1" si="221">IF(AE$49&lt;$C53,0,IF(AE$49&lt;=$C54,(AE$49-$C53)/($C54-$C53),IF(AE$49&lt;=$C55,1-(AE$49-$C54)/($C55-$C54),0)))</f>
        <v>0</v>
      </c>
      <c r="AF54" s="39">
        <f t="shared" ref="AF54:AF57" ca="1" si="222">IF(AF$49&lt;$C53,0,IF(AF$49&lt;=$C54,(AF$49-$C53)/($C54-$C53),IF(AF$49&lt;=$C55,1-(AF$49-$C54)/($C55-$C54),0)))</f>
        <v>0</v>
      </c>
      <c r="AG54" s="39">
        <f t="shared" ref="AG54:AG57" ca="1" si="223">IF(AG$49&lt;$C53,0,IF(AG$49&lt;=$C54,(AG$49-$C53)/($C54-$C53),IF(AG$49&lt;=$C55,1-(AG$49-$C54)/($C55-$C54),0)))</f>
        <v>0</v>
      </c>
      <c r="AH54" s="39">
        <f t="shared" ref="AH54:AH57" ca="1" si="224">IF(AH$49&lt;$C53,0,IF(AH$49&lt;=$C54,(AH$49-$C53)/($C54-$C53),IF(AH$49&lt;=$C55,1-(AH$49-$C54)/($C55-$C54),0)))</f>
        <v>0</v>
      </c>
    </row>
    <row r="55" spans="2:365" x14ac:dyDescent="0.25">
      <c r="C55" s="36">
        <f t="shared" si="192"/>
        <v>84</v>
      </c>
      <c r="D55" s="36" t="str">
        <f t="shared" si="192"/>
        <v>7y</v>
      </c>
      <c r="E55" s="39">
        <f t="shared" ca="1" si="195"/>
        <v>0</v>
      </c>
      <c r="F55" s="39">
        <f t="shared" ca="1" si="196"/>
        <v>0</v>
      </c>
      <c r="G55" s="39">
        <f t="shared" ca="1" si="197"/>
        <v>0</v>
      </c>
      <c r="H55" s="39">
        <f t="shared" ca="1" si="198"/>
        <v>0</v>
      </c>
      <c r="I55" s="39">
        <f t="shared" ca="1" si="199"/>
        <v>0</v>
      </c>
      <c r="J55" s="39">
        <f t="shared" ca="1" si="200"/>
        <v>0.5</v>
      </c>
      <c r="K55" s="39">
        <f t="shared" ca="1" si="201"/>
        <v>1</v>
      </c>
      <c r="L55" s="39">
        <f t="shared" ca="1" si="202"/>
        <v>0.66666666666666674</v>
      </c>
      <c r="M55" s="39">
        <f t="shared" ca="1" si="203"/>
        <v>0.33333333333333337</v>
      </c>
      <c r="N55" s="39">
        <f t="shared" ca="1" si="204"/>
        <v>0</v>
      </c>
      <c r="O55" s="39">
        <f t="shared" ca="1" si="205"/>
        <v>0</v>
      </c>
      <c r="P55" s="39">
        <f t="shared" ca="1" si="206"/>
        <v>0</v>
      </c>
      <c r="Q55" s="39">
        <f t="shared" ca="1" si="207"/>
        <v>0</v>
      </c>
      <c r="R55" s="39">
        <f t="shared" ca="1" si="208"/>
        <v>0</v>
      </c>
      <c r="S55" s="39">
        <f t="shared" ca="1" si="209"/>
        <v>0</v>
      </c>
      <c r="T55" s="39">
        <f t="shared" ca="1" si="210"/>
        <v>0</v>
      </c>
      <c r="U55" s="39">
        <f t="shared" ca="1" si="211"/>
        <v>0</v>
      </c>
      <c r="V55" s="39">
        <f t="shared" ca="1" si="212"/>
        <v>0</v>
      </c>
      <c r="W55" s="39">
        <f t="shared" ca="1" si="213"/>
        <v>0</v>
      </c>
      <c r="X55" s="39">
        <f t="shared" ca="1" si="214"/>
        <v>0</v>
      </c>
      <c r="Y55" s="39">
        <f t="shared" ca="1" si="215"/>
        <v>0</v>
      </c>
      <c r="Z55" s="39">
        <f t="shared" ca="1" si="216"/>
        <v>0</v>
      </c>
      <c r="AA55" s="39">
        <f t="shared" ca="1" si="217"/>
        <v>0</v>
      </c>
      <c r="AB55" s="39">
        <f t="shared" ca="1" si="218"/>
        <v>0</v>
      </c>
      <c r="AC55" s="39">
        <f t="shared" ca="1" si="219"/>
        <v>0</v>
      </c>
      <c r="AD55" s="39">
        <f t="shared" ca="1" si="220"/>
        <v>0</v>
      </c>
      <c r="AE55" s="39">
        <f t="shared" ca="1" si="221"/>
        <v>0</v>
      </c>
      <c r="AF55" s="39">
        <f t="shared" ca="1" si="222"/>
        <v>0</v>
      </c>
      <c r="AG55" s="39">
        <f t="shared" ca="1" si="223"/>
        <v>0</v>
      </c>
      <c r="AH55" s="39">
        <f t="shared" ca="1" si="224"/>
        <v>0</v>
      </c>
    </row>
    <row r="56" spans="2:365" x14ac:dyDescent="0.25">
      <c r="C56" s="36">
        <f t="shared" si="192"/>
        <v>120</v>
      </c>
      <c r="D56" s="36" t="str">
        <f t="shared" si="192"/>
        <v>10y</v>
      </c>
      <c r="E56" s="39">
        <f t="shared" ca="1" si="195"/>
        <v>0</v>
      </c>
      <c r="F56" s="39">
        <f t="shared" ca="1" si="196"/>
        <v>0</v>
      </c>
      <c r="G56" s="39">
        <f t="shared" ca="1" si="197"/>
        <v>0</v>
      </c>
      <c r="H56" s="39">
        <f t="shared" ca="1" si="198"/>
        <v>0</v>
      </c>
      <c r="I56" s="39">
        <f t="shared" ca="1" si="199"/>
        <v>0</v>
      </c>
      <c r="J56" s="39">
        <f t="shared" ca="1" si="200"/>
        <v>0</v>
      </c>
      <c r="K56" s="39">
        <f t="shared" ca="1" si="201"/>
        <v>0</v>
      </c>
      <c r="L56" s="39">
        <f t="shared" ca="1" si="202"/>
        <v>0.33333333333333331</v>
      </c>
      <c r="M56" s="39">
        <f t="shared" ca="1" si="203"/>
        <v>0.66666666666666663</v>
      </c>
      <c r="N56" s="39">
        <f t="shared" ca="1" si="204"/>
        <v>1</v>
      </c>
      <c r="O56" s="39">
        <f t="shared" ca="1" si="205"/>
        <v>0.9</v>
      </c>
      <c r="P56" s="39">
        <f t="shared" ca="1" si="206"/>
        <v>0.8</v>
      </c>
      <c r="Q56" s="39">
        <f t="shared" ca="1" si="207"/>
        <v>0.7</v>
      </c>
      <c r="R56" s="39">
        <f t="shared" ca="1" si="208"/>
        <v>0.6</v>
      </c>
      <c r="S56" s="39">
        <f t="shared" ca="1" si="209"/>
        <v>0.5</v>
      </c>
      <c r="T56" s="39">
        <f t="shared" ca="1" si="210"/>
        <v>0.4</v>
      </c>
      <c r="U56" s="39">
        <f t="shared" ca="1" si="211"/>
        <v>0.30000000000000004</v>
      </c>
      <c r="V56" s="39">
        <f t="shared" ca="1" si="212"/>
        <v>0.19999999999999996</v>
      </c>
      <c r="W56" s="39">
        <f t="shared" ca="1" si="213"/>
        <v>9.9999999999999978E-2</v>
      </c>
      <c r="X56" s="39">
        <f t="shared" ca="1" si="214"/>
        <v>0</v>
      </c>
      <c r="Y56" s="39">
        <f t="shared" ca="1" si="215"/>
        <v>0</v>
      </c>
      <c r="Z56" s="39">
        <f t="shared" ca="1" si="216"/>
        <v>0</v>
      </c>
      <c r="AA56" s="39">
        <f t="shared" ca="1" si="217"/>
        <v>0</v>
      </c>
      <c r="AB56" s="39">
        <f t="shared" ca="1" si="218"/>
        <v>0</v>
      </c>
      <c r="AC56" s="39">
        <f t="shared" ca="1" si="219"/>
        <v>0</v>
      </c>
      <c r="AD56" s="39">
        <f t="shared" ca="1" si="220"/>
        <v>0</v>
      </c>
      <c r="AE56" s="39">
        <f t="shared" ca="1" si="221"/>
        <v>0</v>
      </c>
      <c r="AF56" s="39">
        <f t="shared" ca="1" si="222"/>
        <v>0</v>
      </c>
      <c r="AG56" s="39">
        <f t="shared" ca="1" si="223"/>
        <v>0</v>
      </c>
      <c r="AH56" s="39">
        <f t="shared" ca="1" si="224"/>
        <v>0</v>
      </c>
    </row>
    <row r="57" spans="2:365" x14ac:dyDescent="0.25">
      <c r="C57" s="36">
        <f t="shared" ref="C57:D57" si="225">C44</f>
        <v>240</v>
      </c>
      <c r="D57" s="36" t="str">
        <f t="shared" si="225"/>
        <v>20y</v>
      </c>
      <c r="E57" s="39">
        <f t="shared" ca="1" si="195"/>
        <v>0</v>
      </c>
      <c r="F57" s="39">
        <f t="shared" ca="1" si="196"/>
        <v>0</v>
      </c>
      <c r="G57" s="39">
        <f t="shared" ca="1" si="197"/>
        <v>0</v>
      </c>
      <c r="H57" s="39">
        <f t="shared" ca="1" si="198"/>
        <v>0</v>
      </c>
      <c r="I57" s="39">
        <f t="shared" ca="1" si="199"/>
        <v>0</v>
      </c>
      <c r="J57" s="39">
        <f t="shared" ca="1" si="200"/>
        <v>0</v>
      </c>
      <c r="K57" s="39">
        <f t="shared" ca="1" si="201"/>
        <v>0</v>
      </c>
      <c r="L57" s="39">
        <f t="shared" ca="1" si="202"/>
        <v>0</v>
      </c>
      <c r="M57" s="39">
        <f t="shared" ca="1" si="203"/>
        <v>0</v>
      </c>
      <c r="N57" s="39">
        <f t="shared" ca="1" si="204"/>
        <v>0</v>
      </c>
      <c r="O57" s="39">
        <f t="shared" ca="1" si="205"/>
        <v>0.1</v>
      </c>
      <c r="P57" s="39">
        <f t="shared" ca="1" si="206"/>
        <v>0.2</v>
      </c>
      <c r="Q57" s="39">
        <f t="shared" ca="1" si="207"/>
        <v>0.3</v>
      </c>
      <c r="R57" s="39">
        <f t="shared" ca="1" si="208"/>
        <v>0.4</v>
      </c>
      <c r="S57" s="39">
        <f t="shared" ca="1" si="209"/>
        <v>0.5</v>
      </c>
      <c r="T57" s="39">
        <f t="shared" ca="1" si="210"/>
        <v>0.6</v>
      </c>
      <c r="U57" s="39">
        <f t="shared" ca="1" si="211"/>
        <v>0.7</v>
      </c>
      <c r="V57" s="39">
        <f t="shared" ca="1" si="212"/>
        <v>0.8</v>
      </c>
      <c r="W57" s="39">
        <f t="shared" ca="1" si="213"/>
        <v>0.9</v>
      </c>
      <c r="X57" s="39">
        <f t="shared" ca="1" si="214"/>
        <v>1</v>
      </c>
      <c r="Y57" s="39">
        <f t="shared" ca="1" si="215"/>
        <v>0.9</v>
      </c>
      <c r="Z57" s="39">
        <f t="shared" ca="1" si="216"/>
        <v>0.8</v>
      </c>
      <c r="AA57" s="39">
        <f t="shared" ca="1" si="217"/>
        <v>0.7</v>
      </c>
      <c r="AB57" s="39">
        <f t="shared" ca="1" si="218"/>
        <v>0.6</v>
      </c>
      <c r="AC57" s="39">
        <f t="shared" ca="1" si="219"/>
        <v>0.5</v>
      </c>
      <c r="AD57" s="39">
        <f t="shared" ca="1" si="220"/>
        <v>0.4</v>
      </c>
      <c r="AE57" s="39">
        <f t="shared" ca="1" si="221"/>
        <v>0.30000000000000004</v>
      </c>
      <c r="AF57" s="39">
        <f t="shared" ca="1" si="222"/>
        <v>0.19999999999999996</v>
      </c>
      <c r="AG57" s="39">
        <f t="shared" ca="1" si="223"/>
        <v>9.9999999999999978E-2</v>
      </c>
      <c r="AH57" s="39">
        <f t="shared" ca="1" si="224"/>
        <v>0</v>
      </c>
    </row>
    <row r="58" spans="2:365" x14ac:dyDescent="0.25">
      <c r="C58" s="36">
        <f t="shared" ref="C58:D58" si="226">C45</f>
        <v>360</v>
      </c>
      <c r="D58" s="36" t="str">
        <f t="shared" si="226"/>
        <v>30y</v>
      </c>
      <c r="E58" s="39">
        <f t="shared" ref="E58:AH58" ca="1" si="227">IF(E$49&lt;$C57,0,IF(E$49&lt;=$C58,(E$49-$C57)/($C58-$C57),IF(E$49&lt;=$C62,1-(E$49-$C58)/($C62-$C58),0)))</f>
        <v>0</v>
      </c>
      <c r="F58" s="39">
        <f t="shared" ca="1" si="227"/>
        <v>0</v>
      </c>
      <c r="G58" s="39">
        <f t="shared" ca="1" si="227"/>
        <v>0</v>
      </c>
      <c r="H58" s="39">
        <f t="shared" ca="1" si="227"/>
        <v>0</v>
      </c>
      <c r="I58" s="39">
        <f t="shared" ca="1" si="227"/>
        <v>0</v>
      </c>
      <c r="J58" s="39">
        <f t="shared" ca="1" si="227"/>
        <v>0</v>
      </c>
      <c r="K58" s="39">
        <f t="shared" ca="1" si="227"/>
        <v>0</v>
      </c>
      <c r="L58" s="39">
        <f t="shared" ca="1" si="227"/>
        <v>0</v>
      </c>
      <c r="M58" s="39">
        <f t="shared" ca="1" si="227"/>
        <v>0</v>
      </c>
      <c r="N58" s="39">
        <f t="shared" ca="1" si="227"/>
        <v>0</v>
      </c>
      <c r="O58" s="39">
        <f t="shared" ca="1" si="227"/>
        <v>0</v>
      </c>
      <c r="P58" s="39">
        <f t="shared" ca="1" si="227"/>
        <v>0</v>
      </c>
      <c r="Q58" s="39">
        <f t="shared" ca="1" si="227"/>
        <v>0</v>
      </c>
      <c r="R58" s="39">
        <f t="shared" ca="1" si="227"/>
        <v>0</v>
      </c>
      <c r="S58" s="39">
        <f t="shared" ca="1" si="227"/>
        <v>0</v>
      </c>
      <c r="T58" s="39">
        <f t="shared" ca="1" si="227"/>
        <v>0</v>
      </c>
      <c r="U58" s="39">
        <f t="shared" ca="1" si="227"/>
        <v>0</v>
      </c>
      <c r="V58" s="39">
        <f t="shared" ca="1" si="227"/>
        <v>0</v>
      </c>
      <c r="W58" s="39">
        <f t="shared" ca="1" si="227"/>
        <v>0</v>
      </c>
      <c r="X58" s="39">
        <f t="shared" ca="1" si="227"/>
        <v>0</v>
      </c>
      <c r="Y58" s="39">
        <f t="shared" ca="1" si="227"/>
        <v>0.1</v>
      </c>
      <c r="Z58" s="39">
        <f t="shared" ca="1" si="227"/>
        <v>0.2</v>
      </c>
      <c r="AA58" s="39">
        <f t="shared" ca="1" si="227"/>
        <v>0.3</v>
      </c>
      <c r="AB58" s="39">
        <f t="shared" ca="1" si="227"/>
        <v>0.4</v>
      </c>
      <c r="AC58" s="39">
        <f t="shared" ca="1" si="227"/>
        <v>0.5</v>
      </c>
      <c r="AD58" s="39">
        <f t="shared" ca="1" si="227"/>
        <v>0.6</v>
      </c>
      <c r="AE58" s="39">
        <f t="shared" ca="1" si="227"/>
        <v>0.7</v>
      </c>
      <c r="AF58" s="39">
        <f t="shared" ca="1" si="227"/>
        <v>0.8</v>
      </c>
      <c r="AG58" s="39">
        <f t="shared" ca="1" si="227"/>
        <v>0.9</v>
      </c>
      <c r="AH58" s="39">
        <f t="shared" ca="1" si="227"/>
        <v>1</v>
      </c>
    </row>
    <row r="60" spans="2:365" x14ac:dyDescent="0.25">
      <c r="D60" s="36" t="s">
        <v>92</v>
      </c>
      <c r="E60" s="38">
        <f ca="1">SUM(E51:E58)</f>
        <v>1</v>
      </c>
      <c r="F60" s="38">
        <f t="shared" ref="F60:AH60" ca="1" si="228">SUM(F51:F58)</f>
        <v>1</v>
      </c>
      <c r="G60" s="38">
        <f t="shared" ca="1" si="228"/>
        <v>1</v>
      </c>
      <c r="H60" s="38">
        <f t="shared" ca="1" si="228"/>
        <v>1</v>
      </c>
      <c r="I60" s="38">
        <f t="shared" ca="1" si="228"/>
        <v>1</v>
      </c>
      <c r="J60" s="38">
        <f t="shared" ca="1" si="228"/>
        <v>1</v>
      </c>
      <c r="K60" s="38">
        <f t="shared" ca="1" si="228"/>
        <v>1</v>
      </c>
      <c r="L60" s="38">
        <f t="shared" ca="1" si="228"/>
        <v>1</v>
      </c>
      <c r="M60" s="38">
        <f t="shared" ca="1" si="228"/>
        <v>1</v>
      </c>
      <c r="N60" s="38">
        <f t="shared" ca="1" si="228"/>
        <v>1</v>
      </c>
      <c r="O60" s="38">
        <f t="shared" ca="1" si="228"/>
        <v>1</v>
      </c>
      <c r="P60" s="38">
        <f t="shared" ca="1" si="228"/>
        <v>1</v>
      </c>
      <c r="Q60" s="38">
        <f t="shared" ca="1" si="228"/>
        <v>1</v>
      </c>
      <c r="R60" s="38">
        <f t="shared" ca="1" si="228"/>
        <v>1</v>
      </c>
      <c r="S60" s="38">
        <f t="shared" ca="1" si="228"/>
        <v>1</v>
      </c>
      <c r="T60" s="38">
        <f t="shared" ca="1" si="228"/>
        <v>1</v>
      </c>
      <c r="U60" s="38">
        <f t="shared" ca="1" si="228"/>
        <v>1</v>
      </c>
      <c r="V60" s="38">
        <f t="shared" ca="1" si="228"/>
        <v>1</v>
      </c>
      <c r="W60" s="38">
        <f t="shared" ca="1" si="228"/>
        <v>1</v>
      </c>
      <c r="X60" s="38">
        <f t="shared" ca="1" si="228"/>
        <v>1</v>
      </c>
      <c r="Y60" s="38">
        <f t="shared" ca="1" si="228"/>
        <v>1</v>
      </c>
      <c r="Z60" s="38">
        <f t="shared" ca="1" si="228"/>
        <v>1</v>
      </c>
      <c r="AA60" s="38">
        <f t="shared" ca="1" si="228"/>
        <v>1</v>
      </c>
      <c r="AB60" s="38">
        <f t="shared" ca="1" si="228"/>
        <v>1</v>
      </c>
      <c r="AC60" s="38">
        <f t="shared" ca="1" si="228"/>
        <v>1</v>
      </c>
      <c r="AD60" s="38">
        <f t="shared" ca="1" si="228"/>
        <v>1</v>
      </c>
      <c r="AE60" s="38">
        <f t="shared" ca="1" si="228"/>
        <v>1</v>
      </c>
      <c r="AF60" s="38">
        <f t="shared" ca="1" si="228"/>
        <v>1</v>
      </c>
      <c r="AG60" s="38">
        <f t="shared" ca="1" si="228"/>
        <v>1</v>
      </c>
      <c r="AH60" s="38">
        <f t="shared" ca="1" si="228"/>
        <v>1</v>
      </c>
    </row>
    <row r="62" spans="2:365" x14ac:dyDescent="0.25">
      <c r="C62" s="36" t="s">
        <v>144</v>
      </c>
      <c r="E62" s="36" t="str">
        <f t="shared" ref="E62:BP62" si="229">E37</f>
        <v>0m</v>
      </c>
      <c r="F62" s="36" t="str">
        <f t="shared" si="229"/>
        <v>1m</v>
      </c>
      <c r="G62" s="36" t="str">
        <f t="shared" si="229"/>
        <v>2m</v>
      </c>
      <c r="H62" s="36" t="str">
        <f t="shared" si="229"/>
        <v>3m</v>
      </c>
      <c r="I62" s="36" t="str">
        <f t="shared" si="229"/>
        <v>4m</v>
      </c>
      <c r="J62" s="36" t="str">
        <f t="shared" si="229"/>
        <v>5m</v>
      </c>
      <c r="K62" s="36" t="str">
        <f t="shared" si="229"/>
        <v>6m</v>
      </c>
      <c r="L62" s="36" t="str">
        <f t="shared" si="229"/>
        <v>7m</v>
      </c>
      <c r="M62" s="36" t="str">
        <f t="shared" si="229"/>
        <v>8m</v>
      </c>
      <c r="N62" s="36" t="str">
        <f t="shared" si="229"/>
        <v>9m</v>
      </c>
      <c r="O62" s="36" t="str">
        <f t="shared" si="229"/>
        <v>10m</v>
      </c>
      <c r="P62" s="36" t="str">
        <f t="shared" si="229"/>
        <v>11m</v>
      </c>
      <c r="Q62" s="36" t="str">
        <f t="shared" si="229"/>
        <v>12m</v>
      </c>
      <c r="R62" s="36" t="str">
        <f t="shared" si="229"/>
        <v>13m</v>
      </c>
      <c r="S62" s="36" t="str">
        <f t="shared" si="229"/>
        <v>14m</v>
      </c>
      <c r="T62" s="36" t="str">
        <f t="shared" si="229"/>
        <v>15m</v>
      </c>
      <c r="U62" s="36" t="str">
        <f t="shared" si="229"/>
        <v>16m</v>
      </c>
      <c r="V62" s="36" t="str">
        <f t="shared" si="229"/>
        <v>17m</v>
      </c>
      <c r="W62" s="36" t="str">
        <f t="shared" si="229"/>
        <v>18m</v>
      </c>
      <c r="X62" s="36" t="str">
        <f t="shared" si="229"/>
        <v>19m</v>
      </c>
      <c r="Y62" s="36" t="str">
        <f t="shared" si="229"/>
        <v>20m</v>
      </c>
      <c r="Z62" s="36" t="str">
        <f t="shared" si="229"/>
        <v>21m</v>
      </c>
      <c r="AA62" s="36" t="str">
        <f t="shared" si="229"/>
        <v>22m</v>
      </c>
      <c r="AB62" s="36" t="str">
        <f t="shared" si="229"/>
        <v>23m</v>
      </c>
      <c r="AC62" s="36" t="str">
        <f t="shared" si="229"/>
        <v>24m</v>
      </c>
      <c r="AD62" s="36" t="str">
        <f t="shared" si="229"/>
        <v>25m</v>
      </c>
      <c r="AE62" s="36" t="str">
        <f t="shared" si="229"/>
        <v>26m</v>
      </c>
      <c r="AF62" s="36" t="str">
        <f t="shared" si="229"/>
        <v>27m</v>
      </c>
      <c r="AG62" s="36" t="str">
        <f t="shared" si="229"/>
        <v>28m</v>
      </c>
      <c r="AH62" s="36" t="str">
        <f t="shared" si="229"/>
        <v>29m</v>
      </c>
      <c r="AI62" s="36" t="str">
        <f t="shared" si="229"/>
        <v>30m</v>
      </c>
      <c r="AJ62" s="36" t="str">
        <f t="shared" si="229"/>
        <v>31m</v>
      </c>
      <c r="AK62" s="36" t="str">
        <f t="shared" si="229"/>
        <v>32m</v>
      </c>
      <c r="AL62" s="36" t="str">
        <f t="shared" si="229"/>
        <v>33m</v>
      </c>
      <c r="AM62" s="36" t="str">
        <f t="shared" si="229"/>
        <v>34m</v>
      </c>
      <c r="AN62" s="36" t="str">
        <f t="shared" si="229"/>
        <v>35m</v>
      </c>
      <c r="AO62" s="36" t="str">
        <f t="shared" si="229"/>
        <v>36m</v>
      </c>
      <c r="AP62" s="36" t="str">
        <f t="shared" si="229"/>
        <v>37m</v>
      </c>
      <c r="AQ62" s="36" t="str">
        <f t="shared" si="229"/>
        <v>38m</v>
      </c>
      <c r="AR62" s="36" t="str">
        <f t="shared" si="229"/>
        <v>39m</v>
      </c>
      <c r="AS62" s="36" t="str">
        <f t="shared" si="229"/>
        <v>40m</v>
      </c>
      <c r="AT62" s="36" t="str">
        <f t="shared" si="229"/>
        <v>41m</v>
      </c>
      <c r="AU62" s="36" t="str">
        <f t="shared" si="229"/>
        <v>42m</v>
      </c>
      <c r="AV62" s="36" t="str">
        <f t="shared" si="229"/>
        <v>43m</v>
      </c>
      <c r="AW62" s="36" t="str">
        <f t="shared" si="229"/>
        <v>44m</v>
      </c>
      <c r="AX62" s="36" t="str">
        <f t="shared" si="229"/>
        <v>45m</v>
      </c>
      <c r="AY62" s="36" t="str">
        <f t="shared" si="229"/>
        <v>46m</v>
      </c>
      <c r="AZ62" s="36" t="str">
        <f t="shared" si="229"/>
        <v>47m</v>
      </c>
      <c r="BA62" s="36" t="str">
        <f t="shared" si="229"/>
        <v>48m</v>
      </c>
      <c r="BB62" s="36" t="str">
        <f t="shared" si="229"/>
        <v>49m</v>
      </c>
      <c r="BC62" s="36" t="str">
        <f t="shared" si="229"/>
        <v>50m</v>
      </c>
      <c r="BD62" s="36" t="str">
        <f t="shared" si="229"/>
        <v>51m</v>
      </c>
      <c r="BE62" s="36" t="str">
        <f t="shared" si="229"/>
        <v>52m</v>
      </c>
      <c r="BF62" s="36" t="str">
        <f t="shared" si="229"/>
        <v>53m</v>
      </c>
      <c r="BG62" s="36" t="str">
        <f t="shared" si="229"/>
        <v>54m</v>
      </c>
      <c r="BH62" s="36" t="str">
        <f t="shared" si="229"/>
        <v>55m</v>
      </c>
      <c r="BI62" s="36" t="str">
        <f t="shared" si="229"/>
        <v>56m</v>
      </c>
      <c r="BJ62" s="36" t="str">
        <f t="shared" si="229"/>
        <v>57m</v>
      </c>
      <c r="BK62" s="36" t="str">
        <f t="shared" si="229"/>
        <v>58m</v>
      </c>
      <c r="BL62" s="36" t="str">
        <f t="shared" si="229"/>
        <v>59m</v>
      </c>
      <c r="BM62" s="36" t="str">
        <f t="shared" si="229"/>
        <v>60m</v>
      </c>
      <c r="BN62" s="36" t="str">
        <f t="shared" si="229"/>
        <v>61m</v>
      </c>
      <c r="BO62" s="36" t="str">
        <f t="shared" si="229"/>
        <v>62m</v>
      </c>
      <c r="BP62" s="36" t="str">
        <f t="shared" si="229"/>
        <v>63m</v>
      </c>
      <c r="BQ62" s="36" t="str">
        <f t="shared" ref="BQ62:EB62" si="230">BQ37</f>
        <v>64m</v>
      </c>
      <c r="BR62" s="36" t="str">
        <f t="shared" si="230"/>
        <v>65m</v>
      </c>
      <c r="BS62" s="36" t="str">
        <f t="shared" si="230"/>
        <v>66m</v>
      </c>
      <c r="BT62" s="36" t="str">
        <f t="shared" si="230"/>
        <v>67m</v>
      </c>
      <c r="BU62" s="36" t="str">
        <f t="shared" si="230"/>
        <v>68m</v>
      </c>
      <c r="BV62" s="36" t="str">
        <f t="shared" si="230"/>
        <v>69m</v>
      </c>
      <c r="BW62" s="36" t="str">
        <f t="shared" si="230"/>
        <v>70m</v>
      </c>
      <c r="BX62" s="36" t="str">
        <f t="shared" si="230"/>
        <v>71m</v>
      </c>
      <c r="BY62" s="36" t="str">
        <f t="shared" si="230"/>
        <v>72m</v>
      </c>
      <c r="BZ62" s="36" t="str">
        <f t="shared" si="230"/>
        <v>73m</v>
      </c>
      <c r="CA62" s="36" t="str">
        <f t="shared" si="230"/>
        <v>74m</v>
      </c>
      <c r="CB62" s="36" t="str">
        <f t="shared" si="230"/>
        <v>75m</v>
      </c>
      <c r="CC62" s="36" t="str">
        <f t="shared" si="230"/>
        <v>76m</v>
      </c>
      <c r="CD62" s="36" t="str">
        <f t="shared" si="230"/>
        <v>77m</v>
      </c>
      <c r="CE62" s="36" t="str">
        <f t="shared" si="230"/>
        <v>78m</v>
      </c>
      <c r="CF62" s="36" t="str">
        <f t="shared" si="230"/>
        <v>79m</v>
      </c>
      <c r="CG62" s="36" t="str">
        <f t="shared" si="230"/>
        <v>80m</v>
      </c>
      <c r="CH62" s="36" t="str">
        <f t="shared" si="230"/>
        <v>81m</v>
      </c>
      <c r="CI62" s="36" t="str">
        <f t="shared" si="230"/>
        <v>82m</v>
      </c>
      <c r="CJ62" s="36" t="str">
        <f t="shared" si="230"/>
        <v>83m</v>
      </c>
      <c r="CK62" s="36" t="str">
        <f t="shared" si="230"/>
        <v>84m</v>
      </c>
      <c r="CL62" s="36" t="str">
        <f t="shared" si="230"/>
        <v>85m</v>
      </c>
      <c r="CM62" s="36" t="str">
        <f t="shared" si="230"/>
        <v>86m</v>
      </c>
      <c r="CN62" s="36" t="str">
        <f t="shared" si="230"/>
        <v>87m</v>
      </c>
      <c r="CO62" s="36" t="str">
        <f t="shared" si="230"/>
        <v>88m</v>
      </c>
      <c r="CP62" s="36" t="str">
        <f t="shared" si="230"/>
        <v>89m</v>
      </c>
      <c r="CQ62" s="36" t="str">
        <f t="shared" si="230"/>
        <v>90m</v>
      </c>
      <c r="CR62" s="36" t="str">
        <f t="shared" si="230"/>
        <v>91m</v>
      </c>
      <c r="CS62" s="36" t="str">
        <f t="shared" si="230"/>
        <v>92m</v>
      </c>
      <c r="CT62" s="36" t="str">
        <f t="shared" si="230"/>
        <v>93m</v>
      </c>
      <c r="CU62" s="36" t="str">
        <f t="shared" si="230"/>
        <v>94m</v>
      </c>
      <c r="CV62" s="36" t="str">
        <f t="shared" si="230"/>
        <v>95m</v>
      </c>
      <c r="CW62" s="36" t="str">
        <f t="shared" si="230"/>
        <v>96m</v>
      </c>
      <c r="CX62" s="36" t="str">
        <f t="shared" si="230"/>
        <v>97m</v>
      </c>
      <c r="CY62" s="36" t="str">
        <f t="shared" si="230"/>
        <v>98m</v>
      </c>
      <c r="CZ62" s="36" t="str">
        <f t="shared" si="230"/>
        <v>99m</v>
      </c>
      <c r="DA62" s="36" t="str">
        <f t="shared" si="230"/>
        <v>100m</v>
      </c>
      <c r="DB62" s="36" t="str">
        <f t="shared" si="230"/>
        <v>101m</v>
      </c>
      <c r="DC62" s="36" t="str">
        <f t="shared" si="230"/>
        <v>102m</v>
      </c>
      <c r="DD62" s="36" t="str">
        <f t="shared" si="230"/>
        <v>103m</v>
      </c>
      <c r="DE62" s="36" t="str">
        <f t="shared" si="230"/>
        <v>104m</v>
      </c>
      <c r="DF62" s="36" t="str">
        <f t="shared" si="230"/>
        <v>105m</v>
      </c>
      <c r="DG62" s="36" t="str">
        <f t="shared" si="230"/>
        <v>106m</v>
      </c>
      <c r="DH62" s="36" t="str">
        <f t="shared" si="230"/>
        <v>107m</v>
      </c>
      <c r="DI62" s="36" t="str">
        <f t="shared" si="230"/>
        <v>108m</v>
      </c>
      <c r="DJ62" s="36" t="str">
        <f t="shared" si="230"/>
        <v>109m</v>
      </c>
      <c r="DK62" s="36" t="str">
        <f t="shared" si="230"/>
        <v>110m</v>
      </c>
      <c r="DL62" s="36" t="str">
        <f t="shared" si="230"/>
        <v>111m</v>
      </c>
      <c r="DM62" s="36" t="str">
        <f t="shared" si="230"/>
        <v>112m</v>
      </c>
      <c r="DN62" s="36" t="str">
        <f t="shared" si="230"/>
        <v>113m</v>
      </c>
      <c r="DO62" s="36" t="str">
        <f t="shared" si="230"/>
        <v>114m</v>
      </c>
      <c r="DP62" s="36" t="str">
        <f t="shared" si="230"/>
        <v>115m</v>
      </c>
      <c r="DQ62" s="36" t="str">
        <f t="shared" si="230"/>
        <v>116m</v>
      </c>
      <c r="DR62" s="36" t="str">
        <f t="shared" si="230"/>
        <v>117m</v>
      </c>
      <c r="DS62" s="36" t="str">
        <f t="shared" si="230"/>
        <v>118m</v>
      </c>
      <c r="DT62" s="36" t="str">
        <f t="shared" si="230"/>
        <v>119m</v>
      </c>
      <c r="DU62" s="36" t="str">
        <f t="shared" si="230"/>
        <v>120m</v>
      </c>
      <c r="DV62" s="36" t="str">
        <f t="shared" si="230"/>
        <v>121m</v>
      </c>
      <c r="DW62" s="36" t="str">
        <f t="shared" si="230"/>
        <v>122m</v>
      </c>
      <c r="DX62" s="36" t="str">
        <f t="shared" si="230"/>
        <v>123m</v>
      </c>
      <c r="DY62" s="36" t="str">
        <f t="shared" si="230"/>
        <v>124m</v>
      </c>
      <c r="DZ62" s="36" t="str">
        <f t="shared" si="230"/>
        <v>125m</v>
      </c>
      <c r="EA62" s="36" t="str">
        <f t="shared" si="230"/>
        <v>126m</v>
      </c>
      <c r="EB62" s="36" t="str">
        <f t="shared" si="230"/>
        <v>127m</v>
      </c>
      <c r="EC62" s="36" t="str">
        <f t="shared" ref="EC62:GN62" si="231">EC37</f>
        <v>128m</v>
      </c>
      <c r="ED62" s="36" t="str">
        <f t="shared" si="231"/>
        <v>129m</v>
      </c>
      <c r="EE62" s="36" t="str">
        <f t="shared" si="231"/>
        <v>130m</v>
      </c>
      <c r="EF62" s="36" t="str">
        <f t="shared" si="231"/>
        <v>131m</v>
      </c>
      <c r="EG62" s="36" t="str">
        <f t="shared" si="231"/>
        <v>132m</v>
      </c>
      <c r="EH62" s="36" t="str">
        <f t="shared" si="231"/>
        <v>133m</v>
      </c>
      <c r="EI62" s="36" t="str">
        <f t="shared" si="231"/>
        <v>134m</v>
      </c>
      <c r="EJ62" s="36" t="str">
        <f t="shared" si="231"/>
        <v>135m</v>
      </c>
      <c r="EK62" s="36" t="str">
        <f t="shared" si="231"/>
        <v>136m</v>
      </c>
      <c r="EL62" s="36" t="str">
        <f t="shared" si="231"/>
        <v>137m</v>
      </c>
      <c r="EM62" s="36" t="str">
        <f t="shared" si="231"/>
        <v>138m</v>
      </c>
      <c r="EN62" s="36" t="str">
        <f t="shared" si="231"/>
        <v>139m</v>
      </c>
      <c r="EO62" s="36" t="str">
        <f t="shared" si="231"/>
        <v>140m</v>
      </c>
      <c r="EP62" s="36" t="str">
        <f t="shared" si="231"/>
        <v>141m</v>
      </c>
      <c r="EQ62" s="36" t="str">
        <f t="shared" si="231"/>
        <v>142m</v>
      </c>
      <c r="ER62" s="36" t="str">
        <f t="shared" si="231"/>
        <v>143m</v>
      </c>
      <c r="ES62" s="36" t="str">
        <f t="shared" si="231"/>
        <v>144m</v>
      </c>
      <c r="ET62" s="36" t="str">
        <f t="shared" si="231"/>
        <v>145m</v>
      </c>
      <c r="EU62" s="36" t="str">
        <f t="shared" si="231"/>
        <v>146m</v>
      </c>
      <c r="EV62" s="36" t="str">
        <f t="shared" si="231"/>
        <v>147m</v>
      </c>
      <c r="EW62" s="36" t="str">
        <f t="shared" si="231"/>
        <v>148m</v>
      </c>
      <c r="EX62" s="36" t="str">
        <f t="shared" si="231"/>
        <v>149m</v>
      </c>
      <c r="EY62" s="36" t="str">
        <f t="shared" si="231"/>
        <v>150m</v>
      </c>
      <c r="EZ62" s="36" t="str">
        <f t="shared" si="231"/>
        <v>151m</v>
      </c>
      <c r="FA62" s="36" t="str">
        <f t="shared" si="231"/>
        <v>152m</v>
      </c>
      <c r="FB62" s="36" t="str">
        <f t="shared" si="231"/>
        <v>153m</v>
      </c>
      <c r="FC62" s="36" t="str">
        <f t="shared" si="231"/>
        <v>154m</v>
      </c>
      <c r="FD62" s="36" t="str">
        <f t="shared" si="231"/>
        <v>155m</v>
      </c>
      <c r="FE62" s="36" t="str">
        <f t="shared" si="231"/>
        <v>156m</v>
      </c>
      <c r="FF62" s="36" t="str">
        <f t="shared" si="231"/>
        <v>157m</v>
      </c>
      <c r="FG62" s="36" t="str">
        <f t="shared" si="231"/>
        <v>158m</v>
      </c>
      <c r="FH62" s="36" t="str">
        <f t="shared" si="231"/>
        <v>159m</v>
      </c>
      <c r="FI62" s="36" t="str">
        <f t="shared" si="231"/>
        <v>160m</v>
      </c>
      <c r="FJ62" s="36" t="str">
        <f t="shared" si="231"/>
        <v>161m</v>
      </c>
      <c r="FK62" s="36" t="str">
        <f t="shared" si="231"/>
        <v>162m</v>
      </c>
      <c r="FL62" s="36" t="str">
        <f t="shared" si="231"/>
        <v>163m</v>
      </c>
      <c r="FM62" s="36" t="str">
        <f t="shared" si="231"/>
        <v>164m</v>
      </c>
      <c r="FN62" s="36" t="str">
        <f t="shared" si="231"/>
        <v>165m</v>
      </c>
      <c r="FO62" s="36" t="str">
        <f t="shared" si="231"/>
        <v>166m</v>
      </c>
      <c r="FP62" s="36" t="str">
        <f t="shared" si="231"/>
        <v>167m</v>
      </c>
      <c r="FQ62" s="36" t="str">
        <f t="shared" si="231"/>
        <v>168m</v>
      </c>
      <c r="FR62" s="36" t="str">
        <f t="shared" si="231"/>
        <v>169m</v>
      </c>
      <c r="FS62" s="36" t="str">
        <f t="shared" si="231"/>
        <v>170m</v>
      </c>
      <c r="FT62" s="36" t="str">
        <f t="shared" si="231"/>
        <v>171m</v>
      </c>
      <c r="FU62" s="36" t="str">
        <f t="shared" si="231"/>
        <v>172m</v>
      </c>
      <c r="FV62" s="36" t="str">
        <f t="shared" si="231"/>
        <v>173m</v>
      </c>
      <c r="FW62" s="36" t="str">
        <f t="shared" si="231"/>
        <v>174m</v>
      </c>
      <c r="FX62" s="36" t="str">
        <f t="shared" si="231"/>
        <v>175m</v>
      </c>
      <c r="FY62" s="36" t="str">
        <f t="shared" si="231"/>
        <v>176m</v>
      </c>
      <c r="FZ62" s="36" t="str">
        <f t="shared" si="231"/>
        <v>177m</v>
      </c>
      <c r="GA62" s="36" t="str">
        <f t="shared" si="231"/>
        <v>178m</v>
      </c>
      <c r="GB62" s="36" t="str">
        <f t="shared" si="231"/>
        <v>179m</v>
      </c>
      <c r="GC62" s="36" t="str">
        <f t="shared" si="231"/>
        <v>180m</v>
      </c>
      <c r="GD62" s="36" t="str">
        <f t="shared" si="231"/>
        <v>181m</v>
      </c>
      <c r="GE62" s="36" t="str">
        <f t="shared" si="231"/>
        <v>182m</v>
      </c>
      <c r="GF62" s="36" t="str">
        <f t="shared" si="231"/>
        <v>183m</v>
      </c>
      <c r="GG62" s="36" t="str">
        <f t="shared" si="231"/>
        <v>184m</v>
      </c>
      <c r="GH62" s="36" t="str">
        <f t="shared" si="231"/>
        <v>185m</v>
      </c>
      <c r="GI62" s="36" t="str">
        <f t="shared" si="231"/>
        <v>186m</v>
      </c>
      <c r="GJ62" s="36" t="str">
        <f t="shared" si="231"/>
        <v>187m</v>
      </c>
      <c r="GK62" s="36" t="str">
        <f t="shared" si="231"/>
        <v>188m</v>
      </c>
      <c r="GL62" s="36" t="str">
        <f t="shared" si="231"/>
        <v>189m</v>
      </c>
      <c r="GM62" s="36" t="str">
        <f t="shared" si="231"/>
        <v>190m</v>
      </c>
      <c r="GN62" s="36" t="str">
        <f t="shared" si="231"/>
        <v>191m</v>
      </c>
      <c r="GO62" s="36" t="str">
        <f t="shared" ref="GO62:IZ62" si="232">GO37</f>
        <v>192m</v>
      </c>
      <c r="GP62" s="36" t="str">
        <f t="shared" si="232"/>
        <v>193m</v>
      </c>
      <c r="GQ62" s="36" t="str">
        <f t="shared" si="232"/>
        <v>194m</v>
      </c>
      <c r="GR62" s="36" t="str">
        <f t="shared" si="232"/>
        <v>195m</v>
      </c>
      <c r="GS62" s="36" t="str">
        <f t="shared" si="232"/>
        <v>196m</v>
      </c>
      <c r="GT62" s="36" t="str">
        <f t="shared" si="232"/>
        <v>197m</v>
      </c>
      <c r="GU62" s="36" t="str">
        <f t="shared" si="232"/>
        <v>198m</v>
      </c>
      <c r="GV62" s="36" t="str">
        <f t="shared" si="232"/>
        <v>199m</v>
      </c>
      <c r="GW62" s="36" t="str">
        <f t="shared" si="232"/>
        <v>200m</v>
      </c>
      <c r="GX62" s="36" t="str">
        <f t="shared" si="232"/>
        <v>201m</v>
      </c>
      <c r="GY62" s="36" t="str">
        <f t="shared" si="232"/>
        <v>202m</v>
      </c>
      <c r="GZ62" s="36" t="str">
        <f t="shared" si="232"/>
        <v>203m</v>
      </c>
      <c r="HA62" s="36" t="str">
        <f t="shared" si="232"/>
        <v>204m</v>
      </c>
      <c r="HB62" s="36" t="str">
        <f t="shared" si="232"/>
        <v>205m</v>
      </c>
      <c r="HC62" s="36" t="str">
        <f t="shared" si="232"/>
        <v>206m</v>
      </c>
      <c r="HD62" s="36" t="str">
        <f t="shared" si="232"/>
        <v>207m</v>
      </c>
      <c r="HE62" s="36" t="str">
        <f t="shared" si="232"/>
        <v>208m</v>
      </c>
      <c r="HF62" s="36" t="str">
        <f t="shared" si="232"/>
        <v>209m</v>
      </c>
      <c r="HG62" s="36" t="str">
        <f t="shared" si="232"/>
        <v>210m</v>
      </c>
      <c r="HH62" s="36" t="str">
        <f t="shared" si="232"/>
        <v>211m</v>
      </c>
      <c r="HI62" s="36" t="str">
        <f t="shared" si="232"/>
        <v>212m</v>
      </c>
      <c r="HJ62" s="36" t="str">
        <f t="shared" si="232"/>
        <v>213m</v>
      </c>
      <c r="HK62" s="36" t="str">
        <f t="shared" si="232"/>
        <v>214m</v>
      </c>
      <c r="HL62" s="36" t="str">
        <f t="shared" si="232"/>
        <v>215m</v>
      </c>
      <c r="HM62" s="36" t="str">
        <f t="shared" si="232"/>
        <v>216m</v>
      </c>
      <c r="HN62" s="36" t="str">
        <f t="shared" si="232"/>
        <v>217m</v>
      </c>
      <c r="HO62" s="36" t="str">
        <f t="shared" si="232"/>
        <v>218m</v>
      </c>
      <c r="HP62" s="36" t="str">
        <f t="shared" si="232"/>
        <v>219m</v>
      </c>
      <c r="HQ62" s="36" t="str">
        <f t="shared" si="232"/>
        <v>220m</v>
      </c>
      <c r="HR62" s="36" t="str">
        <f t="shared" si="232"/>
        <v>221m</v>
      </c>
      <c r="HS62" s="36" t="str">
        <f t="shared" si="232"/>
        <v>222m</v>
      </c>
      <c r="HT62" s="36" t="str">
        <f t="shared" si="232"/>
        <v>223m</v>
      </c>
      <c r="HU62" s="36" t="str">
        <f t="shared" si="232"/>
        <v>224m</v>
      </c>
      <c r="HV62" s="36" t="str">
        <f t="shared" si="232"/>
        <v>225m</v>
      </c>
      <c r="HW62" s="36" t="str">
        <f t="shared" si="232"/>
        <v>226m</v>
      </c>
      <c r="HX62" s="36" t="str">
        <f t="shared" si="232"/>
        <v>227m</v>
      </c>
      <c r="HY62" s="36" t="str">
        <f t="shared" si="232"/>
        <v>228m</v>
      </c>
      <c r="HZ62" s="36" t="str">
        <f t="shared" si="232"/>
        <v>229m</v>
      </c>
      <c r="IA62" s="36" t="str">
        <f t="shared" si="232"/>
        <v>230m</v>
      </c>
      <c r="IB62" s="36" t="str">
        <f t="shared" si="232"/>
        <v>231m</v>
      </c>
      <c r="IC62" s="36" t="str">
        <f t="shared" si="232"/>
        <v>232m</v>
      </c>
      <c r="ID62" s="36" t="str">
        <f t="shared" si="232"/>
        <v>233m</v>
      </c>
      <c r="IE62" s="36" t="str">
        <f t="shared" si="232"/>
        <v>234m</v>
      </c>
      <c r="IF62" s="36" t="str">
        <f t="shared" si="232"/>
        <v>235m</v>
      </c>
      <c r="IG62" s="36" t="str">
        <f t="shared" si="232"/>
        <v>236m</v>
      </c>
      <c r="IH62" s="36" t="str">
        <f t="shared" si="232"/>
        <v>237m</v>
      </c>
      <c r="II62" s="36" t="str">
        <f t="shared" si="232"/>
        <v>238m</v>
      </c>
      <c r="IJ62" s="36" t="str">
        <f t="shared" si="232"/>
        <v>239m</v>
      </c>
      <c r="IK62" s="36" t="str">
        <f t="shared" si="232"/>
        <v>240m</v>
      </c>
      <c r="IL62" s="36" t="str">
        <f t="shared" si="232"/>
        <v>241m</v>
      </c>
      <c r="IM62" s="36" t="str">
        <f t="shared" si="232"/>
        <v>242m</v>
      </c>
      <c r="IN62" s="36" t="str">
        <f t="shared" si="232"/>
        <v>243m</v>
      </c>
      <c r="IO62" s="36" t="str">
        <f t="shared" si="232"/>
        <v>244m</v>
      </c>
      <c r="IP62" s="36" t="str">
        <f t="shared" si="232"/>
        <v>245m</v>
      </c>
      <c r="IQ62" s="36" t="str">
        <f t="shared" si="232"/>
        <v>246m</v>
      </c>
      <c r="IR62" s="36" t="str">
        <f t="shared" si="232"/>
        <v>247m</v>
      </c>
      <c r="IS62" s="36" t="str">
        <f t="shared" si="232"/>
        <v>248m</v>
      </c>
      <c r="IT62" s="36" t="str">
        <f t="shared" si="232"/>
        <v>249m</v>
      </c>
      <c r="IU62" s="36" t="str">
        <f t="shared" si="232"/>
        <v>250m</v>
      </c>
      <c r="IV62" s="36" t="str">
        <f t="shared" si="232"/>
        <v>251m</v>
      </c>
      <c r="IW62" s="36" t="str">
        <f t="shared" si="232"/>
        <v>252m</v>
      </c>
      <c r="IX62" s="36" t="str">
        <f t="shared" si="232"/>
        <v>253m</v>
      </c>
      <c r="IY62" s="36" t="str">
        <f t="shared" si="232"/>
        <v>254m</v>
      </c>
      <c r="IZ62" s="36" t="str">
        <f t="shared" si="232"/>
        <v>255m</v>
      </c>
      <c r="JA62" s="36" t="str">
        <f t="shared" ref="JA62:LL62" si="233">JA37</f>
        <v>256m</v>
      </c>
      <c r="JB62" s="36" t="str">
        <f t="shared" si="233"/>
        <v>257m</v>
      </c>
      <c r="JC62" s="36" t="str">
        <f t="shared" si="233"/>
        <v>258m</v>
      </c>
      <c r="JD62" s="36" t="str">
        <f t="shared" si="233"/>
        <v>259m</v>
      </c>
      <c r="JE62" s="36" t="str">
        <f t="shared" si="233"/>
        <v>260m</v>
      </c>
      <c r="JF62" s="36" t="str">
        <f t="shared" si="233"/>
        <v>261m</v>
      </c>
      <c r="JG62" s="36" t="str">
        <f t="shared" si="233"/>
        <v>262m</v>
      </c>
      <c r="JH62" s="36" t="str">
        <f t="shared" si="233"/>
        <v>263m</v>
      </c>
      <c r="JI62" s="36" t="str">
        <f t="shared" si="233"/>
        <v>264m</v>
      </c>
      <c r="JJ62" s="36" t="str">
        <f t="shared" si="233"/>
        <v>265m</v>
      </c>
      <c r="JK62" s="36" t="str">
        <f t="shared" si="233"/>
        <v>266m</v>
      </c>
      <c r="JL62" s="36" t="str">
        <f t="shared" si="233"/>
        <v>267m</v>
      </c>
      <c r="JM62" s="36" t="str">
        <f t="shared" si="233"/>
        <v>268m</v>
      </c>
      <c r="JN62" s="36" t="str">
        <f t="shared" si="233"/>
        <v>269m</v>
      </c>
      <c r="JO62" s="36" t="str">
        <f t="shared" si="233"/>
        <v>270m</v>
      </c>
      <c r="JP62" s="36" t="str">
        <f t="shared" si="233"/>
        <v>271m</v>
      </c>
      <c r="JQ62" s="36" t="str">
        <f t="shared" si="233"/>
        <v>272m</v>
      </c>
      <c r="JR62" s="36" t="str">
        <f t="shared" si="233"/>
        <v>273m</v>
      </c>
      <c r="JS62" s="36" t="str">
        <f t="shared" si="233"/>
        <v>274m</v>
      </c>
      <c r="JT62" s="36" t="str">
        <f t="shared" si="233"/>
        <v>275m</v>
      </c>
      <c r="JU62" s="36" t="str">
        <f t="shared" si="233"/>
        <v>276m</v>
      </c>
      <c r="JV62" s="36" t="str">
        <f t="shared" si="233"/>
        <v>277m</v>
      </c>
      <c r="JW62" s="36" t="str">
        <f t="shared" si="233"/>
        <v>278m</v>
      </c>
      <c r="JX62" s="36" t="str">
        <f t="shared" si="233"/>
        <v>279m</v>
      </c>
      <c r="JY62" s="36" t="str">
        <f t="shared" si="233"/>
        <v>280m</v>
      </c>
      <c r="JZ62" s="36" t="str">
        <f t="shared" si="233"/>
        <v>281m</v>
      </c>
      <c r="KA62" s="36" t="str">
        <f t="shared" si="233"/>
        <v>282m</v>
      </c>
      <c r="KB62" s="36" t="str">
        <f t="shared" si="233"/>
        <v>283m</v>
      </c>
      <c r="KC62" s="36" t="str">
        <f t="shared" si="233"/>
        <v>284m</v>
      </c>
      <c r="KD62" s="36" t="str">
        <f t="shared" si="233"/>
        <v>285m</v>
      </c>
      <c r="KE62" s="36" t="str">
        <f t="shared" si="233"/>
        <v>286m</v>
      </c>
      <c r="KF62" s="36" t="str">
        <f t="shared" si="233"/>
        <v>287m</v>
      </c>
      <c r="KG62" s="36" t="str">
        <f t="shared" si="233"/>
        <v>288m</v>
      </c>
      <c r="KH62" s="36" t="str">
        <f t="shared" si="233"/>
        <v>289m</v>
      </c>
      <c r="KI62" s="36" t="str">
        <f t="shared" si="233"/>
        <v>290m</v>
      </c>
      <c r="KJ62" s="36" t="str">
        <f t="shared" si="233"/>
        <v>291m</v>
      </c>
      <c r="KK62" s="36" t="str">
        <f t="shared" si="233"/>
        <v>292m</v>
      </c>
      <c r="KL62" s="36" t="str">
        <f t="shared" si="233"/>
        <v>293m</v>
      </c>
      <c r="KM62" s="36" t="str">
        <f t="shared" si="233"/>
        <v>294m</v>
      </c>
      <c r="KN62" s="36" t="str">
        <f t="shared" si="233"/>
        <v>295m</v>
      </c>
      <c r="KO62" s="36" t="str">
        <f t="shared" si="233"/>
        <v>296m</v>
      </c>
      <c r="KP62" s="36" t="str">
        <f t="shared" si="233"/>
        <v>297m</v>
      </c>
      <c r="KQ62" s="36" t="str">
        <f t="shared" si="233"/>
        <v>298m</v>
      </c>
      <c r="KR62" s="36" t="str">
        <f t="shared" si="233"/>
        <v>299m</v>
      </c>
      <c r="KS62" s="36" t="str">
        <f t="shared" si="233"/>
        <v>300m</v>
      </c>
      <c r="KT62" s="36" t="str">
        <f t="shared" si="233"/>
        <v>301m</v>
      </c>
      <c r="KU62" s="36" t="str">
        <f t="shared" si="233"/>
        <v>302m</v>
      </c>
      <c r="KV62" s="36" t="str">
        <f t="shared" si="233"/>
        <v>303m</v>
      </c>
      <c r="KW62" s="36" t="str">
        <f t="shared" si="233"/>
        <v>304m</v>
      </c>
      <c r="KX62" s="36" t="str">
        <f t="shared" si="233"/>
        <v>305m</v>
      </c>
      <c r="KY62" s="36" t="str">
        <f t="shared" si="233"/>
        <v>306m</v>
      </c>
      <c r="KZ62" s="36" t="str">
        <f t="shared" si="233"/>
        <v>307m</v>
      </c>
      <c r="LA62" s="36" t="str">
        <f t="shared" si="233"/>
        <v>308m</v>
      </c>
      <c r="LB62" s="36" t="str">
        <f t="shared" si="233"/>
        <v>309m</v>
      </c>
      <c r="LC62" s="36" t="str">
        <f t="shared" si="233"/>
        <v>310m</v>
      </c>
      <c r="LD62" s="36" t="str">
        <f t="shared" si="233"/>
        <v>311m</v>
      </c>
      <c r="LE62" s="36" t="str">
        <f t="shared" si="233"/>
        <v>312m</v>
      </c>
      <c r="LF62" s="36" t="str">
        <f t="shared" si="233"/>
        <v>313m</v>
      </c>
      <c r="LG62" s="36" t="str">
        <f t="shared" si="233"/>
        <v>314m</v>
      </c>
      <c r="LH62" s="36" t="str">
        <f t="shared" si="233"/>
        <v>315m</v>
      </c>
      <c r="LI62" s="36" t="str">
        <f t="shared" si="233"/>
        <v>316m</v>
      </c>
      <c r="LJ62" s="36" t="str">
        <f t="shared" si="233"/>
        <v>317m</v>
      </c>
      <c r="LK62" s="36" t="str">
        <f t="shared" si="233"/>
        <v>318m</v>
      </c>
      <c r="LL62" s="36" t="str">
        <f t="shared" si="233"/>
        <v>319m</v>
      </c>
      <c r="LM62" s="36" t="str">
        <f t="shared" ref="LM62:NA62" si="234">LM37</f>
        <v>320m</v>
      </c>
      <c r="LN62" s="36" t="str">
        <f t="shared" si="234"/>
        <v>321m</v>
      </c>
      <c r="LO62" s="36" t="str">
        <f t="shared" si="234"/>
        <v>322m</v>
      </c>
      <c r="LP62" s="36" t="str">
        <f t="shared" si="234"/>
        <v>323m</v>
      </c>
      <c r="LQ62" s="36" t="str">
        <f t="shared" si="234"/>
        <v>324m</v>
      </c>
      <c r="LR62" s="36" t="str">
        <f t="shared" si="234"/>
        <v>325m</v>
      </c>
      <c r="LS62" s="36" t="str">
        <f t="shared" si="234"/>
        <v>326m</v>
      </c>
      <c r="LT62" s="36" t="str">
        <f t="shared" si="234"/>
        <v>327m</v>
      </c>
      <c r="LU62" s="36" t="str">
        <f t="shared" si="234"/>
        <v>328m</v>
      </c>
      <c r="LV62" s="36" t="str">
        <f t="shared" si="234"/>
        <v>329m</v>
      </c>
      <c r="LW62" s="36" t="str">
        <f t="shared" si="234"/>
        <v>330m</v>
      </c>
      <c r="LX62" s="36" t="str">
        <f t="shared" si="234"/>
        <v>331m</v>
      </c>
      <c r="LY62" s="36" t="str">
        <f t="shared" si="234"/>
        <v>332m</v>
      </c>
      <c r="LZ62" s="36" t="str">
        <f t="shared" si="234"/>
        <v>333m</v>
      </c>
      <c r="MA62" s="36" t="str">
        <f t="shared" si="234"/>
        <v>334m</v>
      </c>
      <c r="MB62" s="36" t="str">
        <f t="shared" si="234"/>
        <v>335m</v>
      </c>
      <c r="MC62" s="36" t="str">
        <f t="shared" si="234"/>
        <v>336m</v>
      </c>
      <c r="MD62" s="36" t="str">
        <f t="shared" si="234"/>
        <v>337m</v>
      </c>
      <c r="ME62" s="36" t="str">
        <f t="shared" si="234"/>
        <v>338m</v>
      </c>
      <c r="MF62" s="36" t="str">
        <f t="shared" si="234"/>
        <v>339m</v>
      </c>
      <c r="MG62" s="36" t="str">
        <f t="shared" si="234"/>
        <v>340m</v>
      </c>
      <c r="MH62" s="36" t="str">
        <f t="shared" si="234"/>
        <v>341m</v>
      </c>
      <c r="MI62" s="36" t="str">
        <f t="shared" si="234"/>
        <v>342m</v>
      </c>
      <c r="MJ62" s="36" t="str">
        <f t="shared" si="234"/>
        <v>343m</v>
      </c>
      <c r="MK62" s="36" t="str">
        <f t="shared" si="234"/>
        <v>344m</v>
      </c>
      <c r="ML62" s="36" t="str">
        <f t="shared" si="234"/>
        <v>345m</v>
      </c>
      <c r="MM62" s="36" t="str">
        <f t="shared" si="234"/>
        <v>346m</v>
      </c>
      <c r="MN62" s="36" t="str">
        <f t="shared" si="234"/>
        <v>347m</v>
      </c>
      <c r="MO62" s="36" t="str">
        <f t="shared" si="234"/>
        <v>348m</v>
      </c>
      <c r="MP62" s="36" t="str">
        <f t="shared" si="234"/>
        <v>349m</v>
      </c>
      <c r="MQ62" s="36" t="str">
        <f t="shared" si="234"/>
        <v>350m</v>
      </c>
      <c r="MR62" s="36" t="str">
        <f t="shared" si="234"/>
        <v>351m</v>
      </c>
      <c r="MS62" s="36" t="str">
        <f t="shared" si="234"/>
        <v>352m</v>
      </c>
      <c r="MT62" s="36" t="str">
        <f t="shared" si="234"/>
        <v>353m</v>
      </c>
      <c r="MU62" s="36" t="str">
        <f t="shared" si="234"/>
        <v>354m</v>
      </c>
      <c r="MV62" s="36" t="str">
        <f t="shared" si="234"/>
        <v>355m</v>
      </c>
      <c r="MW62" s="36" t="str">
        <f t="shared" si="234"/>
        <v>356m</v>
      </c>
      <c r="MX62" s="36" t="str">
        <f t="shared" si="234"/>
        <v>357m</v>
      </c>
      <c r="MY62" s="36" t="str">
        <f t="shared" si="234"/>
        <v>358m</v>
      </c>
      <c r="MZ62" s="36" t="str">
        <f t="shared" si="234"/>
        <v>359m</v>
      </c>
      <c r="NA62" s="36" t="str">
        <f t="shared" si="234"/>
        <v>360m</v>
      </c>
    </row>
    <row r="63" spans="2:365" x14ac:dyDescent="0.25">
      <c r="D63" s="36" t="str">
        <f t="shared" ref="D63:D68" si="235">D51</f>
        <v>12m</v>
      </c>
      <c r="E63" s="37">
        <f t="array" aca="1" ref="E63:NA68" ca="1">MMULT($E$51:$AH$58,$E$4:$NA$33)</f>
        <v>1</v>
      </c>
      <c r="F63" s="37">
        <f ca="1"/>
        <v>1</v>
      </c>
      <c r="G63" s="37">
        <f ca="1"/>
        <v>1</v>
      </c>
      <c r="H63" s="37">
        <f ca="1"/>
        <v>1</v>
      </c>
      <c r="I63" s="37">
        <f ca="1"/>
        <v>1</v>
      </c>
      <c r="J63" s="37">
        <f ca="1"/>
        <v>1</v>
      </c>
      <c r="K63" s="37">
        <f ca="1"/>
        <v>1</v>
      </c>
      <c r="L63" s="37">
        <f ca="1"/>
        <v>1</v>
      </c>
      <c r="M63" s="37">
        <f ca="1"/>
        <v>1</v>
      </c>
      <c r="N63" s="37">
        <f ca="1"/>
        <v>1</v>
      </c>
      <c r="O63" s="37">
        <f ca="1"/>
        <v>1</v>
      </c>
      <c r="P63" s="37">
        <f ca="1"/>
        <v>1</v>
      </c>
      <c r="Q63" s="37">
        <f ca="1"/>
        <v>1</v>
      </c>
      <c r="R63" s="37">
        <f ca="1"/>
        <v>0.91666666666666663</v>
      </c>
      <c r="S63" s="37">
        <f ca="1"/>
        <v>0.83333333333333337</v>
      </c>
      <c r="T63" s="37">
        <f ca="1"/>
        <v>0.75</v>
      </c>
      <c r="U63" s="37">
        <f ca="1"/>
        <v>0.66666666666666674</v>
      </c>
      <c r="V63" s="37">
        <f ca="1"/>
        <v>0.58333333333333326</v>
      </c>
      <c r="W63" s="37">
        <f ca="1"/>
        <v>0.5</v>
      </c>
      <c r="X63" s="37">
        <f ca="1"/>
        <v>0.41666666666666663</v>
      </c>
      <c r="Y63" s="37">
        <f ca="1"/>
        <v>0.33333333333333337</v>
      </c>
      <c r="Z63" s="37">
        <f ca="1"/>
        <v>0.25</v>
      </c>
      <c r="AA63" s="37">
        <f ca="1"/>
        <v>0.16666666666666663</v>
      </c>
      <c r="AB63" s="37">
        <f ca="1"/>
        <v>8.333333333333337E-2</v>
      </c>
      <c r="AC63" s="37">
        <f ca="1"/>
        <v>0</v>
      </c>
      <c r="AD63" s="37">
        <f ca="1"/>
        <v>0</v>
      </c>
      <c r="AE63" s="37">
        <f ca="1"/>
        <v>0</v>
      </c>
      <c r="AF63" s="37">
        <f ca="1"/>
        <v>0</v>
      </c>
      <c r="AG63" s="37">
        <f ca="1"/>
        <v>0</v>
      </c>
      <c r="AH63" s="37">
        <f ca="1"/>
        <v>0</v>
      </c>
      <c r="AI63" s="37">
        <f ca="1"/>
        <v>0</v>
      </c>
      <c r="AJ63" s="37">
        <f ca="1"/>
        <v>0</v>
      </c>
      <c r="AK63" s="37">
        <f ca="1"/>
        <v>0</v>
      </c>
      <c r="AL63" s="37">
        <f ca="1"/>
        <v>0</v>
      </c>
      <c r="AM63" s="37">
        <f ca="1"/>
        <v>0</v>
      </c>
      <c r="AN63" s="37">
        <f ca="1"/>
        <v>0</v>
      </c>
      <c r="AO63" s="37">
        <f ca="1"/>
        <v>0</v>
      </c>
      <c r="AP63" s="37">
        <f ca="1"/>
        <v>0</v>
      </c>
      <c r="AQ63" s="37">
        <f ca="1"/>
        <v>0</v>
      </c>
      <c r="AR63" s="37">
        <f ca="1"/>
        <v>0</v>
      </c>
      <c r="AS63" s="37">
        <f ca="1"/>
        <v>0</v>
      </c>
      <c r="AT63" s="37">
        <f ca="1"/>
        <v>0</v>
      </c>
      <c r="AU63" s="37">
        <f ca="1"/>
        <v>0</v>
      </c>
      <c r="AV63" s="37">
        <f ca="1"/>
        <v>0</v>
      </c>
      <c r="AW63" s="37">
        <f ca="1"/>
        <v>0</v>
      </c>
      <c r="AX63" s="37">
        <f ca="1"/>
        <v>0</v>
      </c>
      <c r="AY63" s="37">
        <f ca="1"/>
        <v>0</v>
      </c>
      <c r="AZ63" s="37">
        <f ca="1"/>
        <v>0</v>
      </c>
      <c r="BA63" s="37">
        <f ca="1"/>
        <v>0</v>
      </c>
      <c r="BB63" s="37">
        <f ca="1"/>
        <v>0</v>
      </c>
      <c r="BC63" s="37">
        <f ca="1"/>
        <v>0</v>
      </c>
      <c r="BD63" s="37">
        <f ca="1"/>
        <v>0</v>
      </c>
      <c r="BE63" s="37">
        <f ca="1"/>
        <v>0</v>
      </c>
      <c r="BF63" s="37">
        <f ca="1"/>
        <v>0</v>
      </c>
      <c r="BG63" s="37">
        <f ca="1"/>
        <v>0</v>
      </c>
      <c r="BH63" s="37">
        <f ca="1"/>
        <v>0</v>
      </c>
      <c r="BI63" s="37">
        <f ca="1"/>
        <v>0</v>
      </c>
      <c r="BJ63" s="37">
        <f ca="1"/>
        <v>0</v>
      </c>
      <c r="BK63" s="37">
        <f ca="1"/>
        <v>0</v>
      </c>
      <c r="BL63" s="37">
        <f ca="1"/>
        <v>0</v>
      </c>
      <c r="BM63" s="37">
        <f ca="1"/>
        <v>0</v>
      </c>
      <c r="BN63" s="37">
        <f ca="1"/>
        <v>0</v>
      </c>
      <c r="BO63" s="37">
        <f ca="1"/>
        <v>0</v>
      </c>
      <c r="BP63" s="37">
        <f ca="1"/>
        <v>0</v>
      </c>
      <c r="BQ63" s="37">
        <f ca="1"/>
        <v>0</v>
      </c>
      <c r="BR63" s="37">
        <f ca="1"/>
        <v>0</v>
      </c>
      <c r="BS63" s="37">
        <f ca="1"/>
        <v>0</v>
      </c>
      <c r="BT63" s="37">
        <f ca="1"/>
        <v>0</v>
      </c>
      <c r="BU63" s="37">
        <f ca="1"/>
        <v>0</v>
      </c>
      <c r="BV63" s="37">
        <f ca="1"/>
        <v>0</v>
      </c>
      <c r="BW63" s="37">
        <f ca="1"/>
        <v>0</v>
      </c>
      <c r="BX63" s="37">
        <f ca="1"/>
        <v>0</v>
      </c>
      <c r="BY63" s="37">
        <f ca="1"/>
        <v>0</v>
      </c>
      <c r="BZ63" s="37">
        <f ca="1"/>
        <v>0</v>
      </c>
      <c r="CA63" s="37">
        <f ca="1"/>
        <v>0</v>
      </c>
      <c r="CB63" s="37">
        <f ca="1"/>
        <v>0</v>
      </c>
      <c r="CC63" s="37">
        <f ca="1"/>
        <v>0</v>
      </c>
      <c r="CD63" s="37">
        <f ca="1"/>
        <v>0</v>
      </c>
      <c r="CE63" s="37">
        <f ca="1"/>
        <v>0</v>
      </c>
      <c r="CF63" s="37">
        <f ca="1"/>
        <v>0</v>
      </c>
      <c r="CG63" s="37">
        <f ca="1"/>
        <v>0</v>
      </c>
      <c r="CH63" s="37">
        <f ca="1"/>
        <v>0</v>
      </c>
      <c r="CI63" s="37">
        <f ca="1"/>
        <v>0</v>
      </c>
      <c r="CJ63" s="37">
        <f ca="1"/>
        <v>0</v>
      </c>
      <c r="CK63" s="37">
        <f ca="1"/>
        <v>0</v>
      </c>
      <c r="CL63" s="37">
        <f ca="1"/>
        <v>0</v>
      </c>
      <c r="CM63" s="37">
        <f ca="1"/>
        <v>0</v>
      </c>
      <c r="CN63" s="37">
        <f ca="1"/>
        <v>0</v>
      </c>
      <c r="CO63" s="37">
        <f ca="1"/>
        <v>0</v>
      </c>
      <c r="CP63" s="37">
        <f ca="1"/>
        <v>0</v>
      </c>
      <c r="CQ63" s="37">
        <f ca="1"/>
        <v>0</v>
      </c>
      <c r="CR63" s="37">
        <f ca="1"/>
        <v>0</v>
      </c>
      <c r="CS63" s="37">
        <f ca="1"/>
        <v>0</v>
      </c>
      <c r="CT63" s="37">
        <f ca="1"/>
        <v>0</v>
      </c>
      <c r="CU63" s="37">
        <f ca="1"/>
        <v>0</v>
      </c>
      <c r="CV63" s="37">
        <f ca="1"/>
        <v>0</v>
      </c>
      <c r="CW63" s="37">
        <f ca="1"/>
        <v>0</v>
      </c>
      <c r="CX63" s="37">
        <f ca="1"/>
        <v>0</v>
      </c>
      <c r="CY63" s="37">
        <f ca="1"/>
        <v>0</v>
      </c>
      <c r="CZ63" s="37">
        <f ca="1"/>
        <v>0</v>
      </c>
      <c r="DA63" s="37">
        <f ca="1"/>
        <v>0</v>
      </c>
      <c r="DB63" s="37">
        <f ca="1"/>
        <v>0</v>
      </c>
      <c r="DC63" s="37">
        <f ca="1"/>
        <v>0</v>
      </c>
      <c r="DD63" s="37">
        <f ca="1"/>
        <v>0</v>
      </c>
      <c r="DE63" s="37">
        <f ca="1"/>
        <v>0</v>
      </c>
      <c r="DF63" s="37">
        <f ca="1"/>
        <v>0</v>
      </c>
      <c r="DG63" s="37">
        <f ca="1"/>
        <v>0</v>
      </c>
      <c r="DH63" s="37">
        <f ca="1"/>
        <v>0</v>
      </c>
      <c r="DI63" s="37">
        <f ca="1"/>
        <v>0</v>
      </c>
      <c r="DJ63" s="37">
        <f ca="1"/>
        <v>0</v>
      </c>
      <c r="DK63" s="37">
        <f ca="1"/>
        <v>0</v>
      </c>
      <c r="DL63" s="37">
        <f ca="1"/>
        <v>0</v>
      </c>
      <c r="DM63" s="37">
        <f ca="1"/>
        <v>0</v>
      </c>
      <c r="DN63" s="37">
        <f ca="1"/>
        <v>0</v>
      </c>
      <c r="DO63" s="37">
        <f ca="1"/>
        <v>0</v>
      </c>
      <c r="DP63" s="37">
        <f ca="1"/>
        <v>0</v>
      </c>
      <c r="DQ63" s="37">
        <f ca="1"/>
        <v>0</v>
      </c>
      <c r="DR63" s="37">
        <f ca="1"/>
        <v>0</v>
      </c>
      <c r="DS63" s="37">
        <f ca="1"/>
        <v>0</v>
      </c>
      <c r="DT63" s="37">
        <f ca="1"/>
        <v>0</v>
      </c>
      <c r="DU63" s="37">
        <f ca="1"/>
        <v>0</v>
      </c>
      <c r="DV63" s="37">
        <f ca="1"/>
        <v>0</v>
      </c>
      <c r="DW63" s="37">
        <f ca="1"/>
        <v>0</v>
      </c>
      <c r="DX63" s="37">
        <f ca="1"/>
        <v>0</v>
      </c>
      <c r="DY63" s="37">
        <f ca="1"/>
        <v>0</v>
      </c>
      <c r="DZ63" s="37">
        <f ca="1"/>
        <v>0</v>
      </c>
      <c r="EA63" s="37">
        <f ca="1"/>
        <v>0</v>
      </c>
      <c r="EB63" s="37">
        <f ca="1"/>
        <v>0</v>
      </c>
      <c r="EC63" s="37">
        <f ca="1"/>
        <v>0</v>
      </c>
      <c r="ED63" s="37">
        <f ca="1"/>
        <v>0</v>
      </c>
      <c r="EE63" s="37">
        <f ca="1"/>
        <v>0</v>
      </c>
      <c r="EF63" s="37">
        <f ca="1"/>
        <v>0</v>
      </c>
      <c r="EG63" s="37">
        <f ca="1"/>
        <v>0</v>
      </c>
      <c r="EH63" s="37">
        <f ca="1"/>
        <v>0</v>
      </c>
      <c r="EI63" s="37">
        <f ca="1"/>
        <v>0</v>
      </c>
      <c r="EJ63" s="37">
        <f ca="1"/>
        <v>0</v>
      </c>
      <c r="EK63" s="37">
        <f ca="1"/>
        <v>0</v>
      </c>
      <c r="EL63" s="37">
        <f ca="1"/>
        <v>0</v>
      </c>
      <c r="EM63" s="37">
        <f ca="1"/>
        <v>0</v>
      </c>
      <c r="EN63" s="37">
        <f ca="1"/>
        <v>0</v>
      </c>
      <c r="EO63" s="37">
        <f ca="1"/>
        <v>0</v>
      </c>
      <c r="EP63" s="37">
        <f ca="1"/>
        <v>0</v>
      </c>
      <c r="EQ63" s="37">
        <f ca="1"/>
        <v>0</v>
      </c>
      <c r="ER63" s="37">
        <f ca="1"/>
        <v>0</v>
      </c>
      <c r="ES63" s="37">
        <f ca="1"/>
        <v>0</v>
      </c>
      <c r="ET63" s="37">
        <f ca="1"/>
        <v>0</v>
      </c>
      <c r="EU63" s="37">
        <f ca="1"/>
        <v>0</v>
      </c>
      <c r="EV63" s="37">
        <f ca="1"/>
        <v>0</v>
      </c>
      <c r="EW63" s="37">
        <f ca="1"/>
        <v>0</v>
      </c>
      <c r="EX63" s="37">
        <f ca="1"/>
        <v>0</v>
      </c>
      <c r="EY63" s="37">
        <f ca="1"/>
        <v>0</v>
      </c>
      <c r="EZ63" s="37">
        <f ca="1"/>
        <v>0</v>
      </c>
      <c r="FA63" s="37">
        <f ca="1"/>
        <v>0</v>
      </c>
      <c r="FB63" s="37">
        <f ca="1"/>
        <v>0</v>
      </c>
      <c r="FC63" s="37">
        <f ca="1"/>
        <v>0</v>
      </c>
      <c r="FD63" s="37">
        <f ca="1"/>
        <v>0</v>
      </c>
      <c r="FE63" s="37">
        <f ca="1"/>
        <v>0</v>
      </c>
      <c r="FF63" s="37">
        <f ca="1"/>
        <v>0</v>
      </c>
      <c r="FG63" s="37">
        <f ca="1"/>
        <v>0</v>
      </c>
      <c r="FH63" s="37">
        <f ca="1"/>
        <v>0</v>
      </c>
      <c r="FI63" s="37">
        <f ca="1"/>
        <v>0</v>
      </c>
      <c r="FJ63" s="37">
        <f ca="1"/>
        <v>0</v>
      </c>
      <c r="FK63" s="37">
        <f ca="1"/>
        <v>0</v>
      </c>
      <c r="FL63" s="37">
        <f ca="1"/>
        <v>0</v>
      </c>
      <c r="FM63" s="37">
        <f ca="1"/>
        <v>0</v>
      </c>
      <c r="FN63" s="37">
        <f ca="1"/>
        <v>0</v>
      </c>
      <c r="FO63" s="37">
        <f ca="1"/>
        <v>0</v>
      </c>
      <c r="FP63" s="37">
        <f ca="1"/>
        <v>0</v>
      </c>
      <c r="FQ63" s="37">
        <f ca="1"/>
        <v>0</v>
      </c>
      <c r="FR63" s="37">
        <f ca="1"/>
        <v>0</v>
      </c>
      <c r="FS63" s="37">
        <f ca="1"/>
        <v>0</v>
      </c>
      <c r="FT63" s="37">
        <f ca="1"/>
        <v>0</v>
      </c>
      <c r="FU63" s="37">
        <f ca="1"/>
        <v>0</v>
      </c>
      <c r="FV63" s="37">
        <f ca="1"/>
        <v>0</v>
      </c>
      <c r="FW63" s="37">
        <f ca="1"/>
        <v>0</v>
      </c>
      <c r="FX63" s="37">
        <f ca="1"/>
        <v>0</v>
      </c>
      <c r="FY63" s="37">
        <f ca="1"/>
        <v>0</v>
      </c>
      <c r="FZ63" s="37">
        <f ca="1"/>
        <v>0</v>
      </c>
      <c r="GA63" s="37">
        <f ca="1"/>
        <v>0</v>
      </c>
      <c r="GB63" s="37">
        <f ca="1"/>
        <v>0</v>
      </c>
      <c r="GC63" s="37">
        <f ca="1"/>
        <v>0</v>
      </c>
      <c r="GD63" s="37">
        <f ca="1"/>
        <v>0</v>
      </c>
      <c r="GE63" s="37">
        <f ca="1"/>
        <v>0</v>
      </c>
      <c r="GF63" s="37">
        <f ca="1"/>
        <v>0</v>
      </c>
      <c r="GG63" s="37">
        <f ca="1"/>
        <v>0</v>
      </c>
      <c r="GH63" s="37">
        <f ca="1"/>
        <v>0</v>
      </c>
      <c r="GI63" s="37">
        <f ca="1"/>
        <v>0</v>
      </c>
      <c r="GJ63" s="37">
        <f ca="1"/>
        <v>0</v>
      </c>
      <c r="GK63" s="37">
        <f ca="1"/>
        <v>0</v>
      </c>
      <c r="GL63" s="37">
        <f ca="1"/>
        <v>0</v>
      </c>
      <c r="GM63" s="37">
        <f ca="1"/>
        <v>0</v>
      </c>
      <c r="GN63" s="37">
        <f ca="1"/>
        <v>0</v>
      </c>
      <c r="GO63" s="37">
        <f ca="1"/>
        <v>0</v>
      </c>
      <c r="GP63" s="37">
        <f ca="1"/>
        <v>0</v>
      </c>
      <c r="GQ63" s="37">
        <f ca="1"/>
        <v>0</v>
      </c>
      <c r="GR63" s="37">
        <f ca="1"/>
        <v>0</v>
      </c>
      <c r="GS63" s="37">
        <f ca="1"/>
        <v>0</v>
      </c>
      <c r="GT63" s="37">
        <f ca="1"/>
        <v>0</v>
      </c>
      <c r="GU63" s="37">
        <f ca="1"/>
        <v>0</v>
      </c>
      <c r="GV63" s="37">
        <f ca="1"/>
        <v>0</v>
      </c>
      <c r="GW63" s="37">
        <f ca="1"/>
        <v>0</v>
      </c>
      <c r="GX63" s="37">
        <f ca="1"/>
        <v>0</v>
      </c>
      <c r="GY63" s="37">
        <f ca="1"/>
        <v>0</v>
      </c>
      <c r="GZ63" s="37">
        <f ca="1"/>
        <v>0</v>
      </c>
      <c r="HA63" s="37">
        <f ca="1"/>
        <v>0</v>
      </c>
      <c r="HB63" s="37">
        <f ca="1"/>
        <v>0</v>
      </c>
      <c r="HC63" s="37">
        <f ca="1"/>
        <v>0</v>
      </c>
      <c r="HD63" s="37">
        <f ca="1"/>
        <v>0</v>
      </c>
      <c r="HE63" s="37">
        <f ca="1"/>
        <v>0</v>
      </c>
      <c r="HF63" s="37">
        <f ca="1"/>
        <v>0</v>
      </c>
      <c r="HG63" s="37">
        <f ca="1"/>
        <v>0</v>
      </c>
      <c r="HH63" s="37">
        <f ca="1"/>
        <v>0</v>
      </c>
      <c r="HI63" s="37">
        <f ca="1"/>
        <v>0</v>
      </c>
      <c r="HJ63" s="37">
        <f ca="1"/>
        <v>0</v>
      </c>
      <c r="HK63" s="37">
        <f ca="1"/>
        <v>0</v>
      </c>
      <c r="HL63" s="37">
        <f ca="1"/>
        <v>0</v>
      </c>
      <c r="HM63" s="37">
        <f ca="1"/>
        <v>0</v>
      </c>
      <c r="HN63" s="37">
        <f ca="1"/>
        <v>0</v>
      </c>
      <c r="HO63" s="37">
        <f ca="1"/>
        <v>0</v>
      </c>
      <c r="HP63" s="37">
        <f ca="1"/>
        <v>0</v>
      </c>
      <c r="HQ63" s="37">
        <f ca="1"/>
        <v>0</v>
      </c>
      <c r="HR63" s="37">
        <f ca="1"/>
        <v>0</v>
      </c>
      <c r="HS63" s="37">
        <f ca="1"/>
        <v>0</v>
      </c>
      <c r="HT63" s="37">
        <f ca="1"/>
        <v>0</v>
      </c>
      <c r="HU63" s="37">
        <f ca="1"/>
        <v>0</v>
      </c>
      <c r="HV63" s="37">
        <f ca="1"/>
        <v>0</v>
      </c>
      <c r="HW63" s="37">
        <f ca="1"/>
        <v>0</v>
      </c>
      <c r="HX63" s="37">
        <f ca="1"/>
        <v>0</v>
      </c>
      <c r="HY63" s="37">
        <f ca="1"/>
        <v>0</v>
      </c>
      <c r="HZ63" s="37">
        <f ca="1"/>
        <v>0</v>
      </c>
      <c r="IA63" s="37">
        <f ca="1"/>
        <v>0</v>
      </c>
      <c r="IB63" s="37">
        <f ca="1"/>
        <v>0</v>
      </c>
      <c r="IC63" s="37">
        <f ca="1"/>
        <v>0</v>
      </c>
      <c r="ID63" s="37">
        <f ca="1"/>
        <v>0</v>
      </c>
      <c r="IE63" s="37">
        <f ca="1"/>
        <v>0</v>
      </c>
      <c r="IF63" s="37">
        <f ca="1"/>
        <v>0</v>
      </c>
      <c r="IG63" s="37">
        <f ca="1"/>
        <v>0</v>
      </c>
      <c r="IH63" s="37">
        <f ca="1"/>
        <v>0</v>
      </c>
      <c r="II63" s="37">
        <f ca="1"/>
        <v>0</v>
      </c>
      <c r="IJ63" s="37">
        <f ca="1"/>
        <v>0</v>
      </c>
      <c r="IK63" s="37">
        <f ca="1"/>
        <v>0</v>
      </c>
      <c r="IL63" s="37">
        <f ca="1"/>
        <v>0</v>
      </c>
      <c r="IM63" s="37">
        <f ca="1"/>
        <v>0</v>
      </c>
      <c r="IN63" s="37">
        <f ca="1"/>
        <v>0</v>
      </c>
      <c r="IO63" s="37">
        <f ca="1"/>
        <v>0</v>
      </c>
      <c r="IP63" s="37">
        <f ca="1"/>
        <v>0</v>
      </c>
      <c r="IQ63" s="37">
        <f ca="1"/>
        <v>0</v>
      </c>
      <c r="IR63" s="37">
        <f ca="1"/>
        <v>0</v>
      </c>
      <c r="IS63" s="37">
        <f ca="1"/>
        <v>0</v>
      </c>
      <c r="IT63" s="37">
        <f ca="1"/>
        <v>0</v>
      </c>
      <c r="IU63" s="37">
        <f ca="1"/>
        <v>0</v>
      </c>
      <c r="IV63" s="37">
        <f ca="1"/>
        <v>0</v>
      </c>
      <c r="IW63" s="37">
        <f ca="1"/>
        <v>0</v>
      </c>
      <c r="IX63" s="37">
        <f ca="1"/>
        <v>0</v>
      </c>
      <c r="IY63" s="37">
        <f ca="1"/>
        <v>0</v>
      </c>
      <c r="IZ63" s="37">
        <f ca="1"/>
        <v>0</v>
      </c>
      <c r="JA63" s="37">
        <f ca="1"/>
        <v>0</v>
      </c>
      <c r="JB63" s="37">
        <f ca="1"/>
        <v>0</v>
      </c>
      <c r="JC63" s="37">
        <f ca="1"/>
        <v>0</v>
      </c>
      <c r="JD63" s="37">
        <f ca="1"/>
        <v>0</v>
      </c>
      <c r="JE63" s="37">
        <f ca="1"/>
        <v>0</v>
      </c>
      <c r="JF63" s="37">
        <f ca="1"/>
        <v>0</v>
      </c>
      <c r="JG63" s="37">
        <f ca="1"/>
        <v>0</v>
      </c>
      <c r="JH63" s="37">
        <f ca="1"/>
        <v>0</v>
      </c>
      <c r="JI63" s="37">
        <f ca="1"/>
        <v>0</v>
      </c>
      <c r="JJ63" s="37">
        <f ca="1"/>
        <v>0</v>
      </c>
      <c r="JK63" s="37">
        <f ca="1"/>
        <v>0</v>
      </c>
      <c r="JL63" s="37">
        <f ca="1"/>
        <v>0</v>
      </c>
      <c r="JM63" s="37">
        <f ca="1"/>
        <v>0</v>
      </c>
      <c r="JN63" s="37">
        <f ca="1"/>
        <v>0</v>
      </c>
      <c r="JO63" s="37">
        <f ca="1"/>
        <v>0</v>
      </c>
      <c r="JP63" s="37">
        <f ca="1"/>
        <v>0</v>
      </c>
      <c r="JQ63" s="37">
        <f ca="1"/>
        <v>0</v>
      </c>
      <c r="JR63" s="37">
        <f ca="1"/>
        <v>0</v>
      </c>
      <c r="JS63" s="37">
        <f ca="1"/>
        <v>0</v>
      </c>
      <c r="JT63" s="37">
        <f ca="1"/>
        <v>0</v>
      </c>
      <c r="JU63" s="37">
        <f ca="1"/>
        <v>0</v>
      </c>
      <c r="JV63" s="37">
        <f ca="1"/>
        <v>0</v>
      </c>
      <c r="JW63" s="37">
        <f ca="1"/>
        <v>0</v>
      </c>
      <c r="JX63" s="37">
        <f ca="1"/>
        <v>0</v>
      </c>
      <c r="JY63" s="37">
        <f ca="1"/>
        <v>0</v>
      </c>
      <c r="JZ63" s="37">
        <f ca="1"/>
        <v>0</v>
      </c>
      <c r="KA63" s="37">
        <f ca="1"/>
        <v>0</v>
      </c>
      <c r="KB63" s="37">
        <f ca="1"/>
        <v>0</v>
      </c>
      <c r="KC63" s="37">
        <f ca="1"/>
        <v>0</v>
      </c>
      <c r="KD63" s="37">
        <f ca="1"/>
        <v>0</v>
      </c>
      <c r="KE63" s="37">
        <f ca="1"/>
        <v>0</v>
      </c>
      <c r="KF63" s="37">
        <f ca="1"/>
        <v>0</v>
      </c>
      <c r="KG63" s="37">
        <f ca="1"/>
        <v>0</v>
      </c>
      <c r="KH63" s="37">
        <f ca="1"/>
        <v>0</v>
      </c>
      <c r="KI63" s="37">
        <f ca="1"/>
        <v>0</v>
      </c>
      <c r="KJ63" s="37">
        <f ca="1"/>
        <v>0</v>
      </c>
      <c r="KK63" s="37">
        <f ca="1"/>
        <v>0</v>
      </c>
      <c r="KL63" s="37">
        <f ca="1"/>
        <v>0</v>
      </c>
      <c r="KM63" s="37">
        <f ca="1"/>
        <v>0</v>
      </c>
      <c r="KN63" s="37">
        <f ca="1"/>
        <v>0</v>
      </c>
      <c r="KO63" s="37">
        <f ca="1"/>
        <v>0</v>
      </c>
      <c r="KP63" s="37">
        <f ca="1"/>
        <v>0</v>
      </c>
      <c r="KQ63" s="37">
        <f ca="1"/>
        <v>0</v>
      </c>
      <c r="KR63" s="37">
        <f ca="1"/>
        <v>0</v>
      </c>
      <c r="KS63" s="37">
        <f ca="1"/>
        <v>0</v>
      </c>
      <c r="KT63" s="37">
        <f ca="1"/>
        <v>0</v>
      </c>
      <c r="KU63" s="37">
        <f ca="1"/>
        <v>0</v>
      </c>
      <c r="KV63" s="37">
        <f ca="1"/>
        <v>0</v>
      </c>
      <c r="KW63" s="37">
        <f ca="1"/>
        <v>0</v>
      </c>
      <c r="KX63" s="37">
        <f ca="1"/>
        <v>0</v>
      </c>
      <c r="KY63" s="37">
        <f ca="1"/>
        <v>0</v>
      </c>
      <c r="KZ63" s="37">
        <f ca="1"/>
        <v>0</v>
      </c>
      <c r="LA63" s="37">
        <f ca="1"/>
        <v>0</v>
      </c>
      <c r="LB63" s="37">
        <f ca="1"/>
        <v>0</v>
      </c>
      <c r="LC63" s="37">
        <f ca="1"/>
        <v>0</v>
      </c>
      <c r="LD63" s="37">
        <f ca="1"/>
        <v>0</v>
      </c>
      <c r="LE63" s="37">
        <f ca="1"/>
        <v>0</v>
      </c>
      <c r="LF63" s="37">
        <f ca="1"/>
        <v>0</v>
      </c>
      <c r="LG63" s="37">
        <f ca="1"/>
        <v>0</v>
      </c>
      <c r="LH63" s="37">
        <f ca="1"/>
        <v>0</v>
      </c>
      <c r="LI63" s="37">
        <f ca="1"/>
        <v>0</v>
      </c>
      <c r="LJ63" s="37">
        <f ca="1"/>
        <v>0</v>
      </c>
      <c r="LK63" s="37">
        <f ca="1"/>
        <v>0</v>
      </c>
      <c r="LL63" s="37">
        <f ca="1"/>
        <v>0</v>
      </c>
      <c r="LM63" s="37">
        <f ca="1"/>
        <v>0</v>
      </c>
      <c r="LN63" s="37">
        <f ca="1"/>
        <v>0</v>
      </c>
      <c r="LO63" s="37">
        <f ca="1"/>
        <v>0</v>
      </c>
      <c r="LP63" s="37">
        <f ca="1"/>
        <v>0</v>
      </c>
      <c r="LQ63" s="37">
        <f ca="1"/>
        <v>0</v>
      </c>
      <c r="LR63" s="37">
        <f ca="1"/>
        <v>0</v>
      </c>
      <c r="LS63" s="37">
        <f ca="1"/>
        <v>0</v>
      </c>
      <c r="LT63" s="37">
        <f ca="1"/>
        <v>0</v>
      </c>
      <c r="LU63" s="37">
        <f ca="1"/>
        <v>0</v>
      </c>
      <c r="LV63" s="37">
        <f ca="1"/>
        <v>0</v>
      </c>
      <c r="LW63" s="37">
        <f ca="1"/>
        <v>0</v>
      </c>
      <c r="LX63" s="37">
        <f ca="1"/>
        <v>0</v>
      </c>
      <c r="LY63" s="37">
        <f ca="1"/>
        <v>0</v>
      </c>
      <c r="LZ63" s="37">
        <f ca="1"/>
        <v>0</v>
      </c>
      <c r="MA63" s="37">
        <f ca="1"/>
        <v>0</v>
      </c>
      <c r="MB63" s="37">
        <f ca="1"/>
        <v>0</v>
      </c>
      <c r="MC63" s="37">
        <f ca="1"/>
        <v>0</v>
      </c>
      <c r="MD63" s="37">
        <f ca="1"/>
        <v>0</v>
      </c>
      <c r="ME63" s="37">
        <f ca="1"/>
        <v>0</v>
      </c>
      <c r="MF63" s="37">
        <f ca="1"/>
        <v>0</v>
      </c>
      <c r="MG63" s="37">
        <f ca="1"/>
        <v>0</v>
      </c>
      <c r="MH63" s="37">
        <f ca="1"/>
        <v>0</v>
      </c>
      <c r="MI63" s="37">
        <f ca="1"/>
        <v>0</v>
      </c>
      <c r="MJ63" s="37">
        <f ca="1"/>
        <v>0</v>
      </c>
      <c r="MK63" s="37">
        <f ca="1"/>
        <v>0</v>
      </c>
      <c r="ML63" s="37">
        <f ca="1"/>
        <v>0</v>
      </c>
      <c r="MM63" s="37">
        <f ca="1"/>
        <v>0</v>
      </c>
      <c r="MN63" s="37">
        <f ca="1"/>
        <v>0</v>
      </c>
      <c r="MO63" s="37">
        <f ca="1"/>
        <v>0</v>
      </c>
      <c r="MP63" s="37">
        <f ca="1"/>
        <v>0</v>
      </c>
      <c r="MQ63" s="37">
        <f ca="1"/>
        <v>0</v>
      </c>
      <c r="MR63" s="37">
        <f ca="1"/>
        <v>0</v>
      </c>
      <c r="MS63" s="37">
        <f ca="1"/>
        <v>0</v>
      </c>
      <c r="MT63" s="37">
        <f ca="1"/>
        <v>0</v>
      </c>
      <c r="MU63" s="37">
        <f ca="1"/>
        <v>0</v>
      </c>
      <c r="MV63" s="37">
        <f ca="1"/>
        <v>0</v>
      </c>
      <c r="MW63" s="37">
        <f ca="1"/>
        <v>0</v>
      </c>
      <c r="MX63" s="37">
        <f ca="1"/>
        <v>0</v>
      </c>
      <c r="MY63" s="37">
        <f ca="1"/>
        <v>0</v>
      </c>
      <c r="MZ63" s="37">
        <f ca="1"/>
        <v>0</v>
      </c>
      <c r="NA63" s="37">
        <f ca="1"/>
        <v>0</v>
      </c>
    </row>
    <row r="64" spans="2:365" x14ac:dyDescent="0.25">
      <c r="D64" s="36" t="str">
        <f t="shared" si="235"/>
        <v>2y</v>
      </c>
      <c r="E64" s="37">
        <f ca="1"/>
        <v>0</v>
      </c>
      <c r="F64" s="37">
        <f ca="1"/>
        <v>0</v>
      </c>
      <c r="G64" s="37">
        <f ca="1"/>
        <v>0</v>
      </c>
      <c r="H64" s="37">
        <f ca="1"/>
        <v>0</v>
      </c>
      <c r="I64" s="37">
        <f ca="1"/>
        <v>0</v>
      </c>
      <c r="J64" s="37">
        <f ca="1"/>
        <v>0</v>
      </c>
      <c r="K64" s="37">
        <f ca="1"/>
        <v>0</v>
      </c>
      <c r="L64" s="37">
        <f ca="1"/>
        <v>0</v>
      </c>
      <c r="M64" s="37">
        <f ca="1"/>
        <v>0</v>
      </c>
      <c r="N64" s="37">
        <f ca="1"/>
        <v>0</v>
      </c>
      <c r="O64" s="37">
        <f ca="1"/>
        <v>0</v>
      </c>
      <c r="P64" s="37">
        <f ca="1"/>
        <v>0</v>
      </c>
      <c r="Q64" s="37">
        <f ca="1"/>
        <v>0</v>
      </c>
      <c r="R64" s="37">
        <f ca="1"/>
        <v>8.3333333333333329E-2</v>
      </c>
      <c r="S64" s="37">
        <f ca="1"/>
        <v>0.16666666666666666</v>
      </c>
      <c r="T64" s="37">
        <f ca="1"/>
        <v>0.25</v>
      </c>
      <c r="U64" s="37">
        <f ca="1"/>
        <v>0.33333333333333331</v>
      </c>
      <c r="V64" s="37">
        <f ca="1"/>
        <v>0.41666666666666669</v>
      </c>
      <c r="W64" s="37">
        <f ca="1"/>
        <v>0.5</v>
      </c>
      <c r="X64" s="37">
        <f ca="1"/>
        <v>0.58333333333333337</v>
      </c>
      <c r="Y64" s="37">
        <f ca="1"/>
        <v>0.66666666666666663</v>
      </c>
      <c r="Z64" s="37">
        <f ca="1"/>
        <v>0.75</v>
      </c>
      <c r="AA64" s="37">
        <f ca="1"/>
        <v>0.83333333333333337</v>
      </c>
      <c r="AB64" s="37">
        <f ca="1"/>
        <v>0.91666666666666663</v>
      </c>
      <c r="AC64" s="37">
        <f ca="1"/>
        <v>1</v>
      </c>
      <c r="AD64" s="37">
        <f ca="1"/>
        <v>0.91666666666666663</v>
      </c>
      <c r="AE64" s="37">
        <f ca="1"/>
        <v>0.83333333333333337</v>
      </c>
      <c r="AF64" s="37">
        <f ca="1"/>
        <v>0.75</v>
      </c>
      <c r="AG64" s="37">
        <f ca="1"/>
        <v>0.66666666666666674</v>
      </c>
      <c r="AH64" s="37">
        <f ca="1"/>
        <v>0.58333333333333326</v>
      </c>
      <c r="AI64" s="37">
        <f ca="1"/>
        <v>0.5</v>
      </c>
      <c r="AJ64" s="37">
        <f ca="1"/>
        <v>0.41666666666666663</v>
      </c>
      <c r="AK64" s="37">
        <f ca="1"/>
        <v>0.33333333333333337</v>
      </c>
      <c r="AL64" s="37">
        <f ca="1"/>
        <v>0.25</v>
      </c>
      <c r="AM64" s="37">
        <f ca="1"/>
        <v>0.16666666666666663</v>
      </c>
      <c r="AN64" s="37">
        <f ca="1"/>
        <v>8.333333333333337E-2</v>
      </c>
      <c r="AO64" s="37">
        <f ca="1"/>
        <v>0</v>
      </c>
      <c r="AP64" s="37">
        <f ca="1"/>
        <v>0</v>
      </c>
      <c r="AQ64" s="37">
        <f ca="1"/>
        <v>0</v>
      </c>
      <c r="AR64" s="37">
        <f ca="1"/>
        <v>0</v>
      </c>
      <c r="AS64" s="37">
        <f ca="1"/>
        <v>0</v>
      </c>
      <c r="AT64" s="37">
        <f ca="1"/>
        <v>0</v>
      </c>
      <c r="AU64" s="37">
        <f ca="1"/>
        <v>0</v>
      </c>
      <c r="AV64" s="37">
        <f ca="1"/>
        <v>0</v>
      </c>
      <c r="AW64" s="37">
        <f ca="1"/>
        <v>0</v>
      </c>
      <c r="AX64" s="37">
        <f ca="1"/>
        <v>0</v>
      </c>
      <c r="AY64" s="37">
        <f ca="1"/>
        <v>0</v>
      </c>
      <c r="AZ64" s="37">
        <f ca="1"/>
        <v>0</v>
      </c>
      <c r="BA64" s="37">
        <f ca="1"/>
        <v>0</v>
      </c>
      <c r="BB64" s="37">
        <f ca="1"/>
        <v>0</v>
      </c>
      <c r="BC64" s="37">
        <f ca="1"/>
        <v>0</v>
      </c>
      <c r="BD64" s="37">
        <f ca="1"/>
        <v>0</v>
      </c>
      <c r="BE64" s="37">
        <f ca="1"/>
        <v>0</v>
      </c>
      <c r="BF64" s="37">
        <f ca="1"/>
        <v>0</v>
      </c>
      <c r="BG64" s="37">
        <f ca="1"/>
        <v>0</v>
      </c>
      <c r="BH64" s="37">
        <f ca="1"/>
        <v>0</v>
      </c>
      <c r="BI64" s="37">
        <f ca="1"/>
        <v>0</v>
      </c>
      <c r="BJ64" s="37">
        <f ca="1"/>
        <v>0</v>
      </c>
      <c r="BK64" s="37">
        <f ca="1"/>
        <v>0</v>
      </c>
      <c r="BL64" s="37">
        <f ca="1"/>
        <v>0</v>
      </c>
      <c r="BM64" s="37">
        <f ca="1"/>
        <v>0</v>
      </c>
      <c r="BN64" s="37">
        <f ca="1"/>
        <v>0</v>
      </c>
      <c r="BO64" s="37">
        <f ca="1"/>
        <v>0</v>
      </c>
      <c r="BP64" s="37">
        <f ca="1"/>
        <v>0</v>
      </c>
      <c r="BQ64" s="37">
        <f ca="1"/>
        <v>0</v>
      </c>
      <c r="BR64" s="37">
        <f ca="1"/>
        <v>0</v>
      </c>
      <c r="BS64" s="37">
        <f ca="1"/>
        <v>0</v>
      </c>
      <c r="BT64" s="37">
        <f ca="1"/>
        <v>0</v>
      </c>
      <c r="BU64" s="37">
        <f ca="1"/>
        <v>0</v>
      </c>
      <c r="BV64" s="37">
        <f ca="1"/>
        <v>0</v>
      </c>
      <c r="BW64" s="37">
        <f ca="1"/>
        <v>0</v>
      </c>
      <c r="BX64" s="37">
        <f ca="1"/>
        <v>0</v>
      </c>
      <c r="BY64" s="37">
        <f ca="1"/>
        <v>0</v>
      </c>
      <c r="BZ64" s="37">
        <f ca="1"/>
        <v>0</v>
      </c>
      <c r="CA64" s="37">
        <f ca="1"/>
        <v>0</v>
      </c>
      <c r="CB64" s="37">
        <f ca="1"/>
        <v>0</v>
      </c>
      <c r="CC64" s="37">
        <f ca="1"/>
        <v>0</v>
      </c>
      <c r="CD64" s="37">
        <f ca="1"/>
        <v>0</v>
      </c>
      <c r="CE64" s="37">
        <f ca="1"/>
        <v>0</v>
      </c>
      <c r="CF64" s="37">
        <f ca="1"/>
        <v>0</v>
      </c>
      <c r="CG64" s="37">
        <f ca="1"/>
        <v>0</v>
      </c>
      <c r="CH64" s="37">
        <f ca="1"/>
        <v>0</v>
      </c>
      <c r="CI64" s="37">
        <f ca="1"/>
        <v>0</v>
      </c>
      <c r="CJ64" s="37">
        <f ca="1"/>
        <v>0</v>
      </c>
      <c r="CK64" s="37">
        <f ca="1"/>
        <v>0</v>
      </c>
      <c r="CL64" s="37">
        <f ca="1"/>
        <v>0</v>
      </c>
      <c r="CM64" s="37">
        <f ca="1"/>
        <v>0</v>
      </c>
      <c r="CN64" s="37">
        <f ca="1"/>
        <v>0</v>
      </c>
      <c r="CO64" s="37">
        <f ca="1"/>
        <v>0</v>
      </c>
      <c r="CP64" s="37">
        <f ca="1"/>
        <v>0</v>
      </c>
      <c r="CQ64" s="37">
        <f ca="1"/>
        <v>0</v>
      </c>
      <c r="CR64" s="37">
        <f ca="1"/>
        <v>0</v>
      </c>
      <c r="CS64" s="37">
        <f ca="1"/>
        <v>0</v>
      </c>
      <c r="CT64" s="37">
        <f ca="1"/>
        <v>0</v>
      </c>
      <c r="CU64" s="37">
        <f ca="1"/>
        <v>0</v>
      </c>
      <c r="CV64" s="37">
        <f ca="1"/>
        <v>0</v>
      </c>
      <c r="CW64" s="37">
        <f ca="1"/>
        <v>0</v>
      </c>
      <c r="CX64" s="37">
        <f ca="1"/>
        <v>0</v>
      </c>
      <c r="CY64" s="37">
        <f ca="1"/>
        <v>0</v>
      </c>
      <c r="CZ64" s="37">
        <f ca="1"/>
        <v>0</v>
      </c>
      <c r="DA64" s="37">
        <f ca="1"/>
        <v>0</v>
      </c>
      <c r="DB64" s="37">
        <f ca="1"/>
        <v>0</v>
      </c>
      <c r="DC64" s="37">
        <f ca="1"/>
        <v>0</v>
      </c>
      <c r="DD64" s="37">
        <f ca="1"/>
        <v>0</v>
      </c>
      <c r="DE64" s="37">
        <f ca="1"/>
        <v>0</v>
      </c>
      <c r="DF64" s="37">
        <f ca="1"/>
        <v>0</v>
      </c>
      <c r="DG64" s="37">
        <f ca="1"/>
        <v>0</v>
      </c>
      <c r="DH64" s="37">
        <f ca="1"/>
        <v>0</v>
      </c>
      <c r="DI64" s="37">
        <f ca="1"/>
        <v>0</v>
      </c>
      <c r="DJ64" s="37">
        <f ca="1"/>
        <v>0</v>
      </c>
      <c r="DK64" s="37">
        <f ca="1"/>
        <v>0</v>
      </c>
      <c r="DL64" s="37">
        <f ca="1"/>
        <v>0</v>
      </c>
      <c r="DM64" s="37">
        <f ca="1"/>
        <v>0</v>
      </c>
      <c r="DN64" s="37">
        <f ca="1"/>
        <v>0</v>
      </c>
      <c r="DO64" s="37">
        <f ca="1"/>
        <v>0</v>
      </c>
      <c r="DP64" s="37">
        <f ca="1"/>
        <v>0</v>
      </c>
      <c r="DQ64" s="37">
        <f ca="1"/>
        <v>0</v>
      </c>
      <c r="DR64" s="37">
        <f ca="1"/>
        <v>0</v>
      </c>
      <c r="DS64" s="37">
        <f ca="1"/>
        <v>0</v>
      </c>
      <c r="DT64" s="37">
        <f ca="1"/>
        <v>0</v>
      </c>
      <c r="DU64" s="37">
        <f ca="1"/>
        <v>0</v>
      </c>
      <c r="DV64" s="37">
        <f ca="1"/>
        <v>0</v>
      </c>
      <c r="DW64" s="37">
        <f ca="1"/>
        <v>0</v>
      </c>
      <c r="DX64" s="37">
        <f ca="1"/>
        <v>0</v>
      </c>
      <c r="DY64" s="37">
        <f ca="1"/>
        <v>0</v>
      </c>
      <c r="DZ64" s="37">
        <f ca="1"/>
        <v>0</v>
      </c>
      <c r="EA64" s="37">
        <f ca="1"/>
        <v>0</v>
      </c>
      <c r="EB64" s="37">
        <f ca="1"/>
        <v>0</v>
      </c>
      <c r="EC64" s="37">
        <f ca="1"/>
        <v>0</v>
      </c>
      <c r="ED64" s="37">
        <f ca="1"/>
        <v>0</v>
      </c>
      <c r="EE64" s="37">
        <f ca="1"/>
        <v>0</v>
      </c>
      <c r="EF64" s="37">
        <f ca="1"/>
        <v>0</v>
      </c>
      <c r="EG64" s="37">
        <f ca="1"/>
        <v>0</v>
      </c>
      <c r="EH64" s="37">
        <f ca="1"/>
        <v>0</v>
      </c>
      <c r="EI64" s="37">
        <f ca="1"/>
        <v>0</v>
      </c>
      <c r="EJ64" s="37">
        <f ca="1"/>
        <v>0</v>
      </c>
      <c r="EK64" s="37">
        <f ca="1"/>
        <v>0</v>
      </c>
      <c r="EL64" s="37">
        <f ca="1"/>
        <v>0</v>
      </c>
      <c r="EM64" s="37">
        <f ca="1"/>
        <v>0</v>
      </c>
      <c r="EN64" s="37">
        <f ca="1"/>
        <v>0</v>
      </c>
      <c r="EO64" s="37">
        <f ca="1"/>
        <v>0</v>
      </c>
      <c r="EP64" s="37">
        <f ca="1"/>
        <v>0</v>
      </c>
      <c r="EQ64" s="37">
        <f ca="1"/>
        <v>0</v>
      </c>
      <c r="ER64" s="37">
        <f ca="1"/>
        <v>0</v>
      </c>
      <c r="ES64" s="37">
        <f ca="1"/>
        <v>0</v>
      </c>
      <c r="ET64" s="37">
        <f ca="1"/>
        <v>0</v>
      </c>
      <c r="EU64" s="37">
        <f ca="1"/>
        <v>0</v>
      </c>
      <c r="EV64" s="37">
        <f ca="1"/>
        <v>0</v>
      </c>
      <c r="EW64" s="37">
        <f ca="1"/>
        <v>0</v>
      </c>
      <c r="EX64" s="37">
        <f ca="1"/>
        <v>0</v>
      </c>
      <c r="EY64" s="37">
        <f ca="1"/>
        <v>0</v>
      </c>
      <c r="EZ64" s="37">
        <f ca="1"/>
        <v>0</v>
      </c>
      <c r="FA64" s="37">
        <f ca="1"/>
        <v>0</v>
      </c>
      <c r="FB64" s="37">
        <f ca="1"/>
        <v>0</v>
      </c>
      <c r="FC64" s="37">
        <f ca="1"/>
        <v>0</v>
      </c>
      <c r="FD64" s="37">
        <f ca="1"/>
        <v>0</v>
      </c>
      <c r="FE64" s="37">
        <f ca="1"/>
        <v>0</v>
      </c>
      <c r="FF64" s="37">
        <f ca="1"/>
        <v>0</v>
      </c>
      <c r="FG64" s="37">
        <f ca="1"/>
        <v>0</v>
      </c>
      <c r="FH64" s="37">
        <f ca="1"/>
        <v>0</v>
      </c>
      <c r="FI64" s="37">
        <f ca="1"/>
        <v>0</v>
      </c>
      <c r="FJ64" s="37">
        <f ca="1"/>
        <v>0</v>
      </c>
      <c r="FK64" s="37">
        <f ca="1"/>
        <v>0</v>
      </c>
      <c r="FL64" s="37">
        <f ca="1"/>
        <v>0</v>
      </c>
      <c r="FM64" s="37">
        <f ca="1"/>
        <v>0</v>
      </c>
      <c r="FN64" s="37">
        <f ca="1"/>
        <v>0</v>
      </c>
      <c r="FO64" s="37">
        <f ca="1"/>
        <v>0</v>
      </c>
      <c r="FP64" s="37">
        <f ca="1"/>
        <v>0</v>
      </c>
      <c r="FQ64" s="37">
        <f ca="1"/>
        <v>0</v>
      </c>
      <c r="FR64" s="37">
        <f ca="1"/>
        <v>0</v>
      </c>
      <c r="FS64" s="37">
        <f ca="1"/>
        <v>0</v>
      </c>
      <c r="FT64" s="37">
        <f ca="1"/>
        <v>0</v>
      </c>
      <c r="FU64" s="37">
        <f ca="1"/>
        <v>0</v>
      </c>
      <c r="FV64" s="37">
        <f ca="1"/>
        <v>0</v>
      </c>
      <c r="FW64" s="37">
        <f ca="1"/>
        <v>0</v>
      </c>
      <c r="FX64" s="37">
        <f ca="1"/>
        <v>0</v>
      </c>
      <c r="FY64" s="37">
        <f ca="1"/>
        <v>0</v>
      </c>
      <c r="FZ64" s="37">
        <f ca="1"/>
        <v>0</v>
      </c>
      <c r="GA64" s="37">
        <f ca="1"/>
        <v>0</v>
      </c>
      <c r="GB64" s="37">
        <f ca="1"/>
        <v>0</v>
      </c>
      <c r="GC64" s="37">
        <f ca="1"/>
        <v>0</v>
      </c>
      <c r="GD64" s="37">
        <f ca="1"/>
        <v>0</v>
      </c>
      <c r="GE64" s="37">
        <f ca="1"/>
        <v>0</v>
      </c>
      <c r="GF64" s="37">
        <f ca="1"/>
        <v>0</v>
      </c>
      <c r="GG64" s="37">
        <f ca="1"/>
        <v>0</v>
      </c>
      <c r="GH64" s="37">
        <f ca="1"/>
        <v>0</v>
      </c>
      <c r="GI64" s="37">
        <f ca="1"/>
        <v>0</v>
      </c>
      <c r="GJ64" s="37">
        <f ca="1"/>
        <v>0</v>
      </c>
      <c r="GK64" s="37">
        <f ca="1"/>
        <v>0</v>
      </c>
      <c r="GL64" s="37">
        <f ca="1"/>
        <v>0</v>
      </c>
      <c r="GM64" s="37">
        <f ca="1"/>
        <v>0</v>
      </c>
      <c r="GN64" s="37">
        <f ca="1"/>
        <v>0</v>
      </c>
      <c r="GO64" s="37">
        <f ca="1"/>
        <v>0</v>
      </c>
      <c r="GP64" s="37">
        <f ca="1"/>
        <v>0</v>
      </c>
      <c r="GQ64" s="37">
        <f ca="1"/>
        <v>0</v>
      </c>
      <c r="GR64" s="37">
        <f ca="1"/>
        <v>0</v>
      </c>
      <c r="GS64" s="37">
        <f ca="1"/>
        <v>0</v>
      </c>
      <c r="GT64" s="37">
        <f ca="1"/>
        <v>0</v>
      </c>
      <c r="GU64" s="37">
        <f ca="1"/>
        <v>0</v>
      </c>
      <c r="GV64" s="37">
        <f ca="1"/>
        <v>0</v>
      </c>
      <c r="GW64" s="37">
        <f ca="1"/>
        <v>0</v>
      </c>
      <c r="GX64" s="37">
        <f ca="1"/>
        <v>0</v>
      </c>
      <c r="GY64" s="37">
        <f ca="1"/>
        <v>0</v>
      </c>
      <c r="GZ64" s="37">
        <f ca="1"/>
        <v>0</v>
      </c>
      <c r="HA64" s="37">
        <f ca="1"/>
        <v>0</v>
      </c>
      <c r="HB64" s="37">
        <f ca="1"/>
        <v>0</v>
      </c>
      <c r="HC64" s="37">
        <f ca="1"/>
        <v>0</v>
      </c>
      <c r="HD64" s="37">
        <f ca="1"/>
        <v>0</v>
      </c>
      <c r="HE64" s="37">
        <f ca="1"/>
        <v>0</v>
      </c>
      <c r="HF64" s="37">
        <f ca="1"/>
        <v>0</v>
      </c>
      <c r="HG64" s="37">
        <f ca="1"/>
        <v>0</v>
      </c>
      <c r="HH64" s="37">
        <f ca="1"/>
        <v>0</v>
      </c>
      <c r="HI64" s="37">
        <f ca="1"/>
        <v>0</v>
      </c>
      <c r="HJ64" s="37">
        <f ca="1"/>
        <v>0</v>
      </c>
      <c r="HK64" s="37">
        <f ca="1"/>
        <v>0</v>
      </c>
      <c r="HL64" s="37">
        <f ca="1"/>
        <v>0</v>
      </c>
      <c r="HM64" s="37">
        <f ca="1"/>
        <v>0</v>
      </c>
      <c r="HN64" s="37">
        <f ca="1"/>
        <v>0</v>
      </c>
      <c r="HO64" s="37">
        <f ca="1"/>
        <v>0</v>
      </c>
      <c r="HP64" s="37">
        <f ca="1"/>
        <v>0</v>
      </c>
      <c r="HQ64" s="37">
        <f ca="1"/>
        <v>0</v>
      </c>
      <c r="HR64" s="37">
        <f ca="1"/>
        <v>0</v>
      </c>
      <c r="HS64" s="37">
        <f ca="1"/>
        <v>0</v>
      </c>
      <c r="HT64" s="37">
        <f ca="1"/>
        <v>0</v>
      </c>
      <c r="HU64" s="37">
        <f ca="1"/>
        <v>0</v>
      </c>
      <c r="HV64" s="37">
        <f ca="1"/>
        <v>0</v>
      </c>
      <c r="HW64" s="37">
        <f ca="1"/>
        <v>0</v>
      </c>
      <c r="HX64" s="37">
        <f ca="1"/>
        <v>0</v>
      </c>
      <c r="HY64" s="37">
        <f ca="1"/>
        <v>0</v>
      </c>
      <c r="HZ64" s="37">
        <f ca="1"/>
        <v>0</v>
      </c>
      <c r="IA64" s="37">
        <f ca="1"/>
        <v>0</v>
      </c>
      <c r="IB64" s="37">
        <f ca="1"/>
        <v>0</v>
      </c>
      <c r="IC64" s="37">
        <f ca="1"/>
        <v>0</v>
      </c>
      <c r="ID64" s="37">
        <f ca="1"/>
        <v>0</v>
      </c>
      <c r="IE64" s="37">
        <f ca="1"/>
        <v>0</v>
      </c>
      <c r="IF64" s="37">
        <f ca="1"/>
        <v>0</v>
      </c>
      <c r="IG64" s="37">
        <f ca="1"/>
        <v>0</v>
      </c>
      <c r="IH64" s="37">
        <f ca="1"/>
        <v>0</v>
      </c>
      <c r="II64" s="37">
        <f ca="1"/>
        <v>0</v>
      </c>
      <c r="IJ64" s="37">
        <f ca="1"/>
        <v>0</v>
      </c>
      <c r="IK64" s="37">
        <f ca="1"/>
        <v>0</v>
      </c>
      <c r="IL64" s="37">
        <f ca="1"/>
        <v>0</v>
      </c>
      <c r="IM64" s="37">
        <f ca="1"/>
        <v>0</v>
      </c>
      <c r="IN64" s="37">
        <f ca="1"/>
        <v>0</v>
      </c>
      <c r="IO64" s="37">
        <f ca="1"/>
        <v>0</v>
      </c>
      <c r="IP64" s="37">
        <f ca="1"/>
        <v>0</v>
      </c>
      <c r="IQ64" s="37">
        <f ca="1"/>
        <v>0</v>
      </c>
      <c r="IR64" s="37">
        <f ca="1"/>
        <v>0</v>
      </c>
      <c r="IS64" s="37">
        <f ca="1"/>
        <v>0</v>
      </c>
      <c r="IT64" s="37">
        <f ca="1"/>
        <v>0</v>
      </c>
      <c r="IU64" s="37">
        <f ca="1"/>
        <v>0</v>
      </c>
      <c r="IV64" s="37">
        <f ca="1"/>
        <v>0</v>
      </c>
      <c r="IW64" s="37">
        <f ca="1"/>
        <v>0</v>
      </c>
      <c r="IX64" s="37">
        <f ca="1"/>
        <v>0</v>
      </c>
      <c r="IY64" s="37">
        <f ca="1"/>
        <v>0</v>
      </c>
      <c r="IZ64" s="37">
        <f ca="1"/>
        <v>0</v>
      </c>
      <c r="JA64" s="37">
        <f ca="1"/>
        <v>0</v>
      </c>
      <c r="JB64" s="37">
        <f ca="1"/>
        <v>0</v>
      </c>
      <c r="JC64" s="37">
        <f ca="1"/>
        <v>0</v>
      </c>
      <c r="JD64" s="37">
        <f ca="1"/>
        <v>0</v>
      </c>
      <c r="JE64" s="37">
        <f ca="1"/>
        <v>0</v>
      </c>
      <c r="JF64" s="37">
        <f ca="1"/>
        <v>0</v>
      </c>
      <c r="JG64" s="37">
        <f ca="1"/>
        <v>0</v>
      </c>
      <c r="JH64" s="37">
        <f ca="1"/>
        <v>0</v>
      </c>
      <c r="JI64" s="37">
        <f ca="1"/>
        <v>0</v>
      </c>
      <c r="JJ64" s="37">
        <f ca="1"/>
        <v>0</v>
      </c>
      <c r="JK64" s="37">
        <f ca="1"/>
        <v>0</v>
      </c>
      <c r="JL64" s="37">
        <f ca="1"/>
        <v>0</v>
      </c>
      <c r="JM64" s="37">
        <f ca="1"/>
        <v>0</v>
      </c>
      <c r="JN64" s="37">
        <f ca="1"/>
        <v>0</v>
      </c>
      <c r="JO64" s="37">
        <f ca="1"/>
        <v>0</v>
      </c>
      <c r="JP64" s="37">
        <f ca="1"/>
        <v>0</v>
      </c>
      <c r="JQ64" s="37">
        <f ca="1"/>
        <v>0</v>
      </c>
      <c r="JR64" s="37">
        <f ca="1"/>
        <v>0</v>
      </c>
      <c r="JS64" s="37">
        <f ca="1"/>
        <v>0</v>
      </c>
      <c r="JT64" s="37">
        <f ca="1"/>
        <v>0</v>
      </c>
      <c r="JU64" s="37">
        <f ca="1"/>
        <v>0</v>
      </c>
      <c r="JV64" s="37">
        <f ca="1"/>
        <v>0</v>
      </c>
      <c r="JW64" s="37">
        <f ca="1"/>
        <v>0</v>
      </c>
      <c r="JX64" s="37">
        <f ca="1"/>
        <v>0</v>
      </c>
      <c r="JY64" s="37">
        <f ca="1"/>
        <v>0</v>
      </c>
      <c r="JZ64" s="37">
        <f ca="1"/>
        <v>0</v>
      </c>
      <c r="KA64" s="37">
        <f ca="1"/>
        <v>0</v>
      </c>
      <c r="KB64" s="37">
        <f ca="1"/>
        <v>0</v>
      </c>
      <c r="KC64" s="37">
        <f ca="1"/>
        <v>0</v>
      </c>
      <c r="KD64" s="37">
        <f ca="1"/>
        <v>0</v>
      </c>
      <c r="KE64" s="37">
        <f ca="1"/>
        <v>0</v>
      </c>
      <c r="KF64" s="37">
        <f ca="1"/>
        <v>0</v>
      </c>
      <c r="KG64" s="37">
        <f ca="1"/>
        <v>0</v>
      </c>
      <c r="KH64" s="37">
        <f ca="1"/>
        <v>0</v>
      </c>
      <c r="KI64" s="37">
        <f ca="1"/>
        <v>0</v>
      </c>
      <c r="KJ64" s="37">
        <f ca="1"/>
        <v>0</v>
      </c>
      <c r="KK64" s="37">
        <f ca="1"/>
        <v>0</v>
      </c>
      <c r="KL64" s="37">
        <f ca="1"/>
        <v>0</v>
      </c>
      <c r="KM64" s="37">
        <f ca="1"/>
        <v>0</v>
      </c>
      <c r="KN64" s="37">
        <f ca="1"/>
        <v>0</v>
      </c>
      <c r="KO64" s="37">
        <f ca="1"/>
        <v>0</v>
      </c>
      <c r="KP64" s="37">
        <f ca="1"/>
        <v>0</v>
      </c>
      <c r="KQ64" s="37">
        <f ca="1"/>
        <v>0</v>
      </c>
      <c r="KR64" s="37">
        <f ca="1"/>
        <v>0</v>
      </c>
      <c r="KS64" s="37">
        <f ca="1"/>
        <v>0</v>
      </c>
      <c r="KT64" s="37">
        <f ca="1"/>
        <v>0</v>
      </c>
      <c r="KU64" s="37">
        <f ca="1"/>
        <v>0</v>
      </c>
      <c r="KV64" s="37">
        <f ca="1"/>
        <v>0</v>
      </c>
      <c r="KW64" s="37">
        <f ca="1"/>
        <v>0</v>
      </c>
      <c r="KX64" s="37">
        <f ca="1"/>
        <v>0</v>
      </c>
      <c r="KY64" s="37">
        <f ca="1"/>
        <v>0</v>
      </c>
      <c r="KZ64" s="37">
        <f ca="1"/>
        <v>0</v>
      </c>
      <c r="LA64" s="37">
        <f ca="1"/>
        <v>0</v>
      </c>
      <c r="LB64" s="37">
        <f ca="1"/>
        <v>0</v>
      </c>
      <c r="LC64" s="37">
        <f ca="1"/>
        <v>0</v>
      </c>
      <c r="LD64" s="37">
        <f ca="1"/>
        <v>0</v>
      </c>
      <c r="LE64" s="37">
        <f ca="1"/>
        <v>0</v>
      </c>
      <c r="LF64" s="37">
        <f ca="1"/>
        <v>0</v>
      </c>
      <c r="LG64" s="37">
        <f ca="1"/>
        <v>0</v>
      </c>
      <c r="LH64" s="37">
        <f ca="1"/>
        <v>0</v>
      </c>
      <c r="LI64" s="37">
        <f ca="1"/>
        <v>0</v>
      </c>
      <c r="LJ64" s="37">
        <f ca="1"/>
        <v>0</v>
      </c>
      <c r="LK64" s="37">
        <f ca="1"/>
        <v>0</v>
      </c>
      <c r="LL64" s="37">
        <f ca="1"/>
        <v>0</v>
      </c>
      <c r="LM64" s="37">
        <f ca="1"/>
        <v>0</v>
      </c>
      <c r="LN64" s="37">
        <f ca="1"/>
        <v>0</v>
      </c>
      <c r="LO64" s="37">
        <f ca="1"/>
        <v>0</v>
      </c>
      <c r="LP64" s="37">
        <f ca="1"/>
        <v>0</v>
      </c>
      <c r="LQ64" s="37">
        <f ca="1"/>
        <v>0</v>
      </c>
      <c r="LR64" s="37">
        <f ca="1"/>
        <v>0</v>
      </c>
      <c r="LS64" s="37">
        <f ca="1"/>
        <v>0</v>
      </c>
      <c r="LT64" s="37">
        <f ca="1"/>
        <v>0</v>
      </c>
      <c r="LU64" s="37">
        <f ca="1"/>
        <v>0</v>
      </c>
      <c r="LV64" s="37">
        <f ca="1"/>
        <v>0</v>
      </c>
      <c r="LW64" s="37">
        <f ca="1"/>
        <v>0</v>
      </c>
      <c r="LX64" s="37">
        <f ca="1"/>
        <v>0</v>
      </c>
      <c r="LY64" s="37">
        <f ca="1"/>
        <v>0</v>
      </c>
      <c r="LZ64" s="37">
        <f ca="1"/>
        <v>0</v>
      </c>
      <c r="MA64" s="37">
        <f ca="1"/>
        <v>0</v>
      </c>
      <c r="MB64" s="37">
        <f ca="1"/>
        <v>0</v>
      </c>
      <c r="MC64" s="37">
        <f ca="1"/>
        <v>0</v>
      </c>
      <c r="MD64" s="37">
        <f ca="1"/>
        <v>0</v>
      </c>
      <c r="ME64" s="37">
        <f ca="1"/>
        <v>0</v>
      </c>
      <c r="MF64" s="37">
        <f ca="1"/>
        <v>0</v>
      </c>
      <c r="MG64" s="37">
        <f ca="1"/>
        <v>0</v>
      </c>
      <c r="MH64" s="37">
        <f ca="1"/>
        <v>0</v>
      </c>
      <c r="MI64" s="37">
        <f ca="1"/>
        <v>0</v>
      </c>
      <c r="MJ64" s="37">
        <f ca="1"/>
        <v>0</v>
      </c>
      <c r="MK64" s="37">
        <f ca="1"/>
        <v>0</v>
      </c>
      <c r="ML64" s="37">
        <f ca="1"/>
        <v>0</v>
      </c>
      <c r="MM64" s="37">
        <f ca="1"/>
        <v>0</v>
      </c>
      <c r="MN64" s="37">
        <f ca="1"/>
        <v>0</v>
      </c>
      <c r="MO64" s="37">
        <f ca="1"/>
        <v>0</v>
      </c>
      <c r="MP64" s="37">
        <f ca="1"/>
        <v>0</v>
      </c>
      <c r="MQ64" s="37">
        <f ca="1"/>
        <v>0</v>
      </c>
      <c r="MR64" s="37">
        <f ca="1"/>
        <v>0</v>
      </c>
      <c r="MS64" s="37">
        <f ca="1"/>
        <v>0</v>
      </c>
      <c r="MT64" s="37">
        <f ca="1"/>
        <v>0</v>
      </c>
      <c r="MU64" s="37">
        <f ca="1"/>
        <v>0</v>
      </c>
      <c r="MV64" s="37">
        <f ca="1"/>
        <v>0</v>
      </c>
      <c r="MW64" s="37">
        <f ca="1"/>
        <v>0</v>
      </c>
      <c r="MX64" s="37">
        <f ca="1"/>
        <v>0</v>
      </c>
      <c r="MY64" s="37">
        <f ca="1"/>
        <v>0</v>
      </c>
      <c r="MZ64" s="37">
        <f ca="1"/>
        <v>0</v>
      </c>
      <c r="NA64" s="37">
        <f ca="1"/>
        <v>0</v>
      </c>
    </row>
    <row r="65" spans="2:365" x14ac:dyDescent="0.25">
      <c r="D65" s="36" t="str">
        <f t="shared" si="235"/>
        <v>3y</v>
      </c>
      <c r="E65" s="37">
        <f ca="1"/>
        <v>0</v>
      </c>
      <c r="F65" s="37">
        <f ca="1"/>
        <v>0</v>
      </c>
      <c r="G65" s="37">
        <f ca="1"/>
        <v>0</v>
      </c>
      <c r="H65" s="37">
        <f ca="1"/>
        <v>0</v>
      </c>
      <c r="I65" s="37">
        <f ca="1"/>
        <v>0</v>
      </c>
      <c r="J65" s="37">
        <f ca="1"/>
        <v>0</v>
      </c>
      <c r="K65" s="37">
        <f ca="1"/>
        <v>0</v>
      </c>
      <c r="L65" s="37">
        <f ca="1"/>
        <v>0</v>
      </c>
      <c r="M65" s="37">
        <f ca="1"/>
        <v>0</v>
      </c>
      <c r="N65" s="37">
        <f ca="1"/>
        <v>0</v>
      </c>
      <c r="O65" s="37">
        <f ca="1"/>
        <v>0</v>
      </c>
      <c r="P65" s="37">
        <f ca="1"/>
        <v>0</v>
      </c>
      <c r="Q65" s="37">
        <f ca="1"/>
        <v>0</v>
      </c>
      <c r="R65" s="37">
        <f ca="1"/>
        <v>0</v>
      </c>
      <c r="S65" s="37">
        <f ca="1"/>
        <v>0</v>
      </c>
      <c r="T65" s="37">
        <f ca="1"/>
        <v>0</v>
      </c>
      <c r="U65" s="37">
        <f ca="1"/>
        <v>0</v>
      </c>
      <c r="V65" s="37">
        <f ca="1"/>
        <v>0</v>
      </c>
      <c r="W65" s="37">
        <f ca="1"/>
        <v>0</v>
      </c>
      <c r="X65" s="37">
        <f ca="1"/>
        <v>0</v>
      </c>
      <c r="Y65" s="37">
        <f ca="1"/>
        <v>0</v>
      </c>
      <c r="Z65" s="37">
        <f ca="1"/>
        <v>0</v>
      </c>
      <c r="AA65" s="37">
        <f ca="1"/>
        <v>0</v>
      </c>
      <c r="AB65" s="37">
        <f ca="1"/>
        <v>0</v>
      </c>
      <c r="AC65" s="37">
        <f ca="1"/>
        <v>0</v>
      </c>
      <c r="AD65" s="37">
        <f ca="1"/>
        <v>8.3333333333333329E-2</v>
      </c>
      <c r="AE65" s="37">
        <f ca="1"/>
        <v>0.16666666666666666</v>
      </c>
      <c r="AF65" s="37">
        <f ca="1"/>
        <v>0.25</v>
      </c>
      <c r="AG65" s="37">
        <f ca="1"/>
        <v>0.33333333333333331</v>
      </c>
      <c r="AH65" s="37">
        <f ca="1"/>
        <v>0.41666666666666669</v>
      </c>
      <c r="AI65" s="37">
        <f ca="1"/>
        <v>0.5</v>
      </c>
      <c r="AJ65" s="37">
        <f ca="1"/>
        <v>0.58333333333333337</v>
      </c>
      <c r="AK65" s="37">
        <f ca="1"/>
        <v>0.66666666666666663</v>
      </c>
      <c r="AL65" s="37">
        <f ca="1"/>
        <v>0.75</v>
      </c>
      <c r="AM65" s="37">
        <f ca="1"/>
        <v>0.83333333333333337</v>
      </c>
      <c r="AN65" s="37">
        <f ca="1"/>
        <v>0.91666666666666663</v>
      </c>
      <c r="AO65" s="37">
        <f ca="1"/>
        <v>1</v>
      </c>
      <c r="AP65" s="37">
        <f ca="1"/>
        <v>0.95833333333333326</v>
      </c>
      <c r="AQ65" s="37">
        <f ca="1"/>
        <v>0.91666666666666674</v>
      </c>
      <c r="AR65" s="37">
        <f ca="1"/>
        <v>0.875</v>
      </c>
      <c r="AS65" s="37">
        <f ca="1"/>
        <v>0.83333333333333337</v>
      </c>
      <c r="AT65" s="37">
        <f ca="1"/>
        <v>0.79166666666666663</v>
      </c>
      <c r="AU65" s="37">
        <f ca="1"/>
        <v>0.75</v>
      </c>
      <c r="AV65" s="37">
        <f ca="1"/>
        <v>0.70833333333333326</v>
      </c>
      <c r="AW65" s="37">
        <f ca="1"/>
        <v>0.66666666666666674</v>
      </c>
      <c r="AX65" s="37">
        <f ca="1"/>
        <v>0.625</v>
      </c>
      <c r="AY65" s="37">
        <f ca="1"/>
        <v>0.58333333333333326</v>
      </c>
      <c r="AZ65" s="37">
        <f ca="1"/>
        <v>0.54166666666666674</v>
      </c>
      <c r="BA65" s="37">
        <f ca="1"/>
        <v>0.5</v>
      </c>
      <c r="BB65" s="37">
        <f ca="1"/>
        <v>0.45833333333333331</v>
      </c>
      <c r="BC65" s="37">
        <f ca="1"/>
        <v>0.41666666666666669</v>
      </c>
      <c r="BD65" s="37">
        <f ca="1"/>
        <v>0.375</v>
      </c>
      <c r="BE65" s="37">
        <f ca="1"/>
        <v>0.33333333333333337</v>
      </c>
      <c r="BF65" s="37">
        <f ca="1"/>
        <v>0.29166666666666663</v>
      </c>
      <c r="BG65" s="37">
        <f ca="1"/>
        <v>0.25</v>
      </c>
      <c r="BH65" s="37">
        <f ca="1"/>
        <v>0.20833333333333331</v>
      </c>
      <c r="BI65" s="37">
        <f ca="1"/>
        <v>0.16666666666666669</v>
      </c>
      <c r="BJ65" s="37">
        <f ca="1"/>
        <v>0.125</v>
      </c>
      <c r="BK65" s="37">
        <f ca="1"/>
        <v>8.3333333333333315E-2</v>
      </c>
      <c r="BL65" s="37">
        <f ca="1"/>
        <v>4.1666666666666685E-2</v>
      </c>
      <c r="BM65" s="37">
        <f ca="1"/>
        <v>0</v>
      </c>
      <c r="BN65" s="37">
        <f ca="1"/>
        <v>0</v>
      </c>
      <c r="BO65" s="37">
        <f ca="1"/>
        <v>0</v>
      </c>
      <c r="BP65" s="37">
        <f ca="1"/>
        <v>0</v>
      </c>
      <c r="BQ65" s="37">
        <f ca="1"/>
        <v>0</v>
      </c>
      <c r="BR65" s="37">
        <f ca="1"/>
        <v>0</v>
      </c>
      <c r="BS65" s="37">
        <f ca="1"/>
        <v>0</v>
      </c>
      <c r="BT65" s="37">
        <f ca="1"/>
        <v>0</v>
      </c>
      <c r="BU65" s="37">
        <f ca="1"/>
        <v>0</v>
      </c>
      <c r="BV65" s="37">
        <f ca="1"/>
        <v>0</v>
      </c>
      <c r="BW65" s="37">
        <f ca="1"/>
        <v>0</v>
      </c>
      <c r="BX65" s="37">
        <f ca="1"/>
        <v>0</v>
      </c>
      <c r="BY65" s="37">
        <f ca="1"/>
        <v>0</v>
      </c>
      <c r="BZ65" s="37">
        <f ca="1"/>
        <v>0</v>
      </c>
      <c r="CA65" s="37">
        <f ca="1"/>
        <v>0</v>
      </c>
      <c r="CB65" s="37">
        <f ca="1"/>
        <v>0</v>
      </c>
      <c r="CC65" s="37">
        <f ca="1"/>
        <v>0</v>
      </c>
      <c r="CD65" s="37">
        <f ca="1"/>
        <v>0</v>
      </c>
      <c r="CE65" s="37">
        <f ca="1"/>
        <v>0</v>
      </c>
      <c r="CF65" s="37">
        <f ca="1"/>
        <v>0</v>
      </c>
      <c r="CG65" s="37">
        <f ca="1"/>
        <v>0</v>
      </c>
      <c r="CH65" s="37">
        <f ca="1"/>
        <v>0</v>
      </c>
      <c r="CI65" s="37">
        <f ca="1"/>
        <v>0</v>
      </c>
      <c r="CJ65" s="37">
        <f ca="1"/>
        <v>0</v>
      </c>
      <c r="CK65" s="37">
        <f ca="1"/>
        <v>0</v>
      </c>
      <c r="CL65" s="37">
        <f ca="1"/>
        <v>0</v>
      </c>
      <c r="CM65" s="37">
        <f ca="1"/>
        <v>0</v>
      </c>
      <c r="CN65" s="37">
        <f ca="1"/>
        <v>0</v>
      </c>
      <c r="CO65" s="37">
        <f ca="1"/>
        <v>0</v>
      </c>
      <c r="CP65" s="37">
        <f ca="1"/>
        <v>0</v>
      </c>
      <c r="CQ65" s="37">
        <f ca="1"/>
        <v>0</v>
      </c>
      <c r="CR65" s="37">
        <f ca="1"/>
        <v>0</v>
      </c>
      <c r="CS65" s="37">
        <f ca="1"/>
        <v>0</v>
      </c>
      <c r="CT65" s="37">
        <f ca="1"/>
        <v>0</v>
      </c>
      <c r="CU65" s="37">
        <f ca="1"/>
        <v>0</v>
      </c>
      <c r="CV65" s="37">
        <f ca="1"/>
        <v>0</v>
      </c>
      <c r="CW65" s="37">
        <f ca="1"/>
        <v>0</v>
      </c>
      <c r="CX65" s="37">
        <f ca="1"/>
        <v>0</v>
      </c>
      <c r="CY65" s="37">
        <f ca="1"/>
        <v>0</v>
      </c>
      <c r="CZ65" s="37">
        <f ca="1"/>
        <v>0</v>
      </c>
      <c r="DA65" s="37">
        <f ca="1"/>
        <v>0</v>
      </c>
      <c r="DB65" s="37">
        <f ca="1"/>
        <v>0</v>
      </c>
      <c r="DC65" s="37">
        <f ca="1"/>
        <v>0</v>
      </c>
      <c r="DD65" s="37">
        <f ca="1"/>
        <v>0</v>
      </c>
      <c r="DE65" s="37">
        <f ca="1"/>
        <v>0</v>
      </c>
      <c r="DF65" s="37">
        <f ca="1"/>
        <v>0</v>
      </c>
      <c r="DG65" s="37">
        <f ca="1"/>
        <v>0</v>
      </c>
      <c r="DH65" s="37">
        <f ca="1"/>
        <v>0</v>
      </c>
      <c r="DI65" s="37">
        <f ca="1"/>
        <v>0</v>
      </c>
      <c r="DJ65" s="37">
        <f ca="1"/>
        <v>0</v>
      </c>
      <c r="DK65" s="37">
        <f ca="1"/>
        <v>0</v>
      </c>
      <c r="DL65" s="37">
        <f ca="1"/>
        <v>0</v>
      </c>
      <c r="DM65" s="37">
        <f ca="1"/>
        <v>0</v>
      </c>
      <c r="DN65" s="37">
        <f ca="1"/>
        <v>0</v>
      </c>
      <c r="DO65" s="37">
        <f ca="1"/>
        <v>0</v>
      </c>
      <c r="DP65" s="37">
        <f ca="1"/>
        <v>0</v>
      </c>
      <c r="DQ65" s="37">
        <f ca="1"/>
        <v>0</v>
      </c>
      <c r="DR65" s="37">
        <f ca="1"/>
        <v>0</v>
      </c>
      <c r="DS65" s="37">
        <f ca="1"/>
        <v>0</v>
      </c>
      <c r="DT65" s="37">
        <f ca="1"/>
        <v>0</v>
      </c>
      <c r="DU65" s="37">
        <f ca="1"/>
        <v>0</v>
      </c>
      <c r="DV65" s="37">
        <f ca="1"/>
        <v>0</v>
      </c>
      <c r="DW65" s="37">
        <f ca="1"/>
        <v>0</v>
      </c>
      <c r="DX65" s="37">
        <f ca="1"/>
        <v>0</v>
      </c>
      <c r="DY65" s="37">
        <f ca="1"/>
        <v>0</v>
      </c>
      <c r="DZ65" s="37">
        <f ca="1"/>
        <v>0</v>
      </c>
      <c r="EA65" s="37">
        <f ca="1"/>
        <v>0</v>
      </c>
      <c r="EB65" s="37">
        <f ca="1"/>
        <v>0</v>
      </c>
      <c r="EC65" s="37">
        <f ca="1"/>
        <v>0</v>
      </c>
      <c r="ED65" s="37">
        <f ca="1"/>
        <v>0</v>
      </c>
      <c r="EE65" s="37">
        <f ca="1"/>
        <v>0</v>
      </c>
      <c r="EF65" s="37">
        <f ca="1"/>
        <v>0</v>
      </c>
      <c r="EG65" s="37">
        <f ca="1"/>
        <v>0</v>
      </c>
      <c r="EH65" s="37">
        <f ca="1"/>
        <v>0</v>
      </c>
      <c r="EI65" s="37">
        <f ca="1"/>
        <v>0</v>
      </c>
      <c r="EJ65" s="37">
        <f ca="1"/>
        <v>0</v>
      </c>
      <c r="EK65" s="37">
        <f ca="1"/>
        <v>0</v>
      </c>
      <c r="EL65" s="37">
        <f ca="1"/>
        <v>0</v>
      </c>
      <c r="EM65" s="37">
        <f ca="1"/>
        <v>0</v>
      </c>
      <c r="EN65" s="37">
        <f ca="1"/>
        <v>0</v>
      </c>
      <c r="EO65" s="37">
        <f ca="1"/>
        <v>0</v>
      </c>
      <c r="EP65" s="37">
        <f ca="1"/>
        <v>0</v>
      </c>
      <c r="EQ65" s="37">
        <f ca="1"/>
        <v>0</v>
      </c>
      <c r="ER65" s="37">
        <f ca="1"/>
        <v>0</v>
      </c>
      <c r="ES65" s="37">
        <f ca="1"/>
        <v>0</v>
      </c>
      <c r="ET65" s="37">
        <f ca="1"/>
        <v>0</v>
      </c>
      <c r="EU65" s="37">
        <f ca="1"/>
        <v>0</v>
      </c>
      <c r="EV65" s="37">
        <f ca="1"/>
        <v>0</v>
      </c>
      <c r="EW65" s="37">
        <f ca="1"/>
        <v>0</v>
      </c>
      <c r="EX65" s="37">
        <f ca="1"/>
        <v>0</v>
      </c>
      <c r="EY65" s="37">
        <f ca="1"/>
        <v>0</v>
      </c>
      <c r="EZ65" s="37">
        <f ca="1"/>
        <v>0</v>
      </c>
      <c r="FA65" s="37">
        <f ca="1"/>
        <v>0</v>
      </c>
      <c r="FB65" s="37">
        <f ca="1"/>
        <v>0</v>
      </c>
      <c r="FC65" s="37">
        <f ca="1"/>
        <v>0</v>
      </c>
      <c r="FD65" s="37">
        <f ca="1"/>
        <v>0</v>
      </c>
      <c r="FE65" s="37">
        <f ca="1"/>
        <v>0</v>
      </c>
      <c r="FF65" s="37">
        <f ca="1"/>
        <v>0</v>
      </c>
      <c r="FG65" s="37">
        <f ca="1"/>
        <v>0</v>
      </c>
      <c r="FH65" s="37">
        <f ca="1"/>
        <v>0</v>
      </c>
      <c r="FI65" s="37">
        <f ca="1"/>
        <v>0</v>
      </c>
      <c r="FJ65" s="37">
        <f ca="1"/>
        <v>0</v>
      </c>
      <c r="FK65" s="37">
        <f ca="1"/>
        <v>0</v>
      </c>
      <c r="FL65" s="37">
        <f ca="1"/>
        <v>0</v>
      </c>
      <c r="FM65" s="37">
        <f ca="1"/>
        <v>0</v>
      </c>
      <c r="FN65" s="37">
        <f ca="1"/>
        <v>0</v>
      </c>
      <c r="FO65" s="37">
        <f ca="1"/>
        <v>0</v>
      </c>
      <c r="FP65" s="37">
        <f ca="1"/>
        <v>0</v>
      </c>
      <c r="FQ65" s="37">
        <f ca="1"/>
        <v>0</v>
      </c>
      <c r="FR65" s="37">
        <f ca="1"/>
        <v>0</v>
      </c>
      <c r="FS65" s="37">
        <f ca="1"/>
        <v>0</v>
      </c>
      <c r="FT65" s="37">
        <f ca="1"/>
        <v>0</v>
      </c>
      <c r="FU65" s="37">
        <f ca="1"/>
        <v>0</v>
      </c>
      <c r="FV65" s="37">
        <f ca="1"/>
        <v>0</v>
      </c>
      <c r="FW65" s="37">
        <f ca="1"/>
        <v>0</v>
      </c>
      <c r="FX65" s="37">
        <f ca="1"/>
        <v>0</v>
      </c>
      <c r="FY65" s="37">
        <f ca="1"/>
        <v>0</v>
      </c>
      <c r="FZ65" s="37">
        <f ca="1"/>
        <v>0</v>
      </c>
      <c r="GA65" s="37">
        <f ca="1"/>
        <v>0</v>
      </c>
      <c r="GB65" s="37">
        <f ca="1"/>
        <v>0</v>
      </c>
      <c r="GC65" s="37">
        <f ca="1"/>
        <v>0</v>
      </c>
      <c r="GD65" s="37">
        <f ca="1"/>
        <v>0</v>
      </c>
      <c r="GE65" s="37">
        <f ca="1"/>
        <v>0</v>
      </c>
      <c r="GF65" s="37">
        <f ca="1"/>
        <v>0</v>
      </c>
      <c r="GG65" s="37">
        <f ca="1"/>
        <v>0</v>
      </c>
      <c r="GH65" s="37">
        <f ca="1"/>
        <v>0</v>
      </c>
      <c r="GI65" s="37">
        <f ca="1"/>
        <v>0</v>
      </c>
      <c r="GJ65" s="37">
        <f ca="1"/>
        <v>0</v>
      </c>
      <c r="GK65" s="37">
        <f ca="1"/>
        <v>0</v>
      </c>
      <c r="GL65" s="37">
        <f ca="1"/>
        <v>0</v>
      </c>
      <c r="GM65" s="37">
        <f ca="1"/>
        <v>0</v>
      </c>
      <c r="GN65" s="37">
        <f ca="1"/>
        <v>0</v>
      </c>
      <c r="GO65" s="37">
        <f ca="1"/>
        <v>0</v>
      </c>
      <c r="GP65" s="37">
        <f ca="1"/>
        <v>0</v>
      </c>
      <c r="GQ65" s="37">
        <f ca="1"/>
        <v>0</v>
      </c>
      <c r="GR65" s="37">
        <f ca="1"/>
        <v>0</v>
      </c>
      <c r="GS65" s="37">
        <f ca="1"/>
        <v>0</v>
      </c>
      <c r="GT65" s="37">
        <f ca="1"/>
        <v>0</v>
      </c>
      <c r="GU65" s="37">
        <f ca="1"/>
        <v>0</v>
      </c>
      <c r="GV65" s="37">
        <f ca="1"/>
        <v>0</v>
      </c>
      <c r="GW65" s="37">
        <f ca="1"/>
        <v>0</v>
      </c>
      <c r="GX65" s="37">
        <f ca="1"/>
        <v>0</v>
      </c>
      <c r="GY65" s="37">
        <f ca="1"/>
        <v>0</v>
      </c>
      <c r="GZ65" s="37">
        <f ca="1"/>
        <v>0</v>
      </c>
      <c r="HA65" s="37">
        <f ca="1"/>
        <v>0</v>
      </c>
      <c r="HB65" s="37">
        <f ca="1"/>
        <v>0</v>
      </c>
      <c r="HC65" s="37">
        <f ca="1"/>
        <v>0</v>
      </c>
      <c r="HD65" s="37">
        <f ca="1"/>
        <v>0</v>
      </c>
      <c r="HE65" s="37">
        <f ca="1"/>
        <v>0</v>
      </c>
      <c r="HF65" s="37">
        <f ca="1"/>
        <v>0</v>
      </c>
      <c r="HG65" s="37">
        <f ca="1"/>
        <v>0</v>
      </c>
      <c r="HH65" s="37">
        <f ca="1"/>
        <v>0</v>
      </c>
      <c r="HI65" s="37">
        <f ca="1"/>
        <v>0</v>
      </c>
      <c r="HJ65" s="37">
        <f ca="1"/>
        <v>0</v>
      </c>
      <c r="HK65" s="37">
        <f ca="1"/>
        <v>0</v>
      </c>
      <c r="HL65" s="37">
        <f ca="1"/>
        <v>0</v>
      </c>
      <c r="HM65" s="37">
        <f ca="1"/>
        <v>0</v>
      </c>
      <c r="HN65" s="37">
        <f ca="1"/>
        <v>0</v>
      </c>
      <c r="HO65" s="37">
        <f ca="1"/>
        <v>0</v>
      </c>
      <c r="HP65" s="37">
        <f ca="1"/>
        <v>0</v>
      </c>
      <c r="HQ65" s="37">
        <f ca="1"/>
        <v>0</v>
      </c>
      <c r="HR65" s="37">
        <f ca="1"/>
        <v>0</v>
      </c>
      <c r="HS65" s="37">
        <f ca="1"/>
        <v>0</v>
      </c>
      <c r="HT65" s="37">
        <f ca="1"/>
        <v>0</v>
      </c>
      <c r="HU65" s="37">
        <f ca="1"/>
        <v>0</v>
      </c>
      <c r="HV65" s="37">
        <f ca="1"/>
        <v>0</v>
      </c>
      <c r="HW65" s="37">
        <f ca="1"/>
        <v>0</v>
      </c>
      <c r="HX65" s="37">
        <f ca="1"/>
        <v>0</v>
      </c>
      <c r="HY65" s="37">
        <f ca="1"/>
        <v>0</v>
      </c>
      <c r="HZ65" s="37">
        <f ca="1"/>
        <v>0</v>
      </c>
      <c r="IA65" s="37">
        <f ca="1"/>
        <v>0</v>
      </c>
      <c r="IB65" s="37">
        <f ca="1"/>
        <v>0</v>
      </c>
      <c r="IC65" s="37">
        <f ca="1"/>
        <v>0</v>
      </c>
      <c r="ID65" s="37">
        <f ca="1"/>
        <v>0</v>
      </c>
      <c r="IE65" s="37">
        <f ca="1"/>
        <v>0</v>
      </c>
      <c r="IF65" s="37">
        <f ca="1"/>
        <v>0</v>
      </c>
      <c r="IG65" s="37">
        <f ca="1"/>
        <v>0</v>
      </c>
      <c r="IH65" s="37">
        <f ca="1"/>
        <v>0</v>
      </c>
      <c r="II65" s="37">
        <f ca="1"/>
        <v>0</v>
      </c>
      <c r="IJ65" s="37">
        <f ca="1"/>
        <v>0</v>
      </c>
      <c r="IK65" s="37">
        <f ca="1"/>
        <v>0</v>
      </c>
      <c r="IL65" s="37">
        <f ca="1"/>
        <v>0</v>
      </c>
      <c r="IM65" s="37">
        <f ca="1"/>
        <v>0</v>
      </c>
      <c r="IN65" s="37">
        <f ca="1"/>
        <v>0</v>
      </c>
      <c r="IO65" s="37">
        <f ca="1"/>
        <v>0</v>
      </c>
      <c r="IP65" s="37">
        <f ca="1"/>
        <v>0</v>
      </c>
      <c r="IQ65" s="37">
        <f ca="1"/>
        <v>0</v>
      </c>
      <c r="IR65" s="37">
        <f ca="1"/>
        <v>0</v>
      </c>
      <c r="IS65" s="37">
        <f ca="1"/>
        <v>0</v>
      </c>
      <c r="IT65" s="37">
        <f ca="1"/>
        <v>0</v>
      </c>
      <c r="IU65" s="37">
        <f ca="1"/>
        <v>0</v>
      </c>
      <c r="IV65" s="37">
        <f ca="1"/>
        <v>0</v>
      </c>
      <c r="IW65" s="37">
        <f ca="1"/>
        <v>0</v>
      </c>
      <c r="IX65" s="37">
        <f ca="1"/>
        <v>0</v>
      </c>
      <c r="IY65" s="37">
        <f ca="1"/>
        <v>0</v>
      </c>
      <c r="IZ65" s="37">
        <f ca="1"/>
        <v>0</v>
      </c>
      <c r="JA65" s="37">
        <f ca="1"/>
        <v>0</v>
      </c>
      <c r="JB65" s="37">
        <f ca="1"/>
        <v>0</v>
      </c>
      <c r="JC65" s="37">
        <f ca="1"/>
        <v>0</v>
      </c>
      <c r="JD65" s="37">
        <f ca="1"/>
        <v>0</v>
      </c>
      <c r="JE65" s="37">
        <f ca="1"/>
        <v>0</v>
      </c>
      <c r="JF65" s="37">
        <f ca="1"/>
        <v>0</v>
      </c>
      <c r="JG65" s="37">
        <f ca="1"/>
        <v>0</v>
      </c>
      <c r="JH65" s="37">
        <f ca="1"/>
        <v>0</v>
      </c>
      <c r="JI65" s="37">
        <f ca="1"/>
        <v>0</v>
      </c>
      <c r="JJ65" s="37">
        <f ca="1"/>
        <v>0</v>
      </c>
      <c r="JK65" s="37">
        <f ca="1"/>
        <v>0</v>
      </c>
      <c r="JL65" s="37">
        <f ca="1"/>
        <v>0</v>
      </c>
      <c r="JM65" s="37">
        <f ca="1"/>
        <v>0</v>
      </c>
      <c r="JN65" s="37">
        <f ca="1"/>
        <v>0</v>
      </c>
      <c r="JO65" s="37">
        <f ca="1"/>
        <v>0</v>
      </c>
      <c r="JP65" s="37">
        <f ca="1"/>
        <v>0</v>
      </c>
      <c r="JQ65" s="37">
        <f ca="1"/>
        <v>0</v>
      </c>
      <c r="JR65" s="37">
        <f ca="1"/>
        <v>0</v>
      </c>
      <c r="JS65" s="37">
        <f ca="1"/>
        <v>0</v>
      </c>
      <c r="JT65" s="37">
        <f ca="1"/>
        <v>0</v>
      </c>
      <c r="JU65" s="37">
        <f ca="1"/>
        <v>0</v>
      </c>
      <c r="JV65" s="37">
        <f ca="1"/>
        <v>0</v>
      </c>
      <c r="JW65" s="37">
        <f ca="1"/>
        <v>0</v>
      </c>
      <c r="JX65" s="37">
        <f ca="1"/>
        <v>0</v>
      </c>
      <c r="JY65" s="37">
        <f ca="1"/>
        <v>0</v>
      </c>
      <c r="JZ65" s="37">
        <f ca="1"/>
        <v>0</v>
      </c>
      <c r="KA65" s="37">
        <f ca="1"/>
        <v>0</v>
      </c>
      <c r="KB65" s="37">
        <f ca="1"/>
        <v>0</v>
      </c>
      <c r="KC65" s="37">
        <f ca="1"/>
        <v>0</v>
      </c>
      <c r="KD65" s="37">
        <f ca="1"/>
        <v>0</v>
      </c>
      <c r="KE65" s="37">
        <f ca="1"/>
        <v>0</v>
      </c>
      <c r="KF65" s="37">
        <f ca="1"/>
        <v>0</v>
      </c>
      <c r="KG65" s="37">
        <f ca="1"/>
        <v>0</v>
      </c>
      <c r="KH65" s="37">
        <f ca="1"/>
        <v>0</v>
      </c>
      <c r="KI65" s="37">
        <f ca="1"/>
        <v>0</v>
      </c>
      <c r="KJ65" s="37">
        <f ca="1"/>
        <v>0</v>
      </c>
      <c r="KK65" s="37">
        <f ca="1"/>
        <v>0</v>
      </c>
      <c r="KL65" s="37">
        <f ca="1"/>
        <v>0</v>
      </c>
      <c r="KM65" s="37">
        <f ca="1"/>
        <v>0</v>
      </c>
      <c r="KN65" s="37">
        <f ca="1"/>
        <v>0</v>
      </c>
      <c r="KO65" s="37">
        <f ca="1"/>
        <v>0</v>
      </c>
      <c r="KP65" s="37">
        <f ca="1"/>
        <v>0</v>
      </c>
      <c r="KQ65" s="37">
        <f ca="1"/>
        <v>0</v>
      </c>
      <c r="KR65" s="37">
        <f ca="1"/>
        <v>0</v>
      </c>
      <c r="KS65" s="37">
        <f ca="1"/>
        <v>0</v>
      </c>
      <c r="KT65" s="37">
        <f ca="1"/>
        <v>0</v>
      </c>
      <c r="KU65" s="37">
        <f ca="1"/>
        <v>0</v>
      </c>
      <c r="KV65" s="37">
        <f ca="1"/>
        <v>0</v>
      </c>
      <c r="KW65" s="37">
        <f ca="1"/>
        <v>0</v>
      </c>
      <c r="KX65" s="37">
        <f ca="1"/>
        <v>0</v>
      </c>
      <c r="KY65" s="37">
        <f ca="1"/>
        <v>0</v>
      </c>
      <c r="KZ65" s="37">
        <f ca="1"/>
        <v>0</v>
      </c>
      <c r="LA65" s="37">
        <f ca="1"/>
        <v>0</v>
      </c>
      <c r="LB65" s="37">
        <f ca="1"/>
        <v>0</v>
      </c>
      <c r="LC65" s="37">
        <f ca="1"/>
        <v>0</v>
      </c>
      <c r="LD65" s="37">
        <f ca="1"/>
        <v>0</v>
      </c>
      <c r="LE65" s="37">
        <f ca="1"/>
        <v>0</v>
      </c>
      <c r="LF65" s="37">
        <f ca="1"/>
        <v>0</v>
      </c>
      <c r="LG65" s="37">
        <f ca="1"/>
        <v>0</v>
      </c>
      <c r="LH65" s="37">
        <f ca="1"/>
        <v>0</v>
      </c>
      <c r="LI65" s="37">
        <f ca="1"/>
        <v>0</v>
      </c>
      <c r="LJ65" s="37">
        <f ca="1"/>
        <v>0</v>
      </c>
      <c r="LK65" s="37">
        <f ca="1"/>
        <v>0</v>
      </c>
      <c r="LL65" s="37">
        <f ca="1"/>
        <v>0</v>
      </c>
      <c r="LM65" s="37">
        <f ca="1"/>
        <v>0</v>
      </c>
      <c r="LN65" s="37">
        <f ca="1"/>
        <v>0</v>
      </c>
      <c r="LO65" s="37">
        <f ca="1"/>
        <v>0</v>
      </c>
      <c r="LP65" s="37">
        <f ca="1"/>
        <v>0</v>
      </c>
      <c r="LQ65" s="37">
        <f ca="1"/>
        <v>0</v>
      </c>
      <c r="LR65" s="37">
        <f ca="1"/>
        <v>0</v>
      </c>
      <c r="LS65" s="37">
        <f ca="1"/>
        <v>0</v>
      </c>
      <c r="LT65" s="37">
        <f ca="1"/>
        <v>0</v>
      </c>
      <c r="LU65" s="37">
        <f ca="1"/>
        <v>0</v>
      </c>
      <c r="LV65" s="37">
        <f ca="1"/>
        <v>0</v>
      </c>
      <c r="LW65" s="37">
        <f ca="1"/>
        <v>0</v>
      </c>
      <c r="LX65" s="37">
        <f ca="1"/>
        <v>0</v>
      </c>
      <c r="LY65" s="37">
        <f ca="1"/>
        <v>0</v>
      </c>
      <c r="LZ65" s="37">
        <f ca="1"/>
        <v>0</v>
      </c>
      <c r="MA65" s="37">
        <f ca="1"/>
        <v>0</v>
      </c>
      <c r="MB65" s="37">
        <f ca="1"/>
        <v>0</v>
      </c>
      <c r="MC65" s="37">
        <f ca="1"/>
        <v>0</v>
      </c>
      <c r="MD65" s="37">
        <f ca="1"/>
        <v>0</v>
      </c>
      <c r="ME65" s="37">
        <f ca="1"/>
        <v>0</v>
      </c>
      <c r="MF65" s="37">
        <f ca="1"/>
        <v>0</v>
      </c>
      <c r="MG65" s="37">
        <f ca="1"/>
        <v>0</v>
      </c>
      <c r="MH65" s="37">
        <f ca="1"/>
        <v>0</v>
      </c>
      <c r="MI65" s="37">
        <f ca="1"/>
        <v>0</v>
      </c>
      <c r="MJ65" s="37">
        <f ca="1"/>
        <v>0</v>
      </c>
      <c r="MK65" s="37">
        <f ca="1"/>
        <v>0</v>
      </c>
      <c r="ML65" s="37">
        <f ca="1"/>
        <v>0</v>
      </c>
      <c r="MM65" s="37">
        <f ca="1"/>
        <v>0</v>
      </c>
      <c r="MN65" s="37">
        <f ca="1"/>
        <v>0</v>
      </c>
      <c r="MO65" s="37">
        <f ca="1"/>
        <v>0</v>
      </c>
      <c r="MP65" s="37">
        <f ca="1"/>
        <v>0</v>
      </c>
      <c r="MQ65" s="37">
        <f ca="1"/>
        <v>0</v>
      </c>
      <c r="MR65" s="37">
        <f ca="1"/>
        <v>0</v>
      </c>
      <c r="MS65" s="37">
        <f ca="1"/>
        <v>0</v>
      </c>
      <c r="MT65" s="37">
        <f ca="1"/>
        <v>0</v>
      </c>
      <c r="MU65" s="37">
        <f ca="1"/>
        <v>0</v>
      </c>
      <c r="MV65" s="37">
        <f ca="1"/>
        <v>0</v>
      </c>
      <c r="MW65" s="37">
        <f ca="1"/>
        <v>0</v>
      </c>
      <c r="MX65" s="37">
        <f ca="1"/>
        <v>0</v>
      </c>
      <c r="MY65" s="37">
        <f ca="1"/>
        <v>0</v>
      </c>
      <c r="MZ65" s="37">
        <f ca="1"/>
        <v>0</v>
      </c>
      <c r="NA65" s="37">
        <f ca="1"/>
        <v>0</v>
      </c>
    </row>
    <row r="66" spans="2:365" x14ac:dyDescent="0.25">
      <c r="D66" s="36" t="str">
        <f t="shared" si="235"/>
        <v>5y</v>
      </c>
      <c r="E66" s="37">
        <f ca="1"/>
        <v>0</v>
      </c>
      <c r="F66" s="37">
        <f ca="1"/>
        <v>0</v>
      </c>
      <c r="G66" s="37">
        <f ca="1"/>
        <v>0</v>
      </c>
      <c r="H66" s="37">
        <f ca="1"/>
        <v>0</v>
      </c>
      <c r="I66" s="37">
        <f ca="1"/>
        <v>0</v>
      </c>
      <c r="J66" s="37">
        <f ca="1"/>
        <v>0</v>
      </c>
      <c r="K66" s="37">
        <f ca="1"/>
        <v>0</v>
      </c>
      <c r="L66" s="37">
        <f ca="1"/>
        <v>0</v>
      </c>
      <c r="M66" s="37">
        <f ca="1"/>
        <v>0</v>
      </c>
      <c r="N66" s="37">
        <f ca="1"/>
        <v>0</v>
      </c>
      <c r="O66" s="37">
        <f ca="1"/>
        <v>0</v>
      </c>
      <c r="P66" s="37">
        <f ca="1"/>
        <v>0</v>
      </c>
      <c r="Q66" s="37">
        <f ca="1"/>
        <v>0</v>
      </c>
      <c r="R66" s="37">
        <f ca="1"/>
        <v>0</v>
      </c>
      <c r="S66" s="37">
        <f ca="1"/>
        <v>0</v>
      </c>
      <c r="T66" s="37">
        <f ca="1"/>
        <v>0</v>
      </c>
      <c r="U66" s="37">
        <f ca="1"/>
        <v>0</v>
      </c>
      <c r="V66" s="37">
        <f ca="1"/>
        <v>0</v>
      </c>
      <c r="W66" s="37">
        <f ca="1"/>
        <v>0</v>
      </c>
      <c r="X66" s="37">
        <f ca="1"/>
        <v>0</v>
      </c>
      <c r="Y66" s="37">
        <f ca="1"/>
        <v>0</v>
      </c>
      <c r="Z66" s="37">
        <f ca="1"/>
        <v>0</v>
      </c>
      <c r="AA66" s="37">
        <f ca="1"/>
        <v>0</v>
      </c>
      <c r="AB66" s="37">
        <f ca="1"/>
        <v>0</v>
      </c>
      <c r="AC66" s="37">
        <f ca="1"/>
        <v>0</v>
      </c>
      <c r="AD66" s="37">
        <f ca="1"/>
        <v>0</v>
      </c>
      <c r="AE66" s="37">
        <f ca="1"/>
        <v>0</v>
      </c>
      <c r="AF66" s="37">
        <f ca="1"/>
        <v>0</v>
      </c>
      <c r="AG66" s="37">
        <f ca="1"/>
        <v>0</v>
      </c>
      <c r="AH66" s="37">
        <f ca="1"/>
        <v>0</v>
      </c>
      <c r="AI66" s="37">
        <f ca="1"/>
        <v>0</v>
      </c>
      <c r="AJ66" s="37">
        <f ca="1"/>
        <v>0</v>
      </c>
      <c r="AK66" s="37">
        <f ca="1"/>
        <v>0</v>
      </c>
      <c r="AL66" s="37">
        <f ca="1"/>
        <v>0</v>
      </c>
      <c r="AM66" s="37">
        <f ca="1"/>
        <v>0</v>
      </c>
      <c r="AN66" s="37">
        <f ca="1"/>
        <v>0</v>
      </c>
      <c r="AO66" s="37">
        <f ca="1"/>
        <v>0</v>
      </c>
      <c r="AP66" s="37">
        <f ca="1"/>
        <v>4.1666666666666664E-2</v>
      </c>
      <c r="AQ66" s="37">
        <f ca="1"/>
        <v>8.3333333333333329E-2</v>
      </c>
      <c r="AR66" s="37">
        <f ca="1"/>
        <v>0.125</v>
      </c>
      <c r="AS66" s="37">
        <f ca="1"/>
        <v>0.16666666666666666</v>
      </c>
      <c r="AT66" s="37">
        <f ca="1"/>
        <v>0.20833333333333334</v>
      </c>
      <c r="AU66" s="37">
        <f ca="1"/>
        <v>0.25</v>
      </c>
      <c r="AV66" s="37">
        <f ca="1"/>
        <v>0.29166666666666669</v>
      </c>
      <c r="AW66" s="37">
        <f ca="1"/>
        <v>0.33333333333333331</v>
      </c>
      <c r="AX66" s="37">
        <f ca="1"/>
        <v>0.375</v>
      </c>
      <c r="AY66" s="37">
        <f ca="1"/>
        <v>0.41666666666666669</v>
      </c>
      <c r="AZ66" s="37">
        <f ca="1"/>
        <v>0.45833333333333331</v>
      </c>
      <c r="BA66" s="37">
        <f ca="1"/>
        <v>0.5</v>
      </c>
      <c r="BB66" s="37">
        <f ca="1"/>
        <v>0.54166666666666663</v>
      </c>
      <c r="BC66" s="37">
        <f ca="1"/>
        <v>0.58333333333333337</v>
      </c>
      <c r="BD66" s="37">
        <f ca="1"/>
        <v>0.625</v>
      </c>
      <c r="BE66" s="37">
        <f ca="1"/>
        <v>0.66666666666666674</v>
      </c>
      <c r="BF66" s="37">
        <f ca="1"/>
        <v>0.70833333333333326</v>
      </c>
      <c r="BG66" s="37">
        <f ca="1"/>
        <v>0.75</v>
      </c>
      <c r="BH66" s="37">
        <f ca="1"/>
        <v>0.79166666666666674</v>
      </c>
      <c r="BI66" s="37">
        <f ca="1"/>
        <v>0.83333333333333326</v>
      </c>
      <c r="BJ66" s="37">
        <f ca="1"/>
        <v>0.875</v>
      </c>
      <c r="BK66" s="37">
        <f ca="1"/>
        <v>0.91666666666666674</v>
      </c>
      <c r="BL66" s="37">
        <f ca="1"/>
        <v>0.95833333333333326</v>
      </c>
      <c r="BM66" s="37">
        <f ca="1"/>
        <v>1</v>
      </c>
      <c r="BN66" s="37">
        <f ca="1"/>
        <v>0.95833333333333326</v>
      </c>
      <c r="BO66" s="37">
        <f ca="1"/>
        <v>0.91666666666666674</v>
      </c>
      <c r="BP66" s="37">
        <f ca="1"/>
        <v>0.875</v>
      </c>
      <c r="BQ66" s="37">
        <f ca="1"/>
        <v>0.83333333333333337</v>
      </c>
      <c r="BR66" s="37">
        <f ca="1"/>
        <v>0.79166666666666663</v>
      </c>
      <c r="BS66" s="37">
        <f ca="1"/>
        <v>0.75</v>
      </c>
      <c r="BT66" s="37">
        <f ca="1"/>
        <v>0.70833333333333326</v>
      </c>
      <c r="BU66" s="37">
        <f ca="1"/>
        <v>0.66666666666666674</v>
      </c>
      <c r="BV66" s="37">
        <f ca="1"/>
        <v>0.625</v>
      </c>
      <c r="BW66" s="37">
        <f ca="1"/>
        <v>0.58333333333333326</v>
      </c>
      <c r="BX66" s="37">
        <f ca="1"/>
        <v>0.54166666666666674</v>
      </c>
      <c r="BY66" s="37">
        <f ca="1"/>
        <v>0.5</v>
      </c>
      <c r="BZ66" s="37">
        <f ca="1"/>
        <v>0.45833333333333331</v>
      </c>
      <c r="CA66" s="37">
        <f ca="1"/>
        <v>0.41666666666666669</v>
      </c>
      <c r="CB66" s="37">
        <f ca="1"/>
        <v>0.375</v>
      </c>
      <c r="CC66" s="37">
        <f ca="1"/>
        <v>0.33333333333333337</v>
      </c>
      <c r="CD66" s="37">
        <f ca="1"/>
        <v>0.29166666666666663</v>
      </c>
      <c r="CE66" s="37">
        <f ca="1"/>
        <v>0.25</v>
      </c>
      <c r="CF66" s="37">
        <f ca="1"/>
        <v>0.20833333333333331</v>
      </c>
      <c r="CG66" s="37">
        <f ca="1"/>
        <v>0.16666666666666669</v>
      </c>
      <c r="CH66" s="37">
        <f ca="1"/>
        <v>0.125</v>
      </c>
      <c r="CI66" s="37">
        <f ca="1"/>
        <v>8.3333333333333315E-2</v>
      </c>
      <c r="CJ66" s="37">
        <f ca="1"/>
        <v>4.1666666666666685E-2</v>
      </c>
      <c r="CK66" s="37">
        <f ca="1"/>
        <v>0</v>
      </c>
      <c r="CL66" s="37">
        <f ca="1"/>
        <v>0</v>
      </c>
      <c r="CM66" s="37">
        <f ca="1"/>
        <v>0</v>
      </c>
      <c r="CN66" s="37">
        <f ca="1"/>
        <v>0</v>
      </c>
      <c r="CO66" s="37">
        <f ca="1"/>
        <v>0</v>
      </c>
      <c r="CP66" s="37">
        <f ca="1"/>
        <v>0</v>
      </c>
      <c r="CQ66" s="37">
        <f ca="1"/>
        <v>0</v>
      </c>
      <c r="CR66" s="37">
        <f ca="1"/>
        <v>0</v>
      </c>
      <c r="CS66" s="37">
        <f ca="1"/>
        <v>0</v>
      </c>
      <c r="CT66" s="37">
        <f ca="1"/>
        <v>0</v>
      </c>
      <c r="CU66" s="37">
        <f ca="1"/>
        <v>0</v>
      </c>
      <c r="CV66" s="37">
        <f ca="1"/>
        <v>0</v>
      </c>
      <c r="CW66" s="37">
        <f ca="1"/>
        <v>0</v>
      </c>
      <c r="CX66" s="37">
        <f ca="1"/>
        <v>0</v>
      </c>
      <c r="CY66" s="37">
        <f ca="1"/>
        <v>0</v>
      </c>
      <c r="CZ66" s="37">
        <f ca="1"/>
        <v>0</v>
      </c>
      <c r="DA66" s="37">
        <f ca="1"/>
        <v>0</v>
      </c>
      <c r="DB66" s="37">
        <f ca="1"/>
        <v>0</v>
      </c>
      <c r="DC66" s="37">
        <f ca="1"/>
        <v>0</v>
      </c>
      <c r="DD66" s="37">
        <f ca="1"/>
        <v>0</v>
      </c>
      <c r="DE66" s="37">
        <f ca="1"/>
        <v>0</v>
      </c>
      <c r="DF66" s="37">
        <f ca="1"/>
        <v>0</v>
      </c>
      <c r="DG66" s="37">
        <f ca="1"/>
        <v>0</v>
      </c>
      <c r="DH66" s="37">
        <f ca="1"/>
        <v>0</v>
      </c>
      <c r="DI66" s="37">
        <f ca="1"/>
        <v>0</v>
      </c>
      <c r="DJ66" s="37">
        <f ca="1"/>
        <v>0</v>
      </c>
      <c r="DK66" s="37">
        <f ca="1"/>
        <v>0</v>
      </c>
      <c r="DL66" s="37">
        <f ca="1"/>
        <v>0</v>
      </c>
      <c r="DM66" s="37">
        <f ca="1"/>
        <v>0</v>
      </c>
      <c r="DN66" s="37">
        <f ca="1"/>
        <v>0</v>
      </c>
      <c r="DO66" s="37">
        <f ca="1"/>
        <v>0</v>
      </c>
      <c r="DP66" s="37">
        <f ca="1"/>
        <v>0</v>
      </c>
      <c r="DQ66" s="37">
        <f ca="1"/>
        <v>0</v>
      </c>
      <c r="DR66" s="37">
        <f ca="1"/>
        <v>0</v>
      </c>
      <c r="DS66" s="37">
        <f ca="1"/>
        <v>0</v>
      </c>
      <c r="DT66" s="37">
        <f ca="1"/>
        <v>0</v>
      </c>
      <c r="DU66" s="37">
        <f ca="1"/>
        <v>0</v>
      </c>
      <c r="DV66" s="37">
        <f ca="1"/>
        <v>0</v>
      </c>
      <c r="DW66" s="37">
        <f ca="1"/>
        <v>0</v>
      </c>
      <c r="DX66" s="37">
        <f ca="1"/>
        <v>0</v>
      </c>
      <c r="DY66" s="37">
        <f ca="1"/>
        <v>0</v>
      </c>
      <c r="DZ66" s="37">
        <f ca="1"/>
        <v>0</v>
      </c>
      <c r="EA66" s="37">
        <f ca="1"/>
        <v>0</v>
      </c>
      <c r="EB66" s="37">
        <f ca="1"/>
        <v>0</v>
      </c>
      <c r="EC66" s="37">
        <f ca="1"/>
        <v>0</v>
      </c>
      <c r="ED66" s="37">
        <f ca="1"/>
        <v>0</v>
      </c>
      <c r="EE66" s="37">
        <f ca="1"/>
        <v>0</v>
      </c>
      <c r="EF66" s="37">
        <f ca="1"/>
        <v>0</v>
      </c>
      <c r="EG66" s="37">
        <f ca="1"/>
        <v>0</v>
      </c>
      <c r="EH66" s="37">
        <f ca="1"/>
        <v>0</v>
      </c>
      <c r="EI66" s="37">
        <f ca="1"/>
        <v>0</v>
      </c>
      <c r="EJ66" s="37">
        <f ca="1"/>
        <v>0</v>
      </c>
      <c r="EK66" s="37">
        <f ca="1"/>
        <v>0</v>
      </c>
      <c r="EL66" s="37">
        <f ca="1"/>
        <v>0</v>
      </c>
      <c r="EM66" s="37">
        <f ca="1"/>
        <v>0</v>
      </c>
      <c r="EN66" s="37">
        <f ca="1"/>
        <v>0</v>
      </c>
      <c r="EO66" s="37">
        <f ca="1"/>
        <v>0</v>
      </c>
      <c r="EP66" s="37">
        <f ca="1"/>
        <v>0</v>
      </c>
      <c r="EQ66" s="37">
        <f ca="1"/>
        <v>0</v>
      </c>
      <c r="ER66" s="37">
        <f ca="1"/>
        <v>0</v>
      </c>
      <c r="ES66" s="37">
        <f ca="1"/>
        <v>0</v>
      </c>
      <c r="ET66" s="37">
        <f ca="1"/>
        <v>0</v>
      </c>
      <c r="EU66" s="37">
        <f ca="1"/>
        <v>0</v>
      </c>
      <c r="EV66" s="37">
        <f ca="1"/>
        <v>0</v>
      </c>
      <c r="EW66" s="37">
        <f ca="1"/>
        <v>0</v>
      </c>
      <c r="EX66" s="37">
        <f ca="1"/>
        <v>0</v>
      </c>
      <c r="EY66" s="37">
        <f ca="1"/>
        <v>0</v>
      </c>
      <c r="EZ66" s="37">
        <f ca="1"/>
        <v>0</v>
      </c>
      <c r="FA66" s="37">
        <f ca="1"/>
        <v>0</v>
      </c>
      <c r="FB66" s="37">
        <f ca="1"/>
        <v>0</v>
      </c>
      <c r="FC66" s="37">
        <f ca="1"/>
        <v>0</v>
      </c>
      <c r="FD66" s="37">
        <f ca="1"/>
        <v>0</v>
      </c>
      <c r="FE66" s="37">
        <f ca="1"/>
        <v>0</v>
      </c>
      <c r="FF66" s="37">
        <f ca="1"/>
        <v>0</v>
      </c>
      <c r="FG66" s="37">
        <f ca="1"/>
        <v>0</v>
      </c>
      <c r="FH66" s="37">
        <f ca="1"/>
        <v>0</v>
      </c>
      <c r="FI66" s="37">
        <f ca="1"/>
        <v>0</v>
      </c>
      <c r="FJ66" s="37">
        <f ca="1"/>
        <v>0</v>
      </c>
      <c r="FK66" s="37">
        <f ca="1"/>
        <v>0</v>
      </c>
      <c r="FL66" s="37">
        <f ca="1"/>
        <v>0</v>
      </c>
      <c r="FM66" s="37">
        <f ca="1"/>
        <v>0</v>
      </c>
      <c r="FN66" s="37">
        <f ca="1"/>
        <v>0</v>
      </c>
      <c r="FO66" s="37">
        <f ca="1"/>
        <v>0</v>
      </c>
      <c r="FP66" s="37">
        <f ca="1"/>
        <v>0</v>
      </c>
      <c r="FQ66" s="37">
        <f ca="1"/>
        <v>0</v>
      </c>
      <c r="FR66" s="37">
        <f ca="1"/>
        <v>0</v>
      </c>
      <c r="FS66" s="37">
        <f ca="1"/>
        <v>0</v>
      </c>
      <c r="FT66" s="37">
        <f ca="1"/>
        <v>0</v>
      </c>
      <c r="FU66" s="37">
        <f ca="1"/>
        <v>0</v>
      </c>
      <c r="FV66" s="37">
        <f ca="1"/>
        <v>0</v>
      </c>
      <c r="FW66" s="37">
        <f ca="1"/>
        <v>0</v>
      </c>
      <c r="FX66" s="37">
        <f ca="1"/>
        <v>0</v>
      </c>
      <c r="FY66" s="37">
        <f ca="1"/>
        <v>0</v>
      </c>
      <c r="FZ66" s="37">
        <f ca="1"/>
        <v>0</v>
      </c>
      <c r="GA66" s="37">
        <f ca="1"/>
        <v>0</v>
      </c>
      <c r="GB66" s="37">
        <f ca="1"/>
        <v>0</v>
      </c>
      <c r="GC66" s="37">
        <f ca="1"/>
        <v>0</v>
      </c>
      <c r="GD66" s="37">
        <f ca="1"/>
        <v>0</v>
      </c>
      <c r="GE66" s="37">
        <f ca="1"/>
        <v>0</v>
      </c>
      <c r="GF66" s="37">
        <f ca="1"/>
        <v>0</v>
      </c>
      <c r="GG66" s="37">
        <f ca="1"/>
        <v>0</v>
      </c>
      <c r="GH66" s="37">
        <f ca="1"/>
        <v>0</v>
      </c>
      <c r="GI66" s="37">
        <f ca="1"/>
        <v>0</v>
      </c>
      <c r="GJ66" s="37">
        <f ca="1"/>
        <v>0</v>
      </c>
      <c r="GK66" s="37">
        <f ca="1"/>
        <v>0</v>
      </c>
      <c r="GL66" s="37">
        <f ca="1"/>
        <v>0</v>
      </c>
      <c r="GM66" s="37">
        <f ca="1"/>
        <v>0</v>
      </c>
      <c r="GN66" s="37">
        <f ca="1"/>
        <v>0</v>
      </c>
      <c r="GO66" s="37">
        <f ca="1"/>
        <v>0</v>
      </c>
      <c r="GP66" s="37">
        <f ca="1"/>
        <v>0</v>
      </c>
      <c r="GQ66" s="37">
        <f ca="1"/>
        <v>0</v>
      </c>
      <c r="GR66" s="37">
        <f ca="1"/>
        <v>0</v>
      </c>
      <c r="GS66" s="37">
        <f ca="1"/>
        <v>0</v>
      </c>
      <c r="GT66" s="37">
        <f ca="1"/>
        <v>0</v>
      </c>
      <c r="GU66" s="37">
        <f ca="1"/>
        <v>0</v>
      </c>
      <c r="GV66" s="37">
        <f ca="1"/>
        <v>0</v>
      </c>
      <c r="GW66" s="37">
        <f ca="1"/>
        <v>0</v>
      </c>
      <c r="GX66" s="37">
        <f ca="1"/>
        <v>0</v>
      </c>
      <c r="GY66" s="37">
        <f ca="1"/>
        <v>0</v>
      </c>
      <c r="GZ66" s="37">
        <f ca="1"/>
        <v>0</v>
      </c>
      <c r="HA66" s="37">
        <f ca="1"/>
        <v>0</v>
      </c>
      <c r="HB66" s="37">
        <f ca="1"/>
        <v>0</v>
      </c>
      <c r="HC66" s="37">
        <f ca="1"/>
        <v>0</v>
      </c>
      <c r="HD66" s="37">
        <f ca="1"/>
        <v>0</v>
      </c>
      <c r="HE66" s="37">
        <f ca="1"/>
        <v>0</v>
      </c>
      <c r="HF66" s="37">
        <f ca="1"/>
        <v>0</v>
      </c>
      <c r="HG66" s="37">
        <f ca="1"/>
        <v>0</v>
      </c>
      <c r="HH66" s="37">
        <f ca="1"/>
        <v>0</v>
      </c>
      <c r="HI66" s="37">
        <f ca="1"/>
        <v>0</v>
      </c>
      <c r="HJ66" s="37">
        <f ca="1"/>
        <v>0</v>
      </c>
      <c r="HK66" s="37">
        <f ca="1"/>
        <v>0</v>
      </c>
      <c r="HL66" s="37">
        <f ca="1"/>
        <v>0</v>
      </c>
      <c r="HM66" s="37">
        <f ca="1"/>
        <v>0</v>
      </c>
      <c r="HN66" s="37">
        <f ca="1"/>
        <v>0</v>
      </c>
      <c r="HO66" s="37">
        <f ca="1"/>
        <v>0</v>
      </c>
      <c r="HP66" s="37">
        <f ca="1"/>
        <v>0</v>
      </c>
      <c r="HQ66" s="37">
        <f ca="1"/>
        <v>0</v>
      </c>
      <c r="HR66" s="37">
        <f ca="1"/>
        <v>0</v>
      </c>
      <c r="HS66" s="37">
        <f ca="1"/>
        <v>0</v>
      </c>
      <c r="HT66" s="37">
        <f ca="1"/>
        <v>0</v>
      </c>
      <c r="HU66" s="37">
        <f ca="1"/>
        <v>0</v>
      </c>
      <c r="HV66" s="37">
        <f ca="1"/>
        <v>0</v>
      </c>
      <c r="HW66" s="37">
        <f ca="1"/>
        <v>0</v>
      </c>
      <c r="HX66" s="37">
        <f ca="1"/>
        <v>0</v>
      </c>
      <c r="HY66" s="37">
        <f ca="1"/>
        <v>0</v>
      </c>
      <c r="HZ66" s="37">
        <f ca="1"/>
        <v>0</v>
      </c>
      <c r="IA66" s="37">
        <f ca="1"/>
        <v>0</v>
      </c>
      <c r="IB66" s="37">
        <f ca="1"/>
        <v>0</v>
      </c>
      <c r="IC66" s="37">
        <f ca="1"/>
        <v>0</v>
      </c>
      <c r="ID66" s="37">
        <f ca="1"/>
        <v>0</v>
      </c>
      <c r="IE66" s="37">
        <f ca="1"/>
        <v>0</v>
      </c>
      <c r="IF66" s="37">
        <f ca="1"/>
        <v>0</v>
      </c>
      <c r="IG66" s="37">
        <f ca="1"/>
        <v>0</v>
      </c>
      <c r="IH66" s="37">
        <f ca="1"/>
        <v>0</v>
      </c>
      <c r="II66" s="37">
        <f ca="1"/>
        <v>0</v>
      </c>
      <c r="IJ66" s="37">
        <f ca="1"/>
        <v>0</v>
      </c>
      <c r="IK66" s="37">
        <f ca="1"/>
        <v>0</v>
      </c>
      <c r="IL66" s="37">
        <f ca="1"/>
        <v>0</v>
      </c>
      <c r="IM66" s="37">
        <f ca="1"/>
        <v>0</v>
      </c>
      <c r="IN66" s="37">
        <f ca="1"/>
        <v>0</v>
      </c>
      <c r="IO66" s="37">
        <f ca="1"/>
        <v>0</v>
      </c>
      <c r="IP66" s="37">
        <f ca="1"/>
        <v>0</v>
      </c>
      <c r="IQ66" s="37">
        <f ca="1"/>
        <v>0</v>
      </c>
      <c r="IR66" s="37">
        <f ca="1"/>
        <v>0</v>
      </c>
      <c r="IS66" s="37">
        <f ca="1"/>
        <v>0</v>
      </c>
      <c r="IT66" s="37">
        <f ca="1"/>
        <v>0</v>
      </c>
      <c r="IU66" s="37">
        <f ca="1"/>
        <v>0</v>
      </c>
      <c r="IV66" s="37">
        <f ca="1"/>
        <v>0</v>
      </c>
      <c r="IW66" s="37">
        <f ca="1"/>
        <v>0</v>
      </c>
      <c r="IX66" s="37">
        <f ca="1"/>
        <v>0</v>
      </c>
      <c r="IY66" s="37">
        <f ca="1"/>
        <v>0</v>
      </c>
      <c r="IZ66" s="37">
        <f ca="1"/>
        <v>0</v>
      </c>
      <c r="JA66" s="37">
        <f ca="1"/>
        <v>0</v>
      </c>
      <c r="JB66" s="37">
        <f ca="1"/>
        <v>0</v>
      </c>
      <c r="JC66" s="37">
        <f ca="1"/>
        <v>0</v>
      </c>
      <c r="JD66" s="37">
        <f ca="1"/>
        <v>0</v>
      </c>
      <c r="JE66" s="37">
        <f ca="1"/>
        <v>0</v>
      </c>
      <c r="JF66" s="37">
        <f ca="1"/>
        <v>0</v>
      </c>
      <c r="JG66" s="37">
        <f ca="1"/>
        <v>0</v>
      </c>
      <c r="JH66" s="37">
        <f ca="1"/>
        <v>0</v>
      </c>
      <c r="JI66" s="37">
        <f ca="1"/>
        <v>0</v>
      </c>
      <c r="JJ66" s="37">
        <f ca="1"/>
        <v>0</v>
      </c>
      <c r="JK66" s="37">
        <f ca="1"/>
        <v>0</v>
      </c>
      <c r="JL66" s="37">
        <f ca="1"/>
        <v>0</v>
      </c>
      <c r="JM66" s="37">
        <f ca="1"/>
        <v>0</v>
      </c>
      <c r="JN66" s="37">
        <f ca="1"/>
        <v>0</v>
      </c>
      <c r="JO66" s="37">
        <f ca="1"/>
        <v>0</v>
      </c>
      <c r="JP66" s="37">
        <f ca="1"/>
        <v>0</v>
      </c>
      <c r="JQ66" s="37">
        <f ca="1"/>
        <v>0</v>
      </c>
      <c r="JR66" s="37">
        <f ca="1"/>
        <v>0</v>
      </c>
      <c r="JS66" s="37">
        <f ca="1"/>
        <v>0</v>
      </c>
      <c r="JT66" s="37">
        <f ca="1"/>
        <v>0</v>
      </c>
      <c r="JU66" s="37">
        <f ca="1"/>
        <v>0</v>
      </c>
      <c r="JV66" s="37">
        <f ca="1"/>
        <v>0</v>
      </c>
      <c r="JW66" s="37">
        <f ca="1"/>
        <v>0</v>
      </c>
      <c r="JX66" s="37">
        <f ca="1"/>
        <v>0</v>
      </c>
      <c r="JY66" s="37">
        <f ca="1"/>
        <v>0</v>
      </c>
      <c r="JZ66" s="37">
        <f ca="1"/>
        <v>0</v>
      </c>
      <c r="KA66" s="37">
        <f ca="1"/>
        <v>0</v>
      </c>
      <c r="KB66" s="37">
        <f ca="1"/>
        <v>0</v>
      </c>
      <c r="KC66" s="37">
        <f ca="1"/>
        <v>0</v>
      </c>
      <c r="KD66" s="37">
        <f ca="1"/>
        <v>0</v>
      </c>
      <c r="KE66" s="37">
        <f ca="1"/>
        <v>0</v>
      </c>
      <c r="KF66" s="37">
        <f ca="1"/>
        <v>0</v>
      </c>
      <c r="KG66" s="37">
        <f ca="1"/>
        <v>0</v>
      </c>
      <c r="KH66" s="37">
        <f ca="1"/>
        <v>0</v>
      </c>
      <c r="KI66" s="37">
        <f ca="1"/>
        <v>0</v>
      </c>
      <c r="KJ66" s="37">
        <f ca="1"/>
        <v>0</v>
      </c>
      <c r="KK66" s="37">
        <f ca="1"/>
        <v>0</v>
      </c>
      <c r="KL66" s="37">
        <f ca="1"/>
        <v>0</v>
      </c>
      <c r="KM66" s="37">
        <f ca="1"/>
        <v>0</v>
      </c>
      <c r="KN66" s="37">
        <f ca="1"/>
        <v>0</v>
      </c>
      <c r="KO66" s="37">
        <f ca="1"/>
        <v>0</v>
      </c>
      <c r="KP66" s="37">
        <f ca="1"/>
        <v>0</v>
      </c>
      <c r="KQ66" s="37">
        <f ca="1"/>
        <v>0</v>
      </c>
      <c r="KR66" s="37">
        <f ca="1"/>
        <v>0</v>
      </c>
      <c r="KS66" s="37">
        <f ca="1"/>
        <v>0</v>
      </c>
      <c r="KT66" s="37">
        <f ca="1"/>
        <v>0</v>
      </c>
      <c r="KU66" s="37">
        <f ca="1"/>
        <v>0</v>
      </c>
      <c r="KV66" s="37">
        <f ca="1"/>
        <v>0</v>
      </c>
      <c r="KW66" s="37">
        <f ca="1"/>
        <v>0</v>
      </c>
      <c r="KX66" s="37">
        <f ca="1"/>
        <v>0</v>
      </c>
      <c r="KY66" s="37">
        <f ca="1"/>
        <v>0</v>
      </c>
      <c r="KZ66" s="37">
        <f ca="1"/>
        <v>0</v>
      </c>
      <c r="LA66" s="37">
        <f ca="1"/>
        <v>0</v>
      </c>
      <c r="LB66" s="37">
        <f ca="1"/>
        <v>0</v>
      </c>
      <c r="LC66" s="37">
        <f ca="1"/>
        <v>0</v>
      </c>
      <c r="LD66" s="37">
        <f ca="1"/>
        <v>0</v>
      </c>
      <c r="LE66" s="37">
        <f ca="1"/>
        <v>0</v>
      </c>
      <c r="LF66" s="37">
        <f ca="1"/>
        <v>0</v>
      </c>
      <c r="LG66" s="37">
        <f ca="1"/>
        <v>0</v>
      </c>
      <c r="LH66" s="37">
        <f ca="1"/>
        <v>0</v>
      </c>
      <c r="LI66" s="37">
        <f ca="1"/>
        <v>0</v>
      </c>
      <c r="LJ66" s="37">
        <f ca="1"/>
        <v>0</v>
      </c>
      <c r="LK66" s="37">
        <f ca="1"/>
        <v>0</v>
      </c>
      <c r="LL66" s="37">
        <f ca="1"/>
        <v>0</v>
      </c>
      <c r="LM66" s="37">
        <f ca="1"/>
        <v>0</v>
      </c>
      <c r="LN66" s="37">
        <f ca="1"/>
        <v>0</v>
      </c>
      <c r="LO66" s="37">
        <f ca="1"/>
        <v>0</v>
      </c>
      <c r="LP66" s="37">
        <f ca="1"/>
        <v>0</v>
      </c>
      <c r="LQ66" s="37">
        <f ca="1"/>
        <v>0</v>
      </c>
      <c r="LR66" s="37">
        <f ca="1"/>
        <v>0</v>
      </c>
      <c r="LS66" s="37">
        <f ca="1"/>
        <v>0</v>
      </c>
      <c r="LT66" s="37">
        <f ca="1"/>
        <v>0</v>
      </c>
      <c r="LU66" s="37">
        <f ca="1"/>
        <v>0</v>
      </c>
      <c r="LV66" s="37">
        <f ca="1"/>
        <v>0</v>
      </c>
      <c r="LW66" s="37">
        <f ca="1"/>
        <v>0</v>
      </c>
      <c r="LX66" s="37">
        <f ca="1"/>
        <v>0</v>
      </c>
      <c r="LY66" s="37">
        <f ca="1"/>
        <v>0</v>
      </c>
      <c r="LZ66" s="37">
        <f ca="1"/>
        <v>0</v>
      </c>
      <c r="MA66" s="37">
        <f ca="1"/>
        <v>0</v>
      </c>
      <c r="MB66" s="37">
        <f ca="1"/>
        <v>0</v>
      </c>
      <c r="MC66" s="37">
        <f ca="1"/>
        <v>0</v>
      </c>
      <c r="MD66" s="37">
        <f ca="1"/>
        <v>0</v>
      </c>
      <c r="ME66" s="37">
        <f ca="1"/>
        <v>0</v>
      </c>
      <c r="MF66" s="37">
        <f ca="1"/>
        <v>0</v>
      </c>
      <c r="MG66" s="37">
        <f ca="1"/>
        <v>0</v>
      </c>
      <c r="MH66" s="37">
        <f ca="1"/>
        <v>0</v>
      </c>
      <c r="MI66" s="37">
        <f ca="1"/>
        <v>0</v>
      </c>
      <c r="MJ66" s="37">
        <f ca="1"/>
        <v>0</v>
      </c>
      <c r="MK66" s="37">
        <f ca="1"/>
        <v>0</v>
      </c>
      <c r="ML66" s="37">
        <f ca="1"/>
        <v>0</v>
      </c>
      <c r="MM66" s="37">
        <f ca="1"/>
        <v>0</v>
      </c>
      <c r="MN66" s="37">
        <f ca="1"/>
        <v>0</v>
      </c>
      <c r="MO66" s="37">
        <f ca="1"/>
        <v>0</v>
      </c>
      <c r="MP66" s="37">
        <f ca="1"/>
        <v>0</v>
      </c>
      <c r="MQ66" s="37">
        <f ca="1"/>
        <v>0</v>
      </c>
      <c r="MR66" s="37">
        <f ca="1"/>
        <v>0</v>
      </c>
      <c r="MS66" s="37">
        <f ca="1"/>
        <v>0</v>
      </c>
      <c r="MT66" s="37">
        <f ca="1"/>
        <v>0</v>
      </c>
      <c r="MU66" s="37">
        <f ca="1"/>
        <v>0</v>
      </c>
      <c r="MV66" s="37">
        <f ca="1"/>
        <v>0</v>
      </c>
      <c r="MW66" s="37">
        <f ca="1"/>
        <v>0</v>
      </c>
      <c r="MX66" s="37">
        <f ca="1"/>
        <v>0</v>
      </c>
      <c r="MY66" s="37">
        <f ca="1"/>
        <v>0</v>
      </c>
      <c r="MZ66" s="37">
        <f ca="1"/>
        <v>0</v>
      </c>
      <c r="NA66" s="37">
        <f ca="1"/>
        <v>0</v>
      </c>
    </row>
    <row r="67" spans="2:365" x14ac:dyDescent="0.25">
      <c r="D67" s="36" t="str">
        <f t="shared" si="235"/>
        <v>7y</v>
      </c>
      <c r="E67" s="37">
        <f ca="1"/>
        <v>0</v>
      </c>
      <c r="F67" s="37">
        <f ca="1"/>
        <v>0</v>
      </c>
      <c r="G67" s="37">
        <f ca="1"/>
        <v>0</v>
      </c>
      <c r="H67" s="37">
        <f ca="1"/>
        <v>0</v>
      </c>
      <c r="I67" s="37">
        <f ca="1"/>
        <v>0</v>
      </c>
      <c r="J67" s="37">
        <f ca="1"/>
        <v>0</v>
      </c>
      <c r="K67" s="37">
        <f ca="1"/>
        <v>0</v>
      </c>
      <c r="L67" s="37">
        <f ca="1"/>
        <v>0</v>
      </c>
      <c r="M67" s="37">
        <f ca="1"/>
        <v>0</v>
      </c>
      <c r="N67" s="37">
        <f ca="1"/>
        <v>0</v>
      </c>
      <c r="O67" s="37">
        <f ca="1"/>
        <v>0</v>
      </c>
      <c r="P67" s="37">
        <f ca="1"/>
        <v>0</v>
      </c>
      <c r="Q67" s="37">
        <f ca="1"/>
        <v>0</v>
      </c>
      <c r="R67" s="37">
        <f ca="1"/>
        <v>0</v>
      </c>
      <c r="S67" s="37">
        <f ca="1"/>
        <v>0</v>
      </c>
      <c r="T67" s="37">
        <f ca="1"/>
        <v>0</v>
      </c>
      <c r="U67" s="37">
        <f ca="1"/>
        <v>0</v>
      </c>
      <c r="V67" s="37">
        <f ca="1"/>
        <v>0</v>
      </c>
      <c r="W67" s="37">
        <f ca="1"/>
        <v>0</v>
      </c>
      <c r="X67" s="37">
        <f ca="1"/>
        <v>0</v>
      </c>
      <c r="Y67" s="37">
        <f ca="1"/>
        <v>0</v>
      </c>
      <c r="Z67" s="37">
        <f ca="1"/>
        <v>0</v>
      </c>
      <c r="AA67" s="37">
        <f ca="1"/>
        <v>0</v>
      </c>
      <c r="AB67" s="37">
        <f ca="1"/>
        <v>0</v>
      </c>
      <c r="AC67" s="37">
        <f ca="1"/>
        <v>0</v>
      </c>
      <c r="AD67" s="37">
        <f ca="1"/>
        <v>0</v>
      </c>
      <c r="AE67" s="37">
        <f ca="1"/>
        <v>0</v>
      </c>
      <c r="AF67" s="37">
        <f ca="1"/>
        <v>0</v>
      </c>
      <c r="AG67" s="37">
        <f ca="1"/>
        <v>0</v>
      </c>
      <c r="AH67" s="37">
        <f ca="1"/>
        <v>0</v>
      </c>
      <c r="AI67" s="37">
        <f ca="1"/>
        <v>0</v>
      </c>
      <c r="AJ67" s="37">
        <f ca="1"/>
        <v>0</v>
      </c>
      <c r="AK67" s="37">
        <f ca="1"/>
        <v>0</v>
      </c>
      <c r="AL67" s="37">
        <f ca="1"/>
        <v>0</v>
      </c>
      <c r="AM67" s="37">
        <f ca="1"/>
        <v>0</v>
      </c>
      <c r="AN67" s="37">
        <f ca="1"/>
        <v>0</v>
      </c>
      <c r="AO67" s="37">
        <f ca="1"/>
        <v>0</v>
      </c>
      <c r="AP67" s="37">
        <f ca="1"/>
        <v>0</v>
      </c>
      <c r="AQ67" s="37">
        <f ca="1"/>
        <v>0</v>
      </c>
      <c r="AR67" s="37">
        <f ca="1"/>
        <v>0</v>
      </c>
      <c r="AS67" s="37">
        <f ca="1"/>
        <v>0</v>
      </c>
      <c r="AT67" s="37">
        <f ca="1"/>
        <v>0</v>
      </c>
      <c r="AU67" s="37">
        <f ca="1"/>
        <v>0</v>
      </c>
      <c r="AV67" s="37">
        <f ca="1"/>
        <v>0</v>
      </c>
      <c r="AW67" s="37">
        <f ca="1"/>
        <v>0</v>
      </c>
      <c r="AX67" s="37">
        <f ca="1"/>
        <v>0</v>
      </c>
      <c r="AY67" s="37">
        <f ca="1"/>
        <v>0</v>
      </c>
      <c r="AZ67" s="37">
        <f ca="1"/>
        <v>0</v>
      </c>
      <c r="BA67" s="37">
        <f ca="1"/>
        <v>0</v>
      </c>
      <c r="BB67" s="37">
        <f ca="1"/>
        <v>0</v>
      </c>
      <c r="BC67" s="37">
        <f ca="1"/>
        <v>0</v>
      </c>
      <c r="BD67" s="37">
        <f ca="1"/>
        <v>0</v>
      </c>
      <c r="BE67" s="37">
        <f ca="1"/>
        <v>0</v>
      </c>
      <c r="BF67" s="37">
        <f ca="1"/>
        <v>0</v>
      </c>
      <c r="BG67" s="37">
        <f ca="1"/>
        <v>0</v>
      </c>
      <c r="BH67" s="37">
        <f ca="1"/>
        <v>0</v>
      </c>
      <c r="BI67" s="37">
        <f ca="1"/>
        <v>0</v>
      </c>
      <c r="BJ67" s="37">
        <f ca="1"/>
        <v>0</v>
      </c>
      <c r="BK67" s="37">
        <f ca="1"/>
        <v>0</v>
      </c>
      <c r="BL67" s="37">
        <f ca="1"/>
        <v>0</v>
      </c>
      <c r="BM67" s="37">
        <f ca="1"/>
        <v>0</v>
      </c>
      <c r="BN67" s="37">
        <f ca="1"/>
        <v>4.1666666666666664E-2</v>
      </c>
      <c r="BO67" s="37">
        <f ca="1"/>
        <v>8.3333333333333329E-2</v>
      </c>
      <c r="BP67" s="37">
        <f ca="1"/>
        <v>0.125</v>
      </c>
      <c r="BQ67" s="37">
        <f ca="1"/>
        <v>0.16666666666666666</v>
      </c>
      <c r="BR67" s="37">
        <f ca="1"/>
        <v>0.20833333333333334</v>
      </c>
      <c r="BS67" s="37">
        <f ca="1"/>
        <v>0.25</v>
      </c>
      <c r="BT67" s="37">
        <f ca="1"/>
        <v>0.29166666666666669</v>
      </c>
      <c r="BU67" s="37">
        <f ca="1"/>
        <v>0.33333333333333331</v>
      </c>
      <c r="BV67" s="37">
        <f ca="1"/>
        <v>0.375</v>
      </c>
      <c r="BW67" s="37">
        <f ca="1"/>
        <v>0.41666666666666669</v>
      </c>
      <c r="BX67" s="37">
        <f ca="1"/>
        <v>0.45833333333333331</v>
      </c>
      <c r="BY67" s="37">
        <f ca="1"/>
        <v>0.5</v>
      </c>
      <c r="BZ67" s="37">
        <f ca="1"/>
        <v>0.54166666666666663</v>
      </c>
      <c r="CA67" s="37">
        <f ca="1"/>
        <v>0.58333333333333337</v>
      </c>
      <c r="CB67" s="37">
        <f ca="1"/>
        <v>0.625</v>
      </c>
      <c r="CC67" s="37">
        <f ca="1"/>
        <v>0.66666666666666674</v>
      </c>
      <c r="CD67" s="37">
        <f ca="1"/>
        <v>0.70833333333333326</v>
      </c>
      <c r="CE67" s="37">
        <f ca="1"/>
        <v>0.75</v>
      </c>
      <c r="CF67" s="37">
        <f ca="1"/>
        <v>0.79166666666666674</v>
      </c>
      <c r="CG67" s="37">
        <f ca="1"/>
        <v>0.83333333333333326</v>
      </c>
      <c r="CH67" s="37">
        <f ca="1"/>
        <v>0.875</v>
      </c>
      <c r="CI67" s="37">
        <f ca="1"/>
        <v>0.91666666666666674</v>
      </c>
      <c r="CJ67" s="37">
        <f ca="1"/>
        <v>0.95833333333333326</v>
      </c>
      <c r="CK67" s="37">
        <f ca="1"/>
        <v>1</v>
      </c>
      <c r="CL67" s="37">
        <f ca="1"/>
        <v>0.97222222222222221</v>
      </c>
      <c r="CM67" s="37">
        <f ca="1"/>
        <v>0.94444444444444453</v>
      </c>
      <c r="CN67" s="37">
        <f ca="1"/>
        <v>0.91666666666666674</v>
      </c>
      <c r="CO67" s="37">
        <f ca="1"/>
        <v>0.88888888888888895</v>
      </c>
      <c r="CP67" s="37">
        <f ca="1"/>
        <v>0.86111111111111116</v>
      </c>
      <c r="CQ67" s="37">
        <f ca="1"/>
        <v>0.83333333333333337</v>
      </c>
      <c r="CR67" s="37">
        <f ca="1"/>
        <v>0.80555555555555558</v>
      </c>
      <c r="CS67" s="37">
        <f ca="1"/>
        <v>0.7777777777777779</v>
      </c>
      <c r="CT67" s="37">
        <f ca="1"/>
        <v>0.75</v>
      </c>
      <c r="CU67" s="37">
        <f ca="1"/>
        <v>0.72222222222222232</v>
      </c>
      <c r="CV67" s="37">
        <f ca="1"/>
        <v>0.69444444444444453</v>
      </c>
      <c r="CW67" s="37">
        <f ca="1"/>
        <v>0.66666666666666674</v>
      </c>
      <c r="CX67" s="37">
        <f ca="1"/>
        <v>0.63888888888888895</v>
      </c>
      <c r="CY67" s="37">
        <f ca="1"/>
        <v>0.61111111111111127</v>
      </c>
      <c r="CZ67" s="37">
        <f ca="1"/>
        <v>0.58333333333333337</v>
      </c>
      <c r="DA67" s="37">
        <f ca="1"/>
        <v>0.55555555555555569</v>
      </c>
      <c r="DB67" s="37">
        <f ca="1"/>
        <v>0.52777777777777779</v>
      </c>
      <c r="DC67" s="37">
        <f ca="1"/>
        <v>0.5</v>
      </c>
      <c r="DD67" s="37">
        <f ca="1"/>
        <v>0.47222222222222227</v>
      </c>
      <c r="DE67" s="37">
        <f ca="1"/>
        <v>0.44444444444444453</v>
      </c>
      <c r="DF67" s="37">
        <f ca="1"/>
        <v>0.41666666666666669</v>
      </c>
      <c r="DG67" s="37">
        <f ca="1"/>
        <v>0.38888888888888895</v>
      </c>
      <c r="DH67" s="37">
        <f ca="1"/>
        <v>0.36111111111111116</v>
      </c>
      <c r="DI67" s="37">
        <f ca="1"/>
        <v>0.33333333333333337</v>
      </c>
      <c r="DJ67" s="37">
        <f ca="1"/>
        <v>0.30555555555555558</v>
      </c>
      <c r="DK67" s="37">
        <f ca="1"/>
        <v>0.27777777777777785</v>
      </c>
      <c r="DL67" s="37">
        <f ca="1"/>
        <v>0.25</v>
      </c>
      <c r="DM67" s="37">
        <f ca="1"/>
        <v>0.22222222222222227</v>
      </c>
      <c r="DN67" s="37">
        <f ca="1"/>
        <v>0.19444444444444445</v>
      </c>
      <c r="DO67" s="37">
        <f ca="1"/>
        <v>0.16666666666666669</v>
      </c>
      <c r="DP67" s="37">
        <f ca="1"/>
        <v>0.1388888888888889</v>
      </c>
      <c r="DQ67" s="37">
        <f ca="1"/>
        <v>0.11111111111111113</v>
      </c>
      <c r="DR67" s="37">
        <f ca="1"/>
        <v>8.3333333333333343E-2</v>
      </c>
      <c r="DS67" s="37">
        <f ca="1"/>
        <v>5.5555555555555552E-2</v>
      </c>
      <c r="DT67" s="37">
        <f ca="1"/>
        <v>2.7777777777777794E-2</v>
      </c>
      <c r="DU67" s="37">
        <f ca="1"/>
        <v>0</v>
      </c>
      <c r="DV67" s="37">
        <f ca="1"/>
        <v>0</v>
      </c>
      <c r="DW67" s="37">
        <f ca="1"/>
        <v>0</v>
      </c>
      <c r="DX67" s="37">
        <f ca="1"/>
        <v>0</v>
      </c>
      <c r="DY67" s="37">
        <f ca="1"/>
        <v>0</v>
      </c>
      <c r="DZ67" s="37">
        <f ca="1"/>
        <v>0</v>
      </c>
      <c r="EA67" s="37">
        <f ca="1"/>
        <v>0</v>
      </c>
      <c r="EB67" s="37">
        <f ca="1"/>
        <v>0</v>
      </c>
      <c r="EC67" s="37">
        <f ca="1"/>
        <v>0</v>
      </c>
      <c r="ED67" s="37">
        <f ca="1"/>
        <v>0</v>
      </c>
      <c r="EE67" s="37">
        <f ca="1"/>
        <v>0</v>
      </c>
      <c r="EF67" s="37">
        <f ca="1"/>
        <v>0</v>
      </c>
      <c r="EG67" s="37">
        <f ca="1"/>
        <v>0</v>
      </c>
      <c r="EH67" s="37">
        <f ca="1"/>
        <v>0</v>
      </c>
      <c r="EI67" s="37">
        <f ca="1"/>
        <v>0</v>
      </c>
      <c r="EJ67" s="37">
        <f ca="1"/>
        <v>0</v>
      </c>
      <c r="EK67" s="37">
        <f ca="1"/>
        <v>0</v>
      </c>
      <c r="EL67" s="37">
        <f ca="1"/>
        <v>0</v>
      </c>
      <c r="EM67" s="37">
        <f ca="1"/>
        <v>0</v>
      </c>
      <c r="EN67" s="37">
        <f ca="1"/>
        <v>0</v>
      </c>
      <c r="EO67" s="37">
        <f ca="1"/>
        <v>0</v>
      </c>
      <c r="EP67" s="37">
        <f ca="1"/>
        <v>0</v>
      </c>
      <c r="EQ67" s="37">
        <f ca="1"/>
        <v>0</v>
      </c>
      <c r="ER67" s="37">
        <f ca="1"/>
        <v>0</v>
      </c>
      <c r="ES67" s="37">
        <f ca="1"/>
        <v>0</v>
      </c>
      <c r="ET67" s="37">
        <f ca="1"/>
        <v>0</v>
      </c>
      <c r="EU67" s="37">
        <f ca="1"/>
        <v>0</v>
      </c>
      <c r="EV67" s="37">
        <f ca="1"/>
        <v>0</v>
      </c>
      <c r="EW67" s="37">
        <f ca="1"/>
        <v>0</v>
      </c>
      <c r="EX67" s="37">
        <f ca="1"/>
        <v>0</v>
      </c>
      <c r="EY67" s="37">
        <f ca="1"/>
        <v>0</v>
      </c>
      <c r="EZ67" s="37">
        <f ca="1"/>
        <v>0</v>
      </c>
      <c r="FA67" s="37">
        <f ca="1"/>
        <v>0</v>
      </c>
      <c r="FB67" s="37">
        <f ca="1"/>
        <v>0</v>
      </c>
      <c r="FC67" s="37">
        <f ca="1"/>
        <v>0</v>
      </c>
      <c r="FD67" s="37">
        <f ca="1"/>
        <v>0</v>
      </c>
      <c r="FE67" s="37">
        <f ca="1"/>
        <v>0</v>
      </c>
      <c r="FF67" s="37">
        <f ca="1"/>
        <v>0</v>
      </c>
      <c r="FG67" s="37">
        <f ca="1"/>
        <v>0</v>
      </c>
      <c r="FH67" s="37">
        <f ca="1"/>
        <v>0</v>
      </c>
      <c r="FI67" s="37">
        <f ca="1"/>
        <v>0</v>
      </c>
      <c r="FJ67" s="37">
        <f ca="1"/>
        <v>0</v>
      </c>
      <c r="FK67" s="37">
        <f ca="1"/>
        <v>0</v>
      </c>
      <c r="FL67" s="37">
        <f ca="1"/>
        <v>0</v>
      </c>
      <c r="FM67" s="37">
        <f ca="1"/>
        <v>0</v>
      </c>
      <c r="FN67" s="37">
        <f ca="1"/>
        <v>0</v>
      </c>
      <c r="FO67" s="37">
        <f ca="1"/>
        <v>0</v>
      </c>
      <c r="FP67" s="37">
        <f ca="1"/>
        <v>0</v>
      </c>
      <c r="FQ67" s="37">
        <f ca="1"/>
        <v>0</v>
      </c>
      <c r="FR67" s="37">
        <f ca="1"/>
        <v>0</v>
      </c>
      <c r="FS67" s="37">
        <f ca="1"/>
        <v>0</v>
      </c>
      <c r="FT67" s="37">
        <f ca="1"/>
        <v>0</v>
      </c>
      <c r="FU67" s="37">
        <f ca="1"/>
        <v>0</v>
      </c>
      <c r="FV67" s="37">
        <f ca="1"/>
        <v>0</v>
      </c>
      <c r="FW67" s="37">
        <f ca="1"/>
        <v>0</v>
      </c>
      <c r="FX67" s="37">
        <f ca="1"/>
        <v>0</v>
      </c>
      <c r="FY67" s="37">
        <f ca="1"/>
        <v>0</v>
      </c>
      <c r="FZ67" s="37">
        <f ca="1"/>
        <v>0</v>
      </c>
      <c r="GA67" s="37">
        <f ca="1"/>
        <v>0</v>
      </c>
      <c r="GB67" s="37">
        <f ca="1"/>
        <v>0</v>
      </c>
      <c r="GC67" s="37">
        <f ca="1"/>
        <v>0</v>
      </c>
      <c r="GD67" s="37">
        <f ca="1"/>
        <v>0</v>
      </c>
      <c r="GE67" s="37">
        <f ca="1"/>
        <v>0</v>
      </c>
      <c r="GF67" s="37">
        <f ca="1"/>
        <v>0</v>
      </c>
      <c r="GG67" s="37">
        <f ca="1"/>
        <v>0</v>
      </c>
      <c r="GH67" s="37">
        <f ca="1"/>
        <v>0</v>
      </c>
      <c r="GI67" s="37">
        <f ca="1"/>
        <v>0</v>
      </c>
      <c r="GJ67" s="37">
        <f ca="1"/>
        <v>0</v>
      </c>
      <c r="GK67" s="37">
        <f ca="1"/>
        <v>0</v>
      </c>
      <c r="GL67" s="37">
        <f ca="1"/>
        <v>0</v>
      </c>
      <c r="GM67" s="37">
        <f ca="1"/>
        <v>0</v>
      </c>
      <c r="GN67" s="37">
        <f ca="1"/>
        <v>0</v>
      </c>
      <c r="GO67" s="37">
        <f ca="1"/>
        <v>0</v>
      </c>
      <c r="GP67" s="37">
        <f ca="1"/>
        <v>0</v>
      </c>
      <c r="GQ67" s="37">
        <f ca="1"/>
        <v>0</v>
      </c>
      <c r="GR67" s="37">
        <f ca="1"/>
        <v>0</v>
      </c>
      <c r="GS67" s="37">
        <f ca="1"/>
        <v>0</v>
      </c>
      <c r="GT67" s="37">
        <f ca="1"/>
        <v>0</v>
      </c>
      <c r="GU67" s="37">
        <f ca="1"/>
        <v>0</v>
      </c>
      <c r="GV67" s="37">
        <f ca="1"/>
        <v>0</v>
      </c>
      <c r="GW67" s="37">
        <f ca="1"/>
        <v>0</v>
      </c>
      <c r="GX67" s="37">
        <f ca="1"/>
        <v>0</v>
      </c>
      <c r="GY67" s="37">
        <f ca="1"/>
        <v>0</v>
      </c>
      <c r="GZ67" s="37">
        <f ca="1"/>
        <v>0</v>
      </c>
      <c r="HA67" s="37">
        <f ca="1"/>
        <v>0</v>
      </c>
      <c r="HB67" s="37">
        <f ca="1"/>
        <v>0</v>
      </c>
      <c r="HC67" s="37">
        <f ca="1"/>
        <v>0</v>
      </c>
      <c r="HD67" s="37">
        <f ca="1"/>
        <v>0</v>
      </c>
      <c r="HE67" s="37">
        <f ca="1"/>
        <v>0</v>
      </c>
      <c r="HF67" s="37">
        <f ca="1"/>
        <v>0</v>
      </c>
      <c r="HG67" s="37">
        <f ca="1"/>
        <v>0</v>
      </c>
      <c r="HH67" s="37">
        <f ca="1"/>
        <v>0</v>
      </c>
      <c r="HI67" s="37">
        <f ca="1"/>
        <v>0</v>
      </c>
      <c r="HJ67" s="37">
        <f ca="1"/>
        <v>0</v>
      </c>
      <c r="HK67" s="37">
        <f ca="1"/>
        <v>0</v>
      </c>
      <c r="HL67" s="37">
        <f ca="1"/>
        <v>0</v>
      </c>
      <c r="HM67" s="37">
        <f ca="1"/>
        <v>0</v>
      </c>
      <c r="HN67" s="37">
        <f ca="1"/>
        <v>0</v>
      </c>
      <c r="HO67" s="37">
        <f ca="1"/>
        <v>0</v>
      </c>
      <c r="HP67" s="37">
        <f ca="1"/>
        <v>0</v>
      </c>
      <c r="HQ67" s="37">
        <f ca="1"/>
        <v>0</v>
      </c>
      <c r="HR67" s="37">
        <f ca="1"/>
        <v>0</v>
      </c>
      <c r="HS67" s="37">
        <f ca="1"/>
        <v>0</v>
      </c>
      <c r="HT67" s="37">
        <f ca="1"/>
        <v>0</v>
      </c>
      <c r="HU67" s="37">
        <f ca="1"/>
        <v>0</v>
      </c>
      <c r="HV67" s="37">
        <f ca="1"/>
        <v>0</v>
      </c>
      <c r="HW67" s="37">
        <f ca="1"/>
        <v>0</v>
      </c>
      <c r="HX67" s="37">
        <f ca="1"/>
        <v>0</v>
      </c>
      <c r="HY67" s="37">
        <f ca="1"/>
        <v>0</v>
      </c>
      <c r="HZ67" s="37">
        <f ca="1"/>
        <v>0</v>
      </c>
      <c r="IA67" s="37">
        <f ca="1"/>
        <v>0</v>
      </c>
      <c r="IB67" s="37">
        <f ca="1"/>
        <v>0</v>
      </c>
      <c r="IC67" s="37">
        <f ca="1"/>
        <v>0</v>
      </c>
      <c r="ID67" s="37">
        <f ca="1"/>
        <v>0</v>
      </c>
      <c r="IE67" s="37">
        <f ca="1"/>
        <v>0</v>
      </c>
      <c r="IF67" s="37">
        <f ca="1"/>
        <v>0</v>
      </c>
      <c r="IG67" s="37">
        <f ca="1"/>
        <v>0</v>
      </c>
      <c r="IH67" s="37">
        <f ca="1"/>
        <v>0</v>
      </c>
      <c r="II67" s="37">
        <f ca="1"/>
        <v>0</v>
      </c>
      <c r="IJ67" s="37">
        <f ca="1"/>
        <v>0</v>
      </c>
      <c r="IK67" s="37">
        <f ca="1"/>
        <v>0</v>
      </c>
      <c r="IL67" s="37">
        <f ca="1"/>
        <v>0</v>
      </c>
      <c r="IM67" s="37">
        <f ca="1"/>
        <v>0</v>
      </c>
      <c r="IN67" s="37">
        <f ca="1"/>
        <v>0</v>
      </c>
      <c r="IO67" s="37">
        <f ca="1"/>
        <v>0</v>
      </c>
      <c r="IP67" s="37">
        <f ca="1"/>
        <v>0</v>
      </c>
      <c r="IQ67" s="37">
        <f ca="1"/>
        <v>0</v>
      </c>
      <c r="IR67" s="37">
        <f ca="1"/>
        <v>0</v>
      </c>
      <c r="IS67" s="37">
        <f ca="1"/>
        <v>0</v>
      </c>
      <c r="IT67" s="37">
        <f ca="1"/>
        <v>0</v>
      </c>
      <c r="IU67" s="37">
        <f ca="1"/>
        <v>0</v>
      </c>
      <c r="IV67" s="37">
        <f ca="1"/>
        <v>0</v>
      </c>
      <c r="IW67" s="37">
        <f ca="1"/>
        <v>0</v>
      </c>
      <c r="IX67" s="37">
        <f ca="1"/>
        <v>0</v>
      </c>
      <c r="IY67" s="37">
        <f ca="1"/>
        <v>0</v>
      </c>
      <c r="IZ67" s="37">
        <f ca="1"/>
        <v>0</v>
      </c>
      <c r="JA67" s="37">
        <f ca="1"/>
        <v>0</v>
      </c>
      <c r="JB67" s="37">
        <f ca="1"/>
        <v>0</v>
      </c>
      <c r="JC67" s="37">
        <f ca="1"/>
        <v>0</v>
      </c>
      <c r="JD67" s="37">
        <f ca="1"/>
        <v>0</v>
      </c>
      <c r="JE67" s="37">
        <f ca="1"/>
        <v>0</v>
      </c>
      <c r="JF67" s="37">
        <f ca="1"/>
        <v>0</v>
      </c>
      <c r="JG67" s="37">
        <f ca="1"/>
        <v>0</v>
      </c>
      <c r="JH67" s="37">
        <f ca="1"/>
        <v>0</v>
      </c>
      <c r="JI67" s="37">
        <f ca="1"/>
        <v>0</v>
      </c>
      <c r="JJ67" s="37">
        <f ca="1"/>
        <v>0</v>
      </c>
      <c r="JK67" s="37">
        <f ca="1"/>
        <v>0</v>
      </c>
      <c r="JL67" s="37">
        <f ca="1"/>
        <v>0</v>
      </c>
      <c r="JM67" s="37">
        <f ca="1"/>
        <v>0</v>
      </c>
      <c r="JN67" s="37">
        <f ca="1"/>
        <v>0</v>
      </c>
      <c r="JO67" s="37">
        <f ca="1"/>
        <v>0</v>
      </c>
      <c r="JP67" s="37">
        <f ca="1"/>
        <v>0</v>
      </c>
      <c r="JQ67" s="37">
        <f ca="1"/>
        <v>0</v>
      </c>
      <c r="JR67" s="37">
        <f ca="1"/>
        <v>0</v>
      </c>
      <c r="JS67" s="37">
        <f ca="1"/>
        <v>0</v>
      </c>
      <c r="JT67" s="37">
        <f ca="1"/>
        <v>0</v>
      </c>
      <c r="JU67" s="37">
        <f ca="1"/>
        <v>0</v>
      </c>
      <c r="JV67" s="37">
        <f ca="1"/>
        <v>0</v>
      </c>
      <c r="JW67" s="37">
        <f ca="1"/>
        <v>0</v>
      </c>
      <c r="JX67" s="37">
        <f ca="1"/>
        <v>0</v>
      </c>
      <c r="JY67" s="37">
        <f ca="1"/>
        <v>0</v>
      </c>
      <c r="JZ67" s="37">
        <f ca="1"/>
        <v>0</v>
      </c>
      <c r="KA67" s="37">
        <f ca="1"/>
        <v>0</v>
      </c>
      <c r="KB67" s="37">
        <f ca="1"/>
        <v>0</v>
      </c>
      <c r="KC67" s="37">
        <f ca="1"/>
        <v>0</v>
      </c>
      <c r="KD67" s="37">
        <f ca="1"/>
        <v>0</v>
      </c>
      <c r="KE67" s="37">
        <f ca="1"/>
        <v>0</v>
      </c>
      <c r="KF67" s="37">
        <f ca="1"/>
        <v>0</v>
      </c>
      <c r="KG67" s="37">
        <f ca="1"/>
        <v>0</v>
      </c>
      <c r="KH67" s="37">
        <f ca="1"/>
        <v>0</v>
      </c>
      <c r="KI67" s="37">
        <f ca="1"/>
        <v>0</v>
      </c>
      <c r="KJ67" s="37">
        <f ca="1"/>
        <v>0</v>
      </c>
      <c r="KK67" s="37">
        <f ca="1"/>
        <v>0</v>
      </c>
      <c r="KL67" s="37">
        <f ca="1"/>
        <v>0</v>
      </c>
      <c r="KM67" s="37">
        <f ca="1"/>
        <v>0</v>
      </c>
      <c r="KN67" s="37">
        <f ca="1"/>
        <v>0</v>
      </c>
      <c r="KO67" s="37">
        <f ca="1"/>
        <v>0</v>
      </c>
      <c r="KP67" s="37">
        <f ca="1"/>
        <v>0</v>
      </c>
      <c r="KQ67" s="37">
        <f ca="1"/>
        <v>0</v>
      </c>
      <c r="KR67" s="37">
        <f ca="1"/>
        <v>0</v>
      </c>
      <c r="KS67" s="37">
        <f ca="1"/>
        <v>0</v>
      </c>
      <c r="KT67" s="37">
        <f ca="1"/>
        <v>0</v>
      </c>
      <c r="KU67" s="37">
        <f ca="1"/>
        <v>0</v>
      </c>
      <c r="KV67" s="37">
        <f ca="1"/>
        <v>0</v>
      </c>
      <c r="KW67" s="37">
        <f ca="1"/>
        <v>0</v>
      </c>
      <c r="KX67" s="37">
        <f ca="1"/>
        <v>0</v>
      </c>
      <c r="KY67" s="37">
        <f ca="1"/>
        <v>0</v>
      </c>
      <c r="KZ67" s="37">
        <f ca="1"/>
        <v>0</v>
      </c>
      <c r="LA67" s="37">
        <f ca="1"/>
        <v>0</v>
      </c>
      <c r="LB67" s="37">
        <f ca="1"/>
        <v>0</v>
      </c>
      <c r="LC67" s="37">
        <f ca="1"/>
        <v>0</v>
      </c>
      <c r="LD67" s="37">
        <f ca="1"/>
        <v>0</v>
      </c>
      <c r="LE67" s="37">
        <f ca="1"/>
        <v>0</v>
      </c>
      <c r="LF67" s="37">
        <f ca="1"/>
        <v>0</v>
      </c>
      <c r="LG67" s="37">
        <f ca="1"/>
        <v>0</v>
      </c>
      <c r="LH67" s="37">
        <f ca="1"/>
        <v>0</v>
      </c>
      <c r="LI67" s="37">
        <f ca="1"/>
        <v>0</v>
      </c>
      <c r="LJ67" s="37">
        <f ca="1"/>
        <v>0</v>
      </c>
      <c r="LK67" s="37">
        <f ca="1"/>
        <v>0</v>
      </c>
      <c r="LL67" s="37">
        <f ca="1"/>
        <v>0</v>
      </c>
      <c r="LM67" s="37">
        <f ca="1"/>
        <v>0</v>
      </c>
      <c r="LN67" s="37">
        <f ca="1"/>
        <v>0</v>
      </c>
      <c r="LO67" s="37">
        <f ca="1"/>
        <v>0</v>
      </c>
      <c r="LP67" s="37">
        <f ca="1"/>
        <v>0</v>
      </c>
      <c r="LQ67" s="37">
        <f ca="1"/>
        <v>0</v>
      </c>
      <c r="LR67" s="37">
        <f ca="1"/>
        <v>0</v>
      </c>
      <c r="LS67" s="37">
        <f ca="1"/>
        <v>0</v>
      </c>
      <c r="LT67" s="37">
        <f ca="1"/>
        <v>0</v>
      </c>
      <c r="LU67" s="37">
        <f ca="1"/>
        <v>0</v>
      </c>
      <c r="LV67" s="37">
        <f ca="1"/>
        <v>0</v>
      </c>
      <c r="LW67" s="37">
        <f ca="1"/>
        <v>0</v>
      </c>
      <c r="LX67" s="37">
        <f ca="1"/>
        <v>0</v>
      </c>
      <c r="LY67" s="37">
        <f ca="1"/>
        <v>0</v>
      </c>
      <c r="LZ67" s="37">
        <f ca="1"/>
        <v>0</v>
      </c>
      <c r="MA67" s="37">
        <f ca="1"/>
        <v>0</v>
      </c>
      <c r="MB67" s="37">
        <f ca="1"/>
        <v>0</v>
      </c>
      <c r="MC67" s="37">
        <f ca="1"/>
        <v>0</v>
      </c>
      <c r="MD67" s="37">
        <f ca="1"/>
        <v>0</v>
      </c>
      <c r="ME67" s="37">
        <f ca="1"/>
        <v>0</v>
      </c>
      <c r="MF67" s="37">
        <f ca="1"/>
        <v>0</v>
      </c>
      <c r="MG67" s="37">
        <f ca="1"/>
        <v>0</v>
      </c>
      <c r="MH67" s="37">
        <f ca="1"/>
        <v>0</v>
      </c>
      <c r="MI67" s="37">
        <f ca="1"/>
        <v>0</v>
      </c>
      <c r="MJ67" s="37">
        <f ca="1"/>
        <v>0</v>
      </c>
      <c r="MK67" s="37">
        <f ca="1"/>
        <v>0</v>
      </c>
      <c r="ML67" s="37">
        <f ca="1"/>
        <v>0</v>
      </c>
      <c r="MM67" s="37">
        <f ca="1"/>
        <v>0</v>
      </c>
      <c r="MN67" s="37">
        <f ca="1"/>
        <v>0</v>
      </c>
      <c r="MO67" s="37">
        <f ca="1"/>
        <v>0</v>
      </c>
      <c r="MP67" s="37">
        <f ca="1"/>
        <v>0</v>
      </c>
      <c r="MQ67" s="37">
        <f ca="1"/>
        <v>0</v>
      </c>
      <c r="MR67" s="37">
        <f ca="1"/>
        <v>0</v>
      </c>
      <c r="MS67" s="37">
        <f ca="1"/>
        <v>0</v>
      </c>
      <c r="MT67" s="37">
        <f ca="1"/>
        <v>0</v>
      </c>
      <c r="MU67" s="37">
        <f ca="1"/>
        <v>0</v>
      </c>
      <c r="MV67" s="37">
        <f ca="1"/>
        <v>0</v>
      </c>
      <c r="MW67" s="37">
        <f ca="1"/>
        <v>0</v>
      </c>
      <c r="MX67" s="37">
        <f ca="1"/>
        <v>0</v>
      </c>
      <c r="MY67" s="37">
        <f ca="1"/>
        <v>0</v>
      </c>
      <c r="MZ67" s="37">
        <f ca="1"/>
        <v>0</v>
      </c>
      <c r="NA67" s="37">
        <f ca="1"/>
        <v>0</v>
      </c>
    </row>
    <row r="68" spans="2:365" x14ac:dyDescent="0.25">
      <c r="D68" s="36" t="str">
        <f t="shared" si="235"/>
        <v>10y</v>
      </c>
      <c r="E68" s="37">
        <f ca="1"/>
        <v>0</v>
      </c>
      <c r="F68" s="37">
        <f ca="1"/>
        <v>0</v>
      </c>
      <c r="G68" s="37">
        <f ca="1"/>
        <v>0</v>
      </c>
      <c r="H68" s="37">
        <f ca="1"/>
        <v>0</v>
      </c>
      <c r="I68" s="37">
        <f ca="1"/>
        <v>0</v>
      </c>
      <c r="J68" s="37">
        <f ca="1"/>
        <v>0</v>
      </c>
      <c r="K68" s="37">
        <f ca="1"/>
        <v>0</v>
      </c>
      <c r="L68" s="37">
        <f ca="1"/>
        <v>0</v>
      </c>
      <c r="M68" s="37">
        <f ca="1"/>
        <v>0</v>
      </c>
      <c r="N68" s="37">
        <f ca="1"/>
        <v>0</v>
      </c>
      <c r="O68" s="37">
        <f ca="1"/>
        <v>0</v>
      </c>
      <c r="P68" s="37">
        <f ca="1"/>
        <v>0</v>
      </c>
      <c r="Q68" s="37">
        <f ca="1"/>
        <v>0</v>
      </c>
      <c r="R68" s="37">
        <f ca="1"/>
        <v>0</v>
      </c>
      <c r="S68" s="37">
        <f ca="1"/>
        <v>0</v>
      </c>
      <c r="T68" s="37">
        <f ca="1"/>
        <v>0</v>
      </c>
      <c r="U68" s="37">
        <f ca="1"/>
        <v>0</v>
      </c>
      <c r="V68" s="37">
        <f ca="1"/>
        <v>0</v>
      </c>
      <c r="W68" s="37">
        <f ca="1"/>
        <v>0</v>
      </c>
      <c r="X68" s="37">
        <f ca="1"/>
        <v>0</v>
      </c>
      <c r="Y68" s="37">
        <f ca="1"/>
        <v>0</v>
      </c>
      <c r="Z68" s="37">
        <f ca="1"/>
        <v>0</v>
      </c>
      <c r="AA68" s="37">
        <f ca="1"/>
        <v>0</v>
      </c>
      <c r="AB68" s="37">
        <f ca="1"/>
        <v>0</v>
      </c>
      <c r="AC68" s="37">
        <f ca="1"/>
        <v>0</v>
      </c>
      <c r="AD68" s="37">
        <f ca="1"/>
        <v>0</v>
      </c>
      <c r="AE68" s="37">
        <f ca="1"/>
        <v>0</v>
      </c>
      <c r="AF68" s="37">
        <f ca="1"/>
        <v>0</v>
      </c>
      <c r="AG68" s="37">
        <f ca="1"/>
        <v>0</v>
      </c>
      <c r="AH68" s="37">
        <f ca="1"/>
        <v>0</v>
      </c>
      <c r="AI68" s="37">
        <f ca="1"/>
        <v>0</v>
      </c>
      <c r="AJ68" s="37">
        <f ca="1"/>
        <v>0</v>
      </c>
      <c r="AK68" s="37">
        <f ca="1"/>
        <v>0</v>
      </c>
      <c r="AL68" s="37">
        <f ca="1"/>
        <v>0</v>
      </c>
      <c r="AM68" s="37">
        <f ca="1"/>
        <v>0</v>
      </c>
      <c r="AN68" s="37">
        <f ca="1"/>
        <v>0</v>
      </c>
      <c r="AO68" s="37">
        <f ca="1"/>
        <v>0</v>
      </c>
      <c r="AP68" s="37">
        <f ca="1"/>
        <v>0</v>
      </c>
      <c r="AQ68" s="37">
        <f ca="1"/>
        <v>0</v>
      </c>
      <c r="AR68" s="37">
        <f ca="1"/>
        <v>0</v>
      </c>
      <c r="AS68" s="37">
        <f ca="1"/>
        <v>0</v>
      </c>
      <c r="AT68" s="37">
        <f ca="1"/>
        <v>0</v>
      </c>
      <c r="AU68" s="37">
        <f ca="1"/>
        <v>0</v>
      </c>
      <c r="AV68" s="37">
        <f ca="1"/>
        <v>0</v>
      </c>
      <c r="AW68" s="37">
        <f ca="1"/>
        <v>0</v>
      </c>
      <c r="AX68" s="37">
        <f ca="1"/>
        <v>0</v>
      </c>
      <c r="AY68" s="37">
        <f ca="1"/>
        <v>0</v>
      </c>
      <c r="AZ68" s="37">
        <f ca="1"/>
        <v>0</v>
      </c>
      <c r="BA68" s="37">
        <f ca="1"/>
        <v>0</v>
      </c>
      <c r="BB68" s="37">
        <f ca="1"/>
        <v>0</v>
      </c>
      <c r="BC68" s="37">
        <f ca="1"/>
        <v>0</v>
      </c>
      <c r="BD68" s="37">
        <f ca="1"/>
        <v>0</v>
      </c>
      <c r="BE68" s="37">
        <f ca="1"/>
        <v>0</v>
      </c>
      <c r="BF68" s="37">
        <f ca="1"/>
        <v>0</v>
      </c>
      <c r="BG68" s="37">
        <f ca="1"/>
        <v>0</v>
      </c>
      <c r="BH68" s="37">
        <f ca="1"/>
        <v>0</v>
      </c>
      <c r="BI68" s="37">
        <f ca="1"/>
        <v>0</v>
      </c>
      <c r="BJ68" s="37">
        <f ca="1"/>
        <v>0</v>
      </c>
      <c r="BK68" s="37">
        <f ca="1"/>
        <v>0</v>
      </c>
      <c r="BL68" s="37">
        <f ca="1"/>
        <v>0</v>
      </c>
      <c r="BM68" s="37">
        <f ca="1"/>
        <v>0</v>
      </c>
      <c r="BN68" s="37">
        <f ca="1"/>
        <v>0</v>
      </c>
      <c r="BO68" s="37">
        <f ca="1"/>
        <v>0</v>
      </c>
      <c r="BP68" s="37">
        <f ca="1"/>
        <v>0</v>
      </c>
      <c r="BQ68" s="37">
        <f ca="1"/>
        <v>0</v>
      </c>
      <c r="BR68" s="37">
        <f ca="1"/>
        <v>0</v>
      </c>
      <c r="BS68" s="37">
        <f ca="1"/>
        <v>0</v>
      </c>
      <c r="BT68" s="37">
        <f ca="1"/>
        <v>0</v>
      </c>
      <c r="BU68" s="37">
        <f ca="1"/>
        <v>0</v>
      </c>
      <c r="BV68" s="37">
        <f ca="1"/>
        <v>0</v>
      </c>
      <c r="BW68" s="37">
        <f ca="1"/>
        <v>0</v>
      </c>
      <c r="BX68" s="37">
        <f ca="1"/>
        <v>0</v>
      </c>
      <c r="BY68" s="37">
        <f ca="1"/>
        <v>0</v>
      </c>
      <c r="BZ68" s="37">
        <f ca="1"/>
        <v>0</v>
      </c>
      <c r="CA68" s="37">
        <f ca="1"/>
        <v>0</v>
      </c>
      <c r="CB68" s="37">
        <f ca="1"/>
        <v>0</v>
      </c>
      <c r="CC68" s="37">
        <f ca="1"/>
        <v>0</v>
      </c>
      <c r="CD68" s="37">
        <f ca="1"/>
        <v>0</v>
      </c>
      <c r="CE68" s="37">
        <f ca="1"/>
        <v>0</v>
      </c>
      <c r="CF68" s="37">
        <f ca="1"/>
        <v>0</v>
      </c>
      <c r="CG68" s="37">
        <f ca="1"/>
        <v>0</v>
      </c>
      <c r="CH68" s="37">
        <f ca="1"/>
        <v>0</v>
      </c>
      <c r="CI68" s="37">
        <f ca="1"/>
        <v>0</v>
      </c>
      <c r="CJ68" s="37">
        <f ca="1"/>
        <v>0</v>
      </c>
      <c r="CK68" s="37">
        <f ca="1"/>
        <v>0</v>
      </c>
      <c r="CL68" s="37">
        <f ca="1"/>
        <v>2.7777777777777776E-2</v>
      </c>
      <c r="CM68" s="37">
        <f ca="1"/>
        <v>5.5555555555555552E-2</v>
      </c>
      <c r="CN68" s="37">
        <f ca="1"/>
        <v>8.3333333333333329E-2</v>
      </c>
      <c r="CO68" s="37">
        <f ca="1"/>
        <v>0.1111111111111111</v>
      </c>
      <c r="CP68" s="37">
        <f ca="1"/>
        <v>0.1388888888888889</v>
      </c>
      <c r="CQ68" s="37">
        <f ca="1"/>
        <v>0.16666666666666666</v>
      </c>
      <c r="CR68" s="37">
        <f ca="1"/>
        <v>0.19444444444444445</v>
      </c>
      <c r="CS68" s="37">
        <f ca="1"/>
        <v>0.22222222222222221</v>
      </c>
      <c r="CT68" s="37">
        <f ca="1"/>
        <v>0.25</v>
      </c>
      <c r="CU68" s="37">
        <f ca="1"/>
        <v>0.27777777777777779</v>
      </c>
      <c r="CV68" s="37">
        <f ca="1"/>
        <v>0.30555555555555552</v>
      </c>
      <c r="CW68" s="37">
        <f ca="1"/>
        <v>0.33333333333333331</v>
      </c>
      <c r="CX68" s="37">
        <f ca="1"/>
        <v>0.36111111111111105</v>
      </c>
      <c r="CY68" s="37">
        <f ca="1"/>
        <v>0.3888888888888889</v>
      </c>
      <c r="CZ68" s="37">
        <f ca="1"/>
        <v>0.41666666666666663</v>
      </c>
      <c r="DA68" s="37">
        <f ca="1"/>
        <v>0.44444444444444442</v>
      </c>
      <c r="DB68" s="37">
        <f ca="1"/>
        <v>0.47222222222222221</v>
      </c>
      <c r="DC68" s="37">
        <f ca="1"/>
        <v>0.5</v>
      </c>
      <c r="DD68" s="37">
        <f ca="1"/>
        <v>0.52777777777777779</v>
      </c>
      <c r="DE68" s="37">
        <f ca="1"/>
        <v>0.55555555555555558</v>
      </c>
      <c r="DF68" s="37">
        <f ca="1"/>
        <v>0.58333333333333337</v>
      </c>
      <c r="DG68" s="37">
        <f ca="1"/>
        <v>0.61111111111111116</v>
      </c>
      <c r="DH68" s="37">
        <f ca="1"/>
        <v>0.63888888888888884</v>
      </c>
      <c r="DI68" s="37">
        <f ca="1"/>
        <v>0.66666666666666663</v>
      </c>
      <c r="DJ68" s="37">
        <f ca="1"/>
        <v>0.69444444444444442</v>
      </c>
      <c r="DK68" s="37">
        <f ca="1"/>
        <v>0.72222222222222221</v>
      </c>
      <c r="DL68" s="37">
        <f ca="1"/>
        <v>0.75</v>
      </c>
      <c r="DM68" s="37">
        <f ca="1"/>
        <v>0.77777777777777779</v>
      </c>
      <c r="DN68" s="37">
        <f ca="1"/>
        <v>0.80555555555555558</v>
      </c>
      <c r="DO68" s="37">
        <f ca="1"/>
        <v>0.83333333333333326</v>
      </c>
      <c r="DP68" s="37">
        <f ca="1"/>
        <v>0.86111111111111116</v>
      </c>
      <c r="DQ68" s="37">
        <f ca="1"/>
        <v>0.88888888888888884</v>
      </c>
      <c r="DR68" s="37">
        <f ca="1"/>
        <v>0.91666666666666663</v>
      </c>
      <c r="DS68" s="37">
        <f ca="1"/>
        <v>0.94444444444444442</v>
      </c>
      <c r="DT68" s="37">
        <f ca="1"/>
        <v>0.97222222222222221</v>
      </c>
      <c r="DU68" s="37">
        <f ca="1"/>
        <v>1</v>
      </c>
      <c r="DV68" s="37">
        <f ca="1"/>
        <v>0.99166666666666659</v>
      </c>
      <c r="DW68" s="37">
        <f ca="1"/>
        <v>0.98333333333333339</v>
      </c>
      <c r="DX68" s="37">
        <f ca="1"/>
        <v>0.97499999999999998</v>
      </c>
      <c r="DY68" s="37">
        <f ca="1"/>
        <v>0.96666666666666679</v>
      </c>
      <c r="DZ68" s="37">
        <f ca="1"/>
        <v>0.95833333333333326</v>
      </c>
      <c r="EA68" s="37">
        <f ca="1"/>
        <v>0.95</v>
      </c>
      <c r="EB68" s="37">
        <f ca="1"/>
        <v>0.94166666666666665</v>
      </c>
      <c r="EC68" s="37">
        <f ca="1"/>
        <v>0.93333333333333335</v>
      </c>
      <c r="ED68" s="37">
        <f ca="1"/>
        <v>0.92500000000000004</v>
      </c>
      <c r="EE68" s="37">
        <f ca="1"/>
        <v>0.91666666666666663</v>
      </c>
      <c r="EF68" s="37">
        <f ca="1"/>
        <v>0.90833333333333333</v>
      </c>
      <c r="EG68" s="37">
        <f ca="1"/>
        <v>0.9</v>
      </c>
      <c r="EH68" s="37">
        <f ca="1"/>
        <v>0.89166666666666661</v>
      </c>
      <c r="EI68" s="37">
        <f ca="1"/>
        <v>0.8833333333333333</v>
      </c>
      <c r="EJ68" s="37">
        <f ca="1"/>
        <v>0.875</v>
      </c>
      <c r="EK68" s="37">
        <f ca="1"/>
        <v>0.8666666666666667</v>
      </c>
      <c r="EL68" s="37">
        <f ca="1"/>
        <v>0.85833333333333328</v>
      </c>
      <c r="EM68" s="37">
        <f ca="1"/>
        <v>0.85000000000000009</v>
      </c>
      <c r="EN68" s="37">
        <f ca="1"/>
        <v>0.84166666666666679</v>
      </c>
      <c r="EO68" s="37">
        <f ca="1"/>
        <v>0.83333333333333337</v>
      </c>
      <c r="EP68" s="37">
        <f ca="1"/>
        <v>0.82500000000000007</v>
      </c>
      <c r="EQ68" s="37">
        <f ca="1"/>
        <v>0.81666666666666665</v>
      </c>
      <c r="ER68" s="37">
        <f ca="1"/>
        <v>0.80833333333333346</v>
      </c>
      <c r="ES68" s="37">
        <f ca="1"/>
        <v>0.8</v>
      </c>
      <c r="ET68" s="37">
        <f ca="1"/>
        <v>0.79166666666666674</v>
      </c>
      <c r="EU68" s="37">
        <f ca="1"/>
        <v>0.78333333333333344</v>
      </c>
      <c r="EV68" s="37">
        <f ca="1"/>
        <v>0.77500000000000013</v>
      </c>
      <c r="EW68" s="37">
        <f ca="1"/>
        <v>0.76666666666666672</v>
      </c>
      <c r="EX68" s="37">
        <f ca="1"/>
        <v>0.7583333333333333</v>
      </c>
      <c r="EY68" s="37">
        <f ca="1"/>
        <v>0.75</v>
      </c>
      <c r="EZ68" s="37">
        <f ca="1"/>
        <v>0.7416666666666667</v>
      </c>
      <c r="FA68" s="37">
        <f ca="1"/>
        <v>0.73333333333333339</v>
      </c>
      <c r="FB68" s="37">
        <f ca="1"/>
        <v>0.72499999999999987</v>
      </c>
      <c r="FC68" s="37">
        <f ca="1"/>
        <v>0.71666666666666667</v>
      </c>
      <c r="FD68" s="37">
        <f ca="1"/>
        <v>0.70833333333333326</v>
      </c>
      <c r="FE68" s="37">
        <f ca="1"/>
        <v>0.7</v>
      </c>
      <c r="FF68" s="37">
        <f ca="1"/>
        <v>0.69166666666666665</v>
      </c>
      <c r="FG68" s="37">
        <f ca="1"/>
        <v>0.68333333333333335</v>
      </c>
      <c r="FH68" s="37">
        <f ca="1"/>
        <v>0.67499999999999993</v>
      </c>
      <c r="FI68" s="37">
        <f ca="1"/>
        <v>0.66666666666666663</v>
      </c>
      <c r="FJ68" s="37">
        <f ca="1"/>
        <v>0.65833333333333321</v>
      </c>
      <c r="FK68" s="37">
        <f ca="1"/>
        <v>0.64999999999999991</v>
      </c>
      <c r="FL68" s="37">
        <f ca="1"/>
        <v>0.64166666666666661</v>
      </c>
      <c r="FM68" s="37">
        <f ca="1"/>
        <v>0.6333333333333333</v>
      </c>
      <c r="FN68" s="37">
        <f ca="1"/>
        <v>0.625</v>
      </c>
      <c r="FO68" s="37">
        <f ca="1"/>
        <v>0.61666666666666659</v>
      </c>
      <c r="FP68" s="37">
        <f ca="1"/>
        <v>0.60833333333333328</v>
      </c>
      <c r="FQ68" s="37">
        <f ca="1"/>
        <v>0.6</v>
      </c>
      <c r="FR68" s="37">
        <f ca="1"/>
        <v>0.59166666666666656</v>
      </c>
      <c r="FS68" s="37">
        <f ca="1"/>
        <v>0.58333333333333337</v>
      </c>
      <c r="FT68" s="37">
        <f ca="1"/>
        <v>0.57499999999999996</v>
      </c>
      <c r="FU68" s="37">
        <f ca="1"/>
        <v>0.56666666666666665</v>
      </c>
      <c r="FV68" s="37">
        <f ca="1"/>
        <v>0.55833333333333324</v>
      </c>
      <c r="FW68" s="37">
        <f ca="1"/>
        <v>0.55000000000000004</v>
      </c>
      <c r="FX68" s="37">
        <f ca="1"/>
        <v>0.54166666666666663</v>
      </c>
      <c r="FY68" s="37">
        <f ca="1"/>
        <v>0.53333333333333333</v>
      </c>
      <c r="FZ68" s="37">
        <f ca="1"/>
        <v>0.52500000000000002</v>
      </c>
      <c r="GA68" s="37">
        <f ca="1"/>
        <v>0.51666666666666661</v>
      </c>
      <c r="GB68" s="37">
        <f ca="1"/>
        <v>0.5083333333333333</v>
      </c>
      <c r="GC68" s="37">
        <f ca="1"/>
        <v>0.5</v>
      </c>
      <c r="GD68" s="37">
        <f ca="1"/>
        <v>0.49166666666666664</v>
      </c>
      <c r="GE68" s="37">
        <f ca="1"/>
        <v>0.48333333333333334</v>
      </c>
      <c r="GF68" s="37">
        <f ca="1"/>
        <v>0.47499999999999998</v>
      </c>
      <c r="GG68" s="37">
        <f ca="1"/>
        <v>0.46666666666666667</v>
      </c>
      <c r="GH68" s="37">
        <f ca="1"/>
        <v>0.45833333333333331</v>
      </c>
      <c r="GI68" s="37">
        <f ca="1"/>
        <v>0.45</v>
      </c>
      <c r="GJ68" s="37">
        <f ca="1"/>
        <v>0.44166666666666665</v>
      </c>
      <c r="GK68" s="37">
        <f ca="1"/>
        <v>0.43333333333333335</v>
      </c>
      <c r="GL68" s="37">
        <f ca="1"/>
        <v>0.42500000000000004</v>
      </c>
      <c r="GM68" s="37">
        <f ca="1"/>
        <v>0.41666666666666669</v>
      </c>
      <c r="GN68" s="37">
        <f ca="1"/>
        <v>0.40833333333333338</v>
      </c>
      <c r="GO68" s="37">
        <f ca="1"/>
        <v>0.4</v>
      </c>
      <c r="GP68" s="37">
        <f ca="1"/>
        <v>0.39166666666666672</v>
      </c>
      <c r="GQ68" s="37">
        <f ca="1"/>
        <v>0.38333333333333336</v>
      </c>
      <c r="GR68" s="37">
        <f ca="1"/>
        <v>0.37500000000000006</v>
      </c>
      <c r="GS68" s="37">
        <f ca="1"/>
        <v>0.3666666666666667</v>
      </c>
      <c r="GT68" s="37">
        <f ca="1"/>
        <v>0.35833333333333334</v>
      </c>
      <c r="GU68" s="37">
        <f ca="1"/>
        <v>0.35000000000000003</v>
      </c>
      <c r="GV68" s="37">
        <f ca="1"/>
        <v>0.34166666666666667</v>
      </c>
      <c r="GW68" s="37">
        <f ca="1"/>
        <v>0.33333333333333337</v>
      </c>
      <c r="GX68" s="37">
        <f ca="1"/>
        <v>0.32500000000000007</v>
      </c>
      <c r="GY68" s="37">
        <f ca="1"/>
        <v>0.31666666666666671</v>
      </c>
      <c r="GZ68" s="37">
        <f ca="1"/>
        <v>0.30833333333333335</v>
      </c>
      <c r="HA68" s="37">
        <f ca="1"/>
        <v>0.30000000000000004</v>
      </c>
      <c r="HB68" s="37">
        <f ca="1"/>
        <v>0.29166666666666669</v>
      </c>
      <c r="HC68" s="37">
        <f ca="1"/>
        <v>0.28333333333333338</v>
      </c>
      <c r="HD68" s="37">
        <f ca="1"/>
        <v>0.27500000000000002</v>
      </c>
      <c r="HE68" s="37">
        <f ca="1"/>
        <v>0.26666666666666672</v>
      </c>
      <c r="HF68" s="37">
        <f ca="1"/>
        <v>0.2583333333333333</v>
      </c>
      <c r="HG68" s="37">
        <f ca="1"/>
        <v>0.25</v>
      </c>
      <c r="HH68" s="37">
        <f ca="1"/>
        <v>0.24166666666666664</v>
      </c>
      <c r="HI68" s="37">
        <f ca="1"/>
        <v>0.23333333333333334</v>
      </c>
      <c r="HJ68" s="37">
        <f ca="1"/>
        <v>0.22499999999999998</v>
      </c>
      <c r="HK68" s="37">
        <f ca="1"/>
        <v>0.21666666666666662</v>
      </c>
      <c r="HL68" s="37">
        <f ca="1"/>
        <v>0.20833333333333331</v>
      </c>
      <c r="HM68" s="37">
        <f ca="1"/>
        <v>0.19999999999999996</v>
      </c>
      <c r="HN68" s="37">
        <f ca="1"/>
        <v>0.19166666666666662</v>
      </c>
      <c r="HO68" s="37">
        <f ca="1"/>
        <v>0.18333333333333329</v>
      </c>
      <c r="HP68" s="37">
        <f ca="1"/>
        <v>0.17499999999999996</v>
      </c>
      <c r="HQ68" s="37">
        <f ca="1"/>
        <v>0.16666666666666666</v>
      </c>
      <c r="HR68" s="37">
        <f ca="1"/>
        <v>0.15833333333333327</v>
      </c>
      <c r="HS68" s="37">
        <f ca="1"/>
        <v>0.14999999999999997</v>
      </c>
      <c r="HT68" s="37">
        <f ca="1"/>
        <v>0.14166666666666664</v>
      </c>
      <c r="HU68" s="37">
        <f ca="1"/>
        <v>0.1333333333333333</v>
      </c>
      <c r="HV68" s="37">
        <f ca="1"/>
        <v>0.12499999999999997</v>
      </c>
      <c r="HW68" s="37">
        <f ca="1"/>
        <v>0.11666666666666664</v>
      </c>
      <c r="HX68" s="37">
        <f ca="1"/>
        <v>0.10833333333333331</v>
      </c>
      <c r="HY68" s="37">
        <f ca="1"/>
        <v>9.9999999999999978E-2</v>
      </c>
      <c r="HZ68" s="37">
        <f ca="1"/>
        <v>9.1666666666666646E-2</v>
      </c>
      <c r="IA68" s="37">
        <f ca="1"/>
        <v>8.3333333333333315E-2</v>
      </c>
      <c r="IB68" s="37">
        <f ca="1"/>
        <v>7.4999999999999983E-2</v>
      </c>
      <c r="IC68" s="37">
        <f ca="1"/>
        <v>6.6666666666666666E-2</v>
      </c>
      <c r="ID68" s="37">
        <f ca="1"/>
        <v>5.8333333333333313E-2</v>
      </c>
      <c r="IE68" s="37">
        <f ca="1"/>
        <v>4.9999999999999989E-2</v>
      </c>
      <c r="IF68" s="37">
        <f ca="1"/>
        <v>4.166666666666665E-2</v>
      </c>
      <c r="IG68" s="37">
        <f ca="1"/>
        <v>3.3333333333333333E-2</v>
      </c>
      <c r="IH68" s="37">
        <f ca="1"/>
        <v>2.4999999999999994E-2</v>
      </c>
      <c r="II68" s="37">
        <f ca="1"/>
        <v>1.6666666666666659E-2</v>
      </c>
      <c r="IJ68" s="37">
        <f ca="1"/>
        <v>8.333333333333335E-3</v>
      </c>
      <c r="IK68" s="37">
        <f ca="1"/>
        <v>0</v>
      </c>
      <c r="IL68" s="37">
        <f ca="1"/>
        <v>0</v>
      </c>
      <c r="IM68" s="37">
        <f ca="1"/>
        <v>0</v>
      </c>
      <c r="IN68" s="37">
        <f ca="1"/>
        <v>0</v>
      </c>
      <c r="IO68" s="37">
        <f ca="1"/>
        <v>0</v>
      </c>
      <c r="IP68" s="37">
        <f ca="1"/>
        <v>0</v>
      </c>
      <c r="IQ68" s="37">
        <f ca="1"/>
        <v>0</v>
      </c>
      <c r="IR68" s="37">
        <f ca="1"/>
        <v>0</v>
      </c>
      <c r="IS68" s="37">
        <f ca="1"/>
        <v>0</v>
      </c>
      <c r="IT68" s="37">
        <f ca="1"/>
        <v>0</v>
      </c>
      <c r="IU68" s="37">
        <f ca="1"/>
        <v>0</v>
      </c>
      <c r="IV68" s="37">
        <f ca="1"/>
        <v>0</v>
      </c>
      <c r="IW68" s="37">
        <f ca="1"/>
        <v>0</v>
      </c>
      <c r="IX68" s="37">
        <f ca="1"/>
        <v>0</v>
      </c>
      <c r="IY68" s="37">
        <f ca="1"/>
        <v>0</v>
      </c>
      <c r="IZ68" s="37">
        <f ca="1"/>
        <v>0</v>
      </c>
      <c r="JA68" s="37">
        <f ca="1"/>
        <v>0</v>
      </c>
      <c r="JB68" s="37">
        <f ca="1"/>
        <v>0</v>
      </c>
      <c r="JC68" s="37">
        <f ca="1"/>
        <v>0</v>
      </c>
      <c r="JD68" s="37">
        <f ca="1"/>
        <v>0</v>
      </c>
      <c r="JE68" s="37">
        <f ca="1"/>
        <v>0</v>
      </c>
      <c r="JF68" s="37">
        <f ca="1"/>
        <v>0</v>
      </c>
      <c r="JG68" s="37">
        <f ca="1"/>
        <v>0</v>
      </c>
      <c r="JH68" s="37">
        <f ca="1"/>
        <v>0</v>
      </c>
      <c r="JI68" s="37">
        <f ca="1"/>
        <v>0</v>
      </c>
      <c r="JJ68" s="37">
        <f ca="1"/>
        <v>0</v>
      </c>
      <c r="JK68" s="37">
        <f ca="1"/>
        <v>0</v>
      </c>
      <c r="JL68" s="37">
        <f ca="1"/>
        <v>0</v>
      </c>
      <c r="JM68" s="37">
        <f ca="1"/>
        <v>0</v>
      </c>
      <c r="JN68" s="37">
        <f ca="1"/>
        <v>0</v>
      </c>
      <c r="JO68" s="37">
        <f ca="1"/>
        <v>0</v>
      </c>
      <c r="JP68" s="37">
        <f ca="1"/>
        <v>0</v>
      </c>
      <c r="JQ68" s="37">
        <f ca="1"/>
        <v>0</v>
      </c>
      <c r="JR68" s="37">
        <f ca="1"/>
        <v>0</v>
      </c>
      <c r="JS68" s="37">
        <f ca="1"/>
        <v>0</v>
      </c>
      <c r="JT68" s="37">
        <f ca="1"/>
        <v>0</v>
      </c>
      <c r="JU68" s="37">
        <f ca="1"/>
        <v>0</v>
      </c>
      <c r="JV68" s="37">
        <f ca="1"/>
        <v>0</v>
      </c>
      <c r="JW68" s="37">
        <f ca="1"/>
        <v>0</v>
      </c>
      <c r="JX68" s="37">
        <f ca="1"/>
        <v>0</v>
      </c>
      <c r="JY68" s="37">
        <f ca="1"/>
        <v>0</v>
      </c>
      <c r="JZ68" s="37">
        <f ca="1"/>
        <v>0</v>
      </c>
      <c r="KA68" s="37">
        <f ca="1"/>
        <v>0</v>
      </c>
      <c r="KB68" s="37">
        <f ca="1"/>
        <v>0</v>
      </c>
      <c r="KC68" s="37">
        <f ca="1"/>
        <v>0</v>
      </c>
      <c r="KD68" s="37">
        <f ca="1"/>
        <v>0</v>
      </c>
      <c r="KE68" s="37">
        <f ca="1"/>
        <v>0</v>
      </c>
      <c r="KF68" s="37">
        <f ca="1"/>
        <v>0</v>
      </c>
      <c r="KG68" s="37">
        <f ca="1"/>
        <v>0</v>
      </c>
      <c r="KH68" s="37">
        <f ca="1"/>
        <v>0</v>
      </c>
      <c r="KI68" s="37">
        <f ca="1"/>
        <v>0</v>
      </c>
      <c r="KJ68" s="37">
        <f ca="1"/>
        <v>0</v>
      </c>
      <c r="KK68" s="37">
        <f ca="1"/>
        <v>0</v>
      </c>
      <c r="KL68" s="37">
        <f ca="1"/>
        <v>0</v>
      </c>
      <c r="KM68" s="37">
        <f ca="1"/>
        <v>0</v>
      </c>
      <c r="KN68" s="37">
        <f ca="1"/>
        <v>0</v>
      </c>
      <c r="KO68" s="37">
        <f ca="1"/>
        <v>0</v>
      </c>
      <c r="KP68" s="37">
        <f ca="1"/>
        <v>0</v>
      </c>
      <c r="KQ68" s="37">
        <f ca="1"/>
        <v>0</v>
      </c>
      <c r="KR68" s="37">
        <f ca="1"/>
        <v>0</v>
      </c>
      <c r="KS68" s="37">
        <f ca="1"/>
        <v>0</v>
      </c>
      <c r="KT68" s="37">
        <f ca="1"/>
        <v>0</v>
      </c>
      <c r="KU68" s="37">
        <f ca="1"/>
        <v>0</v>
      </c>
      <c r="KV68" s="37">
        <f ca="1"/>
        <v>0</v>
      </c>
      <c r="KW68" s="37">
        <f ca="1"/>
        <v>0</v>
      </c>
      <c r="KX68" s="37">
        <f ca="1"/>
        <v>0</v>
      </c>
      <c r="KY68" s="37">
        <f ca="1"/>
        <v>0</v>
      </c>
      <c r="KZ68" s="37">
        <f ca="1"/>
        <v>0</v>
      </c>
      <c r="LA68" s="37">
        <f ca="1"/>
        <v>0</v>
      </c>
      <c r="LB68" s="37">
        <f ca="1"/>
        <v>0</v>
      </c>
      <c r="LC68" s="37">
        <f ca="1"/>
        <v>0</v>
      </c>
      <c r="LD68" s="37">
        <f ca="1"/>
        <v>0</v>
      </c>
      <c r="LE68" s="37">
        <f ca="1"/>
        <v>0</v>
      </c>
      <c r="LF68" s="37">
        <f ca="1"/>
        <v>0</v>
      </c>
      <c r="LG68" s="37">
        <f ca="1"/>
        <v>0</v>
      </c>
      <c r="LH68" s="37">
        <f ca="1"/>
        <v>0</v>
      </c>
      <c r="LI68" s="37">
        <f ca="1"/>
        <v>0</v>
      </c>
      <c r="LJ68" s="37">
        <f ca="1"/>
        <v>0</v>
      </c>
      <c r="LK68" s="37">
        <f ca="1"/>
        <v>0</v>
      </c>
      <c r="LL68" s="37">
        <f ca="1"/>
        <v>0</v>
      </c>
      <c r="LM68" s="37">
        <f ca="1"/>
        <v>0</v>
      </c>
      <c r="LN68" s="37">
        <f ca="1"/>
        <v>0</v>
      </c>
      <c r="LO68" s="37">
        <f ca="1"/>
        <v>0</v>
      </c>
      <c r="LP68" s="37">
        <f ca="1"/>
        <v>0</v>
      </c>
      <c r="LQ68" s="37">
        <f ca="1"/>
        <v>0</v>
      </c>
      <c r="LR68" s="37">
        <f ca="1"/>
        <v>0</v>
      </c>
      <c r="LS68" s="37">
        <f ca="1"/>
        <v>0</v>
      </c>
      <c r="LT68" s="37">
        <f ca="1"/>
        <v>0</v>
      </c>
      <c r="LU68" s="37">
        <f ca="1"/>
        <v>0</v>
      </c>
      <c r="LV68" s="37">
        <f ca="1"/>
        <v>0</v>
      </c>
      <c r="LW68" s="37">
        <f ca="1"/>
        <v>0</v>
      </c>
      <c r="LX68" s="37">
        <f ca="1"/>
        <v>0</v>
      </c>
      <c r="LY68" s="37">
        <f ca="1"/>
        <v>0</v>
      </c>
      <c r="LZ68" s="37">
        <f ca="1"/>
        <v>0</v>
      </c>
      <c r="MA68" s="37">
        <f ca="1"/>
        <v>0</v>
      </c>
      <c r="MB68" s="37">
        <f ca="1"/>
        <v>0</v>
      </c>
      <c r="MC68" s="37">
        <f ca="1"/>
        <v>0</v>
      </c>
      <c r="MD68" s="37">
        <f ca="1"/>
        <v>0</v>
      </c>
      <c r="ME68" s="37">
        <f ca="1"/>
        <v>0</v>
      </c>
      <c r="MF68" s="37">
        <f ca="1"/>
        <v>0</v>
      </c>
      <c r="MG68" s="37">
        <f ca="1"/>
        <v>0</v>
      </c>
      <c r="MH68" s="37">
        <f ca="1"/>
        <v>0</v>
      </c>
      <c r="MI68" s="37">
        <f ca="1"/>
        <v>0</v>
      </c>
      <c r="MJ68" s="37">
        <f ca="1"/>
        <v>0</v>
      </c>
      <c r="MK68" s="37">
        <f ca="1"/>
        <v>0</v>
      </c>
      <c r="ML68" s="37">
        <f ca="1"/>
        <v>0</v>
      </c>
      <c r="MM68" s="37">
        <f ca="1"/>
        <v>0</v>
      </c>
      <c r="MN68" s="37">
        <f ca="1"/>
        <v>0</v>
      </c>
      <c r="MO68" s="37">
        <f ca="1"/>
        <v>0</v>
      </c>
      <c r="MP68" s="37">
        <f ca="1"/>
        <v>0</v>
      </c>
      <c r="MQ68" s="37">
        <f ca="1"/>
        <v>0</v>
      </c>
      <c r="MR68" s="37">
        <f ca="1"/>
        <v>0</v>
      </c>
      <c r="MS68" s="37">
        <f ca="1"/>
        <v>0</v>
      </c>
      <c r="MT68" s="37">
        <f ca="1"/>
        <v>0</v>
      </c>
      <c r="MU68" s="37">
        <f ca="1"/>
        <v>0</v>
      </c>
      <c r="MV68" s="37">
        <f ca="1"/>
        <v>0</v>
      </c>
      <c r="MW68" s="37">
        <f ca="1"/>
        <v>0</v>
      </c>
      <c r="MX68" s="37">
        <f ca="1"/>
        <v>0</v>
      </c>
      <c r="MY68" s="37">
        <f ca="1"/>
        <v>0</v>
      </c>
      <c r="MZ68" s="37">
        <f ca="1"/>
        <v>0</v>
      </c>
      <c r="NA68" s="37">
        <f ca="1"/>
        <v>0</v>
      </c>
    </row>
    <row r="70" spans="2:365" x14ac:dyDescent="0.25">
      <c r="D70" s="36" t="s">
        <v>92</v>
      </c>
      <c r="E70" s="38">
        <f ca="1">SUM(E63:E68)</f>
        <v>1</v>
      </c>
      <c r="F70" s="38">
        <f ca="1">SUM(F63:F68)</f>
        <v>1</v>
      </c>
      <c r="G70" s="38">
        <f t="shared" ref="G70:BR70" ca="1" si="236">SUM(G63:G68)</f>
        <v>1</v>
      </c>
      <c r="H70" s="38">
        <f t="shared" ca="1" si="236"/>
        <v>1</v>
      </c>
      <c r="I70" s="38">
        <f t="shared" ca="1" si="236"/>
        <v>1</v>
      </c>
      <c r="J70" s="38">
        <f t="shared" ca="1" si="236"/>
        <v>1</v>
      </c>
      <c r="K70" s="38">
        <f t="shared" ca="1" si="236"/>
        <v>1</v>
      </c>
      <c r="L70" s="38">
        <f t="shared" ca="1" si="236"/>
        <v>1</v>
      </c>
      <c r="M70" s="38">
        <f t="shared" ca="1" si="236"/>
        <v>1</v>
      </c>
      <c r="N70" s="38">
        <f t="shared" ca="1" si="236"/>
        <v>1</v>
      </c>
      <c r="O70" s="38">
        <f t="shared" ca="1" si="236"/>
        <v>1</v>
      </c>
      <c r="P70" s="38">
        <f t="shared" ca="1" si="236"/>
        <v>1</v>
      </c>
      <c r="Q70" s="38">
        <f t="shared" ca="1" si="236"/>
        <v>1</v>
      </c>
      <c r="R70" s="38">
        <f t="shared" ca="1" si="236"/>
        <v>1</v>
      </c>
      <c r="S70" s="38">
        <f t="shared" ca="1" si="236"/>
        <v>1</v>
      </c>
      <c r="T70" s="38">
        <f t="shared" ca="1" si="236"/>
        <v>1</v>
      </c>
      <c r="U70" s="38">
        <f t="shared" ca="1" si="236"/>
        <v>1</v>
      </c>
      <c r="V70" s="38">
        <f t="shared" ca="1" si="236"/>
        <v>1</v>
      </c>
      <c r="W70" s="38">
        <f t="shared" ca="1" si="236"/>
        <v>1</v>
      </c>
      <c r="X70" s="38">
        <f t="shared" ca="1" si="236"/>
        <v>1</v>
      </c>
      <c r="Y70" s="38">
        <f t="shared" ca="1" si="236"/>
        <v>1</v>
      </c>
      <c r="Z70" s="38">
        <f t="shared" ca="1" si="236"/>
        <v>1</v>
      </c>
      <c r="AA70" s="38">
        <f t="shared" ca="1" si="236"/>
        <v>1</v>
      </c>
      <c r="AB70" s="38">
        <f t="shared" ca="1" si="236"/>
        <v>1</v>
      </c>
      <c r="AC70" s="38">
        <f t="shared" ca="1" si="236"/>
        <v>1</v>
      </c>
      <c r="AD70" s="38">
        <f t="shared" ca="1" si="236"/>
        <v>1</v>
      </c>
      <c r="AE70" s="38">
        <f t="shared" ca="1" si="236"/>
        <v>1</v>
      </c>
      <c r="AF70" s="38">
        <f t="shared" ca="1" si="236"/>
        <v>1</v>
      </c>
      <c r="AG70" s="38">
        <f t="shared" ca="1" si="236"/>
        <v>1</v>
      </c>
      <c r="AH70" s="38">
        <f t="shared" ca="1" si="236"/>
        <v>1</v>
      </c>
      <c r="AI70" s="38">
        <f t="shared" ca="1" si="236"/>
        <v>1</v>
      </c>
      <c r="AJ70" s="38">
        <f t="shared" ca="1" si="236"/>
        <v>1</v>
      </c>
      <c r="AK70" s="38">
        <f t="shared" ca="1" si="236"/>
        <v>1</v>
      </c>
      <c r="AL70" s="38">
        <f t="shared" ca="1" si="236"/>
        <v>1</v>
      </c>
      <c r="AM70" s="38">
        <f t="shared" ca="1" si="236"/>
        <v>1</v>
      </c>
      <c r="AN70" s="38">
        <f t="shared" ca="1" si="236"/>
        <v>1</v>
      </c>
      <c r="AO70" s="38">
        <f t="shared" ca="1" si="236"/>
        <v>1</v>
      </c>
      <c r="AP70" s="38">
        <f t="shared" ca="1" si="236"/>
        <v>0.99999999999999989</v>
      </c>
      <c r="AQ70" s="38">
        <f t="shared" ca="1" si="236"/>
        <v>1</v>
      </c>
      <c r="AR70" s="38">
        <f t="shared" ca="1" si="236"/>
        <v>1</v>
      </c>
      <c r="AS70" s="38">
        <f t="shared" ca="1" si="236"/>
        <v>1</v>
      </c>
      <c r="AT70" s="38">
        <f t="shared" ca="1" si="236"/>
        <v>1</v>
      </c>
      <c r="AU70" s="38">
        <f t="shared" ca="1" si="236"/>
        <v>1</v>
      </c>
      <c r="AV70" s="38">
        <f t="shared" ca="1" si="236"/>
        <v>1</v>
      </c>
      <c r="AW70" s="38">
        <f t="shared" ca="1" si="236"/>
        <v>1</v>
      </c>
      <c r="AX70" s="38">
        <f t="shared" ca="1" si="236"/>
        <v>1</v>
      </c>
      <c r="AY70" s="38">
        <f t="shared" ca="1" si="236"/>
        <v>1</v>
      </c>
      <c r="AZ70" s="38">
        <f t="shared" ca="1" si="236"/>
        <v>1</v>
      </c>
      <c r="BA70" s="38">
        <f t="shared" ca="1" si="236"/>
        <v>1</v>
      </c>
      <c r="BB70" s="38">
        <f t="shared" ca="1" si="236"/>
        <v>1</v>
      </c>
      <c r="BC70" s="38">
        <f t="shared" ca="1" si="236"/>
        <v>1</v>
      </c>
      <c r="BD70" s="38">
        <f t="shared" ca="1" si="236"/>
        <v>1</v>
      </c>
      <c r="BE70" s="38">
        <f t="shared" ca="1" si="236"/>
        <v>1</v>
      </c>
      <c r="BF70" s="38">
        <f t="shared" ca="1" si="236"/>
        <v>0.99999999999999989</v>
      </c>
      <c r="BG70" s="38">
        <f t="shared" ca="1" si="236"/>
        <v>1</v>
      </c>
      <c r="BH70" s="38">
        <f t="shared" ca="1" si="236"/>
        <v>1</v>
      </c>
      <c r="BI70" s="38">
        <f t="shared" ca="1" si="236"/>
        <v>1</v>
      </c>
      <c r="BJ70" s="38">
        <f t="shared" ca="1" si="236"/>
        <v>1</v>
      </c>
      <c r="BK70" s="38">
        <f t="shared" ca="1" si="236"/>
        <v>1</v>
      </c>
      <c r="BL70" s="38">
        <f t="shared" ca="1" si="236"/>
        <v>1</v>
      </c>
      <c r="BM70" s="38">
        <f t="shared" ca="1" si="236"/>
        <v>1</v>
      </c>
      <c r="BN70" s="38">
        <f t="shared" ca="1" si="236"/>
        <v>0.99999999999999989</v>
      </c>
      <c r="BO70" s="38">
        <f t="shared" ca="1" si="236"/>
        <v>1</v>
      </c>
      <c r="BP70" s="38">
        <f t="shared" ca="1" si="236"/>
        <v>1</v>
      </c>
      <c r="BQ70" s="38">
        <f t="shared" ca="1" si="236"/>
        <v>1</v>
      </c>
      <c r="BR70" s="38">
        <f t="shared" ca="1" si="236"/>
        <v>1</v>
      </c>
      <c r="BS70" s="38">
        <f t="shared" ref="BS70:ED70" ca="1" si="237">SUM(BS63:BS68)</f>
        <v>1</v>
      </c>
      <c r="BT70" s="38">
        <f t="shared" ca="1" si="237"/>
        <v>1</v>
      </c>
      <c r="BU70" s="38">
        <f t="shared" ca="1" si="237"/>
        <v>1</v>
      </c>
      <c r="BV70" s="38">
        <f t="shared" ca="1" si="237"/>
        <v>1</v>
      </c>
      <c r="BW70" s="38">
        <f t="shared" ca="1" si="237"/>
        <v>1</v>
      </c>
      <c r="BX70" s="38">
        <f t="shared" ca="1" si="237"/>
        <v>1</v>
      </c>
      <c r="BY70" s="38">
        <f t="shared" ca="1" si="237"/>
        <v>1</v>
      </c>
      <c r="BZ70" s="38">
        <f t="shared" ca="1" si="237"/>
        <v>1</v>
      </c>
      <c r="CA70" s="38">
        <f t="shared" ca="1" si="237"/>
        <v>1</v>
      </c>
      <c r="CB70" s="38">
        <f t="shared" ca="1" si="237"/>
        <v>1</v>
      </c>
      <c r="CC70" s="38">
        <f t="shared" ca="1" si="237"/>
        <v>1</v>
      </c>
      <c r="CD70" s="38">
        <f t="shared" ca="1" si="237"/>
        <v>0.99999999999999989</v>
      </c>
      <c r="CE70" s="38">
        <f t="shared" ca="1" si="237"/>
        <v>1</v>
      </c>
      <c r="CF70" s="38">
        <f t="shared" ca="1" si="237"/>
        <v>1</v>
      </c>
      <c r="CG70" s="38">
        <f t="shared" ca="1" si="237"/>
        <v>1</v>
      </c>
      <c r="CH70" s="38">
        <f t="shared" ca="1" si="237"/>
        <v>1</v>
      </c>
      <c r="CI70" s="38">
        <f t="shared" ca="1" si="237"/>
        <v>1</v>
      </c>
      <c r="CJ70" s="38">
        <f t="shared" ca="1" si="237"/>
        <v>1</v>
      </c>
      <c r="CK70" s="38">
        <f t="shared" ca="1" si="237"/>
        <v>1</v>
      </c>
      <c r="CL70" s="38">
        <f t="shared" ca="1" si="237"/>
        <v>1</v>
      </c>
      <c r="CM70" s="38">
        <f t="shared" ca="1" si="237"/>
        <v>1</v>
      </c>
      <c r="CN70" s="38">
        <f t="shared" ca="1" si="237"/>
        <v>1</v>
      </c>
      <c r="CO70" s="38">
        <f t="shared" ca="1" si="237"/>
        <v>1</v>
      </c>
      <c r="CP70" s="38">
        <f t="shared" ca="1" si="237"/>
        <v>1</v>
      </c>
      <c r="CQ70" s="38">
        <f t="shared" ca="1" si="237"/>
        <v>1</v>
      </c>
      <c r="CR70" s="38">
        <f t="shared" ca="1" si="237"/>
        <v>1</v>
      </c>
      <c r="CS70" s="38">
        <f t="shared" ca="1" si="237"/>
        <v>1</v>
      </c>
      <c r="CT70" s="38">
        <f t="shared" ca="1" si="237"/>
        <v>1</v>
      </c>
      <c r="CU70" s="38">
        <f t="shared" ca="1" si="237"/>
        <v>1</v>
      </c>
      <c r="CV70" s="38">
        <f t="shared" ca="1" si="237"/>
        <v>1</v>
      </c>
      <c r="CW70" s="38">
        <f t="shared" ca="1" si="237"/>
        <v>1</v>
      </c>
      <c r="CX70" s="38">
        <f t="shared" ca="1" si="237"/>
        <v>1</v>
      </c>
      <c r="CY70" s="38">
        <f t="shared" ca="1" si="237"/>
        <v>1.0000000000000002</v>
      </c>
      <c r="CZ70" s="38">
        <f t="shared" ca="1" si="237"/>
        <v>1</v>
      </c>
      <c r="DA70" s="38">
        <f t="shared" ca="1" si="237"/>
        <v>1</v>
      </c>
      <c r="DB70" s="38">
        <f t="shared" ca="1" si="237"/>
        <v>1</v>
      </c>
      <c r="DC70" s="38">
        <f t="shared" ca="1" si="237"/>
        <v>1</v>
      </c>
      <c r="DD70" s="38">
        <f t="shared" ca="1" si="237"/>
        <v>1</v>
      </c>
      <c r="DE70" s="38">
        <f t="shared" ca="1" si="237"/>
        <v>1</v>
      </c>
      <c r="DF70" s="38">
        <f t="shared" ca="1" si="237"/>
        <v>1</v>
      </c>
      <c r="DG70" s="38">
        <f t="shared" ca="1" si="237"/>
        <v>1</v>
      </c>
      <c r="DH70" s="38">
        <f t="shared" ca="1" si="237"/>
        <v>1</v>
      </c>
      <c r="DI70" s="38">
        <f t="shared" ca="1" si="237"/>
        <v>1</v>
      </c>
      <c r="DJ70" s="38">
        <f t="shared" ca="1" si="237"/>
        <v>1</v>
      </c>
      <c r="DK70" s="38">
        <f t="shared" ca="1" si="237"/>
        <v>1</v>
      </c>
      <c r="DL70" s="38">
        <f t="shared" ca="1" si="237"/>
        <v>1</v>
      </c>
      <c r="DM70" s="38">
        <f t="shared" ca="1" si="237"/>
        <v>1</v>
      </c>
      <c r="DN70" s="38">
        <f t="shared" ca="1" si="237"/>
        <v>1</v>
      </c>
      <c r="DO70" s="38">
        <f t="shared" ca="1" si="237"/>
        <v>1</v>
      </c>
      <c r="DP70" s="38">
        <f t="shared" ca="1" si="237"/>
        <v>1</v>
      </c>
      <c r="DQ70" s="38">
        <f t="shared" ca="1" si="237"/>
        <v>1</v>
      </c>
      <c r="DR70" s="38">
        <f t="shared" ca="1" si="237"/>
        <v>1</v>
      </c>
      <c r="DS70" s="38">
        <f t="shared" ca="1" si="237"/>
        <v>1</v>
      </c>
      <c r="DT70" s="38">
        <f t="shared" ca="1" si="237"/>
        <v>1</v>
      </c>
      <c r="DU70" s="38">
        <f t="shared" ca="1" si="237"/>
        <v>1</v>
      </c>
      <c r="DV70" s="38">
        <f t="shared" ca="1" si="237"/>
        <v>0.99166666666666659</v>
      </c>
      <c r="DW70" s="38">
        <f t="shared" ca="1" si="237"/>
        <v>0.98333333333333339</v>
      </c>
      <c r="DX70" s="38">
        <f t="shared" ca="1" si="237"/>
        <v>0.97499999999999998</v>
      </c>
      <c r="DY70" s="38">
        <f t="shared" ca="1" si="237"/>
        <v>0.96666666666666679</v>
      </c>
      <c r="DZ70" s="38">
        <f t="shared" ca="1" si="237"/>
        <v>0.95833333333333326</v>
      </c>
      <c r="EA70" s="38">
        <f t="shared" ca="1" si="237"/>
        <v>0.95</v>
      </c>
      <c r="EB70" s="38">
        <f t="shared" ca="1" si="237"/>
        <v>0.94166666666666665</v>
      </c>
      <c r="EC70" s="38">
        <f t="shared" ca="1" si="237"/>
        <v>0.93333333333333335</v>
      </c>
      <c r="ED70" s="38">
        <f t="shared" ca="1" si="237"/>
        <v>0.92500000000000004</v>
      </c>
      <c r="EE70" s="38">
        <f t="shared" ref="EE70:GP70" ca="1" si="238">SUM(EE63:EE68)</f>
        <v>0.91666666666666663</v>
      </c>
      <c r="EF70" s="38">
        <f t="shared" ca="1" si="238"/>
        <v>0.90833333333333333</v>
      </c>
      <c r="EG70" s="38">
        <f t="shared" ca="1" si="238"/>
        <v>0.9</v>
      </c>
      <c r="EH70" s="38">
        <f t="shared" ca="1" si="238"/>
        <v>0.89166666666666661</v>
      </c>
      <c r="EI70" s="38">
        <f t="shared" ca="1" si="238"/>
        <v>0.8833333333333333</v>
      </c>
      <c r="EJ70" s="38">
        <f t="shared" ca="1" si="238"/>
        <v>0.875</v>
      </c>
      <c r="EK70" s="38">
        <f t="shared" ca="1" si="238"/>
        <v>0.8666666666666667</v>
      </c>
      <c r="EL70" s="38">
        <f t="shared" ca="1" si="238"/>
        <v>0.85833333333333328</v>
      </c>
      <c r="EM70" s="38">
        <f t="shared" ca="1" si="238"/>
        <v>0.85000000000000009</v>
      </c>
      <c r="EN70" s="38">
        <f t="shared" ca="1" si="238"/>
        <v>0.84166666666666679</v>
      </c>
      <c r="EO70" s="38">
        <f t="shared" ca="1" si="238"/>
        <v>0.83333333333333337</v>
      </c>
      <c r="EP70" s="38">
        <f t="shared" ca="1" si="238"/>
        <v>0.82500000000000007</v>
      </c>
      <c r="EQ70" s="38">
        <f t="shared" ca="1" si="238"/>
        <v>0.81666666666666665</v>
      </c>
      <c r="ER70" s="38">
        <f t="shared" ca="1" si="238"/>
        <v>0.80833333333333346</v>
      </c>
      <c r="ES70" s="38">
        <f t="shared" ca="1" si="238"/>
        <v>0.8</v>
      </c>
      <c r="ET70" s="38">
        <f t="shared" ca="1" si="238"/>
        <v>0.79166666666666674</v>
      </c>
      <c r="EU70" s="38">
        <f t="shared" ca="1" si="238"/>
        <v>0.78333333333333344</v>
      </c>
      <c r="EV70" s="38">
        <f t="shared" ca="1" si="238"/>
        <v>0.77500000000000013</v>
      </c>
      <c r="EW70" s="38">
        <f t="shared" ca="1" si="238"/>
        <v>0.76666666666666672</v>
      </c>
      <c r="EX70" s="38">
        <f t="shared" ca="1" si="238"/>
        <v>0.7583333333333333</v>
      </c>
      <c r="EY70" s="38">
        <f t="shared" ca="1" si="238"/>
        <v>0.75</v>
      </c>
      <c r="EZ70" s="38">
        <f t="shared" ca="1" si="238"/>
        <v>0.7416666666666667</v>
      </c>
      <c r="FA70" s="38">
        <f t="shared" ca="1" si="238"/>
        <v>0.73333333333333339</v>
      </c>
      <c r="FB70" s="38">
        <f t="shared" ca="1" si="238"/>
        <v>0.72499999999999987</v>
      </c>
      <c r="FC70" s="38">
        <f t="shared" ca="1" si="238"/>
        <v>0.71666666666666667</v>
      </c>
      <c r="FD70" s="38">
        <f t="shared" ca="1" si="238"/>
        <v>0.70833333333333326</v>
      </c>
      <c r="FE70" s="38">
        <f t="shared" ca="1" si="238"/>
        <v>0.7</v>
      </c>
      <c r="FF70" s="38">
        <f t="shared" ca="1" si="238"/>
        <v>0.69166666666666665</v>
      </c>
      <c r="FG70" s="38">
        <f t="shared" ca="1" si="238"/>
        <v>0.68333333333333335</v>
      </c>
      <c r="FH70" s="38">
        <f t="shared" ca="1" si="238"/>
        <v>0.67499999999999993</v>
      </c>
      <c r="FI70" s="38">
        <f t="shared" ca="1" si="238"/>
        <v>0.66666666666666663</v>
      </c>
      <c r="FJ70" s="38">
        <f t="shared" ca="1" si="238"/>
        <v>0.65833333333333321</v>
      </c>
      <c r="FK70" s="38">
        <f t="shared" ca="1" si="238"/>
        <v>0.64999999999999991</v>
      </c>
      <c r="FL70" s="38">
        <f t="shared" ca="1" si="238"/>
        <v>0.64166666666666661</v>
      </c>
      <c r="FM70" s="38">
        <f t="shared" ca="1" si="238"/>
        <v>0.6333333333333333</v>
      </c>
      <c r="FN70" s="38">
        <f t="shared" ca="1" si="238"/>
        <v>0.625</v>
      </c>
      <c r="FO70" s="38">
        <f t="shared" ca="1" si="238"/>
        <v>0.61666666666666659</v>
      </c>
      <c r="FP70" s="38">
        <f t="shared" ca="1" si="238"/>
        <v>0.60833333333333328</v>
      </c>
      <c r="FQ70" s="38">
        <f t="shared" ca="1" si="238"/>
        <v>0.6</v>
      </c>
      <c r="FR70" s="38">
        <f t="shared" ca="1" si="238"/>
        <v>0.59166666666666656</v>
      </c>
      <c r="FS70" s="38">
        <f t="shared" ca="1" si="238"/>
        <v>0.58333333333333337</v>
      </c>
      <c r="FT70" s="38">
        <f t="shared" ca="1" si="238"/>
        <v>0.57499999999999996</v>
      </c>
      <c r="FU70" s="38">
        <f t="shared" ca="1" si="238"/>
        <v>0.56666666666666665</v>
      </c>
      <c r="FV70" s="38">
        <f t="shared" ca="1" si="238"/>
        <v>0.55833333333333324</v>
      </c>
      <c r="FW70" s="38">
        <f t="shared" ca="1" si="238"/>
        <v>0.55000000000000004</v>
      </c>
      <c r="FX70" s="38">
        <f t="shared" ca="1" si="238"/>
        <v>0.54166666666666663</v>
      </c>
      <c r="FY70" s="38">
        <f t="shared" ca="1" si="238"/>
        <v>0.53333333333333333</v>
      </c>
      <c r="FZ70" s="38">
        <f t="shared" ca="1" si="238"/>
        <v>0.52500000000000002</v>
      </c>
      <c r="GA70" s="38">
        <f t="shared" ca="1" si="238"/>
        <v>0.51666666666666661</v>
      </c>
      <c r="GB70" s="38">
        <f t="shared" ca="1" si="238"/>
        <v>0.5083333333333333</v>
      </c>
      <c r="GC70" s="38">
        <f t="shared" ca="1" si="238"/>
        <v>0.5</v>
      </c>
      <c r="GD70" s="38">
        <f t="shared" ca="1" si="238"/>
        <v>0.49166666666666664</v>
      </c>
      <c r="GE70" s="38">
        <f t="shared" ca="1" si="238"/>
        <v>0.48333333333333334</v>
      </c>
      <c r="GF70" s="38">
        <f t="shared" ca="1" si="238"/>
        <v>0.47499999999999998</v>
      </c>
      <c r="GG70" s="38">
        <f t="shared" ca="1" si="238"/>
        <v>0.46666666666666667</v>
      </c>
      <c r="GH70" s="38">
        <f t="shared" ca="1" si="238"/>
        <v>0.45833333333333331</v>
      </c>
      <c r="GI70" s="38">
        <f t="shared" ca="1" si="238"/>
        <v>0.45</v>
      </c>
      <c r="GJ70" s="38">
        <f t="shared" ca="1" si="238"/>
        <v>0.44166666666666665</v>
      </c>
      <c r="GK70" s="38">
        <f t="shared" ca="1" si="238"/>
        <v>0.43333333333333335</v>
      </c>
      <c r="GL70" s="38">
        <f t="shared" ca="1" si="238"/>
        <v>0.42500000000000004</v>
      </c>
      <c r="GM70" s="38">
        <f t="shared" ca="1" si="238"/>
        <v>0.41666666666666669</v>
      </c>
      <c r="GN70" s="38">
        <f t="shared" ca="1" si="238"/>
        <v>0.40833333333333338</v>
      </c>
      <c r="GO70" s="38">
        <f t="shared" ca="1" si="238"/>
        <v>0.4</v>
      </c>
      <c r="GP70" s="38">
        <f t="shared" ca="1" si="238"/>
        <v>0.39166666666666672</v>
      </c>
      <c r="GQ70" s="38">
        <f t="shared" ref="GQ70:JB70" ca="1" si="239">SUM(GQ63:GQ68)</f>
        <v>0.38333333333333336</v>
      </c>
      <c r="GR70" s="38">
        <f t="shared" ca="1" si="239"/>
        <v>0.37500000000000006</v>
      </c>
      <c r="GS70" s="38">
        <f t="shared" ca="1" si="239"/>
        <v>0.3666666666666667</v>
      </c>
      <c r="GT70" s="38">
        <f t="shared" ca="1" si="239"/>
        <v>0.35833333333333334</v>
      </c>
      <c r="GU70" s="38">
        <f t="shared" ca="1" si="239"/>
        <v>0.35000000000000003</v>
      </c>
      <c r="GV70" s="38">
        <f t="shared" ca="1" si="239"/>
        <v>0.34166666666666667</v>
      </c>
      <c r="GW70" s="38">
        <f t="shared" ca="1" si="239"/>
        <v>0.33333333333333337</v>
      </c>
      <c r="GX70" s="38">
        <f t="shared" ca="1" si="239"/>
        <v>0.32500000000000007</v>
      </c>
      <c r="GY70" s="38">
        <f t="shared" ca="1" si="239"/>
        <v>0.31666666666666671</v>
      </c>
      <c r="GZ70" s="38">
        <f t="shared" ca="1" si="239"/>
        <v>0.30833333333333335</v>
      </c>
      <c r="HA70" s="38">
        <f t="shared" ca="1" si="239"/>
        <v>0.30000000000000004</v>
      </c>
      <c r="HB70" s="38">
        <f t="shared" ca="1" si="239"/>
        <v>0.29166666666666669</v>
      </c>
      <c r="HC70" s="38">
        <f t="shared" ca="1" si="239"/>
        <v>0.28333333333333338</v>
      </c>
      <c r="HD70" s="38">
        <f t="shared" ca="1" si="239"/>
        <v>0.27500000000000002</v>
      </c>
      <c r="HE70" s="38">
        <f t="shared" ca="1" si="239"/>
        <v>0.26666666666666672</v>
      </c>
      <c r="HF70" s="38">
        <f t="shared" ca="1" si="239"/>
        <v>0.2583333333333333</v>
      </c>
      <c r="HG70" s="38">
        <f t="shared" ca="1" si="239"/>
        <v>0.25</v>
      </c>
      <c r="HH70" s="38">
        <f t="shared" ca="1" si="239"/>
        <v>0.24166666666666664</v>
      </c>
      <c r="HI70" s="38">
        <f t="shared" ca="1" si="239"/>
        <v>0.23333333333333334</v>
      </c>
      <c r="HJ70" s="38">
        <f t="shared" ca="1" si="239"/>
        <v>0.22499999999999998</v>
      </c>
      <c r="HK70" s="38">
        <f t="shared" ca="1" si="239"/>
        <v>0.21666666666666662</v>
      </c>
      <c r="HL70" s="38">
        <f t="shared" ca="1" si="239"/>
        <v>0.20833333333333331</v>
      </c>
      <c r="HM70" s="38">
        <f t="shared" ca="1" si="239"/>
        <v>0.19999999999999996</v>
      </c>
      <c r="HN70" s="38">
        <f t="shared" ca="1" si="239"/>
        <v>0.19166666666666662</v>
      </c>
      <c r="HO70" s="38">
        <f t="shared" ca="1" si="239"/>
        <v>0.18333333333333329</v>
      </c>
      <c r="HP70" s="38">
        <f t="shared" ca="1" si="239"/>
        <v>0.17499999999999996</v>
      </c>
      <c r="HQ70" s="38">
        <f t="shared" ca="1" si="239"/>
        <v>0.16666666666666666</v>
      </c>
      <c r="HR70" s="38">
        <f t="shared" ca="1" si="239"/>
        <v>0.15833333333333327</v>
      </c>
      <c r="HS70" s="38">
        <f t="shared" ca="1" si="239"/>
        <v>0.14999999999999997</v>
      </c>
      <c r="HT70" s="38">
        <f t="shared" ca="1" si="239"/>
        <v>0.14166666666666664</v>
      </c>
      <c r="HU70" s="38">
        <f t="shared" ca="1" si="239"/>
        <v>0.1333333333333333</v>
      </c>
      <c r="HV70" s="38">
        <f t="shared" ca="1" si="239"/>
        <v>0.12499999999999997</v>
      </c>
      <c r="HW70" s="38">
        <f t="shared" ca="1" si="239"/>
        <v>0.11666666666666664</v>
      </c>
      <c r="HX70" s="38">
        <f t="shared" ca="1" si="239"/>
        <v>0.10833333333333331</v>
      </c>
      <c r="HY70" s="38">
        <f t="shared" ca="1" si="239"/>
        <v>9.9999999999999978E-2</v>
      </c>
      <c r="HZ70" s="38">
        <f t="shared" ca="1" si="239"/>
        <v>9.1666666666666646E-2</v>
      </c>
      <c r="IA70" s="38">
        <f t="shared" ca="1" si="239"/>
        <v>8.3333333333333315E-2</v>
      </c>
      <c r="IB70" s="38">
        <f t="shared" ca="1" si="239"/>
        <v>7.4999999999999983E-2</v>
      </c>
      <c r="IC70" s="38">
        <f t="shared" ca="1" si="239"/>
        <v>6.6666666666666666E-2</v>
      </c>
      <c r="ID70" s="38">
        <f t="shared" ca="1" si="239"/>
        <v>5.8333333333333313E-2</v>
      </c>
      <c r="IE70" s="38">
        <f t="shared" ca="1" si="239"/>
        <v>4.9999999999999989E-2</v>
      </c>
      <c r="IF70" s="38">
        <f t="shared" ca="1" si="239"/>
        <v>4.166666666666665E-2</v>
      </c>
      <c r="IG70" s="38">
        <f t="shared" ca="1" si="239"/>
        <v>3.3333333333333333E-2</v>
      </c>
      <c r="IH70" s="38">
        <f t="shared" ca="1" si="239"/>
        <v>2.4999999999999994E-2</v>
      </c>
      <c r="II70" s="38">
        <f t="shared" ca="1" si="239"/>
        <v>1.6666666666666659E-2</v>
      </c>
      <c r="IJ70" s="38">
        <f t="shared" ca="1" si="239"/>
        <v>8.333333333333335E-3</v>
      </c>
      <c r="IK70" s="38">
        <f t="shared" ca="1" si="239"/>
        <v>0</v>
      </c>
      <c r="IL70" s="38">
        <f t="shared" ca="1" si="239"/>
        <v>0</v>
      </c>
      <c r="IM70" s="38">
        <f t="shared" ca="1" si="239"/>
        <v>0</v>
      </c>
      <c r="IN70" s="38">
        <f t="shared" ca="1" si="239"/>
        <v>0</v>
      </c>
      <c r="IO70" s="38">
        <f t="shared" ca="1" si="239"/>
        <v>0</v>
      </c>
      <c r="IP70" s="38">
        <f t="shared" ca="1" si="239"/>
        <v>0</v>
      </c>
      <c r="IQ70" s="38">
        <f t="shared" ca="1" si="239"/>
        <v>0</v>
      </c>
      <c r="IR70" s="38">
        <f t="shared" ca="1" si="239"/>
        <v>0</v>
      </c>
      <c r="IS70" s="38">
        <f t="shared" ca="1" si="239"/>
        <v>0</v>
      </c>
      <c r="IT70" s="38">
        <f t="shared" ca="1" si="239"/>
        <v>0</v>
      </c>
      <c r="IU70" s="38">
        <f t="shared" ca="1" si="239"/>
        <v>0</v>
      </c>
      <c r="IV70" s="38">
        <f t="shared" ca="1" si="239"/>
        <v>0</v>
      </c>
      <c r="IW70" s="38">
        <f t="shared" ca="1" si="239"/>
        <v>0</v>
      </c>
      <c r="IX70" s="38">
        <f t="shared" ca="1" si="239"/>
        <v>0</v>
      </c>
      <c r="IY70" s="38">
        <f t="shared" ca="1" si="239"/>
        <v>0</v>
      </c>
      <c r="IZ70" s="38">
        <f t="shared" ca="1" si="239"/>
        <v>0</v>
      </c>
      <c r="JA70" s="38">
        <f t="shared" ca="1" si="239"/>
        <v>0</v>
      </c>
      <c r="JB70" s="38">
        <f t="shared" ca="1" si="239"/>
        <v>0</v>
      </c>
      <c r="JC70" s="38">
        <f t="shared" ref="JC70:LN70" ca="1" si="240">SUM(JC63:JC68)</f>
        <v>0</v>
      </c>
      <c r="JD70" s="38">
        <f t="shared" ca="1" si="240"/>
        <v>0</v>
      </c>
      <c r="JE70" s="38">
        <f t="shared" ca="1" si="240"/>
        <v>0</v>
      </c>
      <c r="JF70" s="38">
        <f t="shared" ca="1" si="240"/>
        <v>0</v>
      </c>
      <c r="JG70" s="38">
        <f t="shared" ca="1" si="240"/>
        <v>0</v>
      </c>
      <c r="JH70" s="38">
        <f t="shared" ca="1" si="240"/>
        <v>0</v>
      </c>
      <c r="JI70" s="38">
        <f t="shared" ca="1" si="240"/>
        <v>0</v>
      </c>
      <c r="JJ70" s="38">
        <f t="shared" ca="1" si="240"/>
        <v>0</v>
      </c>
      <c r="JK70" s="38">
        <f t="shared" ca="1" si="240"/>
        <v>0</v>
      </c>
      <c r="JL70" s="38">
        <f t="shared" ca="1" si="240"/>
        <v>0</v>
      </c>
      <c r="JM70" s="38">
        <f t="shared" ca="1" si="240"/>
        <v>0</v>
      </c>
      <c r="JN70" s="38">
        <f t="shared" ca="1" si="240"/>
        <v>0</v>
      </c>
      <c r="JO70" s="38">
        <f t="shared" ca="1" si="240"/>
        <v>0</v>
      </c>
      <c r="JP70" s="38">
        <f t="shared" ca="1" si="240"/>
        <v>0</v>
      </c>
      <c r="JQ70" s="38">
        <f t="shared" ca="1" si="240"/>
        <v>0</v>
      </c>
      <c r="JR70" s="38">
        <f t="shared" ca="1" si="240"/>
        <v>0</v>
      </c>
      <c r="JS70" s="38">
        <f t="shared" ca="1" si="240"/>
        <v>0</v>
      </c>
      <c r="JT70" s="38">
        <f t="shared" ca="1" si="240"/>
        <v>0</v>
      </c>
      <c r="JU70" s="38">
        <f t="shared" ca="1" si="240"/>
        <v>0</v>
      </c>
      <c r="JV70" s="38">
        <f t="shared" ca="1" si="240"/>
        <v>0</v>
      </c>
      <c r="JW70" s="38">
        <f t="shared" ca="1" si="240"/>
        <v>0</v>
      </c>
      <c r="JX70" s="38">
        <f t="shared" ca="1" si="240"/>
        <v>0</v>
      </c>
      <c r="JY70" s="38">
        <f t="shared" ca="1" si="240"/>
        <v>0</v>
      </c>
      <c r="JZ70" s="38">
        <f t="shared" ca="1" si="240"/>
        <v>0</v>
      </c>
      <c r="KA70" s="38">
        <f t="shared" ca="1" si="240"/>
        <v>0</v>
      </c>
      <c r="KB70" s="38">
        <f t="shared" ca="1" si="240"/>
        <v>0</v>
      </c>
      <c r="KC70" s="38">
        <f t="shared" ca="1" si="240"/>
        <v>0</v>
      </c>
      <c r="KD70" s="38">
        <f t="shared" ca="1" si="240"/>
        <v>0</v>
      </c>
      <c r="KE70" s="38">
        <f t="shared" ca="1" si="240"/>
        <v>0</v>
      </c>
      <c r="KF70" s="38">
        <f t="shared" ca="1" si="240"/>
        <v>0</v>
      </c>
      <c r="KG70" s="38">
        <f t="shared" ca="1" si="240"/>
        <v>0</v>
      </c>
      <c r="KH70" s="38">
        <f t="shared" ca="1" si="240"/>
        <v>0</v>
      </c>
      <c r="KI70" s="38">
        <f t="shared" ca="1" si="240"/>
        <v>0</v>
      </c>
      <c r="KJ70" s="38">
        <f t="shared" ca="1" si="240"/>
        <v>0</v>
      </c>
      <c r="KK70" s="38">
        <f t="shared" ca="1" si="240"/>
        <v>0</v>
      </c>
      <c r="KL70" s="38">
        <f t="shared" ca="1" si="240"/>
        <v>0</v>
      </c>
      <c r="KM70" s="38">
        <f t="shared" ca="1" si="240"/>
        <v>0</v>
      </c>
      <c r="KN70" s="38">
        <f t="shared" ca="1" si="240"/>
        <v>0</v>
      </c>
      <c r="KO70" s="38">
        <f t="shared" ca="1" si="240"/>
        <v>0</v>
      </c>
      <c r="KP70" s="38">
        <f t="shared" ca="1" si="240"/>
        <v>0</v>
      </c>
      <c r="KQ70" s="38">
        <f t="shared" ca="1" si="240"/>
        <v>0</v>
      </c>
      <c r="KR70" s="38">
        <f t="shared" ca="1" si="240"/>
        <v>0</v>
      </c>
      <c r="KS70" s="38">
        <f t="shared" ca="1" si="240"/>
        <v>0</v>
      </c>
      <c r="KT70" s="38">
        <f t="shared" ca="1" si="240"/>
        <v>0</v>
      </c>
      <c r="KU70" s="38">
        <f t="shared" ca="1" si="240"/>
        <v>0</v>
      </c>
      <c r="KV70" s="38">
        <f t="shared" ca="1" si="240"/>
        <v>0</v>
      </c>
      <c r="KW70" s="38">
        <f t="shared" ca="1" si="240"/>
        <v>0</v>
      </c>
      <c r="KX70" s="38">
        <f t="shared" ca="1" si="240"/>
        <v>0</v>
      </c>
      <c r="KY70" s="38">
        <f t="shared" ca="1" si="240"/>
        <v>0</v>
      </c>
      <c r="KZ70" s="38">
        <f t="shared" ca="1" si="240"/>
        <v>0</v>
      </c>
      <c r="LA70" s="38">
        <f t="shared" ca="1" si="240"/>
        <v>0</v>
      </c>
      <c r="LB70" s="38">
        <f t="shared" ca="1" si="240"/>
        <v>0</v>
      </c>
      <c r="LC70" s="38">
        <f t="shared" ca="1" si="240"/>
        <v>0</v>
      </c>
      <c r="LD70" s="38">
        <f t="shared" ca="1" si="240"/>
        <v>0</v>
      </c>
      <c r="LE70" s="38">
        <f t="shared" ca="1" si="240"/>
        <v>0</v>
      </c>
      <c r="LF70" s="38">
        <f t="shared" ca="1" si="240"/>
        <v>0</v>
      </c>
      <c r="LG70" s="38">
        <f t="shared" ca="1" si="240"/>
        <v>0</v>
      </c>
      <c r="LH70" s="38">
        <f t="shared" ca="1" si="240"/>
        <v>0</v>
      </c>
      <c r="LI70" s="38">
        <f t="shared" ca="1" si="240"/>
        <v>0</v>
      </c>
      <c r="LJ70" s="38">
        <f t="shared" ca="1" si="240"/>
        <v>0</v>
      </c>
      <c r="LK70" s="38">
        <f t="shared" ca="1" si="240"/>
        <v>0</v>
      </c>
      <c r="LL70" s="38">
        <f t="shared" ca="1" si="240"/>
        <v>0</v>
      </c>
      <c r="LM70" s="38">
        <f t="shared" ca="1" si="240"/>
        <v>0</v>
      </c>
      <c r="LN70" s="38">
        <f t="shared" ca="1" si="240"/>
        <v>0</v>
      </c>
      <c r="LO70" s="38">
        <f t="shared" ref="LO70:NA70" ca="1" si="241">SUM(LO63:LO68)</f>
        <v>0</v>
      </c>
      <c r="LP70" s="38">
        <f t="shared" ca="1" si="241"/>
        <v>0</v>
      </c>
      <c r="LQ70" s="38">
        <f t="shared" ca="1" si="241"/>
        <v>0</v>
      </c>
      <c r="LR70" s="38">
        <f t="shared" ca="1" si="241"/>
        <v>0</v>
      </c>
      <c r="LS70" s="38">
        <f t="shared" ca="1" si="241"/>
        <v>0</v>
      </c>
      <c r="LT70" s="38">
        <f t="shared" ca="1" si="241"/>
        <v>0</v>
      </c>
      <c r="LU70" s="38">
        <f t="shared" ca="1" si="241"/>
        <v>0</v>
      </c>
      <c r="LV70" s="38">
        <f t="shared" ca="1" si="241"/>
        <v>0</v>
      </c>
      <c r="LW70" s="38">
        <f t="shared" ca="1" si="241"/>
        <v>0</v>
      </c>
      <c r="LX70" s="38">
        <f t="shared" ca="1" si="241"/>
        <v>0</v>
      </c>
      <c r="LY70" s="38">
        <f t="shared" ca="1" si="241"/>
        <v>0</v>
      </c>
      <c r="LZ70" s="38">
        <f t="shared" ca="1" si="241"/>
        <v>0</v>
      </c>
      <c r="MA70" s="38">
        <f t="shared" ca="1" si="241"/>
        <v>0</v>
      </c>
      <c r="MB70" s="38">
        <f t="shared" ca="1" si="241"/>
        <v>0</v>
      </c>
      <c r="MC70" s="38">
        <f t="shared" ca="1" si="241"/>
        <v>0</v>
      </c>
      <c r="MD70" s="38">
        <f t="shared" ca="1" si="241"/>
        <v>0</v>
      </c>
      <c r="ME70" s="38">
        <f t="shared" ca="1" si="241"/>
        <v>0</v>
      </c>
      <c r="MF70" s="38">
        <f t="shared" ca="1" si="241"/>
        <v>0</v>
      </c>
      <c r="MG70" s="38">
        <f t="shared" ca="1" si="241"/>
        <v>0</v>
      </c>
      <c r="MH70" s="38">
        <f t="shared" ca="1" si="241"/>
        <v>0</v>
      </c>
      <c r="MI70" s="38">
        <f t="shared" ca="1" si="241"/>
        <v>0</v>
      </c>
      <c r="MJ70" s="38">
        <f t="shared" ca="1" si="241"/>
        <v>0</v>
      </c>
      <c r="MK70" s="38">
        <f t="shared" ca="1" si="241"/>
        <v>0</v>
      </c>
      <c r="ML70" s="38">
        <f t="shared" ca="1" si="241"/>
        <v>0</v>
      </c>
      <c r="MM70" s="38">
        <f t="shared" ca="1" si="241"/>
        <v>0</v>
      </c>
      <c r="MN70" s="38">
        <f t="shared" ca="1" si="241"/>
        <v>0</v>
      </c>
      <c r="MO70" s="38">
        <f t="shared" ca="1" si="241"/>
        <v>0</v>
      </c>
      <c r="MP70" s="38">
        <f t="shared" ca="1" si="241"/>
        <v>0</v>
      </c>
      <c r="MQ70" s="38">
        <f t="shared" ca="1" si="241"/>
        <v>0</v>
      </c>
      <c r="MR70" s="38">
        <f t="shared" ca="1" si="241"/>
        <v>0</v>
      </c>
      <c r="MS70" s="38">
        <f t="shared" ca="1" si="241"/>
        <v>0</v>
      </c>
      <c r="MT70" s="38">
        <f t="shared" ca="1" si="241"/>
        <v>0</v>
      </c>
      <c r="MU70" s="38">
        <f t="shared" ca="1" si="241"/>
        <v>0</v>
      </c>
      <c r="MV70" s="38">
        <f t="shared" ca="1" si="241"/>
        <v>0</v>
      </c>
      <c r="MW70" s="38">
        <f t="shared" ca="1" si="241"/>
        <v>0</v>
      </c>
      <c r="MX70" s="38">
        <f t="shared" ca="1" si="241"/>
        <v>0</v>
      </c>
      <c r="MY70" s="38">
        <f t="shared" ca="1" si="241"/>
        <v>0</v>
      </c>
      <c r="MZ70" s="38">
        <f t="shared" ca="1" si="241"/>
        <v>0</v>
      </c>
      <c r="NA70" s="38">
        <f t="shared" ca="1" si="241"/>
        <v>0</v>
      </c>
    </row>
    <row r="73" spans="2:365" x14ac:dyDescent="0.25">
      <c r="B73" s="36" t="s">
        <v>145</v>
      </c>
    </row>
    <row r="88" spans="2:2" x14ac:dyDescent="0.25">
      <c r="B88" s="36" t="s">
        <v>146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U61"/>
  <sheetViews>
    <sheetView topLeftCell="A7" workbookViewId="0">
      <selection activeCell="C27" sqref="C27"/>
    </sheetView>
  </sheetViews>
  <sheetFormatPr defaultRowHeight="12.75" x14ac:dyDescent="0.2"/>
  <cols>
    <col min="2" max="2" width="4" bestFit="1" customWidth="1"/>
    <col min="3" max="3" width="16.5703125" customWidth="1"/>
    <col min="4" max="4" width="17.28515625" bestFit="1" customWidth="1"/>
    <col min="5" max="6" width="17.28515625" customWidth="1"/>
    <col min="7" max="7" width="1.7109375" customWidth="1"/>
    <col min="8" max="8" width="4" bestFit="1" customWidth="1"/>
    <col min="9" max="9" width="17.28515625" bestFit="1" customWidth="1"/>
    <col min="10" max="10" width="13.5703125" bestFit="1" customWidth="1"/>
    <col min="11" max="12" width="13.5703125" customWidth="1"/>
    <col min="13" max="13" width="1.7109375" customWidth="1"/>
    <col min="14" max="14" width="4" bestFit="1" customWidth="1"/>
    <col min="15" max="15" width="17.28515625" bestFit="1" customWidth="1"/>
    <col min="16" max="16" width="13.5703125" bestFit="1" customWidth="1"/>
    <col min="17" max="18" width="13.5703125" customWidth="1"/>
    <col min="19" max="19" width="1.7109375" customWidth="1"/>
    <col min="21" max="21" width="16.140625" bestFit="1" customWidth="1"/>
    <col min="22" max="24" width="11.85546875" bestFit="1" customWidth="1"/>
    <col min="27" max="27" width="4" bestFit="1" customWidth="1"/>
    <col min="28" max="35" width="14.7109375" customWidth="1"/>
    <col min="36" max="36" width="1.7109375" customWidth="1"/>
    <col min="37" max="37" width="4" bestFit="1" customWidth="1"/>
    <col min="38" max="46" width="14.7109375" customWidth="1"/>
    <col min="47" max="47" width="15" bestFit="1" customWidth="1"/>
  </cols>
  <sheetData>
    <row r="2" spans="2:47" x14ac:dyDescent="0.2">
      <c r="AA2" s="1" t="s">
        <v>118</v>
      </c>
      <c r="AB2" s="1">
        <v>0</v>
      </c>
      <c r="AC2" s="1">
        <v>0</v>
      </c>
      <c r="AD2" s="1">
        <v>0</v>
      </c>
      <c r="AE2" s="1">
        <v>0</v>
      </c>
      <c r="AF2" s="1">
        <v>5</v>
      </c>
      <c r="AG2" s="1">
        <v>5</v>
      </c>
      <c r="AH2" s="1">
        <v>10</v>
      </c>
      <c r="AI2" s="1">
        <v>10</v>
      </c>
    </row>
    <row r="3" spans="2:47" x14ac:dyDescent="0.2">
      <c r="AA3" s="1" t="s">
        <v>120</v>
      </c>
      <c r="AB3" s="1">
        <v>1</v>
      </c>
      <c r="AC3" s="1">
        <v>2</v>
      </c>
      <c r="AD3" s="1">
        <v>3</v>
      </c>
      <c r="AE3" s="1">
        <v>5</v>
      </c>
      <c r="AF3" s="1">
        <v>5</v>
      </c>
      <c r="AG3" s="1">
        <v>10</v>
      </c>
      <c r="AH3" s="1">
        <v>10</v>
      </c>
      <c r="AI3" s="1">
        <v>20</v>
      </c>
    </row>
    <row r="4" spans="2:47" x14ac:dyDescent="0.2">
      <c r="AA4" s="1" t="s">
        <v>119</v>
      </c>
      <c r="AB4">
        <f>SUM(AB2:AB3)</f>
        <v>1</v>
      </c>
      <c r="AC4">
        <f t="shared" ref="AC4:AI4" si="0">SUM(AC2:AC3)</f>
        <v>2</v>
      </c>
      <c r="AD4">
        <f t="shared" si="0"/>
        <v>3</v>
      </c>
      <c r="AE4">
        <f t="shared" si="0"/>
        <v>5</v>
      </c>
      <c r="AF4">
        <f t="shared" si="0"/>
        <v>10</v>
      </c>
      <c r="AG4">
        <f t="shared" si="0"/>
        <v>15</v>
      </c>
      <c r="AH4">
        <f t="shared" si="0"/>
        <v>20</v>
      </c>
      <c r="AI4">
        <f t="shared" si="0"/>
        <v>30</v>
      </c>
    </row>
    <row r="5" spans="2:47" x14ac:dyDescent="0.2">
      <c r="AA5" s="1"/>
    </row>
    <row r="6" spans="2:47" ht="27" thickBot="1" x14ac:dyDescent="0.45">
      <c r="AB6" s="92" t="s">
        <v>115</v>
      </c>
      <c r="AC6" s="92"/>
      <c r="AD6" s="92"/>
      <c r="AE6" s="92"/>
      <c r="AF6" s="92"/>
      <c r="AG6" s="92"/>
      <c r="AH6" s="92"/>
      <c r="AI6" s="92"/>
    </row>
    <row r="8" spans="2:47" x14ac:dyDescent="0.2">
      <c r="I8" s="1" t="s">
        <v>111</v>
      </c>
      <c r="O8" s="1" t="s">
        <v>112</v>
      </c>
      <c r="AB8" s="28" t="str">
        <f>IF(AB2=0,"",AB2&amp;"y")&amp;AB3&amp;"y"</f>
        <v>1y</v>
      </c>
      <c r="AC8" s="28" t="str">
        <f t="shared" ref="AC8:AI8" si="1">IF(AC2=0,"",AC2&amp;"y")&amp;AC3&amp;"y"</f>
        <v>2y</v>
      </c>
      <c r="AD8" s="28" t="str">
        <f t="shared" si="1"/>
        <v>3y</v>
      </c>
      <c r="AE8" s="28" t="str">
        <f t="shared" si="1"/>
        <v>5y</v>
      </c>
      <c r="AF8" s="28" t="str">
        <f t="shared" si="1"/>
        <v>5y5y</v>
      </c>
      <c r="AG8" s="28" t="str">
        <f t="shared" si="1"/>
        <v>5y10y</v>
      </c>
      <c r="AH8" s="28" t="str">
        <f t="shared" si="1"/>
        <v>10y10y</v>
      </c>
      <c r="AI8" s="28" t="str">
        <f t="shared" si="1"/>
        <v>10y20y</v>
      </c>
      <c r="AJ8" s="1"/>
      <c r="AL8" s="1" t="str">
        <f>AB8</f>
        <v>1y</v>
      </c>
      <c r="AM8" s="1" t="str">
        <f t="shared" ref="AM8:AS8" si="2">AC8</f>
        <v>2y</v>
      </c>
      <c r="AN8" s="1" t="str">
        <f t="shared" si="2"/>
        <v>3y</v>
      </c>
      <c r="AO8" s="1" t="str">
        <f t="shared" si="2"/>
        <v>5y</v>
      </c>
      <c r="AP8" s="1" t="str">
        <f t="shared" si="2"/>
        <v>5y5y</v>
      </c>
      <c r="AQ8" s="1" t="str">
        <f t="shared" si="2"/>
        <v>5y10y</v>
      </c>
      <c r="AR8" s="1" t="str">
        <f t="shared" si="2"/>
        <v>10y10y</v>
      </c>
      <c r="AS8" s="1" t="str">
        <f t="shared" si="2"/>
        <v>10y20y</v>
      </c>
    </row>
    <row r="10" spans="2:47" x14ac:dyDescent="0.2">
      <c r="C10" s="1" t="s">
        <v>102</v>
      </c>
      <c r="D10" t="s">
        <v>94</v>
      </c>
      <c r="E10" s="1" t="s">
        <v>109</v>
      </c>
      <c r="F10" s="1" t="s">
        <v>110</v>
      </c>
      <c r="G10" s="1"/>
      <c r="I10" t="s">
        <v>94</v>
      </c>
      <c r="J10" s="1" t="s">
        <v>101</v>
      </c>
      <c r="K10" s="1" t="s">
        <v>107</v>
      </c>
      <c r="L10" s="1" t="s">
        <v>108</v>
      </c>
      <c r="O10" t="s">
        <v>94</v>
      </c>
      <c r="P10" s="1" t="s">
        <v>101</v>
      </c>
      <c r="Q10" s="1" t="s">
        <v>107</v>
      </c>
      <c r="R10" s="1" t="s">
        <v>108</v>
      </c>
      <c r="U10" t="s">
        <v>94</v>
      </c>
      <c r="V10" s="1" t="s">
        <v>101</v>
      </c>
      <c r="W10" s="1" t="s">
        <v>107</v>
      </c>
      <c r="X10" s="1" t="s">
        <v>108</v>
      </c>
      <c r="AB10" s="26">
        <v>-1129639981.2726059</v>
      </c>
      <c r="AC10" s="26">
        <v>-522708704.5096733</v>
      </c>
      <c r="AD10" s="26">
        <v>-775587712.63417542</v>
      </c>
      <c r="AE10" s="26">
        <v>6692916434.1002092</v>
      </c>
      <c r="AF10" s="26">
        <v>5053286587.6562777</v>
      </c>
      <c r="AG10" s="26">
        <v>1688195013.0745883</v>
      </c>
      <c r="AH10" s="26">
        <v>1234199916.7134581</v>
      </c>
      <c r="AI10" s="26">
        <v>1256861899.6719339</v>
      </c>
      <c r="AL10" s="1" t="s">
        <v>101</v>
      </c>
    </row>
    <row r="11" spans="2:47" x14ac:dyDescent="0.2">
      <c r="C11" s="63" t="str">
        <f>'Summary spot starting'!C11</f>
        <v>VALIC</v>
      </c>
      <c r="W11" t="s">
        <v>95</v>
      </c>
      <c r="AT11" s="1" t="s">
        <v>92</v>
      </c>
      <c r="AU11" s="1" t="s">
        <v>95</v>
      </c>
    </row>
    <row r="12" spans="2:47" x14ac:dyDescent="0.2">
      <c r="B12" t="s">
        <v>5</v>
      </c>
      <c r="C12" s="23">
        <f>'Summary spot starting'!C12</f>
        <v>1054929.1651898227</v>
      </c>
      <c r="D12" s="23">
        <f t="array" ref="D12:D41">-MMULT(MINVERSE(MMULT('PC to FC'!$D$5:$AG$34,TRANSPOSE('PC to FC'!$D$5:$AG$34))),MMULT('PC to FC'!$D$5:$AG$34,C12:C41))*100</f>
        <v>-107501154.9016549</v>
      </c>
      <c r="E12" s="10">
        <f t="array" ref="E12:E41">-MMULT(TRANSPOSE('PC to ZC'!$D$5:$AG$34),D12:D41)/100</f>
        <v>-79875.867160587775</v>
      </c>
      <c r="F12" s="10">
        <f t="array" ref="F12:F41">-MMULT(TRANSPOSE('PC to PC'!$D$5:$AG$34),D12:D41)/100</f>
        <v>-106864.45653987676</v>
      </c>
      <c r="G12" s="10"/>
      <c r="H12" t="s">
        <v>5</v>
      </c>
      <c r="I12" s="10">
        <v>0</v>
      </c>
      <c r="J12" s="10">
        <f t="array" ref="J12:J41">MMULT(TRANSPOSE('PC to FC'!$D$5:$AG$34),I12:I41)/100</f>
        <v>-5.6847929954528806E-7</v>
      </c>
      <c r="K12" s="10">
        <f t="array" ref="K12:K41">MMULT(TRANSPOSE('PC to ZC'!$D$5:$AG$34),I12:I41)/100</f>
        <v>-6079.4616003079227</v>
      </c>
      <c r="L12" s="10">
        <f t="array" ref="L12:L41">MMULT(TRANSPOSE('PC to PC'!$D$5:$AG$34),I12:I41)/100</f>
        <v>-1.4210854715202004E-7</v>
      </c>
      <c r="N12" t="s">
        <v>5</v>
      </c>
      <c r="O12" s="10">
        <v>0</v>
      </c>
      <c r="P12" s="10">
        <f t="array" ref="P12:P41">MMULT(TRANSPOSE('PC to FC'!$D$5:$AG$34),O12:O41)/100</f>
        <v>1.8472969532012939E-6</v>
      </c>
      <c r="Q12" s="10">
        <f t="array" ref="Q12:Q41">MMULT(TRANSPOSE('PC to ZC'!$D$5:$AG$34),O12:O41)/100</f>
        <v>-8745.9992523974943</v>
      </c>
      <c r="R12" s="10">
        <f t="array" ref="R12:R41">MMULT(TRANSPOSE('PC to PC'!$D$5:$AG$34),O12:O41)/100</f>
        <v>-1.4210854715202004E-7</v>
      </c>
      <c r="S12" s="10"/>
      <c r="T12" t="s">
        <v>5</v>
      </c>
      <c r="U12" s="10">
        <f>D12</f>
        <v>-107501154.9016549</v>
      </c>
      <c r="V12" s="10">
        <f t="array" ref="V12:V41">MMULT(TRANSPOSE('PC to FC'!$D$5:$AG$34),U12:U41)/100</f>
        <v>-1054929.165189795</v>
      </c>
      <c r="W12" s="10">
        <f t="array" ref="W12:W41">MMULT(TRANSPOSE('PC to ZC'!$D$5:$AG$34),U12:U41)/100</f>
        <v>80181.036988581298</v>
      </c>
      <c r="X12" s="10">
        <f t="array" ref="X12:X41">MMULT(TRANSPOSE('PC to PC'!$D$5:$AG$34),U12:U41)/100</f>
        <v>106864.45653986344</v>
      </c>
      <c r="AA12" t="s">
        <v>5</v>
      </c>
      <c r="AB12" s="10">
        <f t="shared" ref="AB12:AI21" si="3">IF($AA12=AB$2&amp;"y",-AB$10,0)+IF($AA12=AB$4&amp;"y",AB$10,0)</f>
        <v>-1129639981.2726059</v>
      </c>
      <c r="AC12" s="10">
        <f t="shared" si="3"/>
        <v>0</v>
      </c>
      <c r="AD12" s="10">
        <f t="shared" si="3"/>
        <v>0</v>
      </c>
      <c r="AE12" s="10">
        <f t="shared" si="3"/>
        <v>0</v>
      </c>
      <c r="AF12" s="10">
        <f t="shared" si="3"/>
        <v>0</v>
      </c>
      <c r="AG12" s="10">
        <f t="shared" si="3"/>
        <v>0</v>
      </c>
      <c r="AH12" s="10">
        <f t="shared" si="3"/>
        <v>0</v>
      </c>
      <c r="AI12" s="10">
        <f t="shared" si="3"/>
        <v>0</v>
      </c>
      <c r="AJ12" s="10"/>
      <c r="AK12" t="s">
        <v>5</v>
      </c>
      <c r="AL12" s="10">
        <f t="array" ref="AL12:AL41">MMULT(TRANSPOSE('PC to FC'!$D$5:$AG$34),AB12:AB41)/100</f>
        <v>1122949.4491923519</v>
      </c>
      <c r="AM12" s="10">
        <f t="array" ref="AM12:AM41">MMULT(TRANSPOSE('PC to FC'!$D$5:$AG$34),AC12:AC41)/100</f>
        <v>519612.85148197325</v>
      </c>
      <c r="AN12" s="10">
        <f t="array" ref="AN12:AN41">MMULT(TRANSPOSE('PC to FC'!$D$5:$AG$34),AD12:AD41)/100</f>
        <v>770994.13011356699</v>
      </c>
      <c r="AO12" s="10">
        <f t="array" ref="AO12:AO41">MMULT(TRANSPOSE('PC to FC'!$D$5:$AG$34),AE12:AE41)/100</f>
        <v>-6653276.2187625002</v>
      </c>
      <c r="AP12" s="10">
        <f t="array" ref="AP12:AP41">MMULT(TRANSPOSE('PC to FC'!$D$5:$AG$34),AF12:AF41)/100</f>
        <v>-2.8729438781738283E-6</v>
      </c>
      <c r="AQ12" s="10">
        <f t="array" ref="AQ12:AQ41">MMULT(TRANSPOSE('PC to FC'!$D$5:$AG$34),AG12:AG41)/100</f>
        <v>3.1188130378723146E-6</v>
      </c>
      <c r="AR12" s="10">
        <f t="array" ref="AR12:AR41">MMULT(TRANSPOSE('PC to FC'!$D$5:$AG$34),AH12:AH41)/100</f>
        <v>3.5077333450317384E-6</v>
      </c>
      <c r="AS12" s="10">
        <f t="array" ref="AS12:AS41">MMULT(TRANSPOSE('PC to FC'!$D$5:$AG$34),AI12:AI41)/100</f>
        <v>2.8578937053680419E-6</v>
      </c>
      <c r="AT12" s="12">
        <f>SUM(AL12:AS12)</f>
        <v>-4239719.7879679967</v>
      </c>
      <c r="AU12" s="12">
        <f>AT12+C12</f>
        <v>-3184790.622778174</v>
      </c>
    </row>
    <row r="13" spans="2:47" x14ac:dyDescent="0.2">
      <c r="B13" t="s">
        <v>6</v>
      </c>
      <c r="C13" s="23">
        <f>'Summary spot starting'!C13</f>
        <v>1128840.5986685581</v>
      </c>
      <c r="D13" s="23">
        <v>-78052074.458309054</v>
      </c>
      <c r="E13" s="10">
        <v>-99104.757180733926</v>
      </c>
      <c r="F13" s="10">
        <v>-154391.00473098445</v>
      </c>
      <c r="G13" s="10"/>
      <c r="H13" t="s">
        <v>6</v>
      </c>
      <c r="I13" s="10">
        <v>0</v>
      </c>
      <c r="J13" s="10">
        <v>6047.5084937649963</v>
      </c>
      <c r="K13" s="10">
        <v>-11997.662436442626</v>
      </c>
      <c r="L13" s="10">
        <v>-1.4210854715202004E-7</v>
      </c>
      <c r="N13" t="s">
        <v>6</v>
      </c>
      <c r="O13" s="10">
        <v>0</v>
      </c>
      <c r="P13" s="10">
        <v>8700.0310651320215</v>
      </c>
      <c r="Q13" s="10">
        <v>-17260.006493700072</v>
      </c>
      <c r="R13" s="10">
        <v>-1.4210854715202004E-7</v>
      </c>
      <c r="S13" s="10"/>
      <c r="T13" t="s">
        <v>6</v>
      </c>
      <c r="U13" s="10">
        <f t="shared" ref="U13:U14" si="4">D13</f>
        <v>-78052074.458309054</v>
      </c>
      <c r="V13" s="10">
        <v>-1129144.1645513356</v>
      </c>
      <c r="W13" s="10">
        <v>99707.002054154058</v>
      </c>
      <c r="X13" s="10">
        <v>154391.00473098431</v>
      </c>
      <c r="AA13" t="s">
        <v>6</v>
      </c>
      <c r="AB13" s="10">
        <f t="shared" si="3"/>
        <v>0</v>
      </c>
      <c r="AC13" s="10">
        <f t="shared" si="3"/>
        <v>-522708704.5096733</v>
      </c>
      <c r="AD13" s="10">
        <f t="shared" si="3"/>
        <v>0</v>
      </c>
      <c r="AE13" s="10">
        <f t="shared" si="3"/>
        <v>0</v>
      </c>
      <c r="AF13" s="10">
        <f t="shared" si="3"/>
        <v>0</v>
      </c>
      <c r="AG13" s="10">
        <f t="shared" si="3"/>
        <v>0</v>
      </c>
      <c r="AH13" s="10">
        <f t="shared" si="3"/>
        <v>0</v>
      </c>
      <c r="AI13" s="10">
        <f t="shared" si="3"/>
        <v>0</v>
      </c>
      <c r="AJ13" s="10"/>
      <c r="AK13" t="s">
        <v>6</v>
      </c>
      <c r="AL13" s="10">
        <v>0</v>
      </c>
      <c r="AM13" s="10">
        <v>512971.86342796742</v>
      </c>
      <c r="AN13" s="10">
        <v>759362.92576289084</v>
      </c>
      <c r="AO13" s="10">
        <v>-6526325.3722749446</v>
      </c>
      <c r="AP13" s="10">
        <v>30559.793560280203</v>
      </c>
      <c r="AQ13" s="10">
        <v>14687.349057749809</v>
      </c>
      <c r="AR13" s="10">
        <v>4971.830570525527</v>
      </c>
      <c r="AS13" s="10">
        <v>6416.1026294775311</v>
      </c>
      <c r="AT13" s="12">
        <f t="shared" ref="AT13:AT42" si="5">SUM(AL13:AS13)</f>
        <v>-5197355.507266053</v>
      </c>
      <c r="AU13" s="12">
        <f t="shared" ref="AU13:AU42" si="6">AT13+C13</f>
        <v>-4068514.9085974949</v>
      </c>
    </row>
    <row r="14" spans="2:47" x14ac:dyDescent="0.2">
      <c r="B14" t="s">
        <v>8</v>
      </c>
      <c r="C14" s="23">
        <f>'Summary spot starting'!C14</f>
        <v>1173172.7875708789</v>
      </c>
      <c r="D14" s="23">
        <v>-27226914.784269355</v>
      </c>
      <c r="E14" s="10">
        <v>1871.7204224906257</v>
      </c>
      <c r="F14" s="10">
        <v>-80259.283216013806</v>
      </c>
      <c r="G14" s="10"/>
      <c r="H14" t="s">
        <v>8</v>
      </c>
      <c r="I14" s="10">
        <v>0</v>
      </c>
      <c r="J14" s="10">
        <v>11981.290686691254</v>
      </c>
      <c r="K14" s="10">
        <v>-17686.121963862432</v>
      </c>
      <c r="L14" s="10">
        <v>-1.4210854715202004E-7</v>
      </c>
      <c r="N14" t="s">
        <v>8</v>
      </c>
      <c r="O14" s="10">
        <v>0</v>
      </c>
      <c r="P14" s="10">
        <v>17236.453866189568</v>
      </c>
      <c r="Q14" s="10">
        <v>-25443.504646176509</v>
      </c>
      <c r="R14" s="10">
        <v>-2.8421709430404007E-7</v>
      </c>
      <c r="S14" s="10"/>
      <c r="T14" t="s">
        <v>8</v>
      </c>
      <c r="U14" s="10">
        <f t="shared" si="4"/>
        <v>-27226914.784269355</v>
      </c>
      <c r="V14" s="10">
        <v>-1173774.2106342956</v>
      </c>
      <c r="W14" s="10">
        <v>-983.93279385092205</v>
      </c>
      <c r="X14" s="10">
        <v>80259.283216014941</v>
      </c>
      <c r="AA14" t="s">
        <v>8</v>
      </c>
      <c r="AB14" s="10">
        <f t="shared" si="3"/>
        <v>0</v>
      </c>
      <c r="AC14" s="10">
        <f t="shared" si="3"/>
        <v>0</v>
      </c>
      <c r="AD14" s="10">
        <f t="shared" si="3"/>
        <v>-775587712.63417542</v>
      </c>
      <c r="AE14" s="10">
        <f t="shared" si="3"/>
        <v>0</v>
      </c>
      <c r="AF14" s="10">
        <f t="shared" si="3"/>
        <v>0</v>
      </c>
      <c r="AG14" s="10">
        <f t="shared" si="3"/>
        <v>0</v>
      </c>
      <c r="AH14" s="10">
        <f t="shared" si="3"/>
        <v>0</v>
      </c>
      <c r="AI14" s="10">
        <f t="shared" si="3"/>
        <v>0</v>
      </c>
      <c r="AJ14" s="10"/>
      <c r="AK14" t="s">
        <v>8</v>
      </c>
      <c r="AL14" s="10">
        <v>0</v>
      </c>
      <c r="AM14" s="10">
        <v>0</v>
      </c>
      <c r="AN14" s="10">
        <v>748597.64206687326</v>
      </c>
      <c r="AO14" s="10">
        <v>-6407346.8110706415</v>
      </c>
      <c r="AP14" s="10">
        <v>60544.895529868008</v>
      </c>
      <c r="AQ14" s="10">
        <v>29098.495459991394</v>
      </c>
      <c r="AR14" s="10">
        <v>9850.1634761586793</v>
      </c>
      <c r="AS14" s="10">
        <v>12711.547364828288</v>
      </c>
      <c r="AT14" s="12">
        <f t="shared" si="5"/>
        <v>-5546544.0671729213</v>
      </c>
      <c r="AU14" s="12">
        <f t="shared" si="6"/>
        <v>-4373371.2796020424</v>
      </c>
    </row>
    <row r="15" spans="2:47" x14ac:dyDescent="0.2">
      <c r="B15" t="s">
        <v>34</v>
      </c>
      <c r="C15" s="23">
        <f>'Summary spot starting'!C15</f>
        <v>1168240.4321956406</v>
      </c>
      <c r="D15" s="23">
        <v>-32741368.443274334</v>
      </c>
      <c r="E15" s="10">
        <v>-17261.749364347823</v>
      </c>
      <c r="F15" s="10">
        <v>-127690.94091866146</v>
      </c>
      <c r="G15" s="10"/>
      <c r="H15" t="s">
        <v>34</v>
      </c>
      <c r="I15" s="10">
        <v>0</v>
      </c>
      <c r="J15" s="10">
        <v>17789.442743065803</v>
      </c>
      <c r="K15" s="10">
        <v>-23095.187260935287</v>
      </c>
      <c r="L15" s="10">
        <v>-1.4210854715202004E-7</v>
      </c>
      <c r="N15" t="s">
        <v>34</v>
      </c>
      <c r="O15" s="10">
        <v>0</v>
      </c>
      <c r="P15" s="10">
        <v>25592.14338020861</v>
      </c>
      <c r="Q15" s="10">
        <v>-33225.062316120093</v>
      </c>
      <c r="R15" s="10">
        <v>-1.4210854715202004E-7</v>
      </c>
      <c r="S15" s="10"/>
      <c r="T15" t="s">
        <v>34</v>
      </c>
      <c r="U15" s="10">
        <v>0</v>
      </c>
      <c r="V15" s="10">
        <v>-1169133.4062021284</v>
      </c>
      <c r="W15" s="10">
        <v>-104613.02758100218</v>
      </c>
      <c r="X15" s="10">
        <v>5.8757480623454422E-9</v>
      </c>
      <c r="AA15" t="s">
        <v>34</v>
      </c>
      <c r="AB15" s="10">
        <f t="shared" si="3"/>
        <v>0</v>
      </c>
      <c r="AC15" s="10">
        <f t="shared" si="3"/>
        <v>0</v>
      </c>
      <c r="AD15" s="10">
        <f t="shared" si="3"/>
        <v>0</v>
      </c>
      <c r="AE15" s="10">
        <f t="shared" si="3"/>
        <v>0</v>
      </c>
      <c r="AF15" s="10">
        <f t="shared" si="3"/>
        <v>0</v>
      </c>
      <c r="AG15" s="10">
        <f t="shared" si="3"/>
        <v>0</v>
      </c>
      <c r="AH15" s="10">
        <f t="shared" si="3"/>
        <v>0</v>
      </c>
      <c r="AI15" s="10">
        <f t="shared" si="3"/>
        <v>0</v>
      </c>
      <c r="AJ15" s="10"/>
      <c r="AK15" t="s">
        <v>34</v>
      </c>
      <c r="AL15" s="10">
        <v>0</v>
      </c>
      <c r="AM15" s="10">
        <v>0</v>
      </c>
      <c r="AN15" s="10">
        <v>0</v>
      </c>
      <c r="AO15" s="10">
        <v>-6294779.8300292995</v>
      </c>
      <c r="AP15" s="10">
        <v>89895.152415413861</v>
      </c>
      <c r="AQ15" s="10">
        <v>43204.528828358052</v>
      </c>
      <c r="AR15" s="10">
        <v>14625.21223559484</v>
      </c>
      <c r="AS15" s="10">
        <v>18873.704838690013</v>
      </c>
      <c r="AT15" s="12">
        <f t="shared" si="5"/>
        <v>-6128181.2317112423</v>
      </c>
      <c r="AU15" s="12">
        <f t="shared" si="6"/>
        <v>-4959940.7995156012</v>
      </c>
    </row>
    <row r="16" spans="2:47" x14ac:dyDescent="0.2">
      <c r="B16" t="s">
        <v>9</v>
      </c>
      <c r="C16" s="23">
        <f>'Summary spot starting'!C16</f>
        <v>1168240.4321956406</v>
      </c>
      <c r="D16" s="23">
        <v>76293204.073412076</v>
      </c>
      <c r="E16" s="10">
        <v>480551.64600513672</v>
      </c>
      <c r="F16" s="10">
        <v>368612.7642148115</v>
      </c>
      <c r="G16" s="10"/>
      <c r="H16" t="s">
        <v>9</v>
      </c>
      <c r="I16" s="10">
        <v>-1000000000</v>
      </c>
      <c r="J16" s="10">
        <v>23449.531964274644</v>
      </c>
      <c r="K16" s="10">
        <v>4555755.1173432386</v>
      </c>
      <c r="L16" s="10">
        <v>4831528.1641626479</v>
      </c>
      <c r="N16" t="s">
        <v>9</v>
      </c>
      <c r="O16" s="10">
        <v>-1000000000</v>
      </c>
      <c r="P16" s="10">
        <v>33734.827609919157</v>
      </c>
      <c r="Q16" s="10">
        <v>4543398.1111585805</v>
      </c>
      <c r="R16" s="10">
        <v>4831528.1641626479</v>
      </c>
      <c r="S16" s="10"/>
      <c r="T16" t="s">
        <v>9</v>
      </c>
      <c r="U16" s="10">
        <f>SUM(D15:D16)</f>
        <v>43551835.630137742</v>
      </c>
      <c r="V16" s="10">
        <v>-1138917.6244326285</v>
      </c>
      <c r="W16" s="10">
        <v>-327251.48526912765</v>
      </c>
      <c r="X16" s="10">
        <v>-210421.92044793523</v>
      </c>
      <c r="AA16" t="s">
        <v>9</v>
      </c>
      <c r="AB16" s="10">
        <f t="shared" si="3"/>
        <v>0</v>
      </c>
      <c r="AC16" s="10">
        <f t="shared" si="3"/>
        <v>0</v>
      </c>
      <c r="AD16" s="10">
        <f t="shared" si="3"/>
        <v>0</v>
      </c>
      <c r="AE16" s="10">
        <f t="shared" si="3"/>
        <v>6692916434.1002092</v>
      </c>
      <c r="AF16" s="10">
        <f t="shared" si="3"/>
        <v>-5053286587.6562777</v>
      </c>
      <c r="AG16" s="10">
        <f t="shared" si="3"/>
        <v>-1688195013.0745883</v>
      </c>
      <c r="AH16" s="10">
        <f t="shared" si="3"/>
        <v>0</v>
      </c>
      <c r="AI16" s="10">
        <f t="shared" si="3"/>
        <v>0</v>
      </c>
      <c r="AJ16" s="10"/>
      <c r="AK16" t="s">
        <v>9</v>
      </c>
      <c r="AL16" s="10">
        <v>0</v>
      </c>
      <c r="AM16" s="10">
        <v>0</v>
      </c>
      <c r="AN16" s="10">
        <v>0</v>
      </c>
      <c r="AO16" s="10">
        <v>-6184642.3386940667</v>
      </c>
      <c r="AP16" s="10">
        <v>118497.20536188662</v>
      </c>
      <c r="AQ16" s="10">
        <v>56950.967737996281</v>
      </c>
      <c r="AR16" s="10">
        <v>19278.534281986354</v>
      </c>
      <c r="AS16" s="10">
        <v>24878.775084476471</v>
      </c>
      <c r="AT16" s="12">
        <f t="shared" si="5"/>
        <v>-5965036.8562277202</v>
      </c>
      <c r="AU16" s="12">
        <f t="shared" si="6"/>
        <v>-4796796.4240320791</v>
      </c>
    </row>
    <row r="17" spans="2:47" x14ac:dyDescent="0.2">
      <c r="B17" t="s">
        <v>35</v>
      </c>
      <c r="C17" s="23">
        <f>'Summary spot starting'!C17</f>
        <v>1070518.6609547802</v>
      </c>
      <c r="D17" s="23">
        <v>-29929258.415222548</v>
      </c>
      <c r="E17" s="10">
        <v>-13150.753282936275</v>
      </c>
      <c r="F17" s="10">
        <v>-171823.95158507675</v>
      </c>
      <c r="G17" s="10"/>
      <c r="H17" t="s">
        <v>35</v>
      </c>
      <c r="I17" s="10">
        <v>0</v>
      </c>
      <c r="J17" s="10">
        <v>-880482.9641172773</v>
      </c>
      <c r="K17" s="10">
        <v>-107782.85732058634</v>
      </c>
      <c r="L17" s="10">
        <v>-1.4210854715202004E-7</v>
      </c>
      <c r="N17" t="s">
        <v>35</v>
      </c>
      <c r="O17" s="10">
        <v>0</v>
      </c>
      <c r="P17" s="10">
        <v>-867766.91147733224</v>
      </c>
      <c r="Q17" s="10">
        <v>-122228.88071008241</v>
      </c>
      <c r="R17" s="10">
        <v>-1.4210854715202004E-7</v>
      </c>
      <c r="S17" s="10"/>
      <c r="T17" t="s">
        <v>35</v>
      </c>
      <c r="U17" s="10">
        <v>0</v>
      </c>
      <c r="V17" s="10">
        <v>-1071671.0626841178</v>
      </c>
      <c r="W17" s="10">
        <v>-145926.92672685228</v>
      </c>
      <c r="X17" s="10">
        <v>5.4362199120114283E-8</v>
      </c>
      <c r="AA17" t="s">
        <v>35</v>
      </c>
      <c r="AB17" s="10">
        <f t="shared" si="3"/>
        <v>0</v>
      </c>
      <c r="AC17" s="10">
        <f t="shared" si="3"/>
        <v>0</v>
      </c>
      <c r="AD17" s="10">
        <f t="shared" si="3"/>
        <v>0</v>
      </c>
      <c r="AE17" s="10">
        <f t="shared" si="3"/>
        <v>0</v>
      </c>
      <c r="AF17" s="10">
        <f t="shared" si="3"/>
        <v>0</v>
      </c>
      <c r="AG17" s="10">
        <f t="shared" si="3"/>
        <v>0</v>
      </c>
      <c r="AH17" s="10">
        <f t="shared" si="3"/>
        <v>0</v>
      </c>
      <c r="AI17" s="10">
        <f t="shared" si="3"/>
        <v>0</v>
      </c>
      <c r="AJ17" s="10"/>
      <c r="AK17" t="s">
        <v>35</v>
      </c>
      <c r="AL17" s="10">
        <v>0</v>
      </c>
      <c r="AM17" s="10">
        <v>0</v>
      </c>
      <c r="AN17" s="10">
        <v>0</v>
      </c>
      <c r="AO17" s="10">
        <v>-2.8533618919795784E-6</v>
      </c>
      <c r="AP17" s="10">
        <v>-4449332.7532336814</v>
      </c>
      <c r="AQ17" s="10">
        <v>-1464959.7724671701</v>
      </c>
      <c r="AR17" s="10">
        <v>23834.692283291817</v>
      </c>
      <c r="AS17" s="10">
        <v>30758.456003403364</v>
      </c>
      <c r="AT17" s="12">
        <f t="shared" si="5"/>
        <v>-5859699.3774170103</v>
      </c>
      <c r="AU17" s="12">
        <f t="shared" si="6"/>
        <v>-4789180.7164622303</v>
      </c>
    </row>
    <row r="18" spans="2:47" x14ac:dyDescent="0.2">
      <c r="B18" t="s">
        <v>11</v>
      </c>
      <c r="C18" s="23">
        <f>'Summary spot starting'!C18</f>
        <v>1070518.6609547802</v>
      </c>
      <c r="D18" s="23">
        <v>207116043.20081767</v>
      </c>
      <c r="E18" s="10">
        <v>1429043.4327713423</v>
      </c>
      <c r="F18" s="10">
        <v>1372584.6491259942</v>
      </c>
      <c r="G18" s="10"/>
      <c r="H18" t="s">
        <v>11</v>
      </c>
      <c r="I18" s="10">
        <v>0</v>
      </c>
      <c r="J18" s="10">
        <v>-860871.76935521362</v>
      </c>
      <c r="K18" s="10">
        <v>-122277.63114381673</v>
      </c>
      <c r="L18" s="10">
        <v>-1.4210854715202004E-7</v>
      </c>
      <c r="N18" t="s">
        <v>11</v>
      </c>
      <c r="O18" s="10">
        <v>0</v>
      </c>
      <c r="P18" s="10">
        <v>-845792.79608533392</v>
      </c>
      <c r="Q18" s="10">
        <v>-138666.37387550893</v>
      </c>
      <c r="R18" s="10">
        <v>-1.4210854715202004E-7</v>
      </c>
      <c r="S18" s="10"/>
      <c r="T18" t="s">
        <v>11</v>
      </c>
      <c r="U18" s="10">
        <f>SUM(D17:D18)</f>
        <v>177186784.78559512</v>
      </c>
      <c r="V18" s="10">
        <v>-1045364.1144095185</v>
      </c>
      <c r="W18" s="10">
        <v>-1242764.1125122355</v>
      </c>
      <c r="X18" s="10">
        <v>-1174239.6053254746</v>
      </c>
      <c r="AA18" t="s">
        <v>11</v>
      </c>
      <c r="AB18" s="10">
        <f t="shared" si="3"/>
        <v>0</v>
      </c>
      <c r="AC18" s="10">
        <f t="shared" si="3"/>
        <v>0</v>
      </c>
      <c r="AD18" s="10">
        <f t="shared" si="3"/>
        <v>0</v>
      </c>
      <c r="AE18" s="10">
        <f t="shared" si="3"/>
        <v>0</v>
      </c>
      <c r="AF18" s="10">
        <f t="shared" si="3"/>
        <v>0</v>
      </c>
      <c r="AG18" s="10">
        <f t="shared" si="3"/>
        <v>0</v>
      </c>
      <c r="AH18" s="10">
        <f t="shared" si="3"/>
        <v>0</v>
      </c>
      <c r="AI18" s="10">
        <f t="shared" si="3"/>
        <v>0</v>
      </c>
      <c r="AJ18" s="10"/>
      <c r="AK18" t="s">
        <v>11</v>
      </c>
      <c r="AL18" s="10">
        <v>0</v>
      </c>
      <c r="AM18" s="10">
        <v>0</v>
      </c>
      <c r="AN18" s="10">
        <v>0</v>
      </c>
      <c r="AO18" s="10">
        <v>-2.8533618919795784E-6</v>
      </c>
      <c r="AP18" s="10">
        <v>-4350231.76577463</v>
      </c>
      <c r="AQ18" s="10">
        <v>-1427863.1804456729</v>
      </c>
      <c r="AR18" s="10">
        <v>28263.699279767723</v>
      </c>
      <c r="AS18" s="10">
        <v>36474.049694973677</v>
      </c>
      <c r="AT18" s="12">
        <f t="shared" si="5"/>
        <v>-5713357.1972484151</v>
      </c>
      <c r="AU18" s="12">
        <f t="shared" si="6"/>
        <v>-4642838.5362936351</v>
      </c>
    </row>
    <row r="19" spans="2:47" x14ac:dyDescent="0.2">
      <c r="B19" t="s">
        <v>36</v>
      </c>
      <c r="C19" s="23">
        <f>'Summary spot starting'!C19</f>
        <v>866781.14906651282</v>
      </c>
      <c r="D19" s="23">
        <v>-25358636.189455438</v>
      </c>
      <c r="E19" s="10">
        <v>-6380.4134584781996</v>
      </c>
      <c r="F19" s="10">
        <v>-189928.91519898016</v>
      </c>
      <c r="G19" s="10"/>
      <c r="H19" t="s">
        <v>36</v>
      </c>
      <c r="I19" s="10">
        <v>0</v>
      </c>
      <c r="J19" s="10">
        <v>-842734.54261477815</v>
      </c>
      <c r="K19" s="10">
        <v>-135800.83030674927</v>
      </c>
      <c r="L19" s="10">
        <v>-2.8421709430404007E-7</v>
      </c>
      <c r="N19" t="s">
        <v>36</v>
      </c>
      <c r="O19" s="10">
        <v>0</v>
      </c>
      <c r="P19" s="10">
        <v>-825344.08249756554</v>
      </c>
      <c r="Q19" s="10">
        <v>-154002.07324731239</v>
      </c>
      <c r="R19" s="10">
        <v>-2.8421709430404007E-7</v>
      </c>
      <c r="S19" s="10"/>
      <c r="T19" t="s">
        <v>36</v>
      </c>
      <c r="U19" s="10">
        <v>0</v>
      </c>
      <c r="V19" s="10">
        <v>-868079.5721166553</v>
      </c>
      <c r="W19" s="10">
        <v>-163479.43208941384</v>
      </c>
      <c r="X19" s="10">
        <v>-6.2582073487531039E-8</v>
      </c>
      <c r="AA19" t="s">
        <v>36</v>
      </c>
      <c r="AB19" s="10">
        <f t="shared" si="3"/>
        <v>0</v>
      </c>
      <c r="AC19" s="10">
        <f t="shared" si="3"/>
        <v>0</v>
      </c>
      <c r="AD19" s="10">
        <f t="shared" si="3"/>
        <v>0</v>
      </c>
      <c r="AE19" s="10">
        <f t="shared" si="3"/>
        <v>0</v>
      </c>
      <c r="AF19" s="10">
        <f t="shared" si="3"/>
        <v>0</v>
      </c>
      <c r="AG19" s="10">
        <f t="shared" si="3"/>
        <v>0</v>
      </c>
      <c r="AH19" s="10">
        <f t="shared" si="3"/>
        <v>0</v>
      </c>
      <c r="AI19" s="10">
        <f t="shared" si="3"/>
        <v>0</v>
      </c>
      <c r="AJ19" s="10"/>
      <c r="AK19" t="s">
        <v>36</v>
      </c>
      <c r="AL19" s="10">
        <v>0</v>
      </c>
      <c r="AM19" s="10">
        <v>0</v>
      </c>
      <c r="AN19" s="10">
        <v>0</v>
      </c>
      <c r="AO19" s="10">
        <v>-2.8533618919795784E-6</v>
      </c>
      <c r="AP19" s="10">
        <v>-4258579.161149906</v>
      </c>
      <c r="AQ19" s="10">
        <v>-1393341.7641430115</v>
      </c>
      <c r="AR19" s="10">
        <v>32596.299913290888</v>
      </c>
      <c r="AS19" s="10">
        <v>42065.231842283756</v>
      </c>
      <c r="AT19" s="12">
        <f t="shared" si="5"/>
        <v>-5577259.3935401961</v>
      </c>
      <c r="AU19" s="12">
        <f t="shared" si="6"/>
        <v>-4710478.2444736836</v>
      </c>
    </row>
    <row r="20" spans="2:47" x14ac:dyDescent="0.2">
      <c r="B20" t="s">
        <v>37</v>
      </c>
      <c r="C20" s="23">
        <f>'Summary spot starting'!C20</f>
        <v>866781.14906651282</v>
      </c>
      <c r="D20" s="23">
        <v>-25847280.06401743</v>
      </c>
      <c r="E20" s="10">
        <v>-7166.9277481451536</v>
      </c>
      <c r="F20" s="10">
        <v>-215272.00746504165</v>
      </c>
      <c r="G20" s="10"/>
      <c r="H20" t="s">
        <v>37</v>
      </c>
      <c r="I20" s="10">
        <v>0</v>
      </c>
      <c r="J20" s="10">
        <v>-825090.9906814741</v>
      </c>
      <c r="K20" s="10">
        <v>-148352.47548376172</v>
      </c>
      <c r="L20" s="10">
        <v>-2.8421709430404007E-7</v>
      </c>
      <c r="N20" t="s">
        <v>37</v>
      </c>
      <c r="O20" s="10">
        <v>0</v>
      </c>
      <c r="P20" s="10">
        <v>-805454.99198223068</v>
      </c>
      <c r="Q20" s="10">
        <v>-168236.00227084514</v>
      </c>
      <c r="R20" s="10">
        <v>-2.8421709430404007E-7</v>
      </c>
      <c r="S20" s="10"/>
      <c r="T20" t="s">
        <v>37</v>
      </c>
      <c r="U20" s="10">
        <v>0</v>
      </c>
      <c r="V20" s="10">
        <v>-846973.86618424777</v>
      </c>
      <c r="W20" s="10">
        <v>-178589.32369089872</v>
      </c>
      <c r="X20" s="10">
        <v>-5.6631329703020209E-8</v>
      </c>
      <c r="AA20" t="s">
        <v>37</v>
      </c>
      <c r="AB20" s="10">
        <f t="shared" si="3"/>
        <v>0</v>
      </c>
      <c r="AC20" s="10">
        <f t="shared" si="3"/>
        <v>0</v>
      </c>
      <c r="AD20" s="10">
        <f t="shared" si="3"/>
        <v>0</v>
      </c>
      <c r="AE20" s="10">
        <f t="shared" si="3"/>
        <v>0</v>
      </c>
      <c r="AF20" s="10">
        <f t="shared" si="3"/>
        <v>0</v>
      </c>
      <c r="AG20" s="10">
        <f t="shared" si="3"/>
        <v>0</v>
      </c>
      <c r="AH20" s="10">
        <f t="shared" si="3"/>
        <v>0</v>
      </c>
      <c r="AI20" s="10">
        <f t="shared" si="3"/>
        <v>0</v>
      </c>
      <c r="AJ20" s="10"/>
      <c r="AK20" t="s">
        <v>37</v>
      </c>
      <c r="AL20" s="10">
        <v>0</v>
      </c>
      <c r="AM20" s="10">
        <v>0</v>
      </c>
      <c r="AN20" s="10">
        <v>0</v>
      </c>
      <c r="AO20" s="10">
        <v>-2.8533618919795784E-6</v>
      </c>
      <c r="AP20" s="10">
        <v>-4169421.2368067242</v>
      </c>
      <c r="AQ20" s="10">
        <v>-1359765.1007204344</v>
      </c>
      <c r="AR20" s="10">
        <v>36805.288554051818</v>
      </c>
      <c r="AS20" s="10">
        <v>47496.89382425636</v>
      </c>
      <c r="AT20" s="12">
        <f t="shared" si="5"/>
        <v>-5444884.1551517043</v>
      </c>
      <c r="AU20" s="12">
        <f t="shared" si="6"/>
        <v>-4578103.0060851919</v>
      </c>
    </row>
    <row r="21" spans="2:47" x14ac:dyDescent="0.2">
      <c r="B21" t="s">
        <v>12</v>
      </c>
      <c r="C21" s="23">
        <f>'Summary spot starting'!C21</f>
        <v>866781.14906651282</v>
      </c>
      <c r="D21" s="23">
        <v>351947021.027574</v>
      </c>
      <c r="E21" s="10">
        <v>3000400.5275490731</v>
      </c>
      <c r="F21" s="10">
        <v>3218109.7417824264</v>
      </c>
      <c r="G21" s="10"/>
      <c r="H21" t="s">
        <v>12</v>
      </c>
      <c r="I21" s="10">
        <f>-I16</f>
        <v>1000000000</v>
      </c>
      <c r="J21" s="10">
        <v>-807942.55974936392</v>
      </c>
      <c r="K21" s="10">
        <v>-8111817.4875739161</v>
      </c>
      <c r="L21" s="10">
        <v>-9143733.4300677255</v>
      </c>
      <c r="N21" t="s">
        <v>12</v>
      </c>
      <c r="O21" s="10">
        <v>0</v>
      </c>
      <c r="P21" s="10">
        <v>-786127.16516417428</v>
      </c>
      <c r="Q21" s="10">
        <v>-181372.27056953977</v>
      </c>
      <c r="R21" s="10">
        <v>-1.4210854715202004E-7</v>
      </c>
      <c r="S21" s="10"/>
      <c r="T21" t="s">
        <v>12</v>
      </c>
      <c r="U21" s="10">
        <f>SUM(D19:D21)</f>
        <v>300741104.77410114</v>
      </c>
      <c r="V21" s="10">
        <v>-826463.95091092761</v>
      </c>
      <c r="W21" s="10">
        <v>-2583991.5703064245</v>
      </c>
      <c r="X21" s="10">
        <v>-2749896.4935183348</v>
      </c>
      <c r="AA21" t="s">
        <v>12</v>
      </c>
      <c r="AB21" s="10">
        <f t="shared" si="3"/>
        <v>0</v>
      </c>
      <c r="AC21" s="10">
        <f t="shared" si="3"/>
        <v>0</v>
      </c>
      <c r="AD21" s="10">
        <f t="shared" si="3"/>
        <v>0</v>
      </c>
      <c r="AE21" s="10">
        <f t="shared" si="3"/>
        <v>0</v>
      </c>
      <c r="AF21" s="10">
        <f t="shared" si="3"/>
        <v>5053286587.6562777</v>
      </c>
      <c r="AG21" s="10">
        <f t="shared" si="3"/>
        <v>0</v>
      </c>
      <c r="AH21" s="10">
        <f t="shared" si="3"/>
        <v>-1234199916.7134581</v>
      </c>
      <c r="AI21" s="10">
        <f t="shared" si="3"/>
        <v>-1256861899.6719339</v>
      </c>
      <c r="AJ21" s="10"/>
      <c r="AK21" t="s">
        <v>12</v>
      </c>
      <c r="AL21" s="10">
        <v>0</v>
      </c>
      <c r="AM21" s="10">
        <v>0</v>
      </c>
      <c r="AN21" s="10">
        <v>0</v>
      </c>
      <c r="AO21" s="10">
        <v>-2.8533618919795784E-6</v>
      </c>
      <c r="AP21" s="10">
        <v>-4082765.3007781417</v>
      </c>
      <c r="AQ21" s="10">
        <v>-1327135.9598726223</v>
      </c>
      <c r="AR21" s="10">
        <v>40890.300764916989</v>
      </c>
      <c r="AS21" s="10">
        <v>52768.565338959095</v>
      </c>
      <c r="AT21" s="12">
        <f t="shared" si="5"/>
        <v>-5316242.3945497414</v>
      </c>
      <c r="AU21" s="12">
        <f t="shared" si="6"/>
        <v>-4449461.2454832289</v>
      </c>
    </row>
    <row r="22" spans="2:47" x14ac:dyDescent="0.2">
      <c r="B22" t="s">
        <v>38</v>
      </c>
      <c r="C22" s="23">
        <f>'Summary spot starting'!C22</f>
        <v>567897.13824470772</v>
      </c>
      <c r="D22" s="23">
        <v>-18348521.952557173</v>
      </c>
      <c r="E22" s="10">
        <v>-464.04094345787541</v>
      </c>
      <c r="F22" s="10">
        <v>-182305.182494901</v>
      </c>
      <c r="G22" s="10"/>
      <c r="H22" t="s">
        <v>38</v>
      </c>
      <c r="I22" s="10">
        <v>0</v>
      </c>
      <c r="J22" s="10">
        <v>-4.2632564145606011E-7</v>
      </c>
      <c r="K22" s="10">
        <v>-1.4210854715202004E-7</v>
      </c>
      <c r="L22" s="10">
        <v>-1.4210854715202004E-7</v>
      </c>
      <c r="N22" t="s">
        <v>38</v>
      </c>
      <c r="O22" s="10">
        <v>0</v>
      </c>
      <c r="P22" s="10">
        <v>-768005.46925653634</v>
      </c>
      <c r="Q22" s="10">
        <v>-193596.15479515924</v>
      </c>
      <c r="R22" s="10">
        <v>-1.4210854715202004E-7</v>
      </c>
      <c r="S22" s="10"/>
      <c r="T22" t="s">
        <v>38</v>
      </c>
      <c r="U22" s="10">
        <v>0</v>
      </c>
      <c r="V22" s="10">
        <v>-569054.47078006342</v>
      </c>
      <c r="W22" s="10">
        <v>-154169.02734853287</v>
      </c>
      <c r="X22" s="10">
        <v>1.7280954990674048E-8</v>
      </c>
      <c r="AA22" t="s">
        <v>38</v>
      </c>
      <c r="AB22" s="10">
        <f t="shared" ref="AB22:AI31" si="7">IF($AA22=AB$2&amp;"y",-AB$10,0)+IF($AA22=AB$4&amp;"y",AB$10,0)</f>
        <v>0</v>
      </c>
      <c r="AC22" s="10">
        <f t="shared" si="7"/>
        <v>0</v>
      </c>
      <c r="AD22" s="10">
        <f t="shared" si="7"/>
        <v>0</v>
      </c>
      <c r="AE22" s="10">
        <f t="shared" si="7"/>
        <v>0</v>
      </c>
      <c r="AF22" s="10">
        <f t="shared" si="7"/>
        <v>0</v>
      </c>
      <c r="AG22" s="10">
        <f t="shared" si="7"/>
        <v>0</v>
      </c>
      <c r="AH22" s="10">
        <f t="shared" si="7"/>
        <v>0</v>
      </c>
      <c r="AI22" s="10">
        <f t="shared" si="7"/>
        <v>0</v>
      </c>
      <c r="AJ22" s="10"/>
      <c r="AK22" t="s">
        <v>38</v>
      </c>
      <c r="AL22" s="10">
        <v>0</v>
      </c>
      <c r="AM22" s="10">
        <v>0</v>
      </c>
      <c r="AN22" s="10">
        <v>0</v>
      </c>
      <c r="AO22" s="10">
        <v>-2.8533618919795784E-6</v>
      </c>
      <c r="AP22" s="10">
        <v>-2.154345645943868E-6</v>
      </c>
      <c r="AQ22" s="10">
        <v>-1296543.0032128938</v>
      </c>
      <c r="AR22" s="10">
        <v>-932540.86779643153</v>
      </c>
      <c r="AS22" s="10">
        <v>-937448.3079588979</v>
      </c>
      <c r="AT22" s="12">
        <f t="shared" si="5"/>
        <v>-3166532.1789732315</v>
      </c>
      <c r="AU22" s="12">
        <f t="shared" si="6"/>
        <v>-2598635.0407285239</v>
      </c>
    </row>
    <row r="23" spans="2:47" x14ac:dyDescent="0.2">
      <c r="B23" t="s">
        <v>39</v>
      </c>
      <c r="C23" s="23">
        <f>'Summary spot starting'!C23</f>
        <v>567897.13824470772</v>
      </c>
      <c r="D23" s="23">
        <v>-18732534.091983657</v>
      </c>
      <c r="E23" s="10">
        <v>-505.6530528689828</v>
      </c>
      <c r="F23" s="10">
        <v>-200533.22875260442</v>
      </c>
      <c r="G23" s="10"/>
      <c r="H23" t="s">
        <v>39</v>
      </c>
      <c r="I23" s="10">
        <v>0</v>
      </c>
      <c r="J23" s="10">
        <v>-4.2632564145606011E-7</v>
      </c>
      <c r="K23" s="10">
        <v>-1.4210854715202004E-7</v>
      </c>
      <c r="L23" s="10">
        <v>-1.4210854715202004E-7</v>
      </c>
      <c r="N23" t="s">
        <v>39</v>
      </c>
      <c r="O23" s="10">
        <v>0</v>
      </c>
      <c r="P23" s="10">
        <v>-750399.78363875556</v>
      </c>
      <c r="Q23" s="10">
        <v>-204945.9893197536</v>
      </c>
      <c r="R23" s="10">
        <v>-1.4210854715202004E-7</v>
      </c>
      <c r="S23" s="10"/>
      <c r="T23" t="s">
        <v>39</v>
      </c>
      <c r="U23" s="10">
        <v>0</v>
      </c>
      <c r="V23" s="10">
        <v>-555037.44960312045</v>
      </c>
      <c r="W23" s="10">
        <v>-163207.39358604909</v>
      </c>
      <c r="X23" s="10">
        <v>5.9816662263932055E-8</v>
      </c>
      <c r="AA23" t="s">
        <v>39</v>
      </c>
      <c r="AB23" s="10">
        <f t="shared" si="7"/>
        <v>0</v>
      </c>
      <c r="AC23" s="10">
        <f t="shared" si="7"/>
        <v>0</v>
      </c>
      <c r="AD23" s="10">
        <f t="shared" si="7"/>
        <v>0</v>
      </c>
      <c r="AE23" s="10">
        <f t="shared" si="7"/>
        <v>0</v>
      </c>
      <c r="AF23" s="10">
        <f t="shared" si="7"/>
        <v>0</v>
      </c>
      <c r="AG23" s="10">
        <f t="shared" si="7"/>
        <v>0</v>
      </c>
      <c r="AH23" s="10">
        <f t="shared" si="7"/>
        <v>0</v>
      </c>
      <c r="AI23" s="10">
        <f t="shared" si="7"/>
        <v>0</v>
      </c>
      <c r="AJ23" s="10"/>
      <c r="AK23" t="s">
        <v>39</v>
      </c>
      <c r="AL23" s="10">
        <v>0</v>
      </c>
      <c r="AM23" s="10">
        <v>0</v>
      </c>
      <c r="AN23" s="10">
        <v>0</v>
      </c>
      <c r="AO23" s="10">
        <v>-2.8533618919795784E-6</v>
      </c>
      <c r="AP23" s="10">
        <v>-2.154345645943868E-6</v>
      </c>
      <c r="AQ23" s="10">
        <v>-1266821.172551197</v>
      </c>
      <c r="AR23" s="10">
        <v>-909485.29761414696</v>
      </c>
      <c r="AS23" s="10">
        <v>-912912.37955344701</v>
      </c>
      <c r="AT23" s="12">
        <f t="shared" si="5"/>
        <v>-3089218.8497237987</v>
      </c>
      <c r="AU23" s="12">
        <f t="shared" si="6"/>
        <v>-2521321.7114790911</v>
      </c>
    </row>
    <row r="24" spans="2:47" x14ac:dyDescent="0.2">
      <c r="B24" t="s">
        <v>40</v>
      </c>
      <c r="C24" s="23">
        <f>'Summary spot starting'!C24</f>
        <v>567897.13824470772</v>
      </c>
      <c r="D24" s="23">
        <v>-19136026.153769433</v>
      </c>
      <c r="E24" s="10">
        <v>-547.22185963615777</v>
      </c>
      <c r="F24" s="10">
        <v>-219155.1571734609</v>
      </c>
      <c r="G24" s="10"/>
      <c r="H24" t="s">
        <v>40</v>
      </c>
      <c r="I24" s="10">
        <v>0</v>
      </c>
      <c r="J24" s="10">
        <v>-4.2632564145606011E-7</v>
      </c>
      <c r="K24" s="10">
        <v>-1.4210854715202004E-7</v>
      </c>
      <c r="L24" s="10">
        <v>-1.4210854715202004E-7</v>
      </c>
      <c r="N24" t="s">
        <v>40</v>
      </c>
      <c r="O24" s="10">
        <v>0</v>
      </c>
      <c r="P24" s="10">
        <v>-733296.670032928</v>
      </c>
      <c r="Q24" s="10">
        <v>-215458.87631063466</v>
      </c>
      <c r="R24" s="10">
        <v>-1.4210854715202004E-7</v>
      </c>
      <c r="S24" s="10"/>
      <c r="T24" t="s">
        <v>40</v>
      </c>
      <c r="U24" s="10">
        <v>0</v>
      </c>
      <c r="V24" s="10">
        <v>-541420.64788291324</v>
      </c>
      <c r="W24" s="10">
        <v>-171579.26214783452</v>
      </c>
      <c r="X24" s="10">
        <v>-5.5888971986820302E-8</v>
      </c>
      <c r="AA24" t="s">
        <v>40</v>
      </c>
      <c r="AB24" s="10">
        <f t="shared" si="7"/>
        <v>0</v>
      </c>
      <c r="AC24" s="10">
        <f t="shared" si="7"/>
        <v>0</v>
      </c>
      <c r="AD24" s="10">
        <f t="shared" si="7"/>
        <v>0</v>
      </c>
      <c r="AE24" s="10">
        <f t="shared" si="7"/>
        <v>0</v>
      </c>
      <c r="AF24" s="10">
        <f t="shared" si="7"/>
        <v>0</v>
      </c>
      <c r="AG24" s="10">
        <f t="shared" si="7"/>
        <v>0</v>
      </c>
      <c r="AH24" s="10">
        <f t="shared" si="7"/>
        <v>0</v>
      </c>
      <c r="AI24" s="10">
        <f t="shared" si="7"/>
        <v>0</v>
      </c>
      <c r="AJ24" s="10"/>
      <c r="AK24" t="s">
        <v>40</v>
      </c>
      <c r="AL24" s="10">
        <v>0</v>
      </c>
      <c r="AM24" s="10">
        <v>0</v>
      </c>
      <c r="AN24" s="10">
        <v>0</v>
      </c>
      <c r="AO24" s="10">
        <v>-2.8533618919795784E-6</v>
      </c>
      <c r="AP24" s="10">
        <v>-2.154345645943868E-6</v>
      </c>
      <c r="AQ24" s="10">
        <v>-1237947.7814537911</v>
      </c>
      <c r="AR24" s="10">
        <v>-887088.02635657927</v>
      </c>
      <c r="AS24" s="10">
        <v>-889077.13430468214</v>
      </c>
      <c r="AT24" s="12">
        <f t="shared" si="5"/>
        <v>-3014112.9421200603</v>
      </c>
      <c r="AU24" s="12">
        <f t="shared" si="6"/>
        <v>-2446215.8038753527</v>
      </c>
    </row>
    <row r="25" spans="2:47" x14ac:dyDescent="0.2">
      <c r="B25" t="s">
        <v>41</v>
      </c>
      <c r="C25" s="23">
        <f>'Summary spot starting'!C25</f>
        <v>567897.13824470772</v>
      </c>
      <c r="D25" s="23">
        <v>-19558158.375648454</v>
      </c>
      <c r="E25" s="10">
        <v>-588.7473715078645</v>
      </c>
      <c r="F25" s="10">
        <v>-238189.04229059766</v>
      </c>
      <c r="G25" s="10"/>
      <c r="H25" t="s">
        <v>41</v>
      </c>
      <c r="I25" s="10">
        <v>0</v>
      </c>
      <c r="J25" s="10">
        <v>-4.2632564145606011E-7</v>
      </c>
      <c r="K25" s="10">
        <v>-1.4210854715202004E-7</v>
      </c>
      <c r="L25" s="10">
        <v>-1.4210854715202004E-7</v>
      </c>
      <c r="N25" t="s">
        <v>41</v>
      </c>
      <c r="O25" s="10">
        <v>0</v>
      </c>
      <c r="P25" s="10">
        <v>-716683.00056515471</v>
      </c>
      <c r="Q25" s="10">
        <v>-225170.71301720649</v>
      </c>
      <c r="R25" s="10">
        <v>-2.8421709430404007E-7</v>
      </c>
      <c r="S25" s="10"/>
      <c r="T25" t="s">
        <v>41</v>
      </c>
      <c r="U25" s="10">
        <v>0</v>
      </c>
      <c r="V25" s="10">
        <v>-528193.6113232841</v>
      </c>
      <c r="W25" s="10">
        <v>-179313.21957278243</v>
      </c>
      <c r="X25" s="10">
        <v>-1.3893448234679247E-8</v>
      </c>
      <c r="AA25" t="s">
        <v>41</v>
      </c>
      <c r="AB25" s="10">
        <f t="shared" si="7"/>
        <v>0</v>
      </c>
      <c r="AC25" s="10">
        <f t="shared" si="7"/>
        <v>0</v>
      </c>
      <c r="AD25" s="10">
        <f t="shared" si="7"/>
        <v>0</v>
      </c>
      <c r="AE25" s="10">
        <f t="shared" si="7"/>
        <v>0</v>
      </c>
      <c r="AF25" s="10">
        <f t="shared" si="7"/>
        <v>0</v>
      </c>
      <c r="AG25" s="10">
        <f t="shared" si="7"/>
        <v>0</v>
      </c>
      <c r="AH25" s="10">
        <f t="shared" si="7"/>
        <v>0</v>
      </c>
      <c r="AI25" s="10">
        <f t="shared" si="7"/>
        <v>0</v>
      </c>
      <c r="AJ25" s="10"/>
      <c r="AK25" t="s">
        <v>41</v>
      </c>
      <c r="AL25" s="10">
        <v>0</v>
      </c>
      <c r="AM25" s="10">
        <v>0</v>
      </c>
      <c r="AN25" s="10">
        <v>0</v>
      </c>
      <c r="AO25" s="10">
        <v>-2.8533618919795784E-6</v>
      </c>
      <c r="AP25" s="10">
        <v>-2.154345645943868E-6</v>
      </c>
      <c r="AQ25" s="10">
        <v>-1209900.6675094266</v>
      </c>
      <c r="AR25" s="10">
        <v>-865331.8583276252</v>
      </c>
      <c r="AS25" s="10">
        <v>-865924.26936386037</v>
      </c>
      <c r="AT25" s="12">
        <f t="shared" si="5"/>
        <v>-2941156.79520592</v>
      </c>
      <c r="AU25" s="12">
        <f t="shared" si="6"/>
        <v>-2373259.6569612124</v>
      </c>
    </row>
    <row r="26" spans="2:47" x14ac:dyDescent="0.2">
      <c r="B26" t="s">
        <v>42</v>
      </c>
      <c r="C26" s="23">
        <f>'Summary spot starting'!C26</f>
        <v>567897.13824470772</v>
      </c>
      <c r="D26" s="23">
        <v>337020237.82348835</v>
      </c>
      <c r="E26" s="10">
        <v>3663925.7631532345</v>
      </c>
      <c r="F26" s="10">
        <v>4342056.9532636954</v>
      </c>
      <c r="G26" s="10"/>
      <c r="H26" t="s">
        <v>42</v>
      </c>
      <c r="I26" s="10">
        <v>0</v>
      </c>
      <c r="J26" s="10">
        <v>-4.2632564145606011E-7</v>
      </c>
      <c r="K26" s="10">
        <v>-1.4210854715202004E-7</v>
      </c>
      <c r="L26" s="10">
        <v>-1.4210854715202004E-7</v>
      </c>
      <c r="N26" t="s">
        <v>42</v>
      </c>
      <c r="O26" s="10">
        <f>-O16</f>
        <v>1000000000</v>
      </c>
      <c r="P26" s="10">
        <v>-700545.95177197142</v>
      </c>
      <c r="Q26" s="10">
        <v>-10498443.76770821</v>
      </c>
      <c r="R26" s="10">
        <v>-12883668.29631727</v>
      </c>
      <c r="S26" s="10"/>
      <c r="T26" t="s">
        <v>42</v>
      </c>
      <c r="U26" s="10">
        <f>SUM(D22:D26)</f>
        <v>261244997.24952963</v>
      </c>
      <c r="V26" s="10">
        <v>-515346.12804342638</v>
      </c>
      <c r="W26" s="10">
        <v>-2867941.1374560897</v>
      </c>
      <c r="X26" s="10">
        <v>-3365793.8886352018</v>
      </c>
      <c r="AA26" t="s">
        <v>42</v>
      </c>
      <c r="AB26" s="10">
        <f t="shared" si="7"/>
        <v>0</v>
      </c>
      <c r="AC26" s="10">
        <f t="shared" si="7"/>
        <v>0</v>
      </c>
      <c r="AD26" s="10">
        <f t="shared" si="7"/>
        <v>0</v>
      </c>
      <c r="AE26" s="10">
        <f t="shared" si="7"/>
        <v>0</v>
      </c>
      <c r="AF26" s="10">
        <f t="shared" si="7"/>
        <v>0</v>
      </c>
      <c r="AG26" s="10">
        <f t="shared" si="7"/>
        <v>1688195013.0745883</v>
      </c>
      <c r="AH26" s="10">
        <f t="shared" si="7"/>
        <v>0</v>
      </c>
      <c r="AI26" s="10">
        <f t="shared" si="7"/>
        <v>0</v>
      </c>
      <c r="AJ26" s="10"/>
      <c r="AK26" t="s">
        <v>42</v>
      </c>
      <c r="AL26" s="10">
        <v>0</v>
      </c>
      <c r="AM26" s="10">
        <v>0</v>
      </c>
      <c r="AN26" s="10">
        <v>0</v>
      </c>
      <c r="AO26" s="10">
        <v>-2.8533618919795784E-6</v>
      </c>
      <c r="AP26" s="10">
        <v>-2.154345645943868E-6</v>
      </c>
      <c r="AQ26" s="10">
        <v>-1182658.1822110333</v>
      </c>
      <c r="AR26" s="10">
        <v>-844199.99656607513</v>
      </c>
      <c r="AS26" s="10">
        <v>-843435.90629190754</v>
      </c>
      <c r="AT26" s="12">
        <f t="shared" si="5"/>
        <v>-2870294.0850740238</v>
      </c>
      <c r="AU26" s="12">
        <f t="shared" si="6"/>
        <v>-2302396.9468293162</v>
      </c>
    </row>
    <row r="27" spans="2:47" x14ac:dyDescent="0.2">
      <c r="B27" t="s">
        <v>43</v>
      </c>
      <c r="C27" s="23">
        <f>'Summary spot starting'!C27</f>
        <v>323384.72961102979</v>
      </c>
      <c r="D27" s="23">
        <v>-12285974.052593667</v>
      </c>
      <c r="E27" s="10">
        <v>-382.47661483537405</v>
      </c>
      <c r="F27" s="10">
        <v>-166702.74662667853</v>
      </c>
      <c r="G27" s="10"/>
      <c r="H27" t="s">
        <v>43</v>
      </c>
      <c r="I27" s="10">
        <v>0</v>
      </c>
      <c r="J27" s="10">
        <v>-4.2632564145606011E-7</v>
      </c>
      <c r="K27" s="10">
        <v>-1.4210854715202004E-7</v>
      </c>
      <c r="L27" s="10">
        <v>-1.4210854715202004E-7</v>
      </c>
      <c r="N27" t="s">
        <v>43</v>
      </c>
      <c r="O27" s="10">
        <v>0</v>
      </c>
      <c r="P27" s="10">
        <v>2.1316282072803006E-6</v>
      </c>
      <c r="Q27" s="10">
        <v>-1.4210854715202004E-7</v>
      </c>
      <c r="R27" s="10">
        <v>-2.8421709430404007E-7</v>
      </c>
      <c r="S27" s="10"/>
      <c r="T27" t="s">
        <v>43</v>
      </c>
      <c r="U27" s="10">
        <v>0</v>
      </c>
      <c r="V27" s="10">
        <v>-323948.57921054919</v>
      </c>
      <c r="W27" s="10">
        <v>-129669.85451108492</v>
      </c>
      <c r="X27" s="10">
        <v>1.9335233512048019E-8</v>
      </c>
      <c r="AA27" t="s">
        <v>43</v>
      </c>
      <c r="AB27" s="10">
        <f t="shared" si="7"/>
        <v>0</v>
      </c>
      <c r="AC27" s="10">
        <f t="shared" si="7"/>
        <v>0</v>
      </c>
      <c r="AD27" s="10">
        <f t="shared" si="7"/>
        <v>0</v>
      </c>
      <c r="AE27" s="10">
        <f t="shared" si="7"/>
        <v>0</v>
      </c>
      <c r="AF27" s="10">
        <f t="shared" si="7"/>
        <v>0</v>
      </c>
      <c r="AG27" s="10">
        <f t="shared" si="7"/>
        <v>0</v>
      </c>
      <c r="AH27" s="10">
        <f t="shared" si="7"/>
        <v>0</v>
      </c>
      <c r="AI27" s="10">
        <f t="shared" si="7"/>
        <v>0</v>
      </c>
      <c r="AJ27" s="10"/>
      <c r="AK27" t="s">
        <v>43</v>
      </c>
      <c r="AL27" s="10">
        <v>0</v>
      </c>
      <c r="AM27" s="10">
        <v>0</v>
      </c>
      <c r="AN27" s="10">
        <v>0</v>
      </c>
      <c r="AO27" s="10">
        <v>-2.8533618919795784E-6</v>
      </c>
      <c r="AP27" s="10">
        <v>-2.154345645943868E-6</v>
      </c>
      <c r="AQ27" s="10">
        <v>3.5986041092597275E-6</v>
      </c>
      <c r="AR27" s="10">
        <v>-823676.03510300478</v>
      </c>
      <c r="AS27" s="10">
        <v>-821594.58281438588</v>
      </c>
      <c r="AT27" s="12">
        <f t="shared" si="5"/>
        <v>-1645270.6179187996</v>
      </c>
      <c r="AU27" s="12">
        <f t="shared" si="6"/>
        <v>-1321885.8883077698</v>
      </c>
    </row>
    <row r="28" spans="2:47" x14ac:dyDescent="0.2">
      <c r="B28" t="s">
        <v>44</v>
      </c>
      <c r="C28" s="23">
        <f>'Summary spot starting'!C28</f>
        <v>323384.72961102979</v>
      </c>
      <c r="D28" s="23">
        <v>-12571502.87013616</v>
      </c>
      <c r="E28" s="10">
        <v>-406.04913430746643</v>
      </c>
      <c r="F28" s="10">
        <v>-178938.42718077343</v>
      </c>
      <c r="G28" s="10"/>
      <c r="H28" t="s">
        <v>44</v>
      </c>
      <c r="I28" s="10">
        <v>0</v>
      </c>
      <c r="J28" s="10">
        <v>-4.2632564145606011E-7</v>
      </c>
      <c r="K28" s="10">
        <v>-1.4210854715202004E-7</v>
      </c>
      <c r="L28" s="10">
        <v>-1.4210854715202004E-7</v>
      </c>
      <c r="N28" t="s">
        <v>44</v>
      </c>
      <c r="O28" s="10">
        <v>0</v>
      </c>
      <c r="P28" s="10">
        <v>2.1316282072803006E-6</v>
      </c>
      <c r="Q28" s="10">
        <v>-1.4210854715202004E-7</v>
      </c>
      <c r="R28" s="10">
        <v>-2.8421709430404007E-7</v>
      </c>
      <c r="S28" s="10"/>
      <c r="T28" t="s">
        <v>44</v>
      </c>
      <c r="U28" s="10">
        <v>0</v>
      </c>
      <c r="V28" s="10">
        <v>-315806.94656217744</v>
      </c>
      <c r="W28" s="10">
        <v>-133689.75454120486</v>
      </c>
      <c r="X28" s="10">
        <v>-4.117138619689569E-8</v>
      </c>
      <c r="AA28" t="s">
        <v>44</v>
      </c>
      <c r="AB28" s="10">
        <f t="shared" si="7"/>
        <v>0</v>
      </c>
      <c r="AC28" s="10">
        <f t="shared" si="7"/>
        <v>0</v>
      </c>
      <c r="AD28" s="10">
        <f t="shared" si="7"/>
        <v>0</v>
      </c>
      <c r="AE28" s="10">
        <f t="shared" si="7"/>
        <v>0</v>
      </c>
      <c r="AF28" s="10">
        <f t="shared" si="7"/>
        <v>0</v>
      </c>
      <c r="AG28" s="10">
        <f t="shared" si="7"/>
        <v>0</v>
      </c>
      <c r="AH28" s="10">
        <f t="shared" si="7"/>
        <v>0</v>
      </c>
      <c r="AI28" s="10">
        <f t="shared" si="7"/>
        <v>0</v>
      </c>
      <c r="AJ28" s="10"/>
      <c r="AK28" t="s">
        <v>44</v>
      </c>
      <c r="AL28" s="10">
        <v>0</v>
      </c>
      <c r="AM28" s="10">
        <v>0</v>
      </c>
      <c r="AN28" s="10">
        <v>0</v>
      </c>
      <c r="AO28" s="10">
        <v>-2.8533618919795784E-6</v>
      </c>
      <c r="AP28" s="10">
        <v>-2.154345645943868E-6</v>
      </c>
      <c r="AQ28" s="10">
        <v>3.5986041092597275E-6</v>
      </c>
      <c r="AR28" s="10">
        <v>-803743.95132159675</v>
      </c>
      <c r="AS28" s="10">
        <v>-800383.24469255807</v>
      </c>
      <c r="AT28" s="12">
        <f t="shared" si="5"/>
        <v>-1604127.1960155638</v>
      </c>
      <c r="AU28" s="12">
        <f t="shared" si="6"/>
        <v>-1280742.4664045339</v>
      </c>
    </row>
    <row r="29" spans="2:47" x14ac:dyDescent="0.2">
      <c r="B29" t="s">
        <v>45</v>
      </c>
      <c r="C29" s="23">
        <f>'Summary spot starting'!C29</f>
        <v>323384.72961102979</v>
      </c>
      <c r="D29" s="23">
        <v>-12867528.478195889</v>
      </c>
      <c r="E29" s="10">
        <v>-429.59707536078059</v>
      </c>
      <c r="F29" s="10">
        <v>-191462.77321503568</v>
      </c>
      <c r="G29" s="10"/>
      <c r="H29" t="s">
        <v>45</v>
      </c>
      <c r="I29" s="10">
        <v>0</v>
      </c>
      <c r="J29" s="10">
        <v>-4.2632564145606011E-7</v>
      </c>
      <c r="K29" s="10">
        <v>-1.4210854715202004E-7</v>
      </c>
      <c r="L29" s="10">
        <v>-1.4210854715202004E-7</v>
      </c>
      <c r="N29" t="s">
        <v>45</v>
      </c>
      <c r="O29" s="10">
        <v>0</v>
      </c>
      <c r="P29" s="10">
        <v>2.1316282072803006E-6</v>
      </c>
      <c r="Q29" s="10">
        <v>-1.4210854715202004E-7</v>
      </c>
      <c r="R29" s="10">
        <v>-2.8421709430404007E-7</v>
      </c>
      <c r="S29" s="10"/>
      <c r="T29" t="s">
        <v>45</v>
      </c>
      <c r="U29" s="10">
        <v>0</v>
      </c>
      <c r="V29" s="10">
        <v>-307900.71290137252</v>
      </c>
      <c r="W29" s="10">
        <v>-137351.70758098111</v>
      </c>
      <c r="X29" s="10">
        <v>-1.9844192019190081E-8</v>
      </c>
      <c r="AA29" t="s">
        <v>45</v>
      </c>
      <c r="AB29" s="10">
        <f t="shared" si="7"/>
        <v>0</v>
      </c>
      <c r="AC29" s="10">
        <f t="shared" si="7"/>
        <v>0</v>
      </c>
      <c r="AD29" s="10">
        <f t="shared" si="7"/>
        <v>0</v>
      </c>
      <c r="AE29" s="10">
        <f t="shared" si="7"/>
        <v>0</v>
      </c>
      <c r="AF29" s="10">
        <f t="shared" si="7"/>
        <v>0</v>
      </c>
      <c r="AG29" s="10">
        <f t="shared" si="7"/>
        <v>0</v>
      </c>
      <c r="AH29" s="10">
        <f t="shared" si="7"/>
        <v>0</v>
      </c>
      <c r="AI29" s="10">
        <f t="shared" si="7"/>
        <v>0</v>
      </c>
      <c r="AJ29" s="10"/>
      <c r="AK29" t="s">
        <v>45</v>
      </c>
      <c r="AL29" s="10">
        <v>0</v>
      </c>
      <c r="AM29" s="10">
        <v>0</v>
      </c>
      <c r="AN29" s="10">
        <v>0</v>
      </c>
      <c r="AO29" s="10">
        <v>-2.8533618919795784E-6</v>
      </c>
      <c r="AP29" s="10">
        <v>-2.154345645943868E-6</v>
      </c>
      <c r="AQ29" s="10">
        <v>3.5986041092597275E-6</v>
      </c>
      <c r="AR29" s="10">
        <v>-784388.09843236778</v>
      </c>
      <c r="AS29" s="10">
        <v>-779785.23771251296</v>
      </c>
      <c r="AT29" s="12">
        <f t="shared" si="5"/>
        <v>-1564173.3361462899</v>
      </c>
      <c r="AU29" s="12">
        <f t="shared" si="6"/>
        <v>-1240788.6065352601</v>
      </c>
    </row>
    <row r="30" spans="2:47" x14ac:dyDescent="0.2">
      <c r="B30" t="s">
        <v>46</v>
      </c>
      <c r="C30" s="23">
        <f>'Summary spot starting'!C30</f>
        <v>323384.72961102979</v>
      </c>
      <c r="D30" s="23">
        <v>-13174067.822057465</v>
      </c>
      <c r="E30" s="10">
        <v>-453.12045541414062</v>
      </c>
      <c r="F30" s="10">
        <v>-204286.01995245184</v>
      </c>
      <c r="G30" s="10"/>
      <c r="H30" t="s">
        <v>46</v>
      </c>
      <c r="I30" s="10">
        <v>0</v>
      </c>
      <c r="J30" s="10">
        <v>-4.2632564145606011E-7</v>
      </c>
      <c r="K30" s="10">
        <v>-1.4210854715202004E-7</v>
      </c>
      <c r="L30" s="10">
        <v>-1.4210854715202004E-7</v>
      </c>
      <c r="N30" t="s">
        <v>46</v>
      </c>
      <c r="O30" s="10">
        <v>0</v>
      </c>
      <c r="P30" s="10">
        <v>2.1316282072803006E-6</v>
      </c>
      <c r="Q30" s="10">
        <v>-1.4210854715202004E-7</v>
      </c>
      <c r="R30" s="10">
        <v>-2.8421709430404007E-7</v>
      </c>
      <c r="S30" s="10"/>
      <c r="T30" t="s">
        <v>46</v>
      </c>
      <c r="U30" s="10">
        <v>0</v>
      </c>
      <c r="V30" s="10">
        <v>-300223.63677316823</v>
      </c>
      <c r="W30" s="10">
        <v>-140671.92888129415</v>
      </c>
      <c r="X30" s="10">
        <v>-6.2379899292448089E-8</v>
      </c>
      <c r="AA30" t="s">
        <v>46</v>
      </c>
      <c r="AB30" s="10">
        <f t="shared" si="7"/>
        <v>0</v>
      </c>
      <c r="AC30" s="10">
        <f t="shared" si="7"/>
        <v>0</v>
      </c>
      <c r="AD30" s="10">
        <f t="shared" si="7"/>
        <v>0</v>
      </c>
      <c r="AE30" s="10">
        <f t="shared" si="7"/>
        <v>0</v>
      </c>
      <c r="AF30" s="10">
        <f t="shared" si="7"/>
        <v>0</v>
      </c>
      <c r="AG30" s="10">
        <f t="shared" si="7"/>
        <v>0</v>
      </c>
      <c r="AH30" s="10">
        <f t="shared" si="7"/>
        <v>0</v>
      </c>
      <c r="AI30" s="10">
        <f t="shared" si="7"/>
        <v>0</v>
      </c>
      <c r="AJ30" s="10"/>
      <c r="AK30" t="s">
        <v>46</v>
      </c>
      <c r="AL30" s="10">
        <v>0</v>
      </c>
      <c r="AM30" s="10">
        <v>0</v>
      </c>
      <c r="AN30" s="10">
        <v>0</v>
      </c>
      <c r="AO30" s="10">
        <v>-2.8533618919795784E-6</v>
      </c>
      <c r="AP30" s="10">
        <v>-2.154345645943868E-6</v>
      </c>
      <c r="AQ30" s="10">
        <v>3.5986041092597275E-6</v>
      </c>
      <c r="AR30" s="10">
        <v>-765593.19804731593</v>
      </c>
      <c r="AS30" s="10">
        <v>-759784.29978110199</v>
      </c>
      <c r="AT30" s="12">
        <f t="shared" si="5"/>
        <v>-1525377.497829827</v>
      </c>
      <c r="AU30" s="12">
        <f t="shared" si="6"/>
        <v>-1201992.7682187972</v>
      </c>
    </row>
    <row r="31" spans="2:47" x14ac:dyDescent="0.2">
      <c r="B31" t="s">
        <v>13</v>
      </c>
      <c r="C31" s="23">
        <f>'Summary spot starting'!C31</f>
        <v>323384.72961102979</v>
      </c>
      <c r="D31" s="23">
        <v>242850497.03872293</v>
      </c>
      <c r="E31" s="10">
        <v>3016964.377227209</v>
      </c>
      <c r="F31" s="10">
        <v>3913680.3057537032</v>
      </c>
      <c r="G31" s="10"/>
      <c r="H31" t="s">
        <v>13</v>
      </c>
      <c r="I31" s="10">
        <v>0</v>
      </c>
      <c r="J31" s="10">
        <v>-4.2632564145606011E-7</v>
      </c>
      <c r="K31" s="10">
        <v>-1.4210854715202004E-7</v>
      </c>
      <c r="L31" s="10">
        <v>-1.4210854715202004E-7</v>
      </c>
      <c r="N31" t="s">
        <v>13</v>
      </c>
      <c r="O31" s="10">
        <v>0</v>
      </c>
      <c r="P31" s="10">
        <v>2.1316282072803006E-6</v>
      </c>
      <c r="Q31" s="10">
        <v>-1.4210854715202004E-7</v>
      </c>
      <c r="R31" s="10">
        <v>-2.8421709430404007E-7</v>
      </c>
      <c r="S31" s="10"/>
      <c r="T31" t="s">
        <v>13</v>
      </c>
      <c r="U31" s="10">
        <f>SUM(D27:D31)</f>
        <v>191951423.81573975</v>
      </c>
      <c r="V31" s="10">
        <v>-292769.62423244864</v>
      </c>
      <c r="W31" s="10">
        <v>-2403158.5361976246</v>
      </c>
      <c r="X31" s="10">
        <v>-3093411.4453521566</v>
      </c>
      <c r="AA31" t="s">
        <v>13</v>
      </c>
      <c r="AB31" s="10">
        <f t="shared" si="7"/>
        <v>0</v>
      </c>
      <c r="AC31" s="10">
        <f t="shared" si="7"/>
        <v>0</v>
      </c>
      <c r="AD31" s="10">
        <f t="shared" si="7"/>
        <v>0</v>
      </c>
      <c r="AE31" s="10">
        <f t="shared" si="7"/>
        <v>0</v>
      </c>
      <c r="AF31" s="10">
        <f t="shared" si="7"/>
        <v>0</v>
      </c>
      <c r="AG31" s="10">
        <f t="shared" si="7"/>
        <v>0</v>
      </c>
      <c r="AH31" s="10">
        <f t="shared" si="7"/>
        <v>1234199916.7134581</v>
      </c>
      <c r="AI31" s="10">
        <f t="shared" si="7"/>
        <v>0</v>
      </c>
      <c r="AJ31" s="10"/>
      <c r="AK31" t="s">
        <v>13</v>
      </c>
      <c r="AL31" s="10">
        <v>0</v>
      </c>
      <c r="AM31" s="10">
        <v>0</v>
      </c>
      <c r="AN31" s="10">
        <v>0</v>
      </c>
      <c r="AO31" s="10">
        <v>-2.8533618919795784E-6</v>
      </c>
      <c r="AP31" s="10">
        <v>-2.154345645943868E-6</v>
      </c>
      <c r="AQ31" s="10">
        <v>3.5986041092597275E-6</v>
      </c>
      <c r="AR31" s="10">
        <v>-747344.33286649431</v>
      </c>
      <c r="AS31" s="10">
        <v>-740364.55314172176</v>
      </c>
      <c r="AT31" s="12">
        <f t="shared" si="5"/>
        <v>-1487708.8860096252</v>
      </c>
      <c r="AU31" s="12">
        <f t="shared" si="6"/>
        <v>-1164324.1563985953</v>
      </c>
    </row>
    <row r="32" spans="2:47" x14ac:dyDescent="0.2">
      <c r="B32" t="s">
        <v>47</v>
      </c>
      <c r="C32" s="23">
        <f>'Summary spot starting'!C32</f>
        <v>171894.78707636206</v>
      </c>
      <c r="D32" s="23">
        <v>-7502552.8743802886</v>
      </c>
      <c r="E32" s="10">
        <v>833.17126218888905</v>
      </c>
      <c r="F32" s="10">
        <v>-125344.77736862148</v>
      </c>
      <c r="G32" s="10"/>
      <c r="H32" t="s">
        <v>47</v>
      </c>
      <c r="I32" s="10">
        <v>0</v>
      </c>
      <c r="J32" s="10">
        <v>-4.2632564145606011E-7</v>
      </c>
      <c r="K32" s="10">
        <v>-1.4210854715202004E-7</v>
      </c>
      <c r="L32" s="10">
        <v>-1.4210854715202004E-7</v>
      </c>
      <c r="N32" t="s">
        <v>47</v>
      </c>
      <c r="O32" s="10">
        <v>0</v>
      </c>
      <c r="P32" s="10">
        <v>2.1316282072803006E-6</v>
      </c>
      <c r="Q32" s="10">
        <v>-1.4210854715202004E-7</v>
      </c>
      <c r="R32" s="10">
        <v>-2.8421709430404007E-7</v>
      </c>
      <c r="S32" s="10"/>
      <c r="T32" t="s">
        <v>47</v>
      </c>
      <c r="U32" s="10">
        <v>0</v>
      </c>
      <c r="V32" s="10">
        <v>-172108.69704366373</v>
      </c>
      <c r="W32" s="10">
        <v>-90661.313815296453</v>
      </c>
      <c r="X32" s="10">
        <v>-1.3893448234679247E-8</v>
      </c>
      <c r="AA32" t="s">
        <v>47</v>
      </c>
      <c r="AB32" s="10">
        <f t="shared" ref="AB32:AI41" si="8">IF($AA32=AB$2&amp;"y",-AB$10,0)+IF($AA32=AB$4&amp;"y",AB$10,0)</f>
        <v>0</v>
      </c>
      <c r="AC32" s="10">
        <f t="shared" si="8"/>
        <v>0</v>
      </c>
      <c r="AD32" s="10">
        <f t="shared" si="8"/>
        <v>0</v>
      </c>
      <c r="AE32" s="10">
        <f t="shared" si="8"/>
        <v>0</v>
      </c>
      <c r="AF32" s="10">
        <f t="shared" si="8"/>
        <v>0</v>
      </c>
      <c r="AG32" s="10">
        <f t="shared" si="8"/>
        <v>0</v>
      </c>
      <c r="AH32" s="10">
        <f t="shared" si="8"/>
        <v>0</v>
      </c>
      <c r="AI32" s="10">
        <f t="shared" si="8"/>
        <v>0</v>
      </c>
      <c r="AJ32" s="10"/>
      <c r="AK32" t="s">
        <v>47</v>
      </c>
      <c r="AL32" s="10">
        <v>0</v>
      </c>
      <c r="AM32" s="10">
        <v>0</v>
      </c>
      <c r="AN32" s="10">
        <v>0</v>
      </c>
      <c r="AO32" s="10">
        <v>-2.8533618919795784E-6</v>
      </c>
      <c r="AP32" s="10">
        <v>-2.154345645943868E-6</v>
      </c>
      <c r="AQ32" s="10">
        <v>3.5986041092597275E-6</v>
      </c>
      <c r="AR32" s="10">
        <v>3.5078071411858726E-6</v>
      </c>
      <c r="AS32" s="10">
        <v>-721731.35824714007</v>
      </c>
      <c r="AT32" s="12">
        <f t="shared" si="5"/>
        <v>-721731.35824504134</v>
      </c>
      <c r="AU32" s="12">
        <f t="shared" si="6"/>
        <v>-549836.57116867928</v>
      </c>
    </row>
    <row r="33" spans="2:47" x14ac:dyDescent="0.2">
      <c r="B33" t="s">
        <v>48</v>
      </c>
      <c r="C33" s="23">
        <f>'Summary spot starting'!C33</f>
        <v>171894.78707636206</v>
      </c>
      <c r="D33" s="23">
        <v>-7683579.2677637395</v>
      </c>
      <c r="E33" s="10">
        <v>872.26286033254121</v>
      </c>
      <c r="F33" s="10">
        <v>-132782.87183672935</v>
      </c>
      <c r="G33" s="10"/>
      <c r="H33" t="s">
        <v>48</v>
      </c>
      <c r="I33" s="10">
        <v>0</v>
      </c>
      <c r="J33" s="10">
        <v>-4.2632564145606011E-7</v>
      </c>
      <c r="K33" s="10">
        <v>-1.4210854715202004E-7</v>
      </c>
      <c r="L33" s="10">
        <v>-1.4210854715202004E-7</v>
      </c>
      <c r="N33" t="s">
        <v>48</v>
      </c>
      <c r="O33" s="10">
        <v>0</v>
      </c>
      <c r="P33" s="10">
        <v>2.1316282072803006E-6</v>
      </c>
      <c r="Q33" s="10">
        <v>-1.4210854715202004E-7</v>
      </c>
      <c r="R33" s="10">
        <v>-2.8421709430404007E-7</v>
      </c>
      <c r="S33" s="10"/>
      <c r="T33" t="s">
        <v>48</v>
      </c>
      <c r="U33" s="10">
        <v>0</v>
      </c>
      <c r="V33" s="10">
        <v>-167806.88978046726</v>
      </c>
      <c r="W33" s="10">
        <v>-92198.896303022091</v>
      </c>
      <c r="X33" s="10">
        <v>-1.9844192019190081E-8</v>
      </c>
      <c r="AA33" t="s">
        <v>48</v>
      </c>
      <c r="AB33" s="10">
        <f t="shared" si="8"/>
        <v>0</v>
      </c>
      <c r="AC33" s="10">
        <f t="shared" si="8"/>
        <v>0</v>
      </c>
      <c r="AD33" s="10">
        <f t="shared" si="8"/>
        <v>0</v>
      </c>
      <c r="AE33" s="10">
        <f t="shared" si="8"/>
        <v>0</v>
      </c>
      <c r="AF33" s="10">
        <f t="shared" si="8"/>
        <v>0</v>
      </c>
      <c r="AG33" s="10">
        <f t="shared" si="8"/>
        <v>0</v>
      </c>
      <c r="AH33" s="10">
        <f t="shared" si="8"/>
        <v>0</v>
      </c>
      <c r="AI33" s="10">
        <f t="shared" si="8"/>
        <v>0</v>
      </c>
      <c r="AJ33" s="10"/>
      <c r="AK33" t="s">
        <v>48</v>
      </c>
      <c r="AL33" s="10">
        <v>0</v>
      </c>
      <c r="AM33" s="10">
        <v>0</v>
      </c>
      <c r="AN33" s="10">
        <v>0</v>
      </c>
      <c r="AO33" s="10">
        <v>-2.8533618919795784E-6</v>
      </c>
      <c r="AP33" s="10">
        <v>-2.154345645943868E-6</v>
      </c>
      <c r="AQ33" s="10">
        <v>3.5986041092597275E-6</v>
      </c>
      <c r="AR33" s="10">
        <v>3.5078071411858726E-6</v>
      </c>
      <c r="AS33" s="10">
        <v>-703632.02033803286</v>
      </c>
      <c r="AT33" s="12">
        <f t="shared" si="5"/>
        <v>-703632.02033593412</v>
      </c>
      <c r="AU33" s="12">
        <f t="shared" si="6"/>
        <v>-531737.23325957207</v>
      </c>
    </row>
    <row r="34" spans="2:47" x14ac:dyDescent="0.2">
      <c r="B34" t="s">
        <v>49</v>
      </c>
      <c r="C34" s="23">
        <f>'Summary spot starting'!C34</f>
        <v>171894.78707636206</v>
      </c>
      <c r="D34" s="23">
        <v>-7870271.6946128607</v>
      </c>
      <c r="E34" s="10">
        <v>911.32565567884592</v>
      </c>
      <c r="F34" s="10">
        <v>-140401.75781484717</v>
      </c>
      <c r="G34" s="10"/>
      <c r="H34" t="s">
        <v>49</v>
      </c>
      <c r="I34" s="10">
        <v>0</v>
      </c>
      <c r="J34" s="10">
        <v>-4.2632564145606011E-7</v>
      </c>
      <c r="K34" s="10">
        <v>-1.4210854715202004E-7</v>
      </c>
      <c r="L34" s="10">
        <v>-1.4210854715202004E-7</v>
      </c>
      <c r="N34" t="s">
        <v>49</v>
      </c>
      <c r="O34" s="10">
        <v>0</v>
      </c>
      <c r="P34" s="10">
        <v>2.1316282072803006E-6</v>
      </c>
      <c r="Q34" s="10">
        <v>-1.4210854715202004E-7</v>
      </c>
      <c r="R34" s="10">
        <v>-2.8421709430404007E-7</v>
      </c>
      <c r="S34" s="10"/>
      <c r="T34" t="s">
        <v>49</v>
      </c>
      <c r="U34" s="10">
        <v>0</v>
      </c>
      <c r="V34" s="10">
        <v>-163627.36077870976</v>
      </c>
      <c r="W34" s="10">
        <v>-93593.021451981942</v>
      </c>
      <c r="X34" s="10">
        <v>-5.6429155507937251E-8</v>
      </c>
      <c r="AA34" t="s">
        <v>49</v>
      </c>
      <c r="AB34" s="10">
        <f t="shared" si="8"/>
        <v>0</v>
      </c>
      <c r="AC34" s="10">
        <f t="shared" si="8"/>
        <v>0</v>
      </c>
      <c r="AD34" s="10">
        <f t="shared" si="8"/>
        <v>0</v>
      </c>
      <c r="AE34" s="10">
        <f t="shared" si="8"/>
        <v>0</v>
      </c>
      <c r="AF34" s="10">
        <f t="shared" si="8"/>
        <v>0</v>
      </c>
      <c r="AG34" s="10">
        <f t="shared" si="8"/>
        <v>0</v>
      </c>
      <c r="AH34" s="10">
        <f t="shared" si="8"/>
        <v>0</v>
      </c>
      <c r="AI34" s="10">
        <f t="shared" si="8"/>
        <v>0</v>
      </c>
      <c r="AJ34" s="10"/>
      <c r="AK34" t="s">
        <v>49</v>
      </c>
      <c r="AL34" s="10">
        <v>0</v>
      </c>
      <c r="AM34" s="10">
        <v>0</v>
      </c>
      <c r="AN34" s="10">
        <v>0</v>
      </c>
      <c r="AO34" s="10">
        <v>-2.8533618919795784E-6</v>
      </c>
      <c r="AP34" s="10">
        <v>-2.154345645943868E-6</v>
      </c>
      <c r="AQ34" s="10">
        <v>3.5986041092597275E-6</v>
      </c>
      <c r="AR34" s="10">
        <v>3.5078071411858726E-6</v>
      </c>
      <c r="AS34" s="10">
        <v>-686047.13762758847</v>
      </c>
      <c r="AT34" s="12">
        <f t="shared" si="5"/>
        <v>-686047.13762548973</v>
      </c>
      <c r="AU34" s="12">
        <f t="shared" si="6"/>
        <v>-514152.35054912767</v>
      </c>
    </row>
    <row r="35" spans="2:47" x14ac:dyDescent="0.2">
      <c r="B35" t="s">
        <v>50</v>
      </c>
      <c r="C35" s="23">
        <f>'Summary spot starting'!C35</f>
        <v>171894.78707636206</v>
      </c>
      <c r="D35" s="23">
        <v>-8062652.8318551164</v>
      </c>
      <c r="E35" s="10">
        <v>950.3596453766711</v>
      </c>
      <c r="F35" s="10">
        <v>-148206.95453732132</v>
      </c>
      <c r="G35" s="10"/>
      <c r="H35" t="s">
        <v>50</v>
      </c>
      <c r="I35" s="10">
        <v>0</v>
      </c>
      <c r="J35" s="10">
        <v>-4.2632564145606011E-7</v>
      </c>
      <c r="K35" s="10">
        <v>-1.4210854715202004E-7</v>
      </c>
      <c r="L35" s="10">
        <v>-1.4210854715202004E-7</v>
      </c>
      <c r="N35" t="s">
        <v>50</v>
      </c>
      <c r="O35" s="10">
        <v>0</v>
      </c>
      <c r="P35" s="10">
        <v>2.1316282072803006E-6</v>
      </c>
      <c r="Q35" s="10">
        <v>-1.4210854715202004E-7</v>
      </c>
      <c r="R35" s="10">
        <v>-2.8421709430404007E-7</v>
      </c>
      <c r="S35" s="10"/>
      <c r="T35" t="s">
        <v>50</v>
      </c>
      <c r="U35" s="10">
        <v>0</v>
      </c>
      <c r="V35" s="10">
        <v>-159565.6854870019</v>
      </c>
      <c r="W35" s="10">
        <v>-94852.838326923636</v>
      </c>
      <c r="X35" s="10">
        <v>-1.9844192019190081E-8</v>
      </c>
      <c r="AA35" t="s">
        <v>50</v>
      </c>
      <c r="AB35" s="10">
        <f t="shared" si="8"/>
        <v>0</v>
      </c>
      <c r="AC35" s="10">
        <f t="shared" si="8"/>
        <v>0</v>
      </c>
      <c r="AD35" s="10">
        <f t="shared" si="8"/>
        <v>0</v>
      </c>
      <c r="AE35" s="10">
        <f t="shared" si="8"/>
        <v>0</v>
      </c>
      <c r="AF35" s="10">
        <f t="shared" si="8"/>
        <v>0</v>
      </c>
      <c r="AG35" s="10">
        <f t="shared" si="8"/>
        <v>0</v>
      </c>
      <c r="AH35" s="10">
        <f t="shared" si="8"/>
        <v>0</v>
      </c>
      <c r="AI35" s="10">
        <f t="shared" si="8"/>
        <v>0</v>
      </c>
      <c r="AJ35" s="10"/>
      <c r="AK35" t="s">
        <v>50</v>
      </c>
      <c r="AL35" s="10">
        <v>0</v>
      </c>
      <c r="AM35" s="10">
        <v>0</v>
      </c>
      <c r="AN35" s="10">
        <v>0</v>
      </c>
      <c r="AO35" s="10">
        <v>-2.8533618919795784E-6</v>
      </c>
      <c r="AP35" s="10">
        <v>-2.154345645943868E-6</v>
      </c>
      <c r="AQ35" s="10">
        <v>3.5986041092597275E-6</v>
      </c>
      <c r="AR35" s="10">
        <v>3.5078071411858726E-6</v>
      </c>
      <c r="AS35" s="10">
        <v>-668958.0949131794</v>
      </c>
      <c r="AT35" s="12">
        <f t="shared" si="5"/>
        <v>-668958.09491108067</v>
      </c>
      <c r="AU35" s="12">
        <f t="shared" si="6"/>
        <v>-497063.30783471861</v>
      </c>
    </row>
    <row r="36" spans="2:47" x14ac:dyDescent="0.2">
      <c r="B36" t="s">
        <v>51</v>
      </c>
      <c r="C36" s="23">
        <f>'Summary spot starting'!C36</f>
        <v>171894.78707636206</v>
      </c>
      <c r="D36" s="23">
        <v>72993693.372518688</v>
      </c>
      <c r="E36" s="10">
        <v>1032877.601825728</v>
      </c>
      <c r="F36" s="10">
        <v>1380249.3317943318</v>
      </c>
      <c r="G36" s="10"/>
      <c r="H36" t="s">
        <v>51</v>
      </c>
      <c r="I36" s="10">
        <v>0</v>
      </c>
      <c r="J36" s="10">
        <v>-4.2632564145606011E-7</v>
      </c>
      <c r="K36" s="10">
        <v>-1.4210854715202004E-7</v>
      </c>
      <c r="L36" s="10">
        <v>-1.4210854715202004E-7</v>
      </c>
      <c r="N36" t="s">
        <v>51</v>
      </c>
      <c r="O36" s="10">
        <v>0</v>
      </c>
      <c r="P36" s="10">
        <v>2.1316282072803006E-6</v>
      </c>
      <c r="Q36" s="10">
        <v>-1.4210854715202004E-7</v>
      </c>
      <c r="R36" s="10">
        <v>-2.8421709430404007E-7</v>
      </c>
      <c r="S36" s="10"/>
      <c r="T36" t="s">
        <v>51</v>
      </c>
      <c r="U36" s="10">
        <f>SUM(D32:D36)</f>
        <v>41874636.703906685</v>
      </c>
      <c r="V36" s="10">
        <v>-155617.61799647121</v>
      </c>
      <c r="W36" s="10">
        <v>-627772.52457943279</v>
      </c>
      <c r="X36" s="10">
        <v>-791814.15077508066</v>
      </c>
      <c r="AA36" t="s">
        <v>51</v>
      </c>
      <c r="AB36" s="10">
        <f t="shared" si="8"/>
        <v>0</v>
      </c>
      <c r="AC36" s="10">
        <f t="shared" si="8"/>
        <v>0</v>
      </c>
      <c r="AD36" s="10">
        <f t="shared" si="8"/>
        <v>0</v>
      </c>
      <c r="AE36" s="10">
        <f t="shared" si="8"/>
        <v>0</v>
      </c>
      <c r="AF36" s="10">
        <f t="shared" si="8"/>
        <v>0</v>
      </c>
      <c r="AG36" s="10">
        <f t="shared" si="8"/>
        <v>0</v>
      </c>
      <c r="AH36" s="10">
        <f t="shared" si="8"/>
        <v>0</v>
      </c>
      <c r="AI36" s="10">
        <f t="shared" si="8"/>
        <v>0</v>
      </c>
      <c r="AJ36" s="10"/>
      <c r="AK36" t="s">
        <v>51</v>
      </c>
      <c r="AL36" s="10">
        <v>0</v>
      </c>
      <c r="AM36" s="10">
        <v>0</v>
      </c>
      <c r="AN36" s="10">
        <v>0</v>
      </c>
      <c r="AO36" s="10">
        <v>-2.8533618919795784E-6</v>
      </c>
      <c r="AP36" s="10">
        <v>-2.154345645943868E-6</v>
      </c>
      <c r="AQ36" s="10">
        <v>3.5986041092597275E-6</v>
      </c>
      <c r="AR36" s="10">
        <v>3.5078071411858726E-6</v>
      </c>
      <c r="AS36" s="10">
        <v>-652347.02858614514</v>
      </c>
      <c r="AT36" s="12">
        <f t="shared" si="5"/>
        <v>-652347.02858404641</v>
      </c>
      <c r="AU36" s="12">
        <f t="shared" si="6"/>
        <v>-480452.24150768435</v>
      </c>
    </row>
    <row r="37" spans="2:47" x14ac:dyDescent="0.2">
      <c r="B37" t="s">
        <v>52</v>
      </c>
      <c r="C37" s="23">
        <f>'Summary spot starting'!C37</f>
        <v>130240.71745026023</v>
      </c>
      <c r="D37" s="23">
        <v>-6456784.6267399928</v>
      </c>
      <c r="E37" s="10">
        <v>779.15044818772003</v>
      </c>
      <c r="F37" s="10">
        <v>-125402.35432942517</v>
      </c>
      <c r="G37" s="10"/>
      <c r="H37" t="s">
        <v>52</v>
      </c>
      <c r="I37" s="10">
        <v>0</v>
      </c>
      <c r="J37" s="10">
        <v>-4.2632564145606011E-7</v>
      </c>
      <c r="K37" s="10">
        <v>-1.4210854715202004E-7</v>
      </c>
      <c r="L37" s="10">
        <v>-1.4210854715202004E-7</v>
      </c>
      <c r="N37" t="s">
        <v>52</v>
      </c>
      <c r="O37" s="10">
        <v>0</v>
      </c>
      <c r="P37" s="10">
        <v>2.1316282072803006E-6</v>
      </c>
      <c r="Q37" s="10">
        <v>-1.4210854715202004E-7</v>
      </c>
      <c r="R37" s="10">
        <v>-2.8421709430404007E-7</v>
      </c>
      <c r="S37" s="10"/>
      <c r="T37" t="s">
        <v>52</v>
      </c>
      <c r="U37" s="10">
        <v>0</v>
      </c>
      <c r="V37" s="10">
        <v>-130312.57930619069</v>
      </c>
      <c r="W37" s="10">
        <v>-83595.105457815531</v>
      </c>
      <c r="X37" s="10">
        <v>-1.9844192019190081E-8</v>
      </c>
      <c r="AA37" t="s">
        <v>52</v>
      </c>
      <c r="AB37" s="10">
        <f t="shared" si="8"/>
        <v>0</v>
      </c>
      <c r="AC37" s="10">
        <f t="shared" si="8"/>
        <v>0</v>
      </c>
      <c r="AD37" s="10">
        <f t="shared" si="8"/>
        <v>0</v>
      </c>
      <c r="AE37" s="10">
        <f t="shared" si="8"/>
        <v>0</v>
      </c>
      <c r="AF37" s="10">
        <f t="shared" si="8"/>
        <v>0</v>
      </c>
      <c r="AG37" s="10">
        <f t="shared" si="8"/>
        <v>0</v>
      </c>
      <c r="AH37" s="10">
        <f t="shared" si="8"/>
        <v>0</v>
      </c>
      <c r="AI37" s="10">
        <f t="shared" si="8"/>
        <v>0</v>
      </c>
      <c r="AJ37" s="10"/>
      <c r="AK37" t="s">
        <v>52</v>
      </c>
      <c r="AL37" s="10">
        <v>0</v>
      </c>
      <c r="AM37" s="10">
        <v>0</v>
      </c>
      <c r="AN37" s="10">
        <v>0</v>
      </c>
      <c r="AO37" s="10">
        <v>-2.8533618919795784E-6</v>
      </c>
      <c r="AP37" s="10">
        <v>-2.154345645943868E-6</v>
      </c>
      <c r="AQ37" s="10">
        <v>3.5986041092597275E-6</v>
      </c>
      <c r="AR37" s="10">
        <v>3.5078071411858726E-6</v>
      </c>
      <c r="AS37" s="10">
        <v>-636196.79331480165</v>
      </c>
      <c r="AT37" s="12">
        <f t="shared" si="5"/>
        <v>-636196.79331270291</v>
      </c>
      <c r="AU37" s="12">
        <f t="shared" si="6"/>
        <v>-505956.07586244267</v>
      </c>
    </row>
    <row r="38" spans="2:47" x14ac:dyDescent="0.2">
      <c r="B38" t="s">
        <v>53</v>
      </c>
      <c r="C38" s="23">
        <f>'Summary spot starting'!C38</f>
        <v>130240.71745026023</v>
      </c>
      <c r="D38" s="23">
        <v>-6616769.1935600899</v>
      </c>
      <c r="E38" s="10">
        <v>808.66016125077385</v>
      </c>
      <c r="F38" s="10">
        <v>-131808.30863644829</v>
      </c>
      <c r="G38" s="10"/>
      <c r="H38" t="s">
        <v>53</v>
      </c>
      <c r="I38" s="10">
        <v>0</v>
      </c>
      <c r="J38" s="10">
        <v>-4.2632564145606011E-7</v>
      </c>
      <c r="K38" s="10">
        <v>-1.4210854715202004E-7</v>
      </c>
      <c r="L38" s="10">
        <v>-1.4210854715202004E-7</v>
      </c>
      <c r="N38" t="s">
        <v>53</v>
      </c>
      <c r="O38" s="10">
        <v>0</v>
      </c>
      <c r="P38" s="10">
        <v>2.1316282072803006E-6</v>
      </c>
      <c r="Q38" s="10">
        <v>-1.4210854715202004E-7</v>
      </c>
      <c r="R38" s="10">
        <v>-2.8421709430404007E-7</v>
      </c>
      <c r="S38" s="10"/>
      <c r="T38" t="s">
        <v>53</v>
      </c>
      <c r="U38" s="10">
        <v>0</v>
      </c>
      <c r="V38" s="10">
        <v>-127095.53775582481</v>
      </c>
      <c r="W38" s="10">
        <v>-84376.404441539315</v>
      </c>
      <c r="X38" s="10">
        <v>-1.9844192019190081E-8</v>
      </c>
      <c r="AA38" t="s">
        <v>53</v>
      </c>
      <c r="AB38" s="10">
        <f t="shared" si="8"/>
        <v>0</v>
      </c>
      <c r="AC38" s="10">
        <f t="shared" si="8"/>
        <v>0</v>
      </c>
      <c r="AD38" s="10">
        <f t="shared" si="8"/>
        <v>0</v>
      </c>
      <c r="AE38" s="10">
        <f t="shared" si="8"/>
        <v>0</v>
      </c>
      <c r="AF38" s="10">
        <f t="shared" si="8"/>
        <v>0</v>
      </c>
      <c r="AG38" s="10">
        <f t="shared" si="8"/>
        <v>0</v>
      </c>
      <c r="AH38" s="10">
        <f t="shared" si="8"/>
        <v>0</v>
      </c>
      <c r="AI38" s="10">
        <f t="shared" si="8"/>
        <v>0</v>
      </c>
      <c r="AJ38" s="10"/>
      <c r="AK38" t="s">
        <v>53</v>
      </c>
      <c r="AL38" s="10">
        <v>0</v>
      </c>
      <c r="AM38" s="10">
        <v>0</v>
      </c>
      <c r="AN38" s="10">
        <v>0</v>
      </c>
      <c r="AO38" s="10">
        <v>-2.8533618919795784E-6</v>
      </c>
      <c r="AP38" s="10">
        <v>-2.154345645943868E-6</v>
      </c>
      <c r="AQ38" s="10">
        <v>3.5986041092597275E-6</v>
      </c>
      <c r="AR38" s="10">
        <v>3.5078071411858726E-6</v>
      </c>
      <c r="AS38" s="10">
        <v>-620490.93031065783</v>
      </c>
      <c r="AT38" s="12">
        <f t="shared" si="5"/>
        <v>-620490.93030855909</v>
      </c>
      <c r="AU38" s="12">
        <f t="shared" si="6"/>
        <v>-490250.21285829885</v>
      </c>
    </row>
    <row r="39" spans="2:47" x14ac:dyDescent="0.2">
      <c r="B39" t="s">
        <v>54</v>
      </c>
      <c r="C39" s="23">
        <f>'Summary spot starting'!C39</f>
        <v>130240.71745026023</v>
      </c>
      <c r="D39" s="23">
        <v>-6781260.0456634667</v>
      </c>
      <c r="E39" s="10">
        <v>838.14807759398593</v>
      </c>
      <c r="F39" s="10">
        <v>-138373.63287632325</v>
      </c>
      <c r="G39" s="10"/>
      <c r="H39" t="s">
        <v>54</v>
      </c>
      <c r="I39" s="10">
        <v>0</v>
      </c>
      <c r="J39" s="10">
        <v>-4.2632564145606011E-7</v>
      </c>
      <c r="K39" s="10">
        <v>-1.4210854715202004E-7</v>
      </c>
      <c r="L39" s="10">
        <v>-1.4210854715202004E-7</v>
      </c>
      <c r="N39" t="s">
        <v>54</v>
      </c>
      <c r="O39" s="10">
        <v>0</v>
      </c>
      <c r="P39" s="10">
        <v>2.1316282072803006E-6</v>
      </c>
      <c r="Q39" s="10">
        <v>-1.4210854715202004E-7</v>
      </c>
      <c r="R39" s="10">
        <v>-2.8421709430404007E-7</v>
      </c>
      <c r="S39" s="10"/>
      <c r="T39" t="s">
        <v>54</v>
      </c>
      <c r="U39" s="10">
        <v>0</v>
      </c>
      <c r="V39" s="10">
        <v>-123966.28041931686</v>
      </c>
      <c r="W39" s="10">
        <v>-85069.170072632085</v>
      </c>
      <c r="X39" s="10">
        <v>-1.9844192019190081E-8</v>
      </c>
      <c r="AA39" t="s">
        <v>54</v>
      </c>
      <c r="AB39" s="10">
        <f t="shared" si="8"/>
        <v>0</v>
      </c>
      <c r="AC39" s="10">
        <f t="shared" si="8"/>
        <v>0</v>
      </c>
      <c r="AD39" s="10">
        <f t="shared" si="8"/>
        <v>0</v>
      </c>
      <c r="AE39" s="10">
        <f t="shared" si="8"/>
        <v>0</v>
      </c>
      <c r="AF39" s="10">
        <f t="shared" si="8"/>
        <v>0</v>
      </c>
      <c r="AG39" s="10">
        <f t="shared" si="8"/>
        <v>0</v>
      </c>
      <c r="AH39" s="10">
        <f t="shared" si="8"/>
        <v>0</v>
      </c>
      <c r="AI39" s="10">
        <f t="shared" si="8"/>
        <v>0</v>
      </c>
      <c r="AJ39" s="10"/>
      <c r="AK39" t="s">
        <v>54</v>
      </c>
      <c r="AL39" s="10">
        <v>0</v>
      </c>
      <c r="AM39" s="10">
        <v>0</v>
      </c>
      <c r="AN39" s="10">
        <v>0</v>
      </c>
      <c r="AO39" s="10">
        <v>-2.8533618919795784E-6</v>
      </c>
      <c r="AP39" s="10">
        <v>-2.154345645943868E-6</v>
      </c>
      <c r="AQ39" s="10">
        <v>3.5986041092597275E-6</v>
      </c>
      <c r="AR39" s="10">
        <v>3.5078071411858726E-6</v>
      </c>
      <c r="AS39" s="10">
        <v>-605213.63710121333</v>
      </c>
      <c r="AT39" s="12">
        <f t="shared" si="5"/>
        <v>-605213.6370991146</v>
      </c>
      <c r="AU39" s="12">
        <f t="shared" si="6"/>
        <v>-474972.91964885435</v>
      </c>
    </row>
    <row r="40" spans="2:47" x14ac:dyDescent="0.2">
      <c r="B40" t="s">
        <v>55</v>
      </c>
      <c r="C40" s="23">
        <f>'Summary spot starting'!C40</f>
        <v>130240.71745026023</v>
      </c>
      <c r="D40" s="23">
        <v>-6950317.3672914505</v>
      </c>
      <c r="E40" s="10">
        <v>867.6141969503276</v>
      </c>
      <c r="F40" s="10">
        <v>-145102.77096077779</v>
      </c>
      <c r="G40" s="10"/>
      <c r="H40" t="s">
        <v>55</v>
      </c>
      <c r="I40" s="10">
        <v>0</v>
      </c>
      <c r="J40" s="10">
        <v>-4.2632564145606011E-7</v>
      </c>
      <c r="K40" s="10">
        <v>-1.4210854715202004E-7</v>
      </c>
      <c r="L40" s="10">
        <v>-1.4210854715202004E-7</v>
      </c>
      <c r="N40" t="s">
        <v>55</v>
      </c>
      <c r="O40" s="10">
        <v>0</v>
      </c>
      <c r="P40" s="10">
        <v>2.1316282072803006E-6</v>
      </c>
      <c r="Q40" s="10">
        <v>-1.4210854715202004E-7</v>
      </c>
      <c r="R40" s="10">
        <v>-2.8421709430404007E-7</v>
      </c>
      <c r="S40" s="10"/>
      <c r="T40" t="s">
        <v>55</v>
      </c>
      <c r="U40" s="10">
        <v>0</v>
      </c>
      <c r="V40" s="10">
        <v>-120921.69900085217</v>
      </c>
      <c r="W40" s="10">
        <v>-85679.24495406801</v>
      </c>
      <c r="X40" s="10">
        <v>-1.9844192019190081E-8</v>
      </c>
      <c r="AA40" t="s">
        <v>55</v>
      </c>
      <c r="AB40" s="10">
        <f t="shared" si="8"/>
        <v>0</v>
      </c>
      <c r="AC40" s="10">
        <f t="shared" si="8"/>
        <v>0</v>
      </c>
      <c r="AD40" s="10">
        <f t="shared" si="8"/>
        <v>0</v>
      </c>
      <c r="AE40" s="10">
        <f t="shared" si="8"/>
        <v>0</v>
      </c>
      <c r="AF40" s="10">
        <f t="shared" si="8"/>
        <v>0</v>
      </c>
      <c r="AG40" s="10">
        <f t="shared" si="8"/>
        <v>0</v>
      </c>
      <c r="AH40" s="10">
        <f t="shared" si="8"/>
        <v>0</v>
      </c>
      <c r="AI40" s="10">
        <f t="shared" si="8"/>
        <v>0</v>
      </c>
      <c r="AJ40" s="10"/>
      <c r="AK40" t="s">
        <v>55</v>
      </c>
      <c r="AL40" s="10">
        <v>0</v>
      </c>
      <c r="AM40" s="10">
        <v>0</v>
      </c>
      <c r="AN40" s="10">
        <v>0</v>
      </c>
      <c r="AO40" s="10">
        <v>-2.8533618919795784E-6</v>
      </c>
      <c r="AP40" s="10">
        <v>-2.154345645943868E-6</v>
      </c>
      <c r="AQ40" s="10">
        <v>3.5986041092597275E-6</v>
      </c>
      <c r="AR40" s="10">
        <v>3.5078071411858726E-6</v>
      </c>
      <c r="AS40" s="10">
        <v>-590349.73872914235</v>
      </c>
      <c r="AT40" s="12">
        <f t="shared" si="5"/>
        <v>-590349.73872704362</v>
      </c>
      <c r="AU40" s="12">
        <f t="shared" si="6"/>
        <v>-460109.02127678337</v>
      </c>
    </row>
    <row r="41" spans="2:47" x14ac:dyDescent="0.2">
      <c r="B41" t="s">
        <v>14</v>
      </c>
      <c r="C41" s="23">
        <f>'Summary spot starting'!C41</f>
        <v>130240.71745026023</v>
      </c>
      <c r="D41" s="23">
        <v>284248924.88213778</v>
      </c>
      <c r="E41" s="10">
        <v>3857433.4687245358</v>
      </c>
      <c r="F41" s="10">
        <v>6064831.4343585158</v>
      </c>
      <c r="G41" s="10"/>
      <c r="H41" t="s">
        <v>14</v>
      </c>
      <c r="I41" s="10">
        <v>0</v>
      </c>
      <c r="J41" s="10">
        <v>-4.2632564145606011E-7</v>
      </c>
      <c r="K41" s="10">
        <v>-1.4210854715202004E-7</v>
      </c>
      <c r="L41" s="10">
        <v>-1.4210854715202004E-7</v>
      </c>
      <c r="N41" t="s">
        <v>14</v>
      </c>
      <c r="O41" s="10">
        <v>0</v>
      </c>
      <c r="P41" s="10">
        <v>2.1316282072803006E-6</v>
      </c>
      <c r="Q41" s="10">
        <v>-1.4210854715202004E-7</v>
      </c>
      <c r="R41" s="10">
        <v>-2.8421709430404007E-7</v>
      </c>
      <c r="S41" s="10"/>
      <c r="T41" t="s">
        <v>14</v>
      </c>
      <c r="U41" s="10">
        <f>SUM(D37:D41)</f>
        <v>257443793.64888278</v>
      </c>
      <c r="V41" s="10">
        <v>-117958.80811805693</v>
      </c>
      <c r="W41" s="10">
        <v>-3493671.2824802697</v>
      </c>
      <c r="X41" s="10">
        <v>-5492908.0662298379</v>
      </c>
      <c r="AA41" t="s">
        <v>14</v>
      </c>
      <c r="AB41" s="10">
        <f t="shared" si="8"/>
        <v>0</v>
      </c>
      <c r="AC41" s="10">
        <f t="shared" si="8"/>
        <v>0</v>
      </c>
      <c r="AD41" s="10">
        <f t="shared" si="8"/>
        <v>0</v>
      </c>
      <c r="AE41" s="10">
        <f t="shared" si="8"/>
        <v>0</v>
      </c>
      <c r="AF41" s="10">
        <f t="shared" si="8"/>
        <v>0</v>
      </c>
      <c r="AG41" s="10">
        <f t="shared" si="8"/>
        <v>0</v>
      </c>
      <c r="AH41" s="10">
        <f t="shared" si="8"/>
        <v>0</v>
      </c>
      <c r="AI41" s="10">
        <f t="shared" si="8"/>
        <v>1256861899.6719339</v>
      </c>
      <c r="AJ41" s="10"/>
      <c r="AK41" t="s">
        <v>14</v>
      </c>
      <c r="AL41" s="10">
        <v>0</v>
      </c>
      <c r="AM41" s="10">
        <v>0</v>
      </c>
      <c r="AN41" s="10">
        <v>0</v>
      </c>
      <c r="AO41" s="10">
        <v>-2.8533618919795784E-6</v>
      </c>
      <c r="AP41" s="10">
        <v>-2.154345645943868E-6</v>
      </c>
      <c r="AQ41" s="10">
        <v>3.5986041092597275E-6</v>
      </c>
      <c r="AR41" s="10">
        <v>3.5078071411858726E-6</v>
      </c>
      <c r="AS41" s="10">
        <v>-575884.66031070671</v>
      </c>
      <c r="AT41" s="12">
        <f t="shared" si="5"/>
        <v>-575884.66030860797</v>
      </c>
      <c r="AU41" s="12">
        <f t="shared" si="6"/>
        <v>-445643.94285834773</v>
      </c>
    </row>
    <row r="42" spans="2:47" ht="13.5" thickBot="1" x14ac:dyDescent="0.25">
      <c r="C42" s="24">
        <f>SUM(C12:C41)</f>
        <v>16401891.046841439</v>
      </c>
      <c r="D42" s="24">
        <f>SUM(D12:D41)</f>
        <v>1061214432.4636594</v>
      </c>
      <c r="E42" s="24">
        <f>SUM(E12:E41)</f>
        <v>16263211.855283691</v>
      </c>
      <c r="F42" s="24">
        <f>SUM(F12:F41)</f>
        <v>16944898.614591844</v>
      </c>
      <c r="G42" s="25"/>
      <c r="I42" s="24">
        <f>SUM(I12:I41)</f>
        <v>0</v>
      </c>
      <c r="J42" s="24">
        <f>SUM(J12:J41)</f>
        <v>-4157855.0526394099</v>
      </c>
      <c r="K42" s="24">
        <f>SUM(K12:K41)</f>
        <v>-4129134.5977499802</v>
      </c>
      <c r="L42" s="24">
        <f>SUM(L12:L41)</f>
        <v>-4312205.2659093486</v>
      </c>
      <c r="O42" s="24">
        <f>SUM(O12:O41)</f>
        <v>0</v>
      </c>
      <c r="P42" s="24">
        <f>SUM(P12:P41)</f>
        <v>-7714153.3665167093</v>
      </c>
      <c r="Q42" s="24">
        <f>SUM(Q12:Q41)</f>
        <v>-7643397.5633762041</v>
      </c>
      <c r="R42" s="24">
        <f>SUM(R12:R41)</f>
        <v>-8052140.1321613006</v>
      </c>
      <c r="U42" s="24">
        <f>SUM(U12:U41)</f>
        <v>1061214432.4636594</v>
      </c>
      <c r="V42" s="24">
        <f>SUM(V12:V41)</f>
        <v>-16013134.100314727</v>
      </c>
      <c r="W42" s="24">
        <f>SUM(W12:W41)</f>
        <v>-15879933.395633532</v>
      </c>
      <c r="X42" s="24">
        <f>SUM(X12:X41)</f>
        <v>-16536970.825797506</v>
      </c>
      <c r="AB42" s="24">
        <f>SUM(AB12:AB41)</f>
        <v>-1129639981.2726059</v>
      </c>
      <c r="AC42" s="24">
        <f t="shared" ref="AC42:AI42" si="9">SUM(AC12:AC41)</f>
        <v>-522708704.5096733</v>
      </c>
      <c r="AD42" s="24">
        <f t="shared" si="9"/>
        <v>-775587712.63417542</v>
      </c>
      <c r="AE42" s="24">
        <f t="shared" si="9"/>
        <v>6692916434.1002092</v>
      </c>
      <c r="AF42" s="24">
        <f t="shared" si="9"/>
        <v>0</v>
      </c>
      <c r="AG42" s="24">
        <f t="shared" si="9"/>
        <v>0</v>
      </c>
      <c r="AH42" s="24">
        <f t="shared" si="9"/>
        <v>0</v>
      </c>
      <c r="AI42" s="24">
        <f t="shared" si="9"/>
        <v>0</v>
      </c>
      <c r="AJ42" s="25"/>
      <c r="AL42" s="24">
        <f t="shared" ref="AL42:AS42" si="10">SUM(AL12:AL41)</f>
        <v>1122949.4491923519</v>
      </c>
      <c r="AM42" s="24">
        <f t="shared" si="10"/>
        <v>1032584.7149099407</v>
      </c>
      <c r="AN42" s="24">
        <f t="shared" si="10"/>
        <v>2278954.6979433312</v>
      </c>
      <c r="AO42" s="24">
        <f t="shared" si="10"/>
        <v>-32066370.570902795</v>
      </c>
      <c r="AP42" s="24">
        <f t="shared" si="10"/>
        <v>-21010833.170921572</v>
      </c>
      <c r="AQ42" s="24">
        <f t="shared" si="10"/>
        <v>-13022995.243446061</v>
      </c>
      <c r="AR42" s="24">
        <f t="shared" si="10"/>
        <v>-8152275.6410334716</v>
      </c>
      <c r="AS42" s="24">
        <f t="shared" si="10"/>
        <v>-14539117.988469474</v>
      </c>
      <c r="AT42" s="12">
        <f t="shared" si="5"/>
        <v>-84357103.752727747</v>
      </c>
      <c r="AU42" s="12">
        <f t="shared" si="6"/>
        <v>-67955212.705886304</v>
      </c>
    </row>
    <row r="43" spans="2:47" ht="13.5" thickTop="1" x14ac:dyDescent="0.2"/>
    <row r="44" spans="2:47" x14ac:dyDescent="0.2">
      <c r="J44" s="18">
        <f>J42/10</f>
        <v>-415785.50526394101</v>
      </c>
      <c r="K44" s="18"/>
      <c r="P44" s="18">
        <f>P42/10</f>
        <v>-771415.33665167098</v>
      </c>
      <c r="AT44" s="1" t="s">
        <v>114</v>
      </c>
      <c r="AU44" s="10">
        <f t="array" ref="AU44">SQRT(SUMPRODUCT(AU12:AU41,AU12:AU41))</f>
        <v>15526894.644319991</v>
      </c>
    </row>
    <row r="45" spans="2:47" x14ac:dyDescent="0.2">
      <c r="J45" s="27">
        <v>-25000</v>
      </c>
      <c r="K45" s="27"/>
      <c r="P45" s="27">
        <v>-25000</v>
      </c>
      <c r="AT45" s="1" t="s">
        <v>139</v>
      </c>
      <c r="AU45" s="10">
        <f t="array" aca="1" ref="AU45" ca="1">SQRT(MMULT(TRANSPOSE(AU52:AU59),MMULT(Covars!$P$338:$W$345,'Summary fwd starting'!$AU$52:$AU$59)))</f>
        <v>2680379.5958503722</v>
      </c>
    </row>
    <row r="46" spans="2:47" x14ac:dyDescent="0.2">
      <c r="J46" s="27"/>
      <c r="K46" s="27"/>
      <c r="P46" s="27"/>
      <c r="AT46" s="1"/>
      <c r="AU46" s="10"/>
    </row>
    <row r="47" spans="2:47" ht="25.5" x14ac:dyDescent="0.2">
      <c r="J47" s="18">
        <f>J45/J44*1000000000</f>
        <v>60127156.150212541</v>
      </c>
      <c r="K47" s="18"/>
      <c r="P47" s="18">
        <f>P45/P44*1000000000</f>
        <v>32407963.404658929</v>
      </c>
      <c r="AT47" s="16" t="s">
        <v>116</v>
      </c>
      <c r="AU47" s="10">
        <v>10000000000</v>
      </c>
    </row>
    <row r="48" spans="2:47" ht="25.5" x14ac:dyDescent="0.2">
      <c r="AT48" s="16" t="s">
        <v>117</v>
      </c>
      <c r="AU48" s="10">
        <v>500000</v>
      </c>
    </row>
    <row r="49" spans="2:47" x14ac:dyDescent="0.2">
      <c r="AT49" s="16"/>
      <c r="AU49" s="10"/>
    </row>
    <row r="50" spans="2:47" x14ac:dyDescent="0.2">
      <c r="AT50" s="16"/>
      <c r="AU50" s="10"/>
    </row>
    <row r="52" spans="2:47" x14ac:dyDescent="0.2">
      <c r="B52" s="1" t="s">
        <v>5</v>
      </c>
      <c r="C52" s="10">
        <f t="array" aca="1" ref="C52:C59" ca="1">MMULT('KRD mapping'!$E$51:$AH$58,'Summary fwd starting'!C12:C41)</f>
        <v>1054929.1651898227</v>
      </c>
      <c r="E52" s="10">
        <f t="array" aca="1" ref="E52:E59" ca="1">MMULT('KRD mapping'!$E$51:$AH$58,'Summary fwd starting'!E12:E41)</f>
        <v>-79875.867160587775</v>
      </c>
      <c r="F52" s="10">
        <f t="array" aca="1" ref="F52:F59" ca="1">MMULT('KRD mapping'!$E$51:$AH$58,'Summary fwd starting'!F12:F41)</f>
        <v>-106864.45653987676</v>
      </c>
      <c r="H52" s="1" t="s">
        <v>5</v>
      </c>
      <c r="I52" s="10"/>
      <c r="J52" s="10">
        <f t="array" aca="1" ref="J52:J59" ca="1">MMULT('KRD mapping'!$E$51:$AH$58,'Summary fwd starting'!J12:J41)</f>
        <v>-5.6847929954528806E-7</v>
      </c>
      <c r="K52" s="10">
        <f t="array" aca="1" ref="K52:K59" ca="1">MMULT('KRD mapping'!$E$51:$AH$58,'Summary fwd starting'!K12:K41)</f>
        <v>-6079.4616003079227</v>
      </c>
      <c r="L52" s="10">
        <f t="array" aca="1" ref="L52:L59" ca="1">MMULT('KRD mapping'!$E$51:$AH$58,'Summary fwd starting'!L12:L41)</f>
        <v>-1.4210854715202004E-7</v>
      </c>
      <c r="N52" s="1" t="s">
        <v>5</v>
      </c>
      <c r="P52" s="10">
        <f t="array" aca="1" ref="P52:P59" ca="1">MMULT('KRD mapping'!$E$51:$AH$58,'Summary fwd starting'!P12:P41)</f>
        <v>1.8472969532012939E-6</v>
      </c>
      <c r="Q52" s="10">
        <f t="array" aca="1" ref="Q52:Q59" ca="1">MMULT('KRD mapping'!$E$51:$AH$58,'Summary fwd starting'!Q12:Q41)</f>
        <v>-8745.9992523974943</v>
      </c>
      <c r="R52" s="10">
        <f t="array" aca="1" ref="R52:R59" ca="1">MMULT('KRD mapping'!$E$51:$AH$58,'Summary fwd starting'!R12:R41)</f>
        <v>-1.4210854715202004E-7</v>
      </c>
      <c r="T52" s="1" t="s">
        <v>5</v>
      </c>
      <c r="V52" s="10">
        <f t="array" aca="1" ref="V52:V59" ca="1">MMULT('KRD mapping'!$E$51:$AH$58,'Summary fwd starting'!V12:V41)</f>
        <v>-1054929.165189795</v>
      </c>
      <c r="W52" s="10">
        <f t="array" aca="1" ref="W52:W59" ca="1">MMULT('KRD mapping'!$E$51:$AH$58,'Summary fwd starting'!W12:W41)</f>
        <v>80181.036988581298</v>
      </c>
      <c r="X52" s="10">
        <f t="array" aca="1" ref="X52:X59" ca="1">MMULT('KRD mapping'!$E$51:$AH$58,'Summary fwd starting'!X12:X41)</f>
        <v>106864.45653986344</v>
      </c>
      <c r="AA52" s="1" t="s">
        <v>5</v>
      </c>
      <c r="AK52" s="1" t="s">
        <v>5</v>
      </c>
      <c r="AL52" s="10">
        <f t="array" aca="1" ref="AL52:AL59" ca="1">MMULT('KRD mapping'!$E$51:$AH$58,'Summary fwd starting'!AL12:AL41)</f>
        <v>1122949.4491923519</v>
      </c>
      <c r="AM52" s="10">
        <f t="array" aca="1" ref="AM52:AM59" ca="1">MMULT('KRD mapping'!$E$51:$AH$58,'Summary fwd starting'!AM12:AM41)</f>
        <v>519612.85148197325</v>
      </c>
      <c r="AN52" s="10">
        <f t="array" aca="1" ref="AN52:AN59" ca="1">MMULT('KRD mapping'!$E$51:$AH$58,'Summary fwd starting'!AN12:AN41)</f>
        <v>770994.13011356699</v>
      </c>
      <c r="AO52" s="10">
        <f t="array" aca="1" ref="AO52:AO59" ca="1">MMULT('KRD mapping'!$E$51:$AH$58,'Summary fwd starting'!AO12:AO41)</f>
        <v>-6653276.2187625002</v>
      </c>
      <c r="AP52" s="10">
        <f t="array" aca="1" ref="AP52:AP59" ca="1">MMULT('KRD mapping'!$E$51:$AH$58,'Summary fwd starting'!AP12:AP41)</f>
        <v>-2.8729438781738283E-6</v>
      </c>
      <c r="AQ52" s="10">
        <f t="array" aca="1" ref="AQ52:AQ59" ca="1">MMULT('KRD mapping'!$E$51:$AH$58,'Summary fwd starting'!AQ12:AQ41)</f>
        <v>3.1188130378723146E-6</v>
      </c>
      <c r="AR52" s="10">
        <f t="array" aca="1" ref="AR52:AR59" ca="1">MMULT('KRD mapping'!$E$51:$AH$58,'Summary fwd starting'!AR12:AR41)</f>
        <v>3.5077333450317384E-6</v>
      </c>
      <c r="AS52" s="10">
        <f t="array" aca="1" ref="AS52:AS59" ca="1">MMULT('KRD mapping'!$E$51:$AH$58,'Summary fwd starting'!AS12:AS41)</f>
        <v>2.8578937053680419E-6</v>
      </c>
      <c r="AT52" s="12">
        <f t="shared" ref="AT52" ca="1" si="11">SUM(AL52:AS52)</f>
        <v>-4239719.7879679967</v>
      </c>
      <c r="AU52" s="12">
        <f t="shared" ref="AU52" ca="1" si="12">AT52+C52</f>
        <v>-3184790.622778174</v>
      </c>
    </row>
    <row r="53" spans="2:47" x14ac:dyDescent="0.2">
      <c r="B53" s="1" t="s">
        <v>6</v>
      </c>
      <c r="C53" s="10">
        <f ca="1"/>
        <v>1128840.5986685581</v>
      </c>
      <c r="E53" s="10">
        <f ca="1"/>
        <v>-99104.757180733926</v>
      </c>
      <c r="F53" s="10">
        <f ca="1"/>
        <v>-154391.00473098445</v>
      </c>
      <c r="H53" s="1" t="s">
        <v>6</v>
      </c>
      <c r="I53" s="10"/>
      <c r="J53" s="10">
        <f ca="1"/>
        <v>6047.5084937649963</v>
      </c>
      <c r="K53" s="10">
        <f ca="1"/>
        <v>-11997.662436442626</v>
      </c>
      <c r="L53" s="10">
        <f ca="1"/>
        <v>-1.4210854715202004E-7</v>
      </c>
      <c r="N53" s="1" t="s">
        <v>6</v>
      </c>
      <c r="P53" s="10">
        <f ca="1"/>
        <v>8700.0310651320215</v>
      </c>
      <c r="Q53" s="10">
        <f ca="1"/>
        <v>-17260.006493700072</v>
      </c>
      <c r="R53" s="10">
        <f ca="1"/>
        <v>-1.4210854715202004E-7</v>
      </c>
      <c r="T53" s="1" t="s">
        <v>6</v>
      </c>
      <c r="V53" s="10">
        <f ca="1"/>
        <v>-1129144.1645513356</v>
      </c>
      <c r="W53" s="10">
        <f ca="1"/>
        <v>99707.002054154058</v>
      </c>
      <c r="X53" s="10">
        <f ca="1"/>
        <v>154391.00473098431</v>
      </c>
      <c r="AA53" s="1" t="s">
        <v>6</v>
      </c>
      <c r="AK53" s="1" t="s">
        <v>6</v>
      </c>
      <c r="AL53" s="10">
        <f ca="1"/>
        <v>0</v>
      </c>
      <c r="AM53" s="10">
        <f ca="1"/>
        <v>512971.86342796742</v>
      </c>
      <c r="AN53" s="10">
        <f ca="1"/>
        <v>759362.92576289084</v>
      </c>
      <c r="AO53" s="10">
        <f ca="1"/>
        <v>-6526325.3722749446</v>
      </c>
      <c r="AP53" s="10">
        <f ca="1"/>
        <v>30559.793560280203</v>
      </c>
      <c r="AQ53" s="10">
        <f ca="1"/>
        <v>14687.349057749809</v>
      </c>
      <c r="AR53" s="10">
        <f ca="1"/>
        <v>4971.830570525527</v>
      </c>
      <c r="AS53" s="10">
        <f ca="1"/>
        <v>6416.1026294775311</v>
      </c>
      <c r="AT53" s="12">
        <f t="shared" ref="AT53:AT60" ca="1" si="13">SUM(AL53:AS53)</f>
        <v>-5197355.507266053</v>
      </c>
      <c r="AU53" s="12">
        <f t="shared" ref="AU53:AU60" ca="1" si="14">AT53+C53</f>
        <v>-4068514.9085974949</v>
      </c>
    </row>
    <row r="54" spans="2:47" x14ac:dyDescent="0.2">
      <c r="B54" s="1" t="s">
        <v>8</v>
      </c>
      <c r="C54" s="10">
        <f ca="1"/>
        <v>1757293.0036686992</v>
      </c>
      <c r="E54" s="10">
        <f ca="1"/>
        <v>-6759.154259683286</v>
      </c>
      <c r="F54" s="10">
        <f ca="1"/>
        <v>-144104.75367534455</v>
      </c>
      <c r="H54" s="1" t="s">
        <v>8</v>
      </c>
      <c r="I54" s="10"/>
      <c r="J54" s="10">
        <f ca="1"/>
        <v>20876.012058224158</v>
      </c>
      <c r="K54" s="10">
        <f ca="1"/>
        <v>-29233.715594330075</v>
      </c>
      <c r="L54" s="10">
        <f ca="1"/>
        <v>-2.1316282072803006E-7</v>
      </c>
      <c r="N54" s="1" t="s">
        <v>8</v>
      </c>
      <c r="P54" s="10">
        <f ca="1"/>
        <v>30032.525556293873</v>
      </c>
      <c r="Q54" s="10">
        <f ca="1"/>
        <v>-42056.035804236555</v>
      </c>
      <c r="R54" s="10">
        <f ca="1"/>
        <v>-3.5527136788005009E-7</v>
      </c>
      <c r="T54" s="1" t="s">
        <v>8</v>
      </c>
      <c r="V54" s="10">
        <f ca="1"/>
        <v>-1758340.9137353599</v>
      </c>
      <c r="W54" s="10">
        <f ca="1"/>
        <v>-53290.446584352016</v>
      </c>
      <c r="X54" s="10">
        <f ca="1"/>
        <v>80259.28321601788</v>
      </c>
      <c r="AA54" s="1" t="s">
        <v>8</v>
      </c>
      <c r="AK54" s="1" t="s">
        <v>8</v>
      </c>
      <c r="AL54" s="10">
        <f ca="1"/>
        <v>0</v>
      </c>
      <c r="AM54" s="10">
        <f ca="1"/>
        <v>0</v>
      </c>
      <c r="AN54" s="10">
        <f ca="1"/>
        <v>748597.64206687326</v>
      </c>
      <c r="AO54" s="10">
        <f ca="1"/>
        <v>-9554736.7260852903</v>
      </c>
      <c r="AP54" s="10">
        <f ca="1"/>
        <v>105492.47173757493</v>
      </c>
      <c r="AQ54" s="10">
        <f ca="1"/>
        <v>50700.759874170421</v>
      </c>
      <c r="AR54" s="10">
        <f ca="1"/>
        <v>17162.769593956098</v>
      </c>
      <c r="AS54" s="10">
        <f ca="1"/>
        <v>22148.399784173293</v>
      </c>
      <c r="AT54" s="12">
        <f t="shared" ca="1" si="13"/>
        <v>-8610634.6830285415</v>
      </c>
      <c r="AU54" s="12">
        <f t="shared" ca="1" si="14"/>
        <v>-6853341.6793598421</v>
      </c>
    </row>
    <row r="55" spans="2:47" x14ac:dyDescent="0.2">
      <c r="B55" s="1" t="s">
        <v>9</v>
      </c>
      <c r="C55" s="10">
        <f ca="1"/>
        <v>2287619.9787708512</v>
      </c>
      <c r="E55" s="10">
        <f ca="1"/>
        <v>465345.39468149468</v>
      </c>
      <c r="F55" s="10">
        <f ca="1"/>
        <v>218855.31796294241</v>
      </c>
      <c r="H55" s="1" t="s">
        <v>9</v>
      </c>
      <c r="I55" s="10"/>
      <c r="J55" s="10">
        <f ca="1"/>
        <v>-407897.22872283112</v>
      </c>
      <c r="K55" s="10">
        <f ca="1"/>
        <v>4490316.0950524779</v>
      </c>
      <c r="L55" s="10">
        <f ca="1"/>
        <v>4831528.1641625063</v>
      </c>
      <c r="N55" s="1" t="s">
        <v>9</v>
      </c>
      <c r="P55" s="10">
        <f ca="1"/>
        <v>-387352.55643864267</v>
      </c>
      <c r="Q55" s="10">
        <f ca="1"/>
        <v>4465671.1396454796</v>
      </c>
      <c r="R55" s="10">
        <f ca="1"/>
        <v>4831528.1641625063</v>
      </c>
      <c r="T55" s="1" t="s">
        <v>9</v>
      </c>
      <c r="V55" s="10">
        <f ca="1"/>
        <v>-2259319.8588757515</v>
      </c>
      <c r="W55" s="10">
        <f ca="1"/>
        <v>-452521.46242305491</v>
      </c>
      <c r="X55" s="10">
        <f ca="1"/>
        <v>-210421.92044790511</v>
      </c>
      <c r="AA55" s="1" t="s">
        <v>9</v>
      </c>
      <c r="AK55" s="1" t="s">
        <v>9</v>
      </c>
      <c r="AL55" s="10">
        <f ca="1"/>
        <v>0</v>
      </c>
      <c r="AM55" s="10">
        <f ca="1"/>
        <v>0</v>
      </c>
      <c r="AN55" s="10">
        <f ca="1"/>
        <v>0</v>
      </c>
      <c r="AO55" s="10">
        <f ca="1"/>
        <v>-9332032.2537101433</v>
      </c>
      <c r="AP55" s="10">
        <f ca="1"/>
        <v>-2061221.5950472471</v>
      </c>
      <c r="AQ55" s="10">
        <f ca="1"/>
        <v>-653926.6540814098</v>
      </c>
      <c r="AR55" s="10">
        <f ca="1"/>
        <v>38508.48654142968</v>
      </c>
      <c r="AS55" s="10">
        <f ca="1"/>
        <v>49694.855505523163</v>
      </c>
      <c r="AT55" s="12">
        <f t="shared" ca="1" si="13"/>
        <v>-11958977.160791848</v>
      </c>
      <c r="AU55" s="12">
        <f t="shared" ca="1" si="14"/>
        <v>-9671357.1820209958</v>
      </c>
    </row>
    <row r="56" spans="2:47" x14ac:dyDescent="0.2">
      <c r="B56" s="1" t="s">
        <v>11</v>
      </c>
      <c r="C56" s="10">
        <f ca="1"/>
        <v>2472559.1404986833</v>
      </c>
      <c r="E56" s="10">
        <f ca="1"/>
        <v>1415825.4712415072</v>
      </c>
      <c r="F56" s="10">
        <f ca="1"/>
        <v>1088296.0607124551</v>
      </c>
      <c r="H56" s="1" t="s">
        <v>11</v>
      </c>
      <c r="I56" s="10"/>
      <c r="J56" s="10">
        <f ca="1"/>
        <v>-2137966.6100508627</v>
      </c>
      <c r="K56" s="10">
        <f ca="1"/>
        <v>-316153.77183653001</v>
      </c>
      <c r="L56" s="10">
        <f ca="1"/>
        <v>-4.9737991503207013E-7</v>
      </c>
      <c r="N56" s="1" t="s">
        <v>11</v>
      </c>
      <c r="P56" s="10">
        <f ca="1"/>
        <v>-2098390.6374831204</v>
      </c>
      <c r="Q56" s="10">
        <f ca="1"/>
        <v>-358527.53048570681</v>
      </c>
      <c r="R56" s="10">
        <f ca="1"/>
        <v>-4.9737991503207013E-7</v>
      </c>
      <c r="T56" s="1" t="s">
        <v>11</v>
      </c>
      <c r="V56" s="10">
        <f ca="1"/>
        <v>-2442243.9825574304</v>
      </c>
      <c r="W56" s="10">
        <f ca="1"/>
        <v>-1484243.6384989037</v>
      </c>
      <c r="X56" s="10">
        <f ca="1"/>
        <v>-1174239.6053255079</v>
      </c>
      <c r="AA56" s="1" t="s">
        <v>11</v>
      </c>
      <c r="AK56" s="1" t="s">
        <v>11</v>
      </c>
      <c r="AL56" s="10">
        <f ca="1"/>
        <v>0</v>
      </c>
      <c r="AM56" s="10">
        <f ca="1"/>
        <v>0</v>
      </c>
      <c r="AN56" s="10">
        <f ca="1"/>
        <v>0</v>
      </c>
      <c r="AO56" s="10">
        <f ca="1"/>
        <v>-7.1334047299489461E-6</v>
      </c>
      <c r="AP56" s="10">
        <f ca="1"/>
        <v>-10803757.995426983</v>
      </c>
      <c r="AQ56" s="10">
        <f ca="1"/>
        <v>-3542492.6096814107</v>
      </c>
      <c r="AR56" s="10">
        <f ca="1"/>
        <v>74180.341548291501</v>
      </c>
      <c r="AS56" s="10">
        <f ca="1"/>
        <v>95729.063532949993</v>
      </c>
      <c r="AT56" s="12">
        <f t="shared" ca="1" si="13"/>
        <v>-14176341.200034285</v>
      </c>
      <c r="AU56" s="12">
        <f t="shared" ca="1" si="14"/>
        <v>-11703782.059535602</v>
      </c>
    </row>
    <row r="57" spans="2:47" x14ac:dyDescent="0.2">
      <c r="B57" s="1" t="s">
        <v>12</v>
      </c>
      <c r="C57" s="10">
        <f ca="1"/>
        <v>4044587.0116005326</v>
      </c>
      <c r="E57" s="10">
        <f ca="1"/>
        <v>4823494.1529445369</v>
      </c>
      <c r="F57" s="10">
        <f ca="1"/>
        <v>4382406.8422848219</v>
      </c>
      <c r="H57" s="1" t="s">
        <v>12</v>
      </c>
      <c r="I57" s="10"/>
      <c r="J57" s="10">
        <f ca="1"/>
        <v>-1638914.7344105246</v>
      </c>
      <c r="K57" s="10">
        <f ca="1"/>
        <v>-8255986.0813326472</v>
      </c>
      <c r="L57" s="10">
        <f ca="1"/>
        <v>-9143733.4300686512</v>
      </c>
      <c r="N57" s="1" t="s">
        <v>12</v>
      </c>
      <c r="P57" s="10">
        <f ca="1"/>
        <v>-4183327.0484727337</v>
      </c>
      <c r="Q57" s="10">
        <f ca="1"/>
        <v>-6218202.4856860023</v>
      </c>
      <c r="R57" s="10">
        <f ca="1"/>
        <v>-6441834.1481598578</v>
      </c>
      <c r="T57" s="1" t="s">
        <v>12</v>
      </c>
      <c r="V57" s="10">
        <f ca="1"/>
        <v>-3906159.7420347179</v>
      </c>
      <c r="W57" s="10">
        <f ca="1"/>
        <v>-4822038.6894923327</v>
      </c>
      <c r="X57" s="10">
        <f ca="1"/>
        <v>-4432793.4378359932</v>
      </c>
      <c r="AA57" s="1" t="s">
        <v>12</v>
      </c>
      <c r="AK57" s="1" t="s">
        <v>12</v>
      </c>
      <c r="AL57" s="10">
        <f ca="1"/>
        <v>0</v>
      </c>
      <c r="AM57" s="10">
        <f ca="1"/>
        <v>0</v>
      </c>
      <c r="AN57" s="10">
        <f ca="1"/>
        <v>0</v>
      </c>
      <c r="AO57" s="10">
        <f ca="1"/>
        <v>-1.8546852297867256E-5</v>
      </c>
      <c r="AP57" s="10">
        <f ca="1"/>
        <v>-8281905.8457089551</v>
      </c>
      <c r="AQ57" s="10">
        <f ca="1"/>
        <v>-7062271.8612917066</v>
      </c>
      <c r="AR57" s="10">
        <f ca="1"/>
        <v>-3856873.6966608288</v>
      </c>
      <c r="AS57" s="10">
        <f ca="1"/>
        <v>-3839893.268468223</v>
      </c>
      <c r="AT57" s="12">
        <f t="shared" ca="1" si="13"/>
        <v>-23040944.672148261</v>
      </c>
      <c r="AU57" s="12">
        <f t="shared" ca="1" si="14"/>
        <v>-18996357.66054773</v>
      </c>
    </row>
    <row r="58" spans="2:47" x14ac:dyDescent="0.2">
      <c r="B58" s="1" t="s">
        <v>13</v>
      </c>
      <c r="C58" s="10">
        <f ca="1"/>
        <v>2877257.0980287078</v>
      </c>
      <c r="E58" s="10">
        <f ca="1"/>
        <v>5367018.1105054999</v>
      </c>
      <c r="F58" s="10">
        <f ca="1"/>
        <v>5455037.498394669</v>
      </c>
      <c r="H58" s="1" t="s">
        <v>13</v>
      </c>
      <c r="I58" s="10"/>
      <c r="J58" s="10">
        <f ca="1"/>
        <v>-4.2632564145606011E-6</v>
      </c>
      <c r="K58" s="10">
        <f ca="1"/>
        <v>-1.4210854715202004E-6</v>
      </c>
      <c r="L58" s="10">
        <f ca="1"/>
        <v>-1.4210854715202004E-6</v>
      </c>
      <c r="N58" s="1" t="s">
        <v>13</v>
      </c>
      <c r="P58" s="10">
        <f ca="1"/>
        <v>-1083815.6807572115</v>
      </c>
      <c r="Q58" s="10">
        <f ca="1"/>
        <v>-5464276.6452988535</v>
      </c>
      <c r="R58" s="10">
        <f ca="1"/>
        <v>-6441834.148161252</v>
      </c>
      <c r="T58" s="1" t="s">
        <v>13</v>
      </c>
      <c r="V58" s="10">
        <f ca="1"/>
        <v>-2728384.9487161594</v>
      </c>
      <c r="W58" s="10">
        <f ca="1"/>
        <v>-5092257.4975986052</v>
      </c>
      <c r="X58" s="10">
        <f ca="1"/>
        <v>-5172215.4650574941</v>
      </c>
      <c r="AA58" s="1" t="s">
        <v>13</v>
      </c>
      <c r="AK58" s="1" t="s">
        <v>13</v>
      </c>
      <c r="AL58" s="10">
        <f ca="1"/>
        <v>0</v>
      </c>
      <c r="AM58" s="10">
        <f ca="1"/>
        <v>0</v>
      </c>
      <c r="AN58" s="10">
        <f ca="1"/>
        <v>0</v>
      </c>
      <c r="AO58" s="10">
        <f ca="1"/>
        <v>-2.8533618919795781E-5</v>
      </c>
      <c r="AP58" s="10">
        <f ca="1"/>
        <v>-2.1543456459438678E-5</v>
      </c>
      <c r="AQ58" s="10">
        <f ca="1"/>
        <v>-1829692.2273463649</v>
      </c>
      <c r="AR58" s="10">
        <f ca="1"/>
        <v>-4430225.3726496417</v>
      </c>
      <c r="AS58" s="10">
        <f ca="1"/>
        <v>-7453310.6459630476</v>
      </c>
      <c r="AT58" s="12">
        <f t="shared" ca="1" si="13"/>
        <v>-13713228.24600913</v>
      </c>
      <c r="AU58" s="12">
        <f t="shared" ca="1" si="14"/>
        <v>-10835971.147980422</v>
      </c>
    </row>
    <row r="59" spans="2:47" x14ac:dyDescent="0.2">
      <c r="B59" s="1" t="s">
        <v>14</v>
      </c>
      <c r="C59" s="10">
        <f ca="1"/>
        <v>778805.05041558389</v>
      </c>
      <c r="E59" s="10">
        <f ca="1"/>
        <v>4377268.5045116581</v>
      </c>
      <c r="F59" s="10">
        <f ca="1"/>
        <v>6205663.1101831635</v>
      </c>
      <c r="H59" s="1" t="s">
        <v>14</v>
      </c>
      <c r="I59" s="10"/>
      <c r="J59" s="10">
        <f ca="1"/>
        <v>-2.3447910280083306E-6</v>
      </c>
      <c r="K59" s="10">
        <f ca="1"/>
        <v>-7.815970093361102E-7</v>
      </c>
      <c r="L59" s="10">
        <f ca="1"/>
        <v>-7.815970093361102E-7</v>
      </c>
      <c r="N59" s="1" t="s">
        <v>14</v>
      </c>
      <c r="P59" s="10">
        <f ca="1"/>
        <v>1.1723955140041653E-5</v>
      </c>
      <c r="Q59" s="10">
        <f ca="1"/>
        <v>-7.815970093361102E-7</v>
      </c>
      <c r="R59" s="10">
        <f ca="1"/>
        <v>-1.5631940186722204E-6</v>
      </c>
      <c r="T59" s="1" t="s">
        <v>14</v>
      </c>
      <c r="V59" s="10">
        <f ca="1"/>
        <v>-734611.32465417834</v>
      </c>
      <c r="W59" s="10">
        <f ca="1"/>
        <v>-4155469.7000790178</v>
      </c>
      <c r="X59" s="10">
        <f ca="1"/>
        <v>-5888815.1416174676</v>
      </c>
      <c r="AA59" s="1" t="s">
        <v>14</v>
      </c>
      <c r="AK59" s="1" t="s">
        <v>14</v>
      </c>
      <c r="AL59" s="10">
        <f ca="1"/>
        <v>0</v>
      </c>
      <c r="AM59" s="10">
        <f ca="1"/>
        <v>0</v>
      </c>
      <c r="AN59" s="10">
        <f ca="1"/>
        <v>0</v>
      </c>
      <c r="AO59" s="10">
        <f ca="1"/>
        <v>-1.5693490405887679E-5</v>
      </c>
      <c r="AP59" s="10">
        <f ca="1"/>
        <v>-1.1848901052691274E-5</v>
      </c>
      <c r="AQ59" s="10">
        <f ca="1"/>
        <v>1.9792322600928504E-5</v>
      </c>
      <c r="AR59" s="10">
        <f ca="1"/>
        <v>1.9292939276522301E-5</v>
      </c>
      <c r="AS59" s="10">
        <f ca="1"/>
        <v>-3419902.4954931885</v>
      </c>
      <c r="AT59" s="12">
        <f t="shared" ca="1" si="13"/>
        <v>-3419902.4954816457</v>
      </c>
      <c r="AU59" s="12">
        <f t="shared" ca="1" si="14"/>
        <v>-2641097.4450660618</v>
      </c>
    </row>
    <row r="60" spans="2:47" ht="13.5" thickBot="1" x14ac:dyDescent="0.25">
      <c r="C60" s="17">
        <f ca="1">SUM(C52:C59)</f>
        <v>16401891.046841439</v>
      </c>
      <c r="E60" s="17">
        <f ca="1">SUM(E52:E59)</f>
        <v>16263211.855283692</v>
      </c>
      <c r="F60" s="17">
        <f ca="1">SUM(F52:F59)</f>
        <v>16944898.614591848</v>
      </c>
      <c r="I60" s="17"/>
      <c r="J60" s="17">
        <f ca="1">SUM(J52:J59)</f>
        <v>-4157855.0526394052</v>
      </c>
      <c r="K60" s="17">
        <f ca="1">SUM(K52:K59)</f>
        <v>-4129134.5977499825</v>
      </c>
      <c r="L60" s="17">
        <f ca="1">SUM(L52:L59)</f>
        <v>-4312205.2659093421</v>
      </c>
      <c r="P60" s="17">
        <f ca="1">SUM(P52:P59)</f>
        <v>-7714153.3665167103</v>
      </c>
      <c r="Q60" s="17">
        <f ca="1">SUM(Q52:Q59)</f>
        <v>-7643397.5633761985</v>
      </c>
      <c r="R60" s="17">
        <f ca="1">SUM(R52:R59)</f>
        <v>-8052140.1321613034</v>
      </c>
      <c r="V60" s="17">
        <f ca="1">SUM(V52:V59)</f>
        <v>-16013134.100314729</v>
      </c>
      <c r="W60" s="17">
        <f ca="1">SUM(W52:W59)</f>
        <v>-15879933.395633532</v>
      </c>
      <c r="X60" s="17">
        <f ca="1">SUM(X52:X59)</f>
        <v>-16536970.825797502</v>
      </c>
      <c r="AL60" s="17">
        <f t="shared" ref="AL60:AS60" ca="1" si="15">SUM(AL52:AL59)</f>
        <v>1122949.4491923519</v>
      </c>
      <c r="AM60" s="17">
        <f t="shared" ca="1" si="15"/>
        <v>1032584.7149099407</v>
      </c>
      <c r="AN60" s="17">
        <f t="shared" ca="1" si="15"/>
        <v>2278954.6979433312</v>
      </c>
      <c r="AO60" s="17">
        <f t="shared" ca="1" si="15"/>
        <v>-32066370.570902787</v>
      </c>
      <c r="AP60" s="17">
        <f t="shared" ca="1" si="15"/>
        <v>-21010833.170921594</v>
      </c>
      <c r="AQ60" s="17">
        <f t="shared" ca="1" si="15"/>
        <v>-13022995.24344606</v>
      </c>
      <c r="AR60" s="17">
        <f t="shared" ca="1" si="15"/>
        <v>-8152275.6410334669</v>
      </c>
      <c r="AS60" s="17">
        <f t="shared" ca="1" si="15"/>
        <v>-14539117.988469478</v>
      </c>
      <c r="AT60" s="17">
        <f t="shared" ca="1" si="13"/>
        <v>-84357103.752727762</v>
      </c>
      <c r="AU60" s="17">
        <f t="shared" ca="1" si="14"/>
        <v>-67955212.705886319</v>
      </c>
    </row>
    <row r="61" spans="2:47" ht="13.5" thickTop="1" x14ac:dyDescent="0.2"/>
  </sheetData>
  <mergeCells count="1">
    <mergeCell ref="AB6:AI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U61"/>
  <sheetViews>
    <sheetView workbookViewId="0">
      <selection activeCell="K13" sqref="K13"/>
    </sheetView>
  </sheetViews>
  <sheetFormatPr defaultRowHeight="12.75" x14ac:dyDescent="0.2"/>
  <cols>
    <col min="2" max="2" width="4" bestFit="1" customWidth="1"/>
    <col min="3" max="3" width="16.5703125" customWidth="1"/>
    <col min="4" max="4" width="17.28515625" bestFit="1" customWidth="1"/>
    <col min="5" max="6" width="17.28515625" customWidth="1"/>
    <col min="7" max="7" width="1.7109375" customWidth="1"/>
    <col min="8" max="8" width="4" bestFit="1" customWidth="1"/>
    <col min="9" max="9" width="17.28515625" bestFit="1" customWidth="1"/>
    <col min="10" max="10" width="13.5703125" bestFit="1" customWidth="1"/>
    <col min="11" max="12" width="13.5703125" customWidth="1"/>
    <col min="13" max="13" width="1.7109375" customWidth="1"/>
    <col min="14" max="14" width="4" bestFit="1" customWidth="1"/>
    <col min="15" max="15" width="17.28515625" bestFit="1" customWidth="1"/>
    <col min="16" max="16" width="13.5703125" bestFit="1" customWidth="1"/>
    <col min="17" max="18" width="13.5703125" customWidth="1"/>
    <col min="19" max="19" width="1.7109375" customWidth="1"/>
    <col min="21" max="21" width="16.140625" bestFit="1" customWidth="1"/>
    <col min="22" max="24" width="11.85546875" bestFit="1" customWidth="1"/>
    <col min="27" max="27" width="4" bestFit="1" customWidth="1"/>
    <col min="28" max="35" width="14.7109375" customWidth="1"/>
    <col min="36" max="36" width="1.7109375" customWidth="1"/>
    <col min="37" max="37" width="4" bestFit="1" customWidth="1"/>
    <col min="38" max="46" width="14.7109375" customWidth="1"/>
    <col min="47" max="47" width="15" bestFit="1" customWidth="1"/>
  </cols>
  <sheetData>
    <row r="2" spans="1:47" x14ac:dyDescent="0.2">
      <c r="AA2" s="1" t="s">
        <v>118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</row>
    <row r="3" spans="1:47" x14ac:dyDescent="0.2">
      <c r="AA3" s="1" t="s">
        <v>120</v>
      </c>
      <c r="AB3" s="1">
        <v>1</v>
      </c>
      <c r="AC3" s="1">
        <v>2</v>
      </c>
      <c r="AD3" s="1">
        <v>3</v>
      </c>
      <c r="AE3" s="1">
        <v>5</v>
      </c>
      <c r="AF3" s="1">
        <v>7</v>
      </c>
      <c r="AG3" s="1">
        <v>10</v>
      </c>
      <c r="AH3" s="1">
        <v>20</v>
      </c>
      <c r="AI3" s="1">
        <v>30</v>
      </c>
    </row>
    <row r="4" spans="1:47" x14ac:dyDescent="0.2">
      <c r="AA4" s="1" t="s">
        <v>119</v>
      </c>
      <c r="AB4">
        <f>SUM(AB2:AB3)</f>
        <v>1</v>
      </c>
      <c r="AC4">
        <f t="shared" ref="AC4:AI4" si="0">SUM(AC2:AC3)</f>
        <v>2</v>
      </c>
      <c r="AD4">
        <f t="shared" si="0"/>
        <v>3</v>
      </c>
      <c r="AE4">
        <f t="shared" si="0"/>
        <v>5</v>
      </c>
      <c r="AF4">
        <f t="shared" si="0"/>
        <v>7</v>
      </c>
      <c r="AG4">
        <f t="shared" si="0"/>
        <v>10</v>
      </c>
      <c r="AH4">
        <f t="shared" si="0"/>
        <v>20</v>
      </c>
      <c r="AI4">
        <f t="shared" si="0"/>
        <v>30</v>
      </c>
    </row>
    <row r="6" spans="1:47" ht="27" thickBot="1" x14ac:dyDescent="0.45">
      <c r="AB6" s="92" t="s">
        <v>115</v>
      </c>
      <c r="AC6" s="92"/>
      <c r="AD6" s="92"/>
      <c r="AE6" s="92"/>
      <c r="AF6" s="92"/>
      <c r="AG6" s="92"/>
      <c r="AH6" s="92"/>
      <c r="AI6" s="92"/>
    </row>
    <row r="7" spans="1:47" x14ac:dyDescent="0.2">
      <c r="C7" s="10"/>
    </row>
    <row r="8" spans="1:47" x14ac:dyDescent="0.2">
      <c r="I8" s="1" t="s">
        <v>111</v>
      </c>
      <c r="O8" s="1" t="s">
        <v>112</v>
      </c>
      <c r="AB8" s="28" t="str">
        <f>IF(AB2=0,"",AB2&amp;"y")&amp;AB3&amp;"y"</f>
        <v>1y</v>
      </c>
      <c r="AC8" s="28" t="str">
        <f t="shared" ref="AC8:AI8" si="1">IF(AC2=0,"",AC2&amp;"y")&amp;AC3&amp;"y"</f>
        <v>2y</v>
      </c>
      <c r="AD8" s="28" t="str">
        <f t="shared" si="1"/>
        <v>3y</v>
      </c>
      <c r="AE8" s="28" t="str">
        <f t="shared" si="1"/>
        <v>5y</v>
      </c>
      <c r="AF8" s="28" t="str">
        <f t="shared" si="1"/>
        <v>7y</v>
      </c>
      <c r="AG8" s="28" t="str">
        <f t="shared" si="1"/>
        <v>10y</v>
      </c>
      <c r="AH8" s="28" t="str">
        <f t="shared" si="1"/>
        <v>20y</v>
      </c>
      <c r="AI8" s="28" t="str">
        <f t="shared" si="1"/>
        <v>30y</v>
      </c>
      <c r="AJ8" s="1"/>
      <c r="AL8" s="1" t="str">
        <f>AB8</f>
        <v>1y</v>
      </c>
      <c r="AM8" s="1" t="str">
        <f t="shared" ref="AM8:AS8" si="2">AC8</f>
        <v>2y</v>
      </c>
      <c r="AN8" s="1" t="str">
        <f t="shared" si="2"/>
        <v>3y</v>
      </c>
      <c r="AO8" s="1" t="str">
        <f t="shared" si="2"/>
        <v>5y</v>
      </c>
      <c r="AP8" s="1" t="str">
        <f t="shared" si="2"/>
        <v>7y</v>
      </c>
      <c r="AQ8" s="1" t="str">
        <f t="shared" si="2"/>
        <v>10y</v>
      </c>
      <c r="AR8" s="1" t="str">
        <f t="shared" si="2"/>
        <v>20y</v>
      </c>
      <c r="AS8" s="1" t="str">
        <f t="shared" si="2"/>
        <v>30y</v>
      </c>
    </row>
    <row r="10" spans="1:47" x14ac:dyDescent="0.2">
      <c r="C10" s="1" t="s">
        <v>102</v>
      </c>
      <c r="D10" t="s">
        <v>94</v>
      </c>
      <c r="E10" s="1" t="s">
        <v>109</v>
      </c>
      <c r="F10" s="1" t="s">
        <v>110</v>
      </c>
      <c r="G10" s="1"/>
      <c r="I10" t="s">
        <v>94</v>
      </c>
      <c r="J10" s="1" t="s">
        <v>101</v>
      </c>
      <c r="K10" s="1" t="s">
        <v>107</v>
      </c>
      <c r="L10" s="1" t="s">
        <v>108</v>
      </c>
      <c r="O10" t="s">
        <v>94</v>
      </c>
      <c r="P10" s="1" t="s">
        <v>101</v>
      </c>
      <c r="Q10" s="1" t="s">
        <v>107</v>
      </c>
      <c r="R10" s="1" t="s">
        <v>108</v>
      </c>
      <c r="U10" t="s">
        <v>94</v>
      </c>
      <c r="V10" s="1" t="s">
        <v>101</v>
      </c>
      <c r="W10" s="1" t="s">
        <v>107</v>
      </c>
      <c r="X10" s="1" t="s">
        <v>108</v>
      </c>
      <c r="Z10" s="1" t="s">
        <v>113</v>
      </c>
      <c r="AB10" s="26">
        <v>-1216575123.7729468</v>
      </c>
      <c r="AC10" s="26">
        <v>-944448979.58415794</v>
      </c>
      <c r="AD10" s="26">
        <v>-1096194904.6281135</v>
      </c>
      <c r="AE10" s="26">
        <v>-62476516.232453085</v>
      </c>
      <c r="AF10" s="26">
        <v>1113054778.2499216</v>
      </c>
      <c r="AG10" s="26">
        <v>2915191741.3529701</v>
      </c>
      <c r="AH10" s="26">
        <v>753364009.98661685</v>
      </c>
      <c r="AI10" s="26">
        <v>2300889541.4315548</v>
      </c>
      <c r="AL10" s="1" t="s">
        <v>101</v>
      </c>
    </row>
    <row r="11" spans="1:47" x14ac:dyDescent="0.2">
      <c r="C11" s="63" t="str">
        <f>'Par Notional to Rho'!B2</f>
        <v>VALIC</v>
      </c>
      <c r="T11" s="1" t="s">
        <v>149</v>
      </c>
      <c r="W11" t="s">
        <v>95</v>
      </c>
      <c r="AT11" s="1" t="s">
        <v>92</v>
      </c>
      <c r="AU11" s="1" t="s">
        <v>95</v>
      </c>
    </row>
    <row r="12" spans="1:47" x14ac:dyDescent="0.2">
      <c r="A12" s="59" t="s">
        <v>160</v>
      </c>
      <c r="B12" t="s">
        <v>5</v>
      </c>
      <c r="C12" s="64">
        <f>VLOOKUP(A12,'Input- MRM'!$C$7:$L$16,2+'Par Notional to Rho'!$B$3,FALSE)/(10*VLOOKUP(A12,'Input- MRM'!$C$7:$L$16,2,FALSE))</f>
        <v>1054929.1651898227</v>
      </c>
      <c r="D12" s="23">
        <f t="array" ref="D12:D41">-MMULT(MINVERSE(MMULT('PC to FC'!$D$5:$AG$34,TRANSPOSE('PC to FC'!$D$5:$AG$34))),MMULT('PC to FC'!$D$5:$AG$34,C12:C41))*100</f>
        <v>-107501154.9016549</v>
      </c>
      <c r="E12" s="10">
        <f t="array" ref="E12:E41">-MMULT(TRANSPOSE('PC to ZC'!$D$5:$AG$34),D12:D41)/100</f>
        <v>-79875.867160587775</v>
      </c>
      <c r="F12" s="10">
        <f t="array" ref="F12:F41">-MMULT(TRANSPOSE('PC to PC'!$D$5:$AG$34),D12:D41)/100</f>
        <v>-106864.45653987676</v>
      </c>
      <c r="G12" s="10"/>
      <c r="H12" t="s">
        <v>5</v>
      </c>
      <c r="I12" s="10">
        <v>0</v>
      </c>
      <c r="J12" s="10">
        <f t="array" ref="J12:J41">MMULT(TRANSPOSE('PC to FC'!$D$5:$AG$34),I12:I41)/100</f>
        <v>-5.6847929954528806E-7</v>
      </c>
      <c r="K12" s="10">
        <f t="array" ref="K12:K41">MMULT(TRANSPOSE('PC to ZC'!$D$5:$AG$34),I12:I41)/100</f>
        <v>-6079.4616003079227</v>
      </c>
      <c r="L12" s="10">
        <f t="array" ref="L12:L41">MMULT(TRANSPOSE('PC to PC'!$D$5:$AG$34),I12:I41)/100</f>
        <v>-1.4210854715202004E-7</v>
      </c>
      <c r="N12" t="s">
        <v>5</v>
      </c>
      <c r="O12" s="10">
        <v>0</v>
      </c>
      <c r="P12" s="10">
        <f t="array" ref="P12:P41">MMULT(TRANSPOSE('PC to FC'!$D$5:$AG$34),O12:O41)/100</f>
        <v>1.8472969532012939E-6</v>
      </c>
      <c r="Q12" s="10">
        <f t="array" ref="Q12:Q41">MMULT(TRANSPOSE('PC to ZC'!$D$5:$AG$34),O12:O41)/100</f>
        <v>-8745.9992523974943</v>
      </c>
      <c r="R12" s="10">
        <f t="array" ref="R12:R41">MMULT(TRANSPOSE('PC to PC'!$D$5:$AG$34),O12:O41)/100</f>
        <v>-1.4210854715202004E-7</v>
      </c>
      <c r="S12" s="10"/>
      <c r="T12" s="40">
        <v>1</v>
      </c>
      <c r="U12" s="10">
        <f>D12</f>
        <v>-107501154.9016549</v>
      </c>
      <c r="V12" s="10">
        <f t="array" ref="V12:V41">MMULT(TRANSPOSE('PC to FC'!$D$5:$AG$34),U12:U41)/100</f>
        <v>-1054929.165189795</v>
      </c>
      <c r="W12" s="10">
        <f t="array" ref="W12:W41">MMULT(TRANSPOSE('PC to ZC'!$D$5:$AG$34),U12:U41)/100</f>
        <v>80181.036988581298</v>
      </c>
      <c r="X12" s="10">
        <f t="array" ref="X12:X41">MMULT(TRANSPOSE('PC to PC'!$D$5:$AG$34),U12:U41)/100</f>
        <v>106864.45653986344</v>
      </c>
      <c r="AA12" t="s">
        <v>5</v>
      </c>
      <c r="AB12" s="10">
        <f t="shared" ref="AB12:AI21" si="3">IF($AA12=AB$2&amp;"y",-AB$10,0)+IF($AA12=AB$4&amp;"y",AB$10,0)</f>
        <v>-1216575123.7729468</v>
      </c>
      <c r="AC12" s="10">
        <f t="shared" si="3"/>
        <v>0</v>
      </c>
      <c r="AD12" s="10">
        <f t="shared" si="3"/>
        <v>0</v>
      </c>
      <c r="AE12" s="10">
        <f t="shared" si="3"/>
        <v>0</v>
      </c>
      <c r="AF12" s="10">
        <f t="shared" si="3"/>
        <v>0</v>
      </c>
      <c r="AG12" s="10">
        <f t="shared" si="3"/>
        <v>0</v>
      </c>
      <c r="AH12" s="10">
        <f t="shared" si="3"/>
        <v>0</v>
      </c>
      <c r="AI12" s="10">
        <f t="shared" si="3"/>
        <v>0</v>
      </c>
      <c r="AJ12" s="10"/>
      <c r="AK12" t="s">
        <v>5</v>
      </c>
      <c r="AL12" s="10">
        <f t="array" ref="AL12:AL41">MMULT(TRANSPOSE('PC to FC'!$D$5:$AG$34),AB12:AB41)/100</f>
        <v>1209369.6998957996</v>
      </c>
      <c r="AM12" s="10">
        <f t="array" ref="AM12:AM41">MMULT(TRANSPOSE('PC to FC'!$D$5:$AG$34),AC12:AC41)/100</f>
        <v>938855.28044020233</v>
      </c>
      <c r="AN12" s="10">
        <f t="array" ref="AN12:AN41">MMULT(TRANSPOSE('PC to FC'!$D$5:$AG$34),AD12:AD41)/100</f>
        <v>1089702.4580987873</v>
      </c>
      <c r="AO12" s="10">
        <f t="array" ref="AO12:AO41">MMULT(TRANSPOSE('PC to FC'!$D$5:$AG$34),AE12:AE41)/100</f>
        <v>62106.485830700833</v>
      </c>
      <c r="AP12" s="10">
        <f t="array" ref="AP12:AP41">MMULT(TRANSPOSE('PC to FC'!$D$5:$AG$34),AF12:AF41)/100</f>
        <v>-1106462.4755484387</v>
      </c>
      <c r="AQ12" s="10">
        <f t="array" ref="AQ12:AQ41">MMULT(TRANSPOSE('PC to FC'!$D$5:$AG$34),AG12:AG41)/100</f>
        <v>-2897925.9007430254</v>
      </c>
      <c r="AR12" s="10">
        <f t="array" ref="AR12:AR41">MMULT(TRANSPOSE('PC to FC'!$D$5:$AG$34),AH12:AH41)/100</f>
        <v>-748902.05205108062</v>
      </c>
      <c r="AS12" s="10">
        <f t="array" ref="AS12:AS41">MMULT(TRANSPOSE('PC to FC'!$D$5:$AG$34),AI12:AI41)/100</f>
        <v>-2287262.0357223558</v>
      </c>
      <c r="AT12" s="12">
        <f>SUM(AL12:AS12)</f>
        <v>-3740518.5397994099</v>
      </c>
      <c r="AU12" s="12">
        <f>AT12+C12</f>
        <v>-2685589.3746095872</v>
      </c>
    </row>
    <row r="13" spans="1:47" x14ac:dyDescent="0.2">
      <c r="A13" s="59" t="s">
        <v>161</v>
      </c>
      <c r="B13" t="s">
        <v>6</v>
      </c>
      <c r="C13" s="64">
        <f>VLOOKUP(A13,'Input- MRM'!$C$7:$L$16,2+'Par Notional to Rho'!$B$3,FALSE)/(10*VLOOKUP(A13,'Input- MRM'!$C$7:$L$16,2,FALSE))</f>
        <v>1128840.5986685581</v>
      </c>
      <c r="D13" s="23">
        <v>-78052074.458309054</v>
      </c>
      <c r="E13" s="10">
        <v>-99104.757180733926</v>
      </c>
      <c r="F13" s="10">
        <v>-154391.00473098445</v>
      </c>
      <c r="G13" s="10"/>
      <c r="H13" t="s">
        <v>6</v>
      </c>
      <c r="I13" s="10">
        <v>0</v>
      </c>
      <c r="J13" s="10">
        <v>6047.5084937649963</v>
      </c>
      <c r="K13" s="10">
        <v>-11997.662436442626</v>
      </c>
      <c r="L13" s="10">
        <v>-1.4210854715202004E-7</v>
      </c>
      <c r="N13" t="s">
        <v>6</v>
      </c>
      <c r="O13" s="10">
        <v>0</v>
      </c>
      <c r="P13" s="10">
        <v>8700.0310651320215</v>
      </c>
      <c r="Q13" s="10">
        <v>-17260.006493700072</v>
      </c>
      <c r="R13" s="10">
        <v>-1.4210854715202004E-7</v>
      </c>
      <c r="S13" s="10"/>
      <c r="T13" s="40">
        <v>2</v>
      </c>
      <c r="U13" s="10">
        <f t="shared" ref="U13:U14" si="4">D13</f>
        <v>-78052074.458309054</v>
      </c>
      <c r="V13" s="10">
        <v>-1129144.1645513356</v>
      </c>
      <c r="W13" s="10">
        <v>99707.002054154058</v>
      </c>
      <c r="X13" s="10">
        <v>154391.00473098431</v>
      </c>
      <c r="AA13" t="s">
        <v>6</v>
      </c>
      <c r="AB13" s="10">
        <f t="shared" si="3"/>
        <v>0</v>
      </c>
      <c r="AC13" s="10">
        <f t="shared" si="3"/>
        <v>-944448979.58415794</v>
      </c>
      <c r="AD13" s="10">
        <f t="shared" si="3"/>
        <v>0</v>
      </c>
      <c r="AE13" s="10">
        <f t="shared" si="3"/>
        <v>0</v>
      </c>
      <c r="AF13" s="10">
        <f t="shared" si="3"/>
        <v>0</v>
      </c>
      <c r="AG13" s="10">
        <f t="shared" si="3"/>
        <v>0</v>
      </c>
      <c r="AH13" s="10">
        <f t="shared" si="3"/>
        <v>0</v>
      </c>
      <c r="AI13" s="10">
        <f t="shared" si="3"/>
        <v>0</v>
      </c>
      <c r="AJ13" s="10"/>
      <c r="AK13" t="s">
        <v>6</v>
      </c>
      <c r="AL13" s="10">
        <v>0</v>
      </c>
      <c r="AM13" s="10">
        <v>926856.10319879826</v>
      </c>
      <c r="AN13" s="10">
        <v>1073263.2253257518</v>
      </c>
      <c r="AO13" s="10">
        <v>60921.434934070356</v>
      </c>
      <c r="AP13" s="10">
        <v>-1081988.8925576983</v>
      </c>
      <c r="AQ13" s="10">
        <v>-2825001.0679048216</v>
      </c>
      <c r="AR13" s="10">
        <v>-727021.47329362179</v>
      </c>
      <c r="AS13" s="10">
        <v>-2217958.5323629444</v>
      </c>
      <c r="AT13" s="12">
        <f t="shared" ref="AT13:AT42" si="5">SUM(AL13:AS13)</f>
        <v>-4790929.2026604656</v>
      </c>
      <c r="AU13" s="12">
        <f t="shared" ref="AU13:AU42" si="6">AT13+C13</f>
        <v>-3662088.6039919076</v>
      </c>
    </row>
    <row r="14" spans="1:47" x14ac:dyDescent="0.2">
      <c r="A14" s="59" t="s">
        <v>162</v>
      </c>
      <c r="B14" t="s">
        <v>8</v>
      </c>
      <c r="C14" s="64">
        <f>VLOOKUP(A14,'Input- MRM'!$C$7:$L$16,2+'Par Notional to Rho'!$B$3,FALSE)/(10*VLOOKUP(A14,'Input- MRM'!$C$7:$L$16,2,FALSE))</f>
        <v>1173172.7875708789</v>
      </c>
      <c r="D14" s="23">
        <v>-27226914.784269355</v>
      </c>
      <c r="E14" s="10">
        <v>1871.7204224906257</v>
      </c>
      <c r="F14" s="10">
        <v>-80259.283216013806</v>
      </c>
      <c r="G14" s="10"/>
      <c r="H14" t="s">
        <v>8</v>
      </c>
      <c r="I14" s="10">
        <v>0</v>
      </c>
      <c r="J14" s="10">
        <v>11981.290686691254</v>
      </c>
      <c r="K14" s="10">
        <v>-17686.121963862432</v>
      </c>
      <c r="L14" s="10">
        <v>-1.4210854715202004E-7</v>
      </c>
      <c r="N14" t="s">
        <v>8</v>
      </c>
      <c r="O14" s="10">
        <v>0</v>
      </c>
      <c r="P14" s="10">
        <v>17236.453866189568</v>
      </c>
      <c r="Q14" s="10">
        <v>-25443.504646176509</v>
      </c>
      <c r="R14" s="10">
        <v>-2.8421709430404007E-7</v>
      </c>
      <c r="S14" s="10"/>
      <c r="T14" s="40">
        <v>3</v>
      </c>
      <c r="U14" s="10">
        <f t="shared" si="4"/>
        <v>-27226914.784269355</v>
      </c>
      <c r="V14" s="10">
        <v>-1173774.2106342956</v>
      </c>
      <c r="W14" s="10">
        <v>-983.93279385092205</v>
      </c>
      <c r="X14" s="10">
        <v>80259.283216014941</v>
      </c>
      <c r="AA14" t="s">
        <v>8</v>
      </c>
      <c r="AB14" s="10">
        <f t="shared" si="3"/>
        <v>0</v>
      </c>
      <c r="AC14" s="10">
        <f t="shared" si="3"/>
        <v>0</v>
      </c>
      <c r="AD14" s="10">
        <f t="shared" si="3"/>
        <v>-1096194904.6281135</v>
      </c>
      <c r="AE14" s="10">
        <f t="shared" si="3"/>
        <v>0</v>
      </c>
      <c r="AF14" s="10">
        <f t="shared" si="3"/>
        <v>0</v>
      </c>
      <c r="AG14" s="10">
        <f t="shared" si="3"/>
        <v>0</v>
      </c>
      <c r="AH14" s="10">
        <f t="shared" si="3"/>
        <v>0</v>
      </c>
      <c r="AI14" s="10">
        <f t="shared" si="3"/>
        <v>0</v>
      </c>
      <c r="AJ14" s="10"/>
      <c r="AK14" t="s">
        <v>8</v>
      </c>
      <c r="AL14" s="10">
        <v>0</v>
      </c>
      <c r="AM14" s="10">
        <v>0</v>
      </c>
      <c r="AN14" s="10">
        <v>1058047.8616186983</v>
      </c>
      <c r="AO14" s="10">
        <v>59810.803106587511</v>
      </c>
      <c r="AP14" s="10">
        <v>-1058904.3371926136</v>
      </c>
      <c r="AQ14" s="10">
        <v>-2755880.2074686987</v>
      </c>
      <c r="AR14" s="10">
        <v>-706181.01499831607</v>
      </c>
      <c r="AS14" s="10">
        <v>-2151878.2952205027</v>
      </c>
      <c r="AT14" s="12">
        <f t="shared" si="5"/>
        <v>-5554985.1901548449</v>
      </c>
      <c r="AU14" s="12">
        <f t="shared" si="6"/>
        <v>-4381812.402583966</v>
      </c>
    </row>
    <row r="15" spans="1:47" x14ac:dyDescent="0.2">
      <c r="A15" s="59" t="s">
        <v>163</v>
      </c>
      <c r="B15" t="s">
        <v>34</v>
      </c>
      <c r="C15" s="64">
        <f>VLOOKUP(A15,'Input- MRM'!$C$7:$L$16,2+'Par Notional to Rho'!$B$3,FALSE)/(10*VLOOKUP(A15,'Input- MRM'!$C$7:$L$16,2,FALSE))</f>
        <v>1168240.4321956406</v>
      </c>
      <c r="D15" s="23">
        <v>-32741368.443274334</v>
      </c>
      <c r="E15" s="10">
        <v>-17261.749364347823</v>
      </c>
      <c r="F15" s="10">
        <v>-127690.94091866146</v>
      </c>
      <c r="G15" s="10"/>
      <c r="H15" t="s">
        <v>34</v>
      </c>
      <c r="I15" s="10">
        <v>0</v>
      </c>
      <c r="J15" s="10">
        <v>17789.442743065803</v>
      </c>
      <c r="K15" s="10">
        <v>-23095.187260935287</v>
      </c>
      <c r="L15" s="10">
        <v>-1.4210854715202004E-7</v>
      </c>
      <c r="N15" t="s">
        <v>34</v>
      </c>
      <c r="O15" s="10">
        <v>0</v>
      </c>
      <c r="P15" s="10">
        <v>25592.14338020861</v>
      </c>
      <c r="Q15" s="10">
        <v>-33225.062316120093</v>
      </c>
      <c r="R15" s="10">
        <v>-1.4210854715202004E-7</v>
      </c>
      <c r="S15" s="10"/>
      <c r="T15" s="40">
        <v>4</v>
      </c>
      <c r="U15" s="10">
        <v>0</v>
      </c>
      <c r="V15" s="10">
        <v>-1169133.4062021284</v>
      </c>
      <c r="W15" s="10">
        <v>-104613.02758100218</v>
      </c>
      <c r="X15" s="10">
        <v>5.8757480623454422E-9</v>
      </c>
      <c r="AA15" t="s">
        <v>34</v>
      </c>
      <c r="AB15" s="10">
        <f t="shared" si="3"/>
        <v>0</v>
      </c>
      <c r="AC15" s="10">
        <f t="shared" si="3"/>
        <v>0</v>
      </c>
      <c r="AD15" s="10">
        <f t="shared" si="3"/>
        <v>0</v>
      </c>
      <c r="AE15" s="10">
        <f t="shared" si="3"/>
        <v>0</v>
      </c>
      <c r="AF15" s="10">
        <f t="shared" si="3"/>
        <v>0</v>
      </c>
      <c r="AG15" s="10">
        <f t="shared" si="3"/>
        <v>0</v>
      </c>
      <c r="AH15" s="10">
        <f t="shared" si="3"/>
        <v>0</v>
      </c>
      <c r="AI15" s="10">
        <f t="shared" si="3"/>
        <v>0</v>
      </c>
      <c r="AJ15" s="10"/>
      <c r="AK15" t="s">
        <v>34</v>
      </c>
      <c r="AL15" s="10">
        <v>0</v>
      </c>
      <c r="AM15" s="10">
        <v>0</v>
      </c>
      <c r="AN15" s="10">
        <v>0</v>
      </c>
      <c r="AO15" s="10">
        <v>58760.021599375541</v>
      </c>
      <c r="AP15" s="10">
        <v>-1036955.8750718955</v>
      </c>
      <c r="AQ15" s="10">
        <v>-2689918.2348308456</v>
      </c>
      <c r="AR15" s="10">
        <v>-686219.94367750909</v>
      </c>
      <c r="AS15" s="10">
        <v>-2088535.2949051601</v>
      </c>
      <c r="AT15" s="12">
        <f t="shared" si="5"/>
        <v>-6442869.3268860355</v>
      </c>
      <c r="AU15" s="12">
        <f t="shared" si="6"/>
        <v>-5274628.8946903944</v>
      </c>
    </row>
    <row r="16" spans="1:47" x14ac:dyDescent="0.2">
      <c r="B16" t="s">
        <v>9</v>
      </c>
      <c r="C16" s="23">
        <f>C15</f>
        <v>1168240.4321956406</v>
      </c>
      <c r="D16" s="23">
        <v>76293204.073412076</v>
      </c>
      <c r="E16" s="10">
        <v>480551.64600513672</v>
      </c>
      <c r="F16" s="10">
        <v>368612.7642148115</v>
      </c>
      <c r="G16" s="10"/>
      <c r="H16" t="s">
        <v>9</v>
      </c>
      <c r="I16" s="10">
        <v>-1000000000</v>
      </c>
      <c r="J16" s="10">
        <v>23449.531964274644</v>
      </c>
      <c r="K16" s="10">
        <v>4555755.1173432386</v>
      </c>
      <c r="L16" s="10">
        <v>4831528.1641626479</v>
      </c>
      <c r="N16" t="s">
        <v>9</v>
      </c>
      <c r="O16" s="10">
        <v>-1000000000</v>
      </c>
      <c r="P16" s="10">
        <v>33734.827609919157</v>
      </c>
      <c r="Q16" s="10">
        <v>4543398.1111585805</v>
      </c>
      <c r="R16" s="10">
        <v>4831528.1641626479</v>
      </c>
      <c r="S16" s="10"/>
      <c r="T16" s="40">
        <v>5</v>
      </c>
      <c r="U16" s="10">
        <f>SUM(D15:D16)</f>
        <v>43551835.630137742</v>
      </c>
      <c r="V16" s="10">
        <v>-1138917.6244326285</v>
      </c>
      <c r="W16" s="10">
        <v>-327251.48526912765</v>
      </c>
      <c r="X16" s="10">
        <v>-210421.92044793523</v>
      </c>
      <c r="AA16" t="s">
        <v>9</v>
      </c>
      <c r="AB16" s="10">
        <f t="shared" si="3"/>
        <v>0</v>
      </c>
      <c r="AC16" s="10">
        <f t="shared" si="3"/>
        <v>0</v>
      </c>
      <c r="AD16" s="10">
        <f t="shared" si="3"/>
        <v>0</v>
      </c>
      <c r="AE16" s="10">
        <f t="shared" si="3"/>
        <v>-62476516.232453085</v>
      </c>
      <c r="AF16" s="10">
        <f t="shared" si="3"/>
        <v>0</v>
      </c>
      <c r="AG16" s="10">
        <f t="shared" si="3"/>
        <v>0</v>
      </c>
      <c r="AH16" s="10">
        <f t="shared" si="3"/>
        <v>0</v>
      </c>
      <c r="AI16" s="10">
        <f t="shared" si="3"/>
        <v>0</v>
      </c>
      <c r="AJ16" s="10"/>
      <c r="AK16" t="s">
        <v>9</v>
      </c>
      <c r="AL16" s="10">
        <v>0</v>
      </c>
      <c r="AM16" s="10">
        <v>0</v>
      </c>
      <c r="AN16" s="10">
        <v>0</v>
      </c>
      <c r="AO16" s="10">
        <v>57731.918703880117</v>
      </c>
      <c r="AP16" s="10">
        <v>-1015493.7391702734</v>
      </c>
      <c r="AQ16" s="10">
        <v>-2625446.0913800476</v>
      </c>
      <c r="AR16" s="10">
        <v>-666718.18713045225</v>
      </c>
      <c r="AS16" s="10">
        <v>-2026655.7539757115</v>
      </c>
      <c r="AT16" s="12">
        <f t="shared" si="5"/>
        <v>-6276581.8529526051</v>
      </c>
      <c r="AU16" s="12">
        <f t="shared" si="6"/>
        <v>-5108341.420756964</v>
      </c>
    </row>
    <row r="17" spans="1:47" x14ac:dyDescent="0.2">
      <c r="A17" s="59" t="s">
        <v>164</v>
      </c>
      <c r="B17" t="s">
        <v>35</v>
      </c>
      <c r="C17" s="64">
        <f>VLOOKUP(A17,'Input- MRM'!$C$7:$L$16,2+'Par Notional to Rho'!$B$3,FALSE)/(10*VLOOKUP(A17,'Input- MRM'!$C$7:$L$16,2,FALSE))</f>
        <v>1070518.6609547802</v>
      </c>
      <c r="D17" s="23">
        <v>-29929258.415222548</v>
      </c>
      <c r="E17" s="10">
        <v>-13150.753282936275</v>
      </c>
      <c r="F17" s="10">
        <v>-171823.95158507675</v>
      </c>
      <c r="G17" s="10"/>
      <c r="H17" t="s">
        <v>35</v>
      </c>
      <c r="I17" s="10">
        <v>0</v>
      </c>
      <c r="J17" s="10">
        <v>-880482.9641172773</v>
      </c>
      <c r="K17" s="10">
        <v>-107782.85732058634</v>
      </c>
      <c r="L17" s="10">
        <v>-1.4210854715202004E-7</v>
      </c>
      <c r="N17" t="s">
        <v>35</v>
      </c>
      <c r="O17" s="10">
        <v>0</v>
      </c>
      <c r="P17" s="10">
        <v>-867766.91147733224</v>
      </c>
      <c r="Q17" s="10">
        <v>-122228.88071008241</v>
      </c>
      <c r="R17" s="10">
        <v>-1.4210854715202004E-7</v>
      </c>
      <c r="S17" s="10"/>
      <c r="T17" s="40">
        <v>6</v>
      </c>
      <c r="U17" s="10">
        <v>0</v>
      </c>
      <c r="V17" s="10">
        <v>-1071671.0626841178</v>
      </c>
      <c r="W17" s="10">
        <v>-145926.92672685228</v>
      </c>
      <c r="X17" s="10">
        <v>5.4362199120114283E-8</v>
      </c>
      <c r="AA17" t="s">
        <v>35</v>
      </c>
      <c r="AB17" s="10">
        <f t="shared" si="3"/>
        <v>0</v>
      </c>
      <c r="AC17" s="10">
        <f t="shared" si="3"/>
        <v>0</v>
      </c>
      <c r="AD17" s="10">
        <f t="shared" si="3"/>
        <v>0</v>
      </c>
      <c r="AE17" s="10">
        <f t="shared" si="3"/>
        <v>0</v>
      </c>
      <c r="AF17" s="10">
        <f t="shared" si="3"/>
        <v>0</v>
      </c>
      <c r="AG17" s="10">
        <f t="shared" si="3"/>
        <v>0</v>
      </c>
      <c r="AH17" s="10">
        <f t="shared" si="3"/>
        <v>0</v>
      </c>
      <c r="AI17" s="10">
        <f t="shared" si="3"/>
        <v>0</v>
      </c>
      <c r="AJ17" s="10"/>
      <c r="AK17" t="s">
        <v>35</v>
      </c>
      <c r="AL17" s="10">
        <v>0</v>
      </c>
      <c r="AM17" s="10">
        <v>0</v>
      </c>
      <c r="AN17" s="10">
        <v>0</v>
      </c>
      <c r="AO17" s="10">
        <v>2.6635340858740513E-8</v>
      </c>
      <c r="AP17" s="10">
        <v>-996181.29033286008</v>
      </c>
      <c r="AQ17" s="10">
        <v>-2566776.6653979132</v>
      </c>
      <c r="AR17" s="10">
        <v>-648775.31855360593</v>
      </c>
      <c r="AS17" s="10">
        <v>-1969585.7015189803</v>
      </c>
      <c r="AT17" s="12">
        <f t="shared" si="5"/>
        <v>-6181318.9758033324</v>
      </c>
      <c r="AU17" s="12">
        <f t="shared" si="6"/>
        <v>-5110800.3148485525</v>
      </c>
    </row>
    <row r="18" spans="1:47" x14ac:dyDescent="0.2">
      <c r="B18" t="s">
        <v>11</v>
      </c>
      <c r="C18" s="23">
        <f>C17</f>
        <v>1070518.6609547802</v>
      </c>
      <c r="D18" s="23">
        <v>207116043.20081767</v>
      </c>
      <c r="E18" s="10">
        <v>1429043.4327713423</v>
      </c>
      <c r="F18" s="10">
        <v>1372584.6491259942</v>
      </c>
      <c r="G18" s="10"/>
      <c r="H18" t="s">
        <v>11</v>
      </c>
      <c r="I18" s="10">
        <v>0</v>
      </c>
      <c r="J18" s="10">
        <v>-860871.76935521362</v>
      </c>
      <c r="K18" s="10">
        <v>-122277.63114381673</v>
      </c>
      <c r="L18" s="10">
        <v>-1.4210854715202004E-7</v>
      </c>
      <c r="N18" t="s">
        <v>11</v>
      </c>
      <c r="O18" s="10">
        <v>0</v>
      </c>
      <c r="P18" s="10">
        <v>-845792.79608533392</v>
      </c>
      <c r="Q18" s="10">
        <v>-138666.37387550893</v>
      </c>
      <c r="R18" s="10">
        <v>-1.4210854715202004E-7</v>
      </c>
      <c r="S18" s="10"/>
      <c r="T18" s="40">
        <v>7</v>
      </c>
      <c r="U18" s="10">
        <f>SUM(D17:D18)</f>
        <v>177186784.78559512</v>
      </c>
      <c r="V18" s="10">
        <v>-1045364.1144095185</v>
      </c>
      <c r="W18" s="10">
        <v>-1242764.1125122355</v>
      </c>
      <c r="X18" s="10">
        <v>-1174239.6053254746</v>
      </c>
      <c r="AA18" t="s">
        <v>11</v>
      </c>
      <c r="AB18" s="10">
        <f t="shared" si="3"/>
        <v>0</v>
      </c>
      <c r="AC18" s="10">
        <f t="shared" si="3"/>
        <v>0</v>
      </c>
      <c r="AD18" s="10">
        <f t="shared" si="3"/>
        <v>0</v>
      </c>
      <c r="AE18" s="10">
        <f t="shared" si="3"/>
        <v>0</v>
      </c>
      <c r="AF18" s="10">
        <f t="shared" si="3"/>
        <v>1113054778.2499216</v>
      </c>
      <c r="AG18" s="10">
        <f t="shared" si="3"/>
        <v>0</v>
      </c>
      <c r="AH18" s="10">
        <f t="shared" si="3"/>
        <v>0</v>
      </c>
      <c r="AI18" s="10">
        <f t="shared" si="3"/>
        <v>0</v>
      </c>
      <c r="AJ18" s="10"/>
      <c r="AK18" t="s">
        <v>11</v>
      </c>
      <c r="AL18" s="10">
        <v>0</v>
      </c>
      <c r="AM18" s="10">
        <v>0</v>
      </c>
      <c r="AN18" s="10">
        <v>0</v>
      </c>
      <c r="AO18" s="10">
        <v>2.6635340858740513E-8</v>
      </c>
      <c r="AP18" s="10">
        <v>-977355.00516103965</v>
      </c>
      <c r="AQ18" s="10">
        <v>-2509606.2723894808</v>
      </c>
      <c r="AR18" s="10">
        <v>-631297.45428124338</v>
      </c>
      <c r="AS18" s="10">
        <v>-1913999.1874057599</v>
      </c>
      <c r="AT18" s="12">
        <f t="shared" si="5"/>
        <v>-6032257.9192374973</v>
      </c>
      <c r="AU18" s="12">
        <f>AT18+C18</f>
        <v>-4961739.2582827173</v>
      </c>
    </row>
    <row r="19" spans="1:47" x14ac:dyDescent="0.2">
      <c r="A19" s="59" t="s">
        <v>165</v>
      </c>
      <c r="B19" t="s">
        <v>36</v>
      </c>
      <c r="C19" s="64">
        <f>VLOOKUP(A19,'Input- MRM'!$C$7:$L$16,2+'Par Notional to Rho'!$B$3,FALSE)/(10*VLOOKUP(A19,'Input- MRM'!$C$7:$L$16,2,FALSE))</f>
        <v>866781.14906651282</v>
      </c>
      <c r="D19" s="23">
        <v>-25358636.189455438</v>
      </c>
      <c r="E19" s="10">
        <v>-6380.4134584781996</v>
      </c>
      <c r="F19" s="10">
        <v>-189928.91519898016</v>
      </c>
      <c r="G19" s="10"/>
      <c r="H19" t="s">
        <v>36</v>
      </c>
      <c r="I19" s="10">
        <v>0</v>
      </c>
      <c r="J19" s="10">
        <v>-842734.54261477815</v>
      </c>
      <c r="K19" s="10">
        <v>-135800.83030674927</v>
      </c>
      <c r="L19" s="10">
        <v>-2.8421709430404007E-7</v>
      </c>
      <c r="N19" t="s">
        <v>36</v>
      </c>
      <c r="O19" s="10">
        <v>0</v>
      </c>
      <c r="P19" s="10">
        <v>-825344.08249756554</v>
      </c>
      <c r="Q19" s="10">
        <v>-154002.07324731239</v>
      </c>
      <c r="R19" s="10">
        <v>-2.8421709430404007E-7</v>
      </c>
      <c r="S19" s="10"/>
      <c r="T19" s="40">
        <v>8</v>
      </c>
      <c r="U19" s="10">
        <v>0</v>
      </c>
      <c r="V19" s="10">
        <v>-868079.5721166553</v>
      </c>
      <c r="W19" s="10">
        <v>-163479.43208941384</v>
      </c>
      <c r="X19" s="10">
        <v>-6.2582073487531039E-8</v>
      </c>
      <c r="AA19" t="s">
        <v>36</v>
      </c>
      <c r="AB19" s="10">
        <f t="shared" si="3"/>
        <v>0</v>
      </c>
      <c r="AC19" s="10">
        <f t="shared" si="3"/>
        <v>0</v>
      </c>
      <c r="AD19" s="10">
        <f t="shared" si="3"/>
        <v>0</v>
      </c>
      <c r="AE19" s="10">
        <f t="shared" si="3"/>
        <v>0</v>
      </c>
      <c r="AF19" s="10">
        <f t="shared" si="3"/>
        <v>0</v>
      </c>
      <c r="AG19" s="10">
        <f t="shared" si="3"/>
        <v>0</v>
      </c>
      <c r="AH19" s="10">
        <f t="shared" si="3"/>
        <v>0</v>
      </c>
      <c r="AI19" s="10">
        <f t="shared" si="3"/>
        <v>0</v>
      </c>
      <c r="AJ19" s="10"/>
      <c r="AK19" t="s">
        <v>36</v>
      </c>
      <c r="AL19" s="10">
        <v>0</v>
      </c>
      <c r="AM19" s="10">
        <v>0</v>
      </c>
      <c r="AN19" s="10">
        <v>0</v>
      </c>
      <c r="AO19" s="10">
        <v>2.6635340858740513E-8</v>
      </c>
      <c r="AP19" s="10">
        <v>-9.4904758462626108E-7</v>
      </c>
      <c r="AQ19" s="10">
        <v>-2456732.7787847165</v>
      </c>
      <c r="AR19" s="10">
        <v>-614988.87156683975</v>
      </c>
      <c r="AS19" s="10">
        <v>-1862031.866406366</v>
      </c>
      <c r="AT19" s="12">
        <f t="shared" si="5"/>
        <v>-4933753.5167588452</v>
      </c>
      <c r="AU19" s="12">
        <f>AT19+C19</f>
        <v>-4066972.3676923322</v>
      </c>
    </row>
    <row r="20" spans="1:47" x14ac:dyDescent="0.2">
      <c r="B20" t="s">
        <v>37</v>
      </c>
      <c r="C20" s="23">
        <f>C19</f>
        <v>866781.14906651282</v>
      </c>
      <c r="D20" s="23">
        <v>-25847280.06401743</v>
      </c>
      <c r="E20" s="10">
        <v>-7166.9277481451536</v>
      </c>
      <c r="F20" s="10">
        <v>-215272.00746504165</v>
      </c>
      <c r="G20" s="10"/>
      <c r="H20" t="s">
        <v>37</v>
      </c>
      <c r="I20" s="10">
        <v>0</v>
      </c>
      <c r="J20" s="10">
        <v>-825090.9906814741</v>
      </c>
      <c r="K20" s="10">
        <v>-148352.47548376172</v>
      </c>
      <c r="L20" s="10">
        <v>-2.8421709430404007E-7</v>
      </c>
      <c r="N20" t="s">
        <v>37</v>
      </c>
      <c r="O20" s="10">
        <v>0</v>
      </c>
      <c r="P20" s="10">
        <v>-805454.99198223068</v>
      </c>
      <c r="Q20" s="10">
        <v>-168236.00227084514</v>
      </c>
      <c r="R20" s="10">
        <v>-2.8421709430404007E-7</v>
      </c>
      <c r="S20" s="10"/>
      <c r="T20" s="40">
        <v>9</v>
      </c>
      <c r="U20" s="10">
        <v>0</v>
      </c>
      <c r="V20" s="10">
        <v>-846973.86618424777</v>
      </c>
      <c r="W20" s="10">
        <v>-178589.32369089872</v>
      </c>
      <c r="X20" s="10">
        <v>-5.6631329703020209E-8</v>
      </c>
      <c r="AA20" t="s">
        <v>37</v>
      </c>
      <c r="AB20" s="10">
        <f t="shared" si="3"/>
        <v>0</v>
      </c>
      <c r="AC20" s="10">
        <f t="shared" si="3"/>
        <v>0</v>
      </c>
      <c r="AD20" s="10">
        <f t="shared" si="3"/>
        <v>0</v>
      </c>
      <c r="AE20" s="10">
        <f t="shared" si="3"/>
        <v>0</v>
      </c>
      <c r="AF20" s="10">
        <f t="shared" si="3"/>
        <v>0</v>
      </c>
      <c r="AG20" s="10">
        <f t="shared" si="3"/>
        <v>0</v>
      </c>
      <c r="AH20" s="10">
        <f t="shared" si="3"/>
        <v>0</v>
      </c>
      <c r="AI20" s="10">
        <f t="shared" si="3"/>
        <v>0</v>
      </c>
      <c r="AJ20" s="10"/>
      <c r="AK20" t="s">
        <v>37</v>
      </c>
      <c r="AL20" s="10">
        <v>0</v>
      </c>
      <c r="AM20" s="10">
        <v>0</v>
      </c>
      <c r="AN20" s="10">
        <v>0</v>
      </c>
      <c r="AO20" s="10">
        <v>2.6635340858740513E-8</v>
      </c>
      <c r="AP20" s="10">
        <v>-9.4904758462626108E-7</v>
      </c>
      <c r="AQ20" s="10">
        <v>-2405298.4419006165</v>
      </c>
      <c r="AR20" s="10">
        <v>-599127.65928453428</v>
      </c>
      <c r="AS20" s="10">
        <v>-1811492.4641407204</v>
      </c>
      <c r="AT20" s="12">
        <f t="shared" si="5"/>
        <v>-4815918.5653267941</v>
      </c>
      <c r="AU20" s="12">
        <f t="shared" si="6"/>
        <v>-3949137.4162602811</v>
      </c>
    </row>
    <row r="21" spans="1:47" x14ac:dyDescent="0.2">
      <c r="B21" t="s">
        <v>12</v>
      </c>
      <c r="C21" s="23">
        <f>C20</f>
        <v>866781.14906651282</v>
      </c>
      <c r="D21" s="23">
        <v>351947021.027574</v>
      </c>
      <c r="E21" s="10">
        <v>3000400.5275490731</v>
      </c>
      <c r="F21" s="10">
        <v>3218109.7417824264</v>
      </c>
      <c r="G21" s="10"/>
      <c r="H21" t="s">
        <v>12</v>
      </c>
      <c r="I21" s="10">
        <f>-I16</f>
        <v>1000000000</v>
      </c>
      <c r="J21" s="10">
        <v>-807942.55974936392</v>
      </c>
      <c r="K21" s="10">
        <v>-8111817.4875739161</v>
      </c>
      <c r="L21" s="10">
        <v>-9143733.4300677255</v>
      </c>
      <c r="N21" t="s">
        <v>12</v>
      </c>
      <c r="O21" s="10">
        <v>0</v>
      </c>
      <c r="P21" s="10">
        <v>-786127.16516417428</v>
      </c>
      <c r="Q21" s="10">
        <v>-181372.27056953977</v>
      </c>
      <c r="R21" s="10">
        <v>-1.4210854715202004E-7</v>
      </c>
      <c r="S21" s="10"/>
      <c r="T21" s="40">
        <v>10</v>
      </c>
      <c r="U21" s="10">
        <f>SUM(D19:D21)</f>
        <v>300741104.77410114</v>
      </c>
      <c r="V21" s="10">
        <v>-826463.95091092761</v>
      </c>
      <c r="W21" s="10">
        <v>-2583991.5703064245</v>
      </c>
      <c r="X21" s="10">
        <v>-2749896.4935183348</v>
      </c>
      <c r="AA21" t="s">
        <v>12</v>
      </c>
      <c r="AB21" s="10">
        <f t="shared" si="3"/>
        <v>0</v>
      </c>
      <c r="AC21" s="10">
        <f t="shared" si="3"/>
        <v>0</v>
      </c>
      <c r="AD21" s="10">
        <f t="shared" si="3"/>
        <v>0</v>
      </c>
      <c r="AE21" s="10">
        <f t="shared" si="3"/>
        <v>0</v>
      </c>
      <c r="AF21" s="10">
        <f t="shared" si="3"/>
        <v>0</v>
      </c>
      <c r="AG21" s="10">
        <f t="shared" si="3"/>
        <v>2915191741.3529701</v>
      </c>
      <c r="AH21" s="10">
        <f t="shared" si="3"/>
        <v>0</v>
      </c>
      <c r="AI21" s="10">
        <f t="shared" si="3"/>
        <v>0</v>
      </c>
      <c r="AJ21" s="10"/>
      <c r="AK21" t="s">
        <v>12</v>
      </c>
      <c r="AL21" s="10">
        <v>0</v>
      </c>
      <c r="AM21" s="10">
        <v>0</v>
      </c>
      <c r="AN21" s="10">
        <v>0</v>
      </c>
      <c r="AO21" s="10">
        <v>2.6635340858740513E-8</v>
      </c>
      <c r="AP21" s="10">
        <v>-9.4904758462626108E-7</v>
      </c>
      <c r="AQ21" s="10">
        <v>-2355307.4776701671</v>
      </c>
      <c r="AR21" s="10">
        <v>-583715.12939978624</v>
      </c>
      <c r="AS21" s="10">
        <v>-1762385.1691055752</v>
      </c>
      <c r="AT21" s="12">
        <f t="shared" si="5"/>
        <v>-4701407.7761764508</v>
      </c>
      <c r="AU21" s="12">
        <f t="shared" si="6"/>
        <v>-3834626.6271099378</v>
      </c>
    </row>
    <row r="22" spans="1:47" x14ac:dyDescent="0.2">
      <c r="A22" s="59" t="s">
        <v>166</v>
      </c>
      <c r="B22" t="s">
        <v>38</v>
      </c>
      <c r="C22" s="64">
        <f>VLOOKUP(A22,'Input- MRM'!$C$7:$L$16,2+'Par Notional to Rho'!$B$3,FALSE)/(10*VLOOKUP(A22,'Input- MRM'!$C$7:$L$16,2,FALSE))</f>
        <v>567897.13824470772</v>
      </c>
      <c r="D22" s="23">
        <v>-18348521.952557173</v>
      </c>
      <c r="E22" s="10">
        <v>-464.04094345787541</v>
      </c>
      <c r="F22" s="10">
        <v>-182305.182494901</v>
      </c>
      <c r="G22" s="10"/>
      <c r="H22" t="s">
        <v>38</v>
      </c>
      <c r="I22" s="10">
        <v>0</v>
      </c>
      <c r="J22" s="10">
        <v>-4.2632564145606011E-7</v>
      </c>
      <c r="K22" s="10">
        <v>-1.4210854715202004E-7</v>
      </c>
      <c r="L22" s="10">
        <v>-1.4210854715202004E-7</v>
      </c>
      <c r="N22" t="s">
        <v>38</v>
      </c>
      <c r="O22" s="10">
        <v>0</v>
      </c>
      <c r="P22" s="10">
        <v>-768005.46925653634</v>
      </c>
      <c r="Q22" s="10">
        <v>-193596.15479515924</v>
      </c>
      <c r="R22" s="10">
        <v>-1.4210854715202004E-7</v>
      </c>
      <c r="S22" s="10"/>
      <c r="T22" s="40">
        <v>11</v>
      </c>
      <c r="U22" s="10">
        <v>0</v>
      </c>
      <c r="V22" s="10">
        <v>-569054.47078006342</v>
      </c>
      <c r="W22" s="10">
        <v>-154169.02734853287</v>
      </c>
      <c r="X22" s="10">
        <v>1.7280954990674048E-8</v>
      </c>
      <c r="AA22" t="s">
        <v>38</v>
      </c>
      <c r="AB22" s="10">
        <f t="shared" ref="AB22:AI31" si="7">IF($AA22=AB$2&amp;"y",-AB$10,0)+IF($AA22=AB$4&amp;"y",AB$10,0)</f>
        <v>0</v>
      </c>
      <c r="AC22" s="10">
        <f t="shared" si="7"/>
        <v>0</v>
      </c>
      <c r="AD22" s="10">
        <f t="shared" si="7"/>
        <v>0</v>
      </c>
      <c r="AE22" s="10">
        <f t="shared" si="7"/>
        <v>0</v>
      </c>
      <c r="AF22" s="10">
        <f t="shared" si="7"/>
        <v>0</v>
      </c>
      <c r="AG22" s="10">
        <f t="shared" si="7"/>
        <v>0</v>
      </c>
      <c r="AH22" s="10">
        <f t="shared" si="7"/>
        <v>0</v>
      </c>
      <c r="AI22" s="10">
        <f t="shared" si="7"/>
        <v>0</v>
      </c>
      <c r="AJ22" s="10"/>
      <c r="AK22" t="s">
        <v>38</v>
      </c>
      <c r="AL22" s="10">
        <v>0</v>
      </c>
      <c r="AM22" s="10">
        <v>0</v>
      </c>
      <c r="AN22" s="10">
        <v>0</v>
      </c>
      <c r="AO22" s="10">
        <v>2.6635340858740513E-8</v>
      </c>
      <c r="AP22" s="10">
        <v>-9.4904758462626108E-7</v>
      </c>
      <c r="AQ22" s="10">
        <v>-2.4856419781994275E-6</v>
      </c>
      <c r="AR22" s="10">
        <v>-569229.27811493282</v>
      </c>
      <c r="AS22" s="10">
        <v>-1716151.1602673393</v>
      </c>
      <c r="AT22" s="12">
        <f t="shared" si="5"/>
        <v>-2285380.4383856803</v>
      </c>
      <c r="AU22" s="12">
        <f t="shared" si="6"/>
        <v>-1717483.3001409727</v>
      </c>
    </row>
    <row r="23" spans="1:47" x14ac:dyDescent="0.2">
      <c r="B23" t="s">
        <v>39</v>
      </c>
      <c r="C23" s="23">
        <f>C22</f>
        <v>567897.13824470772</v>
      </c>
      <c r="D23" s="23">
        <v>-18732534.091983657</v>
      </c>
      <c r="E23" s="10">
        <v>-505.6530528689828</v>
      </c>
      <c r="F23" s="10">
        <v>-200533.22875260442</v>
      </c>
      <c r="G23" s="10"/>
      <c r="H23" t="s">
        <v>39</v>
      </c>
      <c r="I23" s="10">
        <v>0</v>
      </c>
      <c r="J23" s="10">
        <v>-4.2632564145606011E-7</v>
      </c>
      <c r="K23" s="10">
        <v>-1.4210854715202004E-7</v>
      </c>
      <c r="L23" s="10">
        <v>-1.4210854715202004E-7</v>
      </c>
      <c r="N23" t="s">
        <v>39</v>
      </c>
      <c r="O23" s="10">
        <v>0</v>
      </c>
      <c r="P23" s="10">
        <v>-750399.78363875556</v>
      </c>
      <c r="Q23" s="10">
        <v>-204945.9893197536</v>
      </c>
      <c r="R23" s="10">
        <v>-1.4210854715202004E-7</v>
      </c>
      <c r="S23" s="10"/>
      <c r="T23" s="40">
        <v>12</v>
      </c>
      <c r="U23" s="10">
        <v>0</v>
      </c>
      <c r="V23" s="10">
        <v>-555037.44960312045</v>
      </c>
      <c r="W23" s="10">
        <v>-163207.39358604909</v>
      </c>
      <c r="X23" s="10">
        <v>5.9816662263932055E-8</v>
      </c>
      <c r="AA23" t="s">
        <v>39</v>
      </c>
      <c r="AB23" s="10">
        <f t="shared" si="7"/>
        <v>0</v>
      </c>
      <c r="AC23" s="10">
        <f t="shared" si="7"/>
        <v>0</v>
      </c>
      <c r="AD23" s="10">
        <f t="shared" si="7"/>
        <v>0</v>
      </c>
      <c r="AE23" s="10">
        <f t="shared" si="7"/>
        <v>0</v>
      </c>
      <c r="AF23" s="10">
        <f t="shared" si="7"/>
        <v>0</v>
      </c>
      <c r="AG23" s="10">
        <f t="shared" si="7"/>
        <v>0</v>
      </c>
      <c r="AH23" s="10">
        <f t="shared" si="7"/>
        <v>0</v>
      </c>
      <c r="AI23" s="10">
        <f t="shared" si="7"/>
        <v>0</v>
      </c>
      <c r="AJ23" s="10"/>
      <c r="AK23" t="s">
        <v>39</v>
      </c>
      <c r="AL23" s="10">
        <v>0</v>
      </c>
      <c r="AM23" s="10">
        <v>0</v>
      </c>
      <c r="AN23" s="10">
        <v>0</v>
      </c>
      <c r="AO23" s="10">
        <v>2.6635340858740513E-8</v>
      </c>
      <c r="AP23" s="10">
        <v>-9.4904758462626108E-7</v>
      </c>
      <c r="AQ23" s="10">
        <v>-2.4856419781994275E-6</v>
      </c>
      <c r="AR23" s="10">
        <v>-555156.00151700038</v>
      </c>
      <c r="AS23" s="10">
        <v>-1671234.1641581003</v>
      </c>
      <c r="AT23" s="12">
        <f t="shared" si="5"/>
        <v>-2226390.1656785086</v>
      </c>
      <c r="AU23" s="12">
        <f t="shared" si="6"/>
        <v>-1658493.027433801</v>
      </c>
    </row>
    <row r="24" spans="1:47" x14ac:dyDescent="0.2">
      <c r="B24" t="s">
        <v>40</v>
      </c>
      <c r="C24" s="23">
        <f t="shared" ref="C24:C26" si="8">C23</f>
        <v>567897.13824470772</v>
      </c>
      <c r="D24" s="23">
        <v>-19136026.153769433</v>
      </c>
      <c r="E24" s="10">
        <v>-547.22185963615777</v>
      </c>
      <c r="F24" s="10">
        <v>-219155.1571734609</v>
      </c>
      <c r="G24" s="10"/>
      <c r="H24" t="s">
        <v>40</v>
      </c>
      <c r="I24" s="10">
        <v>0</v>
      </c>
      <c r="J24" s="10">
        <v>-4.2632564145606011E-7</v>
      </c>
      <c r="K24" s="10">
        <v>-1.4210854715202004E-7</v>
      </c>
      <c r="L24" s="10">
        <v>-1.4210854715202004E-7</v>
      </c>
      <c r="N24" t="s">
        <v>40</v>
      </c>
      <c r="O24" s="10">
        <v>0</v>
      </c>
      <c r="P24" s="10">
        <v>-733296.670032928</v>
      </c>
      <c r="Q24" s="10">
        <v>-215458.87631063466</v>
      </c>
      <c r="R24" s="10">
        <v>-1.4210854715202004E-7</v>
      </c>
      <c r="S24" s="10"/>
      <c r="T24" s="40">
        <v>13</v>
      </c>
      <c r="U24" s="10">
        <v>0</v>
      </c>
      <c r="V24" s="10">
        <v>-541420.64788291324</v>
      </c>
      <c r="W24" s="10">
        <v>-171579.26214783452</v>
      </c>
      <c r="X24" s="10">
        <v>-5.5888971986820302E-8</v>
      </c>
      <c r="AA24" t="s">
        <v>40</v>
      </c>
      <c r="AB24" s="10">
        <f t="shared" si="7"/>
        <v>0</v>
      </c>
      <c r="AC24" s="10">
        <f t="shared" si="7"/>
        <v>0</v>
      </c>
      <c r="AD24" s="10">
        <f t="shared" si="7"/>
        <v>0</v>
      </c>
      <c r="AE24" s="10">
        <f t="shared" si="7"/>
        <v>0</v>
      </c>
      <c r="AF24" s="10">
        <f t="shared" si="7"/>
        <v>0</v>
      </c>
      <c r="AG24" s="10">
        <f t="shared" si="7"/>
        <v>0</v>
      </c>
      <c r="AH24" s="10">
        <f t="shared" si="7"/>
        <v>0</v>
      </c>
      <c r="AI24" s="10">
        <f t="shared" si="7"/>
        <v>0</v>
      </c>
      <c r="AJ24" s="10"/>
      <c r="AK24" t="s">
        <v>40</v>
      </c>
      <c r="AL24" s="10">
        <v>0</v>
      </c>
      <c r="AM24" s="10">
        <v>0</v>
      </c>
      <c r="AN24" s="10">
        <v>0</v>
      </c>
      <c r="AO24" s="10">
        <v>2.6635340858740513E-8</v>
      </c>
      <c r="AP24" s="10">
        <v>-9.4904758462626108E-7</v>
      </c>
      <c r="AQ24" s="10">
        <v>-2.4856419781994275E-6</v>
      </c>
      <c r="AR24" s="10">
        <v>-541484.55505288858</v>
      </c>
      <c r="AS24" s="10">
        <v>-1627599.8822018609</v>
      </c>
      <c r="AT24" s="12">
        <f t="shared" si="5"/>
        <v>-2169084.4372581574</v>
      </c>
      <c r="AU24" s="12">
        <f t="shared" si="6"/>
        <v>-1601187.2990134498</v>
      </c>
    </row>
    <row r="25" spans="1:47" x14ac:dyDescent="0.2">
      <c r="B25" t="s">
        <v>41</v>
      </c>
      <c r="C25" s="23">
        <f t="shared" si="8"/>
        <v>567897.13824470772</v>
      </c>
      <c r="D25" s="23">
        <v>-19558158.375648454</v>
      </c>
      <c r="E25" s="10">
        <v>-588.7473715078645</v>
      </c>
      <c r="F25" s="10">
        <v>-238189.04229059766</v>
      </c>
      <c r="G25" s="10"/>
      <c r="H25" t="s">
        <v>41</v>
      </c>
      <c r="I25" s="10">
        <v>0</v>
      </c>
      <c r="J25" s="10">
        <v>-4.2632564145606011E-7</v>
      </c>
      <c r="K25" s="10">
        <v>-1.4210854715202004E-7</v>
      </c>
      <c r="L25" s="10">
        <v>-1.4210854715202004E-7</v>
      </c>
      <c r="N25" t="s">
        <v>41</v>
      </c>
      <c r="O25" s="10">
        <v>0</v>
      </c>
      <c r="P25" s="10">
        <v>-716683.00056515471</v>
      </c>
      <c r="Q25" s="10">
        <v>-225170.71301720649</v>
      </c>
      <c r="R25" s="10">
        <v>-2.8421709430404007E-7</v>
      </c>
      <c r="S25" s="10"/>
      <c r="T25" s="40">
        <v>14</v>
      </c>
      <c r="U25" s="10">
        <v>0</v>
      </c>
      <c r="V25" s="10">
        <v>-528193.6113232841</v>
      </c>
      <c r="W25" s="10">
        <v>-179313.21957278243</v>
      </c>
      <c r="X25" s="10">
        <v>-1.3893448234679247E-8</v>
      </c>
      <c r="AA25" t="s">
        <v>41</v>
      </c>
      <c r="AB25" s="10">
        <f t="shared" si="7"/>
        <v>0</v>
      </c>
      <c r="AC25" s="10">
        <f t="shared" si="7"/>
        <v>0</v>
      </c>
      <c r="AD25" s="10">
        <f t="shared" si="7"/>
        <v>0</v>
      </c>
      <c r="AE25" s="10">
        <f t="shared" si="7"/>
        <v>0</v>
      </c>
      <c r="AF25" s="10">
        <f t="shared" si="7"/>
        <v>0</v>
      </c>
      <c r="AG25" s="10">
        <f t="shared" si="7"/>
        <v>0</v>
      </c>
      <c r="AH25" s="10">
        <f t="shared" si="7"/>
        <v>0</v>
      </c>
      <c r="AI25" s="10">
        <f t="shared" si="7"/>
        <v>0</v>
      </c>
      <c r="AJ25" s="10"/>
      <c r="AK25" t="s">
        <v>41</v>
      </c>
      <c r="AL25" s="10">
        <v>0</v>
      </c>
      <c r="AM25" s="10">
        <v>0</v>
      </c>
      <c r="AN25" s="10">
        <v>0</v>
      </c>
      <c r="AO25" s="10">
        <v>2.6635340858740513E-8</v>
      </c>
      <c r="AP25" s="10">
        <v>-9.4904758462626108E-7</v>
      </c>
      <c r="AQ25" s="10">
        <v>-2.4856419781994275E-6</v>
      </c>
      <c r="AR25" s="10">
        <v>-528204.44235292904</v>
      </c>
      <c r="AS25" s="10">
        <v>-1585214.8080656973</v>
      </c>
      <c r="AT25" s="12">
        <f t="shared" si="5"/>
        <v>-2113419.2504220344</v>
      </c>
      <c r="AU25" s="12">
        <f t="shared" si="6"/>
        <v>-1545522.1121773268</v>
      </c>
    </row>
    <row r="26" spans="1:47" x14ac:dyDescent="0.2">
      <c r="B26" t="s">
        <v>42</v>
      </c>
      <c r="C26" s="23">
        <f t="shared" si="8"/>
        <v>567897.13824470772</v>
      </c>
      <c r="D26" s="23">
        <v>337020237.82348835</v>
      </c>
      <c r="E26" s="10">
        <v>3663925.7631532345</v>
      </c>
      <c r="F26" s="10">
        <v>4342056.9532636954</v>
      </c>
      <c r="G26" s="10"/>
      <c r="H26" t="s">
        <v>42</v>
      </c>
      <c r="I26" s="10">
        <v>0</v>
      </c>
      <c r="J26" s="10">
        <v>-4.2632564145606011E-7</v>
      </c>
      <c r="K26" s="10">
        <v>-1.4210854715202004E-7</v>
      </c>
      <c r="L26" s="10">
        <v>-1.4210854715202004E-7</v>
      </c>
      <c r="N26" t="s">
        <v>42</v>
      </c>
      <c r="O26" s="10">
        <f>-O16</f>
        <v>1000000000</v>
      </c>
      <c r="P26" s="10">
        <v>-700545.95177197142</v>
      </c>
      <c r="Q26" s="10">
        <v>-10498443.76770821</v>
      </c>
      <c r="R26" s="10">
        <v>-12883668.29631727</v>
      </c>
      <c r="S26" s="10"/>
      <c r="T26" s="40">
        <v>15</v>
      </c>
      <c r="U26" s="10">
        <f>SUM(D22:D26)</f>
        <v>261244997.24952963</v>
      </c>
      <c r="V26" s="10">
        <v>-515346.12804342638</v>
      </c>
      <c r="W26" s="10">
        <v>-2867941.1374560897</v>
      </c>
      <c r="X26" s="10">
        <v>-3365793.8886352018</v>
      </c>
      <c r="AA26" t="s">
        <v>42</v>
      </c>
      <c r="AB26" s="10">
        <f t="shared" si="7"/>
        <v>0</v>
      </c>
      <c r="AC26" s="10">
        <f t="shared" si="7"/>
        <v>0</v>
      </c>
      <c r="AD26" s="10">
        <f t="shared" si="7"/>
        <v>0</v>
      </c>
      <c r="AE26" s="10">
        <f t="shared" si="7"/>
        <v>0</v>
      </c>
      <c r="AF26" s="10">
        <f t="shared" si="7"/>
        <v>0</v>
      </c>
      <c r="AG26" s="10">
        <f t="shared" si="7"/>
        <v>0</v>
      </c>
      <c r="AH26" s="10">
        <f t="shared" si="7"/>
        <v>0</v>
      </c>
      <c r="AI26" s="10">
        <f t="shared" si="7"/>
        <v>0</v>
      </c>
      <c r="AJ26" s="10"/>
      <c r="AK26" t="s">
        <v>42</v>
      </c>
      <c r="AL26" s="10">
        <v>0</v>
      </c>
      <c r="AM26" s="10">
        <v>0</v>
      </c>
      <c r="AN26" s="10">
        <v>0</v>
      </c>
      <c r="AO26" s="10">
        <v>2.6635340858740513E-8</v>
      </c>
      <c r="AP26" s="10">
        <v>-9.4904758462626108E-7</v>
      </c>
      <c r="AQ26" s="10">
        <v>-2.4856419781994275E-6</v>
      </c>
      <c r="AR26" s="10">
        <v>-515305.41043793951</v>
      </c>
      <c r="AS26" s="10">
        <v>-1544046.2123674126</v>
      </c>
      <c r="AT26" s="12">
        <f t="shared" si="5"/>
        <v>-2059351.6228087603</v>
      </c>
      <c r="AU26" s="12">
        <f t="shared" si="6"/>
        <v>-1491454.4845640524</v>
      </c>
    </row>
    <row r="27" spans="1:47" x14ac:dyDescent="0.2">
      <c r="A27" s="59" t="s">
        <v>167</v>
      </c>
      <c r="B27" t="s">
        <v>43</v>
      </c>
      <c r="C27" s="64">
        <f>VLOOKUP(A27,'Input- MRM'!$C$7:$L$16,2+'Par Notional to Rho'!$B$3,FALSE)/(10*VLOOKUP(A27,'Input- MRM'!$C$7:$L$16,2,FALSE))</f>
        <v>323384.72961102979</v>
      </c>
      <c r="D27" s="23">
        <v>-12285974.052593667</v>
      </c>
      <c r="E27" s="10">
        <v>-382.47661483537405</v>
      </c>
      <c r="F27" s="10">
        <v>-166702.74662667853</v>
      </c>
      <c r="G27" s="10"/>
      <c r="H27" t="s">
        <v>43</v>
      </c>
      <c r="I27" s="10">
        <v>0</v>
      </c>
      <c r="J27" s="10">
        <v>-4.2632564145606011E-7</v>
      </c>
      <c r="K27" s="10">
        <v>-1.4210854715202004E-7</v>
      </c>
      <c r="L27" s="10">
        <v>-1.4210854715202004E-7</v>
      </c>
      <c r="N27" t="s">
        <v>43</v>
      </c>
      <c r="O27" s="10">
        <v>0</v>
      </c>
      <c r="P27" s="10">
        <v>2.1316282072803006E-6</v>
      </c>
      <c r="Q27" s="10">
        <v>-1.4210854715202004E-7</v>
      </c>
      <c r="R27" s="10">
        <v>-2.8421709430404007E-7</v>
      </c>
      <c r="S27" s="10"/>
      <c r="T27" s="40">
        <v>16</v>
      </c>
      <c r="U27" s="10">
        <v>0</v>
      </c>
      <c r="V27" s="10">
        <v>-323948.57921054919</v>
      </c>
      <c r="W27" s="10">
        <v>-129669.85451108492</v>
      </c>
      <c r="X27" s="10">
        <v>1.9335233512048019E-8</v>
      </c>
      <c r="AA27" t="s">
        <v>43</v>
      </c>
      <c r="AB27" s="10">
        <f t="shared" si="7"/>
        <v>0</v>
      </c>
      <c r="AC27" s="10">
        <f t="shared" si="7"/>
        <v>0</v>
      </c>
      <c r="AD27" s="10">
        <f t="shared" si="7"/>
        <v>0</v>
      </c>
      <c r="AE27" s="10">
        <f t="shared" si="7"/>
        <v>0</v>
      </c>
      <c r="AF27" s="10">
        <f t="shared" si="7"/>
        <v>0</v>
      </c>
      <c r="AG27" s="10">
        <f t="shared" si="7"/>
        <v>0</v>
      </c>
      <c r="AH27" s="10">
        <f t="shared" si="7"/>
        <v>0</v>
      </c>
      <c r="AI27" s="10">
        <f t="shared" si="7"/>
        <v>0</v>
      </c>
      <c r="AJ27" s="10"/>
      <c r="AK27" t="s">
        <v>43</v>
      </c>
      <c r="AL27" s="10">
        <v>0</v>
      </c>
      <c r="AM27" s="10">
        <v>0</v>
      </c>
      <c r="AN27" s="10">
        <v>0</v>
      </c>
      <c r="AO27" s="10">
        <v>2.6635340858740513E-8</v>
      </c>
      <c r="AP27" s="10">
        <v>-9.4904758462626108E-7</v>
      </c>
      <c r="AQ27" s="10">
        <v>-2.4856419781994275E-6</v>
      </c>
      <c r="AR27" s="10">
        <v>-502777.4449930843</v>
      </c>
      <c r="AS27" s="10">
        <v>-1504062.1275816697</v>
      </c>
      <c r="AT27" s="12">
        <f t="shared" si="5"/>
        <v>-2006839.572578162</v>
      </c>
      <c r="AU27" s="12">
        <f t="shared" si="6"/>
        <v>-1683454.8429671321</v>
      </c>
    </row>
    <row r="28" spans="1:47" x14ac:dyDescent="0.2">
      <c r="B28" t="s">
        <v>44</v>
      </c>
      <c r="C28" s="23">
        <f>C27</f>
        <v>323384.72961102979</v>
      </c>
      <c r="D28" s="23">
        <v>-12571502.87013616</v>
      </c>
      <c r="E28" s="10">
        <v>-406.04913430746643</v>
      </c>
      <c r="F28" s="10">
        <v>-178938.42718077343</v>
      </c>
      <c r="G28" s="10"/>
      <c r="H28" t="s">
        <v>44</v>
      </c>
      <c r="I28" s="10">
        <v>0</v>
      </c>
      <c r="J28" s="10">
        <v>-4.2632564145606011E-7</v>
      </c>
      <c r="K28" s="10">
        <v>-1.4210854715202004E-7</v>
      </c>
      <c r="L28" s="10">
        <v>-1.4210854715202004E-7</v>
      </c>
      <c r="N28" t="s">
        <v>44</v>
      </c>
      <c r="O28" s="10">
        <v>0</v>
      </c>
      <c r="P28" s="10">
        <v>2.1316282072803006E-6</v>
      </c>
      <c r="Q28" s="10">
        <v>-1.4210854715202004E-7</v>
      </c>
      <c r="R28" s="10">
        <v>-2.8421709430404007E-7</v>
      </c>
      <c r="S28" s="10"/>
      <c r="T28" s="40">
        <v>17</v>
      </c>
      <c r="U28" s="10">
        <v>0</v>
      </c>
      <c r="V28" s="10">
        <v>-315806.94656217744</v>
      </c>
      <c r="W28" s="10">
        <v>-133689.75454120486</v>
      </c>
      <c r="X28" s="10">
        <v>-4.117138619689569E-8</v>
      </c>
      <c r="AA28" t="s">
        <v>44</v>
      </c>
      <c r="AB28" s="10">
        <f t="shared" si="7"/>
        <v>0</v>
      </c>
      <c r="AC28" s="10">
        <f t="shared" si="7"/>
        <v>0</v>
      </c>
      <c r="AD28" s="10">
        <f t="shared" si="7"/>
        <v>0</v>
      </c>
      <c r="AE28" s="10">
        <f t="shared" si="7"/>
        <v>0</v>
      </c>
      <c r="AF28" s="10">
        <f t="shared" si="7"/>
        <v>0</v>
      </c>
      <c r="AG28" s="10">
        <f t="shared" si="7"/>
        <v>0</v>
      </c>
      <c r="AH28" s="10">
        <f t="shared" si="7"/>
        <v>0</v>
      </c>
      <c r="AI28" s="10">
        <f t="shared" si="7"/>
        <v>0</v>
      </c>
      <c r="AJ28" s="10"/>
      <c r="AK28" t="s">
        <v>44</v>
      </c>
      <c r="AL28" s="10">
        <v>0</v>
      </c>
      <c r="AM28" s="10">
        <v>0</v>
      </c>
      <c r="AN28" s="10">
        <v>0</v>
      </c>
      <c r="AO28" s="10">
        <v>2.6635340858740513E-8</v>
      </c>
      <c r="AP28" s="10">
        <v>-9.4904758462626108E-7</v>
      </c>
      <c r="AQ28" s="10">
        <v>-2.4856419781994275E-6</v>
      </c>
      <c r="AR28" s="10">
        <v>-490610.76570425637</v>
      </c>
      <c r="AS28" s="10">
        <v>-1465231.3331586535</v>
      </c>
      <c r="AT28" s="12">
        <f t="shared" si="5"/>
        <v>-1955842.0988663179</v>
      </c>
      <c r="AU28" s="12">
        <f t="shared" si="6"/>
        <v>-1632457.369255288</v>
      </c>
    </row>
    <row r="29" spans="1:47" x14ac:dyDescent="0.2">
      <c r="B29" t="s">
        <v>45</v>
      </c>
      <c r="C29" s="23">
        <f t="shared" ref="C29:C31" si="9">C28</f>
        <v>323384.72961102979</v>
      </c>
      <c r="D29" s="23">
        <v>-12867528.478195889</v>
      </c>
      <c r="E29" s="10">
        <v>-429.59707536078059</v>
      </c>
      <c r="F29" s="10">
        <v>-191462.77321503568</v>
      </c>
      <c r="G29" s="10"/>
      <c r="H29" t="s">
        <v>45</v>
      </c>
      <c r="I29" s="10">
        <v>0</v>
      </c>
      <c r="J29" s="10">
        <v>-4.2632564145606011E-7</v>
      </c>
      <c r="K29" s="10">
        <v>-1.4210854715202004E-7</v>
      </c>
      <c r="L29" s="10">
        <v>-1.4210854715202004E-7</v>
      </c>
      <c r="N29" t="s">
        <v>45</v>
      </c>
      <c r="O29" s="10">
        <v>0</v>
      </c>
      <c r="P29" s="10">
        <v>2.1316282072803006E-6</v>
      </c>
      <c r="Q29" s="10">
        <v>-1.4210854715202004E-7</v>
      </c>
      <c r="R29" s="10">
        <v>-2.8421709430404007E-7</v>
      </c>
      <c r="S29" s="10"/>
      <c r="T29" s="40">
        <v>18</v>
      </c>
      <c r="U29" s="10">
        <v>0</v>
      </c>
      <c r="V29" s="10">
        <v>-307900.71290137252</v>
      </c>
      <c r="W29" s="10">
        <v>-137351.70758098111</v>
      </c>
      <c r="X29" s="10">
        <v>-1.9844192019190081E-8</v>
      </c>
      <c r="AA29" t="s">
        <v>45</v>
      </c>
      <c r="AB29" s="10">
        <f t="shared" si="7"/>
        <v>0</v>
      </c>
      <c r="AC29" s="10">
        <f t="shared" si="7"/>
        <v>0</v>
      </c>
      <c r="AD29" s="10">
        <f t="shared" si="7"/>
        <v>0</v>
      </c>
      <c r="AE29" s="10">
        <f t="shared" si="7"/>
        <v>0</v>
      </c>
      <c r="AF29" s="10">
        <f t="shared" si="7"/>
        <v>0</v>
      </c>
      <c r="AG29" s="10">
        <f t="shared" si="7"/>
        <v>0</v>
      </c>
      <c r="AH29" s="10">
        <f t="shared" si="7"/>
        <v>0</v>
      </c>
      <c r="AI29" s="10">
        <f t="shared" si="7"/>
        <v>0</v>
      </c>
      <c r="AJ29" s="10"/>
      <c r="AK29" t="s">
        <v>45</v>
      </c>
      <c r="AL29" s="10">
        <v>0</v>
      </c>
      <c r="AM29" s="10">
        <v>0</v>
      </c>
      <c r="AN29" s="10">
        <v>0</v>
      </c>
      <c r="AO29" s="10">
        <v>2.6635340858740513E-8</v>
      </c>
      <c r="AP29" s="10">
        <v>-9.4904758462626108E-7</v>
      </c>
      <c r="AQ29" s="10">
        <v>-2.4856419781994275E-6</v>
      </c>
      <c r="AR29" s="10">
        <v>-478795.82166490576</v>
      </c>
      <c r="AS29" s="10">
        <v>-1427523.3408588704</v>
      </c>
      <c r="AT29" s="12">
        <f t="shared" si="5"/>
        <v>-1906319.1625271842</v>
      </c>
      <c r="AU29" s="12">
        <f t="shared" si="6"/>
        <v>-1582934.4329161544</v>
      </c>
    </row>
    <row r="30" spans="1:47" x14ac:dyDescent="0.2">
      <c r="B30" t="s">
        <v>46</v>
      </c>
      <c r="C30" s="23">
        <f t="shared" si="9"/>
        <v>323384.72961102979</v>
      </c>
      <c r="D30" s="23">
        <v>-13174067.822057465</v>
      </c>
      <c r="E30" s="10">
        <v>-453.12045541414062</v>
      </c>
      <c r="F30" s="10">
        <v>-204286.01995245184</v>
      </c>
      <c r="G30" s="10"/>
      <c r="H30" t="s">
        <v>46</v>
      </c>
      <c r="I30" s="10">
        <v>0</v>
      </c>
      <c r="J30" s="10">
        <v>-4.2632564145606011E-7</v>
      </c>
      <c r="K30" s="10">
        <v>-1.4210854715202004E-7</v>
      </c>
      <c r="L30" s="10">
        <v>-1.4210854715202004E-7</v>
      </c>
      <c r="N30" t="s">
        <v>46</v>
      </c>
      <c r="O30" s="10">
        <v>0</v>
      </c>
      <c r="P30" s="10">
        <v>2.1316282072803006E-6</v>
      </c>
      <c r="Q30" s="10">
        <v>-1.4210854715202004E-7</v>
      </c>
      <c r="R30" s="10">
        <v>-2.8421709430404007E-7</v>
      </c>
      <c r="S30" s="10"/>
      <c r="T30" s="40">
        <v>19</v>
      </c>
      <c r="U30" s="10">
        <v>0</v>
      </c>
      <c r="V30" s="10">
        <v>-300223.63677316823</v>
      </c>
      <c r="W30" s="10">
        <v>-140671.92888129415</v>
      </c>
      <c r="X30" s="10">
        <v>-6.2379899292448089E-8</v>
      </c>
      <c r="AA30" t="s">
        <v>46</v>
      </c>
      <c r="AB30" s="10">
        <f t="shared" si="7"/>
        <v>0</v>
      </c>
      <c r="AC30" s="10">
        <f t="shared" si="7"/>
        <v>0</v>
      </c>
      <c r="AD30" s="10">
        <f t="shared" si="7"/>
        <v>0</v>
      </c>
      <c r="AE30" s="10">
        <f t="shared" si="7"/>
        <v>0</v>
      </c>
      <c r="AF30" s="10">
        <f t="shared" si="7"/>
        <v>0</v>
      </c>
      <c r="AG30" s="10">
        <f t="shared" si="7"/>
        <v>0</v>
      </c>
      <c r="AH30" s="10">
        <f t="shared" si="7"/>
        <v>0</v>
      </c>
      <c r="AI30" s="10">
        <f t="shared" si="7"/>
        <v>0</v>
      </c>
      <c r="AJ30" s="10"/>
      <c r="AK30" t="s">
        <v>46</v>
      </c>
      <c r="AL30" s="10">
        <v>0</v>
      </c>
      <c r="AM30" s="10">
        <v>0</v>
      </c>
      <c r="AN30" s="10">
        <v>0</v>
      </c>
      <c r="AO30" s="10">
        <v>2.6635340858740513E-8</v>
      </c>
      <c r="AP30" s="10">
        <v>-9.4904758462626108E-7</v>
      </c>
      <c r="AQ30" s="10">
        <v>-2.4856419781994275E-6</v>
      </c>
      <c r="AR30" s="10">
        <v>-467323.28684324853</v>
      </c>
      <c r="AS30" s="10">
        <v>-1390908.3802834742</v>
      </c>
      <c r="AT30" s="12">
        <f t="shared" si="5"/>
        <v>-1858231.6671301308</v>
      </c>
      <c r="AU30" s="12">
        <f t="shared" si="6"/>
        <v>-1534846.937519101</v>
      </c>
    </row>
    <row r="31" spans="1:47" x14ac:dyDescent="0.2">
      <c r="B31" t="s">
        <v>13</v>
      </c>
      <c r="C31" s="23">
        <f t="shared" si="9"/>
        <v>323384.72961102979</v>
      </c>
      <c r="D31" s="23">
        <v>242850497.03872293</v>
      </c>
      <c r="E31" s="10">
        <v>3016964.377227209</v>
      </c>
      <c r="F31" s="10">
        <v>3913680.3057537032</v>
      </c>
      <c r="G31" s="10"/>
      <c r="H31" t="s">
        <v>13</v>
      </c>
      <c r="I31" s="10">
        <v>0</v>
      </c>
      <c r="J31" s="10">
        <v>-4.2632564145606011E-7</v>
      </c>
      <c r="K31" s="10">
        <v>-1.4210854715202004E-7</v>
      </c>
      <c r="L31" s="10">
        <v>-1.4210854715202004E-7</v>
      </c>
      <c r="N31" t="s">
        <v>13</v>
      </c>
      <c r="O31" s="10">
        <v>0</v>
      </c>
      <c r="P31" s="10">
        <v>2.1316282072803006E-6</v>
      </c>
      <c r="Q31" s="10">
        <v>-1.4210854715202004E-7</v>
      </c>
      <c r="R31" s="10">
        <v>-2.8421709430404007E-7</v>
      </c>
      <c r="S31" s="10"/>
      <c r="T31" s="40">
        <v>20</v>
      </c>
      <c r="U31" s="10">
        <f>SUM(D27:D31)</f>
        <v>191951423.81573975</v>
      </c>
      <c r="V31" s="10">
        <v>-292769.62423244864</v>
      </c>
      <c r="W31" s="10">
        <v>-2403158.5361976246</v>
      </c>
      <c r="X31" s="10">
        <v>-3093411.4453521566</v>
      </c>
      <c r="AA31" t="s">
        <v>13</v>
      </c>
      <c r="AB31" s="10">
        <f t="shared" si="7"/>
        <v>0</v>
      </c>
      <c r="AC31" s="10">
        <f t="shared" si="7"/>
        <v>0</v>
      </c>
      <c r="AD31" s="10">
        <f t="shared" si="7"/>
        <v>0</v>
      </c>
      <c r="AE31" s="10">
        <f t="shared" si="7"/>
        <v>0</v>
      </c>
      <c r="AF31" s="10">
        <f t="shared" si="7"/>
        <v>0</v>
      </c>
      <c r="AG31" s="10">
        <f t="shared" si="7"/>
        <v>0</v>
      </c>
      <c r="AH31" s="10">
        <f t="shared" si="7"/>
        <v>753364009.98661685</v>
      </c>
      <c r="AI31" s="10">
        <f t="shared" si="7"/>
        <v>0</v>
      </c>
      <c r="AJ31" s="10"/>
      <c r="AK31" t="s">
        <v>13</v>
      </c>
      <c r="AL31" s="10">
        <v>0</v>
      </c>
      <c r="AM31" s="10">
        <v>0</v>
      </c>
      <c r="AN31" s="10">
        <v>0</v>
      </c>
      <c r="AO31" s="10">
        <v>2.6635340858740513E-8</v>
      </c>
      <c r="AP31" s="10">
        <v>-9.4904758462626108E-7</v>
      </c>
      <c r="AQ31" s="10">
        <v>-2.4856419781994275E-6</v>
      </c>
      <c r="AR31" s="10">
        <v>-456184.05561810121</v>
      </c>
      <c r="AS31" s="10">
        <v>-1355357.3846239967</v>
      </c>
      <c r="AT31" s="12">
        <f t="shared" si="5"/>
        <v>-1811541.4402455059</v>
      </c>
      <c r="AU31" s="12">
        <f t="shared" si="6"/>
        <v>-1488156.710634476</v>
      </c>
    </row>
    <row r="32" spans="1:47" x14ac:dyDescent="0.2">
      <c r="A32" s="59" t="s">
        <v>168</v>
      </c>
      <c r="B32" t="s">
        <v>47</v>
      </c>
      <c r="C32" s="64">
        <f>VLOOKUP(A32,'Input- MRM'!$C$7:$L$16,2+'Par Notional to Rho'!$B$3,FALSE)/(10*VLOOKUP(A32,'Input- MRM'!$C$7:$L$16,2,FALSE))</f>
        <v>171894.78707636206</v>
      </c>
      <c r="D32" s="23">
        <v>-7502552.8743802886</v>
      </c>
      <c r="E32" s="10">
        <v>833.17126218888905</v>
      </c>
      <c r="F32" s="10">
        <v>-125344.77736862148</v>
      </c>
      <c r="G32" s="10"/>
      <c r="H32" t="s">
        <v>47</v>
      </c>
      <c r="I32" s="10">
        <v>0</v>
      </c>
      <c r="J32" s="10">
        <v>-4.2632564145606011E-7</v>
      </c>
      <c r="K32" s="10">
        <v>-1.4210854715202004E-7</v>
      </c>
      <c r="L32" s="10">
        <v>-1.4210854715202004E-7</v>
      </c>
      <c r="N32" t="s">
        <v>47</v>
      </c>
      <c r="O32" s="10">
        <v>0</v>
      </c>
      <c r="P32" s="10">
        <v>2.1316282072803006E-6</v>
      </c>
      <c r="Q32" s="10">
        <v>-1.4210854715202004E-7</v>
      </c>
      <c r="R32" s="10">
        <v>-2.8421709430404007E-7</v>
      </c>
      <c r="S32" s="10"/>
      <c r="T32" s="40">
        <v>21</v>
      </c>
      <c r="U32" s="10">
        <v>0</v>
      </c>
      <c r="V32" s="10">
        <v>-172108.69704366373</v>
      </c>
      <c r="W32" s="10">
        <v>-90661.313815296453</v>
      </c>
      <c r="X32" s="10">
        <v>-1.3893448234679247E-8</v>
      </c>
      <c r="AA32" t="s">
        <v>47</v>
      </c>
      <c r="AB32" s="10">
        <f t="shared" ref="AB32:AI41" si="10">IF($AA32=AB$2&amp;"y",-AB$10,0)+IF($AA32=AB$4&amp;"y",AB$10,0)</f>
        <v>0</v>
      </c>
      <c r="AC32" s="10">
        <f t="shared" si="10"/>
        <v>0</v>
      </c>
      <c r="AD32" s="10">
        <f t="shared" si="10"/>
        <v>0</v>
      </c>
      <c r="AE32" s="10">
        <f t="shared" si="10"/>
        <v>0</v>
      </c>
      <c r="AF32" s="10">
        <f t="shared" si="10"/>
        <v>0</v>
      </c>
      <c r="AG32" s="10">
        <f t="shared" si="10"/>
        <v>0</v>
      </c>
      <c r="AH32" s="10">
        <f t="shared" si="10"/>
        <v>0</v>
      </c>
      <c r="AI32" s="10">
        <f t="shared" si="10"/>
        <v>0</v>
      </c>
      <c r="AJ32" s="10"/>
      <c r="AK32" t="s">
        <v>47</v>
      </c>
      <c r="AL32" s="10">
        <v>0</v>
      </c>
      <c r="AM32" s="10">
        <v>0</v>
      </c>
      <c r="AN32" s="10">
        <v>0</v>
      </c>
      <c r="AO32" s="10">
        <v>2.6635340858740513E-8</v>
      </c>
      <c r="AP32" s="10">
        <v>-9.4904758462626108E-7</v>
      </c>
      <c r="AQ32" s="10">
        <v>-2.4856419781994275E-6</v>
      </c>
      <c r="AR32" s="10">
        <v>1.4988325091014523E-6</v>
      </c>
      <c r="AS32" s="10">
        <v>-1321246.2994939678</v>
      </c>
      <c r="AT32" s="12">
        <f t="shared" si="5"/>
        <v>-1321246.299495877</v>
      </c>
      <c r="AU32" s="12">
        <f t="shared" si="6"/>
        <v>-1149351.5124195148</v>
      </c>
    </row>
    <row r="33" spans="1:47" x14ac:dyDescent="0.2">
      <c r="B33" t="s">
        <v>48</v>
      </c>
      <c r="C33" s="23">
        <f>C32</f>
        <v>171894.78707636206</v>
      </c>
      <c r="D33" s="23">
        <v>-7683579.2677637395</v>
      </c>
      <c r="E33" s="10">
        <v>872.26286033254121</v>
      </c>
      <c r="F33" s="10">
        <v>-132782.87183672935</v>
      </c>
      <c r="G33" s="10"/>
      <c r="H33" t="s">
        <v>48</v>
      </c>
      <c r="I33" s="10">
        <v>0</v>
      </c>
      <c r="J33" s="10">
        <v>-4.2632564145606011E-7</v>
      </c>
      <c r="K33" s="10">
        <v>-1.4210854715202004E-7</v>
      </c>
      <c r="L33" s="10">
        <v>-1.4210854715202004E-7</v>
      </c>
      <c r="N33" t="s">
        <v>48</v>
      </c>
      <c r="O33" s="10">
        <v>0</v>
      </c>
      <c r="P33" s="10">
        <v>2.1316282072803006E-6</v>
      </c>
      <c r="Q33" s="10">
        <v>-1.4210854715202004E-7</v>
      </c>
      <c r="R33" s="10">
        <v>-2.8421709430404007E-7</v>
      </c>
      <c r="S33" s="10"/>
      <c r="T33" s="40">
        <v>22</v>
      </c>
      <c r="U33" s="10">
        <v>0</v>
      </c>
      <c r="V33" s="10">
        <v>-167806.88978046726</v>
      </c>
      <c r="W33" s="10">
        <v>-92198.896303022091</v>
      </c>
      <c r="X33" s="10">
        <v>-1.9844192019190081E-8</v>
      </c>
      <c r="AA33" t="s">
        <v>48</v>
      </c>
      <c r="AB33" s="10">
        <f t="shared" si="10"/>
        <v>0</v>
      </c>
      <c r="AC33" s="10">
        <f t="shared" si="10"/>
        <v>0</v>
      </c>
      <c r="AD33" s="10">
        <f t="shared" si="10"/>
        <v>0</v>
      </c>
      <c r="AE33" s="10">
        <f t="shared" si="10"/>
        <v>0</v>
      </c>
      <c r="AF33" s="10">
        <f t="shared" si="10"/>
        <v>0</v>
      </c>
      <c r="AG33" s="10">
        <f t="shared" si="10"/>
        <v>0</v>
      </c>
      <c r="AH33" s="10">
        <f t="shared" si="10"/>
        <v>0</v>
      </c>
      <c r="AI33" s="10">
        <f t="shared" si="10"/>
        <v>0</v>
      </c>
      <c r="AJ33" s="10"/>
      <c r="AK33" t="s">
        <v>48</v>
      </c>
      <c r="AL33" s="10">
        <v>0</v>
      </c>
      <c r="AM33" s="10">
        <v>0</v>
      </c>
      <c r="AN33" s="10">
        <v>0</v>
      </c>
      <c r="AO33" s="10">
        <v>2.6635340858740513E-8</v>
      </c>
      <c r="AP33" s="10">
        <v>-9.4904758462626108E-7</v>
      </c>
      <c r="AQ33" s="10">
        <v>-2.4856419781994275E-6</v>
      </c>
      <c r="AR33" s="10">
        <v>1.4988325091014523E-6</v>
      </c>
      <c r="AS33" s="10">
        <v>-1288112.5261551698</v>
      </c>
      <c r="AT33" s="12">
        <f t="shared" si="5"/>
        <v>-1288112.526157079</v>
      </c>
      <c r="AU33" s="12">
        <f t="shared" si="6"/>
        <v>-1116217.7390807169</v>
      </c>
    </row>
    <row r="34" spans="1:47" x14ac:dyDescent="0.2">
      <c r="B34" t="s">
        <v>49</v>
      </c>
      <c r="C34" s="23">
        <f t="shared" ref="C34:C36" si="11">C33</f>
        <v>171894.78707636206</v>
      </c>
      <c r="D34" s="23">
        <v>-7870271.6946128607</v>
      </c>
      <c r="E34" s="10">
        <v>911.32565567884592</v>
      </c>
      <c r="F34" s="10">
        <v>-140401.75781484717</v>
      </c>
      <c r="G34" s="10"/>
      <c r="H34" t="s">
        <v>49</v>
      </c>
      <c r="I34" s="10">
        <v>0</v>
      </c>
      <c r="J34" s="10">
        <v>-4.2632564145606011E-7</v>
      </c>
      <c r="K34" s="10">
        <v>-1.4210854715202004E-7</v>
      </c>
      <c r="L34" s="10">
        <v>-1.4210854715202004E-7</v>
      </c>
      <c r="N34" t="s">
        <v>49</v>
      </c>
      <c r="O34" s="10">
        <v>0</v>
      </c>
      <c r="P34" s="10">
        <v>2.1316282072803006E-6</v>
      </c>
      <c r="Q34" s="10">
        <v>-1.4210854715202004E-7</v>
      </c>
      <c r="R34" s="10">
        <v>-2.8421709430404007E-7</v>
      </c>
      <c r="S34" s="10"/>
      <c r="T34" s="40">
        <v>23</v>
      </c>
      <c r="U34" s="10">
        <v>0</v>
      </c>
      <c r="V34" s="10">
        <v>-163627.36077870976</v>
      </c>
      <c r="W34" s="10">
        <v>-93593.021451981942</v>
      </c>
      <c r="X34" s="10">
        <v>-5.6429155507937251E-8</v>
      </c>
      <c r="AA34" t="s">
        <v>49</v>
      </c>
      <c r="AB34" s="10">
        <f t="shared" si="10"/>
        <v>0</v>
      </c>
      <c r="AC34" s="10">
        <f t="shared" si="10"/>
        <v>0</v>
      </c>
      <c r="AD34" s="10">
        <f t="shared" si="10"/>
        <v>0</v>
      </c>
      <c r="AE34" s="10">
        <f t="shared" si="10"/>
        <v>0</v>
      </c>
      <c r="AF34" s="10">
        <f t="shared" si="10"/>
        <v>0</v>
      </c>
      <c r="AG34" s="10">
        <f t="shared" si="10"/>
        <v>0</v>
      </c>
      <c r="AH34" s="10">
        <f t="shared" si="10"/>
        <v>0</v>
      </c>
      <c r="AI34" s="10">
        <f t="shared" si="10"/>
        <v>0</v>
      </c>
      <c r="AJ34" s="10"/>
      <c r="AK34" t="s">
        <v>49</v>
      </c>
      <c r="AL34" s="10">
        <v>0</v>
      </c>
      <c r="AM34" s="10">
        <v>0</v>
      </c>
      <c r="AN34" s="10">
        <v>0</v>
      </c>
      <c r="AO34" s="10">
        <v>2.6635340858740513E-8</v>
      </c>
      <c r="AP34" s="10">
        <v>-9.4904758462626108E-7</v>
      </c>
      <c r="AQ34" s="10">
        <v>-2.4856419781994275E-6</v>
      </c>
      <c r="AR34" s="10">
        <v>1.4988325091014523E-6</v>
      </c>
      <c r="AS34" s="10">
        <v>-1255920.5464903214</v>
      </c>
      <c r="AT34" s="12">
        <f t="shared" si="5"/>
        <v>-1255920.5464922306</v>
      </c>
      <c r="AU34" s="12">
        <f t="shared" si="6"/>
        <v>-1084025.7594158687</v>
      </c>
    </row>
    <row r="35" spans="1:47" x14ac:dyDescent="0.2">
      <c r="B35" t="s">
        <v>50</v>
      </c>
      <c r="C35" s="23">
        <f t="shared" si="11"/>
        <v>171894.78707636206</v>
      </c>
      <c r="D35" s="23">
        <v>-8062652.8318551164</v>
      </c>
      <c r="E35" s="10">
        <v>950.3596453766711</v>
      </c>
      <c r="F35" s="10">
        <v>-148206.95453732132</v>
      </c>
      <c r="G35" s="10"/>
      <c r="H35" t="s">
        <v>50</v>
      </c>
      <c r="I35" s="10">
        <v>0</v>
      </c>
      <c r="J35" s="10">
        <v>-4.2632564145606011E-7</v>
      </c>
      <c r="K35" s="10">
        <v>-1.4210854715202004E-7</v>
      </c>
      <c r="L35" s="10">
        <v>-1.4210854715202004E-7</v>
      </c>
      <c r="N35" t="s">
        <v>50</v>
      </c>
      <c r="O35" s="10">
        <v>0</v>
      </c>
      <c r="P35" s="10">
        <v>2.1316282072803006E-6</v>
      </c>
      <c r="Q35" s="10">
        <v>-1.4210854715202004E-7</v>
      </c>
      <c r="R35" s="10">
        <v>-2.8421709430404007E-7</v>
      </c>
      <c r="S35" s="10"/>
      <c r="T35" s="40">
        <v>24</v>
      </c>
      <c r="U35" s="10">
        <v>0</v>
      </c>
      <c r="V35" s="10">
        <v>-159565.6854870019</v>
      </c>
      <c r="W35" s="10">
        <v>-94852.838326923636</v>
      </c>
      <c r="X35" s="10">
        <v>-1.9844192019190081E-8</v>
      </c>
      <c r="AA35" t="s">
        <v>50</v>
      </c>
      <c r="AB35" s="10">
        <f t="shared" si="10"/>
        <v>0</v>
      </c>
      <c r="AC35" s="10">
        <f t="shared" si="10"/>
        <v>0</v>
      </c>
      <c r="AD35" s="10">
        <f t="shared" si="10"/>
        <v>0</v>
      </c>
      <c r="AE35" s="10">
        <f t="shared" si="10"/>
        <v>0</v>
      </c>
      <c r="AF35" s="10">
        <f t="shared" si="10"/>
        <v>0</v>
      </c>
      <c r="AG35" s="10">
        <f t="shared" si="10"/>
        <v>0</v>
      </c>
      <c r="AH35" s="10">
        <f t="shared" si="10"/>
        <v>0</v>
      </c>
      <c r="AI35" s="10">
        <f t="shared" si="10"/>
        <v>0</v>
      </c>
      <c r="AJ35" s="10"/>
      <c r="AK35" t="s">
        <v>50</v>
      </c>
      <c r="AL35" s="10">
        <v>0</v>
      </c>
      <c r="AM35" s="10">
        <v>0</v>
      </c>
      <c r="AN35" s="10">
        <v>0</v>
      </c>
      <c r="AO35" s="10">
        <v>2.6635340858740513E-8</v>
      </c>
      <c r="AP35" s="10">
        <v>-9.4904758462626108E-7</v>
      </c>
      <c r="AQ35" s="10">
        <v>-2.4856419781994275E-6</v>
      </c>
      <c r="AR35" s="10">
        <v>1.4988325091014523E-6</v>
      </c>
      <c r="AS35" s="10">
        <v>-1224636.2823520543</v>
      </c>
      <c r="AT35" s="12">
        <f t="shared" si="5"/>
        <v>-1224636.2823539635</v>
      </c>
      <c r="AU35" s="12">
        <f t="shared" si="6"/>
        <v>-1052741.4952776013</v>
      </c>
    </row>
    <row r="36" spans="1:47" x14ac:dyDescent="0.2">
      <c r="B36" t="s">
        <v>51</v>
      </c>
      <c r="C36" s="23">
        <f t="shared" si="11"/>
        <v>171894.78707636206</v>
      </c>
      <c r="D36" s="23">
        <v>72993693.372518688</v>
      </c>
      <c r="E36" s="10">
        <v>1032877.601825728</v>
      </c>
      <c r="F36" s="10">
        <v>1380249.3317943318</v>
      </c>
      <c r="G36" s="10"/>
      <c r="H36" t="s">
        <v>51</v>
      </c>
      <c r="I36" s="10">
        <v>0</v>
      </c>
      <c r="J36" s="10">
        <v>-4.2632564145606011E-7</v>
      </c>
      <c r="K36" s="10">
        <v>-1.4210854715202004E-7</v>
      </c>
      <c r="L36" s="10">
        <v>-1.4210854715202004E-7</v>
      </c>
      <c r="N36" t="s">
        <v>51</v>
      </c>
      <c r="O36" s="10">
        <v>0</v>
      </c>
      <c r="P36" s="10">
        <v>2.1316282072803006E-6</v>
      </c>
      <c r="Q36" s="10">
        <v>-1.4210854715202004E-7</v>
      </c>
      <c r="R36" s="10">
        <v>-2.8421709430404007E-7</v>
      </c>
      <c r="S36" s="10"/>
      <c r="T36" s="40">
        <v>25</v>
      </c>
      <c r="U36" s="10">
        <f>SUM(D32:D36)</f>
        <v>41874636.703906685</v>
      </c>
      <c r="V36" s="10">
        <v>-155617.61799647121</v>
      </c>
      <c r="W36" s="10">
        <v>-627772.52457943279</v>
      </c>
      <c r="X36" s="10">
        <v>-791814.15077508066</v>
      </c>
      <c r="AA36" t="s">
        <v>51</v>
      </c>
      <c r="AB36" s="10">
        <f t="shared" si="10"/>
        <v>0</v>
      </c>
      <c r="AC36" s="10">
        <f t="shared" si="10"/>
        <v>0</v>
      </c>
      <c r="AD36" s="10">
        <f t="shared" si="10"/>
        <v>0</v>
      </c>
      <c r="AE36" s="10">
        <f t="shared" si="10"/>
        <v>0</v>
      </c>
      <c r="AF36" s="10">
        <f t="shared" si="10"/>
        <v>0</v>
      </c>
      <c r="AG36" s="10">
        <f t="shared" si="10"/>
        <v>0</v>
      </c>
      <c r="AH36" s="10">
        <f t="shared" si="10"/>
        <v>0</v>
      </c>
      <c r="AI36" s="10">
        <f t="shared" si="10"/>
        <v>0</v>
      </c>
      <c r="AJ36" s="10"/>
      <c r="AK36" t="s">
        <v>51</v>
      </c>
      <c r="AL36" s="10">
        <v>0</v>
      </c>
      <c r="AM36" s="10">
        <v>0</v>
      </c>
      <c r="AN36" s="10">
        <v>0</v>
      </c>
      <c r="AO36" s="10">
        <v>2.6635340858740513E-8</v>
      </c>
      <c r="AP36" s="10">
        <v>-9.4904758462626108E-7</v>
      </c>
      <c r="AQ36" s="10">
        <v>-2.4856419781994275E-6</v>
      </c>
      <c r="AR36" s="10">
        <v>1.4988325091014523E-6</v>
      </c>
      <c r="AS36" s="10">
        <v>-1194227.0315076492</v>
      </c>
      <c r="AT36" s="12">
        <f t="shared" si="5"/>
        <v>-1194227.0315095584</v>
      </c>
      <c r="AU36" s="12">
        <f t="shared" si="6"/>
        <v>-1022332.2444331964</v>
      </c>
    </row>
    <row r="37" spans="1:47" x14ac:dyDescent="0.2">
      <c r="A37" s="59" t="s">
        <v>169</v>
      </c>
      <c r="B37" t="s">
        <v>52</v>
      </c>
      <c r="C37" s="64">
        <f>VLOOKUP(A37,'Input- MRM'!$C$7:$L$16,2+'Par Notional to Rho'!$B$3,FALSE)/(10*VLOOKUP(A37,'Input- MRM'!$C$7:$L$16,2,FALSE))</f>
        <v>130240.71745026023</v>
      </c>
      <c r="D37" s="23">
        <v>-6456784.6267399928</v>
      </c>
      <c r="E37" s="10">
        <v>779.15044818772003</v>
      </c>
      <c r="F37" s="10">
        <v>-125402.35432942517</v>
      </c>
      <c r="G37" s="10"/>
      <c r="H37" t="s">
        <v>52</v>
      </c>
      <c r="I37" s="10">
        <v>0</v>
      </c>
      <c r="J37" s="10">
        <v>-4.2632564145606011E-7</v>
      </c>
      <c r="K37" s="10">
        <v>-1.4210854715202004E-7</v>
      </c>
      <c r="L37" s="10">
        <v>-1.4210854715202004E-7</v>
      </c>
      <c r="N37" t="s">
        <v>52</v>
      </c>
      <c r="O37" s="10">
        <v>0</v>
      </c>
      <c r="P37" s="10">
        <v>2.1316282072803006E-6</v>
      </c>
      <c r="Q37" s="10">
        <v>-1.4210854715202004E-7</v>
      </c>
      <c r="R37" s="10">
        <v>-2.8421709430404007E-7</v>
      </c>
      <c r="S37" s="10"/>
      <c r="T37" s="40">
        <v>26</v>
      </c>
      <c r="U37" s="10">
        <v>0</v>
      </c>
      <c r="V37" s="10">
        <v>-130312.57930619069</v>
      </c>
      <c r="W37" s="10">
        <v>-83595.105457815531</v>
      </c>
      <c r="X37" s="10">
        <v>-1.9844192019190081E-8</v>
      </c>
      <c r="AA37" t="s">
        <v>52</v>
      </c>
      <c r="AB37" s="10">
        <f t="shared" si="10"/>
        <v>0</v>
      </c>
      <c r="AC37" s="10">
        <f t="shared" si="10"/>
        <v>0</v>
      </c>
      <c r="AD37" s="10">
        <f t="shared" si="10"/>
        <v>0</v>
      </c>
      <c r="AE37" s="10">
        <f t="shared" si="10"/>
        <v>0</v>
      </c>
      <c r="AF37" s="10">
        <f t="shared" si="10"/>
        <v>0</v>
      </c>
      <c r="AG37" s="10">
        <f t="shared" si="10"/>
        <v>0</v>
      </c>
      <c r="AH37" s="10">
        <f t="shared" si="10"/>
        <v>0</v>
      </c>
      <c r="AI37" s="10">
        <f t="shared" si="10"/>
        <v>0</v>
      </c>
      <c r="AJ37" s="10"/>
      <c r="AK37" t="s">
        <v>52</v>
      </c>
      <c r="AL37" s="10">
        <v>0</v>
      </c>
      <c r="AM37" s="10">
        <v>0</v>
      </c>
      <c r="AN37" s="10">
        <v>0</v>
      </c>
      <c r="AO37" s="10">
        <v>2.6635340858740513E-8</v>
      </c>
      <c r="AP37" s="10">
        <v>-9.4904758462626108E-7</v>
      </c>
      <c r="AQ37" s="10">
        <v>-2.4856419781994275E-6</v>
      </c>
      <c r="AR37" s="10">
        <v>1.4988325091014523E-6</v>
      </c>
      <c r="AS37" s="10">
        <v>-1164661.406646881</v>
      </c>
      <c r="AT37" s="12">
        <f t="shared" si="5"/>
        <v>-1164661.4066487902</v>
      </c>
      <c r="AU37" s="12">
        <f t="shared" si="6"/>
        <v>-1034420.68919853</v>
      </c>
    </row>
    <row r="38" spans="1:47" x14ac:dyDescent="0.2">
      <c r="B38" t="s">
        <v>53</v>
      </c>
      <c r="C38" s="23">
        <f>C37</f>
        <v>130240.71745026023</v>
      </c>
      <c r="D38" s="23">
        <v>-6616769.1935600899</v>
      </c>
      <c r="E38" s="10">
        <v>808.66016125077385</v>
      </c>
      <c r="F38" s="10">
        <v>-131808.30863644829</v>
      </c>
      <c r="G38" s="10"/>
      <c r="H38" t="s">
        <v>53</v>
      </c>
      <c r="I38" s="10">
        <v>0</v>
      </c>
      <c r="J38" s="10">
        <v>-4.2632564145606011E-7</v>
      </c>
      <c r="K38" s="10">
        <v>-1.4210854715202004E-7</v>
      </c>
      <c r="L38" s="10">
        <v>-1.4210854715202004E-7</v>
      </c>
      <c r="N38" t="s">
        <v>53</v>
      </c>
      <c r="O38" s="10">
        <v>0</v>
      </c>
      <c r="P38" s="10">
        <v>2.1316282072803006E-6</v>
      </c>
      <c r="Q38" s="10">
        <v>-1.4210854715202004E-7</v>
      </c>
      <c r="R38" s="10">
        <v>-2.8421709430404007E-7</v>
      </c>
      <c r="S38" s="10"/>
      <c r="T38" s="40">
        <v>27</v>
      </c>
      <c r="U38" s="10">
        <v>0</v>
      </c>
      <c r="V38" s="10">
        <v>-127095.53775582481</v>
      </c>
      <c r="W38" s="10">
        <v>-84376.404441539315</v>
      </c>
      <c r="X38" s="10">
        <v>-1.9844192019190081E-8</v>
      </c>
      <c r="AA38" t="s">
        <v>53</v>
      </c>
      <c r="AB38" s="10">
        <f t="shared" si="10"/>
        <v>0</v>
      </c>
      <c r="AC38" s="10">
        <f t="shared" si="10"/>
        <v>0</v>
      </c>
      <c r="AD38" s="10">
        <f t="shared" si="10"/>
        <v>0</v>
      </c>
      <c r="AE38" s="10">
        <f t="shared" si="10"/>
        <v>0</v>
      </c>
      <c r="AF38" s="10">
        <f t="shared" si="10"/>
        <v>0</v>
      </c>
      <c r="AG38" s="10">
        <f t="shared" si="10"/>
        <v>0</v>
      </c>
      <c r="AH38" s="10">
        <f t="shared" si="10"/>
        <v>0</v>
      </c>
      <c r="AI38" s="10">
        <f t="shared" si="10"/>
        <v>0</v>
      </c>
      <c r="AJ38" s="10"/>
      <c r="AK38" t="s">
        <v>53</v>
      </c>
      <c r="AL38" s="10">
        <v>0</v>
      </c>
      <c r="AM38" s="10">
        <v>0</v>
      </c>
      <c r="AN38" s="10">
        <v>0</v>
      </c>
      <c r="AO38" s="10">
        <v>2.6635340858740513E-8</v>
      </c>
      <c r="AP38" s="10">
        <v>-9.4904758462626108E-7</v>
      </c>
      <c r="AQ38" s="10">
        <v>-2.4856419781994275E-6</v>
      </c>
      <c r="AR38" s="10">
        <v>1.4988325091014523E-6</v>
      </c>
      <c r="AS38" s="10">
        <v>-1135909.2772881791</v>
      </c>
      <c r="AT38" s="12">
        <f t="shared" si="5"/>
        <v>-1135909.2772900884</v>
      </c>
      <c r="AU38" s="12">
        <f t="shared" si="6"/>
        <v>-1005668.5598398282</v>
      </c>
    </row>
    <row r="39" spans="1:47" x14ac:dyDescent="0.2">
      <c r="B39" t="s">
        <v>54</v>
      </c>
      <c r="C39" s="23">
        <f t="shared" ref="C39:C41" si="12">C38</f>
        <v>130240.71745026023</v>
      </c>
      <c r="D39" s="23">
        <v>-6781260.0456634667</v>
      </c>
      <c r="E39" s="10">
        <v>838.14807759398593</v>
      </c>
      <c r="F39" s="10">
        <v>-138373.63287632325</v>
      </c>
      <c r="G39" s="10"/>
      <c r="H39" t="s">
        <v>54</v>
      </c>
      <c r="I39" s="10">
        <v>0</v>
      </c>
      <c r="J39" s="10">
        <v>-4.2632564145606011E-7</v>
      </c>
      <c r="K39" s="10">
        <v>-1.4210854715202004E-7</v>
      </c>
      <c r="L39" s="10">
        <v>-1.4210854715202004E-7</v>
      </c>
      <c r="N39" t="s">
        <v>54</v>
      </c>
      <c r="O39" s="10">
        <v>0</v>
      </c>
      <c r="P39" s="10">
        <v>2.1316282072803006E-6</v>
      </c>
      <c r="Q39" s="10">
        <v>-1.4210854715202004E-7</v>
      </c>
      <c r="R39" s="10">
        <v>-2.8421709430404007E-7</v>
      </c>
      <c r="S39" s="10"/>
      <c r="T39" s="40">
        <v>28</v>
      </c>
      <c r="U39" s="10">
        <v>0</v>
      </c>
      <c r="V39" s="10">
        <v>-123966.28041931686</v>
      </c>
      <c r="W39" s="10">
        <v>-85069.170072632085</v>
      </c>
      <c r="X39" s="10">
        <v>-1.9844192019190081E-8</v>
      </c>
      <c r="AA39" t="s">
        <v>54</v>
      </c>
      <c r="AB39" s="10">
        <f t="shared" si="10"/>
        <v>0</v>
      </c>
      <c r="AC39" s="10">
        <f t="shared" si="10"/>
        <v>0</v>
      </c>
      <c r="AD39" s="10">
        <f t="shared" si="10"/>
        <v>0</v>
      </c>
      <c r="AE39" s="10">
        <f t="shared" si="10"/>
        <v>0</v>
      </c>
      <c r="AF39" s="10">
        <f t="shared" si="10"/>
        <v>0</v>
      </c>
      <c r="AG39" s="10">
        <f t="shared" si="10"/>
        <v>0</v>
      </c>
      <c r="AH39" s="10">
        <f t="shared" si="10"/>
        <v>0</v>
      </c>
      <c r="AI39" s="10">
        <f t="shared" si="10"/>
        <v>0</v>
      </c>
      <c r="AJ39" s="10"/>
      <c r="AK39" t="s">
        <v>54</v>
      </c>
      <c r="AL39" s="10">
        <v>0</v>
      </c>
      <c r="AM39" s="10">
        <v>0</v>
      </c>
      <c r="AN39" s="10">
        <v>0</v>
      </c>
      <c r="AO39" s="10">
        <v>2.6635340858740513E-8</v>
      </c>
      <c r="AP39" s="10">
        <v>-9.4904758462626108E-7</v>
      </c>
      <c r="AQ39" s="10">
        <v>-2.4856419781994275E-6</v>
      </c>
      <c r="AR39" s="10">
        <v>1.4988325091014523E-6</v>
      </c>
      <c r="AS39" s="10">
        <v>-1107941.7144428343</v>
      </c>
      <c r="AT39" s="12">
        <f t="shared" si="5"/>
        <v>-1107941.7144447435</v>
      </c>
      <c r="AU39" s="12">
        <f t="shared" si="6"/>
        <v>-977700.99699448328</v>
      </c>
    </row>
    <row r="40" spans="1:47" x14ac:dyDescent="0.2">
      <c r="B40" t="s">
        <v>55</v>
      </c>
      <c r="C40" s="23">
        <f t="shared" si="12"/>
        <v>130240.71745026023</v>
      </c>
      <c r="D40" s="23">
        <v>-6950317.3672914505</v>
      </c>
      <c r="E40" s="10">
        <v>867.6141969503276</v>
      </c>
      <c r="F40" s="10">
        <v>-145102.77096077779</v>
      </c>
      <c r="G40" s="10"/>
      <c r="H40" t="s">
        <v>55</v>
      </c>
      <c r="I40" s="10">
        <v>0</v>
      </c>
      <c r="J40" s="10">
        <v>-4.2632564145606011E-7</v>
      </c>
      <c r="K40" s="10">
        <v>-1.4210854715202004E-7</v>
      </c>
      <c r="L40" s="10">
        <v>-1.4210854715202004E-7</v>
      </c>
      <c r="N40" t="s">
        <v>55</v>
      </c>
      <c r="O40" s="10">
        <v>0</v>
      </c>
      <c r="P40" s="10">
        <v>2.1316282072803006E-6</v>
      </c>
      <c r="Q40" s="10">
        <v>-1.4210854715202004E-7</v>
      </c>
      <c r="R40" s="10">
        <v>-2.8421709430404007E-7</v>
      </c>
      <c r="S40" s="10"/>
      <c r="T40" s="40">
        <v>29</v>
      </c>
      <c r="U40" s="10">
        <v>0</v>
      </c>
      <c r="V40" s="10">
        <v>-120921.69900085217</v>
      </c>
      <c r="W40" s="10">
        <v>-85679.24495406801</v>
      </c>
      <c r="X40" s="10">
        <v>-1.9844192019190081E-8</v>
      </c>
      <c r="AA40" t="s">
        <v>55</v>
      </c>
      <c r="AB40" s="10">
        <f t="shared" si="10"/>
        <v>0</v>
      </c>
      <c r="AC40" s="10">
        <f t="shared" si="10"/>
        <v>0</v>
      </c>
      <c r="AD40" s="10">
        <f t="shared" si="10"/>
        <v>0</v>
      </c>
      <c r="AE40" s="10">
        <f t="shared" si="10"/>
        <v>0</v>
      </c>
      <c r="AF40" s="10">
        <f t="shared" si="10"/>
        <v>0</v>
      </c>
      <c r="AG40" s="10">
        <f t="shared" si="10"/>
        <v>0</v>
      </c>
      <c r="AH40" s="10">
        <f t="shared" si="10"/>
        <v>0</v>
      </c>
      <c r="AI40" s="10">
        <f t="shared" si="10"/>
        <v>0</v>
      </c>
      <c r="AJ40" s="10"/>
      <c r="AK40" t="s">
        <v>55</v>
      </c>
      <c r="AL40" s="10">
        <v>0</v>
      </c>
      <c r="AM40" s="10">
        <v>0</v>
      </c>
      <c r="AN40" s="10">
        <v>0</v>
      </c>
      <c r="AO40" s="10">
        <v>2.6635340858740513E-8</v>
      </c>
      <c r="AP40" s="10">
        <v>-9.4904758462626108E-7</v>
      </c>
      <c r="AQ40" s="10">
        <v>-2.4856419781994275E-6</v>
      </c>
      <c r="AR40" s="10">
        <v>1.4988325091014523E-6</v>
      </c>
      <c r="AS40" s="10">
        <v>-1080730.937890433</v>
      </c>
      <c r="AT40" s="12">
        <f t="shared" si="5"/>
        <v>-1080730.9378923422</v>
      </c>
      <c r="AU40" s="12">
        <f t="shared" si="6"/>
        <v>-950490.22044208203</v>
      </c>
    </row>
    <row r="41" spans="1:47" x14ac:dyDescent="0.2">
      <c r="B41" t="s">
        <v>14</v>
      </c>
      <c r="C41" s="23">
        <f t="shared" si="12"/>
        <v>130240.71745026023</v>
      </c>
      <c r="D41" s="23">
        <v>284248924.88213778</v>
      </c>
      <c r="E41" s="10">
        <v>3857433.4687245358</v>
      </c>
      <c r="F41" s="10">
        <v>6064831.4343585158</v>
      </c>
      <c r="G41" s="10"/>
      <c r="H41" t="s">
        <v>14</v>
      </c>
      <c r="I41" s="10">
        <v>0</v>
      </c>
      <c r="J41" s="10">
        <v>-4.2632564145606011E-7</v>
      </c>
      <c r="K41" s="10">
        <v>-1.4210854715202004E-7</v>
      </c>
      <c r="L41" s="10">
        <v>-1.4210854715202004E-7</v>
      </c>
      <c r="N41" t="s">
        <v>14</v>
      </c>
      <c r="O41" s="10">
        <v>0</v>
      </c>
      <c r="P41" s="10">
        <v>2.1316282072803006E-6</v>
      </c>
      <c r="Q41" s="10">
        <v>-1.4210854715202004E-7</v>
      </c>
      <c r="R41" s="10">
        <v>-2.8421709430404007E-7</v>
      </c>
      <c r="S41" s="10"/>
      <c r="T41" s="40">
        <v>30</v>
      </c>
      <c r="U41" s="10">
        <f>SUM(D37:D41)</f>
        <v>257443793.64888278</v>
      </c>
      <c r="V41" s="10">
        <v>-117958.80811805693</v>
      </c>
      <c r="W41" s="10">
        <v>-3493671.2824802697</v>
      </c>
      <c r="X41" s="10">
        <v>-5492908.0662298379</v>
      </c>
      <c r="AA41" t="s">
        <v>14</v>
      </c>
      <c r="AB41" s="10">
        <f t="shared" si="10"/>
        <v>0</v>
      </c>
      <c r="AC41" s="10">
        <f t="shared" si="10"/>
        <v>0</v>
      </c>
      <c r="AD41" s="10">
        <f t="shared" si="10"/>
        <v>0</v>
      </c>
      <c r="AE41" s="10">
        <f t="shared" si="10"/>
        <v>0</v>
      </c>
      <c r="AF41" s="10">
        <f t="shared" si="10"/>
        <v>0</v>
      </c>
      <c r="AG41" s="10">
        <f t="shared" si="10"/>
        <v>0</v>
      </c>
      <c r="AH41" s="10">
        <f t="shared" si="10"/>
        <v>0</v>
      </c>
      <c r="AI41" s="10">
        <f t="shared" si="10"/>
        <v>2300889541.4315548</v>
      </c>
      <c r="AJ41" s="10"/>
      <c r="AK41" t="s">
        <v>14</v>
      </c>
      <c r="AL41" s="10">
        <v>0</v>
      </c>
      <c r="AM41" s="10">
        <v>0</v>
      </c>
      <c r="AN41" s="10">
        <v>0</v>
      </c>
      <c r="AO41" s="10">
        <v>2.6635340858740513E-8</v>
      </c>
      <c r="AP41" s="10">
        <v>-9.4904758462626108E-7</v>
      </c>
      <c r="AQ41" s="10">
        <v>-2.4856419781994275E-6</v>
      </c>
      <c r="AR41" s="10">
        <v>1.4988325091014523E-6</v>
      </c>
      <c r="AS41" s="10">
        <v>-1054250.2659425815</v>
      </c>
      <c r="AT41" s="12">
        <f t="shared" si="5"/>
        <v>-1054250.2659444907</v>
      </c>
      <c r="AU41" s="12">
        <f t="shared" si="6"/>
        <v>-924009.54849423049</v>
      </c>
    </row>
    <row r="42" spans="1:47" ht="13.5" thickBot="1" x14ac:dyDescent="0.25">
      <c r="C42" s="24">
        <f>SUM(C12:C41)</f>
        <v>16401891.046841439</v>
      </c>
      <c r="D42" s="24">
        <f>SUM(D12:D41)</f>
        <v>1061214432.4636594</v>
      </c>
      <c r="E42" s="24">
        <f>SUM(E12:E41)</f>
        <v>16263211.855283691</v>
      </c>
      <c r="F42" s="24">
        <f>SUM(F12:F41)</f>
        <v>16944898.614591844</v>
      </c>
      <c r="G42" s="25"/>
      <c r="I42" s="24">
        <f>SUM(I12:I41)</f>
        <v>0</v>
      </c>
      <c r="J42" s="24">
        <f>SUM(J12:J41)</f>
        <v>-4157855.0526394099</v>
      </c>
      <c r="K42" s="24">
        <f>SUM(K12:K41)</f>
        <v>-4129134.5977499802</v>
      </c>
      <c r="L42" s="24">
        <f>SUM(L12:L41)</f>
        <v>-4312205.2659093486</v>
      </c>
      <c r="O42" s="24">
        <f>SUM(O12:O41)</f>
        <v>0</v>
      </c>
      <c r="P42" s="24">
        <f>SUM(P12:P41)</f>
        <v>-7714153.3665167093</v>
      </c>
      <c r="Q42" s="24">
        <f>SUM(Q12:Q41)</f>
        <v>-7643397.5633762041</v>
      </c>
      <c r="R42" s="24">
        <f>SUM(R12:R41)</f>
        <v>-8052140.1321613006</v>
      </c>
      <c r="U42" s="24">
        <f>SUM(U12:U41)</f>
        <v>1061214432.4636594</v>
      </c>
      <c r="V42" s="24">
        <f>SUM(V12:V41)</f>
        <v>-16013134.100314727</v>
      </c>
      <c r="W42" s="24">
        <f>SUM(W12:W41)</f>
        <v>-15879933.395633532</v>
      </c>
      <c r="X42" s="24">
        <f>SUM(X12:X41)</f>
        <v>-16536970.825797506</v>
      </c>
      <c r="AB42" s="24">
        <f>SUM(AB12:AB41)</f>
        <v>-1216575123.7729468</v>
      </c>
      <c r="AC42" s="24">
        <f t="shared" ref="AC42:AI42" si="13">SUM(AC12:AC41)</f>
        <v>-944448979.58415794</v>
      </c>
      <c r="AD42" s="24">
        <f t="shared" si="13"/>
        <v>-1096194904.6281135</v>
      </c>
      <c r="AE42" s="24">
        <f t="shared" si="13"/>
        <v>-62476516.232453085</v>
      </c>
      <c r="AF42" s="24">
        <f t="shared" si="13"/>
        <v>1113054778.2499216</v>
      </c>
      <c r="AG42" s="24">
        <f t="shared" si="13"/>
        <v>2915191741.3529701</v>
      </c>
      <c r="AH42" s="24">
        <f t="shared" si="13"/>
        <v>753364009.98661685</v>
      </c>
      <c r="AI42" s="24">
        <f t="shared" si="13"/>
        <v>2300889541.4315548</v>
      </c>
      <c r="AJ42" s="25"/>
      <c r="AL42" s="24">
        <f t="shared" ref="AL42:AS42" si="14">SUM(AL12:AL41)</f>
        <v>1209369.6998957996</v>
      </c>
      <c r="AM42" s="24">
        <f t="shared" si="14"/>
        <v>1865711.3836390006</v>
      </c>
      <c r="AN42" s="24">
        <f t="shared" si="14"/>
        <v>3221013.5450432375</v>
      </c>
      <c r="AO42" s="24">
        <f t="shared" si="14"/>
        <v>299330.66417528084</v>
      </c>
      <c r="AP42" s="24">
        <f t="shared" si="14"/>
        <v>-7273341.615056647</v>
      </c>
      <c r="AQ42" s="24">
        <f t="shared" si="14"/>
        <v>-26087893.138520028</v>
      </c>
      <c r="AR42" s="24">
        <f t="shared" si="14"/>
        <v>-11718018.166521279</v>
      </c>
      <c r="AS42" s="24">
        <f t="shared" si="14"/>
        <v>-47206749.382541202</v>
      </c>
      <c r="AT42" s="12">
        <f t="shared" si="5"/>
        <v>-85690577.009885848</v>
      </c>
      <c r="AU42" s="12">
        <f t="shared" si="6"/>
        <v>-69288685.963044405</v>
      </c>
    </row>
    <row r="43" spans="1:47" ht="13.5" thickTop="1" x14ac:dyDescent="0.2"/>
    <row r="44" spans="1:47" x14ac:dyDescent="0.2">
      <c r="C44" s="61" t="str">
        <f>IF(ROUND(C42*10,0)&lt;&gt;ROUND('Input- MRM'!E17,0),"ERROR","")</f>
        <v>ERROR</v>
      </c>
      <c r="J44" s="18">
        <f>J42/10</f>
        <v>-415785.50526394101</v>
      </c>
      <c r="K44" s="18"/>
      <c r="P44" s="18">
        <f>P42/10</f>
        <v>-771415.33665167098</v>
      </c>
      <c r="AT44" s="1" t="s">
        <v>114</v>
      </c>
      <c r="AU44" s="10">
        <f t="array" ref="AU44">SQRT(SUMPRODUCT(AU12:AU41,AU12:AU41))</f>
        <v>15081846.44394622</v>
      </c>
    </row>
    <row r="45" spans="1:47" x14ac:dyDescent="0.2">
      <c r="J45" s="18"/>
      <c r="K45" s="18"/>
      <c r="P45" s="18"/>
      <c r="AT45" s="1" t="s">
        <v>139</v>
      </c>
      <c r="AU45" s="10">
        <f t="array" aca="1" ref="AU45" ca="1">SQRT(MMULT(TRANSPOSE(AU52:AU59),MMULT(Covars!$P$338:$W$345,'Summary fwd starting'!$AU$52:$AU$59)))</f>
        <v>2680379.5958503722</v>
      </c>
    </row>
    <row r="46" spans="1:47" x14ac:dyDescent="0.2">
      <c r="J46" s="27">
        <v>-25000</v>
      </c>
      <c r="K46" s="27"/>
      <c r="P46" s="27">
        <v>-25000</v>
      </c>
    </row>
    <row r="47" spans="1:47" ht="25.5" x14ac:dyDescent="0.2">
      <c r="J47" s="18">
        <f>J46/J44*1000000000</f>
        <v>60127156.150212541</v>
      </c>
      <c r="K47" s="18"/>
      <c r="P47" s="18">
        <f>P46/P44*1000000000</f>
        <v>32407963.404658929</v>
      </c>
      <c r="AT47" s="16" t="s">
        <v>116</v>
      </c>
      <c r="AU47" s="10">
        <v>10000000000</v>
      </c>
    </row>
    <row r="48" spans="1:47" ht="25.5" x14ac:dyDescent="0.2">
      <c r="AT48" s="16" t="s">
        <v>117</v>
      </c>
      <c r="AU48" s="10">
        <v>500000</v>
      </c>
    </row>
    <row r="52" spans="2:47" x14ac:dyDescent="0.2">
      <c r="B52" s="1" t="s">
        <v>5</v>
      </c>
      <c r="C52" s="10">
        <f t="array" aca="1" ref="C52:C59" ca="1">MMULT('KRD mapping'!$E$51:$AH$58,'Summary fwd starting'!C12:C41)</f>
        <v>1054929.1651898227</v>
      </c>
      <c r="E52" s="10">
        <f t="array" aca="1" ref="E52:E59" ca="1">MMULT('KRD mapping'!$E$51:$AH$58,'Summary fwd starting'!E12:E41)</f>
        <v>-79875.867160587775</v>
      </c>
      <c r="F52" s="10">
        <f t="array" aca="1" ref="F52:F59" ca="1">MMULT('KRD mapping'!$E$51:$AH$58,'Summary fwd starting'!F12:F41)</f>
        <v>-106864.45653987676</v>
      </c>
      <c r="H52" s="1" t="s">
        <v>5</v>
      </c>
      <c r="I52" s="10"/>
      <c r="J52" s="10">
        <f t="array" aca="1" ref="J52:J59" ca="1">MMULT('KRD mapping'!$E$51:$AH$58,'Summary fwd starting'!J12:J41)</f>
        <v>-5.6847929954528806E-7</v>
      </c>
      <c r="K52" s="10">
        <f t="array" aca="1" ref="K52:K59" ca="1">MMULT('KRD mapping'!$E$51:$AH$58,'Summary fwd starting'!K12:K41)</f>
        <v>-6079.4616003079227</v>
      </c>
      <c r="L52" s="10">
        <f t="array" aca="1" ref="L52:L59" ca="1">MMULT('KRD mapping'!$E$51:$AH$58,'Summary fwd starting'!L12:L41)</f>
        <v>-1.4210854715202004E-7</v>
      </c>
      <c r="N52" s="1" t="s">
        <v>5</v>
      </c>
      <c r="P52" s="10">
        <f t="array" aca="1" ref="P52:P59" ca="1">MMULT('KRD mapping'!$E$51:$AH$58,'Summary fwd starting'!P12:P41)</f>
        <v>1.8472969532012939E-6</v>
      </c>
      <c r="Q52" s="10">
        <f t="array" aca="1" ref="Q52:Q59" ca="1">MMULT('KRD mapping'!$E$51:$AH$58,'Summary fwd starting'!Q12:Q41)</f>
        <v>-8745.9992523974943</v>
      </c>
      <c r="R52" s="10">
        <f t="array" aca="1" ref="R52:R59" ca="1">MMULT('KRD mapping'!$E$51:$AH$58,'Summary fwd starting'!R12:R41)</f>
        <v>-1.4210854715202004E-7</v>
      </c>
      <c r="T52" s="1" t="s">
        <v>5</v>
      </c>
      <c r="V52" s="10">
        <f t="array" aca="1" ref="V52:V59" ca="1">MMULT('KRD mapping'!$E$51:$AH$58,'Summary fwd starting'!V12:V41)</f>
        <v>-1054929.165189795</v>
      </c>
      <c r="W52" s="10">
        <f t="array" aca="1" ref="W52:W59" ca="1">MMULT('KRD mapping'!$E$51:$AH$58,'Summary fwd starting'!W12:W41)</f>
        <v>80181.036988581298</v>
      </c>
      <c r="X52" s="10">
        <f t="array" aca="1" ref="X52:X59" ca="1">MMULT('KRD mapping'!$E$51:$AH$58,'Summary fwd starting'!X12:X41)</f>
        <v>106864.45653986344</v>
      </c>
      <c r="AA52" s="1" t="s">
        <v>5</v>
      </c>
      <c r="AK52" s="1" t="s">
        <v>5</v>
      </c>
      <c r="AL52" s="10">
        <f t="array" aca="1" ref="AL52:AL59" ca="1">MMULT('KRD mapping'!$E$51:$AH$58,'Summary fwd starting'!AL12:AL41)</f>
        <v>1122949.4491923519</v>
      </c>
      <c r="AM52" s="10">
        <f t="array" aca="1" ref="AM52:AM59" ca="1">MMULT('KRD mapping'!$E$51:$AH$58,'Summary fwd starting'!AM12:AM41)</f>
        <v>519612.85148197325</v>
      </c>
      <c r="AN52" s="10">
        <f t="array" aca="1" ref="AN52:AN59" ca="1">MMULT('KRD mapping'!$E$51:$AH$58,'Summary fwd starting'!AN12:AN41)</f>
        <v>770994.13011356699</v>
      </c>
      <c r="AO52" s="10">
        <f t="array" aca="1" ref="AO52:AO59" ca="1">MMULT('KRD mapping'!$E$51:$AH$58,'Summary fwd starting'!AO12:AO41)</f>
        <v>-6653276.2187625002</v>
      </c>
      <c r="AP52" s="10">
        <f t="array" aca="1" ref="AP52:AP59" ca="1">MMULT('KRD mapping'!$E$51:$AH$58,'Summary fwd starting'!AP12:AP41)</f>
        <v>-2.8729438781738283E-6</v>
      </c>
      <c r="AQ52" s="10">
        <f t="array" aca="1" ref="AQ52:AQ59" ca="1">MMULT('KRD mapping'!$E$51:$AH$58,'Summary fwd starting'!AQ12:AQ41)</f>
        <v>3.1188130378723146E-6</v>
      </c>
      <c r="AR52" s="10">
        <f t="array" aca="1" ref="AR52:AR59" ca="1">MMULT('KRD mapping'!$E$51:$AH$58,'Summary fwd starting'!AR12:AR41)</f>
        <v>3.5077333450317384E-6</v>
      </c>
      <c r="AS52" s="10">
        <f t="array" aca="1" ref="AS52:AS59" ca="1">MMULT('KRD mapping'!$E$51:$AH$58,'Summary fwd starting'!AS12:AS41)</f>
        <v>2.8578937053680419E-6</v>
      </c>
      <c r="AT52" s="12">
        <f t="shared" ref="AT52:AT59" ca="1" si="15">SUM(AL52:AS52)</f>
        <v>-4239719.7879679967</v>
      </c>
      <c r="AU52" s="12">
        <f t="shared" ref="AU52:AU59" ca="1" si="16">AT52+C52</f>
        <v>-3184790.622778174</v>
      </c>
    </row>
    <row r="53" spans="2:47" x14ac:dyDescent="0.2">
      <c r="B53" s="1" t="s">
        <v>6</v>
      </c>
      <c r="C53" s="10">
        <f ca="1"/>
        <v>1128840.5986685581</v>
      </c>
      <c r="E53" s="10">
        <f ca="1"/>
        <v>-99104.757180733926</v>
      </c>
      <c r="F53" s="10">
        <f ca="1"/>
        <v>-154391.00473098445</v>
      </c>
      <c r="H53" s="1" t="s">
        <v>6</v>
      </c>
      <c r="I53" s="10"/>
      <c r="J53" s="10">
        <f ca="1"/>
        <v>6047.5084937649963</v>
      </c>
      <c r="K53" s="10">
        <f ca="1"/>
        <v>-11997.662436442626</v>
      </c>
      <c r="L53" s="10">
        <f ca="1"/>
        <v>-1.4210854715202004E-7</v>
      </c>
      <c r="N53" s="1" t="s">
        <v>6</v>
      </c>
      <c r="P53" s="10">
        <f ca="1"/>
        <v>8700.0310651320215</v>
      </c>
      <c r="Q53" s="10">
        <f ca="1"/>
        <v>-17260.006493700072</v>
      </c>
      <c r="R53" s="10">
        <f ca="1"/>
        <v>-1.4210854715202004E-7</v>
      </c>
      <c r="T53" s="1" t="s">
        <v>6</v>
      </c>
      <c r="V53" s="10">
        <f ca="1"/>
        <v>-1129144.1645513356</v>
      </c>
      <c r="W53" s="10">
        <f ca="1"/>
        <v>99707.002054154058</v>
      </c>
      <c r="X53" s="10">
        <f ca="1"/>
        <v>154391.00473098431</v>
      </c>
      <c r="AA53" s="1" t="s">
        <v>6</v>
      </c>
      <c r="AK53" s="1" t="s">
        <v>6</v>
      </c>
      <c r="AL53" s="10">
        <f ca="1"/>
        <v>0</v>
      </c>
      <c r="AM53" s="10">
        <f ca="1"/>
        <v>512971.86342796742</v>
      </c>
      <c r="AN53" s="10">
        <f ca="1"/>
        <v>759362.92576289084</v>
      </c>
      <c r="AO53" s="10">
        <f ca="1"/>
        <v>-6526325.3722749446</v>
      </c>
      <c r="AP53" s="10">
        <f ca="1"/>
        <v>30559.793560280203</v>
      </c>
      <c r="AQ53" s="10">
        <f ca="1"/>
        <v>14687.349057749809</v>
      </c>
      <c r="AR53" s="10">
        <f ca="1"/>
        <v>4971.830570525527</v>
      </c>
      <c r="AS53" s="10">
        <f ca="1"/>
        <v>6416.1026294775311</v>
      </c>
      <c r="AT53" s="12">
        <f t="shared" ca="1" si="15"/>
        <v>-5197355.507266053</v>
      </c>
      <c r="AU53" s="12">
        <f t="shared" ca="1" si="16"/>
        <v>-4068514.9085974949</v>
      </c>
    </row>
    <row r="54" spans="2:47" x14ac:dyDescent="0.2">
      <c r="B54" s="1" t="s">
        <v>8</v>
      </c>
      <c r="C54" s="10">
        <f ca="1"/>
        <v>1757293.0036686992</v>
      </c>
      <c r="E54" s="10">
        <f ca="1"/>
        <v>-6759.154259683286</v>
      </c>
      <c r="F54" s="10">
        <f ca="1"/>
        <v>-144104.75367534455</v>
      </c>
      <c r="H54" s="1" t="s">
        <v>8</v>
      </c>
      <c r="I54" s="10"/>
      <c r="J54" s="10">
        <f ca="1"/>
        <v>20876.012058224158</v>
      </c>
      <c r="K54" s="10">
        <f ca="1"/>
        <v>-29233.715594330075</v>
      </c>
      <c r="L54" s="10">
        <f ca="1"/>
        <v>-2.1316282072803006E-7</v>
      </c>
      <c r="N54" s="1" t="s">
        <v>8</v>
      </c>
      <c r="P54" s="10">
        <f ca="1"/>
        <v>30032.525556293873</v>
      </c>
      <c r="Q54" s="10">
        <f ca="1"/>
        <v>-42056.035804236555</v>
      </c>
      <c r="R54" s="10">
        <f ca="1"/>
        <v>-3.5527136788005009E-7</v>
      </c>
      <c r="T54" s="1" t="s">
        <v>8</v>
      </c>
      <c r="V54" s="10">
        <f ca="1"/>
        <v>-1758340.9137353599</v>
      </c>
      <c r="W54" s="10">
        <f ca="1"/>
        <v>-53290.446584352016</v>
      </c>
      <c r="X54" s="10">
        <f ca="1"/>
        <v>80259.28321601788</v>
      </c>
      <c r="AA54" s="1" t="s">
        <v>8</v>
      </c>
      <c r="AK54" s="1" t="s">
        <v>8</v>
      </c>
      <c r="AL54" s="10">
        <f ca="1"/>
        <v>0</v>
      </c>
      <c r="AM54" s="10">
        <f ca="1"/>
        <v>0</v>
      </c>
      <c r="AN54" s="10">
        <f ca="1"/>
        <v>748597.64206687326</v>
      </c>
      <c r="AO54" s="10">
        <f ca="1"/>
        <v>-9554736.7260852903</v>
      </c>
      <c r="AP54" s="10">
        <f ca="1"/>
        <v>105492.47173757493</v>
      </c>
      <c r="AQ54" s="10">
        <f ca="1"/>
        <v>50700.759874170421</v>
      </c>
      <c r="AR54" s="10">
        <f ca="1"/>
        <v>17162.769593956098</v>
      </c>
      <c r="AS54" s="10">
        <f ca="1"/>
        <v>22148.399784173293</v>
      </c>
      <c r="AT54" s="12">
        <f t="shared" ca="1" si="15"/>
        <v>-8610634.6830285415</v>
      </c>
      <c r="AU54" s="12">
        <f t="shared" ca="1" si="16"/>
        <v>-6853341.6793598421</v>
      </c>
    </row>
    <row r="55" spans="2:47" x14ac:dyDescent="0.2">
      <c r="B55" s="1" t="s">
        <v>9</v>
      </c>
      <c r="C55" s="10">
        <f ca="1"/>
        <v>2287619.9787708512</v>
      </c>
      <c r="E55" s="10">
        <f ca="1"/>
        <v>465345.39468149468</v>
      </c>
      <c r="F55" s="10">
        <f ca="1"/>
        <v>218855.31796294241</v>
      </c>
      <c r="H55" s="1" t="s">
        <v>9</v>
      </c>
      <c r="I55" s="10"/>
      <c r="J55" s="10">
        <f ca="1"/>
        <v>-407897.22872283112</v>
      </c>
      <c r="K55" s="10">
        <f ca="1"/>
        <v>4490316.0950524779</v>
      </c>
      <c r="L55" s="10">
        <f ca="1"/>
        <v>4831528.1641625063</v>
      </c>
      <c r="N55" s="1" t="s">
        <v>9</v>
      </c>
      <c r="P55" s="10">
        <f ca="1"/>
        <v>-387352.55643864267</v>
      </c>
      <c r="Q55" s="10">
        <f ca="1"/>
        <v>4465671.1396454796</v>
      </c>
      <c r="R55" s="10">
        <f ca="1"/>
        <v>4831528.1641625063</v>
      </c>
      <c r="T55" s="1" t="s">
        <v>9</v>
      </c>
      <c r="V55" s="10">
        <f ca="1"/>
        <v>-2259319.8588757515</v>
      </c>
      <c r="W55" s="10">
        <f ca="1"/>
        <v>-452521.46242305491</v>
      </c>
      <c r="X55" s="10">
        <f ca="1"/>
        <v>-210421.92044790511</v>
      </c>
      <c r="AA55" s="1" t="s">
        <v>9</v>
      </c>
      <c r="AK55" s="1" t="s">
        <v>9</v>
      </c>
      <c r="AL55" s="10">
        <f ca="1"/>
        <v>0</v>
      </c>
      <c r="AM55" s="10">
        <f ca="1"/>
        <v>0</v>
      </c>
      <c r="AN55" s="10">
        <f ca="1"/>
        <v>0</v>
      </c>
      <c r="AO55" s="10">
        <f ca="1"/>
        <v>-9332032.2537101433</v>
      </c>
      <c r="AP55" s="10">
        <f ca="1"/>
        <v>-2061221.5950472471</v>
      </c>
      <c r="AQ55" s="10">
        <f ca="1"/>
        <v>-653926.6540814098</v>
      </c>
      <c r="AR55" s="10">
        <f ca="1"/>
        <v>38508.48654142968</v>
      </c>
      <c r="AS55" s="10">
        <f ca="1"/>
        <v>49694.855505523163</v>
      </c>
      <c r="AT55" s="12">
        <f t="shared" ca="1" si="15"/>
        <v>-11958977.160791848</v>
      </c>
      <c r="AU55" s="12">
        <f t="shared" ca="1" si="16"/>
        <v>-9671357.1820209958</v>
      </c>
    </row>
    <row r="56" spans="2:47" x14ac:dyDescent="0.2">
      <c r="B56" s="1" t="s">
        <v>11</v>
      </c>
      <c r="C56" s="10">
        <f ca="1"/>
        <v>2472559.1404986833</v>
      </c>
      <c r="E56" s="10">
        <f ca="1"/>
        <v>1415825.4712415072</v>
      </c>
      <c r="F56" s="10">
        <f ca="1"/>
        <v>1088296.0607124551</v>
      </c>
      <c r="H56" s="1" t="s">
        <v>11</v>
      </c>
      <c r="I56" s="10"/>
      <c r="J56" s="10">
        <f ca="1"/>
        <v>-2137966.6100508627</v>
      </c>
      <c r="K56" s="10">
        <f ca="1"/>
        <v>-316153.77183653001</v>
      </c>
      <c r="L56" s="10">
        <f ca="1"/>
        <v>-4.9737991503207013E-7</v>
      </c>
      <c r="N56" s="1" t="s">
        <v>11</v>
      </c>
      <c r="P56" s="10">
        <f ca="1"/>
        <v>-2098390.6374831204</v>
      </c>
      <c r="Q56" s="10">
        <f ca="1"/>
        <v>-358527.53048570681</v>
      </c>
      <c r="R56" s="10">
        <f ca="1"/>
        <v>-4.9737991503207013E-7</v>
      </c>
      <c r="T56" s="1" t="s">
        <v>11</v>
      </c>
      <c r="V56" s="10">
        <f ca="1"/>
        <v>-2442243.9825574304</v>
      </c>
      <c r="W56" s="10">
        <f ca="1"/>
        <v>-1484243.6384989037</v>
      </c>
      <c r="X56" s="10">
        <f ca="1"/>
        <v>-1174239.6053255079</v>
      </c>
      <c r="AA56" s="1" t="s">
        <v>11</v>
      </c>
      <c r="AK56" s="1" t="s">
        <v>11</v>
      </c>
      <c r="AL56" s="10">
        <f ca="1"/>
        <v>0</v>
      </c>
      <c r="AM56" s="10">
        <f ca="1"/>
        <v>0</v>
      </c>
      <c r="AN56" s="10">
        <f ca="1"/>
        <v>0</v>
      </c>
      <c r="AO56" s="10">
        <f ca="1"/>
        <v>-7.1334047299489461E-6</v>
      </c>
      <c r="AP56" s="10">
        <f ca="1"/>
        <v>-10803757.995426983</v>
      </c>
      <c r="AQ56" s="10">
        <f ca="1"/>
        <v>-3542492.6096814107</v>
      </c>
      <c r="AR56" s="10">
        <f ca="1"/>
        <v>74180.341548291501</v>
      </c>
      <c r="AS56" s="10">
        <f ca="1"/>
        <v>95729.063532949993</v>
      </c>
      <c r="AT56" s="12">
        <f t="shared" ca="1" si="15"/>
        <v>-14176341.200034285</v>
      </c>
      <c r="AU56" s="12">
        <f t="shared" ca="1" si="16"/>
        <v>-11703782.059535602</v>
      </c>
    </row>
    <row r="57" spans="2:47" x14ac:dyDescent="0.2">
      <c r="B57" s="1" t="s">
        <v>12</v>
      </c>
      <c r="C57" s="10">
        <f ca="1"/>
        <v>4044587.0116005326</v>
      </c>
      <c r="E57" s="10">
        <f ca="1"/>
        <v>4823494.1529445369</v>
      </c>
      <c r="F57" s="10">
        <f ca="1"/>
        <v>4382406.8422848219</v>
      </c>
      <c r="H57" s="1" t="s">
        <v>12</v>
      </c>
      <c r="I57" s="10"/>
      <c r="J57" s="10">
        <f ca="1"/>
        <v>-1638914.7344105246</v>
      </c>
      <c r="K57" s="10">
        <f ca="1"/>
        <v>-8255986.0813326472</v>
      </c>
      <c r="L57" s="10">
        <f ca="1"/>
        <v>-9143733.4300686512</v>
      </c>
      <c r="N57" s="1" t="s">
        <v>12</v>
      </c>
      <c r="P57" s="10">
        <f ca="1"/>
        <v>-4183327.0484727337</v>
      </c>
      <c r="Q57" s="10">
        <f ca="1"/>
        <v>-6218202.4856860023</v>
      </c>
      <c r="R57" s="10">
        <f ca="1"/>
        <v>-6441834.1481598578</v>
      </c>
      <c r="T57" s="1" t="s">
        <v>12</v>
      </c>
      <c r="V57" s="10">
        <f ca="1"/>
        <v>-3906159.7420347179</v>
      </c>
      <c r="W57" s="10">
        <f ca="1"/>
        <v>-4822038.6894923327</v>
      </c>
      <c r="X57" s="10">
        <f ca="1"/>
        <v>-4432793.4378359932</v>
      </c>
      <c r="AA57" s="1" t="s">
        <v>12</v>
      </c>
      <c r="AK57" s="1" t="s">
        <v>12</v>
      </c>
      <c r="AL57" s="10">
        <f ca="1"/>
        <v>0</v>
      </c>
      <c r="AM57" s="10">
        <f ca="1"/>
        <v>0</v>
      </c>
      <c r="AN57" s="10">
        <f ca="1"/>
        <v>0</v>
      </c>
      <c r="AO57" s="10">
        <f ca="1"/>
        <v>-1.8546852297867256E-5</v>
      </c>
      <c r="AP57" s="10">
        <f ca="1"/>
        <v>-8281905.8457089551</v>
      </c>
      <c r="AQ57" s="10">
        <f ca="1"/>
        <v>-7062271.8612917066</v>
      </c>
      <c r="AR57" s="10">
        <f ca="1"/>
        <v>-3856873.6966608288</v>
      </c>
      <c r="AS57" s="10">
        <f ca="1"/>
        <v>-3839893.268468223</v>
      </c>
      <c r="AT57" s="12">
        <f t="shared" ca="1" si="15"/>
        <v>-23040944.672148261</v>
      </c>
      <c r="AU57" s="12">
        <f t="shared" ca="1" si="16"/>
        <v>-18996357.66054773</v>
      </c>
    </row>
    <row r="58" spans="2:47" x14ac:dyDescent="0.2">
      <c r="B58" s="1" t="s">
        <v>13</v>
      </c>
      <c r="C58" s="10">
        <f ca="1"/>
        <v>2877257.0980287078</v>
      </c>
      <c r="E58" s="10">
        <f ca="1"/>
        <v>5367018.1105054999</v>
      </c>
      <c r="F58" s="10">
        <f ca="1"/>
        <v>5455037.498394669</v>
      </c>
      <c r="H58" s="1" t="s">
        <v>13</v>
      </c>
      <c r="I58" s="10"/>
      <c r="J58" s="10">
        <f ca="1"/>
        <v>-4.2632564145606011E-6</v>
      </c>
      <c r="K58" s="10">
        <f ca="1"/>
        <v>-1.4210854715202004E-6</v>
      </c>
      <c r="L58" s="10">
        <f ca="1"/>
        <v>-1.4210854715202004E-6</v>
      </c>
      <c r="N58" s="1" t="s">
        <v>13</v>
      </c>
      <c r="P58" s="10">
        <f ca="1"/>
        <v>-1083815.6807572115</v>
      </c>
      <c r="Q58" s="10">
        <f ca="1"/>
        <v>-5464276.6452988535</v>
      </c>
      <c r="R58" s="10">
        <f ca="1"/>
        <v>-6441834.148161252</v>
      </c>
      <c r="T58" s="1" t="s">
        <v>13</v>
      </c>
      <c r="V58" s="10">
        <f ca="1"/>
        <v>-2728384.9487161594</v>
      </c>
      <c r="W58" s="10">
        <f ca="1"/>
        <v>-5092257.4975986052</v>
      </c>
      <c r="X58" s="10">
        <f ca="1"/>
        <v>-5172215.4650574941</v>
      </c>
      <c r="AA58" s="1" t="s">
        <v>13</v>
      </c>
      <c r="AK58" s="1" t="s">
        <v>13</v>
      </c>
      <c r="AL58" s="10">
        <f ca="1"/>
        <v>0</v>
      </c>
      <c r="AM58" s="10">
        <f ca="1"/>
        <v>0</v>
      </c>
      <c r="AN58" s="10">
        <f ca="1"/>
        <v>0</v>
      </c>
      <c r="AO58" s="10">
        <f ca="1"/>
        <v>-2.8533618919795781E-5</v>
      </c>
      <c r="AP58" s="10">
        <f ca="1"/>
        <v>-2.1543456459438678E-5</v>
      </c>
      <c r="AQ58" s="10">
        <f ca="1"/>
        <v>-1829692.2273463649</v>
      </c>
      <c r="AR58" s="10">
        <f ca="1"/>
        <v>-4430225.3726496417</v>
      </c>
      <c r="AS58" s="10">
        <f ca="1"/>
        <v>-7453310.6459630476</v>
      </c>
      <c r="AT58" s="12">
        <f t="shared" ca="1" si="15"/>
        <v>-13713228.24600913</v>
      </c>
      <c r="AU58" s="12">
        <f t="shared" ca="1" si="16"/>
        <v>-10835971.147980422</v>
      </c>
    </row>
    <row r="59" spans="2:47" x14ac:dyDescent="0.2">
      <c r="B59" s="1" t="s">
        <v>14</v>
      </c>
      <c r="C59" s="10">
        <f ca="1"/>
        <v>778805.05041558389</v>
      </c>
      <c r="E59" s="10">
        <f ca="1"/>
        <v>4377268.5045116581</v>
      </c>
      <c r="F59" s="10">
        <f ca="1"/>
        <v>6205663.1101831635</v>
      </c>
      <c r="H59" s="1" t="s">
        <v>14</v>
      </c>
      <c r="I59" s="10"/>
      <c r="J59" s="10">
        <f ca="1"/>
        <v>-2.3447910280083306E-6</v>
      </c>
      <c r="K59" s="10">
        <f ca="1"/>
        <v>-7.815970093361102E-7</v>
      </c>
      <c r="L59" s="10">
        <f ca="1"/>
        <v>-7.815970093361102E-7</v>
      </c>
      <c r="N59" s="1" t="s">
        <v>14</v>
      </c>
      <c r="P59" s="10">
        <f ca="1"/>
        <v>1.1723955140041653E-5</v>
      </c>
      <c r="Q59" s="10">
        <f ca="1"/>
        <v>-7.815970093361102E-7</v>
      </c>
      <c r="R59" s="10">
        <f ca="1"/>
        <v>-1.5631940186722204E-6</v>
      </c>
      <c r="T59" s="1" t="s">
        <v>14</v>
      </c>
      <c r="V59" s="10">
        <f ca="1"/>
        <v>-734611.32465417834</v>
      </c>
      <c r="W59" s="10">
        <f ca="1"/>
        <v>-4155469.7000790178</v>
      </c>
      <c r="X59" s="10">
        <f ca="1"/>
        <v>-5888815.1416174676</v>
      </c>
      <c r="AA59" s="1" t="s">
        <v>14</v>
      </c>
      <c r="AK59" s="1" t="s">
        <v>14</v>
      </c>
      <c r="AL59" s="10">
        <f ca="1"/>
        <v>0</v>
      </c>
      <c r="AM59" s="10">
        <f ca="1"/>
        <v>0</v>
      </c>
      <c r="AN59" s="10">
        <f ca="1"/>
        <v>0</v>
      </c>
      <c r="AO59" s="10">
        <f ca="1"/>
        <v>-1.5693490405887679E-5</v>
      </c>
      <c r="AP59" s="10">
        <f ca="1"/>
        <v>-1.1848901052691274E-5</v>
      </c>
      <c r="AQ59" s="10">
        <f ca="1"/>
        <v>1.9792322600928504E-5</v>
      </c>
      <c r="AR59" s="10">
        <f ca="1"/>
        <v>1.9292939276522301E-5</v>
      </c>
      <c r="AS59" s="10">
        <f ca="1"/>
        <v>-3419902.4954931885</v>
      </c>
      <c r="AT59" s="12">
        <f t="shared" ca="1" si="15"/>
        <v>-3419902.4954816457</v>
      </c>
      <c r="AU59" s="12">
        <f t="shared" ca="1" si="16"/>
        <v>-2641097.4450660618</v>
      </c>
    </row>
    <row r="60" spans="2:47" ht="13.5" thickBot="1" x14ac:dyDescent="0.25">
      <c r="C60" s="17">
        <f ca="1">SUM(C52:C59)</f>
        <v>16401891.046841439</v>
      </c>
      <c r="E60" s="17">
        <f ca="1">SUM(E52:E59)</f>
        <v>16263211.855283692</v>
      </c>
      <c r="F60" s="17">
        <f ca="1">SUM(F52:F59)</f>
        <v>16944898.614591848</v>
      </c>
      <c r="I60" s="17"/>
      <c r="J60" s="17">
        <f ca="1">SUM(J52:J59)</f>
        <v>-4157855.0526394052</v>
      </c>
      <c r="K60" s="17">
        <f ca="1">SUM(K52:K59)</f>
        <v>-4129134.5977499825</v>
      </c>
      <c r="L60" s="17">
        <f ca="1">SUM(L52:L59)</f>
        <v>-4312205.2659093421</v>
      </c>
      <c r="P60" s="17">
        <f ca="1">SUM(P52:P59)</f>
        <v>-7714153.3665167103</v>
      </c>
      <c r="Q60" s="17">
        <f ca="1">SUM(Q52:Q59)</f>
        <v>-7643397.5633761985</v>
      </c>
      <c r="R60" s="17">
        <f ca="1">SUM(R52:R59)</f>
        <v>-8052140.1321613034</v>
      </c>
      <c r="V60" s="17">
        <f ca="1">SUM(V52:V59)</f>
        <v>-16013134.100314729</v>
      </c>
      <c r="W60" s="17">
        <f ca="1">SUM(W52:W59)</f>
        <v>-15879933.395633532</v>
      </c>
      <c r="X60" s="17">
        <f ca="1">SUM(X52:X59)</f>
        <v>-16536970.825797502</v>
      </c>
      <c r="AL60" s="17">
        <f t="shared" ref="AL60:AU60" ca="1" si="17">SUM(AL52:AL59)</f>
        <v>1122949.4491923519</v>
      </c>
      <c r="AM60" s="17">
        <f t="shared" ca="1" si="17"/>
        <v>1032584.7149099407</v>
      </c>
      <c r="AN60" s="17">
        <f t="shared" ca="1" si="17"/>
        <v>2278954.6979433312</v>
      </c>
      <c r="AO60" s="17">
        <f t="shared" ca="1" si="17"/>
        <v>-32066370.570902787</v>
      </c>
      <c r="AP60" s="17">
        <f t="shared" ca="1" si="17"/>
        <v>-21010833.170921594</v>
      </c>
      <c r="AQ60" s="17">
        <f t="shared" ca="1" si="17"/>
        <v>-13022995.24344606</v>
      </c>
      <c r="AR60" s="17">
        <f t="shared" ca="1" si="17"/>
        <v>-8152275.6410334669</v>
      </c>
      <c r="AS60" s="17">
        <f t="shared" ca="1" si="17"/>
        <v>-14539117.988469478</v>
      </c>
      <c r="AT60" s="17">
        <f t="shared" ca="1" si="17"/>
        <v>-84357103.752727747</v>
      </c>
      <c r="AU60" s="17">
        <f t="shared" ca="1" si="17"/>
        <v>-67955212.705886319</v>
      </c>
    </row>
    <row r="61" spans="2:47" ht="13.5" thickTop="1" x14ac:dyDescent="0.2"/>
  </sheetData>
  <mergeCells count="1">
    <mergeCell ref="AB6:AI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Y361"/>
  <sheetViews>
    <sheetView topLeftCell="I321" workbookViewId="0">
      <selection activeCell="V373" sqref="V373"/>
    </sheetView>
  </sheetViews>
  <sheetFormatPr defaultRowHeight="12.75" x14ac:dyDescent="0.2"/>
  <sheetData>
    <row r="2" spans="3:23" x14ac:dyDescent="0.2">
      <c r="C2" s="29" t="s">
        <v>121</v>
      </c>
      <c r="D2" s="29" t="s">
        <v>122</v>
      </c>
      <c r="E2" s="29" t="s">
        <v>123</v>
      </c>
      <c r="F2" s="29" t="s">
        <v>124</v>
      </c>
      <c r="G2" s="29" t="s">
        <v>125</v>
      </c>
      <c r="H2" s="29" t="s">
        <v>126</v>
      </c>
      <c r="I2" s="29" t="s">
        <v>127</v>
      </c>
      <c r="J2" s="29" t="s">
        <v>128</v>
      </c>
      <c r="K2" s="29" t="s">
        <v>129</v>
      </c>
      <c r="L2" s="29" t="s">
        <v>130</v>
      </c>
      <c r="M2" s="29" t="s">
        <v>131</v>
      </c>
      <c r="N2" s="29" t="s">
        <v>132</v>
      </c>
      <c r="P2" s="29" t="s">
        <v>125</v>
      </c>
      <c r="Q2" s="29" t="s">
        <v>126</v>
      </c>
      <c r="R2" s="29" t="s">
        <v>127</v>
      </c>
      <c r="S2" s="29" t="s">
        <v>128</v>
      </c>
      <c r="T2" s="29" t="s">
        <v>129</v>
      </c>
      <c r="U2" s="29" t="s">
        <v>130</v>
      </c>
      <c r="V2" s="29" t="s">
        <v>131</v>
      </c>
      <c r="W2" s="29" t="s">
        <v>132</v>
      </c>
    </row>
    <row r="3" spans="3:23" x14ac:dyDescent="0.2">
      <c r="C3" s="30">
        <v>41276</v>
      </c>
      <c r="D3" s="31">
        <v>7.0000000000000007E-2</v>
      </c>
      <c r="E3" s="31">
        <v>0.08</v>
      </c>
      <c r="F3" s="31">
        <v>0.12</v>
      </c>
      <c r="G3" s="31">
        <v>0.15</v>
      </c>
      <c r="H3" s="31">
        <v>0.27</v>
      </c>
      <c r="I3" s="31">
        <v>0.37</v>
      </c>
      <c r="J3" s="31">
        <v>0.76</v>
      </c>
      <c r="K3" s="31">
        <v>1.25</v>
      </c>
      <c r="L3" s="31">
        <v>1.86</v>
      </c>
      <c r="M3" s="31">
        <v>2.63</v>
      </c>
      <c r="N3" s="31">
        <v>3.04</v>
      </c>
    </row>
    <row r="4" spans="3:23" x14ac:dyDescent="0.2">
      <c r="C4" s="32">
        <v>41277</v>
      </c>
      <c r="D4" s="33">
        <v>0.06</v>
      </c>
      <c r="E4" s="33">
        <v>0.08</v>
      </c>
      <c r="F4" s="33">
        <v>0.12</v>
      </c>
      <c r="G4" s="33">
        <v>0.15</v>
      </c>
      <c r="H4" s="33">
        <v>0.27</v>
      </c>
      <c r="I4" s="33">
        <v>0.4</v>
      </c>
      <c r="J4" s="33">
        <v>0.81</v>
      </c>
      <c r="K4" s="33">
        <v>1.31</v>
      </c>
      <c r="L4" s="33">
        <v>1.92</v>
      </c>
      <c r="M4" s="33">
        <v>2.7</v>
      </c>
      <c r="N4" s="33">
        <v>3.12</v>
      </c>
      <c r="P4" s="13">
        <f>G4-G3</f>
        <v>0</v>
      </c>
      <c r="Q4" s="13">
        <f t="shared" ref="Q4:W4" si="0">H4-H3</f>
        <v>0</v>
      </c>
      <c r="R4" s="13">
        <f t="shared" si="0"/>
        <v>3.0000000000000027E-2</v>
      </c>
      <c r="S4" s="13">
        <f t="shared" si="0"/>
        <v>5.0000000000000044E-2</v>
      </c>
      <c r="T4" s="13">
        <f t="shared" si="0"/>
        <v>6.0000000000000053E-2</v>
      </c>
      <c r="U4" s="13">
        <f t="shared" si="0"/>
        <v>5.9999999999999831E-2</v>
      </c>
      <c r="V4" s="13">
        <f t="shared" si="0"/>
        <v>7.0000000000000284E-2</v>
      </c>
      <c r="W4" s="13">
        <f t="shared" si="0"/>
        <v>8.0000000000000071E-2</v>
      </c>
    </row>
    <row r="5" spans="3:23" x14ac:dyDescent="0.2">
      <c r="C5" s="30">
        <v>41278</v>
      </c>
      <c r="D5" s="31">
        <v>0.06</v>
      </c>
      <c r="E5" s="31">
        <v>7.0000000000000007E-2</v>
      </c>
      <c r="F5" s="31">
        <v>0.11</v>
      </c>
      <c r="G5" s="31">
        <v>0.15</v>
      </c>
      <c r="H5" s="31">
        <v>0.27</v>
      </c>
      <c r="I5" s="31">
        <v>0.41</v>
      </c>
      <c r="J5" s="31">
        <v>0.82</v>
      </c>
      <c r="K5" s="31">
        <v>1.32</v>
      </c>
      <c r="L5" s="31">
        <v>1.93</v>
      </c>
      <c r="M5" s="31">
        <v>2.7</v>
      </c>
      <c r="N5" s="31">
        <v>3.1</v>
      </c>
      <c r="P5" s="13">
        <f t="shared" ref="P5:P68" si="1">G5-G4</f>
        <v>0</v>
      </c>
      <c r="Q5" s="13">
        <f t="shared" ref="Q5:Q68" si="2">H5-H4</f>
        <v>0</v>
      </c>
      <c r="R5" s="13">
        <f t="shared" ref="R5:R68" si="3">I5-I4</f>
        <v>9.9999999999999534E-3</v>
      </c>
      <c r="S5" s="13">
        <f t="shared" ref="S5:S68" si="4">J5-J4</f>
        <v>9.9999999999998979E-3</v>
      </c>
      <c r="T5" s="13">
        <f t="shared" ref="T5:T68" si="5">K5-K4</f>
        <v>1.0000000000000009E-2</v>
      </c>
      <c r="U5" s="13">
        <f t="shared" ref="U5:U68" si="6">L5-L4</f>
        <v>1.0000000000000009E-2</v>
      </c>
      <c r="V5" s="13">
        <f t="shared" ref="V5:V68" si="7">M5-M4</f>
        <v>0</v>
      </c>
      <c r="W5" s="13">
        <f t="shared" ref="W5:W68" si="8">N5-N4</f>
        <v>-2.0000000000000018E-2</v>
      </c>
    </row>
    <row r="6" spans="3:23" x14ac:dyDescent="0.2">
      <c r="C6" s="32">
        <v>41281</v>
      </c>
      <c r="D6" s="33">
        <v>0.05</v>
      </c>
      <c r="E6" s="33">
        <v>7.0000000000000007E-2</v>
      </c>
      <c r="F6" s="33">
        <v>0.11</v>
      </c>
      <c r="G6" s="33">
        <v>0.15</v>
      </c>
      <c r="H6" s="33">
        <v>0.27</v>
      </c>
      <c r="I6" s="33">
        <v>0.41</v>
      </c>
      <c r="J6" s="33">
        <v>0.82</v>
      </c>
      <c r="K6" s="33">
        <v>1.31</v>
      </c>
      <c r="L6" s="33">
        <v>1.92</v>
      </c>
      <c r="M6" s="33">
        <v>2.7</v>
      </c>
      <c r="N6" s="33">
        <v>3.1</v>
      </c>
      <c r="P6" s="13">
        <f t="shared" si="1"/>
        <v>0</v>
      </c>
      <c r="Q6" s="13">
        <f t="shared" si="2"/>
        <v>0</v>
      </c>
      <c r="R6" s="13">
        <f t="shared" si="3"/>
        <v>0</v>
      </c>
      <c r="S6" s="13">
        <f t="shared" si="4"/>
        <v>0</v>
      </c>
      <c r="T6" s="13">
        <f t="shared" si="5"/>
        <v>-1.0000000000000009E-2</v>
      </c>
      <c r="U6" s="13">
        <f t="shared" si="6"/>
        <v>-1.0000000000000009E-2</v>
      </c>
      <c r="V6" s="13">
        <f t="shared" si="7"/>
        <v>0</v>
      </c>
      <c r="W6" s="13">
        <f t="shared" si="8"/>
        <v>0</v>
      </c>
    </row>
    <row r="7" spans="3:23" x14ac:dyDescent="0.2">
      <c r="C7" s="30">
        <v>41282</v>
      </c>
      <c r="D7" s="31">
        <v>0.06</v>
      </c>
      <c r="E7" s="31">
        <v>7.0000000000000007E-2</v>
      </c>
      <c r="F7" s="31">
        <v>0.11</v>
      </c>
      <c r="G7" s="31">
        <v>0.14000000000000001</v>
      </c>
      <c r="H7" s="31">
        <v>0.25</v>
      </c>
      <c r="I7" s="31">
        <v>0.38</v>
      </c>
      <c r="J7" s="31">
        <v>0.79</v>
      </c>
      <c r="K7" s="31">
        <v>1.28</v>
      </c>
      <c r="L7" s="31">
        <v>1.89</v>
      </c>
      <c r="M7" s="31">
        <v>2.66</v>
      </c>
      <c r="N7" s="31">
        <v>3.06</v>
      </c>
      <c r="P7" s="13">
        <f t="shared" si="1"/>
        <v>-9.9999999999999811E-3</v>
      </c>
      <c r="Q7" s="13">
        <f t="shared" si="2"/>
        <v>-2.0000000000000018E-2</v>
      </c>
      <c r="R7" s="13">
        <f t="shared" si="3"/>
        <v>-2.9999999999999971E-2</v>
      </c>
      <c r="S7" s="13">
        <f t="shared" si="4"/>
        <v>-2.9999999999999916E-2</v>
      </c>
      <c r="T7" s="13">
        <f t="shared" si="5"/>
        <v>-3.0000000000000027E-2</v>
      </c>
      <c r="U7" s="13">
        <f t="shared" si="6"/>
        <v>-3.0000000000000027E-2</v>
      </c>
      <c r="V7" s="13">
        <f t="shared" si="7"/>
        <v>-4.0000000000000036E-2</v>
      </c>
      <c r="W7" s="13">
        <f t="shared" si="8"/>
        <v>-4.0000000000000036E-2</v>
      </c>
    </row>
    <row r="8" spans="3:23" x14ac:dyDescent="0.2">
      <c r="C8" s="32">
        <v>41283</v>
      </c>
      <c r="D8" s="33">
        <v>0.04</v>
      </c>
      <c r="E8" s="33">
        <v>0.06</v>
      </c>
      <c r="F8" s="33">
        <v>0.09</v>
      </c>
      <c r="G8" s="33">
        <v>0.13</v>
      </c>
      <c r="H8" s="33">
        <v>0.24</v>
      </c>
      <c r="I8" s="33">
        <v>0.37</v>
      </c>
      <c r="J8" s="33">
        <v>0.77</v>
      </c>
      <c r="K8" s="33">
        <v>1.27</v>
      </c>
      <c r="L8" s="33">
        <v>1.88</v>
      </c>
      <c r="M8" s="33">
        <v>2.65</v>
      </c>
      <c r="N8" s="33">
        <v>3.06</v>
      </c>
      <c r="P8" s="13">
        <f t="shared" si="1"/>
        <v>-1.0000000000000009E-2</v>
      </c>
      <c r="Q8" s="13">
        <f t="shared" si="2"/>
        <v>-1.0000000000000009E-2</v>
      </c>
      <c r="R8" s="13">
        <f t="shared" si="3"/>
        <v>-1.0000000000000009E-2</v>
      </c>
      <c r="S8" s="13">
        <f t="shared" si="4"/>
        <v>-2.0000000000000018E-2</v>
      </c>
      <c r="T8" s="13">
        <f t="shared" si="5"/>
        <v>-1.0000000000000009E-2</v>
      </c>
      <c r="U8" s="13">
        <f t="shared" si="6"/>
        <v>-1.0000000000000009E-2</v>
      </c>
      <c r="V8" s="13">
        <f t="shared" si="7"/>
        <v>-1.0000000000000231E-2</v>
      </c>
      <c r="W8" s="13">
        <f t="shared" si="8"/>
        <v>0</v>
      </c>
    </row>
    <row r="9" spans="3:23" x14ac:dyDescent="0.2">
      <c r="C9" s="30">
        <v>41284</v>
      </c>
      <c r="D9" s="31">
        <v>0.05</v>
      </c>
      <c r="E9" s="31">
        <v>0.06</v>
      </c>
      <c r="F9" s="31">
        <v>0.1</v>
      </c>
      <c r="G9" s="31">
        <v>0.14000000000000001</v>
      </c>
      <c r="H9" s="31">
        <v>0.26</v>
      </c>
      <c r="I9" s="31">
        <v>0.37</v>
      </c>
      <c r="J9" s="31">
        <v>0.8</v>
      </c>
      <c r="K9" s="31">
        <v>1.3</v>
      </c>
      <c r="L9" s="31">
        <v>1.91</v>
      </c>
      <c r="M9" s="31">
        <v>2.68</v>
      </c>
      <c r="N9" s="31">
        <v>3.08</v>
      </c>
      <c r="P9" s="13">
        <f t="shared" si="1"/>
        <v>1.0000000000000009E-2</v>
      </c>
      <c r="Q9" s="13">
        <f t="shared" si="2"/>
        <v>2.0000000000000018E-2</v>
      </c>
      <c r="R9" s="13">
        <f t="shared" si="3"/>
        <v>0</v>
      </c>
      <c r="S9" s="13">
        <f t="shared" si="4"/>
        <v>3.0000000000000027E-2</v>
      </c>
      <c r="T9" s="13">
        <f t="shared" si="5"/>
        <v>3.0000000000000027E-2</v>
      </c>
      <c r="U9" s="13">
        <f t="shared" si="6"/>
        <v>3.0000000000000027E-2</v>
      </c>
      <c r="V9" s="13">
        <f t="shared" si="7"/>
        <v>3.0000000000000249E-2</v>
      </c>
      <c r="W9" s="13">
        <f t="shared" si="8"/>
        <v>2.0000000000000018E-2</v>
      </c>
    </row>
    <row r="10" spans="3:23" x14ac:dyDescent="0.2">
      <c r="C10" s="32">
        <v>41285</v>
      </c>
      <c r="D10" s="33">
        <v>0.04</v>
      </c>
      <c r="E10" s="33">
        <v>7.0000000000000007E-2</v>
      </c>
      <c r="F10" s="33">
        <v>0.1</v>
      </c>
      <c r="G10" s="33">
        <v>0.14000000000000001</v>
      </c>
      <c r="H10" s="33">
        <v>0.26</v>
      </c>
      <c r="I10" s="33">
        <v>0.37</v>
      </c>
      <c r="J10" s="33">
        <v>0.78</v>
      </c>
      <c r="K10" s="33">
        <v>1.28</v>
      </c>
      <c r="L10" s="33">
        <v>1.89</v>
      </c>
      <c r="M10" s="33">
        <v>2.65</v>
      </c>
      <c r="N10" s="33">
        <v>3.05</v>
      </c>
      <c r="P10" s="13">
        <f t="shared" si="1"/>
        <v>0</v>
      </c>
      <c r="Q10" s="13">
        <f t="shared" si="2"/>
        <v>0</v>
      </c>
      <c r="R10" s="13">
        <f t="shared" si="3"/>
        <v>0</v>
      </c>
      <c r="S10" s="13">
        <f t="shared" si="4"/>
        <v>-2.0000000000000018E-2</v>
      </c>
      <c r="T10" s="13">
        <f t="shared" si="5"/>
        <v>-2.0000000000000018E-2</v>
      </c>
      <c r="U10" s="13">
        <f t="shared" si="6"/>
        <v>-2.0000000000000018E-2</v>
      </c>
      <c r="V10" s="13">
        <f t="shared" si="7"/>
        <v>-3.0000000000000249E-2</v>
      </c>
      <c r="W10" s="13">
        <f t="shared" si="8"/>
        <v>-3.0000000000000249E-2</v>
      </c>
    </row>
    <row r="11" spans="3:23" x14ac:dyDescent="0.2">
      <c r="C11" s="30">
        <v>41288</v>
      </c>
      <c r="D11" s="31">
        <v>0.05</v>
      </c>
      <c r="E11" s="31">
        <v>0.08</v>
      </c>
      <c r="F11" s="31">
        <v>0.11</v>
      </c>
      <c r="G11" s="31">
        <v>0.14000000000000001</v>
      </c>
      <c r="H11" s="31">
        <v>0.26</v>
      </c>
      <c r="I11" s="31">
        <v>0.37</v>
      </c>
      <c r="J11" s="31">
        <v>0.78</v>
      </c>
      <c r="K11" s="31">
        <v>1.27</v>
      </c>
      <c r="L11" s="31">
        <v>1.89</v>
      </c>
      <c r="M11" s="31">
        <v>2.65</v>
      </c>
      <c r="N11" s="31">
        <v>3.05</v>
      </c>
      <c r="P11" s="13">
        <f t="shared" si="1"/>
        <v>0</v>
      </c>
      <c r="Q11" s="13">
        <f t="shared" si="2"/>
        <v>0</v>
      </c>
      <c r="R11" s="13">
        <f t="shared" si="3"/>
        <v>0</v>
      </c>
      <c r="S11" s="13">
        <f t="shared" si="4"/>
        <v>0</v>
      </c>
      <c r="T11" s="13">
        <f t="shared" si="5"/>
        <v>-1.0000000000000009E-2</v>
      </c>
      <c r="U11" s="13">
        <f t="shared" si="6"/>
        <v>0</v>
      </c>
      <c r="V11" s="13">
        <f t="shared" si="7"/>
        <v>0</v>
      </c>
      <c r="W11" s="13">
        <f t="shared" si="8"/>
        <v>0</v>
      </c>
    </row>
    <row r="12" spans="3:23" x14ac:dyDescent="0.2">
      <c r="C12" s="32">
        <v>41289</v>
      </c>
      <c r="D12" s="33">
        <v>0.09</v>
      </c>
      <c r="E12" s="33">
        <v>0.09</v>
      </c>
      <c r="F12" s="33">
        <v>0.11</v>
      </c>
      <c r="G12" s="33">
        <v>0.14000000000000001</v>
      </c>
      <c r="H12" s="33">
        <v>0.26</v>
      </c>
      <c r="I12" s="33">
        <v>0.36</v>
      </c>
      <c r="J12" s="33">
        <v>0.75</v>
      </c>
      <c r="K12" s="33">
        <v>1.24</v>
      </c>
      <c r="L12" s="33">
        <v>1.86</v>
      </c>
      <c r="M12" s="33">
        <v>2.62</v>
      </c>
      <c r="N12" s="33">
        <v>3.02</v>
      </c>
      <c r="P12" s="13">
        <f t="shared" si="1"/>
        <v>0</v>
      </c>
      <c r="Q12" s="13">
        <f t="shared" si="2"/>
        <v>0</v>
      </c>
      <c r="R12" s="13">
        <f t="shared" si="3"/>
        <v>-1.0000000000000009E-2</v>
      </c>
      <c r="S12" s="13">
        <f t="shared" si="4"/>
        <v>-3.0000000000000027E-2</v>
      </c>
      <c r="T12" s="13">
        <f t="shared" si="5"/>
        <v>-3.0000000000000027E-2</v>
      </c>
      <c r="U12" s="13">
        <f t="shared" si="6"/>
        <v>-2.9999999999999805E-2</v>
      </c>
      <c r="V12" s="13">
        <f t="shared" si="7"/>
        <v>-2.9999999999999805E-2</v>
      </c>
      <c r="W12" s="13">
        <f t="shared" si="8"/>
        <v>-2.9999999999999805E-2</v>
      </c>
    </row>
    <row r="13" spans="3:23" x14ac:dyDescent="0.2">
      <c r="C13" s="30">
        <v>41290</v>
      </c>
      <c r="D13" s="31">
        <v>7.0000000000000007E-2</v>
      </c>
      <c r="E13" s="31">
        <v>0.08</v>
      </c>
      <c r="F13" s="31">
        <v>0.11</v>
      </c>
      <c r="G13" s="31">
        <v>0.14000000000000001</v>
      </c>
      <c r="H13" s="31">
        <v>0.26</v>
      </c>
      <c r="I13" s="31">
        <v>0.36</v>
      </c>
      <c r="J13" s="31">
        <v>0.75</v>
      </c>
      <c r="K13" s="31">
        <v>1.23</v>
      </c>
      <c r="L13" s="31">
        <v>1.84</v>
      </c>
      <c r="M13" s="31">
        <v>2.61</v>
      </c>
      <c r="N13" s="31">
        <v>3.01</v>
      </c>
      <c r="P13" s="13">
        <f t="shared" si="1"/>
        <v>0</v>
      </c>
      <c r="Q13" s="13">
        <f t="shared" si="2"/>
        <v>0</v>
      </c>
      <c r="R13" s="13">
        <f t="shared" si="3"/>
        <v>0</v>
      </c>
      <c r="S13" s="13">
        <f t="shared" si="4"/>
        <v>0</v>
      </c>
      <c r="T13" s="13">
        <f t="shared" si="5"/>
        <v>-1.0000000000000009E-2</v>
      </c>
      <c r="U13" s="13">
        <f t="shared" si="6"/>
        <v>-2.0000000000000018E-2</v>
      </c>
      <c r="V13" s="13">
        <f t="shared" si="7"/>
        <v>-1.0000000000000231E-2</v>
      </c>
      <c r="W13" s="13">
        <f t="shared" si="8"/>
        <v>-1.0000000000000231E-2</v>
      </c>
    </row>
    <row r="14" spans="3:23" x14ac:dyDescent="0.2">
      <c r="C14" s="32">
        <v>41291</v>
      </c>
      <c r="D14" s="33">
        <v>0.05</v>
      </c>
      <c r="E14" s="33">
        <v>7.0000000000000007E-2</v>
      </c>
      <c r="F14" s="33">
        <v>0.11</v>
      </c>
      <c r="G14" s="33">
        <v>0.14000000000000001</v>
      </c>
      <c r="H14" s="33">
        <v>0.28000000000000003</v>
      </c>
      <c r="I14" s="33">
        <v>0.39</v>
      </c>
      <c r="J14" s="33">
        <v>0.79</v>
      </c>
      <c r="K14" s="33">
        <v>1.29</v>
      </c>
      <c r="L14" s="33">
        <v>1.89</v>
      </c>
      <c r="M14" s="33">
        <v>2.66</v>
      </c>
      <c r="N14" s="33">
        <v>3.06</v>
      </c>
      <c r="P14" s="13">
        <f t="shared" si="1"/>
        <v>0</v>
      </c>
      <c r="Q14" s="13">
        <f t="shared" si="2"/>
        <v>2.0000000000000018E-2</v>
      </c>
      <c r="R14" s="13">
        <f t="shared" si="3"/>
        <v>3.0000000000000027E-2</v>
      </c>
      <c r="S14" s="13">
        <f t="shared" si="4"/>
        <v>4.0000000000000036E-2</v>
      </c>
      <c r="T14" s="13">
        <f t="shared" si="5"/>
        <v>6.0000000000000053E-2</v>
      </c>
      <c r="U14" s="13">
        <f t="shared" si="6"/>
        <v>4.9999999999999822E-2</v>
      </c>
      <c r="V14" s="13">
        <f t="shared" si="7"/>
        <v>5.0000000000000266E-2</v>
      </c>
      <c r="W14" s="13">
        <f t="shared" si="8"/>
        <v>5.0000000000000266E-2</v>
      </c>
    </row>
    <row r="15" spans="3:23" x14ac:dyDescent="0.2">
      <c r="C15" s="30">
        <v>41292</v>
      </c>
      <c r="D15" s="31">
        <v>0.04</v>
      </c>
      <c r="E15" s="31">
        <v>0.08</v>
      </c>
      <c r="F15" s="31">
        <v>0.1</v>
      </c>
      <c r="G15" s="31">
        <v>0.14000000000000001</v>
      </c>
      <c r="H15" s="31">
        <v>0.26</v>
      </c>
      <c r="I15" s="31">
        <v>0.38</v>
      </c>
      <c r="J15" s="31">
        <v>0.77</v>
      </c>
      <c r="K15" s="31">
        <v>1.26</v>
      </c>
      <c r="L15" s="31">
        <v>1.87</v>
      </c>
      <c r="M15" s="31">
        <v>2.63</v>
      </c>
      <c r="N15" s="31">
        <v>3.03</v>
      </c>
      <c r="P15" s="13">
        <f t="shared" si="1"/>
        <v>0</v>
      </c>
      <c r="Q15" s="13">
        <f t="shared" si="2"/>
        <v>-2.0000000000000018E-2</v>
      </c>
      <c r="R15" s="13">
        <f t="shared" si="3"/>
        <v>-1.0000000000000009E-2</v>
      </c>
      <c r="S15" s="13">
        <f t="shared" si="4"/>
        <v>-2.0000000000000018E-2</v>
      </c>
      <c r="T15" s="13">
        <f t="shared" si="5"/>
        <v>-3.0000000000000027E-2</v>
      </c>
      <c r="U15" s="13">
        <f t="shared" si="6"/>
        <v>-1.9999999999999796E-2</v>
      </c>
      <c r="V15" s="13">
        <f t="shared" si="7"/>
        <v>-3.0000000000000249E-2</v>
      </c>
      <c r="W15" s="13">
        <f t="shared" si="8"/>
        <v>-3.0000000000000249E-2</v>
      </c>
    </row>
    <row r="16" spans="3:23" x14ac:dyDescent="0.2">
      <c r="C16" s="32">
        <v>41296</v>
      </c>
      <c r="D16" s="33">
        <v>0.04</v>
      </c>
      <c r="E16" s="33">
        <v>0.08</v>
      </c>
      <c r="F16" s="33">
        <v>0.1</v>
      </c>
      <c r="G16" s="33">
        <v>0.14000000000000001</v>
      </c>
      <c r="H16" s="33">
        <v>0.26</v>
      </c>
      <c r="I16" s="33">
        <v>0.38</v>
      </c>
      <c r="J16" s="33">
        <v>0.76</v>
      </c>
      <c r="K16" s="33">
        <v>1.25</v>
      </c>
      <c r="L16" s="33">
        <v>1.86</v>
      </c>
      <c r="M16" s="33">
        <v>2.62</v>
      </c>
      <c r="N16" s="33">
        <v>3.02</v>
      </c>
      <c r="P16" s="13">
        <f t="shared" si="1"/>
        <v>0</v>
      </c>
      <c r="Q16" s="13">
        <f t="shared" si="2"/>
        <v>0</v>
      </c>
      <c r="R16" s="13">
        <f t="shared" si="3"/>
        <v>0</v>
      </c>
      <c r="S16" s="13">
        <f t="shared" si="4"/>
        <v>-1.0000000000000009E-2</v>
      </c>
      <c r="T16" s="13">
        <f t="shared" si="5"/>
        <v>-1.0000000000000009E-2</v>
      </c>
      <c r="U16" s="13">
        <f t="shared" si="6"/>
        <v>-1.0000000000000009E-2</v>
      </c>
      <c r="V16" s="13">
        <f t="shared" si="7"/>
        <v>-9.9999999999997868E-3</v>
      </c>
      <c r="W16" s="13">
        <f t="shared" si="8"/>
        <v>-9.9999999999997868E-3</v>
      </c>
    </row>
    <row r="17" spans="3:23" x14ac:dyDescent="0.2">
      <c r="C17" s="30">
        <v>41297</v>
      </c>
      <c r="D17" s="31">
        <v>0.06</v>
      </c>
      <c r="E17" s="31">
        <v>0.08</v>
      </c>
      <c r="F17" s="31">
        <v>0.1</v>
      </c>
      <c r="G17" s="31">
        <v>0.15</v>
      </c>
      <c r="H17" s="31">
        <v>0.26</v>
      </c>
      <c r="I17" s="31">
        <v>0.37</v>
      </c>
      <c r="J17" s="31">
        <v>0.76</v>
      </c>
      <c r="K17" s="31">
        <v>1.24</v>
      </c>
      <c r="L17" s="31">
        <v>1.86</v>
      </c>
      <c r="M17" s="31">
        <v>2.62</v>
      </c>
      <c r="N17" s="31">
        <v>3.02</v>
      </c>
      <c r="P17" s="13">
        <f t="shared" si="1"/>
        <v>9.9999999999999811E-3</v>
      </c>
      <c r="Q17" s="13">
        <f t="shared" si="2"/>
        <v>0</v>
      </c>
      <c r="R17" s="13">
        <f t="shared" si="3"/>
        <v>-1.0000000000000009E-2</v>
      </c>
      <c r="S17" s="13">
        <f t="shared" si="4"/>
        <v>0</v>
      </c>
      <c r="T17" s="13">
        <f t="shared" si="5"/>
        <v>-1.0000000000000009E-2</v>
      </c>
      <c r="U17" s="13">
        <f t="shared" si="6"/>
        <v>0</v>
      </c>
      <c r="V17" s="13">
        <f t="shared" si="7"/>
        <v>0</v>
      </c>
      <c r="W17" s="13">
        <f t="shared" si="8"/>
        <v>0</v>
      </c>
    </row>
    <row r="18" spans="3:23" x14ac:dyDescent="0.2">
      <c r="C18" s="32">
        <v>41298</v>
      </c>
      <c r="D18" s="33">
        <v>0.06</v>
      </c>
      <c r="E18" s="33">
        <v>0.08</v>
      </c>
      <c r="F18" s="33">
        <v>0.1</v>
      </c>
      <c r="G18" s="33">
        <v>0.15</v>
      </c>
      <c r="H18" s="33">
        <v>0.23</v>
      </c>
      <c r="I18" s="33">
        <v>0.37</v>
      </c>
      <c r="J18" s="33">
        <v>0.78</v>
      </c>
      <c r="K18" s="33">
        <v>1.26</v>
      </c>
      <c r="L18" s="33">
        <v>1.88</v>
      </c>
      <c r="M18" s="33">
        <v>2.64</v>
      </c>
      <c r="N18" s="33">
        <v>3.04</v>
      </c>
      <c r="P18" s="13">
        <f t="shared" si="1"/>
        <v>0</v>
      </c>
      <c r="Q18" s="13">
        <f t="shared" si="2"/>
        <v>-0.03</v>
      </c>
      <c r="R18" s="13">
        <f t="shared" si="3"/>
        <v>0</v>
      </c>
      <c r="S18" s="13">
        <f t="shared" si="4"/>
        <v>2.0000000000000018E-2</v>
      </c>
      <c r="T18" s="13">
        <f t="shared" si="5"/>
        <v>2.0000000000000018E-2</v>
      </c>
      <c r="U18" s="13">
        <f t="shared" si="6"/>
        <v>1.9999999999999796E-2</v>
      </c>
      <c r="V18" s="13">
        <f t="shared" si="7"/>
        <v>2.0000000000000018E-2</v>
      </c>
      <c r="W18" s="13">
        <f t="shared" si="8"/>
        <v>2.0000000000000018E-2</v>
      </c>
    </row>
    <row r="19" spans="3:23" x14ac:dyDescent="0.2">
      <c r="C19" s="30">
        <v>41299</v>
      </c>
      <c r="D19" s="31">
        <v>0.06</v>
      </c>
      <c r="E19" s="31">
        <v>0.08</v>
      </c>
      <c r="F19" s="31">
        <v>0.11</v>
      </c>
      <c r="G19" s="31">
        <v>0.15</v>
      </c>
      <c r="H19" s="31">
        <v>0.28000000000000003</v>
      </c>
      <c r="I19" s="31">
        <v>0.42</v>
      </c>
      <c r="J19" s="31">
        <v>0.87</v>
      </c>
      <c r="K19" s="31">
        <v>1.36</v>
      </c>
      <c r="L19" s="31">
        <v>1.98</v>
      </c>
      <c r="M19" s="31">
        <v>2.75</v>
      </c>
      <c r="N19" s="31">
        <v>3.14</v>
      </c>
      <c r="P19" s="13">
        <f t="shared" si="1"/>
        <v>0</v>
      </c>
      <c r="Q19" s="13">
        <f t="shared" si="2"/>
        <v>5.0000000000000017E-2</v>
      </c>
      <c r="R19" s="13">
        <f t="shared" si="3"/>
        <v>4.9999999999999989E-2</v>
      </c>
      <c r="S19" s="13">
        <f t="shared" si="4"/>
        <v>8.9999999999999969E-2</v>
      </c>
      <c r="T19" s="13">
        <f t="shared" si="5"/>
        <v>0.10000000000000009</v>
      </c>
      <c r="U19" s="13">
        <f t="shared" si="6"/>
        <v>0.10000000000000009</v>
      </c>
      <c r="V19" s="13">
        <f t="shared" si="7"/>
        <v>0.10999999999999988</v>
      </c>
      <c r="W19" s="13">
        <f t="shared" si="8"/>
        <v>0.10000000000000009</v>
      </c>
    </row>
    <row r="20" spans="3:23" x14ac:dyDescent="0.2">
      <c r="C20" s="32">
        <v>41302</v>
      </c>
      <c r="D20" s="33">
        <v>0.03</v>
      </c>
      <c r="E20" s="33">
        <v>7.0000000000000007E-2</v>
      </c>
      <c r="F20" s="33">
        <v>0.11</v>
      </c>
      <c r="G20" s="33">
        <v>0.16</v>
      </c>
      <c r="H20" s="33">
        <v>0.28999999999999998</v>
      </c>
      <c r="I20" s="33">
        <v>0.45</v>
      </c>
      <c r="J20" s="33">
        <v>0.89</v>
      </c>
      <c r="K20" s="33">
        <v>1.38</v>
      </c>
      <c r="L20" s="33">
        <v>2</v>
      </c>
      <c r="M20" s="33">
        <v>2.76</v>
      </c>
      <c r="N20" s="33">
        <v>3.15</v>
      </c>
      <c r="P20" s="13">
        <f t="shared" si="1"/>
        <v>1.0000000000000009E-2</v>
      </c>
      <c r="Q20" s="13">
        <f t="shared" si="2"/>
        <v>9.9999999999999534E-3</v>
      </c>
      <c r="R20" s="13">
        <f t="shared" si="3"/>
        <v>3.0000000000000027E-2</v>
      </c>
      <c r="S20" s="13">
        <f t="shared" si="4"/>
        <v>2.0000000000000018E-2</v>
      </c>
      <c r="T20" s="13">
        <f t="shared" si="5"/>
        <v>1.9999999999999796E-2</v>
      </c>
      <c r="U20" s="13">
        <f t="shared" si="6"/>
        <v>2.0000000000000018E-2</v>
      </c>
      <c r="V20" s="13">
        <f t="shared" si="7"/>
        <v>9.9999999999997868E-3</v>
      </c>
      <c r="W20" s="13">
        <f t="shared" si="8"/>
        <v>9.9999999999997868E-3</v>
      </c>
    </row>
    <row r="21" spans="3:23" x14ac:dyDescent="0.2">
      <c r="C21" s="30">
        <v>41303</v>
      </c>
      <c r="D21" s="31">
        <v>0.03</v>
      </c>
      <c r="E21" s="31">
        <v>7.0000000000000007E-2</v>
      </c>
      <c r="F21" s="31">
        <v>0.11</v>
      </c>
      <c r="G21" s="31">
        <v>0.15</v>
      </c>
      <c r="H21" s="31">
        <v>0.3</v>
      </c>
      <c r="I21" s="31">
        <v>0.43</v>
      </c>
      <c r="J21" s="31">
        <v>0.9</v>
      </c>
      <c r="K21" s="31">
        <v>1.4</v>
      </c>
      <c r="L21" s="31">
        <v>2.0299999999999998</v>
      </c>
      <c r="M21" s="31">
        <v>2.79</v>
      </c>
      <c r="N21" s="31">
        <v>3.18</v>
      </c>
      <c r="P21" s="13">
        <f t="shared" si="1"/>
        <v>-1.0000000000000009E-2</v>
      </c>
      <c r="Q21" s="13">
        <f t="shared" si="2"/>
        <v>1.0000000000000009E-2</v>
      </c>
      <c r="R21" s="13">
        <f t="shared" si="3"/>
        <v>-2.0000000000000018E-2</v>
      </c>
      <c r="S21" s="13">
        <f t="shared" si="4"/>
        <v>1.0000000000000009E-2</v>
      </c>
      <c r="T21" s="13">
        <f t="shared" si="5"/>
        <v>2.0000000000000018E-2</v>
      </c>
      <c r="U21" s="13">
        <f t="shared" si="6"/>
        <v>2.9999999999999805E-2</v>
      </c>
      <c r="V21" s="13">
        <f t="shared" si="7"/>
        <v>3.0000000000000249E-2</v>
      </c>
      <c r="W21" s="13">
        <f t="shared" si="8"/>
        <v>3.0000000000000249E-2</v>
      </c>
    </row>
    <row r="22" spans="3:23" x14ac:dyDescent="0.2">
      <c r="C22" s="32">
        <v>41304</v>
      </c>
      <c r="D22" s="33">
        <v>0.04</v>
      </c>
      <c r="E22" s="33">
        <v>7.0000000000000007E-2</v>
      </c>
      <c r="F22" s="33">
        <v>0.11</v>
      </c>
      <c r="G22" s="33">
        <v>0.15</v>
      </c>
      <c r="H22" s="33">
        <v>0.27</v>
      </c>
      <c r="I22" s="33">
        <v>0.42</v>
      </c>
      <c r="J22" s="33">
        <v>0.88</v>
      </c>
      <c r="K22" s="33">
        <v>1.39</v>
      </c>
      <c r="L22" s="33">
        <v>2.0299999999999998</v>
      </c>
      <c r="M22" s="33">
        <v>2.8</v>
      </c>
      <c r="N22" s="33">
        <v>3.19</v>
      </c>
      <c r="P22" s="13">
        <f t="shared" si="1"/>
        <v>0</v>
      </c>
      <c r="Q22" s="13">
        <f t="shared" si="2"/>
        <v>-2.9999999999999971E-2</v>
      </c>
      <c r="R22" s="13">
        <f t="shared" si="3"/>
        <v>-1.0000000000000009E-2</v>
      </c>
      <c r="S22" s="13">
        <f t="shared" si="4"/>
        <v>-2.0000000000000018E-2</v>
      </c>
      <c r="T22" s="13">
        <f t="shared" si="5"/>
        <v>-1.0000000000000009E-2</v>
      </c>
      <c r="U22" s="13">
        <f t="shared" si="6"/>
        <v>0</v>
      </c>
      <c r="V22" s="13">
        <f t="shared" si="7"/>
        <v>9.9999999999997868E-3</v>
      </c>
      <c r="W22" s="13">
        <f t="shared" si="8"/>
        <v>9.9999999999997868E-3</v>
      </c>
    </row>
    <row r="23" spans="3:23" x14ac:dyDescent="0.2">
      <c r="C23" s="30">
        <v>41305</v>
      </c>
      <c r="D23" s="31">
        <v>0.04</v>
      </c>
      <c r="E23" s="31">
        <v>7.0000000000000007E-2</v>
      </c>
      <c r="F23" s="31">
        <v>0.12</v>
      </c>
      <c r="G23" s="31">
        <v>0.15</v>
      </c>
      <c r="H23" s="31">
        <v>0.27</v>
      </c>
      <c r="I23" s="31">
        <v>0.42</v>
      </c>
      <c r="J23" s="31">
        <v>0.88</v>
      </c>
      <c r="K23" s="31">
        <v>1.38</v>
      </c>
      <c r="L23" s="31">
        <v>2.02</v>
      </c>
      <c r="M23" s="31">
        <v>2.79</v>
      </c>
      <c r="N23" s="31">
        <v>3.17</v>
      </c>
      <c r="P23" s="13">
        <f t="shared" si="1"/>
        <v>0</v>
      </c>
      <c r="Q23" s="13">
        <f t="shared" si="2"/>
        <v>0</v>
      </c>
      <c r="R23" s="13">
        <f t="shared" si="3"/>
        <v>0</v>
      </c>
      <c r="S23" s="13">
        <f t="shared" si="4"/>
        <v>0</v>
      </c>
      <c r="T23" s="13">
        <f t="shared" si="5"/>
        <v>-1.0000000000000009E-2</v>
      </c>
      <c r="U23" s="13">
        <f t="shared" si="6"/>
        <v>-9.9999999999997868E-3</v>
      </c>
      <c r="V23" s="13">
        <f t="shared" si="7"/>
        <v>-9.9999999999997868E-3</v>
      </c>
      <c r="W23" s="13">
        <f t="shared" si="8"/>
        <v>-2.0000000000000018E-2</v>
      </c>
    </row>
    <row r="24" spans="3:23" x14ac:dyDescent="0.2">
      <c r="C24" s="32">
        <v>41306</v>
      </c>
      <c r="D24" s="33">
        <v>0.02</v>
      </c>
      <c r="E24" s="33">
        <v>0.06</v>
      </c>
      <c r="F24" s="33">
        <v>0.11</v>
      </c>
      <c r="G24" s="33">
        <v>0.15</v>
      </c>
      <c r="H24" s="33">
        <v>0.27</v>
      </c>
      <c r="I24" s="33">
        <v>0.4</v>
      </c>
      <c r="J24" s="33">
        <v>0.88</v>
      </c>
      <c r="K24" s="33">
        <v>1.4</v>
      </c>
      <c r="L24" s="33">
        <v>2.04</v>
      </c>
      <c r="M24" s="33">
        <v>2.83</v>
      </c>
      <c r="N24" s="33">
        <v>3.21</v>
      </c>
      <c r="P24" s="13">
        <f t="shared" si="1"/>
        <v>0</v>
      </c>
      <c r="Q24" s="13">
        <f t="shared" si="2"/>
        <v>0</v>
      </c>
      <c r="R24" s="13">
        <f t="shared" si="3"/>
        <v>-1.9999999999999962E-2</v>
      </c>
      <c r="S24" s="13">
        <f t="shared" si="4"/>
        <v>0</v>
      </c>
      <c r="T24" s="13">
        <f t="shared" si="5"/>
        <v>2.0000000000000018E-2</v>
      </c>
      <c r="U24" s="13">
        <f t="shared" si="6"/>
        <v>2.0000000000000018E-2</v>
      </c>
      <c r="V24" s="13">
        <f t="shared" si="7"/>
        <v>4.0000000000000036E-2</v>
      </c>
      <c r="W24" s="13">
        <f t="shared" si="8"/>
        <v>4.0000000000000036E-2</v>
      </c>
    </row>
    <row r="25" spans="3:23" x14ac:dyDescent="0.2">
      <c r="C25" s="30">
        <v>41309</v>
      </c>
      <c r="D25" s="31">
        <v>0.03</v>
      </c>
      <c r="E25" s="31">
        <v>7.0000000000000007E-2</v>
      </c>
      <c r="F25" s="31">
        <v>0.11</v>
      </c>
      <c r="G25" s="31">
        <v>0.15</v>
      </c>
      <c r="H25" s="31">
        <v>0.25</v>
      </c>
      <c r="I25" s="31">
        <v>0.38</v>
      </c>
      <c r="J25" s="31">
        <v>0.85</v>
      </c>
      <c r="K25" s="31">
        <v>1.36</v>
      </c>
      <c r="L25" s="31">
        <v>2</v>
      </c>
      <c r="M25" s="31">
        <v>2.79</v>
      </c>
      <c r="N25" s="31">
        <v>3.17</v>
      </c>
      <c r="P25" s="13">
        <f t="shared" si="1"/>
        <v>0</v>
      </c>
      <c r="Q25" s="13">
        <f t="shared" si="2"/>
        <v>-2.0000000000000018E-2</v>
      </c>
      <c r="R25" s="13">
        <f t="shared" si="3"/>
        <v>-2.0000000000000018E-2</v>
      </c>
      <c r="S25" s="13">
        <f t="shared" si="4"/>
        <v>-3.0000000000000027E-2</v>
      </c>
      <c r="T25" s="13">
        <f t="shared" si="5"/>
        <v>-3.9999999999999813E-2</v>
      </c>
      <c r="U25" s="13">
        <f t="shared" si="6"/>
        <v>-4.0000000000000036E-2</v>
      </c>
      <c r="V25" s="13">
        <f t="shared" si="7"/>
        <v>-4.0000000000000036E-2</v>
      </c>
      <c r="W25" s="13">
        <f t="shared" si="8"/>
        <v>-4.0000000000000036E-2</v>
      </c>
    </row>
    <row r="26" spans="3:23" x14ac:dyDescent="0.2">
      <c r="C26" s="32">
        <v>41310</v>
      </c>
      <c r="D26" s="33">
        <v>0.06</v>
      </c>
      <c r="E26" s="33">
        <v>7.0000000000000007E-2</v>
      </c>
      <c r="F26" s="33">
        <v>0.11</v>
      </c>
      <c r="G26" s="33">
        <v>0.15</v>
      </c>
      <c r="H26" s="33">
        <v>0.27</v>
      </c>
      <c r="I26" s="33">
        <v>0.41</v>
      </c>
      <c r="J26" s="33">
        <v>0.88</v>
      </c>
      <c r="K26" s="33">
        <v>1.39</v>
      </c>
      <c r="L26" s="33">
        <v>2.04</v>
      </c>
      <c r="M26" s="33">
        <v>2.83</v>
      </c>
      <c r="N26" s="33">
        <v>3.21</v>
      </c>
      <c r="P26" s="13">
        <f t="shared" si="1"/>
        <v>0</v>
      </c>
      <c r="Q26" s="13">
        <f t="shared" si="2"/>
        <v>2.0000000000000018E-2</v>
      </c>
      <c r="R26" s="13">
        <f t="shared" si="3"/>
        <v>2.9999999999999971E-2</v>
      </c>
      <c r="S26" s="13">
        <f t="shared" si="4"/>
        <v>3.0000000000000027E-2</v>
      </c>
      <c r="T26" s="13">
        <f t="shared" si="5"/>
        <v>2.9999999999999805E-2</v>
      </c>
      <c r="U26" s="13">
        <f t="shared" si="6"/>
        <v>4.0000000000000036E-2</v>
      </c>
      <c r="V26" s="13">
        <f t="shared" si="7"/>
        <v>4.0000000000000036E-2</v>
      </c>
      <c r="W26" s="13">
        <f t="shared" si="8"/>
        <v>4.0000000000000036E-2</v>
      </c>
    </row>
    <row r="27" spans="3:23" x14ac:dyDescent="0.2">
      <c r="C27" s="30">
        <v>41311</v>
      </c>
      <c r="D27" s="31">
        <v>0.06</v>
      </c>
      <c r="E27" s="31">
        <v>7.0000000000000007E-2</v>
      </c>
      <c r="F27" s="31">
        <v>0.12</v>
      </c>
      <c r="G27" s="31">
        <v>0.15</v>
      </c>
      <c r="H27" s="31">
        <v>0.27</v>
      </c>
      <c r="I27" s="31">
        <v>0.39</v>
      </c>
      <c r="J27" s="31">
        <v>0.84</v>
      </c>
      <c r="K27" s="31">
        <v>1.35</v>
      </c>
      <c r="L27" s="31">
        <v>2</v>
      </c>
      <c r="M27" s="31">
        <v>2.79</v>
      </c>
      <c r="N27" s="31">
        <v>3.18</v>
      </c>
      <c r="P27" s="13">
        <f t="shared" si="1"/>
        <v>0</v>
      </c>
      <c r="Q27" s="13">
        <f t="shared" si="2"/>
        <v>0</v>
      </c>
      <c r="R27" s="13">
        <f t="shared" si="3"/>
        <v>-1.9999999999999962E-2</v>
      </c>
      <c r="S27" s="13">
        <f t="shared" si="4"/>
        <v>-4.0000000000000036E-2</v>
      </c>
      <c r="T27" s="13">
        <f t="shared" si="5"/>
        <v>-3.9999999999999813E-2</v>
      </c>
      <c r="U27" s="13">
        <f t="shared" si="6"/>
        <v>-4.0000000000000036E-2</v>
      </c>
      <c r="V27" s="13">
        <f t="shared" si="7"/>
        <v>-4.0000000000000036E-2</v>
      </c>
      <c r="W27" s="13">
        <f t="shared" si="8"/>
        <v>-2.9999999999999805E-2</v>
      </c>
    </row>
    <row r="28" spans="3:23" x14ac:dyDescent="0.2">
      <c r="C28" s="32">
        <v>41312</v>
      </c>
      <c r="D28" s="33">
        <v>0.03</v>
      </c>
      <c r="E28" s="33">
        <v>7.0000000000000007E-2</v>
      </c>
      <c r="F28" s="33">
        <v>0.11</v>
      </c>
      <c r="G28" s="33">
        <v>0.15</v>
      </c>
      <c r="H28" s="33">
        <v>0.25</v>
      </c>
      <c r="I28" s="33">
        <v>0.39</v>
      </c>
      <c r="J28" s="33">
        <v>0.83</v>
      </c>
      <c r="K28" s="33">
        <v>1.34</v>
      </c>
      <c r="L28" s="33">
        <v>1.99</v>
      </c>
      <c r="M28" s="33">
        <v>2.78</v>
      </c>
      <c r="N28" s="33">
        <v>3.17</v>
      </c>
      <c r="P28" s="13">
        <f t="shared" si="1"/>
        <v>0</v>
      </c>
      <c r="Q28" s="13">
        <f t="shared" si="2"/>
        <v>-2.0000000000000018E-2</v>
      </c>
      <c r="R28" s="13">
        <f t="shared" si="3"/>
        <v>0</v>
      </c>
      <c r="S28" s="13">
        <f t="shared" si="4"/>
        <v>-1.0000000000000009E-2</v>
      </c>
      <c r="T28" s="13">
        <f t="shared" si="5"/>
        <v>-1.0000000000000009E-2</v>
      </c>
      <c r="U28" s="13">
        <f t="shared" si="6"/>
        <v>-1.0000000000000009E-2</v>
      </c>
      <c r="V28" s="13">
        <f t="shared" si="7"/>
        <v>-1.0000000000000231E-2</v>
      </c>
      <c r="W28" s="13">
        <f t="shared" si="8"/>
        <v>-1.0000000000000231E-2</v>
      </c>
    </row>
    <row r="29" spans="3:23" x14ac:dyDescent="0.2">
      <c r="C29" s="30">
        <v>41313</v>
      </c>
      <c r="D29" s="31">
        <v>0.03</v>
      </c>
      <c r="E29" s="31">
        <v>7.0000000000000007E-2</v>
      </c>
      <c r="F29" s="31">
        <v>0.11</v>
      </c>
      <c r="G29" s="31">
        <v>0.14000000000000001</v>
      </c>
      <c r="H29" s="31">
        <v>0.25</v>
      </c>
      <c r="I29" s="31">
        <v>0.39</v>
      </c>
      <c r="J29" s="31">
        <v>0.84</v>
      </c>
      <c r="K29" s="31">
        <v>1.34</v>
      </c>
      <c r="L29" s="31">
        <v>1.99</v>
      </c>
      <c r="M29" s="31">
        <v>2.79</v>
      </c>
      <c r="N29" s="31">
        <v>3.17</v>
      </c>
      <c r="P29" s="13">
        <f t="shared" si="1"/>
        <v>-9.9999999999999811E-3</v>
      </c>
      <c r="Q29" s="13">
        <f t="shared" si="2"/>
        <v>0</v>
      </c>
      <c r="R29" s="13">
        <f t="shared" si="3"/>
        <v>0</v>
      </c>
      <c r="S29" s="13">
        <f t="shared" si="4"/>
        <v>1.0000000000000009E-2</v>
      </c>
      <c r="T29" s="13">
        <f t="shared" si="5"/>
        <v>0</v>
      </c>
      <c r="U29" s="13">
        <f t="shared" si="6"/>
        <v>0</v>
      </c>
      <c r="V29" s="13">
        <f t="shared" si="7"/>
        <v>1.0000000000000231E-2</v>
      </c>
      <c r="W29" s="13">
        <f t="shared" si="8"/>
        <v>0</v>
      </c>
    </row>
    <row r="30" spans="3:23" x14ac:dyDescent="0.2">
      <c r="C30" s="32">
        <v>41316</v>
      </c>
      <c r="D30" s="33">
        <v>0.05</v>
      </c>
      <c r="E30" s="33">
        <v>0.09</v>
      </c>
      <c r="F30" s="33">
        <v>0.12</v>
      </c>
      <c r="G30" s="33">
        <v>0.15</v>
      </c>
      <c r="H30" s="33">
        <v>0.27</v>
      </c>
      <c r="I30" s="33">
        <v>0.4</v>
      </c>
      <c r="J30" s="33">
        <v>0.85</v>
      </c>
      <c r="K30" s="33">
        <v>1.35</v>
      </c>
      <c r="L30" s="33">
        <v>1.99</v>
      </c>
      <c r="M30" s="33">
        <v>2.78</v>
      </c>
      <c r="N30" s="33">
        <v>3.16</v>
      </c>
      <c r="P30" s="13">
        <f t="shared" si="1"/>
        <v>9.9999999999999811E-3</v>
      </c>
      <c r="Q30" s="13">
        <f t="shared" si="2"/>
        <v>2.0000000000000018E-2</v>
      </c>
      <c r="R30" s="13">
        <f t="shared" si="3"/>
        <v>1.0000000000000009E-2</v>
      </c>
      <c r="S30" s="13">
        <f t="shared" si="4"/>
        <v>1.0000000000000009E-2</v>
      </c>
      <c r="T30" s="13">
        <f t="shared" si="5"/>
        <v>1.0000000000000009E-2</v>
      </c>
      <c r="U30" s="13">
        <f t="shared" si="6"/>
        <v>0</v>
      </c>
      <c r="V30" s="13">
        <f t="shared" si="7"/>
        <v>-1.0000000000000231E-2</v>
      </c>
      <c r="W30" s="13">
        <f t="shared" si="8"/>
        <v>-9.9999999999997868E-3</v>
      </c>
    </row>
    <row r="31" spans="3:23" x14ac:dyDescent="0.2">
      <c r="C31" s="30">
        <v>41317</v>
      </c>
      <c r="D31" s="31">
        <v>0.08</v>
      </c>
      <c r="E31" s="31">
        <v>0.09</v>
      </c>
      <c r="F31" s="31">
        <v>0.12</v>
      </c>
      <c r="G31" s="31">
        <v>0.14000000000000001</v>
      </c>
      <c r="H31" s="31">
        <v>0.28999999999999998</v>
      </c>
      <c r="I31" s="31">
        <v>0.41</v>
      </c>
      <c r="J31" s="31">
        <v>0.88</v>
      </c>
      <c r="K31" s="31">
        <v>1.38</v>
      </c>
      <c r="L31" s="31">
        <v>2.02</v>
      </c>
      <c r="M31" s="31">
        <v>2.81</v>
      </c>
      <c r="N31" s="31">
        <v>3.19</v>
      </c>
      <c r="P31" s="13">
        <f t="shared" si="1"/>
        <v>-9.9999999999999811E-3</v>
      </c>
      <c r="Q31" s="13">
        <f t="shared" si="2"/>
        <v>1.9999999999999962E-2</v>
      </c>
      <c r="R31" s="13">
        <f t="shared" si="3"/>
        <v>9.9999999999999534E-3</v>
      </c>
      <c r="S31" s="13">
        <f t="shared" si="4"/>
        <v>3.0000000000000027E-2</v>
      </c>
      <c r="T31" s="13">
        <f t="shared" si="5"/>
        <v>2.9999999999999805E-2</v>
      </c>
      <c r="U31" s="13">
        <f t="shared" si="6"/>
        <v>3.0000000000000027E-2</v>
      </c>
      <c r="V31" s="13">
        <f t="shared" si="7"/>
        <v>3.0000000000000249E-2</v>
      </c>
      <c r="W31" s="13">
        <f t="shared" si="8"/>
        <v>2.9999999999999805E-2</v>
      </c>
    </row>
    <row r="32" spans="3:23" x14ac:dyDescent="0.2">
      <c r="C32" s="32">
        <v>41318</v>
      </c>
      <c r="D32" s="33">
        <v>0.09</v>
      </c>
      <c r="E32" s="33">
        <v>0.1</v>
      </c>
      <c r="F32" s="33">
        <v>0.12</v>
      </c>
      <c r="G32" s="33">
        <v>0.15</v>
      </c>
      <c r="H32" s="33">
        <v>0.28999999999999998</v>
      </c>
      <c r="I32" s="33">
        <v>0.44</v>
      </c>
      <c r="J32" s="33">
        <v>0.92</v>
      </c>
      <c r="K32" s="33">
        <v>1.43</v>
      </c>
      <c r="L32" s="33">
        <v>2.0499999999999998</v>
      </c>
      <c r="M32" s="33">
        <v>2.86</v>
      </c>
      <c r="N32" s="33">
        <v>3.23</v>
      </c>
      <c r="P32" s="13">
        <f t="shared" si="1"/>
        <v>9.9999999999999811E-3</v>
      </c>
      <c r="Q32" s="13">
        <f t="shared" si="2"/>
        <v>0</v>
      </c>
      <c r="R32" s="13">
        <f t="shared" si="3"/>
        <v>3.0000000000000027E-2</v>
      </c>
      <c r="S32" s="13">
        <f t="shared" si="4"/>
        <v>4.0000000000000036E-2</v>
      </c>
      <c r="T32" s="13">
        <f t="shared" si="5"/>
        <v>5.0000000000000044E-2</v>
      </c>
      <c r="U32" s="13">
        <f t="shared" si="6"/>
        <v>2.9999999999999805E-2</v>
      </c>
      <c r="V32" s="13">
        <f t="shared" si="7"/>
        <v>4.9999999999999822E-2</v>
      </c>
      <c r="W32" s="13">
        <f t="shared" si="8"/>
        <v>4.0000000000000036E-2</v>
      </c>
    </row>
    <row r="33" spans="3:23" x14ac:dyDescent="0.2">
      <c r="C33" s="30">
        <v>41319</v>
      </c>
      <c r="D33" s="31">
        <v>0.1</v>
      </c>
      <c r="E33" s="31">
        <v>0.11</v>
      </c>
      <c r="F33" s="31">
        <v>0.13</v>
      </c>
      <c r="G33" s="31">
        <v>0.16</v>
      </c>
      <c r="H33" s="31">
        <v>0.27</v>
      </c>
      <c r="I33" s="31">
        <v>0.42</v>
      </c>
      <c r="J33" s="31">
        <v>0.86</v>
      </c>
      <c r="K33" s="31">
        <v>1.37</v>
      </c>
      <c r="L33" s="31">
        <v>2</v>
      </c>
      <c r="M33" s="31">
        <v>2.79</v>
      </c>
      <c r="N33" s="31">
        <v>3.17</v>
      </c>
      <c r="P33" s="13">
        <f t="shared" si="1"/>
        <v>1.0000000000000009E-2</v>
      </c>
      <c r="Q33" s="13">
        <f t="shared" si="2"/>
        <v>-1.9999999999999962E-2</v>
      </c>
      <c r="R33" s="13">
        <f t="shared" si="3"/>
        <v>-2.0000000000000018E-2</v>
      </c>
      <c r="S33" s="13">
        <f t="shared" si="4"/>
        <v>-6.0000000000000053E-2</v>
      </c>
      <c r="T33" s="13">
        <f t="shared" si="5"/>
        <v>-5.9999999999999831E-2</v>
      </c>
      <c r="U33" s="13">
        <f t="shared" si="6"/>
        <v>-4.9999999999999822E-2</v>
      </c>
      <c r="V33" s="13">
        <f t="shared" si="7"/>
        <v>-6.999999999999984E-2</v>
      </c>
      <c r="W33" s="13">
        <f t="shared" si="8"/>
        <v>-6.0000000000000053E-2</v>
      </c>
    </row>
    <row r="34" spans="3:23" x14ac:dyDescent="0.2">
      <c r="C34" s="32">
        <v>41320</v>
      </c>
      <c r="D34" s="33">
        <v>0.09</v>
      </c>
      <c r="E34" s="33">
        <v>0.1</v>
      </c>
      <c r="F34" s="33">
        <v>0.13</v>
      </c>
      <c r="G34" s="33">
        <v>0.17</v>
      </c>
      <c r="H34" s="33">
        <v>0.28999999999999998</v>
      </c>
      <c r="I34" s="33">
        <v>0.42</v>
      </c>
      <c r="J34" s="33">
        <v>0.87</v>
      </c>
      <c r="K34" s="33">
        <v>1.38</v>
      </c>
      <c r="L34" s="33">
        <v>2.0099999999999998</v>
      </c>
      <c r="M34" s="33">
        <v>2.8</v>
      </c>
      <c r="N34" s="33">
        <v>3.18</v>
      </c>
      <c r="P34" s="13">
        <f t="shared" si="1"/>
        <v>1.0000000000000009E-2</v>
      </c>
      <c r="Q34" s="13">
        <f t="shared" si="2"/>
        <v>1.9999999999999962E-2</v>
      </c>
      <c r="R34" s="13">
        <f t="shared" si="3"/>
        <v>0</v>
      </c>
      <c r="S34" s="13">
        <f t="shared" si="4"/>
        <v>1.0000000000000009E-2</v>
      </c>
      <c r="T34" s="13">
        <f t="shared" si="5"/>
        <v>9.9999999999997868E-3</v>
      </c>
      <c r="U34" s="13">
        <f t="shared" si="6"/>
        <v>9.9999999999997868E-3</v>
      </c>
      <c r="V34" s="13">
        <f t="shared" si="7"/>
        <v>9.9999999999997868E-3</v>
      </c>
      <c r="W34" s="13">
        <f t="shared" si="8"/>
        <v>1.0000000000000231E-2</v>
      </c>
    </row>
    <row r="35" spans="3:23" x14ac:dyDescent="0.2">
      <c r="C35" s="30">
        <v>41324</v>
      </c>
      <c r="D35" s="31">
        <v>0.09</v>
      </c>
      <c r="E35" s="31">
        <v>0.12</v>
      </c>
      <c r="F35" s="31">
        <v>0.13</v>
      </c>
      <c r="G35" s="31">
        <v>0.17</v>
      </c>
      <c r="H35" s="31">
        <v>0.28999999999999998</v>
      </c>
      <c r="I35" s="31">
        <v>0.44</v>
      </c>
      <c r="J35" s="31">
        <v>0.89</v>
      </c>
      <c r="K35" s="31">
        <v>1.41</v>
      </c>
      <c r="L35" s="31">
        <v>2.0299999999999998</v>
      </c>
      <c r="M35" s="31">
        <v>2.83</v>
      </c>
      <c r="N35" s="31">
        <v>3.21</v>
      </c>
      <c r="P35" s="13">
        <f t="shared" si="1"/>
        <v>0</v>
      </c>
      <c r="Q35" s="13">
        <f t="shared" si="2"/>
        <v>0</v>
      </c>
      <c r="R35" s="13">
        <f t="shared" si="3"/>
        <v>2.0000000000000018E-2</v>
      </c>
      <c r="S35" s="13">
        <f t="shared" si="4"/>
        <v>2.0000000000000018E-2</v>
      </c>
      <c r="T35" s="13">
        <f t="shared" si="5"/>
        <v>3.0000000000000027E-2</v>
      </c>
      <c r="U35" s="13">
        <f t="shared" si="6"/>
        <v>2.0000000000000018E-2</v>
      </c>
      <c r="V35" s="13">
        <f t="shared" si="7"/>
        <v>3.0000000000000249E-2</v>
      </c>
      <c r="W35" s="13">
        <f t="shared" si="8"/>
        <v>2.9999999999999805E-2</v>
      </c>
    </row>
    <row r="36" spans="3:23" x14ac:dyDescent="0.2">
      <c r="C36" s="32">
        <v>41325</v>
      </c>
      <c r="D36" s="33">
        <v>0.12</v>
      </c>
      <c r="E36" s="33">
        <v>0.12</v>
      </c>
      <c r="F36" s="33">
        <v>0.13</v>
      </c>
      <c r="G36" s="33">
        <v>0.17</v>
      </c>
      <c r="H36" s="33">
        <v>0.27</v>
      </c>
      <c r="I36" s="33">
        <v>0.42</v>
      </c>
      <c r="J36" s="33">
        <v>0.88</v>
      </c>
      <c r="K36" s="33">
        <v>1.38</v>
      </c>
      <c r="L36" s="33">
        <v>2.02</v>
      </c>
      <c r="M36" s="33">
        <v>2.82</v>
      </c>
      <c r="N36" s="33">
        <v>3.2</v>
      </c>
      <c r="P36" s="13">
        <f t="shared" si="1"/>
        <v>0</v>
      </c>
      <c r="Q36" s="13">
        <f t="shared" si="2"/>
        <v>-1.9999999999999962E-2</v>
      </c>
      <c r="R36" s="13">
        <f t="shared" si="3"/>
        <v>-2.0000000000000018E-2</v>
      </c>
      <c r="S36" s="13">
        <f t="shared" si="4"/>
        <v>-1.0000000000000009E-2</v>
      </c>
      <c r="T36" s="13">
        <f t="shared" si="5"/>
        <v>-3.0000000000000027E-2</v>
      </c>
      <c r="U36" s="13">
        <f t="shared" si="6"/>
        <v>-9.9999999999997868E-3</v>
      </c>
      <c r="V36" s="13">
        <f t="shared" si="7"/>
        <v>-1.0000000000000231E-2</v>
      </c>
      <c r="W36" s="13">
        <f t="shared" si="8"/>
        <v>-9.9999999999997868E-3</v>
      </c>
    </row>
    <row r="37" spans="3:23" x14ac:dyDescent="0.2">
      <c r="C37" s="30">
        <v>41326</v>
      </c>
      <c r="D37" s="31">
        <v>0.12</v>
      </c>
      <c r="E37" s="31">
        <v>0.13</v>
      </c>
      <c r="F37" s="31">
        <v>0.13</v>
      </c>
      <c r="G37" s="31">
        <v>0.16</v>
      </c>
      <c r="H37" s="31">
        <v>0.26</v>
      </c>
      <c r="I37" s="31">
        <v>0.4</v>
      </c>
      <c r="J37" s="31">
        <v>0.86</v>
      </c>
      <c r="K37" s="31">
        <v>1.36</v>
      </c>
      <c r="L37" s="31">
        <v>1.99</v>
      </c>
      <c r="M37" s="31">
        <v>2.79</v>
      </c>
      <c r="N37" s="31">
        <v>3.17</v>
      </c>
      <c r="P37" s="13">
        <f t="shared" si="1"/>
        <v>-1.0000000000000009E-2</v>
      </c>
      <c r="Q37" s="13">
        <f t="shared" si="2"/>
        <v>-1.0000000000000009E-2</v>
      </c>
      <c r="R37" s="13">
        <f t="shared" si="3"/>
        <v>-1.9999999999999962E-2</v>
      </c>
      <c r="S37" s="13">
        <f t="shared" si="4"/>
        <v>-2.0000000000000018E-2</v>
      </c>
      <c r="T37" s="13">
        <f t="shared" si="5"/>
        <v>-1.9999999999999796E-2</v>
      </c>
      <c r="U37" s="13">
        <f t="shared" si="6"/>
        <v>-3.0000000000000027E-2</v>
      </c>
      <c r="V37" s="13">
        <f t="shared" si="7"/>
        <v>-2.9999999999999805E-2</v>
      </c>
      <c r="W37" s="13">
        <f t="shared" si="8"/>
        <v>-3.0000000000000249E-2</v>
      </c>
    </row>
    <row r="38" spans="3:23" x14ac:dyDescent="0.2">
      <c r="C38" s="32">
        <v>41327</v>
      </c>
      <c r="D38" s="33">
        <v>0.11</v>
      </c>
      <c r="E38" s="33">
        <v>0.13</v>
      </c>
      <c r="F38" s="33">
        <v>0.14000000000000001</v>
      </c>
      <c r="G38" s="33">
        <v>0.16</v>
      </c>
      <c r="H38" s="33">
        <v>0.27</v>
      </c>
      <c r="I38" s="33">
        <v>0.4</v>
      </c>
      <c r="J38" s="33">
        <v>0.84</v>
      </c>
      <c r="K38" s="33">
        <v>1.34</v>
      </c>
      <c r="L38" s="33">
        <v>1.97</v>
      </c>
      <c r="M38" s="33">
        <v>2.77</v>
      </c>
      <c r="N38" s="33">
        <v>3.15</v>
      </c>
      <c r="P38" s="13">
        <f t="shared" si="1"/>
        <v>0</v>
      </c>
      <c r="Q38" s="13">
        <f t="shared" si="2"/>
        <v>1.0000000000000009E-2</v>
      </c>
      <c r="R38" s="13">
        <f t="shared" si="3"/>
        <v>0</v>
      </c>
      <c r="S38" s="13">
        <f t="shared" si="4"/>
        <v>-2.0000000000000018E-2</v>
      </c>
      <c r="T38" s="13">
        <f t="shared" si="5"/>
        <v>-2.0000000000000018E-2</v>
      </c>
      <c r="U38" s="13">
        <f t="shared" si="6"/>
        <v>-2.0000000000000018E-2</v>
      </c>
      <c r="V38" s="13">
        <f t="shared" si="7"/>
        <v>-2.0000000000000018E-2</v>
      </c>
      <c r="W38" s="13">
        <f t="shared" si="8"/>
        <v>-2.0000000000000018E-2</v>
      </c>
    </row>
    <row r="39" spans="3:23" x14ac:dyDescent="0.2">
      <c r="C39" s="30">
        <v>41330</v>
      </c>
      <c r="D39" s="31">
        <v>0.09</v>
      </c>
      <c r="E39" s="31">
        <v>0.12</v>
      </c>
      <c r="F39" s="31">
        <v>0.14000000000000001</v>
      </c>
      <c r="G39" s="31">
        <v>0.16</v>
      </c>
      <c r="H39" s="31">
        <v>0.25</v>
      </c>
      <c r="I39" s="31">
        <v>0.37</v>
      </c>
      <c r="J39" s="31">
        <v>0.78</v>
      </c>
      <c r="K39" s="31">
        <v>1.25</v>
      </c>
      <c r="L39" s="31">
        <v>1.88</v>
      </c>
      <c r="M39" s="31">
        <v>2.69</v>
      </c>
      <c r="N39" s="31">
        <v>3.08</v>
      </c>
      <c r="P39" s="13">
        <f t="shared" si="1"/>
        <v>0</v>
      </c>
      <c r="Q39" s="13">
        <f t="shared" si="2"/>
        <v>-2.0000000000000018E-2</v>
      </c>
      <c r="R39" s="13">
        <f t="shared" si="3"/>
        <v>-3.0000000000000027E-2</v>
      </c>
      <c r="S39" s="13">
        <f t="shared" si="4"/>
        <v>-5.9999999999999942E-2</v>
      </c>
      <c r="T39" s="13">
        <f t="shared" si="5"/>
        <v>-9.000000000000008E-2</v>
      </c>
      <c r="U39" s="13">
        <f t="shared" si="6"/>
        <v>-9.000000000000008E-2</v>
      </c>
      <c r="V39" s="13">
        <f t="shared" si="7"/>
        <v>-8.0000000000000071E-2</v>
      </c>
      <c r="W39" s="13">
        <f t="shared" si="8"/>
        <v>-6.999999999999984E-2</v>
      </c>
    </row>
    <row r="40" spans="3:23" x14ac:dyDescent="0.2">
      <c r="C40" s="32">
        <v>41331</v>
      </c>
      <c r="D40" s="33">
        <v>0.11</v>
      </c>
      <c r="E40" s="33">
        <v>0.14000000000000001</v>
      </c>
      <c r="F40" s="33">
        <v>0.14000000000000001</v>
      </c>
      <c r="G40" s="33">
        <v>0.17</v>
      </c>
      <c r="H40" s="33">
        <v>0.25</v>
      </c>
      <c r="I40" s="33">
        <v>0.37</v>
      </c>
      <c r="J40" s="33">
        <v>0.78</v>
      </c>
      <c r="K40" s="33">
        <v>1.25</v>
      </c>
      <c r="L40" s="33">
        <v>1.88</v>
      </c>
      <c r="M40" s="33">
        <v>2.69</v>
      </c>
      <c r="N40" s="33">
        <v>3.08</v>
      </c>
      <c r="P40" s="13">
        <f t="shared" si="1"/>
        <v>1.0000000000000009E-2</v>
      </c>
      <c r="Q40" s="13">
        <f t="shared" si="2"/>
        <v>0</v>
      </c>
      <c r="R40" s="13">
        <f t="shared" si="3"/>
        <v>0</v>
      </c>
      <c r="S40" s="13">
        <f t="shared" si="4"/>
        <v>0</v>
      </c>
      <c r="T40" s="13">
        <f t="shared" si="5"/>
        <v>0</v>
      </c>
      <c r="U40" s="13">
        <f t="shared" si="6"/>
        <v>0</v>
      </c>
      <c r="V40" s="13">
        <f t="shared" si="7"/>
        <v>0</v>
      </c>
      <c r="W40" s="13">
        <f t="shared" si="8"/>
        <v>0</v>
      </c>
    </row>
    <row r="41" spans="3:23" x14ac:dyDescent="0.2">
      <c r="C41" s="30">
        <v>41332</v>
      </c>
      <c r="D41" s="31">
        <v>0.11</v>
      </c>
      <c r="E41" s="31">
        <v>0.11</v>
      </c>
      <c r="F41" s="31">
        <v>0.13</v>
      </c>
      <c r="G41" s="31">
        <v>0.17</v>
      </c>
      <c r="H41" s="31">
        <v>0.27</v>
      </c>
      <c r="I41" s="31">
        <v>0.36</v>
      </c>
      <c r="J41" s="31">
        <v>0.78</v>
      </c>
      <c r="K41" s="31">
        <v>1.28</v>
      </c>
      <c r="L41" s="31">
        <v>1.91</v>
      </c>
      <c r="M41" s="31">
        <v>2.72</v>
      </c>
      <c r="N41" s="31">
        <v>3.11</v>
      </c>
      <c r="P41" s="13">
        <f t="shared" si="1"/>
        <v>0</v>
      </c>
      <c r="Q41" s="13">
        <f t="shared" si="2"/>
        <v>2.0000000000000018E-2</v>
      </c>
      <c r="R41" s="13">
        <f t="shared" si="3"/>
        <v>-1.0000000000000009E-2</v>
      </c>
      <c r="S41" s="13">
        <f t="shared" si="4"/>
        <v>0</v>
      </c>
      <c r="T41" s="13">
        <f t="shared" si="5"/>
        <v>3.0000000000000027E-2</v>
      </c>
      <c r="U41" s="13">
        <f t="shared" si="6"/>
        <v>3.0000000000000027E-2</v>
      </c>
      <c r="V41" s="13">
        <f t="shared" si="7"/>
        <v>3.0000000000000249E-2</v>
      </c>
      <c r="W41" s="13">
        <f t="shared" si="8"/>
        <v>2.9999999999999805E-2</v>
      </c>
    </row>
    <row r="42" spans="3:23" x14ac:dyDescent="0.2">
      <c r="C42" s="32">
        <v>41333</v>
      </c>
      <c r="D42" s="33">
        <v>7.0000000000000007E-2</v>
      </c>
      <c r="E42" s="33">
        <v>0.11</v>
      </c>
      <c r="F42" s="33">
        <v>0.13</v>
      </c>
      <c r="G42" s="33">
        <v>0.17</v>
      </c>
      <c r="H42" s="33">
        <v>0.25</v>
      </c>
      <c r="I42" s="33">
        <v>0.36</v>
      </c>
      <c r="J42" s="33">
        <v>0.77</v>
      </c>
      <c r="K42" s="33">
        <v>1.26</v>
      </c>
      <c r="L42" s="33">
        <v>1.89</v>
      </c>
      <c r="M42" s="33">
        <v>2.71</v>
      </c>
      <c r="N42" s="33">
        <v>3.1</v>
      </c>
      <c r="P42" s="13">
        <f t="shared" si="1"/>
        <v>0</v>
      </c>
      <c r="Q42" s="13">
        <f t="shared" si="2"/>
        <v>-2.0000000000000018E-2</v>
      </c>
      <c r="R42" s="13">
        <f t="shared" si="3"/>
        <v>0</v>
      </c>
      <c r="S42" s="13">
        <f t="shared" si="4"/>
        <v>-1.0000000000000009E-2</v>
      </c>
      <c r="T42" s="13">
        <f t="shared" si="5"/>
        <v>-2.0000000000000018E-2</v>
      </c>
      <c r="U42" s="13">
        <f t="shared" si="6"/>
        <v>-2.0000000000000018E-2</v>
      </c>
      <c r="V42" s="13">
        <f t="shared" si="7"/>
        <v>-1.0000000000000231E-2</v>
      </c>
      <c r="W42" s="13">
        <f t="shared" si="8"/>
        <v>-9.9999999999997868E-3</v>
      </c>
    </row>
    <row r="43" spans="3:23" x14ac:dyDescent="0.2">
      <c r="C43" s="30">
        <v>41334</v>
      </c>
      <c r="D43" s="31">
        <v>7.0000000000000007E-2</v>
      </c>
      <c r="E43" s="31">
        <v>0.11</v>
      </c>
      <c r="F43" s="31">
        <v>0.12</v>
      </c>
      <c r="G43" s="31">
        <v>0.16</v>
      </c>
      <c r="H43" s="31">
        <v>0.25</v>
      </c>
      <c r="I43" s="31">
        <v>0.35</v>
      </c>
      <c r="J43" s="31">
        <v>0.75</v>
      </c>
      <c r="K43" s="31">
        <v>1.23</v>
      </c>
      <c r="L43" s="31">
        <v>1.86</v>
      </c>
      <c r="M43" s="31">
        <v>2.68</v>
      </c>
      <c r="N43" s="31">
        <v>3.06</v>
      </c>
      <c r="P43" s="13">
        <f t="shared" si="1"/>
        <v>-1.0000000000000009E-2</v>
      </c>
      <c r="Q43" s="13">
        <f t="shared" si="2"/>
        <v>0</v>
      </c>
      <c r="R43" s="13">
        <f t="shared" si="3"/>
        <v>-1.0000000000000009E-2</v>
      </c>
      <c r="S43" s="13">
        <f t="shared" si="4"/>
        <v>-2.0000000000000018E-2</v>
      </c>
      <c r="T43" s="13">
        <f t="shared" si="5"/>
        <v>-3.0000000000000027E-2</v>
      </c>
      <c r="U43" s="13">
        <f t="shared" si="6"/>
        <v>-2.9999999999999805E-2</v>
      </c>
      <c r="V43" s="13">
        <f t="shared" si="7"/>
        <v>-2.9999999999999805E-2</v>
      </c>
      <c r="W43" s="13">
        <f t="shared" si="8"/>
        <v>-4.0000000000000036E-2</v>
      </c>
    </row>
    <row r="44" spans="3:23" x14ac:dyDescent="0.2">
      <c r="C44" s="32">
        <v>41337</v>
      </c>
      <c r="D44" s="33">
        <v>7.0000000000000007E-2</v>
      </c>
      <c r="E44" s="33">
        <v>0.11</v>
      </c>
      <c r="F44" s="33">
        <v>0.12</v>
      </c>
      <c r="G44" s="33">
        <v>0.16</v>
      </c>
      <c r="H44" s="33">
        <v>0.24</v>
      </c>
      <c r="I44" s="33">
        <v>0.35</v>
      </c>
      <c r="J44" s="33">
        <v>0.76</v>
      </c>
      <c r="K44" s="33">
        <v>1.25</v>
      </c>
      <c r="L44" s="33">
        <v>1.88</v>
      </c>
      <c r="M44" s="33">
        <v>2.7</v>
      </c>
      <c r="N44" s="33">
        <v>3.08</v>
      </c>
      <c r="P44" s="13">
        <f t="shared" si="1"/>
        <v>0</v>
      </c>
      <c r="Q44" s="13">
        <f t="shared" si="2"/>
        <v>-1.0000000000000009E-2</v>
      </c>
      <c r="R44" s="13">
        <f t="shared" si="3"/>
        <v>0</v>
      </c>
      <c r="S44" s="13">
        <f t="shared" si="4"/>
        <v>1.0000000000000009E-2</v>
      </c>
      <c r="T44" s="13">
        <f t="shared" si="5"/>
        <v>2.0000000000000018E-2</v>
      </c>
      <c r="U44" s="13">
        <f t="shared" si="6"/>
        <v>1.9999999999999796E-2</v>
      </c>
      <c r="V44" s="13">
        <f t="shared" si="7"/>
        <v>2.0000000000000018E-2</v>
      </c>
      <c r="W44" s="13">
        <f t="shared" si="8"/>
        <v>2.0000000000000018E-2</v>
      </c>
    </row>
    <row r="45" spans="3:23" x14ac:dyDescent="0.2">
      <c r="C45" s="30">
        <v>41338</v>
      </c>
      <c r="D45" s="31">
        <v>0.09</v>
      </c>
      <c r="E45" s="31">
        <v>0.08</v>
      </c>
      <c r="F45" s="31">
        <v>0.12</v>
      </c>
      <c r="G45" s="31">
        <v>0.15</v>
      </c>
      <c r="H45" s="31">
        <v>0.25</v>
      </c>
      <c r="I45" s="31">
        <v>0.36</v>
      </c>
      <c r="J45" s="31">
        <v>0.77</v>
      </c>
      <c r="K45" s="31">
        <v>1.27</v>
      </c>
      <c r="L45" s="31">
        <v>1.9</v>
      </c>
      <c r="M45" s="31">
        <v>2.72</v>
      </c>
      <c r="N45" s="31">
        <v>3.1</v>
      </c>
      <c r="P45" s="13">
        <f t="shared" si="1"/>
        <v>-1.0000000000000009E-2</v>
      </c>
      <c r="Q45" s="13">
        <f t="shared" si="2"/>
        <v>1.0000000000000009E-2</v>
      </c>
      <c r="R45" s="13">
        <f t="shared" si="3"/>
        <v>1.0000000000000009E-2</v>
      </c>
      <c r="S45" s="13">
        <f t="shared" si="4"/>
        <v>1.0000000000000009E-2</v>
      </c>
      <c r="T45" s="13">
        <f t="shared" si="5"/>
        <v>2.0000000000000018E-2</v>
      </c>
      <c r="U45" s="13">
        <f t="shared" si="6"/>
        <v>2.0000000000000018E-2</v>
      </c>
      <c r="V45" s="13">
        <f t="shared" si="7"/>
        <v>2.0000000000000018E-2</v>
      </c>
      <c r="W45" s="13">
        <f t="shared" si="8"/>
        <v>2.0000000000000018E-2</v>
      </c>
    </row>
    <row r="46" spans="3:23" x14ac:dyDescent="0.2">
      <c r="C46" s="32">
        <v>41339</v>
      </c>
      <c r="D46" s="33">
        <v>0.09</v>
      </c>
      <c r="E46" s="33">
        <v>0.1</v>
      </c>
      <c r="F46" s="33">
        <v>0.12</v>
      </c>
      <c r="G46" s="33">
        <v>0.15</v>
      </c>
      <c r="H46" s="33">
        <v>0.25</v>
      </c>
      <c r="I46" s="33">
        <v>0.38</v>
      </c>
      <c r="J46" s="33">
        <v>0.81</v>
      </c>
      <c r="K46" s="33">
        <v>1.31</v>
      </c>
      <c r="L46" s="33">
        <v>1.95</v>
      </c>
      <c r="M46" s="33">
        <v>2.77</v>
      </c>
      <c r="N46" s="33">
        <v>3.15</v>
      </c>
      <c r="P46" s="13">
        <f t="shared" si="1"/>
        <v>0</v>
      </c>
      <c r="Q46" s="13">
        <f t="shared" si="2"/>
        <v>0</v>
      </c>
      <c r="R46" s="13">
        <f t="shared" si="3"/>
        <v>2.0000000000000018E-2</v>
      </c>
      <c r="S46" s="13">
        <f t="shared" si="4"/>
        <v>4.0000000000000036E-2</v>
      </c>
      <c r="T46" s="13">
        <f t="shared" si="5"/>
        <v>4.0000000000000036E-2</v>
      </c>
      <c r="U46" s="13">
        <f t="shared" si="6"/>
        <v>5.0000000000000044E-2</v>
      </c>
      <c r="V46" s="13">
        <f t="shared" si="7"/>
        <v>4.9999999999999822E-2</v>
      </c>
      <c r="W46" s="13">
        <f t="shared" si="8"/>
        <v>4.9999999999999822E-2</v>
      </c>
    </row>
    <row r="47" spans="3:23" x14ac:dyDescent="0.2">
      <c r="C47" s="30">
        <v>41340</v>
      </c>
      <c r="D47" s="31">
        <v>0.1</v>
      </c>
      <c r="E47" s="31">
        <v>0.1</v>
      </c>
      <c r="F47" s="31">
        <v>0.11</v>
      </c>
      <c r="G47" s="31">
        <v>0.15</v>
      </c>
      <c r="H47" s="31">
        <v>0.25</v>
      </c>
      <c r="I47" s="31">
        <v>0.4</v>
      </c>
      <c r="J47" s="31">
        <v>0.85</v>
      </c>
      <c r="K47" s="31">
        <v>1.36</v>
      </c>
      <c r="L47" s="31">
        <v>2</v>
      </c>
      <c r="M47" s="31">
        <v>2.82</v>
      </c>
      <c r="N47" s="31">
        <v>3.2</v>
      </c>
      <c r="P47" s="13">
        <f t="shared" si="1"/>
        <v>0</v>
      </c>
      <c r="Q47" s="13">
        <f t="shared" si="2"/>
        <v>0</v>
      </c>
      <c r="R47" s="13">
        <f t="shared" si="3"/>
        <v>2.0000000000000018E-2</v>
      </c>
      <c r="S47" s="13">
        <f t="shared" si="4"/>
        <v>3.9999999999999925E-2</v>
      </c>
      <c r="T47" s="13">
        <f t="shared" si="5"/>
        <v>5.0000000000000044E-2</v>
      </c>
      <c r="U47" s="13">
        <f t="shared" si="6"/>
        <v>5.0000000000000044E-2</v>
      </c>
      <c r="V47" s="13">
        <f t="shared" si="7"/>
        <v>4.9999999999999822E-2</v>
      </c>
      <c r="W47" s="13">
        <f t="shared" si="8"/>
        <v>5.0000000000000266E-2</v>
      </c>
    </row>
    <row r="48" spans="3:23" x14ac:dyDescent="0.2">
      <c r="C48" s="32">
        <v>41341</v>
      </c>
      <c r="D48" s="33">
        <v>0.09</v>
      </c>
      <c r="E48" s="33">
        <v>0.1</v>
      </c>
      <c r="F48" s="33">
        <v>0.11</v>
      </c>
      <c r="G48" s="33">
        <v>0.15</v>
      </c>
      <c r="H48" s="33">
        <v>0.27</v>
      </c>
      <c r="I48" s="33">
        <v>0.42</v>
      </c>
      <c r="J48" s="33">
        <v>0.9</v>
      </c>
      <c r="K48" s="33">
        <v>1.43</v>
      </c>
      <c r="L48" s="33">
        <v>2.06</v>
      </c>
      <c r="M48" s="33">
        <v>2.89</v>
      </c>
      <c r="N48" s="33">
        <v>3.25</v>
      </c>
      <c r="P48" s="13">
        <f t="shared" si="1"/>
        <v>0</v>
      </c>
      <c r="Q48" s="13">
        <f t="shared" si="2"/>
        <v>2.0000000000000018E-2</v>
      </c>
      <c r="R48" s="13">
        <f t="shared" si="3"/>
        <v>1.9999999999999962E-2</v>
      </c>
      <c r="S48" s="13">
        <f t="shared" si="4"/>
        <v>5.0000000000000044E-2</v>
      </c>
      <c r="T48" s="13">
        <f t="shared" si="5"/>
        <v>6.999999999999984E-2</v>
      </c>
      <c r="U48" s="13">
        <f t="shared" si="6"/>
        <v>6.0000000000000053E-2</v>
      </c>
      <c r="V48" s="13">
        <f t="shared" si="7"/>
        <v>7.0000000000000284E-2</v>
      </c>
      <c r="W48" s="13">
        <f t="shared" si="8"/>
        <v>4.9999999999999822E-2</v>
      </c>
    </row>
    <row r="49" spans="3:23" x14ac:dyDescent="0.2">
      <c r="C49" s="30">
        <v>41344</v>
      </c>
      <c r="D49" s="31">
        <v>0.09</v>
      </c>
      <c r="E49" s="31">
        <v>0.1</v>
      </c>
      <c r="F49" s="31">
        <v>0.12</v>
      </c>
      <c r="G49" s="31">
        <v>0.15</v>
      </c>
      <c r="H49" s="31">
        <v>0.27</v>
      </c>
      <c r="I49" s="31">
        <v>0.43</v>
      </c>
      <c r="J49" s="31">
        <v>0.9</v>
      </c>
      <c r="K49" s="31">
        <v>1.43</v>
      </c>
      <c r="L49" s="31">
        <v>2.0699999999999998</v>
      </c>
      <c r="M49" s="31">
        <v>2.89</v>
      </c>
      <c r="N49" s="31">
        <v>3.26</v>
      </c>
      <c r="P49" s="13">
        <f t="shared" si="1"/>
        <v>0</v>
      </c>
      <c r="Q49" s="13">
        <f t="shared" si="2"/>
        <v>0</v>
      </c>
      <c r="R49" s="13">
        <f t="shared" si="3"/>
        <v>1.0000000000000009E-2</v>
      </c>
      <c r="S49" s="13">
        <f t="shared" si="4"/>
        <v>0</v>
      </c>
      <c r="T49" s="13">
        <f t="shared" si="5"/>
        <v>0</v>
      </c>
      <c r="U49" s="13">
        <f t="shared" si="6"/>
        <v>9.9999999999997868E-3</v>
      </c>
      <c r="V49" s="13">
        <f t="shared" si="7"/>
        <v>0</v>
      </c>
      <c r="W49" s="13">
        <f t="shared" si="8"/>
        <v>9.9999999999997868E-3</v>
      </c>
    </row>
    <row r="50" spans="3:23" x14ac:dyDescent="0.2">
      <c r="C50" s="32">
        <v>41345</v>
      </c>
      <c r="D50" s="33">
        <v>0.1</v>
      </c>
      <c r="E50" s="33">
        <v>0.1</v>
      </c>
      <c r="F50" s="33">
        <v>0.12</v>
      </c>
      <c r="G50" s="33">
        <v>0.15</v>
      </c>
      <c r="H50" s="33">
        <v>0.27</v>
      </c>
      <c r="I50" s="33">
        <v>0.41</v>
      </c>
      <c r="J50" s="33">
        <v>0.88</v>
      </c>
      <c r="K50" s="33">
        <v>1.4</v>
      </c>
      <c r="L50" s="33">
        <v>2.0299999999999998</v>
      </c>
      <c r="M50" s="33">
        <v>2.85</v>
      </c>
      <c r="N50" s="33">
        <v>3.22</v>
      </c>
      <c r="P50" s="13">
        <f t="shared" si="1"/>
        <v>0</v>
      </c>
      <c r="Q50" s="13">
        <f t="shared" si="2"/>
        <v>0</v>
      </c>
      <c r="R50" s="13">
        <f t="shared" si="3"/>
        <v>-2.0000000000000018E-2</v>
      </c>
      <c r="S50" s="13">
        <f t="shared" si="4"/>
        <v>-2.0000000000000018E-2</v>
      </c>
      <c r="T50" s="13">
        <f t="shared" si="5"/>
        <v>-3.0000000000000027E-2</v>
      </c>
      <c r="U50" s="13">
        <f t="shared" si="6"/>
        <v>-4.0000000000000036E-2</v>
      </c>
      <c r="V50" s="13">
        <f t="shared" si="7"/>
        <v>-4.0000000000000036E-2</v>
      </c>
      <c r="W50" s="13">
        <f t="shared" si="8"/>
        <v>-3.9999999999999591E-2</v>
      </c>
    </row>
    <row r="51" spans="3:23" x14ac:dyDescent="0.2">
      <c r="C51" s="30">
        <v>41346</v>
      </c>
      <c r="D51" s="31">
        <v>0.09</v>
      </c>
      <c r="E51" s="31">
        <v>0.09</v>
      </c>
      <c r="F51" s="31">
        <v>0.12</v>
      </c>
      <c r="G51" s="31">
        <v>0.15</v>
      </c>
      <c r="H51" s="31">
        <v>0.27</v>
      </c>
      <c r="I51" s="31">
        <v>0.42</v>
      </c>
      <c r="J51" s="31">
        <v>0.89</v>
      </c>
      <c r="K51" s="31">
        <v>1.41</v>
      </c>
      <c r="L51" s="31">
        <v>2.04</v>
      </c>
      <c r="M51" s="31">
        <v>2.85</v>
      </c>
      <c r="N51" s="31">
        <v>3.22</v>
      </c>
      <c r="P51" s="13">
        <f t="shared" si="1"/>
        <v>0</v>
      </c>
      <c r="Q51" s="13">
        <f t="shared" si="2"/>
        <v>0</v>
      </c>
      <c r="R51" s="13">
        <f t="shared" si="3"/>
        <v>1.0000000000000009E-2</v>
      </c>
      <c r="S51" s="13">
        <f t="shared" si="4"/>
        <v>1.0000000000000009E-2</v>
      </c>
      <c r="T51" s="13">
        <f t="shared" si="5"/>
        <v>1.0000000000000009E-2</v>
      </c>
      <c r="U51" s="13">
        <f t="shared" si="6"/>
        <v>1.0000000000000231E-2</v>
      </c>
      <c r="V51" s="13">
        <f t="shared" si="7"/>
        <v>0</v>
      </c>
      <c r="W51" s="13">
        <f t="shared" si="8"/>
        <v>0</v>
      </c>
    </row>
    <row r="52" spans="3:23" x14ac:dyDescent="0.2">
      <c r="C52" s="32">
        <v>41347</v>
      </c>
      <c r="D52" s="33">
        <v>0.08</v>
      </c>
      <c r="E52" s="33">
        <v>0.1</v>
      </c>
      <c r="F52" s="33">
        <v>0.12</v>
      </c>
      <c r="G52" s="33">
        <v>0.15</v>
      </c>
      <c r="H52" s="33">
        <v>0.27</v>
      </c>
      <c r="I52" s="33">
        <v>0.42</v>
      </c>
      <c r="J52" s="33">
        <v>0.88</v>
      </c>
      <c r="K52" s="33">
        <v>1.4</v>
      </c>
      <c r="L52" s="33">
        <v>2.04</v>
      </c>
      <c r="M52" s="33">
        <v>2.87</v>
      </c>
      <c r="N52" s="33">
        <v>3.25</v>
      </c>
      <c r="P52" s="13">
        <f t="shared" si="1"/>
        <v>0</v>
      </c>
      <c r="Q52" s="13">
        <f t="shared" si="2"/>
        <v>0</v>
      </c>
      <c r="R52" s="13">
        <f t="shared" si="3"/>
        <v>0</v>
      </c>
      <c r="S52" s="13">
        <f t="shared" si="4"/>
        <v>-1.0000000000000009E-2</v>
      </c>
      <c r="T52" s="13">
        <f t="shared" si="5"/>
        <v>-1.0000000000000009E-2</v>
      </c>
      <c r="U52" s="13">
        <f t="shared" si="6"/>
        <v>0</v>
      </c>
      <c r="V52" s="13">
        <f t="shared" si="7"/>
        <v>2.0000000000000018E-2</v>
      </c>
      <c r="W52" s="13">
        <f t="shared" si="8"/>
        <v>2.9999999999999805E-2</v>
      </c>
    </row>
    <row r="53" spans="3:23" x14ac:dyDescent="0.2">
      <c r="C53" s="30">
        <v>41348</v>
      </c>
      <c r="D53" s="31">
        <v>7.0000000000000007E-2</v>
      </c>
      <c r="E53" s="31">
        <v>0.09</v>
      </c>
      <c r="F53" s="31">
        <v>0.11</v>
      </c>
      <c r="G53" s="31">
        <v>0.14000000000000001</v>
      </c>
      <c r="H53" s="31">
        <v>0.25</v>
      </c>
      <c r="I53" s="31">
        <v>0.4</v>
      </c>
      <c r="J53" s="31">
        <v>0.84</v>
      </c>
      <c r="K53" s="31">
        <v>1.35</v>
      </c>
      <c r="L53" s="31">
        <v>2.0099999999999998</v>
      </c>
      <c r="M53" s="31">
        <v>2.85</v>
      </c>
      <c r="N53" s="31">
        <v>3.22</v>
      </c>
      <c r="P53" s="13">
        <f t="shared" si="1"/>
        <v>-9.9999999999999811E-3</v>
      </c>
      <c r="Q53" s="13">
        <f t="shared" si="2"/>
        <v>-2.0000000000000018E-2</v>
      </c>
      <c r="R53" s="13">
        <f t="shared" si="3"/>
        <v>-1.9999999999999962E-2</v>
      </c>
      <c r="S53" s="13">
        <f t="shared" si="4"/>
        <v>-4.0000000000000036E-2</v>
      </c>
      <c r="T53" s="13">
        <f t="shared" si="5"/>
        <v>-4.9999999999999822E-2</v>
      </c>
      <c r="U53" s="13">
        <f t="shared" si="6"/>
        <v>-3.0000000000000249E-2</v>
      </c>
      <c r="V53" s="13">
        <f t="shared" si="7"/>
        <v>-2.0000000000000018E-2</v>
      </c>
      <c r="W53" s="13">
        <f t="shared" si="8"/>
        <v>-2.9999999999999805E-2</v>
      </c>
    </row>
    <row r="54" spans="3:23" x14ac:dyDescent="0.2">
      <c r="C54" s="32">
        <v>41351</v>
      </c>
      <c r="D54" s="33">
        <v>7.0000000000000007E-2</v>
      </c>
      <c r="E54" s="33">
        <v>7.0000000000000007E-2</v>
      </c>
      <c r="F54" s="33">
        <v>0.11</v>
      </c>
      <c r="G54" s="33">
        <v>0.15</v>
      </c>
      <c r="H54" s="33">
        <v>0.26</v>
      </c>
      <c r="I54" s="33">
        <v>0.38</v>
      </c>
      <c r="J54" s="33">
        <v>0.81</v>
      </c>
      <c r="K54" s="33">
        <v>1.31</v>
      </c>
      <c r="L54" s="33">
        <v>1.96</v>
      </c>
      <c r="M54" s="33">
        <v>2.79</v>
      </c>
      <c r="N54" s="33">
        <v>3.18</v>
      </c>
      <c r="P54" s="13">
        <f t="shared" si="1"/>
        <v>9.9999999999999811E-3</v>
      </c>
      <c r="Q54" s="13">
        <f t="shared" si="2"/>
        <v>1.0000000000000009E-2</v>
      </c>
      <c r="R54" s="13">
        <f t="shared" si="3"/>
        <v>-2.0000000000000018E-2</v>
      </c>
      <c r="S54" s="13">
        <f t="shared" si="4"/>
        <v>-2.9999999999999916E-2</v>
      </c>
      <c r="T54" s="13">
        <f t="shared" si="5"/>
        <v>-4.0000000000000036E-2</v>
      </c>
      <c r="U54" s="13">
        <f t="shared" si="6"/>
        <v>-4.9999999999999822E-2</v>
      </c>
      <c r="V54" s="13">
        <f t="shared" si="7"/>
        <v>-6.0000000000000053E-2</v>
      </c>
      <c r="W54" s="13">
        <f t="shared" si="8"/>
        <v>-4.0000000000000036E-2</v>
      </c>
    </row>
    <row r="55" spans="3:23" x14ac:dyDescent="0.2">
      <c r="C55" s="30">
        <v>41352</v>
      </c>
      <c r="D55" s="31">
        <v>0.08</v>
      </c>
      <c r="E55" s="31">
        <v>7.0000000000000007E-2</v>
      </c>
      <c r="F55" s="31">
        <v>0.11</v>
      </c>
      <c r="G55" s="31">
        <v>0.15</v>
      </c>
      <c r="H55" s="31">
        <v>0.24</v>
      </c>
      <c r="I55" s="31">
        <v>0.37</v>
      </c>
      <c r="J55" s="31">
        <v>0.79</v>
      </c>
      <c r="K55" s="31">
        <v>1.28</v>
      </c>
      <c r="L55" s="31">
        <v>1.92</v>
      </c>
      <c r="M55" s="31">
        <v>2.75</v>
      </c>
      <c r="N55" s="31">
        <v>3.13</v>
      </c>
      <c r="P55" s="13">
        <f t="shared" si="1"/>
        <v>0</v>
      </c>
      <c r="Q55" s="13">
        <f t="shared" si="2"/>
        <v>-2.0000000000000018E-2</v>
      </c>
      <c r="R55" s="13">
        <f t="shared" si="3"/>
        <v>-1.0000000000000009E-2</v>
      </c>
      <c r="S55" s="13">
        <f t="shared" si="4"/>
        <v>-2.0000000000000018E-2</v>
      </c>
      <c r="T55" s="13">
        <f t="shared" si="5"/>
        <v>-3.0000000000000027E-2</v>
      </c>
      <c r="U55" s="13">
        <f t="shared" si="6"/>
        <v>-4.0000000000000036E-2</v>
      </c>
      <c r="V55" s="13">
        <f t="shared" si="7"/>
        <v>-4.0000000000000036E-2</v>
      </c>
      <c r="W55" s="13">
        <f t="shared" si="8"/>
        <v>-5.0000000000000266E-2</v>
      </c>
    </row>
    <row r="56" spans="3:23" x14ac:dyDescent="0.2">
      <c r="C56" s="32">
        <v>41353</v>
      </c>
      <c r="D56" s="33">
        <v>0.08</v>
      </c>
      <c r="E56" s="33">
        <v>7.0000000000000007E-2</v>
      </c>
      <c r="F56" s="33">
        <v>0.11</v>
      </c>
      <c r="G56" s="33">
        <v>0.15</v>
      </c>
      <c r="H56" s="33">
        <v>0.26</v>
      </c>
      <c r="I56" s="33">
        <v>0.38</v>
      </c>
      <c r="J56" s="33">
        <v>0.81</v>
      </c>
      <c r="K56" s="33">
        <v>1.32</v>
      </c>
      <c r="L56" s="33">
        <v>1.96</v>
      </c>
      <c r="M56" s="33">
        <v>2.8</v>
      </c>
      <c r="N56" s="33">
        <v>3.19</v>
      </c>
      <c r="P56" s="13">
        <f t="shared" si="1"/>
        <v>0</v>
      </c>
      <c r="Q56" s="13">
        <f t="shared" si="2"/>
        <v>2.0000000000000018E-2</v>
      </c>
      <c r="R56" s="13">
        <f t="shared" si="3"/>
        <v>1.0000000000000009E-2</v>
      </c>
      <c r="S56" s="13">
        <f t="shared" si="4"/>
        <v>2.0000000000000018E-2</v>
      </c>
      <c r="T56" s="13">
        <f t="shared" si="5"/>
        <v>4.0000000000000036E-2</v>
      </c>
      <c r="U56" s="13">
        <f t="shared" si="6"/>
        <v>4.0000000000000036E-2</v>
      </c>
      <c r="V56" s="13">
        <f t="shared" si="7"/>
        <v>4.9999999999999822E-2</v>
      </c>
      <c r="W56" s="13">
        <f t="shared" si="8"/>
        <v>6.0000000000000053E-2</v>
      </c>
    </row>
    <row r="57" spans="3:23" x14ac:dyDescent="0.2">
      <c r="C57" s="30">
        <v>41354</v>
      </c>
      <c r="D57" s="31">
        <v>0.08</v>
      </c>
      <c r="E57" s="31">
        <v>7.0000000000000007E-2</v>
      </c>
      <c r="F57" s="31">
        <v>0.11</v>
      </c>
      <c r="G57" s="31">
        <v>0.14000000000000001</v>
      </c>
      <c r="H57" s="31">
        <v>0.27</v>
      </c>
      <c r="I57" s="31">
        <v>0.38</v>
      </c>
      <c r="J57" s="31">
        <v>0.81</v>
      </c>
      <c r="K57" s="31">
        <v>1.3</v>
      </c>
      <c r="L57" s="31">
        <v>1.95</v>
      </c>
      <c r="M57" s="31">
        <v>2.77</v>
      </c>
      <c r="N57" s="31">
        <v>3.15</v>
      </c>
      <c r="P57" s="13">
        <f t="shared" si="1"/>
        <v>-9.9999999999999811E-3</v>
      </c>
      <c r="Q57" s="13">
        <f t="shared" si="2"/>
        <v>1.0000000000000009E-2</v>
      </c>
      <c r="R57" s="13">
        <f t="shared" si="3"/>
        <v>0</v>
      </c>
      <c r="S57" s="13">
        <f t="shared" si="4"/>
        <v>0</v>
      </c>
      <c r="T57" s="13">
        <f t="shared" si="5"/>
        <v>-2.0000000000000018E-2</v>
      </c>
      <c r="U57" s="13">
        <f t="shared" si="6"/>
        <v>-1.0000000000000009E-2</v>
      </c>
      <c r="V57" s="13">
        <f t="shared" si="7"/>
        <v>-2.9999999999999805E-2</v>
      </c>
      <c r="W57" s="13">
        <f t="shared" si="8"/>
        <v>-4.0000000000000036E-2</v>
      </c>
    </row>
    <row r="58" spans="3:23" x14ac:dyDescent="0.2">
      <c r="C58" s="32">
        <v>41355</v>
      </c>
      <c r="D58" s="33">
        <v>7.0000000000000007E-2</v>
      </c>
      <c r="E58" s="33">
        <v>7.0000000000000007E-2</v>
      </c>
      <c r="F58" s="33">
        <v>0.11</v>
      </c>
      <c r="G58" s="33">
        <v>0.14000000000000001</v>
      </c>
      <c r="H58" s="33">
        <v>0.26</v>
      </c>
      <c r="I58" s="33">
        <v>0.39</v>
      </c>
      <c r="J58" s="33">
        <v>0.8</v>
      </c>
      <c r="K58" s="33">
        <v>1.29</v>
      </c>
      <c r="L58" s="33">
        <v>1.93</v>
      </c>
      <c r="M58" s="33">
        <v>2.75</v>
      </c>
      <c r="N58" s="33">
        <v>3.13</v>
      </c>
      <c r="P58" s="13">
        <f t="shared" si="1"/>
        <v>0</v>
      </c>
      <c r="Q58" s="13">
        <f t="shared" si="2"/>
        <v>-1.0000000000000009E-2</v>
      </c>
      <c r="R58" s="13">
        <f t="shared" si="3"/>
        <v>1.0000000000000009E-2</v>
      </c>
      <c r="S58" s="13">
        <f t="shared" si="4"/>
        <v>-1.0000000000000009E-2</v>
      </c>
      <c r="T58" s="13">
        <f t="shared" si="5"/>
        <v>-1.0000000000000009E-2</v>
      </c>
      <c r="U58" s="13">
        <f t="shared" si="6"/>
        <v>-2.0000000000000018E-2</v>
      </c>
      <c r="V58" s="13">
        <f t="shared" si="7"/>
        <v>-2.0000000000000018E-2</v>
      </c>
      <c r="W58" s="13">
        <f t="shared" si="8"/>
        <v>-2.0000000000000018E-2</v>
      </c>
    </row>
    <row r="59" spans="3:23" x14ac:dyDescent="0.2">
      <c r="C59" s="30">
        <v>41358</v>
      </c>
      <c r="D59" s="31">
        <v>0.06</v>
      </c>
      <c r="E59" s="31">
        <v>0.08</v>
      </c>
      <c r="F59" s="31">
        <v>0.11</v>
      </c>
      <c r="G59" s="31">
        <v>0.14000000000000001</v>
      </c>
      <c r="H59" s="31">
        <v>0.24</v>
      </c>
      <c r="I59" s="31">
        <v>0.38</v>
      </c>
      <c r="J59" s="31">
        <v>0.8</v>
      </c>
      <c r="K59" s="31">
        <v>1.28</v>
      </c>
      <c r="L59" s="31">
        <v>1.93</v>
      </c>
      <c r="M59" s="31">
        <v>2.76</v>
      </c>
      <c r="N59" s="31">
        <v>3.14</v>
      </c>
      <c r="P59" s="13">
        <f t="shared" si="1"/>
        <v>0</v>
      </c>
      <c r="Q59" s="13">
        <f t="shared" si="2"/>
        <v>-2.0000000000000018E-2</v>
      </c>
      <c r="R59" s="13">
        <f t="shared" si="3"/>
        <v>-1.0000000000000009E-2</v>
      </c>
      <c r="S59" s="13">
        <f t="shared" si="4"/>
        <v>0</v>
      </c>
      <c r="T59" s="13">
        <f t="shared" si="5"/>
        <v>-1.0000000000000009E-2</v>
      </c>
      <c r="U59" s="13">
        <f t="shared" si="6"/>
        <v>0</v>
      </c>
      <c r="V59" s="13">
        <f t="shared" si="7"/>
        <v>9.9999999999997868E-3</v>
      </c>
      <c r="W59" s="13">
        <f t="shared" si="8"/>
        <v>1.0000000000000231E-2</v>
      </c>
    </row>
    <row r="60" spans="3:23" x14ac:dyDescent="0.2">
      <c r="C60" s="32">
        <v>41359</v>
      </c>
      <c r="D60" s="33">
        <v>0.08</v>
      </c>
      <c r="E60" s="33">
        <v>7.0000000000000007E-2</v>
      </c>
      <c r="F60" s="33">
        <v>0.11</v>
      </c>
      <c r="G60" s="33">
        <v>0.14000000000000001</v>
      </c>
      <c r="H60" s="33">
        <v>0.25</v>
      </c>
      <c r="I60" s="33">
        <v>0.38</v>
      </c>
      <c r="J60" s="33">
        <v>0.79</v>
      </c>
      <c r="K60" s="33">
        <v>1.27</v>
      </c>
      <c r="L60" s="33">
        <v>1.92</v>
      </c>
      <c r="M60" s="33">
        <v>2.75</v>
      </c>
      <c r="N60" s="33">
        <v>3.13</v>
      </c>
      <c r="P60" s="13">
        <f t="shared" si="1"/>
        <v>0</v>
      </c>
      <c r="Q60" s="13">
        <f t="shared" si="2"/>
        <v>1.0000000000000009E-2</v>
      </c>
      <c r="R60" s="13">
        <f t="shared" si="3"/>
        <v>0</v>
      </c>
      <c r="S60" s="13">
        <f t="shared" si="4"/>
        <v>-1.0000000000000009E-2</v>
      </c>
      <c r="T60" s="13">
        <f t="shared" si="5"/>
        <v>-1.0000000000000009E-2</v>
      </c>
      <c r="U60" s="13">
        <f t="shared" si="6"/>
        <v>-1.0000000000000009E-2</v>
      </c>
      <c r="V60" s="13">
        <f t="shared" si="7"/>
        <v>-9.9999999999997868E-3</v>
      </c>
      <c r="W60" s="13">
        <f t="shared" si="8"/>
        <v>-1.0000000000000231E-2</v>
      </c>
    </row>
    <row r="61" spans="3:23" x14ac:dyDescent="0.2">
      <c r="C61" s="30">
        <v>41360</v>
      </c>
      <c r="D61" s="31">
        <v>0.06</v>
      </c>
      <c r="E61" s="31">
        <v>0.09</v>
      </c>
      <c r="F61" s="31">
        <v>0.12</v>
      </c>
      <c r="G61" s="31">
        <v>0.14000000000000001</v>
      </c>
      <c r="H61" s="31">
        <v>0.25</v>
      </c>
      <c r="I61" s="31">
        <v>0.36</v>
      </c>
      <c r="J61" s="31">
        <v>0.76</v>
      </c>
      <c r="K61" s="31">
        <v>1.22</v>
      </c>
      <c r="L61" s="31">
        <v>1.87</v>
      </c>
      <c r="M61" s="31">
        <v>2.71</v>
      </c>
      <c r="N61" s="31">
        <v>3.09</v>
      </c>
      <c r="P61" s="13">
        <f t="shared" si="1"/>
        <v>0</v>
      </c>
      <c r="Q61" s="13">
        <f t="shared" si="2"/>
        <v>0</v>
      </c>
      <c r="R61" s="13">
        <f t="shared" si="3"/>
        <v>-2.0000000000000018E-2</v>
      </c>
      <c r="S61" s="13">
        <f t="shared" si="4"/>
        <v>-3.0000000000000027E-2</v>
      </c>
      <c r="T61" s="13">
        <f t="shared" si="5"/>
        <v>-5.0000000000000044E-2</v>
      </c>
      <c r="U61" s="13">
        <f t="shared" si="6"/>
        <v>-4.9999999999999822E-2</v>
      </c>
      <c r="V61" s="13">
        <f t="shared" si="7"/>
        <v>-4.0000000000000036E-2</v>
      </c>
      <c r="W61" s="13">
        <f t="shared" si="8"/>
        <v>-4.0000000000000036E-2</v>
      </c>
    </row>
    <row r="62" spans="3:23" x14ac:dyDescent="0.2">
      <c r="C62" s="32">
        <v>41361</v>
      </c>
      <c r="D62" s="33">
        <v>0.04</v>
      </c>
      <c r="E62" s="33">
        <v>7.0000000000000007E-2</v>
      </c>
      <c r="F62" s="33">
        <v>0.11</v>
      </c>
      <c r="G62" s="33">
        <v>0.14000000000000001</v>
      </c>
      <c r="H62" s="33">
        <v>0.25</v>
      </c>
      <c r="I62" s="33">
        <v>0.36</v>
      </c>
      <c r="J62" s="33">
        <v>0.77</v>
      </c>
      <c r="K62" s="33">
        <v>1.24</v>
      </c>
      <c r="L62" s="33">
        <v>1.87</v>
      </c>
      <c r="M62" s="33">
        <v>2.71</v>
      </c>
      <c r="N62" s="33">
        <v>3.1</v>
      </c>
      <c r="P62" s="13">
        <f t="shared" si="1"/>
        <v>0</v>
      </c>
      <c r="Q62" s="13">
        <f t="shared" si="2"/>
        <v>0</v>
      </c>
      <c r="R62" s="13">
        <f t="shared" si="3"/>
        <v>0</v>
      </c>
      <c r="S62" s="13">
        <f t="shared" si="4"/>
        <v>1.0000000000000009E-2</v>
      </c>
      <c r="T62" s="13">
        <f t="shared" si="5"/>
        <v>2.0000000000000018E-2</v>
      </c>
      <c r="U62" s="13">
        <f t="shared" si="6"/>
        <v>0</v>
      </c>
      <c r="V62" s="13">
        <f t="shared" si="7"/>
        <v>0</v>
      </c>
      <c r="W62" s="13">
        <f t="shared" si="8"/>
        <v>1.0000000000000231E-2</v>
      </c>
    </row>
    <row r="63" spans="3:23" x14ac:dyDescent="0.2">
      <c r="C63" s="30">
        <v>41365</v>
      </c>
      <c r="D63" s="31">
        <v>0.06</v>
      </c>
      <c r="E63" s="31">
        <v>0.08</v>
      </c>
      <c r="F63" s="31">
        <v>0.11</v>
      </c>
      <c r="G63" s="31">
        <v>0.14000000000000001</v>
      </c>
      <c r="H63" s="31">
        <v>0.23</v>
      </c>
      <c r="I63" s="31">
        <v>0.36</v>
      </c>
      <c r="J63" s="31">
        <v>0.76</v>
      </c>
      <c r="K63" s="31">
        <v>1.23</v>
      </c>
      <c r="L63" s="31">
        <v>1.86</v>
      </c>
      <c r="M63" s="31">
        <v>2.7</v>
      </c>
      <c r="N63" s="31">
        <v>3.08</v>
      </c>
      <c r="P63" s="13">
        <f t="shared" si="1"/>
        <v>0</v>
      </c>
      <c r="Q63" s="13">
        <f t="shared" si="2"/>
        <v>-1.999999999999999E-2</v>
      </c>
      <c r="R63" s="13">
        <f t="shared" si="3"/>
        <v>0</v>
      </c>
      <c r="S63" s="13">
        <f t="shared" si="4"/>
        <v>-1.0000000000000009E-2</v>
      </c>
      <c r="T63" s="13">
        <f t="shared" si="5"/>
        <v>-1.0000000000000009E-2</v>
      </c>
      <c r="U63" s="13">
        <f t="shared" si="6"/>
        <v>-1.0000000000000009E-2</v>
      </c>
      <c r="V63" s="13">
        <f t="shared" si="7"/>
        <v>-9.9999999999997868E-3</v>
      </c>
      <c r="W63" s="13">
        <f t="shared" si="8"/>
        <v>-2.0000000000000018E-2</v>
      </c>
    </row>
    <row r="64" spans="3:23" x14ac:dyDescent="0.2">
      <c r="C64" s="32">
        <v>41366</v>
      </c>
      <c r="D64" s="33">
        <v>0.06</v>
      </c>
      <c r="E64" s="33">
        <v>7.0000000000000007E-2</v>
      </c>
      <c r="F64" s="33">
        <v>0.11</v>
      </c>
      <c r="G64" s="33">
        <v>0.14000000000000001</v>
      </c>
      <c r="H64" s="33">
        <v>0.25</v>
      </c>
      <c r="I64" s="33">
        <v>0.36</v>
      </c>
      <c r="J64" s="33">
        <v>0.78</v>
      </c>
      <c r="K64" s="33">
        <v>1.26</v>
      </c>
      <c r="L64" s="33">
        <v>1.88</v>
      </c>
      <c r="M64" s="33">
        <v>2.72</v>
      </c>
      <c r="N64" s="33">
        <v>3.1</v>
      </c>
      <c r="P64" s="13">
        <f t="shared" si="1"/>
        <v>0</v>
      </c>
      <c r="Q64" s="13">
        <f t="shared" si="2"/>
        <v>1.999999999999999E-2</v>
      </c>
      <c r="R64" s="13">
        <f t="shared" si="3"/>
        <v>0</v>
      </c>
      <c r="S64" s="13">
        <f t="shared" si="4"/>
        <v>2.0000000000000018E-2</v>
      </c>
      <c r="T64" s="13">
        <f t="shared" si="5"/>
        <v>3.0000000000000027E-2</v>
      </c>
      <c r="U64" s="13">
        <f t="shared" si="6"/>
        <v>1.9999999999999796E-2</v>
      </c>
      <c r="V64" s="13">
        <f t="shared" si="7"/>
        <v>2.0000000000000018E-2</v>
      </c>
      <c r="W64" s="13">
        <f t="shared" si="8"/>
        <v>2.0000000000000018E-2</v>
      </c>
    </row>
    <row r="65" spans="3:23" x14ac:dyDescent="0.2">
      <c r="C65" s="30">
        <v>41367</v>
      </c>
      <c r="D65" s="31">
        <v>0.06</v>
      </c>
      <c r="E65" s="31">
        <v>0.06</v>
      </c>
      <c r="F65" s="31">
        <v>0.1</v>
      </c>
      <c r="G65" s="31">
        <v>0.13</v>
      </c>
      <c r="H65" s="31">
        <v>0.24</v>
      </c>
      <c r="I65" s="31">
        <v>0.34</v>
      </c>
      <c r="J65" s="31">
        <v>0.73</v>
      </c>
      <c r="K65" s="31">
        <v>1.2</v>
      </c>
      <c r="L65" s="31">
        <v>1.83</v>
      </c>
      <c r="M65" s="31">
        <v>2.66</v>
      </c>
      <c r="N65" s="31">
        <v>3.05</v>
      </c>
      <c r="P65" s="13">
        <f t="shared" si="1"/>
        <v>-1.0000000000000009E-2</v>
      </c>
      <c r="Q65" s="13">
        <f t="shared" si="2"/>
        <v>-1.0000000000000009E-2</v>
      </c>
      <c r="R65" s="13">
        <f t="shared" si="3"/>
        <v>-1.9999999999999962E-2</v>
      </c>
      <c r="S65" s="13">
        <f t="shared" si="4"/>
        <v>-5.0000000000000044E-2</v>
      </c>
      <c r="T65" s="13">
        <f t="shared" si="5"/>
        <v>-6.0000000000000053E-2</v>
      </c>
      <c r="U65" s="13">
        <f t="shared" si="6"/>
        <v>-4.9999999999999822E-2</v>
      </c>
      <c r="V65" s="13">
        <f t="shared" si="7"/>
        <v>-6.0000000000000053E-2</v>
      </c>
      <c r="W65" s="13">
        <f t="shared" si="8"/>
        <v>-5.0000000000000266E-2</v>
      </c>
    </row>
    <row r="66" spans="3:23" x14ac:dyDescent="0.2">
      <c r="C66" s="32">
        <v>41368</v>
      </c>
      <c r="D66" s="33">
        <v>7.0000000000000007E-2</v>
      </c>
      <c r="E66" s="33">
        <v>7.0000000000000007E-2</v>
      </c>
      <c r="F66" s="33">
        <v>0.1</v>
      </c>
      <c r="G66" s="33">
        <v>0.13</v>
      </c>
      <c r="H66" s="33">
        <v>0.22</v>
      </c>
      <c r="I66" s="33">
        <v>0.33</v>
      </c>
      <c r="J66" s="33">
        <v>0.69</v>
      </c>
      <c r="K66" s="33">
        <v>1.1499999999999999</v>
      </c>
      <c r="L66" s="33">
        <v>1.78</v>
      </c>
      <c r="M66" s="33">
        <v>2.6</v>
      </c>
      <c r="N66" s="33">
        <v>2.99</v>
      </c>
      <c r="P66" s="13">
        <f t="shared" si="1"/>
        <v>0</v>
      </c>
      <c r="Q66" s="13">
        <f t="shared" si="2"/>
        <v>-1.999999999999999E-2</v>
      </c>
      <c r="R66" s="13">
        <f t="shared" si="3"/>
        <v>-1.0000000000000009E-2</v>
      </c>
      <c r="S66" s="13">
        <f t="shared" si="4"/>
        <v>-4.0000000000000036E-2</v>
      </c>
      <c r="T66" s="13">
        <f t="shared" si="5"/>
        <v>-5.0000000000000044E-2</v>
      </c>
      <c r="U66" s="13">
        <f t="shared" si="6"/>
        <v>-5.0000000000000044E-2</v>
      </c>
      <c r="V66" s="13">
        <f t="shared" si="7"/>
        <v>-6.0000000000000053E-2</v>
      </c>
      <c r="W66" s="13">
        <f t="shared" si="8"/>
        <v>-5.9999999999999609E-2</v>
      </c>
    </row>
    <row r="67" spans="3:23" x14ac:dyDescent="0.2">
      <c r="C67" s="30">
        <v>41369</v>
      </c>
      <c r="D67" s="31">
        <v>0.05</v>
      </c>
      <c r="E67" s="31">
        <v>7.0000000000000007E-2</v>
      </c>
      <c r="F67" s="31">
        <v>0.1</v>
      </c>
      <c r="G67" s="31">
        <v>0.13</v>
      </c>
      <c r="H67" s="31">
        <v>0.24</v>
      </c>
      <c r="I67" s="31">
        <v>0.33</v>
      </c>
      <c r="J67" s="31">
        <v>0.68</v>
      </c>
      <c r="K67" s="31">
        <v>1.1200000000000001</v>
      </c>
      <c r="L67" s="31">
        <v>1.72</v>
      </c>
      <c r="M67" s="31">
        <v>2.5</v>
      </c>
      <c r="N67" s="31">
        <v>2.87</v>
      </c>
      <c r="P67" s="13">
        <f t="shared" si="1"/>
        <v>0</v>
      </c>
      <c r="Q67" s="13">
        <f t="shared" si="2"/>
        <v>1.999999999999999E-2</v>
      </c>
      <c r="R67" s="13">
        <f t="shared" si="3"/>
        <v>0</v>
      </c>
      <c r="S67" s="13">
        <f t="shared" si="4"/>
        <v>-9.9999999999998979E-3</v>
      </c>
      <c r="T67" s="13">
        <f t="shared" si="5"/>
        <v>-2.9999999999999805E-2</v>
      </c>
      <c r="U67" s="13">
        <f t="shared" si="6"/>
        <v>-6.0000000000000053E-2</v>
      </c>
      <c r="V67" s="13">
        <f t="shared" si="7"/>
        <v>-0.10000000000000009</v>
      </c>
      <c r="W67" s="13">
        <f t="shared" si="8"/>
        <v>-0.12000000000000011</v>
      </c>
    </row>
    <row r="68" spans="3:23" x14ac:dyDescent="0.2">
      <c r="C68" s="32">
        <v>41372</v>
      </c>
      <c r="D68" s="33">
        <v>0.05</v>
      </c>
      <c r="E68" s="33">
        <v>7.0000000000000007E-2</v>
      </c>
      <c r="F68" s="33">
        <v>0.1</v>
      </c>
      <c r="G68" s="33">
        <v>0.13</v>
      </c>
      <c r="H68" s="33">
        <v>0.24</v>
      </c>
      <c r="I68" s="33">
        <v>0.34</v>
      </c>
      <c r="J68" s="33">
        <v>0.71</v>
      </c>
      <c r="K68" s="33">
        <v>1.1499999999999999</v>
      </c>
      <c r="L68" s="33">
        <v>1.76</v>
      </c>
      <c r="M68" s="33">
        <v>2.54</v>
      </c>
      <c r="N68" s="33">
        <v>2.91</v>
      </c>
      <c r="P68" s="13">
        <f t="shared" si="1"/>
        <v>0</v>
      </c>
      <c r="Q68" s="13">
        <f t="shared" si="2"/>
        <v>0</v>
      </c>
      <c r="R68" s="13">
        <f t="shared" si="3"/>
        <v>1.0000000000000009E-2</v>
      </c>
      <c r="S68" s="13">
        <f t="shared" si="4"/>
        <v>2.9999999999999916E-2</v>
      </c>
      <c r="T68" s="13">
        <f t="shared" si="5"/>
        <v>2.9999999999999805E-2</v>
      </c>
      <c r="U68" s="13">
        <f t="shared" si="6"/>
        <v>4.0000000000000036E-2</v>
      </c>
      <c r="V68" s="13">
        <f t="shared" si="7"/>
        <v>4.0000000000000036E-2</v>
      </c>
      <c r="W68" s="13">
        <f t="shared" si="8"/>
        <v>4.0000000000000036E-2</v>
      </c>
    </row>
    <row r="69" spans="3:23" x14ac:dyDescent="0.2">
      <c r="C69" s="30">
        <v>41373</v>
      </c>
      <c r="D69" s="31">
        <v>0.06</v>
      </c>
      <c r="E69" s="31">
        <v>0.06</v>
      </c>
      <c r="F69" s="31">
        <v>0.1</v>
      </c>
      <c r="G69" s="31">
        <v>0.13</v>
      </c>
      <c r="H69" s="31">
        <v>0.24</v>
      </c>
      <c r="I69" s="31">
        <v>0.34</v>
      </c>
      <c r="J69" s="31">
        <v>0.7</v>
      </c>
      <c r="K69" s="31">
        <v>1.1599999999999999</v>
      </c>
      <c r="L69" s="31">
        <v>1.78</v>
      </c>
      <c r="M69" s="31">
        <v>2.57</v>
      </c>
      <c r="N69" s="31">
        <v>2.94</v>
      </c>
      <c r="P69" s="13">
        <f t="shared" ref="P69:P132" si="9">G69-G68</f>
        <v>0</v>
      </c>
      <c r="Q69" s="13">
        <f t="shared" ref="Q69:Q132" si="10">H69-H68</f>
        <v>0</v>
      </c>
      <c r="R69" s="13">
        <f t="shared" ref="R69:R132" si="11">I69-I68</f>
        <v>0</v>
      </c>
      <c r="S69" s="13">
        <f t="shared" ref="S69:S132" si="12">J69-J68</f>
        <v>-1.0000000000000009E-2</v>
      </c>
      <c r="T69" s="13">
        <f t="shared" ref="T69:T132" si="13">K69-K68</f>
        <v>1.0000000000000009E-2</v>
      </c>
      <c r="U69" s="13">
        <f t="shared" ref="U69:U132" si="14">L69-L68</f>
        <v>2.0000000000000018E-2</v>
      </c>
      <c r="V69" s="13">
        <f t="shared" ref="V69:V132" si="15">M69-M68</f>
        <v>2.9999999999999805E-2</v>
      </c>
      <c r="W69" s="13">
        <f t="shared" ref="W69:W132" si="16">N69-N68</f>
        <v>2.9999999999999805E-2</v>
      </c>
    </row>
    <row r="70" spans="3:23" x14ac:dyDescent="0.2">
      <c r="C70" s="32">
        <v>41374</v>
      </c>
      <c r="D70" s="33">
        <v>7.0000000000000007E-2</v>
      </c>
      <c r="E70" s="33">
        <v>7.0000000000000007E-2</v>
      </c>
      <c r="F70" s="33">
        <v>0.1</v>
      </c>
      <c r="G70" s="33">
        <v>0.12</v>
      </c>
      <c r="H70" s="33">
        <v>0.24</v>
      </c>
      <c r="I70" s="33">
        <v>0.36</v>
      </c>
      <c r="J70" s="33">
        <v>0.74</v>
      </c>
      <c r="K70" s="33">
        <v>1.21</v>
      </c>
      <c r="L70" s="33">
        <v>1.84</v>
      </c>
      <c r="M70" s="33">
        <v>2.63</v>
      </c>
      <c r="N70" s="33">
        <v>3.01</v>
      </c>
      <c r="P70" s="13">
        <f t="shared" si="9"/>
        <v>-1.0000000000000009E-2</v>
      </c>
      <c r="Q70" s="13">
        <f t="shared" si="10"/>
        <v>0</v>
      </c>
      <c r="R70" s="13">
        <f t="shared" si="11"/>
        <v>1.9999999999999962E-2</v>
      </c>
      <c r="S70" s="13">
        <f t="shared" si="12"/>
        <v>4.0000000000000036E-2</v>
      </c>
      <c r="T70" s="13">
        <f t="shared" si="13"/>
        <v>5.0000000000000044E-2</v>
      </c>
      <c r="U70" s="13">
        <f t="shared" si="14"/>
        <v>6.0000000000000053E-2</v>
      </c>
      <c r="V70" s="13">
        <f t="shared" si="15"/>
        <v>6.0000000000000053E-2</v>
      </c>
      <c r="W70" s="13">
        <f t="shared" si="16"/>
        <v>6.999999999999984E-2</v>
      </c>
    </row>
    <row r="71" spans="3:23" x14ac:dyDescent="0.2">
      <c r="C71" s="30">
        <v>41375</v>
      </c>
      <c r="D71" s="31">
        <v>0.06</v>
      </c>
      <c r="E71" s="31">
        <v>7.0000000000000007E-2</v>
      </c>
      <c r="F71" s="31">
        <v>0.1</v>
      </c>
      <c r="G71" s="31">
        <v>0.12</v>
      </c>
      <c r="H71" s="31">
        <v>0.24</v>
      </c>
      <c r="I71" s="31">
        <v>0.35</v>
      </c>
      <c r="J71" s="31">
        <v>0.74</v>
      </c>
      <c r="K71" s="31">
        <v>1.2</v>
      </c>
      <c r="L71" s="31">
        <v>1.82</v>
      </c>
      <c r="M71" s="31">
        <v>2.62</v>
      </c>
      <c r="N71" s="31">
        <v>3.01</v>
      </c>
      <c r="P71" s="13">
        <f t="shared" si="9"/>
        <v>0</v>
      </c>
      <c r="Q71" s="13">
        <f t="shared" si="10"/>
        <v>0</v>
      </c>
      <c r="R71" s="13">
        <f t="shared" si="11"/>
        <v>-1.0000000000000009E-2</v>
      </c>
      <c r="S71" s="13">
        <f t="shared" si="12"/>
        <v>0</v>
      </c>
      <c r="T71" s="13">
        <f t="shared" si="13"/>
        <v>-1.0000000000000009E-2</v>
      </c>
      <c r="U71" s="13">
        <f t="shared" si="14"/>
        <v>-2.0000000000000018E-2</v>
      </c>
      <c r="V71" s="13">
        <f t="shared" si="15"/>
        <v>-9.9999999999997868E-3</v>
      </c>
      <c r="W71" s="13">
        <f t="shared" si="16"/>
        <v>0</v>
      </c>
    </row>
    <row r="72" spans="3:23" x14ac:dyDescent="0.2">
      <c r="C72" s="32">
        <v>41376</v>
      </c>
      <c r="D72" s="33">
        <v>0.05</v>
      </c>
      <c r="E72" s="33">
        <v>0.06</v>
      </c>
      <c r="F72" s="33">
        <v>0.09</v>
      </c>
      <c r="G72" s="33">
        <v>0.11</v>
      </c>
      <c r="H72" s="33">
        <v>0.22</v>
      </c>
      <c r="I72" s="33">
        <v>0.33</v>
      </c>
      <c r="J72" s="33">
        <v>0.7</v>
      </c>
      <c r="K72" s="33">
        <v>1.1399999999999999</v>
      </c>
      <c r="L72" s="33">
        <v>1.75</v>
      </c>
      <c r="M72" s="33">
        <v>2.54</v>
      </c>
      <c r="N72" s="33">
        <v>2.92</v>
      </c>
      <c r="P72" s="13">
        <f t="shared" si="9"/>
        <v>-9.999999999999995E-3</v>
      </c>
      <c r="Q72" s="13">
        <f t="shared" si="10"/>
        <v>-1.999999999999999E-2</v>
      </c>
      <c r="R72" s="13">
        <f t="shared" si="11"/>
        <v>-1.9999999999999962E-2</v>
      </c>
      <c r="S72" s="13">
        <f t="shared" si="12"/>
        <v>-4.0000000000000036E-2</v>
      </c>
      <c r="T72" s="13">
        <f t="shared" si="13"/>
        <v>-6.0000000000000053E-2</v>
      </c>
      <c r="U72" s="13">
        <f t="shared" si="14"/>
        <v>-7.0000000000000062E-2</v>
      </c>
      <c r="V72" s="13">
        <f t="shared" si="15"/>
        <v>-8.0000000000000071E-2</v>
      </c>
      <c r="W72" s="13">
        <f t="shared" si="16"/>
        <v>-8.9999999999999858E-2</v>
      </c>
    </row>
    <row r="73" spans="3:23" x14ac:dyDescent="0.2">
      <c r="C73" s="30">
        <v>41379</v>
      </c>
      <c r="D73" s="31">
        <v>0.04</v>
      </c>
      <c r="E73" s="31">
        <v>0.06</v>
      </c>
      <c r="F73" s="31">
        <v>0.09</v>
      </c>
      <c r="G73" s="31">
        <v>0.12</v>
      </c>
      <c r="H73" s="31">
        <v>0.22</v>
      </c>
      <c r="I73" s="31">
        <v>0.32</v>
      </c>
      <c r="J73" s="31">
        <v>0.69</v>
      </c>
      <c r="K73" s="31">
        <v>1.1200000000000001</v>
      </c>
      <c r="L73" s="31">
        <v>1.72</v>
      </c>
      <c r="M73" s="31">
        <v>2.5</v>
      </c>
      <c r="N73" s="31">
        <v>2.88</v>
      </c>
      <c r="P73" s="13">
        <f t="shared" si="9"/>
        <v>9.999999999999995E-3</v>
      </c>
      <c r="Q73" s="13">
        <f t="shared" si="10"/>
        <v>0</v>
      </c>
      <c r="R73" s="13">
        <f t="shared" si="11"/>
        <v>-1.0000000000000009E-2</v>
      </c>
      <c r="S73" s="13">
        <f t="shared" si="12"/>
        <v>-1.0000000000000009E-2</v>
      </c>
      <c r="T73" s="13">
        <f t="shared" si="13"/>
        <v>-1.9999999999999796E-2</v>
      </c>
      <c r="U73" s="13">
        <f t="shared" si="14"/>
        <v>-3.0000000000000027E-2</v>
      </c>
      <c r="V73" s="13">
        <f t="shared" si="15"/>
        <v>-4.0000000000000036E-2</v>
      </c>
      <c r="W73" s="13">
        <f t="shared" si="16"/>
        <v>-4.0000000000000036E-2</v>
      </c>
    </row>
    <row r="74" spans="3:23" x14ac:dyDescent="0.2">
      <c r="C74" s="32">
        <v>41380</v>
      </c>
      <c r="D74" s="33">
        <v>0.06</v>
      </c>
      <c r="E74" s="33">
        <v>0.06</v>
      </c>
      <c r="F74" s="33">
        <v>0.09</v>
      </c>
      <c r="G74" s="33">
        <v>0.13</v>
      </c>
      <c r="H74" s="33">
        <v>0.24</v>
      </c>
      <c r="I74" s="33">
        <v>0.33</v>
      </c>
      <c r="J74" s="33">
        <v>0.71</v>
      </c>
      <c r="K74" s="33">
        <v>1.1499999999999999</v>
      </c>
      <c r="L74" s="33">
        <v>1.75</v>
      </c>
      <c r="M74" s="33">
        <v>2.5299999999999998</v>
      </c>
      <c r="N74" s="33">
        <v>2.91</v>
      </c>
      <c r="P74" s="13">
        <f t="shared" si="9"/>
        <v>1.0000000000000009E-2</v>
      </c>
      <c r="Q74" s="13">
        <f t="shared" si="10"/>
        <v>1.999999999999999E-2</v>
      </c>
      <c r="R74" s="13">
        <f t="shared" si="11"/>
        <v>1.0000000000000009E-2</v>
      </c>
      <c r="S74" s="13">
        <f t="shared" si="12"/>
        <v>2.0000000000000018E-2</v>
      </c>
      <c r="T74" s="13">
        <f t="shared" si="13"/>
        <v>2.9999999999999805E-2</v>
      </c>
      <c r="U74" s="13">
        <f t="shared" si="14"/>
        <v>3.0000000000000027E-2</v>
      </c>
      <c r="V74" s="13">
        <f t="shared" si="15"/>
        <v>2.9999999999999805E-2</v>
      </c>
      <c r="W74" s="13">
        <f t="shared" si="16"/>
        <v>3.0000000000000249E-2</v>
      </c>
    </row>
    <row r="75" spans="3:23" x14ac:dyDescent="0.2">
      <c r="C75" s="30">
        <v>41381</v>
      </c>
      <c r="D75" s="31">
        <v>0.05</v>
      </c>
      <c r="E75" s="31">
        <v>0.06</v>
      </c>
      <c r="F75" s="31">
        <v>0.09</v>
      </c>
      <c r="G75" s="31">
        <v>0.13</v>
      </c>
      <c r="H75" s="31">
        <v>0.24</v>
      </c>
      <c r="I75" s="31">
        <v>0.35</v>
      </c>
      <c r="J75" s="31">
        <v>0.71</v>
      </c>
      <c r="K75" s="31">
        <v>1.1299999999999999</v>
      </c>
      <c r="L75" s="31">
        <v>1.73</v>
      </c>
      <c r="M75" s="31">
        <v>2.5099999999999998</v>
      </c>
      <c r="N75" s="31">
        <v>2.89</v>
      </c>
      <c r="P75" s="13">
        <f t="shared" si="9"/>
        <v>0</v>
      </c>
      <c r="Q75" s="13">
        <f t="shared" si="10"/>
        <v>0</v>
      </c>
      <c r="R75" s="13">
        <f t="shared" si="11"/>
        <v>1.9999999999999962E-2</v>
      </c>
      <c r="S75" s="13">
        <f t="shared" si="12"/>
        <v>0</v>
      </c>
      <c r="T75" s="13">
        <f t="shared" si="13"/>
        <v>-2.0000000000000018E-2</v>
      </c>
      <c r="U75" s="13">
        <f t="shared" si="14"/>
        <v>-2.0000000000000018E-2</v>
      </c>
      <c r="V75" s="13">
        <f t="shared" si="15"/>
        <v>-2.0000000000000018E-2</v>
      </c>
      <c r="W75" s="13">
        <f t="shared" si="16"/>
        <v>-2.0000000000000018E-2</v>
      </c>
    </row>
    <row r="76" spans="3:23" x14ac:dyDescent="0.2">
      <c r="C76" s="32">
        <v>41382</v>
      </c>
      <c r="D76" s="33">
        <v>0.03</v>
      </c>
      <c r="E76" s="33">
        <v>0.05</v>
      </c>
      <c r="F76" s="33">
        <v>0.09</v>
      </c>
      <c r="G76" s="33">
        <v>0.12</v>
      </c>
      <c r="H76" s="33">
        <v>0.24</v>
      </c>
      <c r="I76" s="33">
        <v>0.35</v>
      </c>
      <c r="J76" s="33">
        <v>0.71</v>
      </c>
      <c r="K76" s="33">
        <v>1.1299999999999999</v>
      </c>
      <c r="L76" s="33">
        <v>1.72</v>
      </c>
      <c r="M76" s="33">
        <v>2.4900000000000002</v>
      </c>
      <c r="N76" s="33">
        <v>2.87</v>
      </c>
      <c r="P76" s="13">
        <f t="shared" si="9"/>
        <v>-1.0000000000000009E-2</v>
      </c>
      <c r="Q76" s="13">
        <f t="shared" si="10"/>
        <v>0</v>
      </c>
      <c r="R76" s="13">
        <f t="shared" si="11"/>
        <v>0</v>
      </c>
      <c r="S76" s="13">
        <f t="shared" si="12"/>
        <v>0</v>
      </c>
      <c r="T76" s="13">
        <f t="shared" si="13"/>
        <v>0</v>
      </c>
      <c r="U76" s="13">
        <f t="shared" si="14"/>
        <v>-1.0000000000000009E-2</v>
      </c>
      <c r="V76" s="13">
        <f t="shared" si="15"/>
        <v>-1.9999999999999574E-2</v>
      </c>
      <c r="W76" s="13">
        <f t="shared" si="16"/>
        <v>-2.0000000000000018E-2</v>
      </c>
    </row>
    <row r="77" spans="3:23" x14ac:dyDescent="0.2">
      <c r="C77" s="30">
        <v>41383</v>
      </c>
      <c r="D77" s="31">
        <v>0.04</v>
      </c>
      <c r="E77" s="31">
        <v>0.05</v>
      </c>
      <c r="F77" s="31">
        <v>0.09</v>
      </c>
      <c r="G77" s="31">
        <v>0.12</v>
      </c>
      <c r="H77" s="31">
        <v>0.24</v>
      </c>
      <c r="I77" s="31">
        <v>0.35</v>
      </c>
      <c r="J77" s="31">
        <v>0.72</v>
      </c>
      <c r="K77" s="31">
        <v>1.1399999999999999</v>
      </c>
      <c r="L77" s="31">
        <v>1.73</v>
      </c>
      <c r="M77" s="31">
        <v>2.5</v>
      </c>
      <c r="N77" s="31">
        <v>2.88</v>
      </c>
      <c r="P77" s="13">
        <f t="shared" si="9"/>
        <v>0</v>
      </c>
      <c r="Q77" s="13">
        <f t="shared" si="10"/>
        <v>0</v>
      </c>
      <c r="R77" s="13">
        <f t="shared" si="11"/>
        <v>0</v>
      </c>
      <c r="S77" s="13">
        <f t="shared" si="12"/>
        <v>1.0000000000000009E-2</v>
      </c>
      <c r="T77" s="13">
        <f t="shared" si="13"/>
        <v>1.0000000000000009E-2</v>
      </c>
      <c r="U77" s="13">
        <f t="shared" si="14"/>
        <v>1.0000000000000009E-2</v>
      </c>
      <c r="V77" s="13">
        <f t="shared" si="15"/>
        <v>9.9999999999997868E-3</v>
      </c>
      <c r="W77" s="13">
        <f t="shared" si="16"/>
        <v>9.9999999999997868E-3</v>
      </c>
    </row>
    <row r="78" spans="3:23" x14ac:dyDescent="0.2">
      <c r="C78" s="32">
        <v>41386</v>
      </c>
      <c r="D78" s="33">
        <v>0.04</v>
      </c>
      <c r="E78" s="33">
        <v>0.05</v>
      </c>
      <c r="F78" s="33">
        <v>0.09</v>
      </c>
      <c r="G78" s="33">
        <v>0.12</v>
      </c>
      <c r="H78" s="33">
        <v>0.24</v>
      </c>
      <c r="I78" s="33">
        <v>0.35</v>
      </c>
      <c r="J78" s="33">
        <v>0.7</v>
      </c>
      <c r="K78" s="33">
        <v>1.1299999999999999</v>
      </c>
      <c r="L78" s="33">
        <v>1.72</v>
      </c>
      <c r="M78" s="33">
        <v>2.5</v>
      </c>
      <c r="N78" s="33">
        <v>2.88</v>
      </c>
      <c r="P78" s="13">
        <f t="shared" si="9"/>
        <v>0</v>
      </c>
      <c r="Q78" s="13">
        <f t="shared" si="10"/>
        <v>0</v>
      </c>
      <c r="R78" s="13">
        <f t="shared" si="11"/>
        <v>0</v>
      </c>
      <c r="S78" s="13">
        <f t="shared" si="12"/>
        <v>-2.0000000000000018E-2</v>
      </c>
      <c r="T78" s="13">
        <f t="shared" si="13"/>
        <v>-1.0000000000000009E-2</v>
      </c>
      <c r="U78" s="13">
        <f t="shared" si="14"/>
        <v>-1.0000000000000009E-2</v>
      </c>
      <c r="V78" s="13">
        <f t="shared" si="15"/>
        <v>0</v>
      </c>
      <c r="W78" s="13">
        <f t="shared" si="16"/>
        <v>0</v>
      </c>
    </row>
    <row r="79" spans="3:23" x14ac:dyDescent="0.2">
      <c r="C79" s="30">
        <v>41387</v>
      </c>
      <c r="D79" s="31">
        <v>0.04</v>
      </c>
      <c r="E79" s="31">
        <v>0.05</v>
      </c>
      <c r="F79" s="31">
        <v>0.09</v>
      </c>
      <c r="G79" s="31">
        <v>0.12</v>
      </c>
      <c r="H79" s="31">
        <v>0.23</v>
      </c>
      <c r="I79" s="31">
        <v>0.35</v>
      </c>
      <c r="J79" s="31">
        <v>0.71</v>
      </c>
      <c r="K79" s="31">
        <v>1.1399999999999999</v>
      </c>
      <c r="L79" s="31">
        <v>1.74</v>
      </c>
      <c r="M79" s="31">
        <v>2.52</v>
      </c>
      <c r="N79" s="31">
        <v>2.9</v>
      </c>
      <c r="P79" s="13">
        <f t="shared" si="9"/>
        <v>0</v>
      </c>
      <c r="Q79" s="13">
        <f t="shared" si="10"/>
        <v>-9.9999999999999811E-3</v>
      </c>
      <c r="R79" s="13">
        <f t="shared" si="11"/>
        <v>0</v>
      </c>
      <c r="S79" s="13">
        <f t="shared" si="12"/>
        <v>1.0000000000000009E-2</v>
      </c>
      <c r="T79" s="13">
        <f t="shared" si="13"/>
        <v>1.0000000000000009E-2</v>
      </c>
      <c r="U79" s="13">
        <f t="shared" si="14"/>
        <v>2.0000000000000018E-2</v>
      </c>
      <c r="V79" s="13">
        <f t="shared" si="15"/>
        <v>2.0000000000000018E-2</v>
      </c>
      <c r="W79" s="13">
        <f t="shared" si="16"/>
        <v>2.0000000000000018E-2</v>
      </c>
    </row>
    <row r="80" spans="3:23" x14ac:dyDescent="0.2">
      <c r="C80" s="32">
        <v>41388</v>
      </c>
      <c r="D80" s="33">
        <v>0.05</v>
      </c>
      <c r="E80" s="33">
        <v>0.06</v>
      </c>
      <c r="F80" s="33">
        <v>0.09</v>
      </c>
      <c r="G80" s="33">
        <v>0.13</v>
      </c>
      <c r="H80" s="33">
        <v>0.23</v>
      </c>
      <c r="I80" s="33">
        <v>0.34</v>
      </c>
      <c r="J80" s="33">
        <v>0.7</v>
      </c>
      <c r="K80" s="33">
        <v>1.1299999999999999</v>
      </c>
      <c r="L80" s="33">
        <v>1.73</v>
      </c>
      <c r="M80" s="33">
        <v>2.5</v>
      </c>
      <c r="N80" s="33">
        <v>2.89</v>
      </c>
      <c r="P80" s="13">
        <f t="shared" si="9"/>
        <v>1.0000000000000009E-2</v>
      </c>
      <c r="Q80" s="13">
        <f t="shared" si="10"/>
        <v>0</v>
      </c>
      <c r="R80" s="13">
        <f t="shared" si="11"/>
        <v>-9.9999999999999534E-3</v>
      </c>
      <c r="S80" s="13">
        <f t="shared" si="12"/>
        <v>-1.0000000000000009E-2</v>
      </c>
      <c r="T80" s="13">
        <f t="shared" si="13"/>
        <v>-1.0000000000000009E-2</v>
      </c>
      <c r="U80" s="13">
        <f t="shared" si="14"/>
        <v>-1.0000000000000009E-2</v>
      </c>
      <c r="V80" s="13">
        <f t="shared" si="15"/>
        <v>-2.0000000000000018E-2</v>
      </c>
      <c r="W80" s="13">
        <f t="shared" si="16"/>
        <v>-9.9999999999997868E-3</v>
      </c>
    </row>
    <row r="81" spans="3:23" x14ac:dyDescent="0.2">
      <c r="C81" s="30">
        <v>41389</v>
      </c>
      <c r="D81" s="31">
        <v>0.04</v>
      </c>
      <c r="E81" s="31">
        <v>0.05</v>
      </c>
      <c r="F81" s="31">
        <v>0.08</v>
      </c>
      <c r="G81" s="31">
        <v>0.12</v>
      </c>
      <c r="H81" s="31">
        <v>0.23</v>
      </c>
      <c r="I81" s="31">
        <v>0.35</v>
      </c>
      <c r="J81" s="31">
        <v>0.71</v>
      </c>
      <c r="K81" s="31">
        <v>1.1499999999999999</v>
      </c>
      <c r="L81" s="31">
        <v>1.74</v>
      </c>
      <c r="M81" s="31">
        <v>2.52</v>
      </c>
      <c r="N81" s="31">
        <v>2.91</v>
      </c>
      <c r="P81" s="13">
        <f t="shared" si="9"/>
        <v>-1.0000000000000009E-2</v>
      </c>
      <c r="Q81" s="13">
        <f t="shared" si="10"/>
        <v>0</v>
      </c>
      <c r="R81" s="13">
        <f t="shared" si="11"/>
        <v>9.9999999999999534E-3</v>
      </c>
      <c r="S81" s="13">
        <f t="shared" si="12"/>
        <v>1.0000000000000009E-2</v>
      </c>
      <c r="T81" s="13">
        <f t="shared" si="13"/>
        <v>2.0000000000000018E-2</v>
      </c>
      <c r="U81" s="13">
        <f t="shared" si="14"/>
        <v>1.0000000000000009E-2</v>
      </c>
      <c r="V81" s="13">
        <f t="shared" si="15"/>
        <v>2.0000000000000018E-2</v>
      </c>
      <c r="W81" s="13">
        <f t="shared" si="16"/>
        <v>2.0000000000000018E-2</v>
      </c>
    </row>
    <row r="82" spans="3:23" x14ac:dyDescent="0.2">
      <c r="C82" s="32">
        <v>41390</v>
      </c>
      <c r="D82" s="33">
        <v>0.04</v>
      </c>
      <c r="E82" s="33">
        <v>0.05</v>
      </c>
      <c r="F82" s="33">
        <v>0.09</v>
      </c>
      <c r="G82" s="33">
        <v>0.12</v>
      </c>
      <c r="H82" s="33">
        <v>0.22</v>
      </c>
      <c r="I82" s="33">
        <v>0.32</v>
      </c>
      <c r="J82" s="33">
        <v>0.68</v>
      </c>
      <c r="K82" s="33">
        <v>1.1000000000000001</v>
      </c>
      <c r="L82" s="33">
        <v>1.7</v>
      </c>
      <c r="M82" s="33">
        <v>2.4700000000000002</v>
      </c>
      <c r="N82" s="33">
        <v>2.87</v>
      </c>
      <c r="P82" s="13">
        <f t="shared" si="9"/>
        <v>0</v>
      </c>
      <c r="Q82" s="13">
        <f t="shared" si="10"/>
        <v>-1.0000000000000009E-2</v>
      </c>
      <c r="R82" s="13">
        <f t="shared" si="11"/>
        <v>-2.9999999999999971E-2</v>
      </c>
      <c r="S82" s="13">
        <f t="shared" si="12"/>
        <v>-2.9999999999999916E-2</v>
      </c>
      <c r="T82" s="13">
        <f t="shared" si="13"/>
        <v>-4.9999999999999822E-2</v>
      </c>
      <c r="U82" s="13">
        <f t="shared" si="14"/>
        <v>-4.0000000000000036E-2</v>
      </c>
      <c r="V82" s="13">
        <f t="shared" si="15"/>
        <v>-4.9999999999999822E-2</v>
      </c>
      <c r="W82" s="13">
        <f t="shared" si="16"/>
        <v>-4.0000000000000036E-2</v>
      </c>
    </row>
    <row r="83" spans="3:23" x14ac:dyDescent="0.2">
      <c r="C83" s="30">
        <v>41393</v>
      </c>
      <c r="D83" s="31">
        <v>0.03</v>
      </c>
      <c r="E83" s="31">
        <v>0.05</v>
      </c>
      <c r="F83" s="31">
        <v>0.08</v>
      </c>
      <c r="G83" s="31">
        <v>0.12</v>
      </c>
      <c r="H83" s="31">
        <v>0.2</v>
      </c>
      <c r="I83" s="31">
        <v>0.32</v>
      </c>
      <c r="J83" s="31">
        <v>0.68</v>
      </c>
      <c r="K83" s="31">
        <v>1.1000000000000001</v>
      </c>
      <c r="L83" s="31">
        <v>1.7</v>
      </c>
      <c r="M83" s="31">
        <v>2.4900000000000002</v>
      </c>
      <c r="N83" s="31">
        <v>2.88</v>
      </c>
      <c r="P83" s="13">
        <f t="shared" si="9"/>
        <v>0</v>
      </c>
      <c r="Q83" s="13">
        <f t="shared" si="10"/>
        <v>-1.999999999999999E-2</v>
      </c>
      <c r="R83" s="13">
        <f t="shared" si="11"/>
        <v>0</v>
      </c>
      <c r="S83" s="13">
        <f t="shared" si="12"/>
        <v>0</v>
      </c>
      <c r="T83" s="13">
        <f t="shared" si="13"/>
        <v>0</v>
      </c>
      <c r="U83" s="13">
        <f t="shared" si="14"/>
        <v>0</v>
      </c>
      <c r="V83" s="13">
        <f t="shared" si="15"/>
        <v>2.0000000000000018E-2</v>
      </c>
      <c r="W83" s="13">
        <f t="shared" si="16"/>
        <v>9.9999999999997868E-3</v>
      </c>
    </row>
    <row r="84" spans="3:23" x14ac:dyDescent="0.2">
      <c r="C84" s="32">
        <v>41394</v>
      </c>
      <c r="D84" s="33">
        <v>0.03</v>
      </c>
      <c r="E84" s="33">
        <v>0.05</v>
      </c>
      <c r="F84" s="33">
        <v>0.09</v>
      </c>
      <c r="G84" s="33">
        <v>0.11</v>
      </c>
      <c r="H84" s="33">
        <v>0.22</v>
      </c>
      <c r="I84" s="33">
        <v>0.32</v>
      </c>
      <c r="J84" s="33">
        <v>0.68</v>
      </c>
      <c r="K84" s="33">
        <v>1.1100000000000001</v>
      </c>
      <c r="L84" s="33">
        <v>1.7</v>
      </c>
      <c r="M84" s="33">
        <v>2.4900000000000002</v>
      </c>
      <c r="N84" s="33">
        <v>2.88</v>
      </c>
      <c r="P84" s="13">
        <f t="shared" si="9"/>
        <v>-9.999999999999995E-3</v>
      </c>
      <c r="Q84" s="13">
        <f t="shared" si="10"/>
        <v>1.999999999999999E-2</v>
      </c>
      <c r="R84" s="13">
        <f t="shared" si="11"/>
        <v>0</v>
      </c>
      <c r="S84" s="13">
        <f t="shared" si="12"/>
        <v>0</v>
      </c>
      <c r="T84" s="13">
        <f t="shared" si="13"/>
        <v>1.0000000000000009E-2</v>
      </c>
      <c r="U84" s="13">
        <f t="shared" si="14"/>
        <v>0</v>
      </c>
      <c r="V84" s="13">
        <f t="shared" si="15"/>
        <v>0</v>
      </c>
      <c r="W84" s="13">
        <f t="shared" si="16"/>
        <v>0</v>
      </c>
    </row>
    <row r="85" spans="3:23" x14ac:dyDescent="0.2">
      <c r="C85" s="30">
        <v>41395</v>
      </c>
      <c r="D85" s="31">
        <v>0.03</v>
      </c>
      <c r="E85" s="31">
        <v>0.06</v>
      </c>
      <c r="F85" s="31">
        <v>0.08</v>
      </c>
      <c r="G85" s="31">
        <v>0.11</v>
      </c>
      <c r="H85" s="31">
        <v>0.2</v>
      </c>
      <c r="I85" s="31">
        <v>0.3</v>
      </c>
      <c r="J85" s="31">
        <v>0.65</v>
      </c>
      <c r="K85" s="31">
        <v>1.07</v>
      </c>
      <c r="L85" s="31">
        <v>1.66</v>
      </c>
      <c r="M85" s="31">
        <v>2.44</v>
      </c>
      <c r="N85" s="31">
        <v>2.83</v>
      </c>
      <c r="P85" s="13">
        <f t="shared" si="9"/>
        <v>0</v>
      </c>
      <c r="Q85" s="13">
        <f t="shared" si="10"/>
        <v>-1.999999999999999E-2</v>
      </c>
      <c r="R85" s="13">
        <f t="shared" si="11"/>
        <v>-2.0000000000000018E-2</v>
      </c>
      <c r="S85" s="13">
        <f t="shared" si="12"/>
        <v>-3.0000000000000027E-2</v>
      </c>
      <c r="T85" s="13">
        <f t="shared" si="13"/>
        <v>-4.0000000000000036E-2</v>
      </c>
      <c r="U85" s="13">
        <f t="shared" si="14"/>
        <v>-4.0000000000000036E-2</v>
      </c>
      <c r="V85" s="13">
        <f t="shared" si="15"/>
        <v>-5.0000000000000266E-2</v>
      </c>
      <c r="W85" s="13">
        <f t="shared" si="16"/>
        <v>-4.9999999999999822E-2</v>
      </c>
    </row>
    <row r="86" spans="3:23" x14ac:dyDescent="0.2">
      <c r="C86" s="32">
        <v>41396</v>
      </c>
      <c r="D86" s="33">
        <v>0.02</v>
      </c>
      <c r="E86" s="33">
        <v>0.05</v>
      </c>
      <c r="F86" s="33">
        <v>0.08</v>
      </c>
      <c r="G86" s="33">
        <v>0.11</v>
      </c>
      <c r="H86" s="33">
        <v>0.2</v>
      </c>
      <c r="I86" s="33">
        <v>0.3</v>
      </c>
      <c r="J86" s="33">
        <v>0.65</v>
      </c>
      <c r="K86" s="33">
        <v>1.07</v>
      </c>
      <c r="L86" s="33">
        <v>1.66</v>
      </c>
      <c r="M86" s="33">
        <v>2.44</v>
      </c>
      <c r="N86" s="33">
        <v>2.82</v>
      </c>
      <c r="P86" s="13">
        <f t="shared" si="9"/>
        <v>0</v>
      </c>
      <c r="Q86" s="13">
        <f t="shared" si="10"/>
        <v>0</v>
      </c>
      <c r="R86" s="13">
        <f t="shared" si="11"/>
        <v>0</v>
      </c>
      <c r="S86" s="13">
        <f t="shared" si="12"/>
        <v>0</v>
      </c>
      <c r="T86" s="13">
        <f t="shared" si="13"/>
        <v>0</v>
      </c>
      <c r="U86" s="13">
        <f t="shared" si="14"/>
        <v>0</v>
      </c>
      <c r="V86" s="13">
        <f t="shared" si="15"/>
        <v>0</v>
      </c>
      <c r="W86" s="13">
        <f t="shared" si="16"/>
        <v>-1.0000000000000231E-2</v>
      </c>
    </row>
    <row r="87" spans="3:23" x14ac:dyDescent="0.2">
      <c r="C87" s="30">
        <v>41397</v>
      </c>
      <c r="D87" s="31">
        <v>0.02</v>
      </c>
      <c r="E87" s="31">
        <v>0.05</v>
      </c>
      <c r="F87" s="31">
        <v>0.08</v>
      </c>
      <c r="G87" s="31">
        <v>0.11</v>
      </c>
      <c r="H87" s="31">
        <v>0.22</v>
      </c>
      <c r="I87" s="31">
        <v>0.34</v>
      </c>
      <c r="J87" s="31">
        <v>0.73</v>
      </c>
      <c r="K87" s="31">
        <v>1.17</v>
      </c>
      <c r="L87" s="31">
        <v>1.78</v>
      </c>
      <c r="M87" s="31">
        <v>2.58</v>
      </c>
      <c r="N87" s="31">
        <v>2.96</v>
      </c>
      <c r="P87" s="13">
        <f t="shared" si="9"/>
        <v>0</v>
      </c>
      <c r="Q87" s="13">
        <f t="shared" si="10"/>
        <v>1.999999999999999E-2</v>
      </c>
      <c r="R87" s="13">
        <f t="shared" si="11"/>
        <v>4.0000000000000036E-2</v>
      </c>
      <c r="S87" s="13">
        <f t="shared" si="12"/>
        <v>7.999999999999996E-2</v>
      </c>
      <c r="T87" s="13">
        <f t="shared" si="13"/>
        <v>9.9999999999999867E-2</v>
      </c>
      <c r="U87" s="13">
        <f t="shared" si="14"/>
        <v>0.12000000000000011</v>
      </c>
      <c r="V87" s="13">
        <f t="shared" si="15"/>
        <v>0.14000000000000012</v>
      </c>
      <c r="W87" s="13">
        <f t="shared" si="16"/>
        <v>0.14000000000000012</v>
      </c>
    </row>
    <row r="88" spans="3:23" x14ac:dyDescent="0.2">
      <c r="C88" s="32">
        <v>41400</v>
      </c>
      <c r="D88" s="33">
        <v>0.01</v>
      </c>
      <c r="E88" s="33">
        <v>0.04</v>
      </c>
      <c r="F88" s="33">
        <v>0.08</v>
      </c>
      <c r="G88" s="33">
        <v>0.11</v>
      </c>
      <c r="H88" s="33">
        <v>0.22</v>
      </c>
      <c r="I88" s="33">
        <v>0.34</v>
      </c>
      <c r="J88" s="33">
        <v>0.74</v>
      </c>
      <c r="K88" s="33">
        <v>1.19</v>
      </c>
      <c r="L88" s="33">
        <v>1.8</v>
      </c>
      <c r="M88" s="33">
        <v>2.6</v>
      </c>
      <c r="N88" s="33">
        <v>2.98</v>
      </c>
      <c r="P88" s="13">
        <f t="shared" si="9"/>
        <v>0</v>
      </c>
      <c r="Q88" s="13">
        <f t="shared" si="10"/>
        <v>0</v>
      </c>
      <c r="R88" s="13">
        <f t="shared" si="11"/>
        <v>0</v>
      </c>
      <c r="S88" s="13">
        <f t="shared" si="12"/>
        <v>1.0000000000000009E-2</v>
      </c>
      <c r="T88" s="13">
        <f t="shared" si="13"/>
        <v>2.0000000000000018E-2</v>
      </c>
      <c r="U88" s="13">
        <f t="shared" si="14"/>
        <v>2.0000000000000018E-2</v>
      </c>
      <c r="V88" s="13">
        <f t="shared" si="15"/>
        <v>2.0000000000000018E-2</v>
      </c>
      <c r="W88" s="13">
        <f t="shared" si="16"/>
        <v>2.0000000000000018E-2</v>
      </c>
    </row>
    <row r="89" spans="3:23" x14ac:dyDescent="0.2">
      <c r="C89" s="30">
        <v>41401</v>
      </c>
      <c r="D89" s="31">
        <v>0.01</v>
      </c>
      <c r="E89" s="31">
        <v>0.04</v>
      </c>
      <c r="F89" s="31">
        <v>0.08</v>
      </c>
      <c r="G89" s="31">
        <v>0.1</v>
      </c>
      <c r="H89" s="31">
        <v>0.22</v>
      </c>
      <c r="I89" s="31">
        <v>0.35</v>
      </c>
      <c r="J89" s="31">
        <v>0.75</v>
      </c>
      <c r="K89" s="31">
        <v>1.21</v>
      </c>
      <c r="L89" s="31">
        <v>1.82</v>
      </c>
      <c r="M89" s="31">
        <v>2.62</v>
      </c>
      <c r="N89" s="31">
        <v>3</v>
      </c>
      <c r="P89" s="13">
        <f t="shared" si="9"/>
        <v>-9.999999999999995E-3</v>
      </c>
      <c r="Q89" s="13">
        <f t="shared" si="10"/>
        <v>0</v>
      </c>
      <c r="R89" s="13">
        <f t="shared" si="11"/>
        <v>9.9999999999999534E-3</v>
      </c>
      <c r="S89" s="13">
        <f t="shared" si="12"/>
        <v>1.0000000000000009E-2</v>
      </c>
      <c r="T89" s="13">
        <f t="shared" si="13"/>
        <v>2.0000000000000018E-2</v>
      </c>
      <c r="U89" s="13">
        <f t="shared" si="14"/>
        <v>2.0000000000000018E-2</v>
      </c>
      <c r="V89" s="13">
        <f t="shared" si="15"/>
        <v>2.0000000000000018E-2</v>
      </c>
      <c r="W89" s="13">
        <f t="shared" si="16"/>
        <v>2.0000000000000018E-2</v>
      </c>
    </row>
    <row r="90" spans="3:23" x14ac:dyDescent="0.2">
      <c r="C90" s="32">
        <v>41402</v>
      </c>
      <c r="D90" s="33">
        <v>0.01</v>
      </c>
      <c r="E90" s="33">
        <v>0.04</v>
      </c>
      <c r="F90" s="33">
        <v>0.08</v>
      </c>
      <c r="G90" s="33">
        <v>0.11</v>
      </c>
      <c r="H90" s="33">
        <v>0.22</v>
      </c>
      <c r="I90" s="33">
        <v>0.35</v>
      </c>
      <c r="J90" s="33">
        <v>0.75</v>
      </c>
      <c r="K90" s="33">
        <v>1.2</v>
      </c>
      <c r="L90" s="33">
        <v>1.81</v>
      </c>
      <c r="M90" s="33">
        <v>2.61</v>
      </c>
      <c r="N90" s="33">
        <v>2.99</v>
      </c>
      <c r="P90" s="13">
        <f t="shared" si="9"/>
        <v>9.999999999999995E-3</v>
      </c>
      <c r="Q90" s="13">
        <f t="shared" si="10"/>
        <v>0</v>
      </c>
      <c r="R90" s="13">
        <f t="shared" si="11"/>
        <v>0</v>
      </c>
      <c r="S90" s="13">
        <f t="shared" si="12"/>
        <v>0</v>
      </c>
      <c r="T90" s="13">
        <f t="shared" si="13"/>
        <v>-1.0000000000000009E-2</v>
      </c>
      <c r="U90" s="13">
        <f t="shared" si="14"/>
        <v>-1.0000000000000009E-2</v>
      </c>
      <c r="V90" s="13">
        <f t="shared" si="15"/>
        <v>-1.0000000000000231E-2</v>
      </c>
      <c r="W90" s="13">
        <f t="shared" si="16"/>
        <v>-9.9999999999997868E-3</v>
      </c>
    </row>
    <row r="91" spans="3:23" x14ac:dyDescent="0.2">
      <c r="C91" s="30">
        <v>41403</v>
      </c>
      <c r="D91" s="31">
        <v>0.02</v>
      </c>
      <c r="E91" s="31">
        <v>0.04</v>
      </c>
      <c r="F91" s="31">
        <v>0.08</v>
      </c>
      <c r="G91" s="31">
        <v>0.11</v>
      </c>
      <c r="H91" s="31">
        <v>0.22</v>
      </c>
      <c r="I91" s="31">
        <v>0.35</v>
      </c>
      <c r="J91" s="31">
        <v>0.75</v>
      </c>
      <c r="K91" s="31">
        <v>1.2</v>
      </c>
      <c r="L91" s="31">
        <v>1.81</v>
      </c>
      <c r="M91" s="31">
        <v>2.6</v>
      </c>
      <c r="N91" s="31">
        <v>3.01</v>
      </c>
      <c r="P91" s="13">
        <f t="shared" si="9"/>
        <v>0</v>
      </c>
      <c r="Q91" s="13">
        <f t="shared" si="10"/>
        <v>0</v>
      </c>
      <c r="R91" s="13">
        <f t="shared" si="11"/>
        <v>0</v>
      </c>
      <c r="S91" s="13">
        <f t="shared" si="12"/>
        <v>0</v>
      </c>
      <c r="T91" s="13">
        <f t="shared" si="13"/>
        <v>0</v>
      </c>
      <c r="U91" s="13">
        <f t="shared" si="14"/>
        <v>0</v>
      </c>
      <c r="V91" s="13">
        <f t="shared" si="15"/>
        <v>-9.9999999999997868E-3</v>
      </c>
      <c r="W91" s="13">
        <f t="shared" si="16"/>
        <v>1.9999999999999574E-2</v>
      </c>
    </row>
    <row r="92" spans="3:23" x14ac:dyDescent="0.2">
      <c r="C92" s="32">
        <v>41404</v>
      </c>
      <c r="D92" s="33">
        <v>0.02</v>
      </c>
      <c r="E92" s="33">
        <v>0.04</v>
      </c>
      <c r="F92" s="33">
        <v>0.08</v>
      </c>
      <c r="G92" s="33">
        <v>0.11</v>
      </c>
      <c r="H92" s="33">
        <v>0.26</v>
      </c>
      <c r="I92" s="33">
        <v>0.38</v>
      </c>
      <c r="J92" s="33">
        <v>0.82</v>
      </c>
      <c r="K92" s="33">
        <v>1.28</v>
      </c>
      <c r="L92" s="33">
        <v>1.9</v>
      </c>
      <c r="M92" s="33">
        <v>2.7</v>
      </c>
      <c r="N92" s="33">
        <v>3.1</v>
      </c>
      <c r="P92" s="13">
        <f t="shared" si="9"/>
        <v>0</v>
      </c>
      <c r="Q92" s="13">
        <f t="shared" si="10"/>
        <v>4.0000000000000008E-2</v>
      </c>
      <c r="R92" s="13">
        <f t="shared" si="11"/>
        <v>3.0000000000000027E-2</v>
      </c>
      <c r="S92" s="13">
        <f t="shared" si="12"/>
        <v>6.9999999999999951E-2</v>
      </c>
      <c r="T92" s="13">
        <f t="shared" si="13"/>
        <v>8.0000000000000071E-2</v>
      </c>
      <c r="U92" s="13">
        <f t="shared" si="14"/>
        <v>8.9999999999999858E-2</v>
      </c>
      <c r="V92" s="13">
        <f t="shared" si="15"/>
        <v>0.10000000000000009</v>
      </c>
      <c r="W92" s="13">
        <f t="shared" si="16"/>
        <v>9.0000000000000302E-2</v>
      </c>
    </row>
    <row r="93" spans="3:23" x14ac:dyDescent="0.2">
      <c r="C93" s="30">
        <v>41407</v>
      </c>
      <c r="D93" s="31">
        <v>0.02</v>
      </c>
      <c r="E93" s="31">
        <v>0.05</v>
      </c>
      <c r="F93" s="31">
        <v>0.08</v>
      </c>
      <c r="G93" s="31">
        <v>0.13</v>
      </c>
      <c r="H93" s="31">
        <v>0.24</v>
      </c>
      <c r="I93" s="31">
        <v>0.4</v>
      </c>
      <c r="J93" s="31">
        <v>0.83</v>
      </c>
      <c r="K93" s="31">
        <v>1.3</v>
      </c>
      <c r="L93" s="31">
        <v>1.92</v>
      </c>
      <c r="M93" s="31">
        <v>2.73</v>
      </c>
      <c r="N93" s="31">
        <v>3.13</v>
      </c>
      <c r="P93" s="13">
        <f t="shared" si="9"/>
        <v>2.0000000000000004E-2</v>
      </c>
      <c r="Q93" s="13">
        <f t="shared" si="10"/>
        <v>-2.0000000000000018E-2</v>
      </c>
      <c r="R93" s="13">
        <f t="shared" si="11"/>
        <v>2.0000000000000018E-2</v>
      </c>
      <c r="S93" s="13">
        <f t="shared" si="12"/>
        <v>1.0000000000000009E-2</v>
      </c>
      <c r="T93" s="13">
        <f t="shared" si="13"/>
        <v>2.0000000000000018E-2</v>
      </c>
      <c r="U93" s="13">
        <f t="shared" si="14"/>
        <v>2.0000000000000018E-2</v>
      </c>
      <c r="V93" s="13">
        <f t="shared" si="15"/>
        <v>2.9999999999999805E-2</v>
      </c>
      <c r="W93" s="13">
        <f t="shared" si="16"/>
        <v>2.9999999999999805E-2</v>
      </c>
    </row>
    <row r="94" spans="3:23" x14ac:dyDescent="0.2">
      <c r="C94" s="32">
        <v>41408</v>
      </c>
      <c r="D94" s="33">
        <v>0.01</v>
      </c>
      <c r="E94" s="33">
        <v>0.05</v>
      </c>
      <c r="F94" s="33">
        <v>0.09</v>
      </c>
      <c r="G94" s="33">
        <v>0.12</v>
      </c>
      <c r="H94" s="33">
        <v>0.26</v>
      </c>
      <c r="I94" s="33">
        <v>0.41</v>
      </c>
      <c r="J94" s="33">
        <v>0.85</v>
      </c>
      <c r="K94" s="33">
        <v>1.33</v>
      </c>
      <c r="L94" s="33">
        <v>1.96</v>
      </c>
      <c r="M94" s="33">
        <v>2.77</v>
      </c>
      <c r="N94" s="33">
        <v>3.17</v>
      </c>
      <c r="P94" s="13">
        <f t="shared" si="9"/>
        <v>-1.0000000000000009E-2</v>
      </c>
      <c r="Q94" s="13">
        <f t="shared" si="10"/>
        <v>2.0000000000000018E-2</v>
      </c>
      <c r="R94" s="13">
        <f t="shared" si="11"/>
        <v>9.9999999999999534E-3</v>
      </c>
      <c r="S94" s="13">
        <f t="shared" si="12"/>
        <v>2.0000000000000018E-2</v>
      </c>
      <c r="T94" s="13">
        <f t="shared" si="13"/>
        <v>3.0000000000000027E-2</v>
      </c>
      <c r="U94" s="13">
        <f t="shared" si="14"/>
        <v>4.0000000000000036E-2</v>
      </c>
      <c r="V94" s="13">
        <f t="shared" si="15"/>
        <v>4.0000000000000036E-2</v>
      </c>
      <c r="W94" s="13">
        <f t="shared" si="16"/>
        <v>4.0000000000000036E-2</v>
      </c>
    </row>
    <row r="95" spans="3:23" x14ac:dyDescent="0.2">
      <c r="C95" s="30">
        <v>41409</v>
      </c>
      <c r="D95" s="31">
        <v>0.01</v>
      </c>
      <c r="E95" s="31">
        <v>0.04</v>
      </c>
      <c r="F95" s="31">
        <v>0.09</v>
      </c>
      <c r="G95" s="31">
        <v>0.12</v>
      </c>
      <c r="H95" s="31">
        <v>0.26</v>
      </c>
      <c r="I95" s="31">
        <v>0.4</v>
      </c>
      <c r="J95" s="31">
        <v>0.84</v>
      </c>
      <c r="K95" s="31">
        <v>1.32</v>
      </c>
      <c r="L95" s="31">
        <v>1.94</v>
      </c>
      <c r="M95" s="31">
        <v>2.76</v>
      </c>
      <c r="N95" s="31">
        <v>3.16</v>
      </c>
      <c r="P95" s="13">
        <f t="shared" si="9"/>
        <v>0</v>
      </c>
      <c r="Q95" s="13">
        <f t="shared" si="10"/>
        <v>0</v>
      </c>
      <c r="R95" s="13">
        <f t="shared" si="11"/>
        <v>-9.9999999999999534E-3</v>
      </c>
      <c r="S95" s="13">
        <f t="shared" si="12"/>
        <v>-1.0000000000000009E-2</v>
      </c>
      <c r="T95" s="13">
        <f t="shared" si="13"/>
        <v>-1.0000000000000009E-2</v>
      </c>
      <c r="U95" s="13">
        <f t="shared" si="14"/>
        <v>-2.0000000000000018E-2</v>
      </c>
      <c r="V95" s="13">
        <f t="shared" si="15"/>
        <v>-1.0000000000000231E-2</v>
      </c>
      <c r="W95" s="13">
        <f t="shared" si="16"/>
        <v>-9.9999999999997868E-3</v>
      </c>
    </row>
    <row r="96" spans="3:23" x14ac:dyDescent="0.2">
      <c r="C96" s="32">
        <v>41410</v>
      </c>
      <c r="D96" s="33">
        <v>0</v>
      </c>
      <c r="E96" s="33">
        <v>0.03</v>
      </c>
      <c r="F96" s="33">
        <v>0.08</v>
      </c>
      <c r="G96" s="33">
        <v>0.12</v>
      </c>
      <c r="H96" s="33">
        <v>0.23</v>
      </c>
      <c r="I96" s="33">
        <v>0.37</v>
      </c>
      <c r="J96" s="33">
        <v>0.79</v>
      </c>
      <c r="K96" s="33">
        <v>1.25</v>
      </c>
      <c r="L96" s="33">
        <v>1.87</v>
      </c>
      <c r="M96" s="33">
        <v>2.69</v>
      </c>
      <c r="N96" s="33">
        <v>3.09</v>
      </c>
      <c r="P96" s="13">
        <f t="shared" si="9"/>
        <v>0</v>
      </c>
      <c r="Q96" s="13">
        <f t="shared" si="10"/>
        <v>-0.03</v>
      </c>
      <c r="R96" s="13">
        <f t="shared" si="11"/>
        <v>-3.0000000000000027E-2</v>
      </c>
      <c r="S96" s="13">
        <f t="shared" si="12"/>
        <v>-4.9999999999999933E-2</v>
      </c>
      <c r="T96" s="13">
        <f t="shared" si="13"/>
        <v>-7.0000000000000062E-2</v>
      </c>
      <c r="U96" s="13">
        <f t="shared" si="14"/>
        <v>-6.999999999999984E-2</v>
      </c>
      <c r="V96" s="13">
        <f t="shared" si="15"/>
        <v>-6.999999999999984E-2</v>
      </c>
      <c r="W96" s="13">
        <f t="shared" si="16"/>
        <v>-7.0000000000000284E-2</v>
      </c>
    </row>
    <row r="97" spans="3:23" x14ac:dyDescent="0.2">
      <c r="C97" s="30">
        <v>41411</v>
      </c>
      <c r="D97" s="31">
        <v>0.01</v>
      </c>
      <c r="E97" s="31">
        <v>0.04</v>
      </c>
      <c r="F97" s="31">
        <v>0.08</v>
      </c>
      <c r="G97" s="31">
        <v>0.12</v>
      </c>
      <c r="H97" s="31">
        <v>0.26</v>
      </c>
      <c r="I97" s="31">
        <v>0.4</v>
      </c>
      <c r="J97" s="31">
        <v>0.84</v>
      </c>
      <c r="K97" s="31">
        <v>1.32</v>
      </c>
      <c r="L97" s="31">
        <v>1.95</v>
      </c>
      <c r="M97" s="31">
        <v>2.77</v>
      </c>
      <c r="N97" s="31">
        <v>3.17</v>
      </c>
      <c r="P97" s="13">
        <f t="shared" si="9"/>
        <v>0</v>
      </c>
      <c r="Q97" s="13">
        <f t="shared" si="10"/>
        <v>0.03</v>
      </c>
      <c r="R97" s="13">
        <f t="shared" si="11"/>
        <v>3.0000000000000027E-2</v>
      </c>
      <c r="S97" s="13">
        <f t="shared" si="12"/>
        <v>4.9999999999999933E-2</v>
      </c>
      <c r="T97" s="13">
        <f t="shared" si="13"/>
        <v>7.0000000000000062E-2</v>
      </c>
      <c r="U97" s="13">
        <f t="shared" si="14"/>
        <v>7.9999999999999849E-2</v>
      </c>
      <c r="V97" s="13">
        <f t="shared" si="15"/>
        <v>8.0000000000000071E-2</v>
      </c>
      <c r="W97" s="13">
        <f t="shared" si="16"/>
        <v>8.0000000000000071E-2</v>
      </c>
    </row>
    <row r="98" spans="3:23" x14ac:dyDescent="0.2">
      <c r="C98" s="32">
        <v>41414</v>
      </c>
      <c r="D98" s="33">
        <v>0.01</v>
      </c>
      <c r="E98" s="33">
        <v>0.05</v>
      </c>
      <c r="F98" s="33">
        <v>0.09</v>
      </c>
      <c r="G98" s="33">
        <v>0.12</v>
      </c>
      <c r="H98" s="33">
        <v>0.26</v>
      </c>
      <c r="I98" s="33">
        <v>0.4</v>
      </c>
      <c r="J98" s="33">
        <v>0.85</v>
      </c>
      <c r="K98" s="33">
        <v>1.33</v>
      </c>
      <c r="L98" s="33">
        <v>1.97</v>
      </c>
      <c r="M98" s="33">
        <v>2.79</v>
      </c>
      <c r="N98" s="33">
        <v>3.18</v>
      </c>
      <c r="P98" s="13">
        <f t="shared" si="9"/>
        <v>0</v>
      </c>
      <c r="Q98" s="13">
        <f t="shared" si="10"/>
        <v>0</v>
      </c>
      <c r="R98" s="13">
        <f t="shared" si="11"/>
        <v>0</v>
      </c>
      <c r="S98" s="13">
        <f t="shared" si="12"/>
        <v>1.0000000000000009E-2</v>
      </c>
      <c r="T98" s="13">
        <f t="shared" si="13"/>
        <v>1.0000000000000009E-2</v>
      </c>
      <c r="U98" s="13">
        <f t="shared" si="14"/>
        <v>2.0000000000000018E-2</v>
      </c>
      <c r="V98" s="13">
        <f t="shared" si="15"/>
        <v>2.0000000000000018E-2</v>
      </c>
      <c r="W98" s="13">
        <f t="shared" si="16"/>
        <v>1.0000000000000231E-2</v>
      </c>
    </row>
    <row r="99" spans="3:23" x14ac:dyDescent="0.2">
      <c r="C99" s="30">
        <v>41415</v>
      </c>
      <c r="D99" s="31">
        <v>0.04</v>
      </c>
      <c r="E99" s="31">
        <v>0.04</v>
      </c>
      <c r="F99" s="31">
        <v>0.09</v>
      </c>
      <c r="G99" s="31">
        <v>0.12</v>
      </c>
      <c r="H99" s="31">
        <v>0.26</v>
      </c>
      <c r="I99" s="31">
        <v>0.39</v>
      </c>
      <c r="J99" s="31">
        <v>0.84</v>
      </c>
      <c r="K99" s="31">
        <v>1.31</v>
      </c>
      <c r="L99" s="31">
        <v>1.94</v>
      </c>
      <c r="M99" s="31">
        <v>2.75</v>
      </c>
      <c r="N99" s="31">
        <v>3.14</v>
      </c>
      <c r="P99" s="13">
        <f t="shared" si="9"/>
        <v>0</v>
      </c>
      <c r="Q99" s="13">
        <f t="shared" si="10"/>
        <v>0</v>
      </c>
      <c r="R99" s="13">
        <f t="shared" si="11"/>
        <v>-1.0000000000000009E-2</v>
      </c>
      <c r="S99" s="13">
        <f t="shared" si="12"/>
        <v>-1.0000000000000009E-2</v>
      </c>
      <c r="T99" s="13">
        <f t="shared" si="13"/>
        <v>-2.0000000000000018E-2</v>
      </c>
      <c r="U99" s="13">
        <f t="shared" si="14"/>
        <v>-3.0000000000000027E-2</v>
      </c>
      <c r="V99" s="13">
        <f t="shared" si="15"/>
        <v>-4.0000000000000036E-2</v>
      </c>
      <c r="W99" s="13">
        <f t="shared" si="16"/>
        <v>-4.0000000000000036E-2</v>
      </c>
    </row>
    <row r="100" spans="3:23" x14ac:dyDescent="0.2">
      <c r="C100" s="32">
        <v>41416</v>
      </c>
      <c r="D100" s="33">
        <v>0.04</v>
      </c>
      <c r="E100" s="33">
        <v>0.04</v>
      </c>
      <c r="F100" s="33">
        <v>0.08</v>
      </c>
      <c r="G100" s="33">
        <v>0.11</v>
      </c>
      <c r="H100" s="33">
        <v>0.26</v>
      </c>
      <c r="I100" s="33">
        <v>0.41</v>
      </c>
      <c r="J100" s="33">
        <v>0.91</v>
      </c>
      <c r="K100" s="33">
        <v>1.4</v>
      </c>
      <c r="L100" s="33">
        <v>2.0299999999999998</v>
      </c>
      <c r="M100" s="33">
        <v>2.83</v>
      </c>
      <c r="N100" s="33">
        <v>3.21</v>
      </c>
      <c r="P100" s="13">
        <f t="shared" si="9"/>
        <v>-9.999999999999995E-3</v>
      </c>
      <c r="Q100" s="13">
        <f t="shared" si="10"/>
        <v>0</v>
      </c>
      <c r="R100" s="13">
        <f t="shared" si="11"/>
        <v>1.9999999999999962E-2</v>
      </c>
      <c r="S100" s="13">
        <f t="shared" si="12"/>
        <v>7.0000000000000062E-2</v>
      </c>
      <c r="T100" s="13">
        <f t="shared" si="13"/>
        <v>8.9999999999999858E-2</v>
      </c>
      <c r="U100" s="13">
        <f t="shared" si="14"/>
        <v>8.9999999999999858E-2</v>
      </c>
      <c r="V100" s="13">
        <f t="shared" si="15"/>
        <v>8.0000000000000071E-2</v>
      </c>
      <c r="W100" s="13">
        <f t="shared" si="16"/>
        <v>6.999999999999984E-2</v>
      </c>
    </row>
    <row r="101" spans="3:23" x14ac:dyDescent="0.2">
      <c r="C101" s="30">
        <v>41417</v>
      </c>
      <c r="D101" s="31">
        <v>0.03</v>
      </c>
      <c r="E101" s="31">
        <v>0.05</v>
      </c>
      <c r="F101" s="31">
        <v>0.08</v>
      </c>
      <c r="G101" s="31">
        <v>0.12</v>
      </c>
      <c r="H101" s="31">
        <v>0.26</v>
      </c>
      <c r="I101" s="31">
        <v>0.42</v>
      </c>
      <c r="J101" s="31">
        <v>0.91</v>
      </c>
      <c r="K101" s="31">
        <v>1.4</v>
      </c>
      <c r="L101" s="31">
        <v>2.02</v>
      </c>
      <c r="M101" s="31">
        <v>2.82</v>
      </c>
      <c r="N101" s="31">
        <v>3.2</v>
      </c>
      <c r="P101" s="13">
        <f t="shared" si="9"/>
        <v>9.999999999999995E-3</v>
      </c>
      <c r="Q101" s="13">
        <f t="shared" si="10"/>
        <v>0</v>
      </c>
      <c r="R101" s="13">
        <f t="shared" si="11"/>
        <v>1.0000000000000009E-2</v>
      </c>
      <c r="S101" s="13">
        <f t="shared" si="12"/>
        <v>0</v>
      </c>
      <c r="T101" s="13">
        <f t="shared" si="13"/>
        <v>0</v>
      </c>
      <c r="U101" s="13">
        <f t="shared" si="14"/>
        <v>-9.9999999999997868E-3</v>
      </c>
      <c r="V101" s="13">
        <f t="shared" si="15"/>
        <v>-1.0000000000000231E-2</v>
      </c>
      <c r="W101" s="13">
        <f t="shared" si="16"/>
        <v>-9.9999999999997868E-3</v>
      </c>
    </row>
    <row r="102" spans="3:23" x14ac:dyDescent="0.2">
      <c r="C102" s="32">
        <v>41418</v>
      </c>
      <c r="D102" s="33">
        <v>0.03</v>
      </c>
      <c r="E102" s="33">
        <v>0.04</v>
      </c>
      <c r="F102" s="33">
        <v>7.0000000000000007E-2</v>
      </c>
      <c r="G102" s="33">
        <v>0.12</v>
      </c>
      <c r="H102" s="33">
        <v>0.26</v>
      </c>
      <c r="I102" s="33">
        <v>0.41</v>
      </c>
      <c r="J102" s="33">
        <v>0.9</v>
      </c>
      <c r="K102" s="33">
        <v>1.39</v>
      </c>
      <c r="L102" s="33">
        <v>2.0099999999999998</v>
      </c>
      <c r="M102" s="33">
        <v>2.8</v>
      </c>
      <c r="N102" s="33">
        <v>3.18</v>
      </c>
      <c r="P102" s="13">
        <f t="shared" si="9"/>
        <v>0</v>
      </c>
      <c r="Q102" s="13">
        <f t="shared" si="10"/>
        <v>0</v>
      </c>
      <c r="R102" s="13">
        <f t="shared" si="11"/>
        <v>-1.0000000000000009E-2</v>
      </c>
      <c r="S102" s="13">
        <f t="shared" si="12"/>
        <v>-1.0000000000000009E-2</v>
      </c>
      <c r="T102" s="13">
        <f t="shared" si="13"/>
        <v>-1.0000000000000009E-2</v>
      </c>
      <c r="U102" s="13">
        <f t="shared" si="14"/>
        <v>-1.0000000000000231E-2</v>
      </c>
      <c r="V102" s="13">
        <f t="shared" si="15"/>
        <v>-2.0000000000000018E-2</v>
      </c>
      <c r="W102" s="13">
        <f t="shared" si="16"/>
        <v>-2.0000000000000018E-2</v>
      </c>
    </row>
    <row r="103" spans="3:23" x14ac:dyDescent="0.2">
      <c r="C103" s="30">
        <v>41422</v>
      </c>
      <c r="D103" s="31">
        <v>0.02</v>
      </c>
      <c r="E103" s="31">
        <v>0.05</v>
      </c>
      <c r="F103" s="31">
        <v>0.09</v>
      </c>
      <c r="G103" s="31">
        <v>0.13</v>
      </c>
      <c r="H103" s="31">
        <v>0.28999999999999998</v>
      </c>
      <c r="I103" s="31">
        <v>0.49</v>
      </c>
      <c r="J103" s="31">
        <v>1.02</v>
      </c>
      <c r="K103" s="31">
        <v>1.53</v>
      </c>
      <c r="L103" s="31">
        <v>2.15</v>
      </c>
      <c r="M103" s="31">
        <v>2.95</v>
      </c>
      <c r="N103" s="31">
        <v>3.31</v>
      </c>
      <c r="P103" s="13">
        <f t="shared" si="9"/>
        <v>1.0000000000000009E-2</v>
      </c>
      <c r="Q103" s="13">
        <f t="shared" si="10"/>
        <v>2.9999999999999971E-2</v>
      </c>
      <c r="R103" s="13">
        <f t="shared" si="11"/>
        <v>8.0000000000000016E-2</v>
      </c>
      <c r="S103" s="13">
        <f t="shared" si="12"/>
        <v>0.12</v>
      </c>
      <c r="T103" s="13">
        <f t="shared" si="13"/>
        <v>0.14000000000000012</v>
      </c>
      <c r="U103" s="13">
        <f t="shared" si="14"/>
        <v>0.14000000000000012</v>
      </c>
      <c r="V103" s="13">
        <f t="shared" si="15"/>
        <v>0.15000000000000036</v>
      </c>
      <c r="W103" s="13">
        <f t="shared" si="16"/>
        <v>0.12999999999999989</v>
      </c>
    </row>
    <row r="104" spans="3:23" x14ac:dyDescent="0.2">
      <c r="C104" s="32">
        <v>41423</v>
      </c>
      <c r="D104" s="33">
        <v>0.04</v>
      </c>
      <c r="E104" s="33">
        <v>0.05</v>
      </c>
      <c r="F104" s="33">
        <v>0.08</v>
      </c>
      <c r="G104" s="33">
        <v>0.14000000000000001</v>
      </c>
      <c r="H104" s="33">
        <v>0.3</v>
      </c>
      <c r="I104" s="33">
        <v>0.49</v>
      </c>
      <c r="J104" s="33">
        <v>1.02</v>
      </c>
      <c r="K104" s="33">
        <v>1.51</v>
      </c>
      <c r="L104" s="33">
        <v>2.13</v>
      </c>
      <c r="M104" s="33">
        <v>2.91</v>
      </c>
      <c r="N104" s="33">
        <v>3.27</v>
      </c>
      <c r="P104" s="13">
        <f t="shared" si="9"/>
        <v>1.0000000000000009E-2</v>
      </c>
      <c r="Q104" s="13">
        <f t="shared" si="10"/>
        <v>1.0000000000000009E-2</v>
      </c>
      <c r="R104" s="13">
        <f t="shared" si="11"/>
        <v>0</v>
      </c>
      <c r="S104" s="13">
        <f t="shared" si="12"/>
        <v>0</v>
      </c>
      <c r="T104" s="13">
        <f t="shared" si="13"/>
        <v>-2.0000000000000018E-2</v>
      </c>
      <c r="U104" s="13">
        <f t="shared" si="14"/>
        <v>-2.0000000000000018E-2</v>
      </c>
      <c r="V104" s="13">
        <f t="shared" si="15"/>
        <v>-4.0000000000000036E-2</v>
      </c>
      <c r="W104" s="13">
        <f t="shared" si="16"/>
        <v>-4.0000000000000036E-2</v>
      </c>
    </row>
    <row r="105" spans="3:23" x14ac:dyDescent="0.2">
      <c r="C105" s="30">
        <v>41424</v>
      </c>
      <c r="D105" s="31">
        <v>0.02</v>
      </c>
      <c r="E105" s="31">
        <v>0.04</v>
      </c>
      <c r="F105" s="31">
        <v>7.0000000000000007E-2</v>
      </c>
      <c r="G105" s="31">
        <v>0.13</v>
      </c>
      <c r="H105" s="31">
        <v>0.31</v>
      </c>
      <c r="I105" s="31">
        <v>0.49</v>
      </c>
      <c r="J105" s="31">
        <v>1.01</v>
      </c>
      <c r="K105" s="31">
        <v>1.51</v>
      </c>
      <c r="L105" s="31">
        <v>2.13</v>
      </c>
      <c r="M105" s="31">
        <v>2.92</v>
      </c>
      <c r="N105" s="31">
        <v>3.28</v>
      </c>
      <c r="P105" s="13">
        <f t="shared" si="9"/>
        <v>-1.0000000000000009E-2</v>
      </c>
      <c r="Q105" s="13">
        <f t="shared" si="10"/>
        <v>1.0000000000000009E-2</v>
      </c>
      <c r="R105" s="13">
        <f t="shared" si="11"/>
        <v>0</v>
      </c>
      <c r="S105" s="13">
        <f t="shared" si="12"/>
        <v>-1.0000000000000009E-2</v>
      </c>
      <c r="T105" s="13">
        <f t="shared" si="13"/>
        <v>0</v>
      </c>
      <c r="U105" s="13">
        <f t="shared" si="14"/>
        <v>0</v>
      </c>
      <c r="V105" s="13">
        <f t="shared" si="15"/>
        <v>9.9999999999997868E-3</v>
      </c>
      <c r="W105" s="13">
        <f t="shared" si="16"/>
        <v>9.9999999999997868E-3</v>
      </c>
    </row>
    <row r="106" spans="3:23" x14ac:dyDescent="0.2">
      <c r="C106" s="32">
        <v>41425</v>
      </c>
      <c r="D106" s="33">
        <v>0.03</v>
      </c>
      <c r="E106" s="33">
        <v>0.04</v>
      </c>
      <c r="F106" s="33">
        <v>7.0000000000000007E-2</v>
      </c>
      <c r="G106" s="33">
        <v>0.14000000000000001</v>
      </c>
      <c r="H106" s="33">
        <v>0.3</v>
      </c>
      <c r="I106" s="33">
        <v>0.52</v>
      </c>
      <c r="J106" s="33">
        <v>1.05</v>
      </c>
      <c r="K106" s="33">
        <v>1.55</v>
      </c>
      <c r="L106" s="33">
        <v>2.16</v>
      </c>
      <c r="M106" s="33">
        <v>2.95</v>
      </c>
      <c r="N106" s="33">
        <v>3.3</v>
      </c>
      <c r="P106" s="13">
        <f t="shared" si="9"/>
        <v>1.0000000000000009E-2</v>
      </c>
      <c r="Q106" s="13">
        <f t="shared" si="10"/>
        <v>-1.0000000000000009E-2</v>
      </c>
      <c r="R106" s="13">
        <f t="shared" si="11"/>
        <v>3.0000000000000027E-2</v>
      </c>
      <c r="S106" s="13">
        <f t="shared" si="12"/>
        <v>4.0000000000000036E-2</v>
      </c>
      <c r="T106" s="13">
        <f t="shared" si="13"/>
        <v>4.0000000000000036E-2</v>
      </c>
      <c r="U106" s="13">
        <f t="shared" si="14"/>
        <v>3.0000000000000249E-2</v>
      </c>
      <c r="V106" s="13">
        <f t="shared" si="15"/>
        <v>3.0000000000000249E-2</v>
      </c>
      <c r="W106" s="13">
        <f t="shared" si="16"/>
        <v>2.0000000000000018E-2</v>
      </c>
    </row>
    <row r="107" spans="3:23" x14ac:dyDescent="0.2">
      <c r="C107" s="30">
        <v>41428</v>
      </c>
      <c r="D107" s="31">
        <v>0.03</v>
      </c>
      <c r="E107" s="31">
        <v>0.05</v>
      </c>
      <c r="F107" s="31">
        <v>0.08</v>
      </c>
      <c r="G107" s="31">
        <v>0.14000000000000001</v>
      </c>
      <c r="H107" s="31">
        <v>0.3</v>
      </c>
      <c r="I107" s="31">
        <v>0.5</v>
      </c>
      <c r="J107" s="31">
        <v>1.03</v>
      </c>
      <c r="K107" s="31">
        <v>1.53</v>
      </c>
      <c r="L107" s="31">
        <v>2.13</v>
      </c>
      <c r="M107" s="31">
        <v>2.92</v>
      </c>
      <c r="N107" s="31">
        <v>3.27</v>
      </c>
      <c r="P107" s="13">
        <f t="shared" si="9"/>
        <v>0</v>
      </c>
      <c r="Q107" s="13">
        <f t="shared" si="10"/>
        <v>0</v>
      </c>
      <c r="R107" s="13">
        <f t="shared" si="11"/>
        <v>-2.0000000000000018E-2</v>
      </c>
      <c r="S107" s="13">
        <f t="shared" si="12"/>
        <v>-2.0000000000000018E-2</v>
      </c>
      <c r="T107" s="13">
        <f t="shared" si="13"/>
        <v>-2.0000000000000018E-2</v>
      </c>
      <c r="U107" s="13">
        <f t="shared" si="14"/>
        <v>-3.0000000000000249E-2</v>
      </c>
      <c r="V107" s="13">
        <f t="shared" si="15"/>
        <v>-3.0000000000000249E-2</v>
      </c>
      <c r="W107" s="13">
        <f t="shared" si="16"/>
        <v>-2.9999999999999805E-2</v>
      </c>
    </row>
    <row r="108" spans="3:23" x14ac:dyDescent="0.2">
      <c r="C108" s="32">
        <v>41429</v>
      </c>
      <c r="D108" s="33">
        <v>0.05</v>
      </c>
      <c r="E108" s="33">
        <v>0.04</v>
      </c>
      <c r="F108" s="33">
        <v>0.08</v>
      </c>
      <c r="G108" s="33">
        <v>0.14000000000000001</v>
      </c>
      <c r="H108" s="33">
        <v>0.32</v>
      </c>
      <c r="I108" s="33">
        <v>0.48</v>
      </c>
      <c r="J108" s="33">
        <v>1.05</v>
      </c>
      <c r="K108" s="33">
        <v>1.55</v>
      </c>
      <c r="L108" s="33">
        <v>2.14</v>
      </c>
      <c r="M108" s="33">
        <v>2.95</v>
      </c>
      <c r="N108" s="33">
        <v>3.3</v>
      </c>
      <c r="P108" s="13">
        <f t="shared" si="9"/>
        <v>0</v>
      </c>
      <c r="Q108" s="13">
        <f t="shared" si="10"/>
        <v>2.0000000000000018E-2</v>
      </c>
      <c r="R108" s="13">
        <f t="shared" si="11"/>
        <v>-2.0000000000000018E-2</v>
      </c>
      <c r="S108" s="13">
        <f t="shared" si="12"/>
        <v>2.0000000000000018E-2</v>
      </c>
      <c r="T108" s="13">
        <f t="shared" si="13"/>
        <v>2.0000000000000018E-2</v>
      </c>
      <c r="U108" s="13">
        <f t="shared" si="14"/>
        <v>1.0000000000000231E-2</v>
      </c>
      <c r="V108" s="13">
        <f t="shared" si="15"/>
        <v>3.0000000000000249E-2</v>
      </c>
      <c r="W108" s="13">
        <f t="shared" si="16"/>
        <v>2.9999999999999805E-2</v>
      </c>
    </row>
    <row r="109" spans="3:23" x14ac:dyDescent="0.2">
      <c r="C109" s="30">
        <v>41430</v>
      </c>
      <c r="D109" s="31">
        <v>0.04</v>
      </c>
      <c r="E109" s="31">
        <v>0.05</v>
      </c>
      <c r="F109" s="31">
        <v>0.08</v>
      </c>
      <c r="G109" s="31">
        <v>0.14000000000000001</v>
      </c>
      <c r="H109" s="31">
        <v>0.3</v>
      </c>
      <c r="I109" s="31">
        <v>0.48</v>
      </c>
      <c r="J109" s="31">
        <v>1.02</v>
      </c>
      <c r="K109" s="31">
        <v>1.52</v>
      </c>
      <c r="L109" s="31">
        <v>2.1</v>
      </c>
      <c r="M109" s="31">
        <v>2.9</v>
      </c>
      <c r="N109" s="31">
        <v>3.25</v>
      </c>
      <c r="P109" s="13">
        <f t="shared" si="9"/>
        <v>0</v>
      </c>
      <c r="Q109" s="13">
        <f t="shared" si="10"/>
        <v>-2.0000000000000018E-2</v>
      </c>
      <c r="R109" s="13">
        <f t="shared" si="11"/>
        <v>0</v>
      </c>
      <c r="S109" s="13">
        <f t="shared" si="12"/>
        <v>-3.0000000000000027E-2</v>
      </c>
      <c r="T109" s="13">
        <f t="shared" si="13"/>
        <v>-3.0000000000000027E-2</v>
      </c>
      <c r="U109" s="13">
        <f t="shared" si="14"/>
        <v>-4.0000000000000036E-2</v>
      </c>
      <c r="V109" s="13">
        <f t="shared" si="15"/>
        <v>-5.0000000000000266E-2</v>
      </c>
      <c r="W109" s="13">
        <f t="shared" si="16"/>
        <v>-4.9999999999999822E-2</v>
      </c>
    </row>
    <row r="110" spans="3:23" x14ac:dyDescent="0.2">
      <c r="C110" s="32">
        <v>41431</v>
      </c>
      <c r="D110" s="33">
        <v>0.04</v>
      </c>
      <c r="E110" s="33">
        <v>0.05</v>
      </c>
      <c r="F110" s="33">
        <v>0.08</v>
      </c>
      <c r="G110" s="33">
        <v>0.14000000000000001</v>
      </c>
      <c r="H110" s="33">
        <v>0.3</v>
      </c>
      <c r="I110" s="33">
        <v>0.48</v>
      </c>
      <c r="J110" s="33">
        <v>1.01</v>
      </c>
      <c r="K110" s="33">
        <v>1.49</v>
      </c>
      <c r="L110" s="33">
        <v>2.08</v>
      </c>
      <c r="M110" s="33">
        <v>2.89</v>
      </c>
      <c r="N110" s="33">
        <v>3.23</v>
      </c>
      <c r="P110" s="13">
        <f t="shared" si="9"/>
        <v>0</v>
      </c>
      <c r="Q110" s="13">
        <f t="shared" si="10"/>
        <v>0</v>
      </c>
      <c r="R110" s="13">
        <f t="shared" si="11"/>
        <v>0</v>
      </c>
      <c r="S110" s="13">
        <f t="shared" si="12"/>
        <v>-1.0000000000000009E-2</v>
      </c>
      <c r="T110" s="13">
        <f t="shared" si="13"/>
        <v>-3.0000000000000027E-2</v>
      </c>
      <c r="U110" s="13">
        <f t="shared" si="14"/>
        <v>-2.0000000000000018E-2</v>
      </c>
      <c r="V110" s="13">
        <f t="shared" si="15"/>
        <v>-9.9999999999997868E-3</v>
      </c>
      <c r="W110" s="13">
        <f t="shared" si="16"/>
        <v>-2.0000000000000018E-2</v>
      </c>
    </row>
    <row r="111" spans="3:23" x14ac:dyDescent="0.2">
      <c r="C111" s="30">
        <v>41432</v>
      </c>
      <c r="D111" s="31">
        <v>0.04</v>
      </c>
      <c r="E111" s="31">
        <v>0.04</v>
      </c>
      <c r="F111" s="31">
        <v>7.0000000000000007E-2</v>
      </c>
      <c r="G111" s="31">
        <v>0.14000000000000001</v>
      </c>
      <c r="H111" s="31">
        <v>0.32</v>
      </c>
      <c r="I111" s="31">
        <v>0.52</v>
      </c>
      <c r="J111" s="31">
        <v>1.1000000000000001</v>
      </c>
      <c r="K111" s="31">
        <v>1.59</v>
      </c>
      <c r="L111" s="31">
        <v>2.17</v>
      </c>
      <c r="M111" s="31">
        <v>2.98</v>
      </c>
      <c r="N111" s="31">
        <v>3.33</v>
      </c>
      <c r="P111" s="13">
        <f t="shared" si="9"/>
        <v>0</v>
      </c>
      <c r="Q111" s="13">
        <f t="shared" si="10"/>
        <v>2.0000000000000018E-2</v>
      </c>
      <c r="R111" s="13">
        <f t="shared" si="11"/>
        <v>4.0000000000000036E-2</v>
      </c>
      <c r="S111" s="13">
        <f t="shared" si="12"/>
        <v>9.000000000000008E-2</v>
      </c>
      <c r="T111" s="13">
        <f t="shared" si="13"/>
        <v>0.10000000000000009</v>
      </c>
      <c r="U111" s="13">
        <f t="shared" si="14"/>
        <v>8.9999999999999858E-2</v>
      </c>
      <c r="V111" s="13">
        <f t="shared" si="15"/>
        <v>8.9999999999999858E-2</v>
      </c>
      <c r="W111" s="13">
        <f t="shared" si="16"/>
        <v>0.10000000000000009</v>
      </c>
    </row>
    <row r="112" spans="3:23" x14ac:dyDescent="0.2">
      <c r="C112" s="32">
        <v>41435</v>
      </c>
      <c r="D112" s="33">
        <v>0.04</v>
      </c>
      <c r="E112" s="33">
        <v>0.05</v>
      </c>
      <c r="F112" s="33">
        <v>0.08</v>
      </c>
      <c r="G112" s="33">
        <v>0.14000000000000001</v>
      </c>
      <c r="H112" s="33">
        <v>0.32</v>
      </c>
      <c r="I112" s="33">
        <v>0.55000000000000004</v>
      </c>
      <c r="J112" s="33">
        <v>1.1299999999999999</v>
      </c>
      <c r="K112" s="33">
        <v>1.62</v>
      </c>
      <c r="L112" s="33">
        <v>2.2200000000000002</v>
      </c>
      <c r="M112" s="33">
        <v>3.03</v>
      </c>
      <c r="N112" s="33">
        <v>3.36</v>
      </c>
      <c r="P112" s="13">
        <f t="shared" si="9"/>
        <v>0</v>
      </c>
      <c r="Q112" s="13">
        <f t="shared" si="10"/>
        <v>0</v>
      </c>
      <c r="R112" s="13">
        <f t="shared" si="11"/>
        <v>3.0000000000000027E-2</v>
      </c>
      <c r="S112" s="13">
        <f t="shared" si="12"/>
        <v>2.9999999999999805E-2</v>
      </c>
      <c r="T112" s="13">
        <f t="shared" si="13"/>
        <v>3.0000000000000027E-2</v>
      </c>
      <c r="U112" s="13">
        <f t="shared" si="14"/>
        <v>5.0000000000000266E-2</v>
      </c>
      <c r="V112" s="13">
        <f t="shared" si="15"/>
        <v>4.9999999999999822E-2</v>
      </c>
      <c r="W112" s="13">
        <f t="shared" si="16"/>
        <v>2.9999999999999805E-2</v>
      </c>
    </row>
    <row r="113" spans="3:23" x14ac:dyDescent="0.2">
      <c r="C113" s="30">
        <v>41436</v>
      </c>
      <c r="D113" s="31">
        <v>0.05</v>
      </c>
      <c r="E113" s="31">
        <v>0.05</v>
      </c>
      <c r="F113" s="31">
        <v>0.08</v>
      </c>
      <c r="G113" s="31">
        <v>0.14000000000000001</v>
      </c>
      <c r="H113" s="31">
        <v>0.34</v>
      </c>
      <c r="I113" s="31">
        <v>0.56999999999999995</v>
      </c>
      <c r="J113" s="31">
        <v>1.1200000000000001</v>
      </c>
      <c r="K113" s="31">
        <v>1.61</v>
      </c>
      <c r="L113" s="31">
        <v>2.2000000000000002</v>
      </c>
      <c r="M113" s="31">
        <v>3</v>
      </c>
      <c r="N113" s="31">
        <v>3.33</v>
      </c>
      <c r="P113" s="13">
        <f t="shared" si="9"/>
        <v>0</v>
      </c>
      <c r="Q113" s="13">
        <f t="shared" si="10"/>
        <v>2.0000000000000018E-2</v>
      </c>
      <c r="R113" s="13">
        <f t="shared" si="11"/>
        <v>1.9999999999999907E-2</v>
      </c>
      <c r="S113" s="13">
        <f t="shared" si="12"/>
        <v>-9.9999999999997868E-3</v>
      </c>
      <c r="T113" s="13">
        <f t="shared" si="13"/>
        <v>-1.0000000000000009E-2</v>
      </c>
      <c r="U113" s="13">
        <f t="shared" si="14"/>
        <v>-2.0000000000000018E-2</v>
      </c>
      <c r="V113" s="13">
        <f t="shared" si="15"/>
        <v>-2.9999999999999805E-2</v>
      </c>
      <c r="W113" s="13">
        <f t="shared" si="16"/>
        <v>-2.9999999999999805E-2</v>
      </c>
    </row>
    <row r="114" spans="3:23" x14ac:dyDescent="0.2">
      <c r="C114" s="32">
        <v>41437</v>
      </c>
      <c r="D114" s="33">
        <v>0.04</v>
      </c>
      <c r="E114" s="33">
        <v>0.05</v>
      </c>
      <c r="F114" s="33">
        <v>0.08</v>
      </c>
      <c r="G114" s="33">
        <v>0.14000000000000001</v>
      </c>
      <c r="H114" s="33">
        <v>0.34</v>
      </c>
      <c r="I114" s="33">
        <v>0.56999999999999995</v>
      </c>
      <c r="J114" s="33">
        <v>1.1499999999999999</v>
      </c>
      <c r="K114" s="33">
        <v>1.64</v>
      </c>
      <c r="L114" s="33">
        <v>2.25</v>
      </c>
      <c r="M114" s="33">
        <v>3.04</v>
      </c>
      <c r="N114" s="33">
        <v>3.37</v>
      </c>
      <c r="P114" s="13">
        <f t="shared" si="9"/>
        <v>0</v>
      </c>
      <c r="Q114" s="13">
        <f t="shared" si="10"/>
        <v>0</v>
      </c>
      <c r="R114" s="13">
        <f t="shared" si="11"/>
        <v>0</v>
      </c>
      <c r="S114" s="13">
        <f t="shared" si="12"/>
        <v>2.9999999999999805E-2</v>
      </c>
      <c r="T114" s="13">
        <f t="shared" si="13"/>
        <v>2.9999999999999805E-2</v>
      </c>
      <c r="U114" s="13">
        <f t="shared" si="14"/>
        <v>4.9999999999999822E-2</v>
      </c>
      <c r="V114" s="13">
        <f t="shared" si="15"/>
        <v>4.0000000000000036E-2</v>
      </c>
      <c r="W114" s="13">
        <f t="shared" si="16"/>
        <v>4.0000000000000036E-2</v>
      </c>
    </row>
    <row r="115" spans="3:23" x14ac:dyDescent="0.2">
      <c r="C115" s="30">
        <v>41438</v>
      </c>
      <c r="D115" s="31">
        <v>0.04</v>
      </c>
      <c r="E115" s="31">
        <v>0.05</v>
      </c>
      <c r="F115" s="31">
        <v>0.08</v>
      </c>
      <c r="G115" s="31">
        <v>0.14000000000000001</v>
      </c>
      <c r="H115" s="31">
        <v>0.32</v>
      </c>
      <c r="I115" s="31">
        <v>0.55000000000000004</v>
      </c>
      <c r="J115" s="31">
        <v>1.1100000000000001</v>
      </c>
      <c r="K115" s="31">
        <v>1.6</v>
      </c>
      <c r="L115" s="31">
        <v>2.19</v>
      </c>
      <c r="M115" s="31">
        <v>2.99</v>
      </c>
      <c r="N115" s="31">
        <v>3.33</v>
      </c>
      <c r="P115" s="13">
        <f t="shared" si="9"/>
        <v>0</v>
      </c>
      <c r="Q115" s="13">
        <f t="shared" si="10"/>
        <v>-2.0000000000000018E-2</v>
      </c>
      <c r="R115" s="13">
        <f t="shared" si="11"/>
        <v>-1.9999999999999907E-2</v>
      </c>
      <c r="S115" s="13">
        <f t="shared" si="12"/>
        <v>-3.9999999999999813E-2</v>
      </c>
      <c r="T115" s="13">
        <f t="shared" si="13"/>
        <v>-3.9999999999999813E-2</v>
      </c>
      <c r="U115" s="13">
        <f t="shared" si="14"/>
        <v>-6.0000000000000053E-2</v>
      </c>
      <c r="V115" s="13">
        <f t="shared" si="15"/>
        <v>-4.9999999999999822E-2</v>
      </c>
      <c r="W115" s="13">
        <f t="shared" si="16"/>
        <v>-4.0000000000000036E-2</v>
      </c>
    </row>
    <row r="116" spans="3:23" x14ac:dyDescent="0.2">
      <c r="C116" s="32">
        <v>41439</v>
      </c>
      <c r="D116" s="33">
        <v>0.04</v>
      </c>
      <c r="E116" s="33">
        <v>0.05</v>
      </c>
      <c r="F116" s="33">
        <v>0.08</v>
      </c>
      <c r="G116" s="33">
        <v>0.13</v>
      </c>
      <c r="H116" s="33">
        <v>0.28999999999999998</v>
      </c>
      <c r="I116" s="33">
        <v>0.49</v>
      </c>
      <c r="J116" s="33">
        <v>1.04</v>
      </c>
      <c r="K116" s="33">
        <v>1.53</v>
      </c>
      <c r="L116" s="33">
        <v>2.14</v>
      </c>
      <c r="M116" s="33">
        <v>2.95</v>
      </c>
      <c r="N116" s="33">
        <v>3.28</v>
      </c>
      <c r="P116" s="13">
        <f t="shared" si="9"/>
        <v>-1.0000000000000009E-2</v>
      </c>
      <c r="Q116" s="13">
        <f t="shared" si="10"/>
        <v>-3.0000000000000027E-2</v>
      </c>
      <c r="R116" s="13">
        <f t="shared" si="11"/>
        <v>-6.0000000000000053E-2</v>
      </c>
      <c r="S116" s="13">
        <f t="shared" si="12"/>
        <v>-7.0000000000000062E-2</v>
      </c>
      <c r="T116" s="13">
        <f t="shared" si="13"/>
        <v>-7.0000000000000062E-2</v>
      </c>
      <c r="U116" s="13">
        <f t="shared" si="14"/>
        <v>-4.9999999999999822E-2</v>
      </c>
      <c r="V116" s="13">
        <f t="shared" si="15"/>
        <v>-4.0000000000000036E-2</v>
      </c>
      <c r="W116" s="13">
        <f t="shared" si="16"/>
        <v>-5.0000000000000266E-2</v>
      </c>
    </row>
    <row r="117" spans="3:23" x14ac:dyDescent="0.2">
      <c r="C117" s="30">
        <v>41442</v>
      </c>
      <c r="D117" s="31">
        <v>0.05</v>
      </c>
      <c r="E117" s="31">
        <v>0.05</v>
      </c>
      <c r="F117" s="31">
        <v>0.08</v>
      </c>
      <c r="G117" s="31">
        <v>0.13</v>
      </c>
      <c r="H117" s="31">
        <v>0.27</v>
      </c>
      <c r="I117" s="31">
        <v>0.49</v>
      </c>
      <c r="J117" s="31">
        <v>1.06</v>
      </c>
      <c r="K117" s="31">
        <v>1.57</v>
      </c>
      <c r="L117" s="31">
        <v>2.19</v>
      </c>
      <c r="M117" s="31">
        <v>3.01</v>
      </c>
      <c r="N117" s="31">
        <v>3.35</v>
      </c>
      <c r="P117" s="13">
        <f t="shared" si="9"/>
        <v>0</v>
      </c>
      <c r="Q117" s="13">
        <f t="shared" si="10"/>
        <v>-1.9999999999999962E-2</v>
      </c>
      <c r="R117" s="13">
        <f t="shared" si="11"/>
        <v>0</v>
      </c>
      <c r="S117" s="13">
        <f t="shared" si="12"/>
        <v>2.0000000000000018E-2</v>
      </c>
      <c r="T117" s="13">
        <f t="shared" si="13"/>
        <v>4.0000000000000036E-2</v>
      </c>
      <c r="U117" s="13">
        <f t="shared" si="14"/>
        <v>4.9999999999999822E-2</v>
      </c>
      <c r="V117" s="13">
        <f t="shared" si="15"/>
        <v>5.9999999999999609E-2</v>
      </c>
      <c r="W117" s="13">
        <f t="shared" si="16"/>
        <v>7.0000000000000284E-2</v>
      </c>
    </row>
    <row r="118" spans="3:23" x14ac:dyDescent="0.2">
      <c r="C118" s="32">
        <v>41443</v>
      </c>
      <c r="D118" s="33">
        <v>0.04</v>
      </c>
      <c r="E118" s="33">
        <v>0.05</v>
      </c>
      <c r="F118" s="33">
        <v>0.08</v>
      </c>
      <c r="G118" s="33">
        <v>0.13</v>
      </c>
      <c r="H118" s="33">
        <v>0.27</v>
      </c>
      <c r="I118" s="33">
        <v>0.48</v>
      </c>
      <c r="J118" s="33">
        <v>1.07</v>
      </c>
      <c r="K118" s="33">
        <v>1.58</v>
      </c>
      <c r="L118" s="33">
        <v>2.2000000000000002</v>
      </c>
      <c r="M118" s="33">
        <v>3</v>
      </c>
      <c r="N118" s="33">
        <v>3.34</v>
      </c>
      <c r="P118" s="13">
        <f t="shared" si="9"/>
        <v>0</v>
      </c>
      <c r="Q118" s="13">
        <f t="shared" si="10"/>
        <v>0</v>
      </c>
      <c r="R118" s="13">
        <f t="shared" si="11"/>
        <v>-1.0000000000000009E-2</v>
      </c>
      <c r="S118" s="13">
        <f t="shared" si="12"/>
        <v>1.0000000000000009E-2</v>
      </c>
      <c r="T118" s="13">
        <f t="shared" si="13"/>
        <v>1.0000000000000009E-2</v>
      </c>
      <c r="U118" s="13">
        <f t="shared" si="14"/>
        <v>1.0000000000000231E-2</v>
      </c>
      <c r="V118" s="13">
        <f t="shared" si="15"/>
        <v>-9.9999999999997868E-3</v>
      </c>
      <c r="W118" s="13">
        <f t="shared" si="16"/>
        <v>-1.0000000000000231E-2</v>
      </c>
    </row>
    <row r="119" spans="3:23" x14ac:dyDescent="0.2">
      <c r="C119" s="30">
        <v>41444</v>
      </c>
      <c r="D119" s="31">
        <v>0.04</v>
      </c>
      <c r="E119" s="31">
        <v>0.05</v>
      </c>
      <c r="F119" s="31">
        <v>0.08</v>
      </c>
      <c r="G119" s="31">
        <v>0.13</v>
      </c>
      <c r="H119" s="31">
        <v>0.31</v>
      </c>
      <c r="I119" s="31">
        <v>0.57999999999999996</v>
      </c>
      <c r="J119" s="31">
        <v>1.24</v>
      </c>
      <c r="K119" s="31">
        <v>1.76</v>
      </c>
      <c r="L119" s="31">
        <v>2.33</v>
      </c>
      <c r="M119" s="31">
        <v>3.09</v>
      </c>
      <c r="N119" s="31">
        <v>3.41</v>
      </c>
      <c r="P119" s="13">
        <f t="shared" si="9"/>
        <v>0</v>
      </c>
      <c r="Q119" s="13">
        <f t="shared" si="10"/>
        <v>3.999999999999998E-2</v>
      </c>
      <c r="R119" s="13">
        <f t="shared" si="11"/>
        <v>9.9999999999999978E-2</v>
      </c>
      <c r="S119" s="13">
        <f t="shared" si="12"/>
        <v>0.16999999999999993</v>
      </c>
      <c r="T119" s="13">
        <f t="shared" si="13"/>
        <v>0.17999999999999994</v>
      </c>
      <c r="U119" s="13">
        <f t="shared" si="14"/>
        <v>0.12999999999999989</v>
      </c>
      <c r="V119" s="13">
        <f t="shared" si="15"/>
        <v>8.9999999999999858E-2</v>
      </c>
      <c r="W119" s="13">
        <f t="shared" si="16"/>
        <v>7.0000000000000284E-2</v>
      </c>
    </row>
    <row r="120" spans="3:23" x14ac:dyDescent="0.2">
      <c r="C120" s="32">
        <v>41445</v>
      </c>
      <c r="D120" s="33">
        <v>0.03</v>
      </c>
      <c r="E120" s="33">
        <v>0.05</v>
      </c>
      <c r="F120" s="33">
        <v>0.09</v>
      </c>
      <c r="G120" s="33">
        <v>0.14000000000000001</v>
      </c>
      <c r="H120" s="33">
        <v>0.33</v>
      </c>
      <c r="I120" s="33">
        <v>0.62</v>
      </c>
      <c r="J120" s="33">
        <v>1.31</v>
      </c>
      <c r="K120" s="33">
        <v>1.84</v>
      </c>
      <c r="L120" s="33">
        <v>2.41</v>
      </c>
      <c r="M120" s="33">
        <v>3.18</v>
      </c>
      <c r="N120" s="33">
        <v>3.49</v>
      </c>
      <c r="P120" s="13">
        <f t="shared" si="9"/>
        <v>1.0000000000000009E-2</v>
      </c>
      <c r="Q120" s="13">
        <f t="shared" si="10"/>
        <v>2.0000000000000018E-2</v>
      </c>
      <c r="R120" s="13">
        <f t="shared" si="11"/>
        <v>4.0000000000000036E-2</v>
      </c>
      <c r="S120" s="13">
        <f t="shared" si="12"/>
        <v>7.0000000000000062E-2</v>
      </c>
      <c r="T120" s="13">
        <f t="shared" si="13"/>
        <v>8.0000000000000071E-2</v>
      </c>
      <c r="U120" s="13">
        <f t="shared" si="14"/>
        <v>8.0000000000000071E-2</v>
      </c>
      <c r="V120" s="13">
        <f t="shared" si="15"/>
        <v>9.0000000000000302E-2</v>
      </c>
      <c r="W120" s="13">
        <f t="shared" si="16"/>
        <v>8.0000000000000071E-2</v>
      </c>
    </row>
    <row r="121" spans="3:23" x14ac:dyDescent="0.2">
      <c r="C121" s="30">
        <v>41446</v>
      </c>
      <c r="D121" s="31">
        <v>0.02</v>
      </c>
      <c r="E121" s="31">
        <v>0.05</v>
      </c>
      <c r="F121" s="31">
        <v>0.09</v>
      </c>
      <c r="G121" s="31">
        <v>0.13</v>
      </c>
      <c r="H121" s="31">
        <v>0.38</v>
      </c>
      <c r="I121" s="31">
        <v>0.7</v>
      </c>
      <c r="J121" s="31">
        <v>1.42</v>
      </c>
      <c r="K121" s="31">
        <v>1.95</v>
      </c>
      <c r="L121" s="31">
        <v>2.52</v>
      </c>
      <c r="M121" s="31">
        <v>3.26</v>
      </c>
      <c r="N121" s="31">
        <v>3.56</v>
      </c>
      <c r="P121" s="13">
        <f t="shared" si="9"/>
        <v>-1.0000000000000009E-2</v>
      </c>
      <c r="Q121" s="13">
        <f t="shared" si="10"/>
        <v>4.9999999999999989E-2</v>
      </c>
      <c r="R121" s="13">
        <f t="shared" si="11"/>
        <v>7.999999999999996E-2</v>
      </c>
      <c r="S121" s="13">
        <f t="shared" si="12"/>
        <v>0.10999999999999988</v>
      </c>
      <c r="T121" s="13">
        <f t="shared" si="13"/>
        <v>0.10999999999999988</v>
      </c>
      <c r="U121" s="13">
        <f t="shared" si="14"/>
        <v>0.10999999999999988</v>
      </c>
      <c r="V121" s="13">
        <f t="shared" si="15"/>
        <v>7.9999999999999627E-2</v>
      </c>
      <c r="W121" s="13">
        <f t="shared" si="16"/>
        <v>6.999999999999984E-2</v>
      </c>
    </row>
    <row r="122" spans="3:23" x14ac:dyDescent="0.2">
      <c r="C122" s="32">
        <v>41449</v>
      </c>
      <c r="D122" s="33">
        <v>0.01</v>
      </c>
      <c r="E122" s="33">
        <v>0.06</v>
      </c>
      <c r="F122" s="33">
        <v>0.11</v>
      </c>
      <c r="G122" s="33">
        <v>0.16</v>
      </c>
      <c r="H122" s="33">
        <v>0.42</v>
      </c>
      <c r="I122" s="33">
        <v>0.73</v>
      </c>
      <c r="J122" s="33">
        <v>1.48</v>
      </c>
      <c r="K122" s="33">
        <v>2.02</v>
      </c>
      <c r="L122" s="33">
        <v>2.57</v>
      </c>
      <c r="M122" s="33">
        <v>3.27</v>
      </c>
      <c r="N122" s="33">
        <v>3.56</v>
      </c>
      <c r="P122" s="13">
        <f t="shared" si="9"/>
        <v>0.03</v>
      </c>
      <c r="Q122" s="13">
        <f t="shared" si="10"/>
        <v>3.999999999999998E-2</v>
      </c>
      <c r="R122" s="13">
        <f t="shared" si="11"/>
        <v>3.0000000000000027E-2</v>
      </c>
      <c r="S122" s="13">
        <f t="shared" si="12"/>
        <v>6.0000000000000053E-2</v>
      </c>
      <c r="T122" s="13">
        <f t="shared" si="13"/>
        <v>7.0000000000000062E-2</v>
      </c>
      <c r="U122" s="13">
        <f t="shared" si="14"/>
        <v>4.9999999999999822E-2</v>
      </c>
      <c r="V122" s="13">
        <f t="shared" si="15"/>
        <v>1.0000000000000231E-2</v>
      </c>
      <c r="W122" s="13">
        <f t="shared" si="16"/>
        <v>0</v>
      </c>
    </row>
    <row r="123" spans="3:23" x14ac:dyDescent="0.2">
      <c r="C123" s="30">
        <v>41450</v>
      </c>
      <c r="D123" s="31">
        <v>0.03</v>
      </c>
      <c r="E123" s="31">
        <v>0.06</v>
      </c>
      <c r="F123" s="31">
        <v>0.11</v>
      </c>
      <c r="G123" s="31">
        <v>0.17</v>
      </c>
      <c r="H123" s="31">
        <v>0.43</v>
      </c>
      <c r="I123" s="31">
        <v>0.74</v>
      </c>
      <c r="J123" s="31">
        <v>1.49</v>
      </c>
      <c r="K123" s="31">
        <v>2.0299999999999998</v>
      </c>
      <c r="L123" s="31">
        <v>2.6</v>
      </c>
      <c r="M123" s="31">
        <v>3.31</v>
      </c>
      <c r="N123" s="31">
        <v>3.6</v>
      </c>
      <c r="P123" s="13">
        <f t="shared" si="9"/>
        <v>1.0000000000000009E-2</v>
      </c>
      <c r="Q123" s="13">
        <f t="shared" si="10"/>
        <v>1.0000000000000009E-2</v>
      </c>
      <c r="R123" s="13">
        <f t="shared" si="11"/>
        <v>1.0000000000000009E-2</v>
      </c>
      <c r="S123" s="13">
        <f t="shared" si="12"/>
        <v>1.0000000000000009E-2</v>
      </c>
      <c r="T123" s="13">
        <f t="shared" si="13"/>
        <v>9.9999999999997868E-3</v>
      </c>
      <c r="U123" s="13">
        <f t="shared" si="14"/>
        <v>3.0000000000000249E-2</v>
      </c>
      <c r="V123" s="13">
        <f t="shared" si="15"/>
        <v>4.0000000000000036E-2</v>
      </c>
      <c r="W123" s="13">
        <f t="shared" si="16"/>
        <v>4.0000000000000036E-2</v>
      </c>
    </row>
    <row r="124" spans="3:23" x14ac:dyDescent="0.2">
      <c r="C124" s="32">
        <v>41451</v>
      </c>
      <c r="D124" s="33">
        <v>0.02</v>
      </c>
      <c r="E124" s="33">
        <v>0.06</v>
      </c>
      <c r="F124" s="33">
        <v>0.11</v>
      </c>
      <c r="G124" s="33">
        <v>0.16</v>
      </c>
      <c r="H124" s="33">
        <v>0.39</v>
      </c>
      <c r="I124" s="33">
        <v>0.69</v>
      </c>
      <c r="J124" s="33">
        <v>1.45</v>
      </c>
      <c r="K124" s="33">
        <v>1.98</v>
      </c>
      <c r="L124" s="33">
        <v>2.5499999999999998</v>
      </c>
      <c r="M124" s="33">
        <v>3.27</v>
      </c>
      <c r="N124" s="33">
        <v>3.58</v>
      </c>
      <c r="P124" s="13">
        <f t="shared" si="9"/>
        <v>-1.0000000000000009E-2</v>
      </c>
      <c r="Q124" s="13">
        <f t="shared" si="10"/>
        <v>-3.999999999999998E-2</v>
      </c>
      <c r="R124" s="13">
        <f t="shared" si="11"/>
        <v>-5.0000000000000044E-2</v>
      </c>
      <c r="S124" s="13">
        <f t="shared" si="12"/>
        <v>-4.0000000000000036E-2</v>
      </c>
      <c r="T124" s="13">
        <f t="shared" si="13"/>
        <v>-4.9999999999999822E-2</v>
      </c>
      <c r="U124" s="13">
        <f t="shared" si="14"/>
        <v>-5.0000000000000266E-2</v>
      </c>
      <c r="V124" s="13">
        <f t="shared" si="15"/>
        <v>-4.0000000000000036E-2</v>
      </c>
      <c r="W124" s="13">
        <f t="shared" si="16"/>
        <v>-2.0000000000000018E-2</v>
      </c>
    </row>
    <row r="125" spans="3:23" x14ac:dyDescent="0.2">
      <c r="C125" s="30">
        <v>41452</v>
      </c>
      <c r="D125" s="31">
        <v>0.02</v>
      </c>
      <c r="E125" s="31">
        <v>0.06</v>
      </c>
      <c r="F125" s="31">
        <v>0.11</v>
      </c>
      <c r="G125" s="31">
        <v>0.15</v>
      </c>
      <c r="H125" s="31">
        <v>0.36</v>
      </c>
      <c r="I125" s="31">
        <v>0.66</v>
      </c>
      <c r="J125" s="31">
        <v>1.38</v>
      </c>
      <c r="K125" s="31">
        <v>1.91</v>
      </c>
      <c r="L125" s="31">
        <v>2.4900000000000002</v>
      </c>
      <c r="M125" s="31">
        <v>3.22</v>
      </c>
      <c r="N125" s="31">
        <v>3.54</v>
      </c>
      <c r="P125" s="13">
        <f t="shared" si="9"/>
        <v>-1.0000000000000009E-2</v>
      </c>
      <c r="Q125" s="13">
        <f t="shared" si="10"/>
        <v>-3.0000000000000027E-2</v>
      </c>
      <c r="R125" s="13">
        <f t="shared" si="11"/>
        <v>-2.9999999999999916E-2</v>
      </c>
      <c r="S125" s="13">
        <f t="shared" si="12"/>
        <v>-7.0000000000000062E-2</v>
      </c>
      <c r="T125" s="13">
        <f t="shared" si="13"/>
        <v>-7.0000000000000062E-2</v>
      </c>
      <c r="U125" s="13">
        <f t="shared" si="14"/>
        <v>-5.9999999999999609E-2</v>
      </c>
      <c r="V125" s="13">
        <f t="shared" si="15"/>
        <v>-4.9999999999999822E-2</v>
      </c>
      <c r="W125" s="13">
        <f t="shared" si="16"/>
        <v>-4.0000000000000036E-2</v>
      </c>
    </row>
    <row r="126" spans="3:23" x14ac:dyDescent="0.2">
      <c r="C126" s="32">
        <v>41453</v>
      </c>
      <c r="D126" s="33">
        <v>0.02</v>
      </c>
      <c r="E126" s="33">
        <v>0.04</v>
      </c>
      <c r="F126" s="33">
        <v>0.1</v>
      </c>
      <c r="G126" s="33">
        <v>0.15</v>
      </c>
      <c r="H126" s="33">
        <v>0.36</v>
      </c>
      <c r="I126" s="33">
        <v>0.66</v>
      </c>
      <c r="J126" s="33">
        <v>1.41</v>
      </c>
      <c r="K126" s="33">
        <v>1.96</v>
      </c>
      <c r="L126" s="33">
        <v>2.52</v>
      </c>
      <c r="M126" s="33">
        <v>3.22</v>
      </c>
      <c r="N126" s="33">
        <v>3.52</v>
      </c>
      <c r="P126" s="13">
        <f t="shared" si="9"/>
        <v>0</v>
      </c>
      <c r="Q126" s="13">
        <f t="shared" si="10"/>
        <v>0</v>
      </c>
      <c r="R126" s="13">
        <f t="shared" si="11"/>
        <v>0</v>
      </c>
      <c r="S126" s="13">
        <f t="shared" si="12"/>
        <v>3.0000000000000027E-2</v>
      </c>
      <c r="T126" s="13">
        <f t="shared" si="13"/>
        <v>5.0000000000000044E-2</v>
      </c>
      <c r="U126" s="13">
        <f t="shared" si="14"/>
        <v>2.9999999999999805E-2</v>
      </c>
      <c r="V126" s="13">
        <f t="shared" si="15"/>
        <v>0</v>
      </c>
      <c r="W126" s="13">
        <f t="shared" si="16"/>
        <v>-2.0000000000000018E-2</v>
      </c>
    </row>
    <row r="127" spans="3:23" x14ac:dyDescent="0.2">
      <c r="C127" s="30">
        <v>41456</v>
      </c>
      <c r="D127" s="31">
        <v>0.01</v>
      </c>
      <c r="E127" s="31">
        <v>0.04</v>
      </c>
      <c r="F127" s="31">
        <v>0.09</v>
      </c>
      <c r="G127" s="31">
        <v>0.15</v>
      </c>
      <c r="H127" s="31">
        <v>0.34</v>
      </c>
      <c r="I127" s="31">
        <v>0.65</v>
      </c>
      <c r="J127" s="31">
        <v>1.39</v>
      </c>
      <c r="K127" s="31">
        <v>1.93</v>
      </c>
      <c r="L127" s="31">
        <v>2.5</v>
      </c>
      <c r="M127" s="31">
        <v>3.19</v>
      </c>
      <c r="N127" s="31">
        <v>3.48</v>
      </c>
      <c r="P127" s="13">
        <f t="shared" si="9"/>
        <v>0</v>
      </c>
      <c r="Q127" s="13">
        <f t="shared" si="10"/>
        <v>-1.9999999999999962E-2</v>
      </c>
      <c r="R127" s="13">
        <f t="shared" si="11"/>
        <v>-1.0000000000000009E-2</v>
      </c>
      <c r="S127" s="13">
        <f t="shared" si="12"/>
        <v>-2.0000000000000018E-2</v>
      </c>
      <c r="T127" s="13">
        <f t="shared" si="13"/>
        <v>-3.0000000000000027E-2</v>
      </c>
      <c r="U127" s="13">
        <f t="shared" si="14"/>
        <v>-2.0000000000000018E-2</v>
      </c>
      <c r="V127" s="13">
        <f t="shared" si="15"/>
        <v>-3.0000000000000249E-2</v>
      </c>
      <c r="W127" s="13">
        <f t="shared" si="16"/>
        <v>-4.0000000000000036E-2</v>
      </c>
    </row>
    <row r="128" spans="3:23" x14ac:dyDescent="0.2">
      <c r="C128" s="32">
        <v>41457</v>
      </c>
      <c r="D128" s="33">
        <v>0.02</v>
      </c>
      <c r="E128" s="33">
        <v>0.03</v>
      </c>
      <c r="F128" s="33">
        <v>0.08</v>
      </c>
      <c r="G128" s="33">
        <v>0.14000000000000001</v>
      </c>
      <c r="H128" s="33">
        <v>0.34</v>
      </c>
      <c r="I128" s="33">
        <v>0.64</v>
      </c>
      <c r="J128" s="33">
        <v>1.38</v>
      </c>
      <c r="K128" s="33">
        <v>1.92</v>
      </c>
      <c r="L128" s="33">
        <v>2.48</v>
      </c>
      <c r="M128" s="33">
        <v>3.18</v>
      </c>
      <c r="N128" s="33">
        <v>3.47</v>
      </c>
      <c r="P128" s="13">
        <f t="shared" si="9"/>
        <v>-9.9999999999999811E-3</v>
      </c>
      <c r="Q128" s="13">
        <f t="shared" si="10"/>
        <v>0</v>
      </c>
      <c r="R128" s="13">
        <f t="shared" si="11"/>
        <v>-1.0000000000000009E-2</v>
      </c>
      <c r="S128" s="13">
        <f t="shared" si="12"/>
        <v>-1.0000000000000009E-2</v>
      </c>
      <c r="T128" s="13">
        <f t="shared" si="13"/>
        <v>-1.0000000000000009E-2</v>
      </c>
      <c r="U128" s="13">
        <f t="shared" si="14"/>
        <v>-2.0000000000000018E-2</v>
      </c>
      <c r="V128" s="13">
        <f t="shared" si="15"/>
        <v>-9.9999999999997868E-3</v>
      </c>
      <c r="W128" s="13">
        <f t="shared" si="16"/>
        <v>-9.9999999999997868E-3</v>
      </c>
    </row>
    <row r="129" spans="3:23" x14ac:dyDescent="0.2">
      <c r="C129" s="30">
        <v>41458</v>
      </c>
      <c r="D129" s="31">
        <v>0.03</v>
      </c>
      <c r="E129" s="31">
        <v>0.05</v>
      </c>
      <c r="F129" s="31">
        <v>0.08</v>
      </c>
      <c r="G129" s="31">
        <v>0.14000000000000001</v>
      </c>
      <c r="H129" s="31">
        <v>0.36</v>
      </c>
      <c r="I129" s="31">
        <v>0.67</v>
      </c>
      <c r="J129" s="31">
        <v>1.42</v>
      </c>
      <c r="K129" s="31">
        <v>1.97</v>
      </c>
      <c r="L129" s="31">
        <v>2.52</v>
      </c>
      <c r="M129" s="31">
        <v>3.22</v>
      </c>
      <c r="N129" s="31">
        <v>3.49</v>
      </c>
      <c r="P129" s="13">
        <f t="shared" si="9"/>
        <v>0</v>
      </c>
      <c r="Q129" s="13">
        <f t="shared" si="10"/>
        <v>1.9999999999999962E-2</v>
      </c>
      <c r="R129" s="13">
        <f t="shared" si="11"/>
        <v>3.0000000000000027E-2</v>
      </c>
      <c r="S129" s="13">
        <f t="shared" si="12"/>
        <v>4.0000000000000036E-2</v>
      </c>
      <c r="T129" s="13">
        <f t="shared" si="13"/>
        <v>5.0000000000000044E-2</v>
      </c>
      <c r="U129" s="13">
        <f t="shared" si="14"/>
        <v>4.0000000000000036E-2</v>
      </c>
      <c r="V129" s="13">
        <f t="shared" si="15"/>
        <v>4.0000000000000036E-2</v>
      </c>
      <c r="W129" s="13">
        <f t="shared" si="16"/>
        <v>2.0000000000000018E-2</v>
      </c>
    </row>
    <row r="130" spans="3:23" x14ac:dyDescent="0.2">
      <c r="C130" s="32">
        <v>41460</v>
      </c>
      <c r="D130" s="33">
        <v>0.03</v>
      </c>
      <c r="E130" s="33">
        <v>0.04</v>
      </c>
      <c r="F130" s="33">
        <v>0.08</v>
      </c>
      <c r="G130" s="33">
        <v>0.15</v>
      </c>
      <c r="H130" s="33">
        <v>0.4</v>
      </c>
      <c r="I130" s="33">
        <v>0.77</v>
      </c>
      <c r="J130" s="33">
        <v>1.6</v>
      </c>
      <c r="K130" s="33">
        <v>2.19</v>
      </c>
      <c r="L130" s="33">
        <v>2.73</v>
      </c>
      <c r="M130" s="33">
        <v>3.41</v>
      </c>
      <c r="N130" s="33">
        <v>3.68</v>
      </c>
      <c r="P130" s="13">
        <f t="shared" si="9"/>
        <v>9.9999999999999811E-3</v>
      </c>
      <c r="Q130" s="13">
        <f t="shared" si="10"/>
        <v>4.0000000000000036E-2</v>
      </c>
      <c r="R130" s="13">
        <f t="shared" si="11"/>
        <v>9.9999999999999978E-2</v>
      </c>
      <c r="S130" s="13">
        <f t="shared" si="12"/>
        <v>0.18000000000000016</v>
      </c>
      <c r="T130" s="13">
        <f t="shared" si="13"/>
        <v>0.21999999999999997</v>
      </c>
      <c r="U130" s="13">
        <f t="shared" si="14"/>
        <v>0.20999999999999996</v>
      </c>
      <c r="V130" s="13">
        <f t="shared" si="15"/>
        <v>0.18999999999999995</v>
      </c>
      <c r="W130" s="13">
        <f t="shared" si="16"/>
        <v>0.18999999999999995</v>
      </c>
    </row>
    <row r="131" spans="3:23" x14ac:dyDescent="0.2">
      <c r="C131" s="30">
        <v>41463</v>
      </c>
      <c r="D131" s="31">
        <v>0.02</v>
      </c>
      <c r="E131" s="31">
        <v>0.05</v>
      </c>
      <c r="F131" s="31">
        <v>7.0000000000000007E-2</v>
      </c>
      <c r="G131" s="31">
        <v>0.14000000000000001</v>
      </c>
      <c r="H131" s="31">
        <v>0.37</v>
      </c>
      <c r="I131" s="31">
        <v>0.71</v>
      </c>
      <c r="J131" s="31">
        <v>1.51</v>
      </c>
      <c r="K131" s="31">
        <v>2.11</v>
      </c>
      <c r="L131" s="31">
        <v>2.65</v>
      </c>
      <c r="M131" s="31">
        <v>3.35</v>
      </c>
      <c r="N131" s="31">
        <v>3.63</v>
      </c>
      <c r="P131" s="13">
        <f t="shared" si="9"/>
        <v>-9.9999999999999811E-3</v>
      </c>
      <c r="Q131" s="13">
        <f t="shared" si="10"/>
        <v>-3.0000000000000027E-2</v>
      </c>
      <c r="R131" s="13">
        <f t="shared" si="11"/>
        <v>-6.0000000000000053E-2</v>
      </c>
      <c r="S131" s="13">
        <f t="shared" si="12"/>
        <v>-9.000000000000008E-2</v>
      </c>
      <c r="T131" s="13">
        <f t="shared" si="13"/>
        <v>-8.0000000000000071E-2</v>
      </c>
      <c r="U131" s="13">
        <f t="shared" si="14"/>
        <v>-8.0000000000000071E-2</v>
      </c>
      <c r="V131" s="13">
        <f t="shared" si="15"/>
        <v>-6.0000000000000053E-2</v>
      </c>
      <c r="W131" s="13">
        <f t="shared" si="16"/>
        <v>-5.0000000000000266E-2</v>
      </c>
    </row>
    <row r="132" spans="3:23" x14ac:dyDescent="0.2">
      <c r="C132" s="32">
        <v>41464</v>
      </c>
      <c r="D132" s="33">
        <v>0.04</v>
      </c>
      <c r="E132" s="33">
        <v>0.04</v>
      </c>
      <c r="F132" s="33">
        <v>0.08</v>
      </c>
      <c r="G132" s="33">
        <v>0.14000000000000001</v>
      </c>
      <c r="H132" s="33">
        <v>0.37</v>
      </c>
      <c r="I132" s="33">
        <v>0.71</v>
      </c>
      <c r="J132" s="33">
        <v>1.5</v>
      </c>
      <c r="K132" s="33">
        <v>2.08</v>
      </c>
      <c r="L132" s="33">
        <v>2.65</v>
      </c>
      <c r="M132" s="33">
        <v>3.36</v>
      </c>
      <c r="N132" s="33">
        <v>3.64</v>
      </c>
      <c r="P132" s="13">
        <f t="shared" si="9"/>
        <v>0</v>
      </c>
      <c r="Q132" s="13">
        <f t="shared" si="10"/>
        <v>0</v>
      </c>
      <c r="R132" s="13">
        <f t="shared" si="11"/>
        <v>0</v>
      </c>
      <c r="S132" s="13">
        <f t="shared" si="12"/>
        <v>-1.0000000000000009E-2</v>
      </c>
      <c r="T132" s="13">
        <f t="shared" si="13"/>
        <v>-2.9999999999999805E-2</v>
      </c>
      <c r="U132" s="13">
        <f t="shared" si="14"/>
        <v>0</v>
      </c>
      <c r="V132" s="13">
        <f t="shared" si="15"/>
        <v>9.9999999999997868E-3</v>
      </c>
      <c r="W132" s="13">
        <f t="shared" si="16"/>
        <v>1.0000000000000231E-2</v>
      </c>
    </row>
    <row r="133" spans="3:23" x14ac:dyDescent="0.2">
      <c r="C133" s="30">
        <v>41465</v>
      </c>
      <c r="D133" s="31">
        <v>0.03</v>
      </c>
      <c r="E133" s="31">
        <v>0.04</v>
      </c>
      <c r="F133" s="31">
        <v>0.08</v>
      </c>
      <c r="G133" s="31">
        <v>0.13</v>
      </c>
      <c r="H133" s="31">
        <v>0.38</v>
      </c>
      <c r="I133" s="31">
        <v>0.73</v>
      </c>
      <c r="J133" s="31">
        <v>1.54</v>
      </c>
      <c r="K133" s="31">
        <v>2.12</v>
      </c>
      <c r="L133" s="31">
        <v>2.7</v>
      </c>
      <c r="M133" s="31">
        <v>3.4</v>
      </c>
      <c r="N133" s="31">
        <v>3.68</v>
      </c>
      <c r="P133" s="13">
        <f t="shared" ref="P133:P196" si="17">G133-G132</f>
        <v>-1.0000000000000009E-2</v>
      </c>
      <c r="Q133" s="13">
        <f t="shared" ref="Q133:Q196" si="18">H133-H132</f>
        <v>1.0000000000000009E-2</v>
      </c>
      <c r="R133" s="13">
        <f t="shared" ref="R133:R196" si="19">I133-I132</f>
        <v>2.0000000000000018E-2</v>
      </c>
      <c r="S133" s="13">
        <f t="shared" ref="S133:S196" si="20">J133-J132</f>
        <v>4.0000000000000036E-2</v>
      </c>
      <c r="T133" s="13">
        <f t="shared" ref="T133:T196" si="21">K133-K132</f>
        <v>4.0000000000000036E-2</v>
      </c>
      <c r="U133" s="13">
        <f t="shared" ref="U133:U196" si="22">L133-L132</f>
        <v>5.0000000000000266E-2</v>
      </c>
      <c r="V133" s="13">
        <f t="shared" ref="V133:V196" si="23">M133-M132</f>
        <v>4.0000000000000036E-2</v>
      </c>
      <c r="W133" s="13">
        <f t="shared" ref="W133:W196" si="24">N133-N132</f>
        <v>4.0000000000000036E-2</v>
      </c>
    </row>
    <row r="134" spans="3:23" x14ac:dyDescent="0.2">
      <c r="C134" s="32">
        <v>41466</v>
      </c>
      <c r="D134" s="33">
        <v>0.02</v>
      </c>
      <c r="E134" s="33">
        <v>0.04</v>
      </c>
      <c r="F134" s="33">
        <v>7.0000000000000007E-2</v>
      </c>
      <c r="G134" s="33">
        <v>0.13</v>
      </c>
      <c r="H134" s="33">
        <v>0.34</v>
      </c>
      <c r="I134" s="33">
        <v>0.65</v>
      </c>
      <c r="J134" s="33">
        <v>1.4</v>
      </c>
      <c r="K134" s="33">
        <v>1.99</v>
      </c>
      <c r="L134" s="33">
        <v>2.6</v>
      </c>
      <c r="M134" s="33">
        <v>3.33</v>
      </c>
      <c r="N134" s="33">
        <v>3.64</v>
      </c>
      <c r="P134" s="13">
        <f t="shared" si="17"/>
        <v>0</v>
      </c>
      <c r="Q134" s="13">
        <f t="shared" si="18"/>
        <v>-3.999999999999998E-2</v>
      </c>
      <c r="R134" s="13">
        <f t="shared" si="19"/>
        <v>-7.999999999999996E-2</v>
      </c>
      <c r="S134" s="13">
        <f t="shared" si="20"/>
        <v>-0.14000000000000012</v>
      </c>
      <c r="T134" s="13">
        <f t="shared" si="21"/>
        <v>-0.13000000000000012</v>
      </c>
      <c r="U134" s="13">
        <f t="shared" si="22"/>
        <v>-0.10000000000000009</v>
      </c>
      <c r="V134" s="13">
        <f t="shared" si="23"/>
        <v>-6.999999999999984E-2</v>
      </c>
      <c r="W134" s="13">
        <f t="shared" si="24"/>
        <v>-4.0000000000000036E-2</v>
      </c>
    </row>
    <row r="135" spans="3:23" x14ac:dyDescent="0.2">
      <c r="C135" s="30">
        <v>41467</v>
      </c>
      <c r="D135" s="31">
        <v>0.02</v>
      </c>
      <c r="E135" s="31">
        <v>0.04</v>
      </c>
      <c r="F135" s="31">
        <v>7.0000000000000007E-2</v>
      </c>
      <c r="G135" s="31">
        <v>0.12</v>
      </c>
      <c r="H135" s="31">
        <v>0.37</v>
      </c>
      <c r="I135" s="31">
        <v>0.66</v>
      </c>
      <c r="J135" s="31">
        <v>1.43</v>
      </c>
      <c r="K135" s="31">
        <v>2</v>
      </c>
      <c r="L135" s="31">
        <v>2.61</v>
      </c>
      <c r="M135" s="31">
        <v>3.34</v>
      </c>
      <c r="N135" s="31">
        <v>3.64</v>
      </c>
      <c r="P135" s="13">
        <f t="shared" si="17"/>
        <v>-1.0000000000000009E-2</v>
      </c>
      <c r="Q135" s="13">
        <f t="shared" si="18"/>
        <v>2.9999999999999971E-2</v>
      </c>
      <c r="R135" s="13">
        <f t="shared" si="19"/>
        <v>1.0000000000000009E-2</v>
      </c>
      <c r="S135" s="13">
        <f t="shared" si="20"/>
        <v>3.0000000000000027E-2</v>
      </c>
      <c r="T135" s="13">
        <f t="shared" si="21"/>
        <v>1.0000000000000009E-2</v>
      </c>
      <c r="U135" s="13">
        <f t="shared" si="22"/>
        <v>9.9999999999997868E-3</v>
      </c>
      <c r="V135" s="13">
        <f t="shared" si="23"/>
        <v>9.9999999999997868E-3</v>
      </c>
      <c r="W135" s="13">
        <f t="shared" si="24"/>
        <v>0</v>
      </c>
    </row>
    <row r="136" spans="3:23" x14ac:dyDescent="0.2">
      <c r="C136" s="32">
        <v>41470</v>
      </c>
      <c r="D136" s="33">
        <v>0.02</v>
      </c>
      <c r="E136" s="33">
        <v>0.04</v>
      </c>
      <c r="F136" s="33">
        <v>7.0000000000000007E-2</v>
      </c>
      <c r="G136" s="33">
        <v>0.11</v>
      </c>
      <c r="H136" s="33">
        <v>0.34</v>
      </c>
      <c r="I136" s="33">
        <v>0.66</v>
      </c>
      <c r="J136" s="33">
        <v>1.4</v>
      </c>
      <c r="K136" s="33">
        <v>1.97</v>
      </c>
      <c r="L136" s="33">
        <v>2.57</v>
      </c>
      <c r="M136" s="33">
        <v>3.3</v>
      </c>
      <c r="N136" s="33">
        <v>3.61</v>
      </c>
      <c r="P136" s="13">
        <f t="shared" si="17"/>
        <v>-9.999999999999995E-3</v>
      </c>
      <c r="Q136" s="13">
        <f t="shared" si="18"/>
        <v>-2.9999999999999971E-2</v>
      </c>
      <c r="R136" s="13">
        <f t="shared" si="19"/>
        <v>0</v>
      </c>
      <c r="S136" s="13">
        <f t="shared" si="20"/>
        <v>-3.0000000000000027E-2</v>
      </c>
      <c r="T136" s="13">
        <f t="shared" si="21"/>
        <v>-3.0000000000000027E-2</v>
      </c>
      <c r="U136" s="13">
        <f t="shared" si="22"/>
        <v>-4.0000000000000036E-2</v>
      </c>
      <c r="V136" s="13">
        <f t="shared" si="23"/>
        <v>-4.0000000000000036E-2</v>
      </c>
      <c r="W136" s="13">
        <f t="shared" si="24"/>
        <v>-3.0000000000000249E-2</v>
      </c>
    </row>
    <row r="137" spans="3:23" x14ac:dyDescent="0.2">
      <c r="C137" s="30">
        <v>41471</v>
      </c>
      <c r="D137" s="31">
        <v>0.02</v>
      </c>
      <c r="E137" s="31">
        <v>0.03</v>
      </c>
      <c r="F137" s="31">
        <v>7.0000000000000007E-2</v>
      </c>
      <c r="G137" s="31">
        <v>0.1</v>
      </c>
      <c r="H137" s="31">
        <v>0.34</v>
      </c>
      <c r="I137" s="31">
        <v>0.64</v>
      </c>
      <c r="J137" s="31">
        <v>1.38</v>
      </c>
      <c r="K137" s="31">
        <v>1.95</v>
      </c>
      <c r="L137" s="31">
        <v>2.5499999999999998</v>
      </c>
      <c r="M137" s="31">
        <v>3.28</v>
      </c>
      <c r="N137" s="31">
        <v>3.58</v>
      </c>
      <c r="P137" s="13">
        <f t="shared" si="17"/>
        <v>-9.999999999999995E-3</v>
      </c>
      <c r="Q137" s="13">
        <f t="shared" si="18"/>
        <v>0</v>
      </c>
      <c r="R137" s="13">
        <f t="shared" si="19"/>
        <v>-2.0000000000000018E-2</v>
      </c>
      <c r="S137" s="13">
        <f t="shared" si="20"/>
        <v>-2.0000000000000018E-2</v>
      </c>
      <c r="T137" s="13">
        <f t="shared" si="21"/>
        <v>-2.0000000000000018E-2</v>
      </c>
      <c r="U137" s="13">
        <f t="shared" si="22"/>
        <v>-2.0000000000000018E-2</v>
      </c>
      <c r="V137" s="13">
        <f t="shared" si="23"/>
        <v>-2.0000000000000018E-2</v>
      </c>
      <c r="W137" s="13">
        <f t="shared" si="24"/>
        <v>-2.9999999999999805E-2</v>
      </c>
    </row>
    <row r="138" spans="3:23" x14ac:dyDescent="0.2">
      <c r="C138" s="32">
        <v>41472</v>
      </c>
      <c r="D138" s="33">
        <v>0.02</v>
      </c>
      <c r="E138" s="33">
        <v>0.03</v>
      </c>
      <c r="F138" s="33">
        <v>0.08</v>
      </c>
      <c r="G138" s="33">
        <v>0.11</v>
      </c>
      <c r="H138" s="33">
        <v>0.32</v>
      </c>
      <c r="I138" s="33">
        <v>0.6</v>
      </c>
      <c r="J138" s="33">
        <v>1.33</v>
      </c>
      <c r="K138" s="33">
        <v>1.91</v>
      </c>
      <c r="L138" s="33">
        <v>2.52</v>
      </c>
      <c r="M138" s="33">
        <v>3.27</v>
      </c>
      <c r="N138" s="33">
        <v>3.57</v>
      </c>
      <c r="P138" s="13">
        <f t="shared" si="17"/>
        <v>9.999999999999995E-3</v>
      </c>
      <c r="Q138" s="13">
        <f t="shared" si="18"/>
        <v>-2.0000000000000018E-2</v>
      </c>
      <c r="R138" s="13">
        <f t="shared" si="19"/>
        <v>-4.0000000000000036E-2</v>
      </c>
      <c r="S138" s="13">
        <f t="shared" si="20"/>
        <v>-4.9999999999999822E-2</v>
      </c>
      <c r="T138" s="13">
        <f t="shared" si="21"/>
        <v>-4.0000000000000036E-2</v>
      </c>
      <c r="U138" s="13">
        <f t="shared" si="22"/>
        <v>-2.9999999999999805E-2</v>
      </c>
      <c r="V138" s="13">
        <f t="shared" si="23"/>
        <v>-9.9999999999997868E-3</v>
      </c>
      <c r="W138" s="13">
        <f t="shared" si="24"/>
        <v>-1.0000000000000231E-2</v>
      </c>
    </row>
    <row r="139" spans="3:23" x14ac:dyDescent="0.2">
      <c r="C139" s="30">
        <v>41473</v>
      </c>
      <c r="D139" s="31">
        <v>0.01</v>
      </c>
      <c r="E139" s="31">
        <v>0.03</v>
      </c>
      <c r="F139" s="31">
        <v>7.0000000000000007E-2</v>
      </c>
      <c r="G139" s="31">
        <v>0.11</v>
      </c>
      <c r="H139" s="31">
        <v>0.32</v>
      </c>
      <c r="I139" s="31">
        <v>0.61</v>
      </c>
      <c r="J139" s="31">
        <v>1.35</v>
      </c>
      <c r="K139" s="31">
        <v>1.95</v>
      </c>
      <c r="L139" s="31">
        <v>2.56</v>
      </c>
      <c r="M139" s="31">
        <v>3.32</v>
      </c>
      <c r="N139" s="31">
        <v>3.63</v>
      </c>
      <c r="P139" s="13">
        <f t="shared" si="17"/>
        <v>0</v>
      </c>
      <c r="Q139" s="13">
        <f t="shared" si="18"/>
        <v>0</v>
      </c>
      <c r="R139" s="13">
        <f t="shared" si="19"/>
        <v>1.0000000000000009E-2</v>
      </c>
      <c r="S139" s="13">
        <f t="shared" si="20"/>
        <v>2.0000000000000018E-2</v>
      </c>
      <c r="T139" s="13">
        <f t="shared" si="21"/>
        <v>4.0000000000000036E-2</v>
      </c>
      <c r="U139" s="13">
        <f t="shared" si="22"/>
        <v>4.0000000000000036E-2</v>
      </c>
      <c r="V139" s="13">
        <f t="shared" si="23"/>
        <v>4.9999999999999822E-2</v>
      </c>
      <c r="W139" s="13">
        <f t="shared" si="24"/>
        <v>6.0000000000000053E-2</v>
      </c>
    </row>
    <row r="140" spans="3:23" x14ac:dyDescent="0.2">
      <c r="C140" s="32">
        <v>41474</v>
      </c>
      <c r="D140" s="33">
        <v>0.01</v>
      </c>
      <c r="E140" s="33">
        <v>0.03</v>
      </c>
      <c r="F140" s="33">
        <v>7.0000000000000007E-2</v>
      </c>
      <c r="G140" s="33">
        <v>0.11</v>
      </c>
      <c r="H140" s="33">
        <v>0.32</v>
      </c>
      <c r="I140" s="33">
        <v>0.59</v>
      </c>
      <c r="J140" s="33">
        <v>1.31</v>
      </c>
      <c r="K140" s="33">
        <v>1.9</v>
      </c>
      <c r="L140" s="33">
        <v>2.5</v>
      </c>
      <c r="M140" s="33">
        <v>3.25</v>
      </c>
      <c r="N140" s="33">
        <v>3.56</v>
      </c>
      <c r="P140" s="13">
        <f t="shared" si="17"/>
        <v>0</v>
      </c>
      <c r="Q140" s="13">
        <f t="shared" si="18"/>
        <v>0</v>
      </c>
      <c r="R140" s="13">
        <f t="shared" si="19"/>
        <v>-2.0000000000000018E-2</v>
      </c>
      <c r="S140" s="13">
        <f t="shared" si="20"/>
        <v>-4.0000000000000036E-2</v>
      </c>
      <c r="T140" s="13">
        <f t="shared" si="21"/>
        <v>-5.0000000000000044E-2</v>
      </c>
      <c r="U140" s="13">
        <f t="shared" si="22"/>
        <v>-6.0000000000000053E-2</v>
      </c>
      <c r="V140" s="13">
        <f t="shared" si="23"/>
        <v>-6.999999999999984E-2</v>
      </c>
      <c r="W140" s="13">
        <f t="shared" si="24"/>
        <v>-6.999999999999984E-2</v>
      </c>
    </row>
    <row r="141" spans="3:23" x14ac:dyDescent="0.2">
      <c r="C141" s="30">
        <v>41477</v>
      </c>
      <c r="D141" s="31">
        <v>0.01</v>
      </c>
      <c r="E141" s="31">
        <v>0.04</v>
      </c>
      <c r="F141" s="31">
        <v>7.0000000000000007E-2</v>
      </c>
      <c r="G141" s="31">
        <v>0.1</v>
      </c>
      <c r="H141" s="31">
        <v>0.32</v>
      </c>
      <c r="I141" s="31">
        <v>0.59</v>
      </c>
      <c r="J141" s="31">
        <v>1.32</v>
      </c>
      <c r="K141" s="31">
        <v>1.9</v>
      </c>
      <c r="L141" s="31">
        <v>2.5</v>
      </c>
      <c r="M141" s="31">
        <v>3.25</v>
      </c>
      <c r="N141" s="31">
        <v>3.55</v>
      </c>
      <c r="P141" s="13">
        <f t="shared" si="17"/>
        <v>-9.999999999999995E-3</v>
      </c>
      <c r="Q141" s="13">
        <f t="shared" si="18"/>
        <v>0</v>
      </c>
      <c r="R141" s="13">
        <f t="shared" si="19"/>
        <v>0</v>
      </c>
      <c r="S141" s="13">
        <f t="shared" si="20"/>
        <v>1.0000000000000009E-2</v>
      </c>
      <c r="T141" s="13">
        <f t="shared" si="21"/>
        <v>0</v>
      </c>
      <c r="U141" s="13">
        <f t="shared" si="22"/>
        <v>0</v>
      </c>
      <c r="V141" s="13">
        <f t="shared" si="23"/>
        <v>0</v>
      </c>
      <c r="W141" s="13">
        <f t="shared" si="24"/>
        <v>-1.0000000000000231E-2</v>
      </c>
    </row>
    <row r="142" spans="3:23" x14ac:dyDescent="0.2">
      <c r="C142" s="32">
        <v>41478</v>
      </c>
      <c r="D142" s="33">
        <v>0.02</v>
      </c>
      <c r="E142" s="33">
        <v>0.02</v>
      </c>
      <c r="F142" s="33">
        <v>7.0000000000000007E-2</v>
      </c>
      <c r="G142" s="33">
        <v>0.12</v>
      </c>
      <c r="H142" s="33">
        <v>0.33</v>
      </c>
      <c r="I142" s="33">
        <v>0.6</v>
      </c>
      <c r="J142" s="33">
        <v>1.33</v>
      </c>
      <c r="K142" s="33">
        <v>1.92</v>
      </c>
      <c r="L142" s="33">
        <v>2.5299999999999998</v>
      </c>
      <c r="M142" s="33">
        <v>3.27</v>
      </c>
      <c r="N142" s="33">
        <v>3.58</v>
      </c>
      <c r="P142" s="13">
        <f t="shared" si="17"/>
        <v>1.999999999999999E-2</v>
      </c>
      <c r="Q142" s="13">
        <f t="shared" si="18"/>
        <v>1.0000000000000009E-2</v>
      </c>
      <c r="R142" s="13">
        <f t="shared" si="19"/>
        <v>1.0000000000000009E-2</v>
      </c>
      <c r="S142" s="13">
        <f t="shared" si="20"/>
        <v>1.0000000000000009E-2</v>
      </c>
      <c r="T142" s="13">
        <f t="shared" si="21"/>
        <v>2.0000000000000018E-2</v>
      </c>
      <c r="U142" s="13">
        <f t="shared" si="22"/>
        <v>2.9999999999999805E-2</v>
      </c>
      <c r="V142" s="13">
        <f t="shared" si="23"/>
        <v>2.0000000000000018E-2</v>
      </c>
      <c r="W142" s="13">
        <f t="shared" si="24"/>
        <v>3.0000000000000249E-2</v>
      </c>
    </row>
    <row r="143" spans="3:23" x14ac:dyDescent="0.2">
      <c r="C143" s="30">
        <v>41479</v>
      </c>
      <c r="D143" s="31">
        <v>0.02</v>
      </c>
      <c r="E143" s="31">
        <v>0.03</v>
      </c>
      <c r="F143" s="31">
        <v>7.0000000000000007E-2</v>
      </c>
      <c r="G143" s="31">
        <v>0.12</v>
      </c>
      <c r="H143" s="31">
        <v>0.34</v>
      </c>
      <c r="I143" s="31">
        <v>0.64</v>
      </c>
      <c r="J143" s="31">
        <v>1.4</v>
      </c>
      <c r="K143" s="31">
        <v>2</v>
      </c>
      <c r="L143" s="31">
        <v>2.61</v>
      </c>
      <c r="M143" s="31">
        <v>3.34</v>
      </c>
      <c r="N143" s="31">
        <v>3.65</v>
      </c>
      <c r="P143" s="13">
        <f t="shared" si="17"/>
        <v>0</v>
      </c>
      <c r="Q143" s="13">
        <f t="shared" si="18"/>
        <v>1.0000000000000009E-2</v>
      </c>
      <c r="R143" s="13">
        <f t="shared" si="19"/>
        <v>4.0000000000000036E-2</v>
      </c>
      <c r="S143" s="13">
        <f t="shared" si="20"/>
        <v>6.999999999999984E-2</v>
      </c>
      <c r="T143" s="13">
        <f t="shared" si="21"/>
        <v>8.0000000000000071E-2</v>
      </c>
      <c r="U143" s="13">
        <f t="shared" si="22"/>
        <v>8.0000000000000071E-2</v>
      </c>
      <c r="V143" s="13">
        <f t="shared" si="23"/>
        <v>6.999999999999984E-2</v>
      </c>
      <c r="W143" s="13">
        <f t="shared" si="24"/>
        <v>6.999999999999984E-2</v>
      </c>
    </row>
    <row r="144" spans="3:23" x14ac:dyDescent="0.2">
      <c r="C144" s="32">
        <v>41480</v>
      </c>
      <c r="D144" s="33">
        <v>0.02</v>
      </c>
      <c r="E144" s="33">
        <v>0.02</v>
      </c>
      <c r="F144" s="33">
        <v>0.06</v>
      </c>
      <c r="G144" s="33">
        <v>0.12</v>
      </c>
      <c r="H144" s="33">
        <v>0.32</v>
      </c>
      <c r="I144" s="33">
        <v>0.62</v>
      </c>
      <c r="J144" s="33">
        <v>1.38</v>
      </c>
      <c r="K144" s="33">
        <v>2</v>
      </c>
      <c r="L144" s="33">
        <v>2.61</v>
      </c>
      <c r="M144" s="33">
        <v>3.34</v>
      </c>
      <c r="N144" s="33">
        <v>3.65</v>
      </c>
      <c r="P144" s="13">
        <f t="shared" si="17"/>
        <v>0</v>
      </c>
      <c r="Q144" s="13">
        <f t="shared" si="18"/>
        <v>-2.0000000000000018E-2</v>
      </c>
      <c r="R144" s="13">
        <f t="shared" si="19"/>
        <v>-2.0000000000000018E-2</v>
      </c>
      <c r="S144" s="13">
        <f t="shared" si="20"/>
        <v>-2.0000000000000018E-2</v>
      </c>
      <c r="T144" s="13">
        <f t="shared" si="21"/>
        <v>0</v>
      </c>
      <c r="U144" s="13">
        <f t="shared" si="22"/>
        <v>0</v>
      </c>
      <c r="V144" s="13">
        <f t="shared" si="23"/>
        <v>0</v>
      </c>
      <c r="W144" s="13">
        <f t="shared" si="24"/>
        <v>0</v>
      </c>
    </row>
    <row r="145" spans="3:23" x14ac:dyDescent="0.2">
      <c r="C145" s="30">
        <v>41481</v>
      </c>
      <c r="D145" s="31">
        <v>0.02</v>
      </c>
      <c r="E145" s="31">
        <v>0.03</v>
      </c>
      <c r="F145" s="31">
        <v>7.0000000000000007E-2</v>
      </c>
      <c r="G145" s="31">
        <v>0.11</v>
      </c>
      <c r="H145" s="31">
        <v>0.31</v>
      </c>
      <c r="I145" s="31">
        <v>0.59</v>
      </c>
      <c r="J145" s="31">
        <v>1.36</v>
      </c>
      <c r="K145" s="31">
        <v>1.98</v>
      </c>
      <c r="L145" s="31">
        <v>2.58</v>
      </c>
      <c r="M145" s="31">
        <v>3.31</v>
      </c>
      <c r="N145" s="31">
        <v>3.61</v>
      </c>
      <c r="P145" s="13">
        <f t="shared" si="17"/>
        <v>-9.999999999999995E-3</v>
      </c>
      <c r="Q145" s="13">
        <f t="shared" si="18"/>
        <v>-1.0000000000000009E-2</v>
      </c>
      <c r="R145" s="13">
        <f t="shared" si="19"/>
        <v>-3.0000000000000027E-2</v>
      </c>
      <c r="S145" s="13">
        <f t="shared" si="20"/>
        <v>-1.9999999999999796E-2</v>
      </c>
      <c r="T145" s="13">
        <f t="shared" si="21"/>
        <v>-2.0000000000000018E-2</v>
      </c>
      <c r="U145" s="13">
        <f t="shared" si="22"/>
        <v>-2.9999999999999805E-2</v>
      </c>
      <c r="V145" s="13">
        <f t="shared" si="23"/>
        <v>-2.9999999999999805E-2</v>
      </c>
      <c r="W145" s="13">
        <f t="shared" si="24"/>
        <v>-4.0000000000000036E-2</v>
      </c>
    </row>
    <row r="146" spans="3:23" x14ac:dyDescent="0.2">
      <c r="C146" s="32">
        <v>41484</v>
      </c>
      <c r="D146" s="33">
        <v>0.01</v>
      </c>
      <c r="E146" s="33">
        <v>0.03</v>
      </c>
      <c r="F146" s="33">
        <v>7.0000000000000007E-2</v>
      </c>
      <c r="G146" s="33">
        <v>0.11</v>
      </c>
      <c r="H146" s="33">
        <v>0.33</v>
      </c>
      <c r="I146" s="33">
        <v>0.61</v>
      </c>
      <c r="J146" s="33">
        <v>1.37</v>
      </c>
      <c r="K146" s="33">
        <v>2</v>
      </c>
      <c r="L146" s="33">
        <v>2.61</v>
      </c>
      <c r="M146" s="33">
        <v>3.35</v>
      </c>
      <c r="N146" s="33">
        <v>3.66</v>
      </c>
      <c r="P146" s="13">
        <f t="shared" si="17"/>
        <v>0</v>
      </c>
      <c r="Q146" s="13">
        <f t="shared" si="18"/>
        <v>2.0000000000000018E-2</v>
      </c>
      <c r="R146" s="13">
        <f t="shared" si="19"/>
        <v>2.0000000000000018E-2</v>
      </c>
      <c r="S146" s="13">
        <f t="shared" si="20"/>
        <v>1.0000000000000009E-2</v>
      </c>
      <c r="T146" s="13">
        <f t="shared" si="21"/>
        <v>2.0000000000000018E-2</v>
      </c>
      <c r="U146" s="13">
        <f t="shared" si="22"/>
        <v>2.9999999999999805E-2</v>
      </c>
      <c r="V146" s="13">
        <f t="shared" si="23"/>
        <v>4.0000000000000036E-2</v>
      </c>
      <c r="W146" s="13">
        <f t="shared" si="24"/>
        <v>5.0000000000000266E-2</v>
      </c>
    </row>
    <row r="147" spans="3:23" x14ac:dyDescent="0.2">
      <c r="C147" s="30">
        <v>41485</v>
      </c>
      <c r="D147" s="31">
        <v>0.03</v>
      </c>
      <c r="E147" s="31">
        <v>0.04</v>
      </c>
      <c r="F147" s="31">
        <v>7.0000000000000007E-2</v>
      </c>
      <c r="G147" s="31">
        <v>0.11</v>
      </c>
      <c r="H147" s="31">
        <v>0.33</v>
      </c>
      <c r="I147" s="31">
        <v>0.62</v>
      </c>
      <c r="J147" s="31">
        <v>1.39</v>
      </c>
      <c r="K147" s="31">
        <v>2.02</v>
      </c>
      <c r="L147" s="31">
        <v>2.63</v>
      </c>
      <c r="M147" s="31">
        <v>3.36</v>
      </c>
      <c r="N147" s="31">
        <v>3.67</v>
      </c>
      <c r="P147" s="13">
        <f t="shared" si="17"/>
        <v>0</v>
      </c>
      <c r="Q147" s="13">
        <f t="shared" si="18"/>
        <v>0</v>
      </c>
      <c r="R147" s="13">
        <f t="shared" si="19"/>
        <v>1.0000000000000009E-2</v>
      </c>
      <c r="S147" s="13">
        <f t="shared" si="20"/>
        <v>1.9999999999999796E-2</v>
      </c>
      <c r="T147" s="13">
        <f t="shared" si="21"/>
        <v>2.0000000000000018E-2</v>
      </c>
      <c r="U147" s="13">
        <f t="shared" si="22"/>
        <v>2.0000000000000018E-2</v>
      </c>
      <c r="V147" s="13">
        <f t="shared" si="23"/>
        <v>9.9999999999997868E-3</v>
      </c>
      <c r="W147" s="13">
        <f t="shared" si="24"/>
        <v>9.9999999999997868E-3</v>
      </c>
    </row>
    <row r="148" spans="3:23" x14ac:dyDescent="0.2">
      <c r="C148" s="32">
        <v>41486</v>
      </c>
      <c r="D148" s="33">
        <v>0.03</v>
      </c>
      <c r="E148" s="33">
        <v>0.04</v>
      </c>
      <c r="F148" s="33">
        <v>0.08</v>
      </c>
      <c r="G148" s="33">
        <v>0.11</v>
      </c>
      <c r="H148" s="33">
        <v>0.31</v>
      </c>
      <c r="I148" s="33">
        <v>0.61</v>
      </c>
      <c r="J148" s="33">
        <v>1.38</v>
      </c>
      <c r="K148" s="33">
        <v>2</v>
      </c>
      <c r="L148" s="33">
        <v>2.6</v>
      </c>
      <c r="M148" s="33">
        <v>3.34</v>
      </c>
      <c r="N148" s="33">
        <v>3.64</v>
      </c>
      <c r="P148" s="13">
        <f t="shared" si="17"/>
        <v>0</v>
      </c>
      <c r="Q148" s="13">
        <f t="shared" si="18"/>
        <v>-2.0000000000000018E-2</v>
      </c>
      <c r="R148" s="13">
        <f t="shared" si="19"/>
        <v>-1.0000000000000009E-2</v>
      </c>
      <c r="S148" s="13">
        <f t="shared" si="20"/>
        <v>-1.0000000000000009E-2</v>
      </c>
      <c r="T148" s="13">
        <f t="shared" si="21"/>
        <v>-2.0000000000000018E-2</v>
      </c>
      <c r="U148" s="13">
        <f t="shared" si="22"/>
        <v>-2.9999999999999805E-2</v>
      </c>
      <c r="V148" s="13">
        <f t="shared" si="23"/>
        <v>-2.0000000000000018E-2</v>
      </c>
      <c r="W148" s="13">
        <f t="shared" si="24"/>
        <v>-2.9999999999999805E-2</v>
      </c>
    </row>
    <row r="149" spans="3:23" x14ac:dyDescent="0.2">
      <c r="C149" s="30">
        <v>41487</v>
      </c>
      <c r="D149" s="31">
        <v>0.02</v>
      </c>
      <c r="E149" s="31">
        <v>0.04</v>
      </c>
      <c r="F149" s="31">
        <v>0.08</v>
      </c>
      <c r="G149" s="31">
        <v>0.13</v>
      </c>
      <c r="H149" s="31">
        <v>0.35</v>
      </c>
      <c r="I149" s="31">
        <v>0.65</v>
      </c>
      <c r="J149" s="31">
        <v>1.49</v>
      </c>
      <c r="K149" s="31">
        <v>2.15</v>
      </c>
      <c r="L149" s="31">
        <v>2.74</v>
      </c>
      <c r="M149" s="31">
        <v>3.48</v>
      </c>
      <c r="N149" s="31">
        <v>3.77</v>
      </c>
      <c r="P149" s="13">
        <f t="shared" si="17"/>
        <v>2.0000000000000004E-2</v>
      </c>
      <c r="Q149" s="13">
        <f t="shared" si="18"/>
        <v>3.999999999999998E-2</v>
      </c>
      <c r="R149" s="13">
        <f t="shared" si="19"/>
        <v>4.0000000000000036E-2</v>
      </c>
      <c r="S149" s="13">
        <f t="shared" si="20"/>
        <v>0.1100000000000001</v>
      </c>
      <c r="T149" s="13">
        <f t="shared" si="21"/>
        <v>0.14999999999999991</v>
      </c>
      <c r="U149" s="13">
        <f t="shared" si="22"/>
        <v>0.14000000000000012</v>
      </c>
      <c r="V149" s="13">
        <f t="shared" si="23"/>
        <v>0.14000000000000012</v>
      </c>
      <c r="W149" s="13">
        <f t="shared" si="24"/>
        <v>0.12999999999999989</v>
      </c>
    </row>
    <row r="150" spans="3:23" x14ac:dyDescent="0.2">
      <c r="C150" s="32">
        <v>41488</v>
      </c>
      <c r="D150" s="33">
        <v>0.02</v>
      </c>
      <c r="E150" s="33">
        <v>0.04</v>
      </c>
      <c r="F150" s="33">
        <v>7.0000000000000007E-2</v>
      </c>
      <c r="G150" s="33">
        <v>0.11</v>
      </c>
      <c r="H150" s="33">
        <v>0.3</v>
      </c>
      <c r="I150" s="33">
        <v>0.59</v>
      </c>
      <c r="J150" s="33">
        <v>1.36</v>
      </c>
      <c r="K150" s="33">
        <v>2.0099999999999998</v>
      </c>
      <c r="L150" s="33">
        <v>2.63</v>
      </c>
      <c r="M150" s="33">
        <v>3.39</v>
      </c>
      <c r="N150" s="33">
        <v>3.69</v>
      </c>
      <c r="P150" s="13">
        <f t="shared" si="17"/>
        <v>-2.0000000000000004E-2</v>
      </c>
      <c r="Q150" s="13">
        <f t="shared" si="18"/>
        <v>-4.9999999999999989E-2</v>
      </c>
      <c r="R150" s="13">
        <f t="shared" si="19"/>
        <v>-6.0000000000000053E-2</v>
      </c>
      <c r="S150" s="13">
        <f t="shared" si="20"/>
        <v>-0.12999999999999989</v>
      </c>
      <c r="T150" s="13">
        <f t="shared" si="21"/>
        <v>-0.14000000000000012</v>
      </c>
      <c r="U150" s="13">
        <f t="shared" si="22"/>
        <v>-0.11000000000000032</v>
      </c>
      <c r="V150" s="13">
        <f t="shared" si="23"/>
        <v>-8.9999999999999858E-2</v>
      </c>
      <c r="W150" s="13">
        <f t="shared" si="24"/>
        <v>-8.0000000000000071E-2</v>
      </c>
    </row>
    <row r="151" spans="3:23" x14ac:dyDescent="0.2">
      <c r="C151" s="30">
        <v>41491</v>
      </c>
      <c r="D151" s="31">
        <v>0.03</v>
      </c>
      <c r="E151" s="31">
        <v>0.05</v>
      </c>
      <c r="F151" s="31">
        <v>0.08</v>
      </c>
      <c r="G151" s="31">
        <v>0.12</v>
      </c>
      <c r="H151" s="31">
        <v>0.32</v>
      </c>
      <c r="I151" s="31">
        <v>0.61</v>
      </c>
      <c r="J151" s="31">
        <v>1.39</v>
      </c>
      <c r="K151" s="31">
        <v>2.04</v>
      </c>
      <c r="L151" s="31">
        <v>2.67</v>
      </c>
      <c r="M151" s="31">
        <v>3.42</v>
      </c>
      <c r="N151" s="31">
        <v>3.73</v>
      </c>
      <c r="P151" s="13">
        <f t="shared" si="17"/>
        <v>9.999999999999995E-3</v>
      </c>
      <c r="Q151" s="13">
        <f t="shared" si="18"/>
        <v>2.0000000000000018E-2</v>
      </c>
      <c r="R151" s="13">
        <f t="shared" si="19"/>
        <v>2.0000000000000018E-2</v>
      </c>
      <c r="S151" s="13">
        <f t="shared" si="20"/>
        <v>2.9999999999999805E-2</v>
      </c>
      <c r="T151" s="13">
        <f t="shared" si="21"/>
        <v>3.0000000000000249E-2</v>
      </c>
      <c r="U151" s="13">
        <f t="shared" si="22"/>
        <v>4.0000000000000036E-2</v>
      </c>
      <c r="V151" s="13">
        <f t="shared" si="23"/>
        <v>2.9999999999999805E-2</v>
      </c>
      <c r="W151" s="13">
        <f t="shared" si="24"/>
        <v>4.0000000000000036E-2</v>
      </c>
    </row>
    <row r="152" spans="3:23" x14ac:dyDescent="0.2">
      <c r="C152" s="32">
        <v>41492</v>
      </c>
      <c r="D152" s="33">
        <v>0.05</v>
      </c>
      <c r="E152" s="33">
        <v>0.04</v>
      </c>
      <c r="F152" s="33">
        <v>0.08</v>
      </c>
      <c r="G152" s="33">
        <v>0.12</v>
      </c>
      <c r="H152" s="33">
        <v>0.32</v>
      </c>
      <c r="I152" s="33">
        <v>0.62</v>
      </c>
      <c r="J152" s="33">
        <v>1.39</v>
      </c>
      <c r="K152" s="33">
        <v>2.04</v>
      </c>
      <c r="L152" s="33">
        <v>2.67</v>
      </c>
      <c r="M152" s="33">
        <v>3.42</v>
      </c>
      <c r="N152" s="33">
        <v>3.73</v>
      </c>
      <c r="P152" s="13">
        <f t="shared" si="17"/>
        <v>0</v>
      </c>
      <c r="Q152" s="13">
        <f t="shared" si="18"/>
        <v>0</v>
      </c>
      <c r="R152" s="13">
        <f t="shared" si="19"/>
        <v>1.0000000000000009E-2</v>
      </c>
      <c r="S152" s="13">
        <f t="shared" si="20"/>
        <v>0</v>
      </c>
      <c r="T152" s="13">
        <f t="shared" si="21"/>
        <v>0</v>
      </c>
      <c r="U152" s="13">
        <f t="shared" si="22"/>
        <v>0</v>
      </c>
      <c r="V152" s="13">
        <f t="shared" si="23"/>
        <v>0</v>
      </c>
      <c r="W152" s="13">
        <f t="shared" si="24"/>
        <v>0</v>
      </c>
    </row>
    <row r="153" spans="3:23" x14ac:dyDescent="0.2">
      <c r="C153" s="30">
        <v>41493</v>
      </c>
      <c r="D153" s="31">
        <v>0.05</v>
      </c>
      <c r="E153" s="31">
        <v>0.05</v>
      </c>
      <c r="F153" s="31">
        <v>0.08</v>
      </c>
      <c r="G153" s="31">
        <v>0.12</v>
      </c>
      <c r="H153" s="31">
        <v>0.32</v>
      </c>
      <c r="I153" s="31">
        <v>0.61</v>
      </c>
      <c r="J153" s="31">
        <v>1.38</v>
      </c>
      <c r="K153" s="31">
        <v>2</v>
      </c>
      <c r="L153" s="31">
        <v>2.61</v>
      </c>
      <c r="M153" s="31">
        <v>3.37</v>
      </c>
      <c r="N153" s="31">
        <v>3.68</v>
      </c>
      <c r="P153" s="13">
        <f t="shared" si="17"/>
        <v>0</v>
      </c>
      <c r="Q153" s="13">
        <f t="shared" si="18"/>
        <v>0</v>
      </c>
      <c r="R153" s="13">
        <f t="shared" si="19"/>
        <v>-1.0000000000000009E-2</v>
      </c>
      <c r="S153" s="13">
        <f t="shared" si="20"/>
        <v>-1.0000000000000009E-2</v>
      </c>
      <c r="T153" s="13">
        <f t="shared" si="21"/>
        <v>-4.0000000000000036E-2</v>
      </c>
      <c r="U153" s="13">
        <f t="shared" si="22"/>
        <v>-6.0000000000000053E-2</v>
      </c>
      <c r="V153" s="13">
        <f t="shared" si="23"/>
        <v>-4.9999999999999822E-2</v>
      </c>
      <c r="W153" s="13">
        <f t="shared" si="24"/>
        <v>-4.9999999999999822E-2</v>
      </c>
    </row>
    <row r="154" spans="3:23" x14ac:dyDescent="0.2">
      <c r="C154" s="32">
        <v>41494</v>
      </c>
      <c r="D154" s="33">
        <v>0.05</v>
      </c>
      <c r="E154" s="33">
        <v>0.05</v>
      </c>
      <c r="F154" s="33">
        <v>7.0000000000000007E-2</v>
      </c>
      <c r="G154" s="33">
        <v>0.12</v>
      </c>
      <c r="H154" s="33">
        <v>0.3</v>
      </c>
      <c r="I154" s="33">
        <v>0.61</v>
      </c>
      <c r="J154" s="33">
        <v>1.36</v>
      </c>
      <c r="K154" s="33">
        <v>1.98</v>
      </c>
      <c r="L154" s="33">
        <v>2.58</v>
      </c>
      <c r="M154" s="33">
        <v>3.37</v>
      </c>
      <c r="N154" s="33">
        <v>3.65</v>
      </c>
      <c r="P154" s="13">
        <f t="shared" si="17"/>
        <v>0</v>
      </c>
      <c r="Q154" s="13">
        <f t="shared" si="18"/>
        <v>-2.0000000000000018E-2</v>
      </c>
      <c r="R154" s="13">
        <f t="shared" si="19"/>
        <v>0</v>
      </c>
      <c r="S154" s="13">
        <f t="shared" si="20"/>
        <v>-1.9999999999999796E-2</v>
      </c>
      <c r="T154" s="13">
        <f t="shared" si="21"/>
        <v>-2.0000000000000018E-2</v>
      </c>
      <c r="U154" s="13">
        <f t="shared" si="22"/>
        <v>-2.9999999999999805E-2</v>
      </c>
      <c r="V154" s="13">
        <f t="shared" si="23"/>
        <v>0</v>
      </c>
      <c r="W154" s="13">
        <f t="shared" si="24"/>
        <v>-3.0000000000000249E-2</v>
      </c>
    </row>
    <row r="155" spans="3:23" x14ac:dyDescent="0.2">
      <c r="C155" s="30">
        <v>41495</v>
      </c>
      <c r="D155" s="31">
        <v>0.05</v>
      </c>
      <c r="E155" s="31">
        <v>0.05</v>
      </c>
      <c r="F155" s="31">
        <v>7.0000000000000007E-2</v>
      </c>
      <c r="G155" s="31">
        <v>0.11</v>
      </c>
      <c r="H155" s="31">
        <v>0.32</v>
      </c>
      <c r="I155" s="31">
        <v>0.61</v>
      </c>
      <c r="J155" s="31">
        <v>1.36</v>
      </c>
      <c r="K155" s="31">
        <v>1.98</v>
      </c>
      <c r="L155" s="31">
        <v>2.57</v>
      </c>
      <c r="M155" s="31">
        <v>3.36</v>
      </c>
      <c r="N155" s="31">
        <v>3.63</v>
      </c>
      <c r="P155" s="13">
        <f t="shared" si="17"/>
        <v>-9.999999999999995E-3</v>
      </c>
      <c r="Q155" s="13">
        <f t="shared" si="18"/>
        <v>2.0000000000000018E-2</v>
      </c>
      <c r="R155" s="13">
        <f t="shared" si="19"/>
        <v>0</v>
      </c>
      <c r="S155" s="13">
        <f t="shared" si="20"/>
        <v>0</v>
      </c>
      <c r="T155" s="13">
        <f t="shared" si="21"/>
        <v>0</v>
      </c>
      <c r="U155" s="13">
        <f t="shared" si="22"/>
        <v>-1.0000000000000231E-2</v>
      </c>
      <c r="V155" s="13">
        <f t="shared" si="23"/>
        <v>-1.0000000000000231E-2</v>
      </c>
      <c r="W155" s="13">
        <f t="shared" si="24"/>
        <v>-2.0000000000000018E-2</v>
      </c>
    </row>
    <row r="156" spans="3:23" x14ac:dyDescent="0.2">
      <c r="C156" s="32">
        <v>41498</v>
      </c>
      <c r="D156" s="33">
        <v>0.05</v>
      </c>
      <c r="E156" s="33">
        <v>0.06</v>
      </c>
      <c r="F156" s="33">
        <v>0.08</v>
      </c>
      <c r="G156" s="33">
        <v>0.12</v>
      </c>
      <c r="H156" s="33">
        <v>0.32</v>
      </c>
      <c r="I156" s="33">
        <v>0.62</v>
      </c>
      <c r="J156" s="33">
        <v>1.39</v>
      </c>
      <c r="K156" s="33">
        <v>2.0099999999999998</v>
      </c>
      <c r="L156" s="33">
        <v>2.61</v>
      </c>
      <c r="M156" s="33">
        <v>3.39</v>
      </c>
      <c r="N156" s="33">
        <v>3.67</v>
      </c>
      <c r="P156" s="13">
        <f t="shared" si="17"/>
        <v>9.999999999999995E-3</v>
      </c>
      <c r="Q156" s="13">
        <f t="shared" si="18"/>
        <v>0</v>
      </c>
      <c r="R156" s="13">
        <f t="shared" si="19"/>
        <v>1.0000000000000009E-2</v>
      </c>
      <c r="S156" s="13">
        <f t="shared" si="20"/>
        <v>2.9999999999999805E-2</v>
      </c>
      <c r="T156" s="13">
        <f t="shared" si="21"/>
        <v>2.9999999999999805E-2</v>
      </c>
      <c r="U156" s="13">
        <f t="shared" si="22"/>
        <v>4.0000000000000036E-2</v>
      </c>
      <c r="V156" s="13">
        <f t="shared" si="23"/>
        <v>3.0000000000000249E-2</v>
      </c>
      <c r="W156" s="13">
        <f t="shared" si="24"/>
        <v>4.0000000000000036E-2</v>
      </c>
    </row>
    <row r="157" spans="3:23" x14ac:dyDescent="0.2">
      <c r="C157" s="30">
        <v>41499</v>
      </c>
      <c r="D157" s="31">
        <v>0.06</v>
      </c>
      <c r="E157" s="31">
        <v>0.06</v>
      </c>
      <c r="F157" s="31">
        <v>0.08</v>
      </c>
      <c r="G157" s="31">
        <v>0.12</v>
      </c>
      <c r="H157" s="31">
        <v>0.34</v>
      </c>
      <c r="I157" s="31">
        <v>0.68</v>
      </c>
      <c r="J157" s="31">
        <v>1.49</v>
      </c>
      <c r="K157" s="31">
        <v>2.13</v>
      </c>
      <c r="L157" s="31">
        <v>2.71</v>
      </c>
      <c r="M157" s="31">
        <v>3.48</v>
      </c>
      <c r="N157" s="31">
        <v>3.75</v>
      </c>
      <c r="P157" s="13">
        <f t="shared" si="17"/>
        <v>0</v>
      </c>
      <c r="Q157" s="13">
        <f t="shared" si="18"/>
        <v>2.0000000000000018E-2</v>
      </c>
      <c r="R157" s="13">
        <f t="shared" si="19"/>
        <v>6.0000000000000053E-2</v>
      </c>
      <c r="S157" s="13">
        <f t="shared" si="20"/>
        <v>0.10000000000000009</v>
      </c>
      <c r="T157" s="13">
        <f t="shared" si="21"/>
        <v>0.12000000000000011</v>
      </c>
      <c r="U157" s="13">
        <f t="shared" si="22"/>
        <v>0.10000000000000009</v>
      </c>
      <c r="V157" s="13">
        <f t="shared" si="23"/>
        <v>8.9999999999999858E-2</v>
      </c>
      <c r="W157" s="13">
        <f t="shared" si="24"/>
        <v>8.0000000000000071E-2</v>
      </c>
    </row>
    <row r="158" spans="3:23" x14ac:dyDescent="0.2">
      <c r="C158" s="32">
        <v>41500</v>
      </c>
      <c r="D158" s="33">
        <v>0.06</v>
      </c>
      <c r="E158" s="33">
        <v>0.05</v>
      </c>
      <c r="F158" s="33">
        <v>7.0000000000000007E-2</v>
      </c>
      <c r="G158" s="33">
        <v>0.12</v>
      </c>
      <c r="H158" s="33">
        <v>0.34</v>
      </c>
      <c r="I158" s="33">
        <v>0.67</v>
      </c>
      <c r="J158" s="33">
        <v>1.48</v>
      </c>
      <c r="K158" s="33">
        <v>2.12</v>
      </c>
      <c r="L158" s="33">
        <v>2.71</v>
      </c>
      <c r="M158" s="33">
        <v>3.48</v>
      </c>
      <c r="N158" s="33">
        <v>3.75</v>
      </c>
      <c r="P158" s="13">
        <f t="shared" si="17"/>
        <v>0</v>
      </c>
      <c r="Q158" s="13">
        <f t="shared" si="18"/>
        <v>0</v>
      </c>
      <c r="R158" s="13">
        <f t="shared" si="19"/>
        <v>-1.0000000000000009E-2</v>
      </c>
      <c r="S158" s="13">
        <f t="shared" si="20"/>
        <v>-1.0000000000000009E-2</v>
      </c>
      <c r="T158" s="13">
        <f t="shared" si="21"/>
        <v>-9.9999999999997868E-3</v>
      </c>
      <c r="U158" s="13">
        <f t="shared" si="22"/>
        <v>0</v>
      </c>
      <c r="V158" s="13">
        <f t="shared" si="23"/>
        <v>0</v>
      </c>
      <c r="W158" s="13">
        <f t="shared" si="24"/>
        <v>0</v>
      </c>
    </row>
    <row r="159" spans="3:23" x14ac:dyDescent="0.2">
      <c r="C159" s="30">
        <v>41501</v>
      </c>
      <c r="D159" s="31">
        <v>0.05</v>
      </c>
      <c r="E159" s="31">
        <v>0.05</v>
      </c>
      <c r="F159" s="31">
        <v>0.08</v>
      </c>
      <c r="G159" s="31">
        <v>0.13</v>
      </c>
      <c r="H159" s="31">
        <v>0.36</v>
      </c>
      <c r="I159" s="31">
        <v>0.7</v>
      </c>
      <c r="J159" s="31">
        <v>1.54</v>
      </c>
      <c r="K159" s="31">
        <v>2.1800000000000002</v>
      </c>
      <c r="L159" s="31">
        <v>2.77</v>
      </c>
      <c r="M159" s="31">
        <v>3.54</v>
      </c>
      <c r="N159" s="31">
        <v>3.81</v>
      </c>
      <c r="P159" s="13">
        <f t="shared" si="17"/>
        <v>1.0000000000000009E-2</v>
      </c>
      <c r="Q159" s="13">
        <f t="shared" si="18"/>
        <v>1.9999999999999962E-2</v>
      </c>
      <c r="R159" s="13">
        <f t="shared" si="19"/>
        <v>2.9999999999999916E-2</v>
      </c>
      <c r="S159" s="13">
        <f t="shared" si="20"/>
        <v>6.0000000000000053E-2</v>
      </c>
      <c r="T159" s="13">
        <f t="shared" si="21"/>
        <v>6.0000000000000053E-2</v>
      </c>
      <c r="U159" s="13">
        <f t="shared" si="22"/>
        <v>6.0000000000000053E-2</v>
      </c>
      <c r="V159" s="13">
        <f t="shared" si="23"/>
        <v>6.0000000000000053E-2</v>
      </c>
      <c r="W159" s="13">
        <f t="shared" si="24"/>
        <v>6.0000000000000053E-2</v>
      </c>
    </row>
    <row r="160" spans="3:23" x14ac:dyDescent="0.2">
      <c r="C160" s="32">
        <v>41502</v>
      </c>
      <c r="D160" s="33">
        <v>0.05</v>
      </c>
      <c r="E160" s="33">
        <v>0.05</v>
      </c>
      <c r="F160" s="33">
        <v>0.08</v>
      </c>
      <c r="G160" s="33">
        <v>0.13</v>
      </c>
      <c r="H160" s="33">
        <v>0.36</v>
      </c>
      <c r="I160" s="33">
        <v>0.73</v>
      </c>
      <c r="J160" s="33">
        <v>1.6</v>
      </c>
      <c r="K160" s="33">
        <v>2.25</v>
      </c>
      <c r="L160" s="33">
        <v>2.84</v>
      </c>
      <c r="M160" s="33">
        <v>3.61</v>
      </c>
      <c r="N160" s="33">
        <v>3.86</v>
      </c>
      <c r="P160" s="13">
        <f t="shared" si="17"/>
        <v>0</v>
      </c>
      <c r="Q160" s="13">
        <f t="shared" si="18"/>
        <v>0</v>
      </c>
      <c r="R160" s="13">
        <f t="shared" si="19"/>
        <v>3.0000000000000027E-2</v>
      </c>
      <c r="S160" s="13">
        <f t="shared" si="20"/>
        <v>6.0000000000000053E-2</v>
      </c>
      <c r="T160" s="13">
        <f t="shared" si="21"/>
        <v>6.999999999999984E-2</v>
      </c>
      <c r="U160" s="13">
        <f t="shared" si="22"/>
        <v>6.999999999999984E-2</v>
      </c>
      <c r="V160" s="13">
        <f t="shared" si="23"/>
        <v>6.999999999999984E-2</v>
      </c>
      <c r="W160" s="13">
        <f t="shared" si="24"/>
        <v>4.9999999999999822E-2</v>
      </c>
    </row>
    <row r="161" spans="3:23" x14ac:dyDescent="0.2">
      <c r="C161" s="30">
        <v>41505</v>
      </c>
      <c r="D161" s="31">
        <v>0.03</v>
      </c>
      <c r="E161" s="31">
        <v>0.06</v>
      </c>
      <c r="F161" s="31">
        <v>0.08</v>
      </c>
      <c r="G161" s="31">
        <v>0.13</v>
      </c>
      <c r="H161" s="31">
        <v>0.36</v>
      </c>
      <c r="I161" s="31">
        <v>0.76</v>
      </c>
      <c r="J161" s="31">
        <v>1.63</v>
      </c>
      <c r="K161" s="31">
        <v>2.29</v>
      </c>
      <c r="L161" s="31">
        <v>2.88</v>
      </c>
      <c r="M161" s="31">
        <v>3.64</v>
      </c>
      <c r="N161" s="31">
        <v>3.89</v>
      </c>
      <c r="P161" s="13">
        <f t="shared" si="17"/>
        <v>0</v>
      </c>
      <c r="Q161" s="13">
        <f t="shared" si="18"/>
        <v>0</v>
      </c>
      <c r="R161" s="13">
        <f t="shared" si="19"/>
        <v>3.0000000000000027E-2</v>
      </c>
      <c r="S161" s="13">
        <f t="shared" si="20"/>
        <v>2.9999999999999805E-2</v>
      </c>
      <c r="T161" s="13">
        <f t="shared" si="21"/>
        <v>4.0000000000000036E-2</v>
      </c>
      <c r="U161" s="13">
        <f t="shared" si="22"/>
        <v>4.0000000000000036E-2</v>
      </c>
      <c r="V161" s="13">
        <f t="shared" si="23"/>
        <v>3.0000000000000249E-2</v>
      </c>
      <c r="W161" s="13">
        <f t="shared" si="24"/>
        <v>3.0000000000000249E-2</v>
      </c>
    </row>
    <row r="162" spans="3:23" x14ac:dyDescent="0.2">
      <c r="C162" s="32">
        <v>41506</v>
      </c>
      <c r="D162" s="33">
        <v>0.03</v>
      </c>
      <c r="E162" s="33">
        <v>0.04</v>
      </c>
      <c r="F162" s="33">
        <v>7.0000000000000007E-2</v>
      </c>
      <c r="G162" s="33">
        <v>0.13</v>
      </c>
      <c r="H162" s="33">
        <v>0.36</v>
      </c>
      <c r="I162" s="33">
        <v>0.73</v>
      </c>
      <c r="J162" s="33">
        <v>1.57</v>
      </c>
      <c r="K162" s="33">
        <v>2.2200000000000002</v>
      </c>
      <c r="L162" s="33">
        <v>2.82</v>
      </c>
      <c r="M162" s="33">
        <v>3.59</v>
      </c>
      <c r="N162" s="33">
        <v>3.86</v>
      </c>
      <c r="P162" s="13">
        <f t="shared" si="17"/>
        <v>0</v>
      </c>
      <c r="Q162" s="13">
        <f t="shared" si="18"/>
        <v>0</v>
      </c>
      <c r="R162" s="13">
        <f t="shared" si="19"/>
        <v>-3.0000000000000027E-2</v>
      </c>
      <c r="S162" s="13">
        <f t="shared" si="20"/>
        <v>-5.9999999999999831E-2</v>
      </c>
      <c r="T162" s="13">
        <f t="shared" si="21"/>
        <v>-6.999999999999984E-2</v>
      </c>
      <c r="U162" s="13">
        <f t="shared" si="22"/>
        <v>-6.0000000000000053E-2</v>
      </c>
      <c r="V162" s="13">
        <f t="shared" si="23"/>
        <v>-5.0000000000000266E-2</v>
      </c>
      <c r="W162" s="13">
        <f t="shared" si="24"/>
        <v>-3.0000000000000249E-2</v>
      </c>
    </row>
    <row r="163" spans="3:23" x14ac:dyDescent="0.2">
      <c r="C163" s="30">
        <v>41507</v>
      </c>
      <c r="D163" s="31">
        <v>0.02</v>
      </c>
      <c r="E163" s="31">
        <v>0.04</v>
      </c>
      <c r="F163" s="31">
        <v>7.0000000000000007E-2</v>
      </c>
      <c r="G163" s="31">
        <v>0.14000000000000001</v>
      </c>
      <c r="H163" s="31">
        <v>0.38</v>
      </c>
      <c r="I163" s="31">
        <v>0.76</v>
      </c>
      <c r="J163" s="31">
        <v>1.64</v>
      </c>
      <c r="K163" s="31">
        <v>2.2999999999999998</v>
      </c>
      <c r="L163" s="31">
        <v>2.87</v>
      </c>
      <c r="M163" s="31">
        <v>3.64</v>
      </c>
      <c r="N163" s="31">
        <v>3.9</v>
      </c>
      <c r="P163" s="13">
        <f t="shared" si="17"/>
        <v>1.0000000000000009E-2</v>
      </c>
      <c r="Q163" s="13">
        <f t="shared" si="18"/>
        <v>2.0000000000000018E-2</v>
      </c>
      <c r="R163" s="13">
        <f t="shared" si="19"/>
        <v>3.0000000000000027E-2</v>
      </c>
      <c r="S163" s="13">
        <f t="shared" si="20"/>
        <v>6.999999999999984E-2</v>
      </c>
      <c r="T163" s="13">
        <f t="shared" si="21"/>
        <v>7.9999999999999627E-2</v>
      </c>
      <c r="U163" s="13">
        <f t="shared" si="22"/>
        <v>5.0000000000000266E-2</v>
      </c>
      <c r="V163" s="13">
        <f t="shared" si="23"/>
        <v>5.0000000000000266E-2</v>
      </c>
      <c r="W163" s="13">
        <f t="shared" si="24"/>
        <v>4.0000000000000036E-2</v>
      </c>
    </row>
    <row r="164" spans="3:23" x14ac:dyDescent="0.2">
      <c r="C164" s="32">
        <v>41508</v>
      </c>
      <c r="D164" s="33">
        <v>0.01</v>
      </c>
      <c r="E164" s="33">
        <v>0.03</v>
      </c>
      <c r="F164" s="33">
        <v>0.06</v>
      </c>
      <c r="G164" s="33">
        <v>0.14000000000000001</v>
      </c>
      <c r="H164" s="33">
        <v>0.42</v>
      </c>
      <c r="I164" s="33">
        <v>0.82</v>
      </c>
      <c r="J164" s="33">
        <v>1.71</v>
      </c>
      <c r="K164" s="33">
        <v>2.34</v>
      </c>
      <c r="L164" s="33">
        <v>2.9</v>
      </c>
      <c r="M164" s="33">
        <v>3.63</v>
      </c>
      <c r="N164" s="33">
        <v>3.88</v>
      </c>
      <c r="P164" s="13">
        <f t="shared" si="17"/>
        <v>0</v>
      </c>
      <c r="Q164" s="13">
        <f t="shared" si="18"/>
        <v>3.999999999999998E-2</v>
      </c>
      <c r="R164" s="13">
        <f t="shared" si="19"/>
        <v>5.9999999999999942E-2</v>
      </c>
      <c r="S164" s="13">
        <f t="shared" si="20"/>
        <v>7.0000000000000062E-2</v>
      </c>
      <c r="T164" s="13">
        <f t="shared" si="21"/>
        <v>4.0000000000000036E-2</v>
      </c>
      <c r="U164" s="13">
        <f t="shared" si="22"/>
        <v>2.9999999999999805E-2</v>
      </c>
      <c r="V164" s="13">
        <f t="shared" si="23"/>
        <v>-1.0000000000000231E-2</v>
      </c>
      <c r="W164" s="13">
        <f t="shared" si="24"/>
        <v>-2.0000000000000018E-2</v>
      </c>
    </row>
    <row r="165" spans="3:23" x14ac:dyDescent="0.2">
      <c r="C165" s="30">
        <v>41509</v>
      </c>
      <c r="D165" s="31">
        <v>0.02</v>
      </c>
      <c r="E165" s="31">
        <v>0.03</v>
      </c>
      <c r="F165" s="31">
        <v>0.06</v>
      </c>
      <c r="G165" s="31">
        <v>0.14000000000000001</v>
      </c>
      <c r="H165" s="31">
        <v>0.4</v>
      </c>
      <c r="I165" s="31">
        <v>0.8</v>
      </c>
      <c r="J165" s="31">
        <v>1.66</v>
      </c>
      <c r="K165" s="31">
        <v>2.27</v>
      </c>
      <c r="L165" s="31">
        <v>2.82</v>
      </c>
      <c r="M165" s="31">
        <v>3.55</v>
      </c>
      <c r="N165" s="31">
        <v>3.8</v>
      </c>
      <c r="P165" s="13">
        <f t="shared" si="17"/>
        <v>0</v>
      </c>
      <c r="Q165" s="13">
        <f t="shared" si="18"/>
        <v>-1.9999999999999962E-2</v>
      </c>
      <c r="R165" s="13">
        <f t="shared" si="19"/>
        <v>-1.9999999999999907E-2</v>
      </c>
      <c r="S165" s="13">
        <f t="shared" si="20"/>
        <v>-5.0000000000000044E-2</v>
      </c>
      <c r="T165" s="13">
        <f t="shared" si="21"/>
        <v>-6.999999999999984E-2</v>
      </c>
      <c r="U165" s="13">
        <f t="shared" si="22"/>
        <v>-8.0000000000000071E-2</v>
      </c>
      <c r="V165" s="13">
        <f t="shared" si="23"/>
        <v>-8.0000000000000071E-2</v>
      </c>
      <c r="W165" s="13">
        <f t="shared" si="24"/>
        <v>-8.0000000000000071E-2</v>
      </c>
    </row>
    <row r="166" spans="3:23" x14ac:dyDescent="0.2">
      <c r="C166" s="32">
        <v>41512</v>
      </c>
      <c r="D166" s="33">
        <v>0.03</v>
      </c>
      <c r="E166" s="33">
        <v>0.04</v>
      </c>
      <c r="F166" s="33">
        <v>7.0000000000000007E-2</v>
      </c>
      <c r="G166" s="33">
        <v>0.13</v>
      </c>
      <c r="H166" s="33">
        <v>0.41</v>
      </c>
      <c r="I166" s="33">
        <v>0.79</v>
      </c>
      <c r="J166" s="33">
        <v>1.61</v>
      </c>
      <c r="K166" s="33">
        <v>2.23</v>
      </c>
      <c r="L166" s="33">
        <v>2.79</v>
      </c>
      <c r="M166" s="33">
        <v>3.52</v>
      </c>
      <c r="N166" s="33">
        <v>3.77</v>
      </c>
      <c r="P166" s="13">
        <f t="shared" si="17"/>
        <v>-1.0000000000000009E-2</v>
      </c>
      <c r="Q166" s="13">
        <f t="shared" si="18"/>
        <v>9.9999999999999534E-3</v>
      </c>
      <c r="R166" s="13">
        <f t="shared" si="19"/>
        <v>-1.0000000000000009E-2</v>
      </c>
      <c r="S166" s="13">
        <f t="shared" si="20"/>
        <v>-4.9999999999999822E-2</v>
      </c>
      <c r="T166" s="13">
        <f t="shared" si="21"/>
        <v>-4.0000000000000036E-2</v>
      </c>
      <c r="U166" s="13">
        <f t="shared" si="22"/>
        <v>-2.9999999999999805E-2</v>
      </c>
      <c r="V166" s="13">
        <f t="shared" si="23"/>
        <v>-2.9999999999999805E-2</v>
      </c>
      <c r="W166" s="13">
        <f t="shared" si="24"/>
        <v>-2.9999999999999805E-2</v>
      </c>
    </row>
    <row r="167" spans="3:23" x14ac:dyDescent="0.2">
      <c r="C167" s="30">
        <v>41513</v>
      </c>
      <c r="D167" s="31">
        <v>0.04</v>
      </c>
      <c r="E167" s="31">
        <v>0.05</v>
      </c>
      <c r="F167" s="31">
        <v>7.0000000000000007E-2</v>
      </c>
      <c r="G167" s="31">
        <v>0.12</v>
      </c>
      <c r="H167" s="31">
        <v>0.38</v>
      </c>
      <c r="I167" s="31">
        <v>0.77</v>
      </c>
      <c r="J167" s="31">
        <v>1.56</v>
      </c>
      <c r="K167" s="31">
        <v>2.15</v>
      </c>
      <c r="L167" s="31">
        <v>2.72</v>
      </c>
      <c r="M167" s="31">
        <v>3.45</v>
      </c>
      <c r="N167" s="31">
        <v>3.7</v>
      </c>
      <c r="P167" s="13">
        <f t="shared" si="17"/>
        <v>-1.0000000000000009E-2</v>
      </c>
      <c r="Q167" s="13">
        <f t="shared" si="18"/>
        <v>-2.9999999999999971E-2</v>
      </c>
      <c r="R167" s="13">
        <f t="shared" si="19"/>
        <v>-2.0000000000000018E-2</v>
      </c>
      <c r="S167" s="13">
        <f t="shared" si="20"/>
        <v>-5.0000000000000044E-2</v>
      </c>
      <c r="T167" s="13">
        <f t="shared" si="21"/>
        <v>-8.0000000000000071E-2</v>
      </c>
      <c r="U167" s="13">
        <f t="shared" si="22"/>
        <v>-6.999999999999984E-2</v>
      </c>
      <c r="V167" s="13">
        <f t="shared" si="23"/>
        <v>-6.999999999999984E-2</v>
      </c>
      <c r="W167" s="13">
        <f t="shared" si="24"/>
        <v>-6.999999999999984E-2</v>
      </c>
    </row>
    <row r="168" spans="3:23" x14ac:dyDescent="0.2">
      <c r="C168" s="32">
        <v>41514</v>
      </c>
      <c r="D168" s="33">
        <v>0.04</v>
      </c>
      <c r="E168" s="33">
        <v>0.03</v>
      </c>
      <c r="F168" s="33">
        <v>7.0000000000000007E-2</v>
      </c>
      <c r="G168" s="33">
        <v>0.14000000000000001</v>
      </c>
      <c r="H168" s="33">
        <v>0.4</v>
      </c>
      <c r="I168" s="33">
        <v>0.79</v>
      </c>
      <c r="J168" s="33">
        <v>1.62</v>
      </c>
      <c r="K168" s="33">
        <v>2.2200000000000002</v>
      </c>
      <c r="L168" s="33">
        <v>2.78</v>
      </c>
      <c r="M168" s="33">
        <v>3.5</v>
      </c>
      <c r="N168" s="33">
        <v>3.75</v>
      </c>
      <c r="P168" s="13">
        <f t="shared" si="17"/>
        <v>2.0000000000000018E-2</v>
      </c>
      <c r="Q168" s="13">
        <f t="shared" si="18"/>
        <v>2.0000000000000018E-2</v>
      </c>
      <c r="R168" s="13">
        <f t="shared" si="19"/>
        <v>2.0000000000000018E-2</v>
      </c>
      <c r="S168" s="13">
        <f t="shared" si="20"/>
        <v>6.0000000000000053E-2</v>
      </c>
      <c r="T168" s="13">
        <f t="shared" si="21"/>
        <v>7.0000000000000284E-2</v>
      </c>
      <c r="U168" s="13">
        <f t="shared" si="22"/>
        <v>5.9999999999999609E-2</v>
      </c>
      <c r="V168" s="13">
        <f t="shared" si="23"/>
        <v>4.9999999999999822E-2</v>
      </c>
      <c r="W168" s="13">
        <f t="shared" si="24"/>
        <v>4.9999999999999822E-2</v>
      </c>
    </row>
    <row r="169" spans="3:23" x14ac:dyDescent="0.2">
      <c r="C169" s="30">
        <v>41515</v>
      </c>
      <c r="D169" s="31">
        <v>0.03</v>
      </c>
      <c r="E169" s="31">
        <v>0.02</v>
      </c>
      <c r="F169" s="31">
        <v>0.06</v>
      </c>
      <c r="G169" s="31">
        <v>0.14000000000000001</v>
      </c>
      <c r="H169" s="31">
        <v>0.39</v>
      </c>
      <c r="I169" s="31">
        <v>0.79</v>
      </c>
      <c r="J169" s="31">
        <v>1.6</v>
      </c>
      <c r="K169" s="31">
        <v>2.2000000000000002</v>
      </c>
      <c r="L169" s="31">
        <v>2.75</v>
      </c>
      <c r="M169" s="31">
        <v>3.45</v>
      </c>
      <c r="N169" s="31">
        <v>3.7</v>
      </c>
      <c r="P169" s="13">
        <f t="shared" si="17"/>
        <v>0</v>
      </c>
      <c r="Q169" s="13">
        <f t="shared" si="18"/>
        <v>-1.0000000000000009E-2</v>
      </c>
      <c r="R169" s="13">
        <f t="shared" si="19"/>
        <v>0</v>
      </c>
      <c r="S169" s="13">
        <f t="shared" si="20"/>
        <v>-2.0000000000000018E-2</v>
      </c>
      <c r="T169" s="13">
        <f t="shared" si="21"/>
        <v>-2.0000000000000018E-2</v>
      </c>
      <c r="U169" s="13">
        <f t="shared" si="22"/>
        <v>-2.9999999999999805E-2</v>
      </c>
      <c r="V169" s="13">
        <f t="shared" si="23"/>
        <v>-4.9999999999999822E-2</v>
      </c>
      <c r="W169" s="13">
        <f t="shared" si="24"/>
        <v>-4.9999999999999822E-2</v>
      </c>
    </row>
    <row r="170" spans="3:23" x14ac:dyDescent="0.2">
      <c r="C170" s="32">
        <v>41516</v>
      </c>
      <c r="D170" s="33">
        <v>0.02</v>
      </c>
      <c r="E170" s="33">
        <v>0.03</v>
      </c>
      <c r="F170" s="33">
        <v>0.05</v>
      </c>
      <c r="G170" s="33">
        <v>0.13</v>
      </c>
      <c r="H170" s="33">
        <v>0.39</v>
      </c>
      <c r="I170" s="33">
        <v>0.79</v>
      </c>
      <c r="J170" s="33">
        <v>1.62</v>
      </c>
      <c r="K170" s="33">
        <v>2.2400000000000002</v>
      </c>
      <c r="L170" s="33">
        <v>2.78</v>
      </c>
      <c r="M170" s="33">
        <v>3.46</v>
      </c>
      <c r="N170" s="33">
        <v>3.7</v>
      </c>
      <c r="P170" s="13">
        <f t="shared" si="17"/>
        <v>-1.0000000000000009E-2</v>
      </c>
      <c r="Q170" s="13">
        <f t="shared" si="18"/>
        <v>0</v>
      </c>
      <c r="R170" s="13">
        <f t="shared" si="19"/>
        <v>0</v>
      </c>
      <c r="S170" s="13">
        <f t="shared" si="20"/>
        <v>2.0000000000000018E-2</v>
      </c>
      <c r="T170" s="13">
        <f t="shared" si="21"/>
        <v>4.0000000000000036E-2</v>
      </c>
      <c r="U170" s="13">
        <f t="shared" si="22"/>
        <v>2.9999999999999805E-2</v>
      </c>
      <c r="V170" s="13">
        <f t="shared" si="23"/>
        <v>9.9999999999997868E-3</v>
      </c>
      <c r="W170" s="13">
        <f t="shared" si="24"/>
        <v>0</v>
      </c>
    </row>
    <row r="171" spans="3:23" x14ac:dyDescent="0.2">
      <c r="C171" s="30">
        <v>41520</v>
      </c>
      <c r="D171" s="31">
        <v>0.03</v>
      </c>
      <c r="E171" s="31">
        <v>0.02</v>
      </c>
      <c r="F171" s="31">
        <v>0.05</v>
      </c>
      <c r="G171" s="31">
        <v>0.14000000000000001</v>
      </c>
      <c r="H171" s="31">
        <v>0.43</v>
      </c>
      <c r="I171" s="31">
        <v>0.83</v>
      </c>
      <c r="J171" s="31">
        <v>1.68</v>
      </c>
      <c r="K171" s="31">
        <v>2.31</v>
      </c>
      <c r="L171" s="31">
        <v>2.86</v>
      </c>
      <c r="M171" s="31">
        <v>3.54</v>
      </c>
      <c r="N171" s="31">
        <v>3.79</v>
      </c>
      <c r="P171" s="13">
        <f t="shared" si="17"/>
        <v>1.0000000000000009E-2</v>
      </c>
      <c r="Q171" s="13">
        <f t="shared" si="18"/>
        <v>3.999999999999998E-2</v>
      </c>
      <c r="R171" s="13">
        <f t="shared" si="19"/>
        <v>3.9999999999999925E-2</v>
      </c>
      <c r="S171" s="13">
        <f t="shared" si="20"/>
        <v>5.9999999999999831E-2</v>
      </c>
      <c r="T171" s="13">
        <f t="shared" si="21"/>
        <v>6.999999999999984E-2</v>
      </c>
      <c r="U171" s="13">
        <f t="shared" si="22"/>
        <v>8.0000000000000071E-2</v>
      </c>
      <c r="V171" s="13">
        <f t="shared" si="23"/>
        <v>8.0000000000000071E-2</v>
      </c>
      <c r="W171" s="13">
        <f t="shared" si="24"/>
        <v>8.9999999999999858E-2</v>
      </c>
    </row>
    <row r="172" spans="3:23" x14ac:dyDescent="0.2">
      <c r="C172" s="32">
        <v>41521</v>
      </c>
      <c r="D172" s="33">
        <v>0.02</v>
      </c>
      <c r="E172" s="33">
        <v>0.02</v>
      </c>
      <c r="F172" s="33">
        <v>0.05</v>
      </c>
      <c r="G172" s="33">
        <v>0.14000000000000001</v>
      </c>
      <c r="H172" s="33">
        <v>0.46</v>
      </c>
      <c r="I172" s="33">
        <v>0.89</v>
      </c>
      <c r="J172" s="33">
        <v>1.74</v>
      </c>
      <c r="K172" s="33">
        <v>2.36</v>
      </c>
      <c r="L172" s="33">
        <v>2.9</v>
      </c>
      <c r="M172" s="33">
        <v>3.56</v>
      </c>
      <c r="N172" s="33">
        <v>3.8</v>
      </c>
      <c r="P172" s="13">
        <f t="shared" si="17"/>
        <v>0</v>
      </c>
      <c r="Q172" s="13">
        <f t="shared" si="18"/>
        <v>3.0000000000000027E-2</v>
      </c>
      <c r="R172" s="13">
        <f t="shared" si="19"/>
        <v>6.0000000000000053E-2</v>
      </c>
      <c r="S172" s="13">
        <f t="shared" si="20"/>
        <v>6.0000000000000053E-2</v>
      </c>
      <c r="T172" s="13">
        <f t="shared" si="21"/>
        <v>4.9999999999999822E-2</v>
      </c>
      <c r="U172" s="13">
        <f t="shared" si="22"/>
        <v>4.0000000000000036E-2</v>
      </c>
      <c r="V172" s="13">
        <f t="shared" si="23"/>
        <v>2.0000000000000018E-2</v>
      </c>
      <c r="W172" s="13">
        <f t="shared" si="24"/>
        <v>9.9999999999997868E-3</v>
      </c>
    </row>
    <row r="173" spans="3:23" x14ac:dyDescent="0.2">
      <c r="C173" s="30">
        <v>41522</v>
      </c>
      <c r="D173" s="31">
        <v>0.03</v>
      </c>
      <c r="E173" s="31">
        <v>0.02</v>
      </c>
      <c r="F173" s="31">
        <v>0.06</v>
      </c>
      <c r="G173" s="31">
        <v>0.16</v>
      </c>
      <c r="H173" s="31">
        <v>0.52</v>
      </c>
      <c r="I173" s="31">
        <v>0.97</v>
      </c>
      <c r="J173" s="31">
        <v>1.85</v>
      </c>
      <c r="K173" s="31">
        <v>2.4500000000000002</v>
      </c>
      <c r="L173" s="31">
        <v>2.98</v>
      </c>
      <c r="M173" s="31">
        <v>3.64</v>
      </c>
      <c r="N173" s="31">
        <v>3.88</v>
      </c>
      <c r="P173" s="13">
        <f t="shared" si="17"/>
        <v>1.999999999999999E-2</v>
      </c>
      <c r="Q173" s="13">
        <f t="shared" si="18"/>
        <v>0.06</v>
      </c>
      <c r="R173" s="13">
        <f t="shared" si="19"/>
        <v>7.999999999999996E-2</v>
      </c>
      <c r="S173" s="13">
        <f t="shared" si="20"/>
        <v>0.1100000000000001</v>
      </c>
      <c r="T173" s="13">
        <f t="shared" si="21"/>
        <v>9.0000000000000302E-2</v>
      </c>
      <c r="U173" s="13">
        <f t="shared" si="22"/>
        <v>8.0000000000000071E-2</v>
      </c>
      <c r="V173" s="13">
        <f t="shared" si="23"/>
        <v>8.0000000000000071E-2</v>
      </c>
      <c r="W173" s="13">
        <f t="shared" si="24"/>
        <v>8.0000000000000071E-2</v>
      </c>
    </row>
    <row r="174" spans="3:23" x14ac:dyDescent="0.2">
      <c r="C174" s="32">
        <v>41523</v>
      </c>
      <c r="D174" s="33">
        <v>0.02</v>
      </c>
      <c r="E174" s="33">
        <v>0.02</v>
      </c>
      <c r="F174" s="33">
        <v>0.05</v>
      </c>
      <c r="G174" s="33">
        <v>0.14000000000000001</v>
      </c>
      <c r="H174" s="33">
        <v>0.46</v>
      </c>
      <c r="I174" s="33">
        <v>0.91</v>
      </c>
      <c r="J174" s="33">
        <v>1.77</v>
      </c>
      <c r="K174" s="33">
        <v>2.38</v>
      </c>
      <c r="L174" s="33">
        <v>2.94</v>
      </c>
      <c r="M174" s="33">
        <v>3.62</v>
      </c>
      <c r="N174" s="33">
        <v>3.87</v>
      </c>
      <c r="P174" s="13">
        <f t="shared" si="17"/>
        <v>-1.999999999999999E-2</v>
      </c>
      <c r="Q174" s="13">
        <f t="shared" si="18"/>
        <v>-0.06</v>
      </c>
      <c r="R174" s="13">
        <f t="shared" si="19"/>
        <v>-5.9999999999999942E-2</v>
      </c>
      <c r="S174" s="13">
        <f t="shared" si="20"/>
        <v>-8.0000000000000071E-2</v>
      </c>
      <c r="T174" s="13">
        <f t="shared" si="21"/>
        <v>-7.0000000000000284E-2</v>
      </c>
      <c r="U174" s="13">
        <f t="shared" si="22"/>
        <v>-4.0000000000000036E-2</v>
      </c>
      <c r="V174" s="13">
        <f t="shared" si="23"/>
        <v>-2.0000000000000018E-2</v>
      </c>
      <c r="W174" s="13">
        <f t="shared" si="24"/>
        <v>-9.9999999999997868E-3</v>
      </c>
    </row>
    <row r="175" spans="3:23" x14ac:dyDescent="0.2">
      <c r="C175" s="30">
        <v>41526</v>
      </c>
      <c r="D175" s="31">
        <v>0.02</v>
      </c>
      <c r="E175" s="31">
        <v>0.02</v>
      </c>
      <c r="F175" s="31">
        <v>0.04</v>
      </c>
      <c r="G175" s="31">
        <v>0.12</v>
      </c>
      <c r="H175" s="31">
        <v>0.45</v>
      </c>
      <c r="I175" s="31">
        <v>0.87</v>
      </c>
      <c r="J175" s="31">
        <v>1.71</v>
      </c>
      <c r="K175" s="31">
        <v>2.34</v>
      </c>
      <c r="L175" s="31">
        <v>2.9</v>
      </c>
      <c r="M175" s="31">
        <v>3.6</v>
      </c>
      <c r="N175" s="31">
        <v>3.84</v>
      </c>
      <c r="P175" s="13">
        <f t="shared" si="17"/>
        <v>-2.0000000000000018E-2</v>
      </c>
      <c r="Q175" s="13">
        <f t="shared" si="18"/>
        <v>-1.0000000000000009E-2</v>
      </c>
      <c r="R175" s="13">
        <f t="shared" si="19"/>
        <v>-4.0000000000000036E-2</v>
      </c>
      <c r="S175" s="13">
        <f t="shared" si="20"/>
        <v>-6.0000000000000053E-2</v>
      </c>
      <c r="T175" s="13">
        <f t="shared" si="21"/>
        <v>-4.0000000000000036E-2</v>
      </c>
      <c r="U175" s="13">
        <f t="shared" si="22"/>
        <v>-4.0000000000000036E-2</v>
      </c>
      <c r="V175" s="13">
        <f t="shared" si="23"/>
        <v>-2.0000000000000018E-2</v>
      </c>
      <c r="W175" s="13">
        <f t="shared" si="24"/>
        <v>-3.0000000000000249E-2</v>
      </c>
    </row>
    <row r="176" spans="3:23" x14ac:dyDescent="0.2">
      <c r="C176" s="32">
        <v>41527</v>
      </c>
      <c r="D176" s="33">
        <v>0.01</v>
      </c>
      <c r="E176" s="33">
        <v>0.02</v>
      </c>
      <c r="F176" s="33">
        <v>0.04</v>
      </c>
      <c r="G176" s="33">
        <v>0.13</v>
      </c>
      <c r="H176" s="33">
        <v>0.5</v>
      </c>
      <c r="I176" s="33">
        <v>0.92</v>
      </c>
      <c r="J176" s="33">
        <v>1.78</v>
      </c>
      <c r="K176" s="33">
        <v>2.4</v>
      </c>
      <c r="L176" s="33">
        <v>2.96</v>
      </c>
      <c r="M176" s="33">
        <v>3.65</v>
      </c>
      <c r="N176" s="33">
        <v>3.88</v>
      </c>
      <c r="P176" s="13">
        <f t="shared" si="17"/>
        <v>1.0000000000000009E-2</v>
      </c>
      <c r="Q176" s="13">
        <f t="shared" si="18"/>
        <v>4.9999999999999989E-2</v>
      </c>
      <c r="R176" s="13">
        <f t="shared" si="19"/>
        <v>5.0000000000000044E-2</v>
      </c>
      <c r="S176" s="13">
        <f t="shared" si="20"/>
        <v>7.0000000000000062E-2</v>
      </c>
      <c r="T176" s="13">
        <f t="shared" si="21"/>
        <v>6.0000000000000053E-2</v>
      </c>
      <c r="U176" s="13">
        <f t="shared" si="22"/>
        <v>6.0000000000000053E-2</v>
      </c>
      <c r="V176" s="13">
        <f t="shared" si="23"/>
        <v>4.9999999999999822E-2</v>
      </c>
      <c r="W176" s="13">
        <f t="shared" si="24"/>
        <v>4.0000000000000036E-2</v>
      </c>
    </row>
    <row r="177" spans="3:23" x14ac:dyDescent="0.2">
      <c r="C177" s="30">
        <v>41528</v>
      </c>
      <c r="D177" s="31">
        <v>0.01</v>
      </c>
      <c r="E177" s="31">
        <v>0.02</v>
      </c>
      <c r="F177" s="31">
        <v>0.05</v>
      </c>
      <c r="G177" s="31">
        <v>0.12</v>
      </c>
      <c r="H177" s="31">
        <v>0.47</v>
      </c>
      <c r="I177" s="31">
        <v>0.88</v>
      </c>
      <c r="J177" s="31">
        <v>1.72</v>
      </c>
      <c r="K177" s="31">
        <v>2.34</v>
      </c>
      <c r="L177" s="31">
        <v>2.93</v>
      </c>
      <c r="M177" s="31">
        <v>3.61</v>
      </c>
      <c r="N177" s="31">
        <v>3.85</v>
      </c>
      <c r="P177" s="13">
        <f t="shared" si="17"/>
        <v>-1.0000000000000009E-2</v>
      </c>
      <c r="Q177" s="13">
        <f t="shared" si="18"/>
        <v>-3.0000000000000027E-2</v>
      </c>
      <c r="R177" s="13">
        <f t="shared" si="19"/>
        <v>-4.0000000000000036E-2</v>
      </c>
      <c r="S177" s="13">
        <f t="shared" si="20"/>
        <v>-6.0000000000000053E-2</v>
      </c>
      <c r="T177" s="13">
        <f t="shared" si="21"/>
        <v>-6.0000000000000053E-2</v>
      </c>
      <c r="U177" s="13">
        <f t="shared" si="22"/>
        <v>-2.9999999999999805E-2</v>
      </c>
      <c r="V177" s="13">
        <f t="shared" si="23"/>
        <v>-4.0000000000000036E-2</v>
      </c>
      <c r="W177" s="13">
        <f t="shared" si="24"/>
        <v>-2.9999999999999805E-2</v>
      </c>
    </row>
    <row r="178" spans="3:23" x14ac:dyDescent="0.2">
      <c r="C178" s="32">
        <v>41529</v>
      </c>
      <c r="D178" s="33">
        <v>0.01</v>
      </c>
      <c r="E178" s="33">
        <v>0.01</v>
      </c>
      <c r="F178" s="33">
        <v>0.02</v>
      </c>
      <c r="G178" s="33">
        <v>0.13</v>
      </c>
      <c r="H178" s="33">
        <v>0.45</v>
      </c>
      <c r="I178" s="33">
        <v>0.87</v>
      </c>
      <c r="J178" s="33">
        <v>1.72</v>
      </c>
      <c r="K178" s="33">
        <v>2.34</v>
      </c>
      <c r="L178" s="33">
        <v>2.92</v>
      </c>
      <c r="M178" s="33">
        <v>3.6</v>
      </c>
      <c r="N178" s="33">
        <v>3.85</v>
      </c>
      <c r="P178" s="13">
        <f t="shared" si="17"/>
        <v>1.0000000000000009E-2</v>
      </c>
      <c r="Q178" s="13">
        <f t="shared" si="18"/>
        <v>-1.9999999999999962E-2</v>
      </c>
      <c r="R178" s="13">
        <f t="shared" si="19"/>
        <v>-1.0000000000000009E-2</v>
      </c>
      <c r="S178" s="13">
        <f t="shared" si="20"/>
        <v>0</v>
      </c>
      <c r="T178" s="13">
        <f t="shared" si="21"/>
        <v>0</v>
      </c>
      <c r="U178" s="13">
        <f t="shared" si="22"/>
        <v>-1.0000000000000231E-2</v>
      </c>
      <c r="V178" s="13">
        <f t="shared" si="23"/>
        <v>-9.9999999999997868E-3</v>
      </c>
      <c r="W178" s="13">
        <f t="shared" si="24"/>
        <v>0</v>
      </c>
    </row>
    <row r="179" spans="3:23" x14ac:dyDescent="0.2">
      <c r="C179" s="30">
        <v>41530</v>
      </c>
      <c r="D179" s="31">
        <v>0.01</v>
      </c>
      <c r="E179" s="31">
        <v>0.01</v>
      </c>
      <c r="F179" s="31">
        <v>0.02</v>
      </c>
      <c r="G179" s="31">
        <v>0.13</v>
      </c>
      <c r="H179" s="31">
        <v>0.45</v>
      </c>
      <c r="I179" s="31">
        <v>0.87</v>
      </c>
      <c r="J179" s="31">
        <v>1.71</v>
      </c>
      <c r="K179" s="31">
        <v>2.3199999999999998</v>
      </c>
      <c r="L179" s="31">
        <v>2.9</v>
      </c>
      <c r="M179" s="31">
        <v>3.59</v>
      </c>
      <c r="N179" s="31">
        <v>3.84</v>
      </c>
      <c r="P179" s="13">
        <f t="shared" si="17"/>
        <v>0</v>
      </c>
      <c r="Q179" s="13">
        <f t="shared" si="18"/>
        <v>0</v>
      </c>
      <c r="R179" s="13">
        <f t="shared" si="19"/>
        <v>0</v>
      </c>
      <c r="S179" s="13">
        <f t="shared" si="20"/>
        <v>-1.0000000000000009E-2</v>
      </c>
      <c r="T179" s="13">
        <f t="shared" si="21"/>
        <v>-2.0000000000000018E-2</v>
      </c>
      <c r="U179" s="13">
        <f t="shared" si="22"/>
        <v>-2.0000000000000018E-2</v>
      </c>
      <c r="V179" s="13">
        <f t="shared" si="23"/>
        <v>-1.0000000000000231E-2</v>
      </c>
      <c r="W179" s="13">
        <f t="shared" si="24"/>
        <v>-1.0000000000000231E-2</v>
      </c>
    </row>
    <row r="180" spans="3:23" x14ac:dyDescent="0.2">
      <c r="C180" s="32">
        <v>41533</v>
      </c>
      <c r="D180" s="33">
        <v>0.01</v>
      </c>
      <c r="E180" s="33">
        <v>0.02</v>
      </c>
      <c r="F180" s="33">
        <v>0.04</v>
      </c>
      <c r="G180" s="33">
        <v>0.13</v>
      </c>
      <c r="H180" s="33">
        <v>0.41</v>
      </c>
      <c r="I180" s="33">
        <v>0.8</v>
      </c>
      <c r="J180" s="33">
        <v>1.65</v>
      </c>
      <c r="K180" s="33">
        <v>2.27</v>
      </c>
      <c r="L180" s="33">
        <v>2.88</v>
      </c>
      <c r="M180" s="33">
        <v>3.61</v>
      </c>
      <c r="N180" s="33">
        <v>3.87</v>
      </c>
      <c r="P180" s="13">
        <f t="shared" si="17"/>
        <v>0</v>
      </c>
      <c r="Q180" s="13">
        <f t="shared" si="18"/>
        <v>-4.0000000000000036E-2</v>
      </c>
      <c r="R180" s="13">
        <f t="shared" si="19"/>
        <v>-6.9999999999999951E-2</v>
      </c>
      <c r="S180" s="13">
        <f t="shared" si="20"/>
        <v>-6.0000000000000053E-2</v>
      </c>
      <c r="T180" s="13">
        <f t="shared" si="21"/>
        <v>-4.9999999999999822E-2</v>
      </c>
      <c r="U180" s="13">
        <f t="shared" si="22"/>
        <v>-2.0000000000000018E-2</v>
      </c>
      <c r="V180" s="13">
        <f t="shared" si="23"/>
        <v>2.0000000000000018E-2</v>
      </c>
      <c r="W180" s="13">
        <f t="shared" si="24"/>
        <v>3.0000000000000249E-2</v>
      </c>
    </row>
    <row r="181" spans="3:23" x14ac:dyDescent="0.2">
      <c r="C181" s="30">
        <v>41534</v>
      </c>
      <c r="D181" s="31">
        <v>0.01</v>
      </c>
      <c r="E181" s="31">
        <v>0.01</v>
      </c>
      <c r="F181" s="31">
        <v>0.04</v>
      </c>
      <c r="G181" s="31">
        <v>0.12</v>
      </c>
      <c r="H181" s="31">
        <v>0.39</v>
      </c>
      <c r="I181" s="31">
        <v>0.78</v>
      </c>
      <c r="J181" s="31">
        <v>1.62</v>
      </c>
      <c r="K181" s="31">
        <v>2.2599999999999998</v>
      </c>
      <c r="L181" s="31">
        <v>2.86</v>
      </c>
      <c r="M181" s="31">
        <v>3.57</v>
      </c>
      <c r="N181" s="31">
        <v>3.84</v>
      </c>
      <c r="P181" s="13">
        <f t="shared" si="17"/>
        <v>-1.0000000000000009E-2</v>
      </c>
      <c r="Q181" s="13">
        <f t="shared" si="18"/>
        <v>-1.9999999999999962E-2</v>
      </c>
      <c r="R181" s="13">
        <f t="shared" si="19"/>
        <v>-2.0000000000000018E-2</v>
      </c>
      <c r="S181" s="13">
        <f t="shared" si="20"/>
        <v>-2.9999999999999805E-2</v>
      </c>
      <c r="T181" s="13">
        <f t="shared" si="21"/>
        <v>-1.0000000000000231E-2</v>
      </c>
      <c r="U181" s="13">
        <f t="shared" si="22"/>
        <v>-2.0000000000000018E-2</v>
      </c>
      <c r="V181" s="13">
        <f t="shared" si="23"/>
        <v>-4.0000000000000036E-2</v>
      </c>
      <c r="W181" s="13">
        <f t="shared" si="24"/>
        <v>-3.0000000000000249E-2</v>
      </c>
    </row>
    <row r="182" spans="3:23" x14ac:dyDescent="0.2">
      <c r="C182" s="32">
        <v>41535</v>
      </c>
      <c r="D182" s="33">
        <v>0.01</v>
      </c>
      <c r="E182" s="33">
        <v>0.01</v>
      </c>
      <c r="F182" s="33">
        <v>0.04</v>
      </c>
      <c r="G182" s="33">
        <v>0.11</v>
      </c>
      <c r="H182" s="33">
        <v>0.34</v>
      </c>
      <c r="I182" s="33">
        <v>0.67</v>
      </c>
      <c r="J182" s="33">
        <v>1.43</v>
      </c>
      <c r="K182" s="33">
        <v>2.0499999999999998</v>
      </c>
      <c r="L182" s="33">
        <v>2.69</v>
      </c>
      <c r="M182" s="33">
        <v>3.46</v>
      </c>
      <c r="N182" s="33">
        <v>3.75</v>
      </c>
      <c r="P182" s="13">
        <f t="shared" si="17"/>
        <v>-9.999999999999995E-3</v>
      </c>
      <c r="Q182" s="13">
        <f t="shared" si="18"/>
        <v>-4.9999999999999989E-2</v>
      </c>
      <c r="R182" s="13">
        <f t="shared" si="19"/>
        <v>-0.10999999999999999</v>
      </c>
      <c r="S182" s="13">
        <f t="shared" si="20"/>
        <v>-0.19000000000000017</v>
      </c>
      <c r="T182" s="13">
        <f t="shared" si="21"/>
        <v>-0.20999999999999996</v>
      </c>
      <c r="U182" s="13">
        <f t="shared" si="22"/>
        <v>-0.16999999999999993</v>
      </c>
      <c r="V182" s="13">
        <f t="shared" si="23"/>
        <v>-0.10999999999999988</v>
      </c>
      <c r="W182" s="13">
        <f t="shared" si="24"/>
        <v>-8.9999999999999858E-2</v>
      </c>
    </row>
    <row r="183" spans="3:23" x14ac:dyDescent="0.2">
      <c r="C183" s="30">
        <v>41536</v>
      </c>
      <c r="D183" s="31">
        <v>0</v>
      </c>
      <c r="E183" s="31">
        <v>0.01</v>
      </c>
      <c r="F183" s="31">
        <v>0.03</v>
      </c>
      <c r="G183" s="31">
        <v>0.1</v>
      </c>
      <c r="H183" s="31">
        <v>0.34</v>
      </c>
      <c r="I183" s="31">
        <v>0.69</v>
      </c>
      <c r="J183" s="31">
        <v>1.49</v>
      </c>
      <c r="K183" s="31">
        <v>2.13</v>
      </c>
      <c r="L183" s="31">
        <v>2.76</v>
      </c>
      <c r="M183" s="31">
        <v>3.52</v>
      </c>
      <c r="N183" s="31">
        <v>3.8</v>
      </c>
      <c r="P183" s="13">
        <f t="shared" si="17"/>
        <v>-9.999999999999995E-3</v>
      </c>
      <c r="Q183" s="13">
        <f t="shared" si="18"/>
        <v>0</v>
      </c>
      <c r="R183" s="13">
        <f t="shared" si="19"/>
        <v>1.9999999999999907E-2</v>
      </c>
      <c r="S183" s="13">
        <f t="shared" si="20"/>
        <v>6.0000000000000053E-2</v>
      </c>
      <c r="T183" s="13">
        <f t="shared" si="21"/>
        <v>8.0000000000000071E-2</v>
      </c>
      <c r="U183" s="13">
        <f t="shared" si="22"/>
        <v>6.999999999999984E-2</v>
      </c>
      <c r="V183" s="13">
        <f t="shared" si="23"/>
        <v>6.0000000000000053E-2</v>
      </c>
      <c r="W183" s="13">
        <f t="shared" si="24"/>
        <v>4.9999999999999822E-2</v>
      </c>
    </row>
    <row r="184" spans="3:23" x14ac:dyDescent="0.2">
      <c r="C184" s="32">
        <v>41537</v>
      </c>
      <c r="D184" s="33">
        <v>0.01</v>
      </c>
      <c r="E184" s="33">
        <v>0.01</v>
      </c>
      <c r="F184" s="33">
        <v>0.05</v>
      </c>
      <c r="G184" s="33">
        <v>0.11</v>
      </c>
      <c r="H184" s="33">
        <v>0.34</v>
      </c>
      <c r="I184" s="33">
        <v>0.69</v>
      </c>
      <c r="J184" s="33">
        <v>1.5</v>
      </c>
      <c r="K184" s="33">
        <v>2.13</v>
      </c>
      <c r="L184" s="33">
        <v>2.75</v>
      </c>
      <c r="M184" s="33">
        <v>3.5</v>
      </c>
      <c r="N184" s="33">
        <v>3.77</v>
      </c>
      <c r="P184" s="13">
        <f t="shared" si="17"/>
        <v>9.999999999999995E-3</v>
      </c>
      <c r="Q184" s="13">
        <f t="shared" si="18"/>
        <v>0</v>
      </c>
      <c r="R184" s="13">
        <f t="shared" si="19"/>
        <v>0</v>
      </c>
      <c r="S184" s="13">
        <f t="shared" si="20"/>
        <v>1.0000000000000009E-2</v>
      </c>
      <c r="T184" s="13">
        <f t="shared" si="21"/>
        <v>0</v>
      </c>
      <c r="U184" s="13">
        <f t="shared" si="22"/>
        <v>-9.9999999999997868E-3</v>
      </c>
      <c r="V184" s="13">
        <f t="shared" si="23"/>
        <v>-2.0000000000000018E-2</v>
      </c>
      <c r="W184" s="13">
        <f t="shared" si="24"/>
        <v>-2.9999999999999805E-2</v>
      </c>
    </row>
    <row r="185" spans="3:23" x14ac:dyDescent="0.2">
      <c r="C185" s="30">
        <v>41540</v>
      </c>
      <c r="D185" s="31">
        <v>0.01</v>
      </c>
      <c r="E185" s="31">
        <v>0.02</v>
      </c>
      <c r="F185" s="31">
        <v>0.05</v>
      </c>
      <c r="G185" s="31">
        <v>0.1</v>
      </c>
      <c r="H185" s="31">
        <v>0.35</v>
      </c>
      <c r="I185" s="31">
        <v>0.68</v>
      </c>
      <c r="J185" s="31">
        <v>1.48</v>
      </c>
      <c r="K185" s="31">
        <v>2.1</v>
      </c>
      <c r="L185" s="31">
        <v>2.72</v>
      </c>
      <c r="M185" s="31">
        <v>3.46</v>
      </c>
      <c r="N185" s="31">
        <v>3.73</v>
      </c>
      <c r="P185" s="13">
        <f t="shared" si="17"/>
        <v>-9.999999999999995E-3</v>
      </c>
      <c r="Q185" s="13">
        <f t="shared" si="18"/>
        <v>9.9999999999999534E-3</v>
      </c>
      <c r="R185" s="13">
        <f t="shared" si="19"/>
        <v>-9.9999999999998979E-3</v>
      </c>
      <c r="S185" s="13">
        <f t="shared" si="20"/>
        <v>-2.0000000000000018E-2</v>
      </c>
      <c r="T185" s="13">
        <f t="shared" si="21"/>
        <v>-2.9999999999999805E-2</v>
      </c>
      <c r="U185" s="13">
        <f t="shared" si="22"/>
        <v>-2.9999999999999805E-2</v>
      </c>
      <c r="V185" s="13">
        <f t="shared" si="23"/>
        <v>-4.0000000000000036E-2</v>
      </c>
      <c r="W185" s="13">
        <f t="shared" si="24"/>
        <v>-4.0000000000000036E-2</v>
      </c>
    </row>
    <row r="186" spans="3:23" x14ac:dyDescent="0.2">
      <c r="C186" s="32">
        <v>41541</v>
      </c>
      <c r="D186" s="33">
        <v>0.02</v>
      </c>
      <c r="E186" s="33">
        <v>0.02</v>
      </c>
      <c r="F186" s="33">
        <v>0.05</v>
      </c>
      <c r="G186" s="33">
        <v>0.1</v>
      </c>
      <c r="H186" s="33">
        <v>0.35</v>
      </c>
      <c r="I186" s="33">
        <v>0.67</v>
      </c>
      <c r="J186" s="33">
        <v>1.44</v>
      </c>
      <c r="K186" s="33">
        <v>2.0499999999999998</v>
      </c>
      <c r="L186" s="33">
        <v>2.67</v>
      </c>
      <c r="M186" s="33">
        <v>3.4</v>
      </c>
      <c r="N186" s="33">
        <v>3.67</v>
      </c>
      <c r="P186" s="13">
        <f t="shared" si="17"/>
        <v>0</v>
      </c>
      <c r="Q186" s="13">
        <f t="shared" si="18"/>
        <v>0</v>
      </c>
      <c r="R186" s="13">
        <f t="shared" si="19"/>
        <v>-1.0000000000000009E-2</v>
      </c>
      <c r="S186" s="13">
        <f t="shared" si="20"/>
        <v>-4.0000000000000036E-2</v>
      </c>
      <c r="T186" s="13">
        <f t="shared" si="21"/>
        <v>-5.0000000000000266E-2</v>
      </c>
      <c r="U186" s="13">
        <f t="shared" si="22"/>
        <v>-5.0000000000000266E-2</v>
      </c>
      <c r="V186" s="13">
        <f t="shared" si="23"/>
        <v>-6.0000000000000053E-2</v>
      </c>
      <c r="W186" s="13">
        <f t="shared" si="24"/>
        <v>-6.0000000000000053E-2</v>
      </c>
    </row>
    <row r="187" spans="3:23" x14ac:dyDescent="0.2">
      <c r="C187" s="30">
        <v>41542</v>
      </c>
      <c r="D187" s="31">
        <v>0.02</v>
      </c>
      <c r="E187" s="31">
        <v>0.02</v>
      </c>
      <c r="F187" s="31">
        <v>0.05</v>
      </c>
      <c r="G187" s="31">
        <v>0.1</v>
      </c>
      <c r="H187" s="31">
        <v>0.36</v>
      </c>
      <c r="I187" s="31">
        <v>0.66</v>
      </c>
      <c r="J187" s="31">
        <v>1.41</v>
      </c>
      <c r="K187" s="31">
        <v>2.0099999999999998</v>
      </c>
      <c r="L187" s="31">
        <v>2.63</v>
      </c>
      <c r="M187" s="31">
        <v>3.37</v>
      </c>
      <c r="N187" s="31">
        <v>3.65</v>
      </c>
      <c r="P187" s="13">
        <f t="shared" si="17"/>
        <v>0</v>
      </c>
      <c r="Q187" s="13">
        <f t="shared" si="18"/>
        <v>1.0000000000000009E-2</v>
      </c>
      <c r="R187" s="13">
        <f t="shared" si="19"/>
        <v>-1.0000000000000009E-2</v>
      </c>
      <c r="S187" s="13">
        <f t="shared" si="20"/>
        <v>-3.0000000000000027E-2</v>
      </c>
      <c r="T187" s="13">
        <f t="shared" si="21"/>
        <v>-4.0000000000000036E-2</v>
      </c>
      <c r="U187" s="13">
        <f t="shared" si="22"/>
        <v>-4.0000000000000036E-2</v>
      </c>
      <c r="V187" s="13">
        <f t="shared" si="23"/>
        <v>-2.9999999999999805E-2</v>
      </c>
      <c r="W187" s="13">
        <f t="shared" si="24"/>
        <v>-2.0000000000000018E-2</v>
      </c>
    </row>
    <row r="188" spans="3:23" x14ac:dyDescent="0.2">
      <c r="C188" s="32">
        <v>41543</v>
      </c>
      <c r="D188" s="33">
        <v>0.04</v>
      </c>
      <c r="E188" s="33">
        <v>0</v>
      </c>
      <c r="F188" s="33">
        <v>0.03</v>
      </c>
      <c r="G188" s="33">
        <v>0.09</v>
      </c>
      <c r="H188" s="33">
        <v>0.34</v>
      </c>
      <c r="I188" s="33">
        <v>0.67</v>
      </c>
      <c r="J188" s="33">
        <v>1.43</v>
      </c>
      <c r="K188" s="33">
        <v>2.0499999999999998</v>
      </c>
      <c r="L188" s="33">
        <v>2.66</v>
      </c>
      <c r="M188" s="33">
        <v>3.41</v>
      </c>
      <c r="N188" s="33">
        <v>3.69</v>
      </c>
      <c r="P188" s="13">
        <f t="shared" si="17"/>
        <v>-1.0000000000000009E-2</v>
      </c>
      <c r="Q188" s="13">
        <f t="shared" si="18"/>
        <v>-1.9999999999999962E-2</v>
      </c>
      <c r="R188" s="13">
        <f t="shared" si="19"/>
        <v>1.0000000000000009E-2</v>
      </c>
      <c r="S188" s="13">
        <f t="shared" si="20"/>
        <v>2.0000000000000018E-2</v>
      </c>
      <c r="T188" s="13">
        <f t="shared" si="21"/>
        <v>4.0000000000000036E-2</v>
      </c>
      <c r="U188" s="13">
        <f t="shared" si="22"/>
        <v>3.0000000000000249E-2</v>
      </c>
      <c r="V188" s="13">
        <f t="shared" si="23"/>
        <v>4.0000000000000036E-2</v>
      </c>
      <c r="W188" s="13">
        <f t="shared" si="24"/>
        <v>4.0000000000000036E-2</v>
      </c>
    </row>
    <row r="189" spans="3:23" x14ac:dyDescent="0.2">
      <c r="C189" s="30">
        <v>41544</v>
      </c>
      <c r="D189" s="31">
        <v>0.03</v>
      </c>
      <c r="E189" s="31">
        <v>0.02</v>
      </c>
      <c r="F189" s="31">
        <v>0.03</v>
      </c>
      <c r="G189" s="31">
        <v>0.1</v>
      </c>
      <c r="H189" s="31">
        <v>0.34</v>
      </c>
      <c r="I189" s="31">
        <v>0.64</v>
      </c>
      <c r="J189" s="31">
        <v>1.4</v>
      </c>
      <c r="K189" s="31">
        <v>2.02</v>
      </c>
      <c r="L189" s="31">
        <v>2.64</v>
      </c>
      <c r="M189" s="31">
        <v>3.4</v>
      </c>
      <c r="N189" s="31">
        <v>3.68</v>
      </c>
      <c r="P189" s="13">
        <f t="shared" si="17"/>
        <v>1.0000000000000009E-2</v>
      </c>
      <c r="Q189" s="13">
        <f t="shared" si="18"/>
        <v>0</v>
      </c>
      <c r="R189" s="13">
        <f t="shared" si="19"/>
        <v>-3.0000000000000027E-2</v>
      </c>
      <c r="S189" s="13">
        <f t="shared" si="20"/>
        <v>-3.0000000000000027E-2</v>
      </c>
      <c r="T189" s="13">
        <f t="shared" si="21"/>
        <v>-2.9999999999999805E-2</v>
      </c>
      <c r="U189" s="13">
        <f t="shared" si="22"/>
        <v>-2.0000000000000018E-2</v>
      </c>
      <c r="V189" s="13">
        <f t="shared" si="23"/>
        <v>-1.0000000000000231E-2</v>
      </c>
      <c r="W189" s="13">
        <f t="shared" si="24"/>
        <v>-9.9999999999997868E-3</v>
      </c>
    </row>
    <row r="190" spans="3:23" x14ac:dyDescent="0.2">
      <c r="C190" s="32">
        <v>41547</v>
      </c>
      <c r="D190" s="33">
        <v>0.03</v>
      </c>
      <c r="E190" s="33">
        <v>0.02</v>
      </c>
      <c r="F190" s="33">
        <v>0.04</v>
      </c>
      <c r="G190" s="33">
        <v>0.1</v>
      </c>
      <c r="H190" s="33">
        <v>0.33</v>
      </c>
      <c r="I190" s="33">
        <v>0.63</v>
      </c>
      <c r="J190" s="33">
        <v>1.39</v>
      </c>
      <c r="K190" s="33">
        <v>2.02</v>
      </c>
      <c r="L190" s="33">
        <v>2.64</v>
      </c>
      <c r="M190" s="33">
        <v>3.41</v>
      </c>
      <c r="N190" s="33">
        <v>3.69</v>
      </c>
      <c r="P190" s="13">
        <f t="shared" si="17"/>
        <v>0</v>
      </c>
      <c r="Q190" s="13">
        <f t="shared" si="18"/>
        <v>-1.0000000000000009E-2</v>
      </c>
      <c r="R190" s="13">
        <f t="shared" si="19"/>
        <v>-1.0000000000000009E-2</v>
      </c>
      <c r="S190" s="13">
        <f t="shared" si="20"/>
        <v>-1.0000000000000009E-2</v>
      </c>
      <c r="T190" s="13">
        <f t="shared" si="21"/>
        <v>0</v>
      </c>
      <c r="U190" s="13">
        <f t="shared" si="22"/>
        <v>0</v>
      </c>
      <c r="V190" s="13">
        <f t="shared" si="23"/>
        <v>1.0000000000000231E-2</v>
      </c>
      <c r="W190" s="13">
        <f t="shared" si="24"/>
        <v>9.9999999999997868E-3</v>
      </c>
    </row>
    <row r="191" spans="3:23" x14ac:dyDescent="0.2">
      <c r="C191" s="30">
        <v>41548</v>
      </c>
      <c r="D191" s="31">
        <v>0.1</v>
      </c>
      <c r="E191" s="31">
        <v>0.02</v>
      </c>
      <c r="F191" s="31">
        <v>0.04</v>
      </c>
      <c r="G191" s="31">
        <v>0.1</v>
      </c>
      <c r="H191" s="31">
        <v>0.33</v>
      </c>
      <c r="I191" s="31">
        <v>0.66</v>
      </c>
      <c r="J191" s="31">
        <v>1.42</v>
      </c>
      <c r="K191" s="31">
        <v>2.04</v>
      </c>
      <c r="L191" s="31">
        <v>2.66</v>
      </c>
      <c r="M191" s="31">
        <v>3.43</v>
      </c>
      <c r="N191" s="31">
        <v>3.72</v>
      </c>
      <c r="P191" s="13">
        <f t="shared" si="17"/>
        <v>0</v>
      </c>
      <c r="Q191" s="13">
        <f t="shared" si="18"/>
        <v>0</v>
      </c>
      <c r="R191" s="13">
        <f t="shared" si="19"/>
        <v>3.0000000000000027E-2</v>
      </c>
      <c r="S191" s="13">
        <f t="shared" si="20"/>
        <v>3.0000000000000027E-2</v>
      </c>
      <c r="T191" s="13">
        <f t="shared" si="21"/>
        <v>2.0000000000000018E-2</v>
      </c>
      <c r="U191" s="13">
        <f t="shared" si="22"/>
        <v>2.0000000000000018E-2</v>
      </c>
      <c r="V191" s="13">
        <f t="shared" si="23"/>
        <v>2.0000000000000018E-2</v>
      </c>
      <c r="W191" s="13">
        <f t="shared" si="24"/>
        <v>3.0000000000000249E-2</v>
      </c>
    </row>
    <row r="192" spans="3:23" x14ac:dyDescent="0.2">
      <c r="C192" s="32">
        <v>41549</v>
      </c>
      <c r="D192" s="33">
        <v>0.08</v>
      </c>
      <c r="E192" s="33">
        <v>0.02</v>
      </c>
      <c r="F192" s="33">
        <v>0.05</v>
      </c>
      <c r="G192" s="33">
        <v>0.11</v>
      </c>
      <c r="H192" s="33">
        <v>0.31</v>
      </c>
      <c r="I192" s="33">
        <v>0.62</v>
      </c>
      <c r="J192" s="33">
        <v>1.38</v>
      </c>
      <c r="K192" s="33">
        <v>2.0099999999999998</v>
      </c>
      <c r="L192" s="33">
        <v>2.63</v>
      </c>
      <c r="M192" s="33">
        <v>3.41</v>
      </c>
      <c r="N192" s="33">
        <v>3.7</v>
      </c>
      <c r="P192" s="13">
        <f t="shared" si="17"/>
        <v>9.999999999999995E-3</v>
      </c>
      <c r="Q192" s="13">
        <f t="shared" si="18"/>
        <v>-2.0000000000000018E-2</v>
      </c>
      <c r="R192" s="13">
        <f t="shared" si="19"/>
        <v>-4.0000000000000036E-2</v>
      </c>
      <c r="S192" s="13">
        <f t="shared" si="20"/>
        <v>-4.0000000000000036E-2</v>
      </c>
      <c r="T192" s="13">
        <f t="shared" si="21"/>
        <v>-3.0000000000000249E-2</v>
      </c>
      <c r="U192" s="13">
        <f t="shared" si="22"/>
        <v>-3.0000000000000249E-2</v>
      </c>
      <c r="V192" s="13">
        <f t="shared" si="23"/>
        <v>-2.0000000000000018E-2</v>
      </c>
      <c r="W192" s="13">
        <f t="shared" si="24"/>
        <v>-2.0000000000000018E-2</v>
      </c>
    </row>
    <row r="193" spans="3:23" x14ac:dyDescent="0.2">
      <c r="C193" s="30">
        <v>41550</v>
      </c>
      <c r="D193" s="31">
        <v>0.12</v>
      </c>
      <c r="E193" s="31">
        <v>0.03</v>
      </c>
      <c r="F193" s="31">
        <v>0.05</v>
      </c>
      <c r="G193" s="31">
        <v>0.11</v>
      </c>
      <c r="H193" s="31">
        <v>0.33</v>
      </c>
      <c r="I193" s="31">
        <v>0.61</v>
      </c>
      <c r="J193" s="31">
        <v>1.36</v>
      </c>
      <c r="K193" s="31">
        <v>1.99</v>
      </c>
      <c r="L193" s="31">
        <v>2.62</v>
      </c>
      <c r="M193" s="31">
        <v>3.4</v>
      </c>
      <c r="N193" s="31">
        <v>3.71</v>
      </c>
      <c r="P193" s="13">
        <f t="shared" si="17"/>
        <v>0</v>
      </c>
      <c r="Q193" s="13">
        <f t="shared" si="18"/>
        <v>2.0000000000000018E-2</v>
      </c>
      <c r="R193" s="13">
        <f t="shared" si="19"/>
        <v>-1.0000000000000009E-2</v>
      </c>
      <c r="S193" s="13">
        <f t="shared" si="20"/>
        <v>-1.9999999999999796E-2</v>
      </c>
      <c r="T193" s="13">
        <f t="shared" si="21"/>
        <v>-1.9999999999999796E-2</v>
      </c>
      <c r="U193" s="13">
        <f t="shared" si="22"/>
        <v>-9.9999999999997868E-3</v>
      </c>
      <c r="V193" s="13">
        <f t="shared" si="23"/>
        <v>-1.0000000000000231E-2</v>
      </c>
      <c r="W193" s="13">
        <f t="shared" si="24"/>
        <v>9.9999999999997868E-3</v>
      </c>
    </row>
    <row r="194" spans="3:23" x14ac:dyDescent="0.2">
      <c r="C194" s="32">
        <v>41551</v>
      </c>
      <c r="D194" s="33">
        <v>0.11</v>
      </c>
      <c r="E194" s="33">
        <v>0.03</v>
      </c>
      <c r="F194" s="33">
        <v>0.04</v>
      </c>
      <c r="G194" s="33">
        <v>0.11</v>
      </c>
      <c r="H194" s="33">
        <v>0.33</v>
      </c>
      <c r="I194" s="33">
        <v>0.66</v>
      </c>
      <c r="J194" s="33">
        <v>1.41</v>
      </c>
      <c r="K194" s="33">
        <v>2.0499999999999998</v>
      </c>
      <c r="L194" s="33">
        <v>2.66</v>
      </c>
      <c r="M194" s="33">
        <v>3.43</v>
      </c>
      <c r="N194" s="33">
        <v>3.73</v>
      </c>
      <c r="P194" s="13">
        <f t="shared" si="17"/>
        <v>0</v>
      </c>
      <c r="Q194" s="13">
        <f t="shared" si="18"/>
        <v>0</v>
      </c>
      <c r="R194" s="13">
        <f t="shared" si="19"/>
        <v>5.0000000000000044E-2</v>
      </c>
      <c r="S194" s="13">
        <f t="shared" si="20"/>
        <v>4.9999999999999822E-2</v>
      </c>
      <c r="T194" s="13">
        <f t="shared" si="21"/>
        <v>5.9999999999999831E-2</v>
      </c>
      <c r="U194" s="13">
        <f t="shared" si="22"/>
        <v>4.0000000000000036E-2</v>
      </c>
      <c r="V194" s="13">
        <f t="shared" si="23"/>
        <v>3.0000000000000249E-2</v>
      </c>
      <c r="W194" s="13">
        <f t="shared" si="24"/>
        <v>2.0000000000000018E-2</v>
      </c>
    </row>
    <row r="195" spans="3:23" x14ac:dyDescent="0.2">
      <c r="C195" s="30">
        <v>41554</v>
      </c>
      <c r="D195" s="31">
        <v>0.13</v>
      </c>
      <c r="E195" s="31">
        <v>0.03</v>
      </c>
      <c r="F195" s="31">
        <v>0.06</v>
      </c>
      <c r="G195" s="31">
        <v>0.12</v>
      </c>
      <c r="H195" s="31">
        <v>0.37</v>
      </c>
      <c r="I195" s="31">
        <v>0.66</v>
      </c>
      <c r="J195" s="31">
        <v>1.41</v>
      </c>
      <c r="K195" s="31">
        <v>2.0299999999999998</v>
      </c>
      <c r="L195" s="31">
        <v>2.65</v>
      </c>
      <c r="M195" s="31">
        <v>3.41</v>
      </c>
      <c r="N195" s="31">
        <v>3.7</v>
      </c>
      <c r="P195" s="13">
        <f t="shared" si="17"/>
        <v>9.999999999999995E-3</v>
      </c>
      <c r="Q195" s="13">
        <f t="shared" si="18"/>
        <v>3.999999999999998E-2</v>
      </c>
      <c r="R195" s="13">
        <f t="shared" si="19"/>
        <v>0</v>
      </c>
      <c r="S195" s="13">
        <f t="shared" si="20"/>
        <v>0</v>
      </c>
      <c r="T195" s="13">
        <f t="shared" si="21"/>
        <v>-2.0000000000000018E-2</v>
      </c>
      <c r="U195" s="13">
        <f t="shared" si="22"/>
        <v>-1.0000000000000231E-2</v>
      </c>
      <c r="V195" s="13">
        <f t="shared" si="23"/>
        <v>-2.0000000000000018E-2</v>
      </c>
      <c r="W195" s="13">
        <f t="shared" si="24"/>
        <v>-2.9999999999999805E-2</v>
      </c>
    </row>
    <row r="196" spans="3:23" x14ac:dyDescent="0.2">
      <c r="C196" s="32">
        <v>41555</v>
      </c>
      <c r="D196" s="33">
        <v>0.27</v>
      </c>
      <c r="E196" s="33">
        <v>0.05</v>
      </c>
      <c r="F196" s="33">
        <v>0.09</v>
      </c>
      <c r="G196" s="33">
        <v>0.15</v>
      </c>
      <c r="H196" s="33">
        <v>0.4</v>
      </c>
      <c r="I196" s="33">
        <v>0.7</v>
      </c>
      <c r="J196" s="33">
        <v>1.43</v>
      </c>
      <c r="K196" s="33">
        <v>2.0499999999999998</v>
      </c>
      <c r="L196" s="33">
        <v>2.66</v>
      </c>
      <c r="M196" s="33">
        <v>3.41</v>
      </c>
      <c r="N196" s="33">
        <v>3.7</v>
      </c>
      <c r="P196" s="13">
        <f t="shared" si="17"/>
        <v>0.03</v>
      </c>
      <c r="Q196" s="13">
        <f t="shared" si="18"/>
        <v>3.0000000000000027E-2</v>
      </c>
      <c r="R196" s="13">
        <f t="shared" si="19"/>
        <v>3.9999999999999925E-2</v>
      </c>
      <c r="S196" s="13">
        <f t="shared" si="20"/>
        <v>2.0000000000000018E-2</v>
      </c>
      <c r="T196" s="13">
        <f t="shared" si="21"/>
        <v>2.0000000000000018E-2</v>
      </c>
      <c r="U196" s="13">
        <f t="shared" si="22"/>
        <v>1.0000000000000231E-2</v>
      </c>
      <c r="V196" s="13">
        <f t="shared" si="23"/>
        <v>0</v>
      </c>
      <c r="W196" s="13">
        <f t="shared" si="24"/>
        <v>0</v>
      </c>
    </row>
    <row r="197" spans="3:23" x14ac:dyDescent="0.2">
      <c r="C197" s="30">
        <v>41556</v>
      </c>
      <c r="D197" s="31">
        <v>0.26</v>
      </c>
      <c r="E197" s="31">
        <v>0.05</v>
      </c>
      <c r="F197" s="31">
        <v>0.08</v>
      </c>
      <c r="G197" s="31">
        <v>0.15</v>
      </c>
      <c r="H197" s="31">
        <v>0.37</v>
      </c>
      <c r="I197" s="31">
        <v>0.68</v>
      </c>
      <c r="J197" s="31">
        <v>1.43</v>
      </c>
      <c r="K197" s="31">
        <v>2.06</v>
      </c>
      <c r="L197" s="31">
        <v>2.68</v>
      </c>
      <c r="M197" s="31">
        <v>3.43</v>
      </c>
      <c r="N197" s="31">
        <v>3.73</v>
      </c>
      <c r="P197" s="13">
        <f t="shared" ref="P197:P260" si="25">G197-G196</f>
        <v>0</v>
      </c>
      <c r="Q197" s="13">
        <f t="shared" ref="Q197:Q260" si="26">H197-H196</f>
        <v>-3.0000000000000027E-2</v>
      </c>
      <c r="R197" s="13">
        <f t="shared" ref="R197:R260" si="27">I197-I196</f>
        <v>-1.9999999999999907E-2</v>
      </c>
      <c r="S197" s="13">
        <f t="shared" ref="S197:S260" si="28">J197-J196</f>
        <v>0</v>
      </c>
      <c r="T197" s="13">
        <f t="shared" ref="T197:T260" si="29">K197-K196</f>
        <v>1.0000000000000231E-2</v>
      </c>
      <c r="U197" s="13">
        <f t="shared" ref="U197:U260" si="30">L197-L196</f>
        <v>2.0000000000000018E-2</v>
      </c>
      <c r="V197" s="13">
        <f t="shared" ref="V197:V260" si="31">M197-M196</f>
        <v>2.0000000000000018E-2</v>
      </c>
      <c r="W197" s="13">
        <f t="shared" ref="W197:W260" si="32">N197-N196</f>
        <v>2.9999999999999805E-2</v>
      </c>
    </row>
    <row r="198" spans="3:23" x14ac:dyDescent="0.2">
      <c r="C198" s="32">
        <v>41557</v>
      </c>
      <c r="D198" s="33">
        <v>0.25</v>
      </c>
      <c r="E198" s="33">
        <v>0.05</v>
      </c>
      <c r="F198" s="33">
        <v>7.0000000000000007E-2</v>
      </c>
      <c r="G198" s="33">
        <v>0.14000000000000001</v>
      </c>
      <c r="H198" s="33">
        <v>0.35</v>
      </c>
      <c r="I198" s="33">
        <v>0.68</v>
      </c>
      <c r="J198" s="33">
        <v>1.44</v>
      </c>
      <c r="K198" s="33">
        <v>2.09</v>
      </c>
      <c r="L198" s="33">
        <v>2.71</v>
      </c>
      <c r="M198" s="33">
        <v>3.46</v>
      </c>
      <c r="N198" s="33">
        <v>3.75</v>
      </c>
      <c r="P198" s="13">
        <f t="shared" si="25"/>
        <v>-9.9999999999999811E-3</v>
      </c>
      <c r="Q198" s="13">
        <f t="shared" si="26"/>
        <v>-2.0000000000000018E-2</v>
      </c>
      <c r="R198" s="13">
        <f t="shared" si="27"/>
        <v>0</v>
      </c>
      <c r="S198" s="13">
        <f t="shared" si="28"/>
        <v>1.0000000000000009E-2</v>
      </c>
      <c r="T198" s="13">
        <f t="shared" si="29"/>
        <v>2.9999999999999805E-2</v>
      </c>
      <c r="U198" s="13">
        <f t="shared" si="30"/>
        <v>2.9999999999999805E-2</v>
      </c>
      <c r="V198" s="13">
        <f t="shared" si="31"/>
        <v>2.9999999999999805E-2</v>
      </c>
      <c r="W198" s="13">
        <f t="shared" si="32"/>
        <v>2.0000000000000018E-2</v>
      </c>
    </row>
    <row r="199" spans="3:23" x14ac:dyDescent="0.2">
      <c r="C199" s="30">
        <v>41558</v>
      </c>
      <c r="D199" s="31">
        <v>0.25</v>
      </c>
      <c r="E199" s="31">
        <v>0.08</v>
      </c>
      <c r="F199" s="31">
        <v>7.0000000000000007E-2</v>
      </c>
      <c r="G199" s="31">
        <v>0.14000000000000001</v>
      </c>
      <c r="H199" s="31">
        <v>0.35</v>
      </c>
      <c r="I199" s="31">
        <v>0.66</v>
      </c>
      <c r="J199" s="31">
        <v>1.42</v>
      </c>
      <c r="K199" s="31">
        <v>2.0699999999999998</v>
      </c>
      <c r="L199" s="31">
        <v>2.7</v>
      </c>
      <c r="M199" s="31">
        <v>3.45</v>
      </c>
      <c r="N199" s="31">
        <v>3.74</v>
      </c>
      <c r="P199" s="13">
        <f t="shared" si="25"/>
        <v>0</v>
      </c>
      <c r="Q199" s="13">
        <f t="shared" si="26"/>
        <v>0</v>
      </c>
      <c r="R199" s="13">
        <f t="shared" si="27"/>
        <v>-2.0000000000000018E-2</v>
      </c>
      <c r="S199" s="13">
        <f t="shared" si="28"/>
        <v>-2.0000000000000018E-2</v>
      </c>
      <c r="T199" s="13">
        <f t="shared" si="29"/>
        <v>-2.0000000000000018E-2</v>
      </c>
      <c r="U199" s="13">
        <f t="shared" si="30"/>
        <v>-9.9999999999997868E-3</v>
      </c>
      <c r="V199" s="13">
        <f t="shared" si="31"/>
        <v>-9.9999999999997868E-3</v>
      </c>
      <c r="W199" s="13">
        <f t="shared" si="32"/>
        <v>-9.9999999999997868E-3</v>
      </c>
    </row>
    <row r="200" spans="3:23" x14ac:dyDescent="0.2">
      <c r="C200" s="32">
        <v>41562</v>
      </c>
      <c r="D200" s="33">
        <v>0.32</v>
      </c>
      <c r="E200" s="33">
        <v>0.14000000000000001</v>
      </c>
      <c r="F200" s="33">
        <v>0.16</v>
      </c>
      <c r="G200" s="33">
        <v>0.16</v>
      </c>
      <c r="H200" s="33">
        <v>0.37</v>
      </c>
      <c r="I200" s="33">
        <v>0.68</v>
      </c>
      <c r="J200" s="33">
        <v>1.45</v>
      </c>
      <c r="K200" s="33">
        <v>2.11</v>
      </c>
      <c r="L200" s="33">
        <v>2.75</v>
      </c>
      <c r="M200" s="33">
        <v>3.5</v>
      </c>
      <c r="N200" s="33">
        <v>3.78</v>
      </c>
      <c r="P200" s="13">
        <f t="shared" si="25"/>
        <v>1.999999999999999E-2</v>
      </c>
      <c r="Q200" s="13">
        <f t="shared" si="26"/>
        <v>2.0000000000000018E-2</v>
      </c>
      <c r="R200" s="13">
        <f t="shared" si="27"/>
        <v>2.0000000000000018E-2</v>
      </c>
      <c r="S200" s="13">
        <f t="shared" si="28"/>
        <v>3.0000000000000027E-2</v>
      </c>
      <c r="T200" s="13">
        <f t="shared" si="29"/>
        <v>4.0000000000000036E-2</v>
      </c>
      <c r="U200" s="13">
        <f t="shared" si="30"/>
        <v>4.9999999999999822E-2</v>
      </c>
      <c r="V200" s="13">
        <f t="shared" si="31"/>
        <v>4.9999999999999822E-2</v>
      </c>
      <c r="W200" s="13">
        <f t="shared" si="32"/>
        <v>3.9999999999999591E-2</v>
      </c>
    </row>
    <row r="201" spans="3:23" x14ac:dyDescent="0.2">
      <c r="C201" s="30">
        <v>41563</v>
      </c>
      <c r="D201" s="31">
        <v>0.14000000000000001</v>
      </c>
      <c r="E201" s="31">
        <v>0.1</v>
      </c>
      <c r="F201" s="31">
        <v>0.11</v>
      </c>
      <c r="G201" s="31">
        <v>0.15</v>
      </c>
      <c r="H201" s="31">
        <v>0.34</v>
      </c>
      <c r="I201" s="31">
        <v>0.64</v>
      </c>
      <c r="J201" s="31">
        <v>1.41</v>
      </c>
      <c r="K201" s="31">
        <v>2.06</v>
      </c>
      <c r="L201" s="31">
        <v>2.69</v>
      </c>
      <c r="M201" s="31">
        <v>3.43</v>
      </c>
      <c r="N201" s="31">
        <v>3.72</v>
      </c>
      <c r="P201" s="13">
        <f t="shared" si="25"/>
        <v>-1.0000000000000009E-2</v>
      </c>
      <c r="Q201" s="13">
        <f t="shared" si="26"/>
        <v>-2.9999999999999971E-2</v>
      </c>
      <c r="R201" s="13">
        <f t="shared" si="27"/>
        <v>-4.0000000000000036E-2</v>
      </c>
      <c r="S201" s="13">
        <f t="shared" si="28"/>
        <v>-4.0000000000000036E-2</v>
      </c>
      <c r="T201" s="13">
        <f t="shared" si="29"/>
        <v>-4.9999999999999822E-2</v>
      </c>
      <c r="U201" s="13">
        <f t="shared" si="30"/>
        <v>-6.0000000000000053E-2</v>
      </c>
      <c r="V201" s="13">
        <f t="shared" si="31"/>
        <v>-6.999999999999984E-2</v>
      </c>
      <c r="W201" s="13">
        <f t="shared" si="32"/>
        <v>-5.9999999999999609E-2</v>
      </c>
    </row>
    <row r="202" spans="3:23" x14ac:dyDescent="0.2">
      <c r="C202" s="32">
        <v>41564</v>
      </c>
      <c r="D202" s="33">
        <v>0.01</v>
      </c>
      <c r="E202" s="33">
        <v>0.05</v>
      </c>
      <c r="F202" s="33">
        <v>0.08</v>
      </c>
      <c r="G202" s="33">
        <v>0.13</v>
      </c>
      <c r="H202" s="33">
        <v>0.33</v>
      </c>
      <c r="I202" s="33">
        <v>0.61</v>
      </c>
      <c r="J202" s="33">
        <v>1.35</v>
      </c>
      <c r="K202" s="33">
        <v>1.98</v>
      </c>
      <c r="L202" s="33">
        <v>2.61</v>
      </c>
      <c r="M202" s="33">
        <v>3.36</v>
      </c>
      <c r="N202" s="33">
        <v>3.66</v>
      </c>
      <c r="P202" s="13">
        <f t="shared" si="25"/>
        <v>-1.999999999999999E-2</v>
      </c>
      <c r="Q202" s="13">
        <f t="shared" si="26"/>
        <v>-1.0000000000000009E-2</v>
      </c>
      <c r="R202" s="13">
        <f t="shared" si="27"/>
        <v>-3.0000000000000027E-2</v>
      </c>
      <c r="S202" s="13">
        <f t="shared" si="28"/>
        <v>-5.9999999999999831E-2</v>
      </c>
      <c r="T202" s="13">
        <f t="shared" si="29"/>
        <v>-8.0000000000000071E-2</v>
      </c>
      <c r="U202" s="13">
        <f t="shared" si="30"/>
        <v>-8.0000000000000071E-2</v>
      </c>
      <c r="V202" s="13">
        <f t="shared" si="31"/>
        <v>-7.0000000000000284E-2</v>
      </c>
      <c r="W202" s="13">
        <f t="shared" si="32"/>
        <v>-6.0000000000000053E-2</v>
      </c>
    </row>
    <row r="203" spans="3:23" x14ac:dyDescent="0.2">
      <c r="C203" s="30">
        <v>41565</v>
      </c>
      <c r="D203" s="31">
        <v>0.01</v>
      </c>
      <c r="E203" s="31">
        <v>0.04</v>
      </c>
      <c r="F203" s="31">
        <v>0.08</v>
      </c>
      <c r="G203" s="31">
        <v>0.12</v>
      </c>
      <c r="H203" s="31">
        <v>0.33</v>
      </c>
      <c r="I203" s="31">
        <v>0.62</v>
      </c>
      <c r="J203" s="31">
        <v>1.35</v>
      </c>
      <c r="K203" s="31">
        <v>1.98</v>
      </c>
      <c r="L203" s="31">
        <v>2.6</v>
      </c>
      <c r="M203" s="31">
        <v>3.36</v>
      </c>
      <c r="N203" s="31">
        <v>3.65</v>
      </c>
      <c r="P203" s="13">
        <f t="shared" si="25"/>
        <v>-1.0000000000000009E-2</v>
      </c>
      <c r="Q203" s="13">
        <f t="shared" si="26"/>
        <v>0</v>
      </c>
      <c r="R203" s="13">
        <f t="shared" si="27"/>
        <v>1.0000000000000009E-2</v>
      </c>
      <c r="S203" s="13">
        <f t="shared" si="28"/>
        <v>0</v>
      </c>
      <c r="T203" s="13">
        <f t="shared" si="29"/>
        <v>0</v>
      </c>
      <c r="U203" s="13">
        <f t="shared" si="30"/>
        <v>-9.9999999999997868E-3</v>
      </c>
      <c r="V203" s="13">
        <f t="shared" si="31"/>
        <v>0</v>
      </c>
      <c r="W203" s="13">
        <f t="shared" si="32"/>
        <v>-1.0000000000000231E-2</v>
      </c>
    </row>
    <row r="204" spans="3:23" x14ac:dyDescent="0.2">
      <c r="C204" s="32">
        <v>41568</v>
      </c>
      <c r="D204" s="33">
        <v>0.02</v>
      </c>
      <c r="E204" s="33">
        <v>0.04</v>
      </c>
      <c r="F204" s="33">
        <v>7.0000000000000007E-2</v>
      </c>
      <c r="G204" s="33">
        <v>0.11</v>
      </c>
      <c r="H204" s="33">
        <v>0.33</v>
      </c>
      <c r="I204" s="33">
        <v>0.63</v>
      </c>
      <c r="J204" s="33">
        <v>1.38</v>
      </c>
      <c r="K204" s="33">
        <v>2.0099999999999998</v>
      </c>
      <c r="L204" s="33">
        <v>2.63</v>
      </c>
      <c r="M204" s="33">
        <v>3.39</v>
      </c>
      <c r="N204" s="33">
        <v>3.68</v>
      </c>
      <c r="P204" s="13">
        <f t="shared" si="25"/>
        <v>-9.999999999999995E-3</v>
      </c>
      <c r="Q204" s="13">
        <f t="shared" si="26"/>
        <v>0</v>
      </c>
      <c r="R204" s="13">
        <f t="shared" si="27"/>
        <v>1.0000000000000009E-2</v>
      </c>
      <c r="S204" s="13">
        <f t="shared" si="28"/>
        <v>2.9999999999999805E-2</v>
      </c>
      <c r="T204" s="13">
        <f t="shared" si="29"/>
        <v>2.9999999999999805E-2</v>
      </c>
      <c r="U204" s="13">
        <f t="shared" si="30"/>
        <v>2.9999999999999805E-2</v>
      </c>
      <c r="V204" s="13">
        <f t="shared" si="31"/>
        <v>3.0000000000000249E-2</v>
      </c>
      <c r="W204" s="13">
        <f t="shared" si="32"/>
        <v>3.0000000000000249E-2</v>
      </c>
    </row>
    <row r="205" spans="3:23" x14ac:dyDescent="0.2">
      <c r="C205" s="30">
        <v>41569</v>
      </c>
      <c r="D205" s="31">
        <v>0.04</v>
      </c>
      <c r="E205" s="31">
        <v>0.04</v>
      </c>
      <c r="F205" s="31">
        <v>7.0000000000000007E-2</v>
      </c>
      <c r="G205" s="31">
        <v>0.1</v>
      </c>
      <c r="H205" s="31">
        <v>0.31</v>
      </c>
      <c r="I205" s="31">
        <v>0.59</v>
      </c>
      <c r="J205" s="31">
        <v>1.3</v>
      </c>
      <c r="K205" s="31">
        <v>1.92</v>
      </c>
      <c r="L205" s="31">
        <v>2.54</v>
      </c>
      <c r="M205" s="31">
        <v>3.31</v>
      </c>
      <c r="N205" s="31">
        <v>3.61</v>
      </c>
      <c r="P205" s="13">
        <f t="shared" si="25"/>
        <v>-9.999999999999995E-3</v>
      </c>
      <c r="Q205" s="13">
        <f t="shared" si="26"/>
        <v>-2.0000000000000018E-2</v>
      </c>
      <c r="R205" s="13">
        <f t="shared" si="27"/>
        <v>-4.0000000000000036E-2</v>
      </c>
      <c r="S205" s="13">
        <f t="shared" si="28"/>
        <v>-7.9999999999999849E-2</v>
      </c>
      <c r="T205" s="13">
        <f t="shared" si="29"/>
        <v>-8.9999999999999858E-2</v>
      </c>
      <c r="U205" s="13">
        <f t="shared" si="30"/>
        <v>-8.9999999999999858E-2</v>
      </c>
      <c r="V205" s="13">
        <f t="shared" si="31"/>
        <v>-8.0000000000000071E-2</v>
      </c>
      <c r="W205" s="13">
        <f t="shared" si="32"/>
        <v>-7.0000000000000284E-2</v>
      </c>
    </row>
    <row r="206" spans="3:23" x14ac:dyDescent="0.2">
      <c r="C206" s="32">
        <v>41570</v>
      </c>
      <c r="D206" s="33">
        <v>0.02</v>
      </c>
      <c r="E206" s="33">
        <v>0.04</v>
      </c>
      <c r="F206" s="33">
        <v>7.0000000000000007E-2</v>
      </c>
      <c r="G206" s="33">
        <v>0.11</v>
      </c>
      <c r="H206" s="33">
        <v>0.31</v>
      </c>
      <c r="I206" s="33">
        <v>0.6</v>
      </c>
      <c r="J206" s="33">
        <v>1.3</v>
      </c>
      <c r="K206" s="33">
        <v>1.9</v>
      </c>
      <c r="L206" s="33">
        <v>2.5099999999999998</v>
      </c>
      <c r="M206" s="33">
        <v>3.29</v>
      </c>
      <c r="N206" s="33">
        <v>3.59</v>
      </c>
      <c r="P206" s="13">
        <f t="shared" si="25"/>
        <v>9.999999999999995E-3</v>
      </c>
      <c r="Q206" s="13">
        <f t="shared" si="26"/>
        <v>0</v>
      </c>
      <c r="R206" s="13">
        <f t="shared" si="27"/>
        <v>1.0000000000000009E-2</v>
      </c>
      <c r="S206" s="13">
        <f t="shared" si="28"/>
        <v>0</v>
      </c>
      <c r="T206" s="13">
        <f t="shared" si="29"/>
        <v>-2.0000000000000018E-2</v>
      </c>
      <c r="U206" s="13">
        <f t="shared" si="30"/>
        <v>-3.0000000000000249E-2</v>
      </c>
      <c r="V206" s="13">
        <f t="shared" si="31"/>
        <v>-2.0000000000000018E-2</v>
      </c>
      <c r="W206" s="13">
        <f t="shared" si="32"/>
        <v>-2.0000000000000018E-2</v>
      </c>
    </row>
    <row r="207" spans="3:23" x14ac:dyDescent="0.2">
      <c r="C207" s="30">
        <v>41571</v>
      </c>
      <c r="D207" s="31">
        <v>0.02</v>
      </c>
      <c r="E207" s="31">
        <v>0.03</v>
      </c>
      <c r="F207" s="31">
        <v>7.0000000000000007E-2</v>
      </c>
      <c r="G207" s="31">
        <v>0.12</v>
      </c>
      <c r="H207" s="31">
        <v>0.33</v>
      </c>
      <c r="I207" s="31">
        <v>0.59</v>
      </c>
      <c r="J207" s="31">
        <v>1.32</v>
      </c>
      <c r="K207" s="31">
        <v>1.92</v>
      </c>
      <c r="L207" s="31">
        <v>2.5299999999999998</v>
      </c>
      <c r="M207" s="31">
        <v>3.3</v>
      </c>
      <c r="N207" s="31">
        <v>3.61</v>
      </c>
      <c r="P207" s="13">
        <f t="shared" si="25"/>
        <v>9.999999999999995E-3</v>
      </c>
      <c r="Q207" s="13">
        <f t="shared" si="26"/>
        <v>2.0000000000000018E-2</v>
      </c>
      <c r="R207" s="13">
        <f t="shared" si="27"/>
        <v>-1.0000000000000009E-2</v>
      </c>
      <c r="S207" s="13">
        <f t="shared" si="28"/>
        <v>2.0000000000000018E-2</v>
      </c>
      <c r="T207" s="13">
        <f t="shared" si="29"/>
        <v>2.0000000000000018E-2</v>
      </c>
      <c r="U207" s="13">
        <f t="shared" si="30"/>
        <v>2.0000000000000018E-2</v>
      </c>
      <c r="V207" s="13">
        <f t="shared" si="31"/>
        <v>9.9999999999997868E-3</v>
      </c>
      <c r="W207" s="13">
        <f t="shared" si="32"/>
        <v>2.0000000000000018E-2</v>
      </c>
    </row>
    <row r="208" spans="3:23" x14ac:dyDescent="0.2">
      <c r="C208" s="32">
        <v>41572</v>
      </c>
      <c r="D208" s="33">
        <v>0.02</v>
      </c>
      <c r="E208" s="33">
        <v>0.04</v>
      </c>
      <c r="F208" s="33">
        <v>0.08</v>
      </c>
      <c r="G208" s="33">
        <v>0.11</v>
      </c>
      <c r="H208" s="33">
        <v>0.32</v>
      </c>
      <c r="I208" s="33">
        <v>0.59</v>
      </c>
      <c r="J208" s="33">
        <v>1.3</v>
      </c>
      <c r="K208" s="33">
        <v>1.9</v>
      </c>
      <c r="L208" s="33">
        <v>2.5299999999999998</v>
      </c>
      <c r="M208" s="33">
        <v>3.3</v>
      </c>
      <c r="N208" s="33">
        <v>3.6</v>
      </c>
      <c r="P208" s="13">
        <f t="shared" si="25"/>
        <v>-9.999999999999995E-3</v>
      </c>
      <c r="Q208" s="13">
        <f t="shared" si="26"/>
        <v>-1.0000000000000009E-2</v>
      </c>
      <c r="R208" s="13">
        <f t="shared" si="27"/>
        <v>0</v>
      </c>
      <c r="S208" s="13">
        <f t="shared" si="28"/>
        <v>-2.0000000000000018E-2</v>
      </c>
      <c r="T208" s="13">
        <f t="shared" si="29"/>
        <v>-2.0000000000000018E-2</v>
      </c>
      <c r="U208" s="13">
        <f t="shared" si="30"/>
        <v>0</v>
      </c>
      <c r="V208" s="13">
        <f t="shared" si="31"/>
        <v>0</v>
      </c>
      <c r="W208" s="13">
        <f t="shared" si="32"/>
        <v>-9.9999999999997868E-3</v>
      </c>
    </row>
    <row r="209" spans="3:23" x14ac:dyDescent="0.2">
      <c r="C209" s="30">
        <v>41575</v>
      </c>
      <c r="D209" s="31">
        <v>0.02</v>
      </c>
      <c r="E209" s="31">
        <v>0.04</v>
      </c>
      <c r="F209" s="31">
        <v>0.08</v>
      </c>
      <c r="G209" s="31">
        <v>0.11</v>
      </c>
      <c r="H209" s="31">
        <v>0.32</v>
      </c>
      <c r="I209" s="31">
        <v>0.59</v>
      </c>
      <c r="J209" s="31">
        <v>1.31</v>
      </c>
      <c r="K209" s="31">
        <v>1.91</v>
      </c>
      <c r="L209" s="31">
        <v>2.54</v>
      </c>
      <c r="M209" s="31">
        <v>3.31</v>
      </c>
      <c r="N209" s="31">
        <v>3.61</v>
      </c>
      <c r="P209" s="13">
        <f t="shared" si="25"/>
        <v>0</v>
      </c>
      <c r="Q209" s="13">
        <f t="shared" si="26"/>
        <v>0</v>
      </c>
      <c r="R209" s="13">
        <f t="shared" si="27"/>
        <v>0</v>
      </c>
      <c r="S209" s="13">
        <f t="shared" si="28"/>
        <v>1.0000000000000009E-2</v>
      </c>
      <c r="T209" s="13">
        <f t="shared" si="29"/>
        <v>1.0000000000000009E-2</v>
      </c>
      <c r="U209" s="13">
        <f t="shared" si="30"/>
        <v>1.0000000000000231E-2</v>
      </c>
      <c r="V209" s="13">
        <f t="shared" si="31"/>
        <v>1.0000000000000231E-2</v>
      </c>
      <c r="W209" s="13">
        <f t="shared" si="32"/>
        <v>9.9999999999997868E-3</v>
      </c>
    </row>
    <row r="210" spans="3:23" x14ac:dyDescent="0.2">
      <c r="C210" s="32">
        <v>41576</v>
      </c>
      <c r="D210" s="33">
        <v>0.06</v>
      </c>
      <c r="E210" s="33">
        <v>0.04</v>
      </c>
      <c r="F210" s="33">
        <v>0.08</v>
      </c>
      <c r="G210" s="33">
        <v>0.11</v>
      </c>
      <c r="H210" s="33">
        <v>0.31</v>
      </c>
      <c r="I210" s="33">
        <v>0.59</v>
      </c>
      <c r="J210" s="33">
        <v>1.29</v>
      </c>
      <c r="K210" s="33">
        <v>1.9</v>
      </c>
      <c r="L210" s="33">
        <v>2.5299999999999998</v>
      </c>
      <c r="M210" s="33">
        <v>3.31</v>
      </c>
      <c r="N210" s="33">
        <v>3.62</v>
      </c>
      <c r="P210" s="13">
        <f t="shared" si="25"/>
        <v>0</v>
      </c>
      <c r="Q210" s="13">
        <f t="shared" si="26"/>
        <v>-1.0000000000000009E-2</v>
      </c>
      <c r="R210" s="13">
        <f t="shared" si="27"/>
        <v>0</v>
      </c>
      <c r="S210" s="13">
        <f t="shared" si="28"/>
        <v>-2.0000000000000018E-2</v>
      </c>
      <c r="T210" s="13">
        <f t="shared" si="29"/>
        <v>-1.0000000000000009E-2</v>
      </c>
      <c r="U210" s="13">
        <f t="shared" si="30"/>
        <v>-1.0000000000000231E-2</v>
      </c>
      <c r="V210" s="13">
        <f t="shared" si="31"/>
        <v>0</v>
      </c>
      <c r="W210" s="13">
        <f t="shared" si="32"/>
        <v>1.0000000000000231E-2</v>
      </c>
    </row>
    <row r="211" spans="3:23" x14ac:dyDescent="0.2">
      <c r="C211" s="30">
        <v>41577</v>
      </c>
      <c r="D211" s="31">
        <v>0.05</v>
      </c>
      <c r="E211" s="31">
        <v>0.04</v>
      </c>
      <c r="F211" s="31">
        <v>0.09</v>
      </c>
      <c r="G211" s="31">
        <v>0.11</v>
      </c>
      <c r="H211" s="31">
        <v>0.33</v>
      </c>
      <c r="I211" s="31">
        <v>0.57999999999999996</v>
      </c>
      <c r="J211" s="31">
        <v>1.3</v>
      </c>
      <c r="K211" s="31">
        <v>1.93</v>
      </c>
      <c r="L211" s="31">
        <v>2.5499999999999998</v>
      </c>
      <c r="M211" s="31">
        <v>3.33</v>
      </c>
      <c r="N211" s="31">
        <v>3.63</v>
      </c>
      <c r="P211" s="13">
        <f t="shared" si="25"/>
        <v>0</v>
      </c>
      <c r="Q211" s="13">
        <f t="shared" si="26"/>
        <v>2.0000000000000018E-2</v>
      </c>
      <c r="R211" s="13">
        <f t="shared" si="27"/>
        <v>-1.0000000000000009E-2</v>
      </c>
      <c r="S211" s="13">
        <f t="shared" si="28"/>
        <v>1.0000000000000009E-2</v>
      </c>
      <c r="T211" s="13">
        <f t="shared" si="29"/>
        <v>3.0000000000000027E-2</v>
      </c>
      <c r="U211" s="13">
        <f t="shared" si="30"/>
        <v>2.0000000000000018E-2</v>
      </c>
      <c r="V211" s="13">
        <f t="shared" si="31"/>
        <v>2.0000000000000018E-2</v>
      </c>
      <c r="W211" s="13">
        <f t="shared" si="32"/>
        <v>9.9999999999997868E-3</v>
      </c>
    </row>
    <row r="212" spans="3:23" x14ac:dyDescent="0.2">
      <c r="C212" s="32">
        <v>41578</v>
      </c>
      <c r="D212" s="33">
        <v>0.03</v>
      </c>
      <c r="E212" s="33">
        <v>0.04</v>
      </c>
      <c r="F212" s="33">
        <v>0.08</v>
      </c>
      <c r="G212" s="33">
        <v>0.1</v>
      </c>
      <c r="H212" s="33">
        <v>0.31</v>
      </c>
      <c r="I212" s="33">
        <v>0.56999999999999995</v>
      </c>
      <c r="J212" s="33">
        <v>1.31</v>
      </c>
      <c r="K212" s="33">
        <v>1.95</v>
      </c>
      <c r="L212" s="33">
        <v>2.57</v>
      </c>
      <c r="M212" s="33">
        <v>3.33</v>
      </c>
      <c r="N212" s="33">
        <v>3.63</v>
      </c>
      <c r="P212" s="13">
        <f t="shared" si="25"/>
        <v>-9.999999999999995E-3</v>
      </c>
      <c r="Q212" s="13">
        <f t="shared" si="26"/>
        <v>-2.0000000000000018E-2</v>
      </c>
      <c r="R212" s="13">
        <f t="shared" si="27"/>
        <v>-1.0000000000000009E-2</v>
      </c>
      <c r="S212" s="13">
        <f t="shared" si="28"/>
        <v>1.0000000000000009E-2</v>
      </c>
      <c r="T212" s="13">
        <f t="shared" si="29"/>
        <v>2.0000000000000018E-2</v>
      </c>
      <c r="U212" s="13">
        <f t="shared" si="30"/>
        <v>2.0000000000000018E-2</v>
      </c>
      <c r="V212" s="13">
        <f t="shared" si="31"/>
        <v>0</v>
      </c>
      <c r="W212" s="13">
        <f t="shared" si="32"/>
        <v>0</v>
      </c>
    </row>
    <row r="213" spans="3:23" x14ac:dyDescent="0.2">
      <c r="C213" s="30">
        <v>41579</v>
      </c>
      <c r="D213" s="31">
        <v>0.03</v>
      </c>
      <c r="E213" s="31">
        <v>0.04</v>
      </c>
      <c r="F213" s="31">
        <v>0.08</v>
      </c>
      <c r="G213" s="31">
        <v>0.1</v>
      </c>
      <c r="H213" s="31">
        <v>0.33</v>
      </c>
      <c r="I213" s="31">
        <v>0.61</v>
      </c>
      <c r="J213" s="31">
        <v>1.37</v>
      </c>
      <c r="K213" s="31">
        <v>2.0299999999999998</v>
      </c>
      <c r="L213" s="31">
        <v>2.65</v>
      </c>
      <c r="M213" s="31">
        <v>3.4</v>
      </c>
      <c r="N213" s="31">
        <v>3.69</v>
      </c>
      <c r="P213" s="13">
        <f t="shared" si="25"/>
        <v>0</v>
      </c>
      <c r="Q213" s="13">
        <f t="shared" si="26"/>
        <v>2.0000000000000018E-2</v>
      </c>
      <c r="R213" s="13">
        <f t="shared" si="27"/>
        <v>4.0000000000000036E-2</v>
      </c>
      <c r="S213" s="13">
        <f t="shared" si="28"/>
        <v>6.0000000000000053E-2</v>
      </c>
      <c r="T213" s="13">
        <f t="shared" si="29"/>
        <v>7.9999999999999849E-2</v>
      </c>
      <c r="U213" s="13">
        <f t="shared" si="30"/>
        <v>8.0000000000000071E-2</v>
      </c>
      <c r="V213" s="13">
        <f t="shared" si="31"/>
        <v>6.999999999999984E-2</v>
      </c>
      <c r="W213" s="13">
        <f t="shared" si="32"/>
        <v>6.0000000000000053E-2</v>
      </c>
    </row>
    <row r="214" spans="3:23" x14ac:dyDescent="0.2">
      <c r="C214" s="32">
        <v>41582</v>
      </c>
      <c r="D214" s="33">
        <v>0.02</v>
      </c>
      <c r="E214" s="33">
        <v>0.05</v>
      </c>
      <c r="F214" s="33">
        <v>0.09</v>
      </c>
      <c r="G214" s="33">
        <v>0.09</v>
      </c>
      <c r="H214" s="33">
        <v>0.32</v>
      </c>
      <c r="I214" s="33">
        <v>0.6</v>
      </c>
      <c r="J214" s="33">
        <v>1.36</v>
      </c>
      <c r="K214" s="33">
        <v>2.0099999999999998</v>
      </c>
      <c r="L214" s="33">
        <v>2.63</v>
      </c>
      <c r="M214" s="33">
        <v>3.4</v>
      </c>
      <c r="N214" s="33">
        <v>3.7</v>
      </c>
      <c r="P214" s="13">
        <f t="shared" si="25"/>
        <v>-1.0000000000000009E-2</v>
      </c>
      <c r="Q214" s="13">
        <f t="shared" si="26"/>
        <v>-1.0000000000000009E-2</v>
      </c>
      <c r="R214" s="13">
        <f t="shared" si="27"/>
        <v>-1.0000000000000009E-2</v>
      </c>
      <c r="S214" s="13">
        <f t="shared" si="28"/>
        <v>-1.0000000000000009E-2</v>
      </c>
      <c r="T214" s="13">
        <f t="shared" si="29"/>
        <v>-2.0000000000000018E-2</v>
      </c>
      <c r="U214" s="13">
        <f t="shared" si="30"/>
        <v>-2.0000000000000018E-2</v>
      </c>
      <c r="V214" s="13">
        <f t="shared" si="31"/>
        <v>0</v>
      </c>
      <c r="W214" s="13">
        <f t="shared" si="32"/>
        <v>1.0000000000000231E-2</v>
      </c>
    </row>
    <row r="215" spans="3:23" x14ac:dyDescent="0.2">
      <c r="C215" s="30">
        <v>41583</v>
      </c>
      <c r="D215" s="31">
        <v>0.06</v>
      </c>
      <c r="E215" s="31">
        <v>0.05</v>
      </c>
      <c r="F215" s="31">
        <v>0.08</v>
      </c>
      <c r="G215" s="31">
        <v>0.1</v>
      </c>
      <c r="H215" s="31">
        <v>0.32</v>
      </c>
      <c r="I215" s="31">
        <v>0.6</v>
      </c>
      <c r="J215" s="31">
        <v>1.39</v>
      </c>
      <c r="K215" s="31">
        <v>2.06</v>
      </c>
      <c r="L215" s="31">
        <v>2.69</v>
      </c>
      <c r="M215" s="31">
        <v>3.46</v>
      </c>
      <c r="N215" s="31">
        <v>3.76</v>
      </c>
      <c r="P215" s="13">
        <f t="shared" si="25"/>
        <v>1.0000000000000009E-2</v>
      </c>
      <c r="Q215" s="13">
        <f t="shared" si="26"/>
        <v>0</v>
      </c>
      <c r="R215" s="13">
        <f t="shared" si="27"/>
        <v>0</v>
      </c>
      <c r="S215" s="13">
        <f t="shared" si="28"/>
        <v>2.9999999999999805E-2</v>
      </c>
      <c r="T215" s="13">
        <f t="shared" si="29"/>
        <v>5.0000000000000266E-2</v>
      </c>
      <c r="U215" s="13">
        <f t="shared" si="30"/>
        <v>6.0000000000000053E-2</v>
      </c>
      <c r="V215" s="13">
        <f t="shared" si="31"/>
        <v>6.0000000000000053E-2</v>
      </c>
      <c r="W215" s="13">
        <f t="shared" si="32"/>
        <v>5.9999999999999609E-2</v>
      </c>
    </row>
    <row r="216" spans="3:23" x14ac:dyDescent="0.2">
      <c r="C216" s="32">
        <v>41584</v>
      </c>
      <c r="D216" s="33">
        <v>0.05</v>
      </c>
      <c r="E216" s="33">
        <v>0.05</v>
      </c>
      <c r="F216" s="33">
        <v>0.09</v>
      </c>
      <c r="G216" s="33">
        <v>0.11</v>
      </c>
      <c r="H216" s="33">
        <v>0.3</v>
      </c>
      <c r="I216" s="33">
        <v>0.57999999999999996</v>
      </c>
      <c r="J216" s="33">
        <v>1.34</v>
      </c>
      <c r="K216" s="33">
        <v>2.02</v>
      </c>
      <c r="L216" s="33">
        <v>2.67</v>
      </c>
      <c r="M216" s="33">
        <v>3.46</v>
      </c>
      <c r="N216" s="33">
        <v>3.77</v>
      </c>
      <c r="P216" s="13">
        <f t="shared" si="25"/>
        <v>9.999999999999995E-3</v>
      </c>
      <c r="Q216" s="13">
        <f t="shared" si="26"/>
        <v>-2.0000000000000018E-2</v>
      </c>
      <c r="R216" s="13">
        <f t="shared" si="27"/>
        <v>-2.0000000000000018E-2</v>
      </c>
      <c r="S216" s="13">
        <f t="shared" si="28"/>
        <v>-4.9999999999999822E-2</v>
      </c>
      <c r="T216" s="13">
        <f t="shared" si="29"/>
        <v>-4.0000000000000036E-2</v>
      </c>
      <c r="U216" s="13">
        <f t="shared" si="30"/>
        <v>-2.0000000000000018E-2</v>
      </c>
      <c r="V216" s="13">
        <f t="shared" si="31"/>
        <v>0</v>
      </c>
      <c r="W216" s="13">
        <f t="shared" si="32"/>
        <v>1.0000000000000231E-2</v>
      </c>
    </row>
    <row r="217" spans="3:23" x14ac:dyDescent="0.2">
      <c r="C217" s="30">
        <v>41585</v>
      </c>
      <c r="D217" s="31">
        <v>0.04</v>
      </c>
      <c r="E217" s="31">
        <v>0.05</v>
      </c>
      <c r="F217" s="31">
        <v>0.09</v>
      </c>
      <c r="G217" s="31">
        <v>0.11</v>
      </c>
      <c r="H217" s="31">
        <v>0.28999999999999998</v>
      </c>
      <c r="I217" s="31">
        <v>0.55000000000000004</v>
      </c>
      <c r="J217" s="31">
        <v>1.31</v>
      </c>
      <c r="K217" s="31">
        <v>1.98</v>
      </c>
      <c r="L217" s="31">
        <v>2.63</v>
      </c>
      <c r="M217" s="31">
        <v>3.41</v>
      </c>
      <c r="N217" s="31">
        <v>3.71</v>
      </c>
      <c r="P217" s="13">
        <f t="shared" si="25"/>
        <v>0</v>
      </c>
      <c r="Q217" s="13">
        <f t="shared" si="26"/>
        <v>-1.0000000000000009E-2</v>
      </c>
      <c r="R217" s="13">
        <f t="shared" si="27"/>
        <v>-2.9999999999999916E-2</v>
      </c>
      <c r="S217" s="13">
        <f t="shared" si="28"/>
        <v>-3.0000000000000027E-2</v>
      </c>
      <c r="T217" s="13">
        <f t="shared" si="29"/>
        <v>-4.0000000000000036E-2</v>
      </c>
      <c r="U217" s="13">
        <f t="shared" si="30"/>
        <v>-4.0000000000000036E-2</v>
      </c>
      <c r="V217" s="13">
        <f t="shared" si="31"/>
        <v>-4.9999999999999822E-2</v>
      </c>
      <c r="W217" s="13">
        <f t="shared" si="32"/>
        <v>-6.0000000000000053E-2</v>
      </c>
    </row>
    <row r="218" spans="3:23" x14ac:dyDescent="0.2">
      <c r="C218" s="32">
        <v>41586</v>
      </c>
      <c r="D218" s="33">
        <v>0.04</v>
      </c>
      <c r="E218" s="33">
        <v>0.06</v>
      </c>
      <c r="F218" s="33">
        <v>0.09</v>
      </c>
      <c r="G218" s="33">
        <v>0.12</v>
      </c>
      <c r="H218" s="33">
        <v>0.32</v>
      </c>
      <c r="I218" s="33">
        <v>0.62</v>
      </c>
      <c r="J218" s="33">
        <v>1.42</v>
      </c>
      <c r="K218" s="33">
        <v>2.12</v>
      </c>
      <c r="L218" s="33">
        <v>2.77</v>
      </c>
      <c r="M218" s="33">
        <v>3.55</v>
      </c>
      <c r="N218" s="33">
        <v>3.84</v>
      </c>
      <c r="P218" s="13">
        <f t="shared" si="25"/>
        <v>9.999999999999995E-3</v>
      </c>
      <c r="Q218" s="13">
        <f t="shared" si="26"/>
        <v>3.0000000000000027E-2</v>
      </c>
      <c r="R218" s="13">
        <f t="shared" si="27"/>
        <v>6.9999999999999951E-2</v>
      </c>
      <c r="S218" s="13">
        <f t="shared" si="28"/>
        <v>0.10999999999999988</v>
      </c>
      <c r="T218" s="13">
        <f t="shared" si="29"/>
        <v>0.14000000000000012</v>
      </c>
      <c r="U218" s="13">
        <f t="shared" si="30"/>
        <v>0.14000000000000012</v>
      </c>
      <c r="V218" s="13">
        <f t="shared" si="31"/>
        <v>0.13999999999999968</v>
      </c>
      <c r="W218" s="13">
        <f t="shared" si="32"/>
        <v>0.12999999999999989</v>
      </c>
    </row>
    <row r="219" spans="3:23" x14ac:dyDescent="0.2">
      <c r="C219" s="30">
        <v>41590</v>
      </c>
      <c r="D219" s="31">
        <v>0.05</v>
      </c>
      <c r="E219" s="31">
        <v>0.08</v>
      </c>
      <c r="F219" s="31">
        <v>0.1</v>
      </c>
      <c r="G219" s="31">
        <v>0.13</v>
      </c>
      <c r="H219" s="31">
        <v>0.34</v>
      </c>
      <c r="I219" s="31">
        <v>0.65</v>
      </c>
      <c r="J219" s="31">
        <v>1.47</v>
      </c>
      <c r="K219" s="31">
        <v>2.16</v>
      </c>
      <c r="L219" s="31">
        <v>2.8</v>
      </c>
      <c r="M219" s="31">
        <v>3.57</v>
      </c>
      <c r="N219" s="31">
        <v>3.86</v>
      </c>
      <c r="P219" s="13">
        <f t="shared" si="25"/>
        <v>1.0000000000000009E-2</v>
      </c>
      <c r="Q219" s="13">
        <f t="shared" si="26"/>
        <v>2.0000000000000018E-2</v>
      </c>
      <c r="R219" s="13">
        <f t="shared" si="27"/>
        <v>3.0000000000000027E-2</v>
      </c>
      <c r="S219" s="13">
        <f t="shared" si="28"/>
        <v>5.0000000000000044E-2</v>
      </c>
      <c r="T219" s="13">
        <f t="shared" si="29"/>
        <v>4.0000000000000036E-2</v>
      </c>
      <c r="U219" s="13">
        <f t="shared" si="30"/>
        <v>2.9999999999999805E-2</v>
      </c>
      <c r="V219" s="13">
        <f t="shared" si="31"/>
        <v>2.0000000000000018E-2</v>
      </c>
      <c r="W219" s="13">
        <f t="shared" si="32"/>
        <v>2.0000000000000018E-2</v>
      </c>
    </row>
    <row r="220" spans="3:23" x14ac:dyDescent="0.2">
      <c r="C220" s="32">
        <v>41591</v>
      </c>
      <c r="D220" s="33">
        <v>0.06</v>
      </c>
      <c r="E220" s="33">
        <v>0.08</v>
      </c>
      <c r="F220" s="33">
        <v>0.1</v>
      </c>
      <c r="G220" s="33">
        <v>0.13</v>
      </c>
      <c r="H220" s="33">
        <v>0.32</v>
      </c>
      <c r="I220" s="33">
        <v>0.61</v>
      </c>
      <c r="J220" s="33">
        <v>1.41</v>
      </c>
      <c r="K220" s="33">
        <v>2.1</v>
      </c>
      <c r="L220" s="33">
        <v>2.75</v>
      </c>
      <c r="M220" s="33">
        <v>3.54</v>
      </c>
      <c r="N220" s="33">
        <v>3.83</v>
      </c>
      <c r="P220" s="13">
        <f t="shared" si="25"/>
        <v>0</v>
      </c>
      <c r="Q220" s="13">
        <f t="shared" si="26"/>
        <v>-2.0000000000000018E-2</v>
      </c>
      <c r="R220" s="13">
        <f t="shared" si="27"/>
        <v>-4.0000000000000036E-2</v>
      </c>
      <c r="S220" s="13">
        <f t="shared" si="28"/>
        <v>-6.0000000000000053E-2</v>
      </c>
      <c r="T220" s="13">
        <f t="shared" si="29"/>
        <v>-6.0000000000000053E-2</v>
      </c>
      <c r="U220" s="13">
        <f t="shared" si="30"/>
        <v>-4.9999999999999822E-2</v>
      </c>
      <c r="V220" s="13">
        <f t="shared" si="31"/>
        <v>-2.9999999999999805E-2</v>
      </c>
      <c r="W220" s="13">
        <f t="shared" si="32"/>
        <v>-2.9999999999999805E-2</v>
      </c>
    </row>
    <row r="221" spans="3:23" x14ac:dyDescent="0.2">
      <c r="C221" s="30">
        <v>41592</v>
      </c>
      <c r="D221" s="31">
        <v>0.06</v>
      </c>
      <c r="E221" s="31">
        <v>0.08</v>
      </c>
      <c r="F221" s="31">
        <v>0.1</v>
      </c>
      <c r="G221" s="31">
        <v>0.13</v>
      </c>
      <c r="H221" s="31">
        <v>0.28999999999999998</v>
      </c>
      <c r="I221" s="31">
        <v>0.56000000000000005</v>
      </c>
      <c r="J221" s="31">
        <v>1.34</v>
      </c>
      <c r="K221" s="31">
        <v>2.04</v>
      </c>
      <c r="L221" s="31">
        <v>2.69</v>
      </c>
      <c r="M221" s="31">
        <v>3.49</v>
      </c>
      <c r="N221" s="31">
        <v>3.79</v>
      </c>
      <c r="P221" s="13">
        <f t="shared" si="25"/>
        <v>0</v>
      </c>
      <c r="Q221" s="13">
        <f t="shared" si="26"/>
        <v>-3.0000000000000027E-2</v>
      </c>
      <c r="R221" s="13">
        <f t="shared" si="27"/>
        <v>-4.9999999999999933E-2</v>
      </c>
      <c r="S221" s="13">
        <f t="shared" si="28"/>
        <v>-6.999999999999984E-2</v>
      </c>
      <c r="T221" s="13">
        <f t="shared" si="29"/>
        <v>-6.0000000000000053E-2</v>
      </c>
      <c r="U221" s="13">
        <f t="shared" si="30"/>
        <v>-6.0000000000000053E-2</v>
      </c>
      <c r="V221" s="13">
        <f t="shared" si="31"/>
        <v>-4.9999999999999822E-2</v>
      </c>
      <c r="W221" s="13">
        <f t="shared" si="32"/>
        <v>-4.0000000000000036E-2</v>
      </c>
    </row>
    <row r="222" spans="3:23" x14ac:dyDescent="0.2">
      <c r="C222" s="32">
        <v>41593</v>
      </c>
      <c r="D222" s="33">
        <v>0.06</v>
      </c>
      <c r="E222" s="33">
        <v>0.08</v>
      </c>
      <c r="F222" s="33">
        <v>0.1</v>
      </c>
      <c r="G222" s="33">
        <v>0.13</v>
      </c>
      <c r="H222" s="33">
        <v>0.31</v>
      </c>
      <c r="I222" s="33">
        <v>0.57999999999999996</v>
      </c>
      <c r="J222" s="33">
        <v>1.36</v>
      </c>
      <c r="K222" s="33">
        <v>2.06</v>
      </c>
      <c r="L222" s="33">
        <v>2.71</v>
      </c>
      <c r="M222" s="33">
        <v>3.5</v>
      </c>
      <c r="N222" s="33">
        <v>3.8</v>
      </c>
      <c r="P222" s="13">
        <f t="shared" si="25"/>
        <v>0</v>
      </c>
      <c r="Q222" s="13">
        <f t="shared" si="26"/>
        <v>2.0000000000000018E-2</v>
      </c>
      <c r="R222" s="13">
        <f t="shared" si="27"/>
        <v>1.9999999999999907E-2</v>
      </c>
      <c r="S222" s="13">
        <f t="shared" si="28"/>
        <v>2.0000000000000018E-2</v>
      </c>
      <c r="T222" s="13">
        <f t="shared" si="29"/>
        <v>2.0000000000000018E-2</v>
      </c>
      <c r="U222" s="13">
        <f t="shared" si="30"/>
        <v>2.0000000000000018E-2</v>
      </c>
      <c r="V222" s="13">
        <f t="shared" si="31"/>
        <v>9.9999999999997868E-3</v>
      </c>
      <c r="W222" s="13">
        <f t="shared" si="32"/>
        <v>9.9999999999997868E-3</v>
      </c>
    </row>
    <row r="223" spans="3:23" x14ac:dyDescent="0.2">
      <c r="C223" s="30">
        <v>41596</v>
      </c>
      <c r="D223" s="31">
        <v>0.05</v>
      </c>
      <c r="E223" s="31">
        <v>0.09</v>
      </c>
      <c r="F223" s="31">
        <v>0.1</v>
      </c>
      <c r="G223" s="31">
        <v>0.13</v>
      </c>
      <c r="H223" s="31">
        <v>0.31</v>
      </c>
      <c r="I223" s="31">
        <v>0.56000000000000005</v>
      </c>
      <c r="J223" s="31">
        <v>1.33</v>
      </c>
      <c r="K223" s="31">
        <v>2.02</v>
      </c>
      <c r="L223" s="31">
        <v>2.67</v>
      </c>
      <c r="M223" s="31">
        <v>3.46</v>
      </c>
      <c r="N223" s="31">
        <v>3.76</v>
      </c>
      <c r="P223" s="13">
        <f t="shared" si="25"/>
        <v>0</v>
      </c>
      <c r="Q223" s="13">
        <f t="shared" si="26"/>
        <v>0</v>
      </c>
      <c r="R223" s="13">
        <f t="shared" si="27"/>
        <v>-1.9999999999999907E-2</v>
      </c>
      <c r="S223" s="13">
        <f t="shared" si="28"/>
        <v>-3.0000000000000027E-2</v>
      </c>
      <c r="T223" s="13">
        <f t="shared" si="29"/>
        <v>-4.0000000000000036E-2</v>
      </c>
      <c r="U223" s="13">
        <f t="shared" si="30"/>
        <v>-4.0000000000000036E-2</v>
      </c>
      <c r="V223" s="13">
        <f t="shared" si="31"/>
        <v>-4.0000000000000036E-2</v>
      </c>
      <c r="W223" s="13">
        <f t="shared" si="32"/>
        <v>-4.0000000000000036E-2</v>
      </c>
    </row>
    <row r="224" spans="3:23" x14ac:dyDescent="0.2">
      <c r="C224" s="32">
        <v>41597</v>
      </c>
      <c r="D224" s="33">
        <v>0.05</v>
      </c>
      <c r="E224" s="33">
        <v>0.08</v>
      </c>
      <c r="F224" s="33">
        <v>0.1</v>
      </c>
      <c r="G224" s="33">
        <v>0.14000000000000001</v>
      </c>
      <c r="H224" s="33">
        <v>0.28999999999999998</v>
      </c>
      <c r="I224" s="33">
        <v>0.57999999999999996</v>
      </c>
      <c r="J224" s="33">
        <v>1.37</v>
      </c>
      <c r="K224" s="33">
        <v>2.06</v>
      </c>
      <c r="L224" s="33">
        <v>2.71</v>
      </c>
      <c r="M224" s="33">
        <v>3.5</v>
      </c>
      <c r="N224" s="33">
        <v>3.8</v>
      </c>
      <c r="P224" s="13">
        <f t="shared" si="25"/>
        <v>1.0000000000000009E-2</v>
      </c>
      <c r="Q224" s="13">
        <f t="shared" si="26"/>
        <v>-2.0000000000000018E-2</v>
      </c>
      <c r="R224" s="13">
        <f t="shared" si="27"/>
        <v>1.9999999999999907E-2</v>
      </c>
      <c r="S224" s="13">
        <f t="shared" si="28"/>
        <v>4.0000000000000036E-2</v>
      </c>
      <c r="T224" s="13">
        <f t="shared" si="29"/>
        <v>4.0000000000000036E-2</v>
      </c>
      <c r="U224" s="13">
        <f t="shared" si="30"/>
        <v>4.0000000000000036E-2</v>
      </c>
      <c r="V224" s="13">
        <f t="shared" si="31"/>
        <v>4.0000000000000036E-2</v>
      </c>
      <c r="W224" s="13">
        <f t="shared" si="32"/>
        <v>4.0000000000000036E-2</v>
      </c>
    </row>
    <row r="225" spans="3:23" x14ac:dyDescent="0.2">
      <c r="C225" s="30">
        <v>41598</v>
      </c>
      <c r="D225" s="31">
        <v>0.06</v>
      </c>
      <c r="E225" s="31">
        <v>0.08</v>
      </c>
      <c r="F225" s="31">
        <v>0.11</v>
      </c>
      <c r="G225" s="31">
        <v>0.12</v>
      </c>
      <c r="H225" s="31">
        <v>0.28000000000000003</v>
      </c>
      <c r="I225" s="31">
        <v>0.56999999999999995</v>
      </c>
      <c r="J225" s="31">
        <v>1.39</v>
      </c>
      <c r="K225" s="31">
        <v>2.13</v>
      </c>
      <c r="L225" s="31">
        <v>2.8</v>
      </c>
      <c r="M225" s="31">
        <v>3.61</v>
      </c>
      <c r="N225" s="31">
        <v>3.9</v>
      </c>
      <c r="P225" s="13">
        <f t="shared" si="25"/>
        <v>-2.0000000000000018E-2</v>
      </c>
      <c r="Q225" s="13">
        <f t="shared" si="26"/>
        <v>-9.9999999999999534E-3</v>
      </c>
      <c r="R225" s="13">
        <f t="shared" si="27"/>
        <v>-1.0000000000000009E-2</v>
      </c>
      <c r="S225" s="13">
        <f t="shared" si="28"/>
        <v>1.9999999999999796E-2</v>
      </c>
      <c r="T225" s="13">
        <f t="shared" si="29"/>
        <v>6.999999999999984E-2</v>
      </c>
      <c r="U225" s="13">
        <f t="shared" si="30"/>
        <v>8.9999999999999858E-2</v>
      </c>
      <c r="V225" s="13">
        <f t="shared" si="31"/>
        <v>0.10999999999999988</v>
      </c>
      <c r="W225" s="13">
        <f t="shared" si="32"/>
        <v>0.10000000000000009</v>
      </c>
    </row>
    <row r="226" spans="3:23" x14ac:dyDescent="0.2">
      <c r="C226" s="32">
        <v>41599</v>
      </c>
      <c r="D226" s="33">
        <v>0.02</v>
      </c>
      <c r="E226" s="33">
        <v>7.0000000000000007E-2</v>
      </c>
      <c r="F226" s="33">
        <v>0.1</v>
      </c>
      <c r="G226" s="33">
        <v>0.12</v>
      </c>
      <c r="H226" s="33">
        <v>0.28999999999999998</v>
      </c>
      <c r="I226" s="33">
        <v>0.55000000000000004</v>
      </c>
      <c r="J226" s="33">
        <v>1.38</v>
      </c>
      <c r="K226" s="33">
        <v>2.12</v>
      </c>
      <c r="L226" s="33">
        <v>2.79</v>
      </c>
      <c r="M226" s="33">
        <v>3.59</v>
      </c>
      <c r="N226" s="33">
        <v>3.89</v>
      </c>
      <c r="P226" s="13">
        <f t="shared" si="25"/>
        <v>0</v>
      </c>
      <c r="Q226" s="13">
        <f t="shared" si="26"/>
        <v>9.9999999999999534E-3</v>
      </c>
      <c r="R226" s="13">
        <f t="shared" si="27"/>
        <v>-1.9999999999999907E-2</v>
      </c>
      <c r="S226" s="13">
        <f t="shared" si="28"/>
        <v>-1.0000000000000009E-2</v>
      </c>
      <c r="T226" s="13">
        <f t="shared" si="29"/>
        <v>-9.9999999999997868E-3</v>
      </c>
      <c r="U226" s="13">
        <f t="shared" si="30"/>
        <v>-9.9999999999997868E-3</v>
      </c>
      <c r="V226" s="13">
        <f t="shared" si="31"/>
        <v>-2.0000000000000018E-2</v>
      </c>
      <c r="W226" s="13">
        <f t="shared" si="32"/>
        <v>-9.9999999999997868E-3</v>
      </c>
    </row>
    <row r="227" spans="3:23" x14ac:dyDescent="0.2">
      <c r="C227" s="30">
        <v>41600</v>
      </c>
      <c r="D227" s="31">
        <v>0.02</v>
      </c>
      <c r="E227" s="31">
        <v>7.0000000000000007E-2</v>
      </c>
      <c r="F227" s="31">
        <v>0.1</v>
      </c>
      <c r="G227" s="31">
        <v>0.12</v>
      </c>
      <c r="H227" s="31">
        <v>0.31</v>
      </c>
      <c r="I227" s="31">
        <v>0.56999999999999995</v>
      </c>
      <c r="J227" s="31">
        <v>1.37</v>
      </c>
      <c r="K227" s="31">
        <v>2.1</v>
      </c>
      <c r="L227" s="31">
        <v>2.75</v>
      </c>
      <c r="M227" s="31">
        <v>3.54</v>
      </c>
      <c r="N227" s="31">
        <v>3.84</v>
      </c>
      <c r="P227" s="13">
        <f t="shared" si="25"/>
        <v>0</v>
      </c>
      <c r="Q227" s="13">
        <f t="shared" si="26"/>
        <v>2.0000000000000018E-2</v>
      </c>
      <c r="R227" s="13">
        <f t="shared" si="27"/>
        <v>1.9999999999999907E-2</v>
      </c>
      <c r="S227" s="13">
        <f t="shared" si="28"/>
        <v>-9.9999999999997868E-3</v>
      </c>
      <c r="T227" s="13">
        <f t="shared" si="29"/>
        <v>-2.0000000000000018E-2</v>
      </c>
      <c r="U227" s="13">
        <f t="shared" si="30"/>
        <v>-4.0000000000000036E-2</v>
      </c>
      <c r="V227" s="13">
        <f t="shared" si="31"/>
        <v>-4.9999999999999822E-2</v>
      </c>
      <c r="W227" s="13">
        <f t="shared" si="32"/>
        <v>-5.0000000000000266E-2</v>
      </c>
    </row>
    <row r="228" spans="3:23" x14ac:dyDescent="0.2">
      <c r="C228" s="32">
        <v>41603</v>
      </c>
      <c r="D228" s="33">
        <v>0.04</v>
      </c>
      <c r="E228" s="33">
        <v>0.08</v>
      </c>
      <c r="F228" s="33">
        <v>0.11</v>
      </c>
      <c r="G228" s="33">
        <v>0.14000000000000001</v>
      </c>
      <c r="H228" s="33">
        <v>0.3</v>
      </c>
      <c r="I228" s="33">
        <v>0.56999999999999995</v>
      </c>
      <c r="J228" s="33">
        <v>1.37</v>
      </c>
      <c r="K228" s="33">
        <v>2.08</v>
      </c>
      <c r="L228" s="33">
        <v>2.74</v>
      </c>
      <c r="M228" s="33">
        <v>3.53</v>
      </c>
      <c r="N228" s="33">
        <v>3.83</v>
      </c>
      <c r="P228" s="13">
        <f t="shared" si="25"/>
        <v>2.0000000000000018E-2</v>
      </c>
      <c r="Q228" s="13">
        <f t="shared" si="26"/>
        <v>-1.0000000000000009E-2</v>
      </c>
      <c r="R228" s="13">
        <f t="shared" si="27"/>
        <v>0</v>
      </c>
      <c r="S228" s="13">
        <f t="shared" si="28"/>
        <v>0</v>
      </c>
      <c r="T228" s="13">
        <f t="shared" si="29"/>
        <v>-2.0000000000000018E-2</v>
      </c>
      <c r="U228" s="13">
        <f t="shared" si="30"/>
        <v>-9.9999999999997868E-3</v>
      </c>
      <c r="V228" s="13">
        <f t="shared" si="31"/>
        <v>-1.0000000000000231E-2</v>
      </c>
      <c r="W228" s="13">
        <f t="shared" si="32"/>
        <v>-9.9999999999997868E-3</v>
      </c>
    </row>
    <row r="229" spans="3:23" x14ac:dyDescent="0.2">
      <c r="C229" s="30">
        <v>41604</v>
      </c>
      <c r="D229" s="31">
        <v>7.0000000000000007E-2</v>
      </c>
      <c r="E229" s="31">
        <v>7.0000000000000007E-2</v>
      </c>
      <c r="F229" s="31">
        <v>0.11</v>
      </c>
      <c r="G229" s="31">
        <v>0.13</v>
      </c>
      <c r="H229" s="31">
        <v>0.28999999999999998</v>
      </c>
      <c r="I229" s="31">
        <v>0.55000000000000004</v>
      </c>
      <c r="J229" s="31">
        <v>1.34</v>
      </c>
      <c r="K229" s="31">
        <v>2.0499999999999998</v>
      </c>
      <c r="L229" s="31">
        <v>2.71</v>
      </c>
      <c r="M229" s="31">
        <v>3.5</v>
      </c>
      <c r="N229" s="31">
        <v>3.8</v>
      </c>
      <c r="P229" s="13">
        <f t="shared" si="25"/>
        <v>-1.0000000000000009E-2</v>
      </c>
      <c r="Q229" s="13">
        <f t="shared" si="26"/>
        <v>-1.0000000000000009E-2</v>
      </c>
      <c r="R229" s="13">
        <f t="shared" si="27"/>
        <v>-1.9999999999999907E-2</v>
      </c>
      <c r="S229" s="13">
        <f t="shared" si="28"/>
        <v>-3.0000000000000027E-2</v>
      </c>
      <c r="T229" s="13">
        <f t="shared" si="29"/>
        <v>-3.0000000000000249E-2</v>
      </c>
      <c r="U229" s="13">
        <f t="shared" si="30"/>
        <v>-3.0000000000000249E-2</v>
      </c>
      <c r="V229" s="13">
        <f t="shared" si="31"/>
        <v>-2.9999999999999805E-2</v>
      </c>
      <c r="W229" s="13">
        <f t="shared" si="32"/>
        <v>-3.0000000000000249E-2</v>
      </c>
    </row>
    <row r="230" spans="3:23" x14ac:dyDescent="0.2">
      <c r="C230" s="32">
        <v>41605</v>
      </c>
      <c r="D230" s="33">
        <v>0.06</v>
      </c>
      <c r="E230" s="33">
        <v>7.0000000000000007E-2</v>
      </c>
      <c r="F230" s="33">
        <v>0.11</v>
      </c>
      <c r="G230" s="33">
        <v>0.13</v>
      </c>
      <c r="H230" s="33">
        <v>0.28000000000000003</v>
      </c>
      <c r="I230" s="33">
        <v>0.55000000000000004</v>
      </c>
      <c r="J230" s="33">
        <v>1.36</v>
      </c>
      <c r="K230" s="33">
        <v>2.08</v>
      </c>
      <c r="L230" s="33">
        <v>2.74</v>
      </c>
      <c r="M230" s="33">
        <v>3.52</v>
      </c>
      <c r="N230" s="33">
        <v>3.81</v>
      </c>
      <c r="P230" s="13">
        <f t="shared" si="25"/>
        <v>0</v>
      </c>
      <c r="Q230" s="13">
        <f t="shared" si="26"/>
        <v>-9.9999999999999534E-3</v>
      </c>
      <c r="R230" s="13">
        <f t="shared" si="27"/>
        <v>0</v>
      </c>
      <c r="S230" s="13">
        <f t="shared" si="28"/>
        <v>2.0000000000000018E-2</v>
      </c>
      <c r="T230" s="13">
        <f t="shared" si="29"/>
        <v>3.0000000000000249E-2</v>
      </c>
      <c r="U230" s="13">
        <f t="shared" si="30"/>
        <v>3.0000000000000249E-2</v>
      </c>
      <c r="V230" s="13">
        <f t="shared" si="31"/>
        <v>2.0000000000000018E-2</v>
      </c>
      <c r="W230" s="13">
        <f t="shared" si="32"/>
        <v>1.0000000000000231E-2</v>
      </c>
    </row>
    <row r="231" spans="3:23" x14ac:dyDescent="0.2">
      <c r="C231" s="30">
        <v>41607</v>
      </c>
      <c r="D231" s="31">
        <v>0.05</v>
      </c>
      <c r="E231" s="31">
        <v>0.06</v>
      </c>
      <c r="F231" s="31">
        <v>0.11</v>
      </c>
      <c r="G231" s="31">
        <v>0.13</v>
      </c>
      <c r="H231" s="31">
        <v>0.28000000000000003</v>
      </c>
      <c r="I231" s="31">
        <v>0.56000000000000005</v>
      </c>
      <c r="J231" s="31">
        <v>1.37</v>
      </c>
      <c r="K231" s="31">
        <v>2.1</v>
      </c>
      <c r="L231" s="31">
        <v>2.75</v>
      </c>
      <c r="M231" s="31">
        <v>3.54</v>
      </c>
      <c r="N231" s="31">
        <v>3.82</v>
      </c>
      <c r="P231" s="13">
        <f t="shared" si="25"/>
        <v>0</v>
      </c>
      <c r="Q231" s="13">
        <f t="shared" si="26"/>
        <v>0</v>
      </c>
      <c r="R231" s="13">
        <f t="shared" si="27"/>
        <v>1.0000000000000009E-2</v>
      </c>
      <c r="S231" s="13">
        <f t="shared" si="28"/>
        <v>1.0000000000000009E-2</v>
      </c>
      <c r="T231" s="13">
        <f t="shared" si="29"/>
        <v>2.0000000000000018E-2</v>
      </c>
      <c r="U231" s="13">
        <f t="shared" si="30"/>
        <v>9.9999999999997868E-3</v>
      </c>
      <c r="V231" s="13">
        <f t="shared" si="31"/>
        <v>2.0000000000000018E-2</v>
      </c>
      <c r="W231" s="13">
        <f t="shared" si="32"/>
        <v>9.9999999999997868E-3</v>
      </c>
    </row>
    <row r="232" spans="3:23" x14ac:dyDescent="0.2">
      <c r="C232" s="32">
        <v>41610</v>
      </c>
      <c r="D232" s="33">
        <v>0.02</v>
      </c>
      <c r="E232" s="33">
        <v>0.05</v>
      </c>
      <c r="F232" s="33">
        <v>0.1</v>
      </c>
      <c r="G232" s="33">
        <v>0.13</v>
      </c>
      <c r="H232" s="33">
        <v>0.3</v>
      </c>
      <c r="I232" s="33">
        <v>0.59</v>
      </c>
      <c r="J232" s="33">
        <v>1.43</v>
      </c>
      <c r="K232" s="33">
        <v>2.16</v>
      </c>
      <c r="L232" s="33">
        <v>2.81</v>
      </c>
      <c r="M232" s="33">
        <v>3.58</v>
      </c>
      <c r="N232" s="33">
        <v>3.86</v>
      </c>
      <c r="P232" s="13">
        <f t="shared" si="25"/>
        <v>0</v>
      </c>
      <c r="Q232" s="13">
        <f t="shared" si="26"/>
        <v>1.9999999999999962E-2</v>
      </c>
      <c r="R232" s="13">
        <f t="shared" si="27"/>
        <v>2.9999999999999916E-2</v>
      </c>
      <c r="S232" s="13">
        <f t="shared" si="28"/>
        <v>5.9999999999999831E-2</v>
      </c>
      <c r="T232" s="13">
        <f t="shared" si="29"/>
        <v>6.0000000000000053E-2</v>
      </c>
      <c r="U232" s="13">
        <f t="shared" si="30"/>
        <v>6.0000000000000053E-2</v>
      </c>
      <c r="V232" s="13">
        <f t="shared" si="31"/>
        <v>4.0000000000000036E-2</v>
      </c>
      <c r="W232" s="13">
        <f t="shared" si="32"/>
        <v>4.0000000000000036E-2</v>
      </c>
    </row>
    <row r="233" spans="3:23" x14ac:dyDescent="0.2">
      <c r="C233" s="30">
        <v>41611</v>
      </c>
      <c r="D233" s="31">
        <v>0.04</v>
      </c>
      <c r="E233" s="31">
        <v>0.06</v>
      </c>
      <c r="F233" s="31">
        <v>0.1</v>
      </c>
      <c r="G233" s="31">
        <v>0.13</v>
      </c>
      <c r="H233" s="31">
        <v>0.28000000000000003</v>
      </c>
      <c r="I233" s="31">
        <v>0.57999999999999996</v>
      </c>
      <c r="J233" s="31">
        <v>1.4</v>
      </c>
      <c r="K233" s="31">
        <v>2.13</v>
      </c>
      <c r="L233" s="31">
        <v>2.79</v>
      </c>
      <c r="M233" s="31">
        <v>3.56</v>
      </c>
      <c r="N233" s="31">
        <v>3.84</v>
      </c>
      <c r="P233" s="13">
        <f t="shared" si="25"/>
        <v>0</v>
      </c>
      <c r="Q233" s="13">
        <f t="shared" si="26"/>
        <v>-1.9999999999999962E-2</v>
      </c>
      <c r="R233" s="13">
        <f t="shared" si="27"/>
        <v>-1.0000000000000009E-2</v>
      </c>
      <c r="S233" s="13">
        <f t="shared" si="28"/>
        <v>-3.0000000000000027E-2</v>
      </c>
      <c r="T233" s="13">
        <f t="shared" si="29"/>
        <v>-3.0000000000000249E-2</v>
      </c>
      <c r="U233" s="13">
        <f t="shared" si="30"/>
        <v>-2.0000000000000018E-2</v>
      </c>
      <c r="V233" s="13">
        <f t="shared" si="31"/>
        <v>-2.0000000000000018E-2</v>
      </c>
      <c r="W233" s="13">
        <f t="shared" si="32"/>
        <v>-2.0000000000000018E-2</v>
      </c>
    </row>
    <row r="234" spans="3:23" x14ac:dyDescent="0.2">
      <c r="C234" s="32">
        <v>41612</v>
      </c>
      <c r="D234" s="33">
        <v>0.04</v>
      </c>
      <c r="E234" s="33">
        <v>0.06</v>
      </c>
      <c r="F234" s="33">
        <v>0.1</v>
      </c>
      <c r="G234" s="33">
        <v>0.14000000000000001</v>
      </c>
      <c r="H234" s="33">
        <v>0.3</v>
      </c>
      <c r="I234" s="33">
        <v>0.6</v>
      </c>
      <c r="J234" s="33">
        <v>1.45</v>
      </c>
      <c r="K234" s="33">
        <v>2.19</v>
      </c>
      <c r="L234" s="33">
        <v>2.84</v>
      </c>
      <c r="M234" s="33">
        <v>3.63</v>
      </c>
      <c r="N234" s="33">
        <v>3.9</v>
      </c>
      <c r="P234" s="13">
        <f t="shared" si="25"/>
        <v>1.0000000000000009E-2</v>
      </c>
      <c r="Q234" s="13">
        <f t="shared" si="26"/>
        <v>1.9999999999999962E-2</v>
      </c>
      <c r="R234" s="13">
        <f t="shared" si="27"/>
        <v>2.0000000000000018E-2</v>
      </c>
      <c r="S234" s="13">
        <f t="shared" si="28"/>
        <v>5.0000000000000044E-2</v>
      </c>
      <c r="T234" s="13">
        <f t="shared" si="29"/>
        <v>6.0000000000000053E-2</v>
      </c>
      <c r="U234" s="13">
        <f t="shared" si="30"/>
        <v>4.9999999999999822E-2</v>
      </c>
      <c r="V234" s="13">
        <f t="shared" si="31"/>
        <v>6.999999999999984E-2</v>
      </c>
      <c r="W234" s="13">
        <f t="shared" si="32"/>
        <v>6.0000000000000053E-2</v>
      </c>
    </row>
    <row r="235" spans="3:23" x14ac:dyDescent="0.2">
      <c r="C235" s="30">
        <v>41613</v>
      </c>
      <c r="D235" s="31">
        <v>0.02</v>
      </c>
      <c r="E235" s="31">
        <v>0.06</v>
      </c>
      <c r="F235" s="31">
        <v>0.1</v>
      </c>
      <c r="G235" s="31">
        <v>0.13</v>
      </c>
      <c r="H235" s="31">
        <v>0.3</v>
      </c>
      <c r="I235" s="31">
        <v>0.61</v>
      </c>
      <c r="J235" s="31">
        <v>1.49</v>
      </c>
      <c r="K235" s="31">
        <v>2.23</v>
      </c>
      <c r="L235" s="31">
        <v>2.88</v>
      </c>
      <c r="M235" s="31">
        <v>3.65</v>
      </c>
      <c r="N235" s="31">
        <v>3.92</v>
      </c>
      <c r="P235" s="13">
        <f t="shared" si="25"/>
        <v>-1.0000000000000009E-2</v>
      </c>
      <c r="Q235" s="13">
        <f t="shared" si="26"/>
        <v>0</v>
      </c>
      <c r="R235" s="13">
        <f t="shared" si="27"/>
        <v>1.0000000000000009E-2</v>
      </c>
      <c r="S235" s="13">
        <f t="shared" si="28"/>
        <v>4.0000000000000036E-2</v>
      </c>
      <c r="T235" s="13">
        <f t="shared" si="29"/>
        <v>4.0000000000000036E-2</v>
      </c>
      <c r="U235" s="13">
        <f t="shared" si="30"/>
        <v>4.0000000000000036E-2</v>
      </c>
      <c r="V235" s="13">
        <f t="shared" si="31"/>
        <v>2.0000000000000018E-2</v>
      </c>
      <c r="W235" s="13">
        <f t="shared" si="32"/>
        <v>2.0000000000000018E-2</v>
      </c>
    </row>
    <row r="236" spans="3:23" x14ac:dyDescent="0.2">
      <c r="C236" s="32">
        <v>41614</v>
      </c>
      <c r="D236" s="33">
        <v>0.03</v>
      </c>
      <c r="E236" s="33">
        <v>0.06</v>
      </c>
      <c r="F236" s="33">
        <v>0.1</v>
      </c>
      <c r="G236" s="33">
        <v>0.13</v>
      </c>
      <c r="H236" s="33">
        <v>0.3</v>
      </c>
      <c r="I236" s="33">
        <v>0.64</v>
      </c>
      <c r="J236" s="33">
        <v>1.51</v>
      </c>
      <c r="K236" s="33">
        <v>2.23</v>
      </c>
      <c r="L236" s="33">
        <v>2.88</v>
      </c>
      <c r="M236" s="33">
        <v>3.63</v>
      </c>
      <c r="N236" s="33">
        <v>3.9</v>
      </c>
      <c r="P236" s="13">
        <f t="shared" si="25"/>
        <v>0</v>
      </c>
      <c r="Q236" s="13">
        <f t="shared" si="26"/>
        <v>0</v>
      </c>
      <c r="R236" s="13">
        <f t="shared" si="27"/>
        <v>3.0000000000000027E-2</v>
      </c>
      <c r="S236" s="13">
        <f t="shared" si="28"/>
        <v>2.0000000000000018E-2</v>
      </c>
      <c r="T236" s="13">
        <f t="shared" si="29"/>
        <v>0</v>
      </c>
      <c r="U236" s="13">
        <f t="shared" si="30"/>
        <v>0</v>
      </c>
      <c r="V236" s="13">
        <f t="shared" si="31"/>
        <v>-2.0000000000000018E-2</v>
      </c>
      <c r="W236" s="13">
        <f t="shared" si="32"/>
        <v>-2.0000000000000018E-2</v>
      </c>
    </row>
    <row r="237" spans="3:23" x14ac:dyDescent="0.2">
      <c r="C237" s="30">
        <v>41617</v>
      </c>
      <c r="D237" s="31">
        <v>0.04</v>
      </c>
      <c r="E237" s="31">
        <v>7.0000000000000007E-2</v>
      </c>
      <c r="F237" s="31">
        <v>0.1</v>
      </c>
      <c r="G237" s="31">
        <v>0.13</v>
      </c>
      <c r="H237" s="31">
        <v>0.3</v>
      </c>
      <c r="I237" s="31">
        <v>0.64</v>
      </c>
      <c r="J237" s="31">
        <v>1.5</v>
      </c>
      <c r="K237" s="31">
        <v>2.23</v>
      </c>
      <c r="L237" s="31">
        <v>2.86</v>
      </c>
      <c r="M237" s="31">
        <v>3.61</v>
      </c>
      <c r="N237" s="31">
        <v>3.88</v>
      </c>
      <c r="P237" s="13">
        <f t="shared" si="25"/>
        <v>0</v>
      </c>
      <c r="Q237" s="13">
        <f t="shared" si="26"/>
        <v>0</v>
      </c>
      <c r="R237" s="13">
        <f t="shared" si="27"/>
        <v>0</v>
      </c>
      <c r="S237" s="13">
        <f t="shared" si="28"/>
        <v>-1.0000000000000009E-2</v>
      </c>
      <c r="T237" s="13">
        <f t="shared" si="29"/>
        <v>0</v>
      </c>
      <c r="U237" s="13">
        <f t="shared" si="30"/>
        <v>-2.0000000000000018E-2</v>
      </c>
      <c r="V237" s="13">
        <f t="shared" si="31"/>
        <v>-2.0000000000000018E-2</v>
      </c>
      <c r="W237" s="13">
        <f t="shared" si="32"/>
        <v>-2.0000000000000018E-2</v>
      </c>
    </row>
    <row r="238" spans="3:23" x14ac:dyDescent="0.2">
      <c r="C238" s="32">
        <v>41618</v>
      </c>
      <c r="D238" s="33">
        <v>0.03</v>
      </c>
      <c r="E238" s="33">
        <v>7.0000000000000007E-2</v>
      </c>
      <c r="F238" s="33">
        <v>0.1</v>
      </c>
      <c r="G238" s="33">
        <v>0.14000000000000001</v>
      </c>
      <c r="H238" s="33">
        <v>0.3</v>
      </c>
      <c r="I238" s="33">
        <v>0.62</v>
      </c>
      <c r="J238" s="33">
        <v>1.46</v>
      </c>
      <c r="K238" s="33">
        <v>2.17</v>
      </c>
      <c r="L238" s="33">
        <v>2.81</v>
      </c>
      <c r="M238" s="33">
        <v>3.56</v>
      </c>
      <c r="N238" s="33">
        <v>3.83</v>
      </c>
      <c r="P238" s="13">
        <f t="shared" si="25"/>
        <v>1.0000000000000009E-2</v>
      </c>
      <c r="Q238" s="13">
        <f t="shared" si="26"/>
        <v>0</v>
      </c>
      <c r="R238" s="13">
        <f t="shared" si="27"/>
        <v>-2.0000000000000018E-2</v>
      </c>
      <c r="S238" s="13">
        <f t="shared" si="28"/>
        <v>-4.0000000000000036E-2</v>
      </c>
      <c r="T238" s="13">
        <f t="shared" si="29"/>
        <v>-6.0000000000000053E-2</v>
      </c>
      <c r="U238" s="13">
        <f t="shared" si="30"/>
        <v>-4.9999999999999822E-2</v>
      </c>
      <c r="V238" s="13">
        <f t="shared" si="31"/>
        <v>-4.9999999999999822E-2</v>
      </c>
      <c r="W238" s="13">
        <f t="shared" si="32"/>
        <v>-4.9999999999999822E-2</v>
      </c>
    </row>
    <row r="239" spans="3:23" x14ac:dyDescent="0.2">
      <c r="C239" s="30">
        <v>41619</v>
      </c>
      <c r="D239" s="31">
        <v>0.02</v>
      </c>
      <c r="E239" s="31">
        <v>7.0000000000000007E-2</v>
      </c>
      <c r="F239" s="31">
        <v>0.1</v>
      </c>
      <c r="G239" s="31">
        <v>0.13</v>
      </c>
      <c r="H239" s="31">
        <v>0.31</v>
      </c>
      <c r="I239" s="31">
        <v>0.63</v>
      </c>
      <c r="J239" s="31">
        <v>1.5</v>
      </c>
      <c r="K239" s="31">
        <v>2.21</v>
      </c>
      <c r="L239" s="31">
        <v>2.86</v>
      </c>
      <c r="M239" s="31">
        <v>3.61</v>
      </c>
      <c r="N239" s="31">
        <v>3.87</v>
      </c>
      <c r="P239" s="13">
        <f t="shared" si="25"/>
        <v>-1.0000000000000009E-2</v>
      </c>
      <c r="Q239" s="13">
        <f t="shared" si="26"/>
        <v>1.0000000000000009E-2</v>
      </c>
      <c r="R239" s="13">
        <f t="shared" si="27"/>
        <v>1.0000000000000009E-2</v>
      </c>
      <c r="S239" s="13">
        <f t="shared" si="28"/>
        <v>4.0000000000000036E-2</v>
      </c>
      <c r="T239" s="13">
        <f t="shared" si="29"/>
        <v>4.0000000000000036E-2</v>
      </c>
      <c r="U239" s="13">
        <f t="shared" si="30"/>
        <v>4.9999999999999822E-2</v>
      </c>
      <c r="V239" s="13">
        <f t="shared" si="31"/>
        <v>4.9999999999999822E-2</v>
      </c>
      <c r="W239" s="13">
        <f t="shared" si="32"/>
        <v>4.0000000000000036E-2</v>
      </c>
    </row>
    <row r="240" spans="3:23" x14ac:dyDescent="0.2">
      <c r="C240" s="32">
        <v>41620</v>
      </c>
      <c r="D240" s="33">
        <v>0.01</v>
      </c>
      <c r="E240" s="33">
        <v>7.0000000000000007E-2</v>
      </c>
      <c r="F240" s="33">
        <v>0.09</v>
      </c>
      <c r="G240" s="33">
        <v>0.14000000000000001</v>
      </c>
      <c r="H240" s="33">
        <v>0.34</v>
      </c>
      <c r="I240" s="33">
        <v>0.67</v>
      </c>
      <c r="J240" s="33">
        <v>1.55</v>
      </c>
      <c r="K240" s="33">
        <v>2.2599999999999998</v>
      </c>
      <c r="L240" s="33">
        <v>2.89</v>
      </c>
      <c r="M240" s="33">
        <v>3.63</v>
      </c>
      <c r="N240" s="33">
        <v>3.91</v>
      </c>
      <c r="P240" s="13">
        <f t="shared" si="25"/>
        <v>1.0000000000000009E-2</v>
      </c>
      <c r="Q240" s="13">
        <f t="shared" si="26"/>
        <v>3.0000000000000027E-2</v>
      </c>
      <c r="R240" s="13">
        <f t="shared" si="27"/>
        <v>4.0000000000000036E-2</v>
      </c>
      <c r="S240" s="13">
        <f t="shared" si="28"/>
        <v>5.0000000000000044E-2</v>
      </c>
      <c r="T240" s="13">
        <f t="shared" si="29"/>
        <v>4.9999999999999822E-2</v>
      </c>
      <c r="U240" s="13">
        <f t="shared" si="30"/>
        <v>3.0000000000000249E-2</v>
      </c>
      <c r="V240" s="13">
        <f t="shared" si="31"/>
        <v>2.0000000000000018E-2</v>
      </c>
      <c r="W240" s="13">
        <f t="shared" si="32"/>
        <v>4.0000000000000036E-2</v>
      </c>
    </row>
    <row r="241" spans="3:23" x14ac:dyDescent="0.2">
      <c r="C241" s="30">
        <v>41621</v>
      </c>
      <c r="D241" s="31">
        <v>0.02</v>
      </c>
      <c r="E241" s="31">
        <v>7.0000000000000007E-2</v>
      </c>
      <c r="F241" s="31">
        <v>0.09</v>
      </c>
      <c r="G241" s="31">
        <v>0.14000000000000001</v>
      </c>
      <c r="H241" s="31">
        <v>0.34</v>
      </c>
      <c r="I241" s="31">
        <v>0.68</v>
      </c>
      <c r="J241" s="31">
        <v>1.55</v>
      </c>
      <c r="K241" s="31">
        <v>2.25</v>
      </c>
      <c r="L241" s="31">
        <v>2.88</v>
      </c>
      <c r="M241" s="31">
        <v>3.61</v>
      </c>
      <c r="N241" s="31">
        <v>3.88</v>
      </c>
      <c r="P241" s="13">
        <f t="shared" si="25"/>
        <v>0</v>
      </c>
      <c r="Q241" s="13">
        <f t="shared" si="26"/>
        <v>0</v>
      </c>
      <c r="R241" s="13">
        <f t="shared" si="27"/>
        <v>1.0000000000000009E-2</v>
      </c>
      <c r="S241" s="13">
        <f t="shared" si="28"/>
        <v>0</v>
      </c>
      <c r="T241" s="13">
        <f t="shared" si="29"/>
        <v>-9.9999999999997868E-3</v>
      </c>
      <c r="U241" s="13">
        <f t="shared" si="30"/>
        <v>-1.0000000000000231E-2</v>
      </c>
      <c r="V241" s="13">
        <f t="shared" si="31"/>
        <v>-2.0000000000000018E-2</v>
      </c>
      <c r="W241" s="13">
        <f t="shared" si="32"/>
        <v>-3.0000000000000249E-2</v>
      </c>
    </row>
    <row r="242" spans="3:23" x14ac:dyDescent="0.2">
      <c r="C242" s="32">
        <v>41624</v>
      </c>
      <c r="D242" s="33">
        <v>0.02</v>
      </c>
      <c r="E242" s="33">
        <v>7.0000000000000007E-2</v>
      </c>
      <c r="F242" s="33">
        <v>0.09</v>
      </c>
      <c r="G242" s="33">
        <v>0.13</v>
      </c>
      <c r="H242" s="33">
        <v>0.34</v>
      </c>
      <c r="I242" s="33">
        <v>0.68</v>
      </c>
      <c r="J242" s="33">
        <v>1.55</v>
      </c>
      <c r="K242" s="33">
        <v>2.2599999999999998</v>
      </c>
      <c r="L242" s="33">
        <v>2.89</v>
      </c>
      <c r="M242" s="33">
        <v>3.63</v>
      </c>
      <c r="N242" s="33">
        <v>3.9</v>
      </c>
      <c r="P242" s="13">
        <f t="shared" si="25"/>
        <v>-1.0000000000000009E-2</v>
      </c>
      <c r="Q242" s="13">
        <f t="shared" si="26"/>
        <v>0</v>
      </c>
      <c r="R242" s="13">
        <f t="shared" si="27"/>
        <v>0</v>
      </c>
      <c r="S242" s="13">
        <f t="shared" si="28"/>
        <v>0</v>
      </c>
      <c r="T242" s="13">
        <f t="shared" si="29"/>
        <v>9.9999999999997868E-3</v>
      </c>
      <c r="U242" s="13">
        <f t="shared" si="30"/>
        <v>1.0000000000000231E-2</v>
      </c>
      <c r="V242" s="13">
        <f t="shared" si="31"/>
        <v>2.0000000000000018E-2</v>
      </c>
      <c r="W242" s="13">
        <f t="shared" si="32"/>
        <v>2.0000000000000018E-2</v>
      </c>
    </row>
    <row r="243" spans="3:23" x14ac:dyDescent="0.2">
      <c r="C243" s="30">
        <v>41625</v>
      </c>
      <c r="D243" s="31">
        <v>0.02</v>
      </c>
      <c r="E243" s="31">
        <v>7.0000000000000007E-2</v>
      </c>
      <c r="F243" s="31">
        <v>0.09</v>
      </c>
      <c r="G243" s="31">
        <v>0.14000000000000001</v>
      </c>
      <c r="H243" s="31">
        <v>0.34</v>
      </c>
      <c r="I243" s="31">
        <v>0.65</v>
      </c>
      <c r="J243" s="31">
        <v>1.52</v>
      </c>
      <c r="K243" s="31">
        <v>2.2200000000000002</v>
      </c>
      <c r="L243" s="31">
        <v>2.85</v>
      </c>
      <c r="M243" s="31">
        <v>3.6</v>
      </c>
      <c r="N243" s="31">
        <v>3.88</v>
      </c>
      <c r="P243" s="13">
        <f t="shared" si="25"/>
        <v>1.0000000000000009E-2</v>
      </c>
      <c r="Q243" s="13">
        <f t="shared" si="26"/>
        <v>0</v>
      </c>
      <c r="R243" s="13">
        <f t="shared" si="27"/>
        <v>-3.0000000000000027E-2</v>
      </c>
      <c r="S243" s="13">
        <f t="shared" si="28"/>
        <v>-3.0000000000000027E-2</v>
      </c>
      <c r="T243" s="13">
        <f t="shared" si="29"/>
        <v>-3.9999999999999591E-2</v>
      </c>
      <c r="U243" s="13">
        <f t="shared" si="30"/>
        <v>-4.0000000000000036E-2</v>
      </c>
      <c r="V243" s="13">
        <f t="shared" si="31"/>
        <v>-2.9999999999999805E-2</v>
      </c>
      <c r="W243" s="13">
        <f t="shared" si="32"/>
        <v>-2.0000000000000018E-2</v>
      </c>
    </row>
    <row r="244" spans="3:23" x14ac:dyDescent="0.2">
      <c r="C244" s="32">
        <v>41626</v>
      </c>
      <c r="D244" s="33">
        <v>0.01</v>
      </c>
      <c r="E244" s="33">
        <v>7.0000000000000007E-2</v>
      </c>
      <c r="F244" s="33">
        <v>0.1</v>
      </c>
      <c r="G244" s="33">
        <v>0.13</v>
      </c>
      <c r="H244" s="33">
        <v>0.32</v>
      </c>
      <c r="I244" s="33">
        <v>0.64</v>
      </c>
      <c r="J244" s="33">
        <v>1.55</v>
      </c>
      <c r="K244" s="33">
        <v>2.2599999999999998</v>
      </c>
      <c r="L244" s="33">
        <v>2.89</v>
      </c>
      <c r="M244" s="33">
        <v>3.63</v>
      </c>
      <c r="N244" s="33">
        <v>3.9</v>
      </c>
      <c r="P244" s="13">
        <f t="shared" si="25"/>
        <v>-1.0000000000000009E-2</v>
      </c>
      <c r="Q244" s="13">
        <f t="shared" si="26"/>
        <v>-2.0000000000000018E-2</v>
      </c>
      <c r="R244" s="13">
        <f t="shared" si="27"/>
        <v>-1.0000000000000009E-2</v>
      </c>
      <c r="S244" s="13">
        <f t="shared" si="28"/>
        <v>3.0000000000000027E-2</v>
      </c>
      <c r="T244" s="13">
        <f t="shared" si="29"/>
        <v>3.9999999999999591E-2</v>
      </c>
      <c r="U244" s="13">
        <f t="shared" si="30"/>
        <v>4.0000000000000036E-2</v>
      </c>
      <c r="V244" s="13">
        <f t="shared" si="31"/>
        <v>2.9999999999999805E-2</v>
      </c>
      <c r="W244" s="13">
        <f t="shared" si="32"/>
        <v>2.0000000000000018E-2</v>
      </c>
    </row>
    <row r="245" spans="3:23" x14ac:dyDescent="0.2">
      <c r="C245" s="30">
        <v>41627</v>
      </c>
      <c r="D245" s="31">
        <v>0.01</v>
      </c>
      <c r="E245" s="31">
        <v>0.06</v>
      </c>
      <c r="F245" s="31">
        <v>0.09</v>
      </c>
      <c r="G245" s="31">
        <v>0.13</v>
      </c>
      <c r="H245" s="31">
        <v>0.35</v>
      </c>
      <c r="I245" s="31">
        <v>0.7</v>
      </c>
      <c r="J245" s="31">
        <v>1.63</v>
      </c>
      <c r="K245" s="31">
        <v>2.35</v>
      </c>
      <c r="L245" s="31">
        <v>2.94</v>
      </c>
      <c r="M245" s="31">
        <v>3.64</v>
      </c>
      <c r="N245" s="31">
        <v>3.91</v>
      </c>
      <c r="P245" s="13">
        <f t="shared" si="25"/>
        <v>0</v>
      </c>
      <c r="Q245" s="13">
        <f t="shared" si="26"/>
        <v>2.9999999999999971E-2</v>
      </c>
      <c r="R245" s="13">
        <f t="shared" si="27"/>
        <v>5.9999999999999942E-2</v>
      </c>
      <c r="S245" s="13">
        <f t="shared" si="28"/>
        <v>7.9999999999999849E-2</v>
      </c>
      <c r="T245" s="13">
        <f t="shared" si="29"/>
        <v>9.0000000000000302E-2</v>
      </c>
      <c r="U245" s="13">
        <f t="shared" si="30"/>
        <v>4.9999999999999822E-2</v>
      </c>
      <c r="V245" s="13">
        <f t="shared" si="31"/>
        <v>1.0000000000000231E-2</v>
      </c>
      <c r="W245" s="13">
        <f t="shared" si="32"/>
        <v>1.0000000000000231E-2</v>
      </c>
    </row>
    <row r="246" spans="3:23" x14ac:dyDescent="0.2">
      <c r="C246" s="32">
        <v>41628</v>
      </c>
      <c r="D246" s="33">
        <v>0.02</v>
      </c>
      <c r="E246" s="33">
        <v>7.0000000000000007E-2</v>
      </c>
      <c r="F246" s="33">
        <v>0.09</v>
      </c>
      <c r="G246" s="33">
        <v>0.13</v>
      </c>
      <c r="H246" s="33">
        <v>0.37</v>
      </c>
      <c r="I246" s="33">
        <v>0.74</v>
      </c>
      <c r="J246" s="33">
        <v>1.66</v>
      </c>
      <c r="K246" s="33">
        <v>2.33</v>
      </c>
      <c r="L246" s="33">
        <v>2.89</v>
      </c>
      <c r="M246" s="33">
        <v>3.57</v>
      </c>
      <c r="N246" s="33">
        <v>3.82</v>
      </c>
      <c r="P246" s="13">
        <f t="shared" si="25"/>
        <v>0</v>
      </c>
      <c r="Q246" s="13">
        <f t="shared" si="26"/>
        <v>2.0000000000000018E-2</v>
      </c>
      <c r="R246" s="13">
        <f t="shared" si="27"/>
        <v>4.0000000000000036E-2</v>
      </c>
      <c r="S246" s="13">
        <f t="shared" si="28"/>
        <v>3.0000000000000027E-2</v>
      </c>
      <c r="T246" s="13">
        <f t="shared" si="29"/>
        <v>-2.0000000000000018E-2</v>
      </c>
      <c r="U246" s="13">
        <f t="shared" si="30"/>
        <v>-4.9999999999999822E-2</v>
      </c>
      <c r="V246" s="13">
        <f t="shared" si="31"/>
        <v>-7.0000000000000284E-2</v>
      </c>
      <c r="W246" s="13">
        <f t="shared" si="32"/>
        <v>-9.0000000000000302E-2</v>
      </c>
    </row>
    <row r="247" spans="3:23" x14ac:dyDescent="0.2">
      <c r="C247" s="30">
        <v>41631</v>
      </c>
      <c r="D247" s="31">
        <v>0.01</v>
      </c>
      <c r="E247" s="31">
        <v>7.0000000000000007E-2</v>
      </c>
      <c r="F247" s="31">
        <v>0.09</v>
      </c>
      <c r="G247" s="31">
        <v>0.14000000000000001</v>
      </c>
      <c r="H247" s="31">
        <v>0.38</v>
      </c>
      <c r="I247" s="31">
        <v>0.77</v>
      </c>
      <c r="J247" s="31">
        <v>1.68</v>
      </c>
      <c r="K247" s="31">
        <v>2.37</v>
      </c>
      <c r="L247" s="31">
        <v>2.94</v>
      </c>
      <c r="M247" s="31">
        <v>3.6</v>
      </c>
      <c r="N247" s="31">
        <v>3.85</v>
      </c>
      <c r="P247" s="13">
        <f t="shared" si="25"/>
        <v>1.0000000000000009E-2</v>
      </c>
      <c r="Q247" s="13">
        <f t="shared" si="26"/>
        <v>1.0000000000000009E-2</v>
      </c>
      <c r="R247" s="13">
        <f t="shared" si="27"/>
        <v>3.0000000000000027E-2</v>
      </c>
      <c r="S247" s="13">
        <f t="shared" si="28"/>
        <v>2.0000000000000018E-2</v>
      </c>
      <c r="T247" s="13">
        <f t="shared" si="29"/>
        <v>4.0000000000000036E-2</v>
      </c>
      <c r="U247" s="13">
        <f t="shared" si="30"/>
        <v>4.9999999999999822E-2</v>
      </c>
      <c r="V247" s="13">
        <f t="shared" si="31"/>
        <v>3.0000000000000249E-2</v>
      </c>
      <c r="W247" s="13">
        <f t="shared" si="32"/>
        <v>3.0000000000000249E-2</v>
      </c>
    </row>
    <row r="248" spans="3:23" x14ac:dyDescent="0.2">
      <c r="C248" s="32">
        <v>41632</v>
      </c>
      <c r="D248" s="33">
        <v>0.01</v>
      </c>
      <c r="E248" s="33">
        <v>7.0000000000000007E-2</v>
      </c>
      <c r="F248" s="33">
        <v>0.09</v>
      </c>
      <c r="G248" s="33">
        <v>0.14000000000000001</v>
      </c>
      <c r="H248" s="33">
        <v>0.38</v>
      </c>
      <c r="I248" s="33">
        <v>0.8</v>
      </c>
      <c r="J248" s="33">
        <v>1.73</v>
      </c>
      <c r="K248" s="33">
        <v>2.4300000000000002</v>
      </c>
      <c r="L248" s="33">
        <v>2.99</v>
      </c>
      <c r="M248" s="33">
        <v>3.66</v>
      </c>
      <c r="N248" s="33">
        <v>3.9</v>
      </c>
      <c r="P248" s="13">
        <f t="shared" si="25"/>
        <v>0</v>
      </c>
      <c r="Q248" s="13">
        <f t="shared" si="26"/>
        <v>0</v>
      </c>
      <c r="R248" s="13">
        <f t="shared" si="27"/>
        <v>3.0000000000000027E-2</v>
      </c>
      <c r="S248" s="13">
        <f t="shared" si="28"/>
        <v>5.0000000000000044E-2</v>
      </c>
      <c r="T248" s="13">
        <f t="shared" si="29"/>
        <v>6.0000000000000053E-2</v>
      </c>
      <c r="U248" s="13">
        <f t="shared" si="30"/>
        <v>5.0000000000000266E-2</v>
      </c>
      <c r="V248" s="13">
        <f t="shared" si="31"/>
        <v>6.0000000000000053E-2</v>
      </c>
      <c r="W248" s="13">
        <f t="shared" si="32"/>
        <v>4.9999999999999822E-2</v>
      </c>
    </row>
    <row r="249" spans="3:23" x14ac:dyDescent="0.2">
      <c r="C249" s="30">
        <v>41634</v>
      </c>
      <c r="D249" s="31">
        <v>0</v>
      </c>
      <c r="E249" s="31">
        <v>7.0000000000000007E-2</v>
      </c>
      <c r="F249" s="31">
        <v>0.09</v>
      </c>
      <c r="G249" s="31">
        <v>0.13</v>
      </c>
      <c r="H249" s="31">
        <v>0.42</v>
      </c>
      <c r="I249" s="31">
        <v>0.81</v>
      </c>
      <c r="J249" s="31">
        <v>1.74</v>
      </c>
      <c r="K249" s="31">
        <v>2.4300000000000002</v>
      </c>
      <c r="L249" s="31">
        <v>3</v>
      </c>
      <c r="M249" s="31">
        <v>3.68</v>
      </c>
      <c r="N249" s="31">
        <v>3.92</v>
      </c>
      <c r="P249" s="13">
        <f t="shared" si="25"/>
        <v>-1.0000000000000009E-2</v>
      </c>
      <c r="Q249" s="13">
        <f t="shared" si="26"/>
        <v>3.999999999999998E-2</v>
      </c>
      <c r="R249" s="13">
        <f t="shared" si="27"/>
        <v>1.0000000000000009E-2</v>
      </c>
      <c r="S249" s="13">
        <f t="shared" si="28"/>
        <v>1.0000000000000009E-2</v>
      </c>
      <c r="T249" s="13">
        <f t="shared" si="29"/>
        <v>0</v>
      </c>
      <c r="U249" s="13">
        <f t="shared" si="30"/>
        <v>9.9999999999997868E-3</v>
      </c>
      <c r="V249" s="13">
        <f t="shared" si="31"/>
        <v>2.0000000000000018E-2</v>
      </c>
      <c r="W249" s="13">
        <f t="shared" si="32"/>
        <v>2.0000000000000018E-2</v>
      </c>
    </row>
    <row r="250" spans="3:23" x14ac:dyDescent="0.2">
      <c r="C250" s="32">
        <v>41635</v>
      </c>
      <c r="D250" s="33">
        <v>0.01</v>
      </c>
      <c r="E250" s="33">
        <v>7.0000000000000007E-2</v>
      </c>
      <c r="F250" s="33">
        <v>0.09</v>
      </c>
      <c r="G250" s="33">
        <v>0.12</v>
      </c>
      <c r="H250" s="33">
        <v>0.4</v>
      </c>
      <c r="I250" s="33">
        <v>0.79</v>
      </c>
      <c r="J250" s="33">
        <v>1.74</v>
      </c>
      <c r="K250" s="33">
        <v>2.44</v>
      </c>
      <c r="L250" s="33">
        <v>3.02</v>
      </c>
      <c r="M250" s="33">
        <v>3.7</v>
      </c>
      <c r="N250" s="33">
        <v>3.94</v>
      </c>
      <c r="P250" s="13">
        <f t="shared" si="25"/>
        <v>-1.0000000000000009E-2</v>
      </c>
      <c r="Q250" s="13">
        <f t="shared" si="26"/>
        <v>-1.9999999999999962E-2</v>
      </c>
      <c r="R250" s="13">
        <f t="shared" si="27"/>
        <v>-2.0000000000000018E-2</v>
      </c>
      <c r="S250" s="13">
        <f t="shared" si="28"/>
        <v>0</v>
      </c>
      <c r="T250" s="13">
        <f t="shared" si="29"/>
        <v>9.9999999999997868E-3</v>
      </c>
      <c r="U250" s="13">
        <f t="shared" si="30"/>
        <v>2.0000000000000018E-2</v>
      </c>
      <c r="V250" s="13">
        <f t="shared" si="31"/>
        <v>2.0000000000000018E-2</v>
      </c>
      <c r="W250" s="13">
        <f t="shared" si="32"/>
        <v>2.0000000000000018E-2</v>
      </c>
    </row>
    <row r="251" spans="3:23" x14ac:dyDescent="0.2">
      <c r="C251" s="30">
        <v>41638</v>
      </c>
      <c r="D251" s="31">
        <v>0.01</v>
      </c>
      <c r="E251" s="31">
        <v>7.0000000000000007E-2</v>
      </c>
      <c r="F251" s="31">
        <v>0.1</v>
      </c>
      <c r="G251" s="31">
        <v>0.13</v>
      </c>
      <c r="H251" s="31">
        <v>0.39</v>
      </c>
      <c r="I251" s="31">
        <v>0.77</v>
      </c>
      <c r="J251" s="31">
        <v>1.71</v>
      </c>
      <c r="K251" s="31">
        <v>2.4</v>
      </c>
      <c r="L251" s="31">
        <v>2.99</v>
      </c>
      <c r="M251" s="31">
        <v>3.66</v>
      </c>
      <c r="N251" s="31">
        <v>3.9</v>
      </c>
      <c r="P251" s="13">
        <f t="shared" si="25"/>
        <v>1.0000000000000009E-2</v>
      </c>
      <c r="Q251" s="13">
        <f t="shared" si="26"/>
        <v>-1.0000000000000009E-2</v>
      </c>
      <c r="R251" s="13">
        <f t="shared" si="27"/>
        <v>-2.0000000000000018E-2</v>
      </c>
      <c r="S251" s="13">
        <f t="shared" si="28"/>
        <v>-3.0000000000000027E-2</v>
      </c>
      <c r="T251" s="13">
        <f t="shared" si="29"/>
        <v>-4.0000000000000036E-2</v>
      </c>
      <c r="U251" s="13">
        <f t="shared" si="30"/>
        <v>-2.9999999999999805E-2</v>
      </c>
      <c r="V251" s="13">
        <f t="shared" si="31"/>
        <v>-4.0000000000000036E-2</v>
      </c>
      <c r="W251" s="13">
        <f t="shared" si="32"/>
        <v>-4.0000000000000036E-2</v>
      </c>
    </row>
    <row r="252" spans="3:23" x14ac:dyDescent="0.2">
      <c r="C252" s="32">
        <v>41639</v>
      </c>
      <c r="D252" s="33">
        <v>0.01</v>
      </c>
      <c r="E252" s="33">
        <v>7.0000000000000007E-2</v>
      </c>
      <c r="F252" s="33">
        <v>0.1</v>
      </c>
      <c r="G252" s="33">
        <v>0.13</v>
      </c>
      <c r="H252" s="33">
        <v>0.38</v>
      </c>
      <c r="I252" s="33">
        <v>0.78</v>
      </c>
      <c r="J252" s="33">
        <v>1.75</v>
      </c>
      <c r="K252" s="33">
        <v>2.4500000000000002</v>
      </c>
      <c r="L252" s="33">
        <v>3.04</v>
      </c>
      <c r="M252" s="33">
        <v>3.72</v>
      </c>
      <c r="N252" s="33">
        <v>3.96</v>
      </c>
      <c r="P252" s="13">
        <f t="shared" si="25"/>
        <v>0</v>
      </c>
      <c r="Q252" s="13">
        <f t="shared" si="26"/>
        <v>-1.0000000000000009E-2</v>
      </c>
      <c r="R252" s="13">
        <f t="shared" si="27"/>
        <v>1.0000000000000009E-2</v>
      </c>
      <c r="S252" s="13">
        <f t="shared" si="28"/>
        <v>4.0000000000000036E-2</v>
      </c>
      <c r="T252" s="13">
        <f t="shared" si="29"/>
        <v>5.0000000000000266E-2</v>
      </c>
      <c r="U252" s="13">
        <f t="shared" si="30"/>
        <v>4.9999999999999822E-2</v>
      </c>
      <c r="V252" s="13">
        <f t="shared" si="31"/>
        <v>6.0000000000000053E-2</v>
      </c>
      <c r="W252" s="13">
        <f t="shared" si="32"/>
        <v>6.0000000000000053E-2</v>
      </c>
    </row>
    <row r="253" spans="3:23" x14ac:dyDescent="0.2">
      <c r="C253" s="30">
        <v>41641</v>
      </c>
      <c r="D253" s="31">
        <v>0.01</v>
      </c>
      <c r="E253" s="31">
        <v>7.0000000000000007E-2</v>
      </c>
      <c r="F253" s="31">
        <v>0.09</v>
      </c>
      <c r="G253" s="31">
        <v>0.13</v>
      </c>
      <c r="H253" s="31">
        <v>0.39</v>
      </c>
      <c r="I253" s="31">
        <v>0.76</v>
      </c>
      <c r="J253" s="31">
        <v>1.72</v>
      </c>
      <c r="K253" s="31">
        <v>2.41</v>
      </c>
      <c r="L253" s="31">
        <v>3</v>
      </c>
      <c r="M253" s="31">
        <v>3.68</v>
      </c>
      <c r="N253" s="31">
        <v>3.92</v>
      </c>
      <c r="P253" s="13">
        <f t="shared" si="25"/>
        <v>0</v>
      </c>
      <c r="Q253" s="13">
        <f t="shared" si="26"/>
        <v>1.0000000000000009E-2</v>
      </c>
      <c r="R253" s="13">
        <f t="shared" si="27"/>
        <v>-2.0000000000000018E-2</v>
      </c>
      <c r="S253" s="13">
        <f t="shared" si="28"/>
        <v>-3.0000000000000027E-2</v>
      </c>
      <c r="T253" s="13">
        <f t="shared" si="29"/>
        <v>-4.0000000000000036E-2</v>
      </c>
      <c r="U253" s="13">
        <f t="shared" si="30"/>
        <v>-4.0000000000000036E-2</v>
      </c>
      <c r="V253" s="13">
        <f t="shared" si="31"/>
        <v>-4.0000000000000036E-2</v>
      </c>
      <c r="W253" s="13">
        <f t="shared" si="32"/>
        <v>-4.0000000000000036E-2</v>
      </c>
    </row>
    <row r="254" spans="3:23" x14ac:dyDescent="0.2">
      <c r="C254" s="32">
        <v>41642</v>
      </c>
      <c r="D254" s="33">
        <v>0.02</v>
      </c>
      <c r="E254" s="33">
        <v>7.0000000000000007E-2</v>
      </c>
      <c r="F254" s="33">
        <v>0.1</v>
      </c>
      <c r="G254" s="33">
        <v>0.13</v>
      </c>
      <c r="H254" s="33">
        <v>0.41</v>
      </c>
      <c r="I254" s="33">
        <v>0.8</v>
      </c>
      <c r="J254" s="33">
        <v>1.73</v>
      </c>
      <c r="K254" s="33">
        <v>2.42</v>
      </c>
      <c r="L254" s="33">
        <v>3.01</v>
      </c>
      <c r="M254" s="33">
        <v>3.69</v>
      </c>
      <c r="N254" s="33">
        <v>3.93</v>
      </c>
      <c r="P254" s="13">
        <f t="shared" si="25"/>
        <v>0</v>
      </c>
      <c r="Q254" s="13">
        <f t="shared" si="26"/>
        <v>1.9999999999999962E-2</v>
      </c>
      <c r="R254" s="13">
        <f t="shared" si="27"/>
        <v>4.0000000000000036E-2</v>
      </c>
      <c r="S254" s="13">
        <f t="shared" si="28"/>
        <v>1.0000000000000009E-2</v>
      </c>
      <c r="T254" s="13">
        <f t="shared" si="29"/>
        <v>9.9999999999997868E-3</v>
      </c>
      <c r="U254" s="13">
        <f t="shared" si="30"/>
        <v>9.9999999999997868E-3</v>
      </c>
      <c r="V254" s="13">
        <f t="shared" si="31"/>
        <v>9.9999999999997868E-3</v>
      </c>
      <c r="W254" s="13">
        <f t="shared" si="32"/>
        <v>1.0000000000000231E-2</v>
      </c>
    </row>
    <row r="255" spans="3:23" x14ac:dyDescent="0.2">
      <c r="C255" s="30">
        <v>41645</v>
      </c>
      <c r="D255" s="31">
        <v>0.01</v>
      </c>
      <c r="E255" s="31">
        <v>0.05</v>
      </c>
      <c r="F255" s="31">
        <v>0.08</v>
      </c>
      <c r="G255" s="31">
        <v>0.12</v>
      </c>
      <c r="H255" s="31">
        <v>0.4</v>
      </c>
      <c r="I255" s="31">
        <v>0.78</v>
      </c>
      <c r="J255" s="31">
        <v>1.7</v>
      </c>
      <c r="K255" s="31">
        <v>2.38</v>
      </c>
      <c r="L255" s="31">
        <v>2.98</v>
      </c>
      <c r="M255" s="31">
        <v>3.66</v>
      </c>
      <c r="N255" s="31">
        <v>3.9</v>
      </c>
      <c r="P255" s="13">
        <f t="shared" si="25"/>
        <v>-1.0000000000000009E-2</v>
      </c>
      <c r="Q255" s="13">
        <f t="shared" si="26"/>
        <v>-9.9999999999999534E-3</v>
      </c>
      <c r="R255" s="13">
        <f t="shared" si="27"/>
        <v>-2.0000000000000018E-2</v>
      </c>
      <c r="S255" s="13">
        <f t="shared" si="28"/>
        <v>-3.0000000000000027E-2</v>
      </c>
      <c r="T255" s="13">
        <f t="shared" si="29"/>
        <v>-4.0000000000000036E-2</v>
      </c>
      <c r="U255" s="13">
        <f t="shared" si="30"/>
        <v>-2.9999999999999805E-2</v>
      </c>
      <c r="V255" s="13">
        <f t="shared" si="31"/>
        <v>-2.9999999999999805E-2</v>
      </c>
      <c r="W255" s="13">
        <f t="shared" si="32"/>
        <v>-3.0000000000000249E-2</v>
      </c>
    </row>
    <row r="256" spans="3:23" x14ac:dyDescent="0.2">
      <c r="C256" s="32">
        <v>41646</v>
      </c>
      <c r="D256" s="33">
        <v>0.01</v>
      </c>
      <c r="E256" s="33">
        <v>0.04</v>
      </c>
      <c r="F256" s="33">
        <v>0.08</v>
      </c>
      <c r="G256" s="33">
        <v>0.13</v>
      </c>
      <c r="H256" s="33">
        <v>0.4</v>
      </c>
      <c r="I256" s="33">
        <v>0.8</v>
      </c>
      <c r="J256" s="33">
        <v>1.69</v>
      </c>
      <c r="K256" s="33">
        <v>2.37</v>
      </c>
      <c r="L256" s="33">
        <v>2.96</v>
      </c>
      <c r="M256" s="33">
        <v>3.64</v>
      </c>
      <c r="N256" s="33">
        <v>3.88</v>
      </c>
      <c r="P256" s="13">
        <f t="shared" si="25"/>
        <v>1.0000000000000009E-2</v>
      </c>
      <c r="Q256" s="13">
        <f t="shared" si="26"/>
        <v>0</v>
      </c>
      <c r="R256" s="13">
        <f t="shared" si="27"/>
        <v>2.0000000000000018E-2</v>
      </c>
      <c r="S256" s="13">
        <f t="shared" si="28"/>
        <v>-1.0000000000000009E-2</v>
      </c>
      <c r="T256" s="13">
        <f t="shared" si="29"/>
        <v>-9.9999999999997868E-3</v>
      </c>
      <c r="U256" s="13">
        <f t="shared" si="30"/>
        <v>-2.0000000000000018E-2</v>
      </c>
      <c r="V256" s="13">
        <f t="shared" si="31"/>
        <v>-2.0000000000000018E-2</v>
      </c>
      <c r="W256" s="13">
        <f t="shared" si="32"/>
        <v>-2.0000000000000018E-2</v>
      </c>
    </row>
    <row r="257" spans="3:23" x14ac:dyDescent="0.2">
      <c r="C257" s="30">
        <v>41647</v>
      </c>
      <c r="D257" s="31">
        <v>0</v>
      </c>
      <c r="E257" s="31">
        <v>0.05</v>
      </c>
      <c r="F257" s="31">
        <v>0.08</v>
      </c>
      <c r="G257" s="31">
        <v>0.13</v>
      </c>
      <c r="H257" s="31">
        <v>0.43</v>
      </c>
      <c r="I257" s="31">
        <v>0.87</v>
      </c>
      <c r="J257" s="31">
        <v>1.77</v>
      </c>
      <c r="K257" s="31">
        <v>2.44</v>
      </c>
      <c r="L257" s="31">
        <v>3.01</v>
      </c>
      <c r="M257" s="31">
        <v>3.67</v>
      </c>
      <c r="N257" s="31">
        <v>3.9</v>
      </c>
      <c r="P257" s="13">
        <f t="shared" si="25"/>
        <v>0</v>
      </c>
      <c r="Q257" s="13">
        <f t="shared" si="26"/>
        <v>2.9999999999999971E-2</v>
      </c>
      <c r="R257" s="13">
        <f t="shared" si="27"/>
        <v>6.9999999999999951E-2</v>
      </c>
      <c r="S257" s="13">
        <f t="shared" si="28"/>
        <v>8.0000000000000071E-2</v>
      </c>
      <c r="T257" s="13">
        <f t="shared" si="29"/>
        <v>6.999999999999984E-2</v>
      </c>
      <c r="U257" s="13">
        <f t="shared" si="30"/>
        <v>4.9999999999999822E-2</v>
      </c>
      <c r="V257" s="13">
        <f t="shared" si="31"/>
        <v>2.9999999999999805E-2</v>
      </c>
      <c r="W257" s="13">
        <f t="shared" si="32"/>
        <v>2.0000000000000018E-2</v>
      </c>
    </row>
    <row r="258" spans="3:23" x14ac:dyDescent="0.2">
      <c r="C258" s="32">
        <v>41648</v>
      </c>
      <c r="D258" s="33">
        <v>0.01</v>
      </c>
      <c r="E258" s="33">
        <v>0.04</v>
      </c>
      <c r="F258" s="33">
        <v>0.06</v>
      </c>
      <c r="G258" s="33">
        <v>0.13</v>
      </c>
      <c r="H258" s="33">
        <v>0.44</v>
      </c>
      <c r="I258" s="33">
        <v>0.86</v>
      </c>
      <c r="J258" s="33">
        <v>1.75</v>
      </c>
      <c r="K258" s="33">
        <v>2.41</v>
      </c>
      <c r="L258" s="33">
        <v>2.97</v>
      </c>
      <c r="M258" s="33">
        <v>3.62</v>
      </c>
      <c r="N258" s="33">
        <v>3.88</v>
      </c>
      <c r="P258" s="13">
        <f t="shared" si="25"/>
        <v>0</v>
      </c>
      <c r="Q258" s="13">
        <f t="shared" si="26"/>
        <v>1.0000000000000009E-2</v>
      </c>
      <c r="R258" s="13">
        <f t="shared" si="27"/>
        <v>-1.0000000000000009E-2</v>
      </c>
      <c r="S258" s="13">
        <f t="shared" si="28"/>
        <v>-2.0000000000000018E-2</v>
      </c>
      <c r="T258" s="13">
        <f t="shared" si="29"/>
        <v>-2.9999999999999805E-2</v>
      </c>
      <c r="U258" s="13">
        <f t="shared" si="30"/>
        <v>-3.9999999999999591E-2</v>
      </c>
      <c r="V258" s="13">
        <f t="shared" si="31"/>
        <v>-4.9999999999999822E-2</v>
      </c>
      <c r="W258" s="13">
        <f t="shared" si="32"/>
        <v>-2.0000000000000018E-2</v>
      </c>
    </row>
    <row r="259" spans="3:23" x14ac:dyDescent="0.2">
      <c r="C259" s="30">
        <v>41649</v>
      </c>
      <c r="D259" s="31">
        <v>0.01</v>
      </c>
      <c r="E259" s="31">
        <v>0.05</v>
      </c>
      <c r="F259" s="31">
        <v>0.06</v>
      </c>
      <c r="G259" s="31">
        <v>0.12</v>
      </c>
      <c r="H259" s="31">
        <v>0.39</v>
      </c>
      <c r="I259" s="31">
        <v>0.77</v>
      </c>
      <c r="J259" s="31">
        <v>1.64</v>
      </c>
      <c r="K259" s="31">
        <v>2.29</v>
      </c>
      <c r="L259" s="31">
        <v>2.88</v>
      </c>
      <c r="M259" s="31">
        <v>3.54</v>
      </c>
      <c r="N259" s="31">
        <v>3.8</v>
      </c>
      <c r="P259" s="13">
        <f t="shared" si="25"/>
        <v>-1.0000000000000009E-2</v>
      </c>
      <c r="Q259" s="13">
        <f t="shared" si="26"/>
        <v>-4.9999999999999989E-2</v>
      </c>
      <c r="R259" s="13">
        <f t="shared" si="27"/>
        <v>-8.9999999999999969E-2</v>
      </c>
      <c r="S259" s="13">
        <f t="shared" si="28"/>
        <v>-0.1100000000000001</v>
      </c>
      <c r="T259" s="13">
        <f t="shared" si="29"/>
        <v>-0.12000000000000011</v>
      </c>
      <c r="U259" s="13">
        <f t="shared" si="30"/>
        <v>-9.0000000000000302E-2</v>
      </c>
      <c r="V259" s="13">
        <f t="shared" si="31"/>
        <v>-8.0000000000000071E-2</v>
      </c>
      <c r="W259" s="13">
        <f t="shared" si="32"/>
        <v>-8.0000000000000071E-2</v>
      </c>
    </row>
    <row r="260" spans="3:23" x14ac:dyDescent="0.2">
      <c r="C260" s="32">
        <v>41652</v>
      </c>
      <c r="D260" s="33">
        <v>0</v>
      </c>
      <c r="E260" s="33">
        <v>0.03</v>
      </c>
      <c r="F260" s="33">
        <v>0.06</v>
      </c>
      <c r="G260" s="33">
        <v>0.11</v>
      </c>
      <c r="H260" s="33">
        <v>0.39</v>
      </c>
      <c r="I260" s="33">
        <v>0.74</v>
      </c>
      <c r="J260" s="33">
        <v>1.6</v>
      </c>
      <c r="K260" s="33">
        <v>2.25</v>
      </c>
      <c r="L260" s="33">
        <v>2.84</v>
      </c>
      <c r="M260" s="33">
        <v>3.52</v>
      </c>
      <c r="N260" s="33">
        <v>3.77</v>
      </c>
      <c r="P260" s="13">
        <f t="shared" si="25"/>
        <v>-9.999999999999995E-3</v>
      </c>
      <c r="Q260" s="13">
        <f t="shared" si="26"/>
        <v>0</v>
      </c>
      <c r="R260" s="13">
        <f t="shared" si="27"/>
        <v>-3.0000000000000027E-2</v>
      </c>
      <c r="S260" s="13">
        <f t="shared" si="28"/>
        <v>-3.9999999999999813E-2</v>
      </c>
      <c r="T260" s="13">
        <f t="shared" si="29"/>
        <v>-4.0000000000000036E-2</v>
      </c>
      <c r="U260" s="13">
        <f t="shared" si="30"/>
        <v>-4.0000000000000036E-2</v>
      </c>
      <c r="V260" s="13">
        <f t="shared" si="31"/>
        <v>-2.0000000000000018E-2</v>
      </c>
      <c r="W260" s="13">
        <f t="shared" si="32"/>
        <v>-2.9999999999999805E-2</v>
      </c>
    </row>
    <row r="261" spans="3:23" x14ac:dyDescent="0.2">
      <c r="C261" s="30">
        <v>41653</v>
      </c>
      <c r="D261" s="31">
        <v>0</v>
      </c>
      <c r="E261" s="31">
        <v>0.04</v>
      </c>
      <c r="F261" s="31">
        <v>0.06</v>
      </c>
      <c r="G261" s="31">
        <v>0.11</v>
      </c>
      <c r="H261" s="31">
        <v>0.39</v>
      </c>
      <c r="I261" s="31">
        <v>0.78</v>
      </c>
      <c r="J261" s="31">
        <v>1.65</v>
      </c>
      <c r="K261" s="31">
        <v>2.2999999999999998</v>
      </c>
      <c r="L261" s="31">
        <v>2.88</v>
      </c>
      <c r="M261" s="31">
        <v>3.54</v>
      </c>
      <c r="N261" s="31">
        <v>3.8</v>
      </c>
      <c r="P261" s="13">
        <f t="shared" ref="P261:P324" si="33">G261-G260</f>
        <v>0</v>
      </c>
      <c r="Q261" s="13">
        <f t="shared" ref="Q261:Q324" si="34">H261-H260</f>
        <v>0</v>
      </c>
      <c r="R261" s="13">
        <f t="shared" ref="R261:R324" si="35">I261-I260</f>
        <v>4.0000000000000036E-2</v>
      </c>
      <c r="S261" s="13">
        <f t="shared" ref="S261:S324" si="36">J261-J260</f>
        <v>4.9999999999999822E-2</v>
      </c>
      <c r="T261" s="13">
        <f t="shared" ref="T261:T324" si="37">K261-K260</f>
        <v>4.9999999999999822E-2</v>
      </c>
      <c r="U261" s="13">
        <f t="shared" ref="U261:U324" si="38">L261-L260</f>
        <v>4.0000000000000036E-2</v>
      </c>
      <c r="V261" s="13">
        <f t="shared" ref="V261:V324" si="39">M261-M260</f>
        <v>2.0000000000000018E-2</v>
      </c>
      <c r="W261" s="13">
        <f t="shared" ref="W261:W324" si="40">N261-N260</f>
        <v>2.9999999999999805E-2</v>
      </c>
    </row>
    <row r="262" spans="3:23" x14ac:dyDescent="0.2">
      <c r="C262" s="32">
        <v>41654</v>
      </c>
      <c r="D262" s="33">
        <v>0.01</v>
      </c>
      <c r="E262" s="33">
        <v>0.04</v>
      </c>
      <c r="F262" s="33">
        <v>0.06</v>
      </c>
      <c r="G262" s="33">
        <v>0.13</v>
      </c>
      <c r="H262" s="33">
        <v>0.41</v>
      </c>
      <c r="I262" s="33">
        <v>0.81</v>
      </c>
      <c r="J262" s="33">
        <v>1.68</v>
      </c>
      <c r="K262" s="33">
        <v>2.33</v>
      </c>
      <c r="L262" s="33">
        <v>2.9</v>
      </c>
      <c r="M262" s="33">
        <v>3.55</v>
      </c>
      <c r="N262" s="33">
        <v>3.81</v>
      </c>
      <c r="P262" s="13">
        <f t="shared" si="33"/>
        <v>2.0000000000000004E-2</v>
      </c>
      <c r="Q262" s="13">
        <f t="shared" si="34"/>
        <v>1.9999999999999962E-2</v>
      </c>
      <c r="R262" s="13">
        <f t="shared" si="35"/>
        <v>3.0000000000000027E-2</v>
      </c>
      <c r="S262" s="13">
        <f t="shared" si="36"/>
        <v>3.0000000000000027E-2</v>
      </c>
      <c r="T262" s="13">
        <f t="shared" si="37"/>
        <v>3.0000000000000249E-2</v>
      </c>
      <c r="U262" s="13">
        <f t="shared" si="38"/>
        <v>2.0000000000000018E-2</v>
      </c>
      <c r="V262" s="13">
        <f t="shared" si="39"/>
        <v>9.9999999999997868E-3</v>
      </c>
      <c r="W262" s="13">
        <f t="shared" si="40"/>
        <v>1.0000000000000231E-2</v>
      </c>
    </row>
    <row r="263" spans="3:23" x14ac:dyDescent="0.2">
      <c r="C263" s="30">
        <v>41655</v>
      </c>
      <c r="D263" s="31">
        <v>0.01</v>
      </c>
      <c r="E263" s="31">
        <v>0.04</v>
      </c>
      <c r="F263" s="31">
        <v>7.0000000000000007E-2</v>
      </c>
      <c r="G263" s="31">
        <v>0.11</v>
      </c>
      <c r="H263" s="31">
        <v>0.41</v>
      </c>
      <c r="I263" s="31">
        <v>0.8</v>
      </c>
      <c r="J263" s="31">
        <v>1.66</v>
      </c>
      <c r="K263" s="31">
        <v>2.2999999999999998</v>
      </c>
      <c r="L263" s="31">
        <v>2.86</v>
      </c>
      <c r="M263" s="31">
        <v>3.52</v>
      </c>
      <c r="N263" s="31">
        <v>3.77</v>
      </c>
      <c r="P263" s="13">
        <f t="shared" si="33"/>
        <v>-2.0000000000000004E-2</v>
      </c>
      <c r="Q263" s="13">
        <f t="shared" si="34"/>
        <v>0</v>
      </c>
      <c r="R263" s="13">
        <f t="shared" si="35"/>
        <v>-1.0000000000000009E-2</v>
      </c>
      <c r="S263" s="13">
        <f t="shared" si="36"/>
        <v>-2.0000000000000018E-2</v>
      </c>
      <c r="T263" s="13">
        <f t="shared" si="37"/>
        <v>-3.0000000000000249E-2</v>
      </c>
      <c r="U263" s="13">
        <f t="shared" si="38"/>
        <v>-4.0000000000000036E-2</v>
      </c>
      <c r="V263" s="13">
        <f t="shared" si="39"/>
        <v>-2.9999999999999805E-2</v>
      </c>
      <c r="W263" s="13">
        <f t="shared" si="40"/>
        <v>-4.0000000000000036E-2</v>
      </c>
    </row>
    <row r="264" spans="3:23" x14ac:dyDescent="0.2">
      <c r="C264" s="32">
        <v>41656</v>
      </c>
      <c r="D264" s="33">
        <v>0.01</v>
      </c>
      <c r="E264" s="33">
        <v>0.05</v>
      </c>
      <c r="F264" s="33">
        <v>7.0000000000000007E-2</v>
      </c>
      <c r="G264" s="33">
        <v>0.11</v>
      </c>
      <c r="H264" s="33">
        <v>0.4</v>
      </c>
      <c r="I264" s="33">
        <v>0.79</v>
      </c>
      <c r="J264" s="33">
        <v>1.64</v>
      </c>
      <c r="K264" s="33">
        <v>2.27</v>
      </c>
      <c r="L264" s="33">
        <v>2.84</v>
      </c>
      <c r="M264" s="33">
        <v>3.5</v>
      </c>
      <c r="N264" s="33">
        <v>3.75</v>
      </c>
      <c r="P264" s="13">
        <f t="shared" si="33"/>
        <v>0</v>
      </c>
      <c r="Q264" s="13">
        <f t="shared" si="34"/>
        <v>-9.9999999999999534E-3</v>
      </c>
      <c r="R264" s="13">
        <f t="shared" si="35"/>
        <v>-1.0000000000000009E-2</v>
      </c>
      <c r="S264" s="13">
        <f t="shared" si="36"/>
        <v>-2.0000000000000018E-2</v>
      </c>
      <c r="T264" s="13">
        <f t="shared" si="37"/>
        <v>-2.9999999999999805E-2</v>
      </c>
      <c r="U264" s="13">
        <f t="shared" si="38"/>
        <v>-2.0000000000000018E-2</v>
      </c>
      <c r="V264" s="13">
        <f t="shared" si="39"/>
        <v>-2.0000000000000018E-2</v>
      </c>
      <c r="W264" s="13">
        <f t="shared" si="40"/>
        <v>-2.0000000000000018E-2</v>
      </c>
    </row>
    <row r="265" spans="3:23" x14ac:dyDescent="0.2">
      <c r="C265" s="30">
        <v>41660</v>
      </c>
      <c r="D265" s="31">
        <v>0.01</v>
      </c>
      <c r="E265" s="31">
        <v>0.04</v>
      </c>
      <c r="F265" s="31">
        <v>7.0000000000000007E-2</v>
      </c>
      <c r="G265" s="31">
        <v>0.12</v>
      </c>
      <c r="H265" s="31">
        <v>0.4</v>
      </c>
      <c r="I265" s="31">
        <v>0.81</v>
      </c>
      <c r="J265" s="31">
        <v>1.67</v>
      </c>
      <c r="K265" s="31">
        <v>2.29</v>
      </c>
      <c r="L265" s="31">
        <v>2.85</v>
      </c>
      <c r="M265" s="31">
        <v>3.5</v>
      </c>
      <c r="N265" s="31">
        <v>3.74</v>
      </c>
      <c r="P265" s="13">
        <f t="shared" si="33"/>
        <v>9.999999999999995E-3</v>
      </c>
      <c r="Q265" s="13">
        <f t="shared" si="34"/>
        <v>0</v>
      </c>
      <c r="R265" s="13">
        <f t="shared" si="35"/>
        <v>2.0000000000000018E-2</v>
      </c>
      <c r="S265" s="13">
        <f t="shared" si="36"/>
        <v>3.0000000000000027E-2</v>
      </c>
      <c r="T265" s="13">
        <f t="shared" si="37"/>
        <v>2.0000000000000018E-2</v>
      </c>
      <c r="U265" s="13">
        <f t="shared" si="38"/>
        <v>1.0000000000000231E-2</v>
      </c>
      <c r="V265" s="13">
        <f t="shared" si="39"/>
        <v>0</v>
      </c>
      <c r="W265" s="13">
        <f t="shared" si="40"/>
        <v>-9.9999999999997868E-3</v>
      </c>
    </row>
    <row r="266" spans="3:23" x14ac:dyDescent="0.2">
      <c r="C266" s="32">
        <v>41661</v>
      </c>
      <c r="D266" s="33">
        <v>0</v>
      </c>
      <c r="E266" s="33">
        <v>0.04</v>
      </c>
      <c r="F266" s="33">
        <v>7.0000000000000007E-2</v>
      </c>
      <c r="G266" s="33">
        <v>0.11</v>
      </c>
      <c r="H266" s="33">
        <v>0.44</v>
      </c>
      <c r="I266" s="33">
        <v>0.85</v>
      </c>
      <c r="J266" s="33">
        <v>1.72</v>
      </c>
      <c r="K266" s="33">
        <v>2.34</v>
      </c>
      <c r="L266" s="33">
        <v>2.87</v>
      </c>
      <c r="M266" s="33">
        <v>3.52</v>
      </c>
      <c r="N266" s="33">
        <v>3.75</v>
      </c>
      <c r="P266" s="13">
        <f t="shared" si="33"/>
        <v>-9.999999999999995E-3</v>
      </c>
      <c r="Q266" s="13">
        <f t="shared" si="34"/>
        <v>3.999999999999998E-2</v>
      </c>
      <c r="R266" s="13">
        <f t="shared" si="35"/>
        <v>3.9999999999999925E-2</v>
      </c>
      <c r="S266" s="13">
        <f t="shared" si="36"/>
        <v>5.0000000000000044E-2</v>
      </c>
      <c r="T266" s="13">
        <f t="shared" si="37"/>
        <v>4.9999999999999822E-2</v>
      </c>
      <c r="U266" s="13">
        <f t="shared" si="38"/>
        <v>2.0000000000000018E-2</v>
      </c>
      <c r="V266" s="13">
        <f t="shared" si="39"/>
        <v>2.0000000000000018E-2</v>
      </c>
      <c r="W266" s="13">
        <f t="shared" si="40"/>
        <v>9.9999999999997868E-3</v>
      </c>
    </row>
    <row r="267" spans="3:23" x14ac:dyDescent="0.2">
      <c r="C267" s="30">
        <v>41662</v>
      </c>
      <c r="D267" s="31">
        <v>0.01</v>
      </c>
      <c r="E267" s="31">
        <v>0.04</v>
      </c>
      <c r="F267" s="31">
        <v>0.05</v>
      </c>
      <c r="G267" s="31">
        <v>0.11</v>
      </c>
      <c r="H267" s="31">
        <v>0.39</v>
      </c>
      <c r="I267" s="31">
        <v>0.77</v>
      </c>
      <c r="J267" s="31">
        <v>1.62</v>
      </c>
      <c r="K267" s="31">
        <v>2.2400000000000002</v>
      </c>
      <c r="L267" s="31">
        <v>2.79</v>
      </c>
      <c r="M267" s="31">
        <v>3.44</v>
      </c>
      <c r="N267" s="31">
        <v>3.68</v>
      </c>
      <c r="P267" s="13">
        <f t="shared" si="33"/>
        <v>0</v>
      </c>
      <c r="Q267" s="13">
        <f t="shared" si="34"/>
        <v>-4.9999999999999989E-2</v>
      </c>
      <c r="R267" s="13">
        <f t="shared" si="35"/>
        <v>-7.999999999999996E-2</v>
      </c>
      <c r="S267" s="13">
        <f t="shared" si="36"/>
        <v>-9.9999999999999867E-2</v>
      </c>
      <c r="T267" s="13">
        <f t="shared" si="37"/>
        <v>-9.9999999999999645E-2</v>
      </c>
      <c r="U267" s="13">
        <f t="shared" si="38"/>
        <v>-8.0000000000000071E-2</v>
      </c>
      <c r="V267" s="13">
        <f t="shared" si="39"/>
        <v>-8.0000000000000071E-2</v>
      </c>
      <c r="W267" s="13">
        <f t="shared" si="40"/>
        <v>-6.999999999999984E-2</v>
      </c>
    </row>
    <row r="268" spans="3:23" x14ac:dyDescent="0.2">
      <c r="C268" s="32">
        <v>41663</v>
      </c>
      <c r="D268" s="33">
        <v>0.04</v>
      </c>
      <c r="E268" s="33">
        <v>0.04</v>
      </c>
      <c r="F268" s="33">
        <v>0.06</v>
      </c>
      <c r="G268" s="33">
        <v>0.11</v>
      </c>
      <c r="H268" s="33">
        <v>0.37</v>
      </c>
      <c r="I268" s="33">
        <v>0.75</v>
      </c>
      <c r="J268" s="33">
        <v>1.58</v>
      </c>
      <c r="K268" s="33">
        <v>2.2000000000000002</v>
      </c>
      <c r="L268" s="33">
        <v>2.75</v>
      </c>
      <c r="M268" s="33">
        <v>3.4</v>
      </c>
      <c r="N268" s="33">
        <v>3.64</v>
      </c>
      <c r="P268" s="13">
        <f t="shared" si="33"/>
        <v>0</v>
      </c>
      <c r="Q268" s="13">
        <f t="shared" si="34"/>
        <v>-2.0000000000000018E-2</v>
      </c>
      <c r="R268" s="13">
        <f t="shared" si="35"/>
        <v>-2.0000000000000018E-2</v>
      </c>
      <c r="S268" s="13">
        <f t="shared" si="36"/>
        <v>-4.0000000000000036E-2</v>
      </c>
      <c r="T268" s="13">
        <f t="shared" si="37"/>
        <v>-4.0000000000000036E-2</v>
      </c>
      <c r="U268" s="13">
        <f t="shared" si="38"/>
        <v>-4.0000000000000036E-2</v>
      </c>
      <c r="V268" s="13">
        <f t="shared" si="39"/>
        <v>-4.0000000000000036E-2</v>
      </c>
      <c r="W268" s="13">
        <f t="shared" si="40"/>
        <v>-4.0000000000000036E-2</v>
      </c>
    </row>
    <row r="269" spans="3:23" x14ac:dyDescent="0.2">
      <c r="C269" s="30">
        <v>41666</v>
      </c>
      <c r="D269" s="31">
        <v>0.04</v>
      </c>
      <c r="E269" s="31">
        <v>0.05</v>
      </c>
      <c r="F269" s="31">
        <v>7.0000000000000007E-2</v>
      </c>
      <c r="G269" s="31">
        <v>0.11</v>
      </c>
      <c r="H269" s="31">
        <v>0.37</v>
      </c>
      <c r="I269" s="31">
        <v>0.76</v>
      </c>
      <c r="J269" s="31">
        <v>1.61</v>
      </c>
      <c r="K269" s="31">
        <v>2.2400000000000002</v>
      </c>
      <c r="L269" s="31">
        <v>2.78</v>
      </c>
      <c r="M269" s="31">
        <v>3.43</v>
      </c>
      <c r="N269" s="31">
        <v>3.67</v>
      </c>
      <c r="P269" s="13">
        <f t="shared" si="33"/>
        <v>0</v>
      </c>
      <c r="Q269" s="13">
        <f t="shared" si="34"/>
        <v>0</v>
      </c>
      <c r="R269" s="13">
        <f t="shared" si="35"/>
        <v>1.0000000000000009E-2</v>
      </c>
      <c r="S269" s="13">
        <f t="shared" si="36"/>
        <v>3.0000000000000027E-2</v>
      </c>
      <c r="T269" s="13">
        <f t="shared" si="37"/>
        <v>4.0000000000000036E-2</v>
      </c>
      <c r="U269" s="13">
        <f t="shared" si="38"/>
        <v>2.9999999999999805E-2</v>
      </c>
      <c r="V269" s="13">
        <f t="shared" si="39"/>
        <v>3.0000000000000249E-2</v>
      </c>
      <c r="W269" s="13">
        <f t="shared" si="40"/>
        <v>2.9999999999999805E-2</v>
      </c>
    </row>
    <row r="270" spans="3:23" x14ac:dyDescent="0.2">
      <c r="C270" s="32">
        <v>41667</v>
      </c>
      <c r="D270" s="33">
        <v>0.05</v>
      </c>
      <c r="E270" s="33">
        <v>0.05</v>
      </c>
      <c r="F270" s="33">
        <v>7.0000000000000007E-2</v>
      </c>
      <c r="G270" s="33">
        <v>0.11</v>
      </c>
      <c r="H270" s="33">
        <v>0.38</v>
      </c>
      <c r="I270" s="33">
        <v>0.75</v>
      </c>
      <c r="J270" s="33">
        <v>1.59</v>
      </c>
      <c r="K270" s="33">
        <v>2.2200000000000002</v>
      </c>
      <c r="L270" s="33">
        <v>2.77</v>
      </c>
      <c r="M270" s="33">
        <v>3.43</v>
      </c>
      <c r="N270" s="33">
        <v>3.68</v>
      </c>
      <c r="P270" s="13">
        <f t="shared" si="33"/>
        <v>0</v>
      </c>
      <c r="Q270" s="13">
        <f t="shared" si="34"/>
        <v>1.0000000000000009E-2</v>
      </c>
      <c r="R270" s="13">
        <f t="shared" si="35"/>
        <v>-1.0000000000000009E-2</v>
      </c>
      <c r="S270" s="13">
        <f t="shared" si="36"/>
        <v>-2.0000000000000018E-2</v>
      </c>
      <c r="T270" s="13">
        <f t="shared" si="37"/>
        <v>-2.0000000000000018E-2</v>
      </c>
      <c r="U270" s="13">
        <f t="shared" si="38"/>
        <v>-9.9999999999997868E-3</v>
      </c>
      <c r="V270" s="13">
        <f t="shared" si="39"/>
        <v>0</v>
      </c>
      <c r="W270" s="13">
        <f t="shared" si="40"/>
        <v>1.0000000000000231E-2</v>
      </c>
    </row>
    <row r="271" spans="3:23" x14ac:dyDescent="0.2">
      <c r="C271" s="30">
        <v>41668</v>
      </c>
      <c r="D271" s="31">
        <v>0.04</v>
      </c>
      <c r="E271" s="31">
        <v>0.04</v>
      </c>
      <c r="F271" s="31">
        <v>7.0000000000000007E-2</v>
      </c>
      <c r="G271" s="31">
        <v>0.11</v>
      </c>
      <c r="H271" s="31">
        <v>0.36</v>
      </c>
      <c r="I271" s="31">
        <v>0.71</v>
      </c>
      <c r="J271" s="31">
        <v>1.52</v>
      </c>
      <c r="K271" s="31">
        <v>2.15</v>
      </c>
      <c r="L271" s="31">
        <v>2.69</v>
      </c>
      <c r="M271" s="31">
        <v>3.36</v>
      </c>
      <c r="N271" s="31">
        <v>3.62</v>
      </c>
      <c r="P271" s="13">
        <f t="shared" si="33"/>
        <v>0</v>
      </c>
      <c r="Q271" s="13">
        <f t="shared" si="34"/>
        <v>-2.0000000000000018E-2</v>
      </c>
      <c r="R271" s="13">
        <f t="shared" si="35"/>
        <v>-4.0000000000000036E-2</v>
      </c>
      <c r="S271" s="13">
        <f t="shared" si="36"/>
        <v>-7.0000000000000062E-2</v>
      </c>
      <c r="T271" s="13">
        <f t="shared" si="37"/>
        <v>-7.0000000000000284E-2</v>
      </c>
      <c r="U271" s="13">
        <f t="shared" si="38"/>
        <v>-8.0000000000000071E-2</v>
      </c>
      <c r="V271" s="13">
        <f t="shared" si="39"/>
        <v>-7.0000000000000284E-2</v>
      </c>
      <c r="W271" s="13">
        <f t="shared" si="40"/>
        <v>-6.0000000000000053E-2</v>
      </c>
    </row>
    <row r="272" spans="3:23" x14ac:dyDescent="0.2">
      <c r="C272" s="32">
        <v>41669</v>
      </c>
      <c r="D272" s="33">
        <v>0.04</v>
      </c>
      <c r="E272" s="33">
        <v>0.02</v>
      </c>
      <c r="F272" s="33">
        <v>0.06</v>
      </c>
      <c r="G272" s="33">
        <v>0.1</v>
      </c>
      <c r="H272" s="33">
        <v>0.36</v>
      </c>
      <c r="I272" s="33">
        <v>0.72</v>
      </c>
      <c r="J272" s="33">
        <v>1.55</v>
      </c>
      <c r="K272" s="33">
        <v>2.19</v>
      </c>
      <c r="L272" s="33">
        <v>2.72</v>
      </c>
      <c r="M272" s="33">
        <v>3.4</v>
      </c>
      <c r="N272" s="33">
        <v>3.65</v>
      </c>
      <c r="P272" s="13">
        <f t="shared" si="33"/>
        <v>-9.999999999999995E-3</v>
      </c>
      <c r="Q272" s="13">
        <f t="shared" si="34"/>
        <v>0</v>
      </c>
      <c r="R272" s="13">
        <f t="shared" si="35"/>
        <v>1.0000000000000009E-2</v>
      </c>
      <c r="S272" s="13">
        <f t="shared" si="36"/>
        <v>3.0000000000000027E-2</v>
      </c>
      <c r="T272" s="13">
        <f t="shared" si="37"/>
        <v>4.0000000000000036E-2</v>
      </c>
      <c r="U272" s="13">
        <f t="shared" si="38"/>
        <v>3.0000000000000249E-2</v>
      </c>
      <c r="V272" s="13">
        <f t="shared" si="39"/>
        <v>4.0000000000000036E-2</v>
      </c>
      <c r="W272" s="13">
        <f t="shared" si="40"/>
        <v>2.9999999999999805E-2</v>
      </c>
    </row>
    <row r="273" spans="3:23" x14ac:dyDescent="0.2">
      <c r="C273" s="30">
        <v>41670</v>
      </c>
      <c r="D273" s="31">
        <v>0.03</v>
      </c>
      <c r="E273" s="31">
        <v>0.02</v>
      </c>
      <c r="F273" s="31">
        <v>0.06</v>
      </c>
      <c r="G273" s="31">
        <v>0.1</v>
      </c>
      <c r="H273" s="31">
        <v>0.34</v>
      </c>
      <c r="I273" s="31">
        <v>0.69</v>
      </c>
      <c r="J273" s="31">
        <v>1.49</v>
      </c>
      <c r="K273" s="31">
        <v>2.13</v>
      </c>
      <c r="L273" s="31">
        <v>2.67</v>
      </c>
      <c r="M273" s="31">
        <v>3.35</v>
      </c>
      <c r="N273" s="31">
        <v>3.61</v>
      </c>
      <c r="P273" s="13">
        <f t="shared" si="33"/>
        <v>0</v>
      </c>
      <c r="Q273" s="13">
        <f t="shared" si="34"/>
        <v>-1.9999999999999962E-2</v>
      </c>
      <c r="R273" s="13">
        <f t="shared" si="35"/>
        <v>-3.0000000000000027E-2</v>
      </c>
      <c r="S273" s="13">
        <f t="shared" si="36"/>
        <v>-6.0000000000000053E-2</v>
      </c>
      <c r="T273" s="13">
        <f t="shared" si="37"/>
        <v>-6.0000000000000053E-2</v>
      </c>
      <c r="U273" s="13">
        <f t="shared" si="38"/>
        <v>-5.0000000000000266E-2</v>
      </c>
      <c r="V273" s="13">
        <f t="shared" si="39"/>
        <v>-4.9999999999999822E-2</v>
      </c>
      <c r="W273" s="13">
        <f t="shared" si="40"/>
        <v>-4.0000000000000036E-2</v>
      </c>
    </row>
    <row r="274" spans="3:23" x14ac:dyDescent="0.2">
      <c r="C274" s="32">
        <v>41673</v>
      </c>
      <c r="D274" s="33">
        <v>0.04</v>
      </c>
      <c r="E274" s="33">
        <v>0.05</v>
      </c>
      <c r="F274" s="33">
        <v>7.0000000000000007E-2</v>
      </c>
      <c r="G274" s="33">
        <v>0.11</v>
      </c>
      <c r="H274" s="33">
        <v>0.3</v>
      </c>
      <c r="I274" s="33">
        <v>0.64</v>
      </c>
      <c r="J274" s="33">
        <v>1.44</v>
      </c>
      <c r="K274" s="33">
        <v>2.0699999999999998</v>
      </c>
      <c r="L274" s="33">
        <v>2.61</v>
      </c>
      <c r="M274" s="33">
        <v>3.29</v>
      </c>
      <c r="N274" s="33">
        <v>3.55</v>
      </c>
      <c r="P274" s="13">
        <f t="shared" si="33"/>
        <v>9.999999999999995E-3</v>
      </c>
      <c r="Q274" s="13">
        <f t="shared" si="34"/>
        <v>-4.0000000000000036E-2</v>
      </c>
      <c r="R274" s="13">
        <f t="shared" si="35"/>
        <v>-4.9999999999999933E-2</v>
      </c>
      <c r="S274" s="13">
        <f t="shared" si="36"/>
        <v>-5.0000000000000044E-2</v>
      </c>
      <c r="T274" s="13">
        <f t="shared" si="37"/>
        <v>-6.0000000000000053E-2</v>
      </c>
      <c r="U274" s="13">
        <f t="shared" si="38"/>
        <v>-6.0000000000000053E-2</v>
      </c>
      <c r="V274" s="13">
        <f t="shared" si="39"/>
        <v>-6.0000000000000053E-2</v>
      </c>
      <c r="W274" s="13">
        <f t="shared" si="40"/>
        <v>-6.0000000000000053E-2</v>
      </c>
    </row>
    <row r="275" spans="3:23" x14ac:dyDescent="0.2">
      <c r="C275" s="30">
        <v>41674</v>
      </c>
      <c r="D275" s="31">
        <v>0.12</v>
      </c>
      <c r="E275" s="31">
        <v>0.06</v>
      </c>
      <c r="F275" s="31">
        <v>7.0000000000000007E-2</v>
      </c>
      <c r="G275" s="31">
        <v>0.12</v>
      </c>
      <c r="H275" s="31">
        <v>0.31</v>
      </c>
      <c r="I275" s="31">
        <v>0.65</v>
      </c>
      <c r="J275" s="31">
        <v>1.46</v>
      </c>
      <c r="K275" s="31">
        <v>2.09</v>
      </c>
      <c r="L275" s="31">
        <v>2.64</v>
      </c>
      <c r="M275" s="31">
        <v>3.33</v>
      </c>
      <c r="N275" s="31">
        <v>3.59</v>
      </c>
      <c r="P275" s="13">
        <f t="shared" si="33"/>
        <v>9.999999999999995E-3</v>
      </c>
      <c r="Q275" s="13">
        <f t="shared" si="34"/>
        <v>1.0000000000000009E-2</v>
      </c>
      <c r="R275" s="13">
        <f t="shared" si="35"/>
        <v>1.0000000000000009E-2</v>
      </c>
      <c r="S275" s="13">
        <f t="shared" si="36"/>
        <v>2.0000000000000018E-2</v>
      </c>
      <c r="T275" s="13">
        <f t="shared" si="37"/>
        <v>2.0000000000000018E-2</v>
      </c>
      <c r="U275" s="13">
        <f t="shared" si="38"/>
        <v>3.0000000000000249E-2</v>
      </c>
      <c r="V275" s="13">
        <f t="shared" si="39"/>
        <v>4.0000000000000036E-2</v>
      </c>
      <c r="W275" s="13">
        <f t="shared" si="40"/>
        <v>4.0000000000000036E-2</v>
      </c>
    </row>
    <row r="276" spans="3:23" x14ac:dyDescent="0.2">
      <c r="C276" s="32">
        <v>41675</v>
      </c>
      <c r="D276" s="33">
        <v>0.13</v>
      </c>
      <c r="E276" s="33">
        <v>7.0000000000000007E-2</v>
      </c>
      <c r="F276" s="33">
        <v>7.0000000000000007E-2</v>
      </c>
      <c r="G276" s="33">
        <v>0.12</v>
      </c>
      <c r="H276" s="33">
        <v>0.32</v>
      </c>
      <c r="I276" s="33">
        <v>0.66</v>
      </c>
      <c r="J276" s="33">
        <v>1.5</v>
      </c>
      <c r="K276" s="33">
        <v>2.14</v>
      </c>
      <c r="L276" s="33">
        <v>2.7</v>
      </c>
      <c r="M276" s="33">
        <v>3.4</v>
      </c>
      <c r="N276" s="33">
        <v>3.66</v>
      </c>
      <c r="P276" s="13">
        <f t="shared" si="33"/>
        <v>0</v>
      </c>
      <c r="Q276" s="13">
        <f t="shared" si="34"/>
        <v>1.0000000000000009E-2</v>
      </c>
      <c r="R276" s="13">
        <f t="shared" si="35"/>
        <v>1.0000000000000009E-2</v>
      </c>
      <c r="S276" s="13">
        <f t="shared" si="36"/>
        <v>4.0000000000000036E-2</v>
      </c>
      <c r="T276" s="13">
        <f t="shared" si="37"/>
        <v>5.0000000000000266E-2</v>
      </c>
      <c r="U276" s="13">
        <f t="shared" si="38"/>
        <v>6.0000000000000053E-2</v>
      </c>
      <c r="V276" s="13">
        <f t="shared" si="39"/>
        <v>6.999999999999984E-2</v>
      </c>
      <c r="W276" s="13">
        <f t="shared" si="40"/>
        <v>7.0000000000000284E-2</v>
      </c>
    </row>
    <row r="277" spans="3:23" x14ac:dyDescent="0.2">
      <c r="C277" s="30">
        <v>41676</v>
      </c>
      <c r="D277" s="31">
        <v>7.0000000000000007E-2</v>
      </c>
      <c r="E277" s="31">
        <v>7.0000000000000007E-2</v>
      </c>
      <c r="F277" s="31">
        <v>0.08</v>
      </c>
      <c r="G277" s="31">
        <v>0.13</v>
      </c>
      <c r="H277" s="31">
        <v>0.33</v>
      </c>
      <c r="I277" s="31">
        <v>0.69</v>
      </c>
      <c r="J277" s="31">
        <v>1.52</v>
      </c>
      <c r="K277" s="31">
        <v>2.17</v>
      </c>
      <c r="L277" s="31">
        <v>2.73</v>
      </c>
      <c r="M277" s="31">
        <v>3.42</v>
      </c>
      <c r="N277" s="31">
        <v>3.67</v>
      </c>
      <c r="P277" s="13">
        <f t="shared" si="33"/>
        <v>1.0000000000000009E-2</v>
      </c>
      <c r="Q277" s="13">
        <f t="shared" si="34"/>
        <v>1.0000000000000009E-2</v>
      </c>
      <c r="R277" s="13">
        <f t="shared" si="35"/>
        <v>2.9999999999999916E-2</v>
      </c>
      <c r="S277" s="13">
        <f t="shared" si="36"/>
        <v>2.0000000000000018E-2</v>
      </c>
      <c r="T277" s="13">
        <f t="shared" si="37"/>
        <v>2.9999999999999805E-2</v>
      </c>
      <c r="U277" s="13">
        <f t="shared" si="38"/>
        <v>2.9999999999999805E-2</v>
      </c>
      <c r="V277" s="13">
        <f t="shared" si="39"/>
        <v>2.0000000000000018E-2</v>
      </c>
      <c r="W277" s="13">
        <f t="shared" si="40"/>
        <v>9.9999999999997868E-3</v>
      </c>
    </row>
    <row r="278" spans="3:23" x14ac:dyDescent="0.2">
      <c r="C278" s="32">
        <v>41677</v>
      </c>
      <c r="D278" s="33">
        <v>0.1</v>
      </c>
      <c r="E278" s="33">
        <v>0.08</v>
      </c>
      <c r="F278" s="33">
        <v>0.09</v>
      </c>
      <c r="G278" s="33">
        <v>0.12</v>
      </c>
      <c r="H278" s="33">
        <v>0.3</v>
      </c>
      <c r="I278" s="33">
        <v>0.66</v>
      </c>
      <c r="J278" s="33">
        <v>1.47</v>
      </c>
      <c r="K278" s="33">
        <v>2.13</v>
      </c>
      <c r="L278" s="33">
        <v>2.71</v>
      </c>
      <c r="M278" s="33">
        <v>3.39</v>
      </c>
      <c r="N278" s="33">
        <v>3.67</v>
      </c>
      <c r="P278" s="13">
        <f t="shared" si="33"/>
        <v>-1.0000000000000009E-2</v>
      </c>
      <c r="Q278" s="13">
        <f t="shared" si="34"/>
        <v>-3.0000000000000027E-2</v>
      </c>
      <c r="R278" s="13">
        <f t="shared" si="35"/>
        <v>-2.9999999999999916E-2</v>
      </c>
      <c r="S278" s="13">
        <f t="shared" si="36"/>
        <v>-5.0000000000000044E-2</v>
      </c>
      <c r="T278" s="13">
        <f t="shared" si="37"/>
        <v>-4.0000000000000036E-2</v>
      </c>
      <c r="U278" s="13">
        <f t="shared" si="38"/>
        <v>-2.0000000000000018E-2</v>
      </c>
      <c r="V278" s="13">
        <f t="shared" si="39"/>
        <v>-2.9999999999999805E-2</v>
      </c>
      <c r="W278" s="13">
        <f t="shared" si="40"/>
        <v>0</v>
      </c>
    </row>
    <row r="279" spans="3:23" x14ac:dyDescent="0.2">
      <c r="C279" s="30">
        <v>41680</v>
      </c>
      <c r="D279" s="31">
        <v>7.0000000000000007E-2</v>
      </c>
      <c r="E279" s="31">
        <v>7.0000000000000007E-2</v>
      </c>
      <c r="F279" s="31">
        <v>0.1</v>
      </c>
      <c r="G279" s="31">
        <v>0.12</v>
      </c>
      <c r="H279" s="31">
        <v>0.32</v>
      </c>
      <c r="I279" s="31">
        <v>0.66</v>
      </c>
      <c r="J279" s="31">
        <v>1.48</v>
      </c>
      <c r="K279" s="31">
        <v>2.13</v>
      </c>
      <c r="L279" s="31">
        <v>2.7</v>
      </c>
      <c r="M279" s="31">
        <v>3.38</v>
      </c>
      <c r="N279" s="31">
        <v>3.66</v>
      </c>
      <c r="P279" s="13">
        <f t="shared" si="33"/>
        <v>0</v>
      </c>
      <c r="Q279" s="13">
        <f t="shared" si="34"/>
        <v>2.0000000000000018E-2</v>
      </c>
      <c r="R279" s="13">
        <f t="shared" si="35"/>
        <v>0</v>
      </c>
      <c r="S279" s="13">
        <f t="shared" si="36"/>
        <v>1.0000000000000009E-2</v>
      </c>
      <c r="T279" s="13">
        <f t="shared" si="37"/>
        <v>0</v>
      </c>
      <c r="U279" s="13">
        <f t="shared" si="38"/>
        <v>-9.9999999999997868E-3</v>
      </c>
      <c r="V279" s="13">
        <f t="shared" si="39"/>
        <v>-1.0000000000000231E-2</v>
      </c>
      <c r="W279" s="13">
        <f t="shared" si="40"/>
        <v>-9.9999999999997868E-3</v>
      </c>
    </row>
    <row r="280" spans="3:23" x14ac:dyDescent="0.2">
      <c r="C280" s="32">
        <v>41681</v>
      </c>
      <c r="D280" s="33">
        <v>0.05</v>
      </c>
      <c r="E280" s="33">
        <v>0.05</v>
      </c>
      <c r="F280" s="33">
        <v>0.1</v>
      </c>
      <c r="G280" s="33">
        <v>0.12</v>
      </c>
      <c r="H280" s="33">
        <v>0.35</v>
      </c>
      <c r="I280" s="33">
        <v>0.71</v>
      </c>
      <c r="J280" s="33">
        <v>1.54</v>
      </c>
      <c r="K280" s="33">
        <v>2.19</v>
      </c>
      <c r="L280" s="33">
        <v>2.75</v>
      </c>
      <c r="M280" s="33">
        <v>3.42</v>
      </c>
      <c r="N280" s="33">
        <v>3.69</v>
      </c>
      <c r="P280" s="13">
        <f t="shared" si="33"/>
        <v>0</v>
      </c>
      <c r="Q280" s="13">
        <f t="shared" si="34"/>
        <v>2.9999999999999971E-2</v>
      </c>
      <c r="R280" s="13">
        <f t="shared" si="35"/>
        <v>4.9999999999999933E-2</v>
      </c>
      <c r="S280" s="13">
        <f t="shared" si="36"/>
        <v>6.0000000000000053E-2</v>
      </c>
      <c r="T280" s="13">
        <f t="shared" si="37"/>
        <v>6.0000000000000053E-2</v>
      </c>
      <c r="U280" s="13">
        <f t="shared" si="38"/>
        <v>4.9999999999999822E-2</v>
      </c>
      <c r="V280" s="13">
        <f t="shared" si="39"/>
        <v>4.0000000000000036E-2</v>
      </c>
      <c r="W280" s="13">
        <f t="shared" si="40"/>
        <v>2.9999999999999805E-2</v>
      </c>
    </row>
    <row r="281" spans="3:23" x14ac:dyDescent="0.2">
      <c r="C281" s="30">
        <v>41682</v>
      </c>
      <c r="D281" s="31">
        <v>0.01</v>
      </c>
      <c r="E281" s="31">
        <v>0.05</v>
      </c>
      <c r="F281" s="31">
        <v>0.09</v>
      </c>
      <c r="G281" s="31">
        <v>0.12</v>
      </c>
      <c r="H281" s="31">
        <v>0.35</v>
      </c>
      <c r="I281" s="31">
        <v>0.74</v>
      </c>
      <c r="J281" s="31">
        <v>1.59</v>
      </c>
      <c r="K281" s="31">
        <v>2.23</v>
      </c>
      <c r="L281" s="31">
        <v>2.8</v>
      </c>
      <c r="M281" s="31">
        <v>3.45</v>
      </c>
      <c r="N281" s="31">
        <v>3.72</v>
      </c>
      <c r="P281" s="13">
        <f t="shared" si="33"/>
        <v>0</v>
      </c>
      <c r="Q281" s="13">
        <f t="shared" si="34"/>
        <v>0</v>
      </c>
      <c r="R281" s="13">
        <f t="shared" si="35"/>
        <v>3.0000000000000027E-2</v>
      </c>
      <c r="S281" s="13">
        <f t="shared" si="36"/>
        <v>5.0000000000000044E-2</v>
      </c>
      <c r="T281" s="13">
        <f t="shared" si="37"/>
        <v>4.0000000000000036E-2</v>
      </c>
      <c r="U281" s="13">
        <f t="shared" si="38"/>
        <v>4.9999999999999822E-2</v>
      </c>
      <c r="V281" s="13">
        <f t="shared" si="39"/>
        <v>3.0000000000000249E-2</v>
      </c>
      <c r="W281" s="13">
        <f t="shared" si="40"/>
        <v>3.0000000000000249E-2</v>
      </c>
    </row>
    <row r="282" spans="3:23" x14ac:dyDescent="0.2">
      <c r="C282" s="32">
        <v>41683</v>
      </c>
      <c r="D282" s="33">
        <v>0.01</v>
      </c>
      <c r="E282" s="33">
        <v>0.03</v>
      </c>
      <c r="F282" s="33">
        <v>0.08</v>
      </c>
      <c r="G282" s="33">
        <v>0.12</v>
      </c>
      <c r="H282" s="33">
        <v>0.32</v>
      </c>
      <c r="I282" s="33">
        <v>0.7</v>
      </c>
      <c r="J282" s="33">
        <v>1.51</v>
      </c>
      <c r="K282" s="33">
        <v>2.16</v>
      </c>
      <c r="L282" s="33">
        <v>2.73</v>
      </c>
      <c r="M282" s="33">
        <v>3.4</v>
      </c>
      <c r="N282" s="33">
        <v>3.7</v>
      </c>
      <c r="P282" s="13">
        <f t="shared" si="33"/>
        <v>0</v>
      </c>
      <c r="Q282" s="13">
        <f t="shared" si="34"/>
        <v>-2.9999999999999971E-2</v>
      </c>
      <c r="R282" s="13">
        <f t="shared" si="35"/>
        <v>-4.0000000000000036E-2</v>
      </c>
      <c r="S282" s="13">
        <f t="shared" si="36"/>
        <v>-8.0000000000000071E-2</v>
      </c>
      <c r="T282" s="13">
        <f t="shared" si="37"/>
        <v>-6.999999999999984E-2</v>
      </c>
      <c r="U282" s="13">
        <f t="shared" si="38"/>
        <v>-6.999999999999984E-2</v>
      </c>
      <c r="V282" s="13">
        <f t="shared" si="39"/>
        <v>-5.0000000000000266E-2</v>
      </c>
      <c r="W282" s="13">
        <f t="shared" si="40"/>
        <v>-2.0000000000000018E-2</v>
      </c>
    </row>
    <row r="283" spans="3:23" x14ac:dyDescent="0.2">
      <c r="C283" s="30">
        <v>41684</v>
      </c>
      <c r="D283" s="31">
        <v>0.01</v>
      </c>
      <c r="E283" s="31">
        <v>0.02</v>
      </c>
      <c r="F283" s="31">
        <v>7.0000000000000007E-2</v>
      </c>
      <c r="G283" s="31">
        <v>0.11</v>
      </c>
      <c r="H283" s="31">
        <v>0.32</v>
      </c>
      <c r="I283" s="31">
        <v>0.71</v>
      </c>
      <c r="J283" s="31">
        <v>1.53</v>
      </c>
      <c r="K283" s="31">
        <v>2.17</v>
      </c>
      <c r="L283" s="31">
        <v>2.75</v>
      </c>
      <c r="M283" s="31">
        <v>3.41</v>
      </c>
      <c r="N283" s="31">
        <v>3.69</v>
      </c>
      <c r="P283" s="13">
        <f t="shared" si="33"/>
        <v>-9.999999999999995E-3</v>
      </c>
      <c r="Q283" s="13">
        <f t="shared" si="34"/>
        <v>0</v>
      </c>
      <c r="R283" s="13">
        <f t="shared" si="35"/>
        <v>1.0000000000000009E-2</v>
      </c>
      <c r="S283" s="13">
        <f t="shared" si="36"/>
        <v>2.0000000000000018E-2</v>
      </c>
      <c r="T283" s="13">
        <f t="shared" si="37"/>
        <v>9.9999999999997868E-3</v>
      </c>
      <c r="U283" s="13">
        <f t="shared" si="38"/>
        <v>2.0000000000000018E-2</v>
      </c>
      <c r="V283" s="13">
        <f t="shared" si="39"/>
        <v>1.0000000000000231E-2</v>
      </c>
      <c r="W283" s="13">
        <f t="shared" si="40"/>
        <v>-1.0000000000000231E-2</v>
      </c>
    </row>
    <row r="284" spans="3:23" x14ac:dyDescent="0.2">
      <c r="C284" s="32">
        <v>41688</v>
      </c>
      <c r="D284" s="33">
        <v>0.02</v>
      </c>
      <c r="E284" s="33">
        <v>0.05</v>
      </c>
      <c r="F284" s="33">
        <v>0.08</v>
      </c>
      <c r="G284" s="33">
        <v>0.12</v>
      </c>
      <c r="H284" s="33">
        <v>0.31</v>
      </c>
      <c r="I284" s="33">
        <v>0.67</v>
      </c>
      <c r="J284" s="33">
        <v>1.5</v>
      </c>
      <c r="K284" s="33">
        <v>2.14</v>
      </c>
      <c r="L284" s="33">
        <v>2.71</v>
      </c>
      <c r="M284" s="33">
        <v>3.4</v>
      </c>
      <c r="N284" s="33">
        <v>3.68</v>
      </c>
      <c r="P284" s="13">
        <f t="shared" si="33"/>
        <v>9.999999999999995E-3</v>
      </c>
      <c r="Q284" s="13">
        <f t="shared" si="34"/>
        <v>-1.0000000000000009E-2</v>
      </c>
      <c r="R284" s="13">
        <f t="shared" si="35"/>
        <v>-3.9999999999999925E-2</v>
      </c>
      <c r="S284" s="13">
        <f t="shared" si="36"/>
        <v>-3.0000000000000027E-2</v>
      </c>
      <c r="T284" s="13">
        <f t="shared" si="37"/>
        <v>-2.9999999999999805E-2</v>
      </c>
      <c r="U284" s="13">
        <f t="shared" si="38"/>
        <v>-4.0000000000000036E-2</v>
      </c>
      <c r="V284" s="13">
        <f t="shared" si="39"/>
        <v>-1.0000000000000231E-2</v>
      </c>
      <c r="W284" s="13">
        <f t="shared" si="40"/>
        <v>-9.9999999999997868E-3</v>
      </c>
    </row>
    <row r="285" spans="3:23" x14ac:dyDescent="0.2">
      <c r="C285" s="30">
        <v>41689</v>
      </c>
      <c r="D285" s="31">
        <v>0.04</v>
      </c>
      <c r="E285" s="31">
        <v>0.06</v>
      </c>
      <c r="F285" s="31">
        <v>0.09</v>
      </c>
      <c r="G285" s="31">
        <v>0.11</v>
      </c>
      <c r="H285" s="31">
        <v>0.33</v>
      </c>
      <c r="I285" s="31">
        <v>0.69</v>
      </c>
      <c r="J285" s="31">
        <v>1.53</v>
      </c>
      <c r="K285" s="31">
        <v>2.17</v>
      </c>
      <c r="L285" s="31">
        <v>2.73</v>
      </c>
      <c r="M285" s="31">
        <v>3.42</v>
      </c>
      <c r="N285" s="31">
        <v>3.71</v>
      </c>
      <c r="P285" s="13">
        <f t="shared" si="33"/>
        <v>-9.999999999999995E-3</v>
      </c>
      <c r="Q285" s="13">
        <f t="shared" si="34"/>
        <v>2.0000000000000018E-2</v>
      </c>
      <c r="R285" s="13">
        <f t="shared" si="35"/>
        <v>1.9999999999999907E-2</v>
      </c>
      <c r="S285" s="13">
        <f t="shared" si="36"/>
        <v>3.0000000000000027E-2</v>
      </c>
      <c r="T285" s="13">
        <f t="shared" si="37"/>
        <v>2.9999999999999805E-2</v>
      </c>
      <c r="U285" s="13">
        <f t="shared" si="38"/>
        <v>2.0000000000000018E-2</v>
      </c>
      <c r="V285" s="13">
        <f t="shared" si="39"/>
        <v>2.0000000000000018E-2</v>
      </c>
      <c r="W285" s="13">
        <f t="shared" si="40"/>
        <v>2.9999999999999805E-2</v>
      </c>
    </row>
    <row r="286" spans="3:23" x14ac:dyDescent="0.2">
      <c r="C286" s="32">
        <v>41690</v>
      </c>
      <c r="D286" s="33">
        <v>0.02</v>
      </c>
      <c r="E286" s="33">
        <v>0.05</v>
      </c>
      <c r="F286" s="33">
        <v>0.08</v>
      </c>
      <c r="G286" s="33">
        <v>0.12</v>
      </c>
      <c r="H286" s="33">
        <v>0.34</v>
      </c>
      <c r="I286" s="33">
        <v>0.72</v>
      </c>
      <c r="J286" s="33">
        <v>1.57</v>
      </c>
      <c r="K286" s="33">
        <v>2.2000000000000002</v>
      </c>
      <c r="L286" s="33">
        <v>2.76</v>
      </c>
      <c r="M286" s="33">
        <v>3.44</v>
      </c>
      <c r="N286" s="33">
        <v>3.73</v>
      </c>
      <c r="P286" s="13">
        <f t="shared" si="33"/>
        <v>9.999999999999995E-3</v>
      </c>
      <c r="Q286" s="13">
        <f t="shared" si="34"/>
        <v>1.0000000000000009E-2</v>
      </c>
      <c r="R286" s="13">
        <f t="shared" si="35"/>
        <v>3.0000000000000027E-2</v>
      </c>
      <c r="S286" s="13">
        <f t="shared" si="36"/>
        <v>4.0000000000000036E-2</v>
      </c>
      <c r="T286" s="13">
        <f t="shared" si="37"/>
        <v>3.0000000000000249E-2</v>
      </c>
      <c r="U286" s="13">
        <f t="shared" si="38"/>
        <v>2.9999999999999805E-2</v>
      </c>
      <c r="V286" s="13">
        <f t="shared" si="39"/>
        <v>2.0000000000000018E-2</v>
      </c>
      <c r="W286" s="13">
        <f t="shared" si="40"/>
        <v>2.0000000000000018E-2</v>
      </c>
    </row>
    <row r="287" spans="3:23" x14ac:dyDescent="0.2">
      <c r="C287" s="30">
        <v>41691</v>
      </c>
      <c r="D287" s="31">
        <v>0.02</v>
      </c>
      <c r="E287" s="31">
        <v>0.05</v>
      </c>
      <c r="F287" s="31">
        <v>0.08</v>
      </c>
      <c r="G287" s="31">
        <v>0.12</v>
      </c>
      <c r="H287" s="31">
        <v>0.33</v>
      </c>
      <c r="I287" s="31">
        <v>0.71</v>
      </c>
      <c r="J287" s="31">
        <v>1.56</v>
      </c>
      <c r="K287" s="31">
        <v>2.19</v>
      </c>
      <c r="L287" s="31">
        <v>2.73</v>
      </c>
      <c r="M287" s="31">
        <v>3.41</v>
      </c>
      <c r="N287" s="31">
        <v>3.69</v>
      </c>
      <c r="P287" s="13">
        <f t="shared" si="33"/>
        <v>0</v>
      </c>
      <c r="Q287" s="13">
        <f t="shared" si="34"/>
        <v>-1.0000000000000009E-2</v>
      </c>
      <c r="R287" s="13">
        <f t="shared" si="35"/>
        <v>-1.0000000000000009E-2</v>
      </c>
      <c r="S287" s="13">
        <f t="shared" si="36"/>
        <v>-1.0000000000000009E-2</v>
      </c>
      <c r="T287" s="13">
        <f t="shared" si="37"/>
        <v>-1.0000000000000231E-2</v>
      </c>
      <c r="U287" s="13">
        <f t="shared" si="38"/>
        <v>-2.9999999999999805E-2</v>
      </c>
      <c r="V287" s="13">
        <f t="shared" si="39"/>
        <v>-2.9999999999999805E-2</v>
      </c>
      <c r="W287" s="13">
        <f t="shared" si="40"/>
        <v>-4.0000000000000036E-2</v>
      </c>
    </row>
    <row r="288" spans="3:23" x14ac:dyDescent="0.2">
      <c r="C288" s="32">
        <v>41694</v>
      </c>
      <c r="D288" s="33">
        <v>0.02</v>
      </c>
      <c r="E288" s="33">
        <v>0.05</v>
      </c>
      <c r="F288" s="33">
        <v>0.08</v>
      </c>
      <c r="G288" s="33">
        <v>0.11</v>
      </c>
      <c r="H288" s="33">
        <v>0.35</v>
      </c>
      <c r="I288" s="33">
        <v>0.72</v>
      </c>
      <c r="J288" s="33">
        <v>1.57</v>
      </c>
      <c r="K288" s="33">
        <v>2.2000000000000002</v>
      </c>
      <c r="L288" s="33">
        <v>2.75</v>
      </c>
      <c r="M288" s="33">
        <v>3.42</v>
      </c>
      <c r="N288" s="33">
        <v>3.7</v>
      </c>
      <c r="P288" s="13">
        <f t="shared" si="33"/>
        <v>-9.999999999999995E-3</v>
      </c>
      <c r="Q288" s="13">
        <f t="shared" si="34"/>
        <v>1.9999999999999962E-2</v>
      </c>
      <c r="R288" s="13">
        <f t="shared" si="35"/>
        <v>1.0000000000000009E-2</v>
      </c>
      <c r="S288" s="13">
        <f t="shared" si="36"/>
        <v>1.0000000000000009E-2</v>
      </c>
      <c r="T288" s="13">
        <f t="shared" si="37"/>
        <v>1.0000000000000231E-2</v>
      </c>
      <c r="U288" s="13">
        <f t="shared" si="38"/>
        <v>2.0000000000000018E-2</v>
      </c>
      <c r="V288" s="13">
        <f t="shared" si="39"/>
        <v>9.9999999999997868E-3</v>
      </c>
      <c r="W288" s="13">
        <f t="shared" si="40"/>
        <v>1.0000000000000231E-2</v>
      </c>
    </row>
    <row r="289" spans="3:23" x14ac:dyDescent="0.2">
      <c r="C289" s="30">
        <v>41695</v>
      </c>
      <c r="D289" s="31">
        <v>0.04</v>
      </c>
      <c r="E289" s="31">
        <v>0.05</v>
      </c>
      <c r="F289" s="31">
        <v>0.08</v>
      </c>
      <c r="G289" s="31">
        <v>0.11</v>
      </c>
      <c r="H289" s="31">
        <v>0.34</v>
      </c>
      <c r="I289" s="31">
        <v>0.7</v>
      </c>
      <c r="J289" s="31">
        <v>1.53</v>
      </c>
      <c r="K289" s="31">
        <v>2.16</v>
      </c>
      <c r="L289" s="31">
        <v>2.7</v>
      </c>
      <c r="M289" s="31">
        <v>3.37</v>
      </c>
      <c r="N289" s="31">
        <v>3.66</v>
      </c>
      <c r="P289" s="13">
        <f t="shared" si="33"/>
        <v>0</v>
      </c>
      <c r="Q289" s="13">
        <f t="shared" si="34"/>
        <v>-9.9999999999999534E-3</v>
      </c>
      <c r="R289" s="13">
        <f t="shared" si="35"/>
        <v>-2.0000000000000018E-2</v>
      </c>
      <c r="S289" s="13">
        <f t="shared" si="36"/>
        <v>-4.0000000000000036E-2</v>
      </c>
      <c r="T289" s="13">
        <f t="shared" si="37"/>
        <v>-4.0000000000000036E-2</v>
      </c>
      <c r="U289" s="13">
        <f t="shared" si="38"/>
        <v>-4.9999999999999822E-2</v>
      </c>
      <c r="V289" s="13">
        <f t="shared" si="39"/>
        <v>-4.9999999999999822E-2</v>
      </c>
      <c r="W289" s="13">
        <f t="shared" si="40"/>
        <v>-4.0000000000000036E-2</v>
      </c>
    </row>
    <row r="290" spans="3:23" x14ac:dyDescent="0.2">
      <c r="C290" s="32">
        <v>41696</v>
      </c>
      <c r="D290" s="33">
        <v>0.04</v>
      </c>
      <c r="E290" s="33">
        <v>0.05</v>
      </c>
      <c r="F290" s="33">
        <v>0.08</v>
      </c>
      <c r="G290" s="33">
        <v>0.11</v>
      </c>
      <c r="H290" s="33">
        <v>0.33</v>
      </c>
      <c r="I290" s="33">
        <v>0.68</v>
      </c>
      <c r="J290" s="33">
        <v>1.5</v>
      </c>
      <c r="K290" s="33">
        <v>2.12</v>
      </c>
      <c r="L290" s="33">
        <v>2.67</v>
      </c>
      <c r="M290" s="33">
        <v>3.34</v>
      </c>
      <c r="N290" s="33">
        <v>3.63</v>
      </c>
      <c r="P290" s="13">
        <f t="shared" si="33"/>
        <v>0</v>
      </c>
      <c r="Q290" s="13">
        <f t="shared" si="34"/>
        <v>-1.0000000000000009E-2</v>
      </c>
      <c r="R290" s="13">
        <f t="shared" si="35"/>
        <v>-1.9999999999999907E-2</v>
      </c>
      <c r="S290" s="13">
        <f t="shared" si="36"/>
        <v>-3.0000000000000027E-2</v>
      </c>
      <c r="T290" s="13">
        <f t="shared" si="37"/>
        <v>-4.0000000000000036E-2</v>
      </c>
      <c r="U290" s="13">
        <f t="shared" si="38"/>
        <v>-3.0000000000000249E-2</v>
      </c>
      <c r="V290" s="13">
        <f t="shared" si="39"/>
        <v>-3.0000000000000249E-2</v>
      </c>
      <c r="W290" s="13">
        <f t="shared" si="40"/>
        <v>-3.0000000000000249E-2</v>
      </c>
    </row>
    <row r="291" spans="3:23" x14ac:dyDescent="0.2">
      <c r="C291" s="30">
        <v>41697</v>
      </c>
      <c r="D291" s="31">
        <v>0.04</v>
      </c>
      <c r="E291" s="31">
        <v>0.04</v>
      </c>
      <c r="F291" s="31">
        <v>7.0000000000000007E-2</v>
      </c>
      <c r="G291" s="31">
        <v>0.11</v>
      </c>
      <c r="H291" s="31">
        <v>0.33</v>
      </c>
      <c r="I291" s="31">
        <v>0.68</v>
      </c>
      <c r="J291" s="31">
        <v>1.49</v>
      </c>
      <c r="K291" s="31">
        <v>2.11</v>
      </c>
      <c r="L291" s="31">
        <v>2.65</v>
      </c>
      <c r="M291" s="31">
        <v>3.31</v>
      </c>
      <c r="N291" s="31">
        <v>3.6</v>
      </c>
      <c r="P291" s="13">
        <f t="shared" si="33"/>
        <v>0</v>
      </c>
      <c r="Q291" s="13">
        <f t="shared" si="34"/>
        <v>0</v>
      </c>
      <c r="R291" s="13">
        <f t="shared" si="35"/>
        <v>0</v>
      </c>
      <c r="S291" s="13">
        <f t="shared" si="36"/>
        <v>-1.0000000000000009E-2</v>
      </c>
      <c r="T291" s="13">
        <f t="shared" si="37"/>
        <v>-1.0000000000000231E-2</v>
      </c>
      <c r="U291" s="13">
        <f t="shared" si="38"/>
        <v>-2.0000000000000018E-2</v>
      </c>
      <c r="V291" s="13">
        <f t="shared" si="39"/>
        <v>-2.9999999999999805E-2</v>
      </c>
      <c r="W291" s="13">
        <f t="shared" si="40"/>
        <v>-2.9999999999999805E-2</v>
      </c>
    </row>
    <row r="292" spans="3:23" x14ac:dyDescent="0.2">
      <c r="C292" s="32">
        <v>41698</v>
      </c>
      <c r="D292" s="33">
        <v>0.04</v>
      </c>
      <c r="E292" s="33">
        <v>0.05</v>
      </c>
      <c r="F292" s="33">
        <v>0.08</v>
      </c>
      <c r="G292" s="33">
        <v>0.12</v>
      </c>
      <c r="H292" s="33">
        <v>0.33</v>
      </c>
      <c r="I292" s="33">
        <v>0.69</v>
      </c>
      <c r="J292" s="33">
        <v>1.51</v>
      </c>
      <c r="K292" s="33">
        <v>2.13</v>
      </c>
      <c r="L292" s="33">
        <v>2.66</v>
      </c>
      <c r="M292" s="33">
        <v>3.31</v>
      </c>
      <c r="N292" s="33">
        <v>3.59</v>
      </c>
      <c r="P292" s="13">
        <f t="shared" si="33"/>
        <v>9.999999999999995E-3</v>
      </c>
      <c r="Q292" s="13">
        <f t="shared" si="34"/>
        <v>0</v>
      </c>
      <c r="R292" s="13">
        <f t="shared" si="35"/>
        <v>9.9999999999998979E-3</v>
      </c>
      <c r="S292" s="13">
        <f t="shared" si="36"/>
        <v>2.0000000000000018E-2</v>
      </c>
      <c r="T292" s="13">
        <f t="shared" si="37"/>
        <v>2.0000000000000018E-2</v>
      </c>
      <c r="U292" s="13">
        <f t="shared" si="38"/>
        <v>1.0000000000000231E-2</v>
      </c>
      <c r="V292" s="13">
        <f t="shared" si="39"/>
        <v>0</v>
      </c>
      <c r="W292" s="13">
        <f t="shared" si="40"/>
        <v>-1.0000000000000231E-2</v>
      </c>
    </row>
    <row r="293" spans="3:23" x14ac:dyDescent="0.2">
      <c r="C293" s="30">
        <v>41701</v>
      </c>
      <c r="D293" s="31">
        <v>0.04</v>
      </c>
      <c r="E293" s="31">
        <v>0.05</v>
      </c>
      <c r="F293" s="31">
        <v>0.08</v>
      </c>
      <c r="G293" s="31">
        <v>0.12</v>
      </c>
      <c r="H293" s="31">
        <v>0.32</v>
      </c>
      <c r="I293" s="31">
        <v>0.66</v>
      </c>
      <c r="J293" s="31">
        <v>1.46</v>
      </c>
      <c r="K293" s="31">
        <v>2.0699999999999998</v>
      </c>
      <c r="L293" s="31">
        <v>2.6</v>
      </c>
      <c r="M293" s="31">
        <v>3.27</v>
      </c>
      <c r="N293" s="31">
        <v>3.55</v>
      </c>
      <c r="P293" s="13">
        <f t="shared" si="33"/>
        <v>0</v>
      </c>
      <c r="Q293" s="13">
        <f t="shared" si="34"/>
        <v>-1.0000000000000009E-2</v>
      </c>
      <c r="R293" s="13">
        <f t="shared" si="35"/>
        <v>-2.9999999999999916E-2</v>
      </c>
      <c r="S293" s="13">
        <f t="shared" si="36"/>
        <v>-5.0000000000000044E-2</v>
      </c>
      <c r="T293" s="13">
        <f t="shared" si="37"/>
        <v>-6.0000000000000053E-2</v>
      </c>
      <c r="U293" s="13">
        <f t="shared" si="38"/>
        <v>-6.0000000000000053E-2</v>
      </c>
      <c r="V293" s="13">
        <f t="shared" si="39"/>
        <v>-4.0000000000000036E-2</v>
      </c>
      <c r="W293" s="13">
        <f t="shared" si="40"/>
        <v>-4.0000000000000036E-2</v>
      </c>
    </row>
    <row r="294" spans="3:23" x14ac:dyDescent="0.2">
      <c r="C294" s="32">
        <v>41702</v>
      </c>
      <c r="D294" s="33">
        <v>0.06</v>
      </c>
      <c r="E294" s="33">
        <v>0.05</v>
      </c>
      <c r="F294" s="33">
        <v>0.08</v>
      </c>
      <c r="G294" s="33">
        <v>0.12</v>
      </c>
      <c r="H294" s="33">
        <v>0.33</v>
      </c>
      <c r="I294" s="33">
        <v>0.71</v>
      </c>
      <c r="J294" s="33">
        <v>1.54</v>
      </c>
      <c r="K294" s="33">
        <v>2.17</v>
      </c>
      <c r="L294" s="33">
        <v>2.7</v>
      </c>
      <c r="M294" s="33">
        <v>3.36</v>
      </c>
      <c r="N294" s="33">
        <v>3.64</v>
      </c>
      <c r="P294" s="13">
        <f t="shared" si="33"/>
        <v>0</v>
      </c>
      <c r="Q294" s="13">
        <f t="shared" si="34"/>
        <v>1.0000000000000009E-2</v>
      </c>
      <c r="R294" s="13">
        <f t="shared" si="35"/>
        <v>4.9999999999999933E-2</v>
      </c>
      <c r="S294" s="13">
        <f t="shared" si="36"/>
        <v>8.0000000000000071E-2</v>
      </c>
      <c r="T294" s="13">
        <f t="shared" si="37"/>
        <v>0.10000000000000009</v>
      </c>
      <c r="U294" s="13">
        <f t="shared" si="38"/>
        <v>0.10000000000000009</v>
      </c>
      <c r="V294" s="13">
        <f t="shared" si="39"/>
        <v>8.9999999999999858E-2</v>
      </c>
      <c r="W294" s="13">
        <f t="shared" si="40"/>
        <v>9.0000000000000302E-2</v>
      </c>
    </row>
    <row r="295" spans="3:23" x14ac:dyDescent="0.2">
      <c r="C295" s="30">
        <v>41703</v>
      </c>
      <c r="D295" s="31">
        <v>0.06</v>
      </c>
      <c r="E295" s="31">
        <v>0.06</v>
      </c>
      <c r="F295" s="31">
        <v>0.09</v>
      </c>
      <c r="G295" s="31">
        <v>0.13</v>
      </c>
      <c r="H295" s="31">
        <v>0.33</v>
      </c>
      <c r="I295" s="31">
        <v>0.71</v>
      </c>
      <c r="J295" s="31">
        <v>1.54</v>
      </c>
      <c r="K295" s="31">
        <v>2.16</v>
      </c>
      <c r="L295" s="31">
        <v>2.7</v>
      </c>
      <c r="M295" s="31">
        <v>3.36</v>
      </c>
      <c r="N295" s="31">
        <v>3.64</v>
      </c>
      <c r="P295" s="13">
        <f t="shared" si="33"/>
        <v>1.0000000000000009E-2</v>
      </c>
      <c r="Q295" s="13">
        <f t="shared" si="34"/>
        <v>0</v>
      </c>
      <c r="R295" s="13">
        <f t="shared" si="35"/>
        <v>0</v>
      </c>
      <c r="S295" s="13">
        <f t="shared" si="36"/>
        <v>0</v>
      </c>
      <c r="T295" s="13">
        <f t="shared" si="37"/>
        <v>-9.9999999999997868E-3</v>
      </c>
      <c r="U295" s="13">
        <f t="shared" si="38"/>
        <v>0</v>
      </c>
      <c r="V295" s="13">
        <f t="shared" si="39"/>
        <v>0</v>
      </c>
      <c r="W295" s="13">
        <f t="shared" si="40"/>
        <v>0</v>
      </c>
    </row>
    <row r="296" spans="3:23" x14ac:dyDescent="0.2">
      <c r="C296" s="32">
        <v>41704</v>
      </c>
      <c r="D296" s="33">
        <v>0.06</v>
      </c>
      <c r="E296" s="33">
        <v>0.05</v>
      </c>
      <c r="F296" s="33">
        <v>0.08</v>
      </c>
      <c r="G296" s="33">
        <v>0.12</v>
      </c>
      <c r="H296" s="33">
        <v>0.37</v>
      </c>
      <c r="I296" s="33">
        <v>0.73</v>
      </c>
      <c r="J296" s="33">
        <v>1.57</v>
      </c>
      <c r="K296" s="33">
        <v>2.2000000000000002</v>
      </c>
      <c r="L296" s="33">
        <v>2.74</v>
      </c>
      <c r="M296" s="33">
        <v>3.4</v>
      </c>
      <c r="N296" s="33">
        <v>3.68</v>
      </c>
      <c r="P296" s="13">
        <f t="shared" si="33"/>
        <v>-1.0000000000000009E-2</v>
      </c>
      <c r="Q296" s="13">
        <f t="shared" si="34"/>
        <v>3.999999999999998E-2</v>
      </c>
      <c r="R296" s="13">
        <f t="shared" si="35"/>
        <v>2.0000000000000018E-2</v>
      </c>
      <c r="S296" s="13">
        <f t="shared" si="36"/>
        <v>3.0000000000000027E-2</v>
      </c>
      <c r="T296" s="13">
        <f t="shared" si="37"/>
        <v>4.0000000000000036E-2</v>
      </c>
      <c r="U296" s="13">
        <f t="shared" si="38"/>
        <v>4.0000000000000036E-2</v>
      </c>
      <c r="V296" s="13">
        <f t="shared" si="39"/>
        <v>4.0000000000000036E-2</v>
      </c>
      <c r="W296" s="13">
        <f t="shared" si="40"/>
        <v>4.0000000000000036E-2</v>
      </c>
    </row>
    <row r="297" spans="3:23" x14ac:dyDescent="0.2">
      <c r="C297" s="30">
        <v>41705</v>
      </c>
      <c r="D297" s="31">
        <v>0.06</v>
      </c>
      <c r="E297" s="31">
        <v>0.06</v>
      </c>
      <c r="F297" s="31">
        <v>0.09</v>
      </c>
      <c r="G297" s="31">
        <v>0.13</v>
      </c>
      <c r="H297" s="31">
        <v>0.38</v>
      </c>
      <c r="I297" s="31">
        <v>0.79</v>
      </c>
      <c r="J297" s="31">
        <v>1.65</v>
      </c>
      <c r="K297" s="31">
        <v>2.27</v>
      </c>
      <c r="L297" s="31">
        <v>2.8</v>
      </c>
      <c r="M297" s="31">
        <v>3.45</v>
      </c>
      <c r="N297" s="31">
        <v>3.72</v>
      </c>
      <c r="P297" s="13">
        <f t="shared" si="33"/>
        <v>1.0000000000000009E-2</v>
      </c>
      <c r="Q297" s="13">
        <f t="shared" si="34"/>
        <v>1.0000000000000009E-2</v>
      </c>
      <c r="R297" s="13">
        <f t="shared" si="35"/>
        <v>6.0000000000000053E-2</v>
      </c>
      <c r="S297" s="13">
        <f t="shared" si="36"/>
        <v>7.9999999999999849E-2</v>
      </c>
      <c r="T297" s="13">
        <f t="shared" si="37"/>
        <v>6.999999999999984E-2</v>
      </c>
      <c r="U297" s="13">
        <f t="shared" si="38"/>
        <v>5.9999999999999609E-2</v>
      </c>
      <c r="V297" s="13">
        <f t="shared" si="39"/>
        <v>5.0000000000000266E-2</v>
      </c>
      <c r="W297" s="13">
        <f t="shared" si="40"/>
        <v>4.0000000000000036E-2</v>
      </c>
    </row>
    <row r="298" spans="3:23" x14ac:dyDescent="0.2">
      <c r="C298" s="32">
        <v>41708</v>
      </c>
      <c r="D298" s="33">
        <v>0.05</v>
      </c>
      <c r="E298" s="33">
        <v>0.05</v>
      </c>
      <c r="F298" s="33">
        <v>0.08</v>
      </c>
      <c r="G298" s="33">
        <v>0.12</v>
      </c>
      <c r="H298" s="33">
        <v>0.37</v>
      </c>
      <c r="I298" s="33">
        <v>0.79</v>
      </c>
      <c r="J298" s="33">
        <v>1.64</v>
      </c>
      <c r="K298" s="33">
        <v>2.2599999999999998</v>
      </c>
      <c r="L298" s="33">
        <v>2.79</v>
      </c>
      <c r="M298" s="33">
        <v>3.45</v>
      </c>
      <c r="N298" s="33">
        <v>3.73</v>
      </c>
      <c r="P298" s="13">
        <f t="shared" si="33"/>
        <v>-1.0000000000000009E-2</v>
      </c>
      <c r="Q298" s="13">
        <f t="shared" si="34"/>
        <v>-1.0000000000000009E-2</v>
      </c>
      <c r="R298" s="13">
        <f t="shared" si="35"/>
        <v>0</v>
      </c>
      <c r="S298" s="13">
        <f t="shared" si="36"/>
        <v>-1.0000000000000009E-2</v>
      </c>
      <c r="T298" s="13">
        <f t="shared" si="37"/>
        <v>-1.0000000000000231E-2</v>
      </c>
      <c r="U298" s="13">
        <f t="shared" si="38"/>
        <v>-9.9999999999997868E-3</v>
      </c>
      <c r="V298" s="13">
        <f t="shared" si="39"/>
        <v>0</v>
      </c>
      <c r="W298" s="13">
        <f t="shared" si="40"/>
        <v>9.9999999999997868E-3</v>
      </c>
    </row>
    <row r="299" spans="3:23" x14ac:dyDescent="0.2">
      <c r="C299" s="30">
        <v>41709</v>
      </c>
      <c r="D299" s="31">
        <v>0.06</v>
      </c>
      <c r="E299" s="31">
        <v>0.05</v>
      </c>
      <c r="F299" s="31">
        <v>0.08</v>
      </c>
      <c r="G299" s="31">
        <v>0.13</v>
      </c>
      <c r="H299" s="31">
        <v>0.37</v>
      </c>
      <c r="I299" s="31">
        <v>0.79</v>
      </c>
      <c r="J299" s="31">
        <v>1.62</v>
      </c>
      <c r="K299" s="31">
        <v>2.25</v>
      </c>
      <c r="L299" s="31">
        <v>2.77</v>
      </c>
      <c r="M299" s="31">
        <v>3.43</v>
      </c>
      <c r="N299" s="31">
        <v>3.7</v>
      </c>
      <c r="P299" s="13">
        <f t="shared" si="33"/>
        <v>1.0000000000000009E-2</v>
      </c>
      <c r="Q299" s="13">
        <f t="shared" si="34"/>
        <v>0</v>
      </c>
      <c r="R299" s="13">
        <f t="shared" si="35"/>
        <v>0</v>
      </c>
      <c r="S299" s="13">
        <f t="shared" si="36"/>
        <v>-1.9999999999999796E-2</v>
      </c>
      <c r="T299" s="13">
        <f t="shared" si="37"/>
        <v>-9.9999999999997868E-3</v>
      </c>
      <c r="U299" s="13">
        <f t="shared" si="38"/>
        <v>-2.0000000000000018E-2</v>
      </c>
      <c r="V299" s="13">
        <f t="shared" si="39"/>
        <v>-2.0000000000000018E-2</v>
      </c>
      <c r="W299" s="13">
        <f t="shared" si="40"/>
        <v>-2.9999999999999805E-2</v>
      </c>
    </row>
    <row r="300" spans="3:23" x14ac:dyDescent="0.2">
      <c r="C300" s="32">
        <v>41710</v>
      </c>
      <c r="D300" s="33">
        <v>0.05</v>
      </c>
      <c r="E300" s="33">
        <v>0.05</v>
      </c>
      <c r="F300" s="33">
        <v>0.08</v>
      </c>
      <c r="G300" s="33">
        <v>0.12</v>
      </c>
      <c r="H300" s="33">
        <v>0.37</v>
      </c>
      <c r="I300" s="33">
        <v>0.78</v>
      </c>
      <c r="J300" s="33">
        <v>1.59</v>
      </c>
      <c r="K300" s="33">
        <v>2.2000000000000002</v>
      </c>
      <c r="L300" s="33">
        <v>2.73</v>
      </c>
      <c r="M300" s="33">
        <v>3.38</v>
      </c>
      <c r="N300" s="33">
        <v>3.66</v>
      </c>
      <c r="P300" s="13">
        <f t="shared" si="33"/>
        <v>-1.0000000000000009E-2</v>
      </c>
      <c r="Q300" s="13">
        <f t="shared" si="34"/>
        <v>0</v>
      </c>
      <c r="R300" s="13">
        <f t="shared" si="35"/>
        <v>-1.0000000000000009E-2</v>
      </c>
      <c r="S300" s="13">
        <f t="shared" si="36"/>
        <v>-3.0000000000000027E-2</v>
      </c>
      <c r="T300" s="13">
        <f t="shared" si="37"/>
        <v>-4.9999999999999822E-2</v>
      </c>
      <c r="U300" s="13">
        <f t="shared" si="38"/>
        <v>-4.0000000000000036E-2</v>
      </c>
      <c r="V300" s="13">
        <f t="shared" si="39"/>
        <v>-5.0000000000000266E-2</v>
      </c>
      <c r="W300" s="13">
        <f t="shared" si="40"/>
        <v>-4.0000000000000036E-2</v>
      </c>
    </row>
    <row r="301" spans="3:23" x14ac:dyDescent="0.2">
      <c r="C301" s="30">
        <v>41711</v>
      </c>
      <c r="D301" s="31">
        <v>0.06</v>
      </c>
      <c r="E301" s="31">
        <v>0.05</v>
      </c>
      <c r="F301" s="31">
        <v>0.08</v>
      </c>
      <c r="G301" s="31">
        <v>0.12</v>
      </c>
      <c r="H301" s="31">
        <v>0.34</v>
      </c>
      <c r="I301" s="31">
        <v>0.74</v>
      </c>
      <c r="J301" s="31">
        <v>1.53</v>
      </c>
      <c r="K301" s="31">
        <v>2.14</v>
      </c>
      <c r="L301" s="31">
        <v>2.66</v>
      </c>
      <c r="M301" s="31">
        <v>3.31</v>
      </c>
      <c r="N301" s="31">
        <v>3.6</v>
      </c>
      <c r="P301" s="13">
        <f t="shared" si="33"/>
        <v>0</v>
      </c>
      <c r="Q301" s="13">
        <f t="shared" si="34"/>
        <v>-2.9999999999999971E-2</v>
      </c>
      <c r="R301" s="13">
        <f t="shared" si="35"/>
        <v>-4.0000000000000036E-2</v>
      </c>
      <c r="S301" s="13">
        <f t="shared" si="36"/>
        <v>-6.0000000000000053E-2</v>
      </c>
      <c r="T301" s="13">
        <f t="shared" si="37"/>
        <v>-6.0000000000000053E-2</v>
      </c>
      <c r="U301" s="13">
        <f t="shared" si="38"/>
        <v>-6.999999999999984E-2</v>
      </c>
      <c r="V301" s="13">
        <f t="shared" si="39"/>
        <v>-6.999999999999984E-2</v>
      </c>
      <c r="W301" s="13">
        <f t="shared" si="40"/>
        <v>-6.0000000000000053E-2</v>
      </c>
    </row>
    <row r="302" spans="3:23" x14ac:dyDescent="0.2">
      <c r="C302" s="32">
        <v>41712</v>
      </c>
      <c r="D302" s="33">
        <v>0.05</v>
      </c>
      <c r="E302" s="33">
        <v>0.05</v>
      </c>
      <c r="F302" s="33">
        <v>0.08</v>
      </c>
      <c r="G302" s="33">
        <v>0.12</v>
      </c>
      <c r="H302" s="33">
        <v>0.36</v>
      </c>
      <c r="I302" s="33">
        <v>0.74</v>
      </c>
      <c r="J302" s="33">
        <v>1.55</v>
      </c>
      <c r="K302" s="33">
        <v>2.14</v>
      </c>
      <c r="L302" s="33">
        <v>2.65</v>
      </c>
      <c r="M302" s="33">
        <v>3.3</v>
      </c>
      <c r="N302" s="33">
        <v>3.59</v>
      </c>
      <c r="P302" s="13">
        <f t="shared" si="33"/>
        <v>0</v>
      </c>
      <c r="Q302" s="13">
        <f t="shared" si="34"/>
        <v>1.9999999999999962E-2</v>
      </c>
      <c r="R302" s="13">
        <f t="shared" si="35"/>
        <v>0</v>
      </c>
      <c r="S302" s="13">
        <f t="shared" si="36"/>
        <v>2.0000000000000018E-2</v>
      </c>
      <c r="T302" s="13">
        <f t="shared" si="37"/>
        <v>0</v>
      </c>
      <c r="U302" s="13">
        <f t="shared" si="38"/>
        <v>-1.0000000000000231E-2</v>
      </c>
      <c r="V302" s="13">
        <f t="shared" si="39"/>
        <v>-1.0000000000000231E-2</v>
      </c>
      <c r="W302" s="13">
        <f t="shared" si="40"/>
        <v>-1.0000000000000231E-2</v>
      </c>
    </row>
    <row r="303" spans="3:23" x14ac:dyDescent="0.2">
      <c r="C303" s="30">
        <v>41715</v>
      </c>
      <c r="D303" s="31">
        <v>0.05</v>
      </c>
      <c r="E303" s="31">
        <v>0.06</v>
      </c>
      <c r="F303" s="31">
        <v>0.08</v>
      </c>
      <c r="G303" s="31">
        <v>0.13</v>
      </c>
      <c r="H303" s="31">
        <v>0.38</v>
      </c>
      <c r="I303" s="31">
        <v>0.77</v>
      </c>
      <c r="J303" s="31">
        <v>1.58</v>
      </c>
      <c r="K303" s="31">
        <v>2.19</v>
      </c>
      <c r="L303" s="31">
        <v>2.7</v>
      </c>
      <c r="M303" s="31">
        <v>3.34</v>
      </c>
      <c r="N303" s="31">
        <v>3.63</v>
      </c>
      <c r="P303" s="13">
        <f t="shared" si="33"/>
        <v>1.0000000000000009E-2</v>
      </c>
      <c r="Q303" s="13">
        <f t="shared" si="34"/>
        <v>2.0000000000000018E-2</v>
      </c>
      <c r="R303" s="13">
        <f t="shared" si="35"/>
        <v>3.0000000000000027E-2</v>
      </c>
      <c r="S303" s="13">
        <f t="shared" si="36"/>
        <v>3.0000000000000027E-2</v>
      </c>
      <c r="T303" s="13">
        <f t="shared" si="37"/>
        <v>4.9999999999999822E-2</v>
      </c>
      <c r="U303" s="13">
        <f t="shared" si="38"/>
        <v>5.0000000000000266E-2</v>
      </c>
      <c r="V303" s="13">
        <f t="shared" si="39"/>
        <v>4.0000000000000036E-2</v>
      </c>
      <c r="W303" s="13">
        <f t="shared" si="40"/>
        <v>4.0000000000000036E-2</v>
      </c>
    </row>
    <row r="304" spans="3:23" x14ac:dyDescent="0.2">
      <c r="C304" s="32">
        <v>41716</v>
      </c>
      <c r="D304" s="33">
        <v>7.0000000000000007E-2</v>
      </c>
      <c r="E304" s="33">
        <v>0.05</v>
      </c>
      <c r="F304" s="33">
        <v>7.0000000000000007E-2</v>
      </c>
      <c r="G304" s="33">
        <v>0.13</v>
      </c>
      <c r="H304" s="33">
        <v>0.36</v>
      </c>
      <c r="I304" s="33">
        <v>0.75</v>
      </c>
      <c r="J304" s="33">
        <v>1.56</v>
      </c>
      <c r="K304" s="33">
        <v>2.16</v>
      </c>
      <c r="L304" s="33">
        <v>2.68</v>
      </c>
      <c r="M304" s="33">
        <v>3.33</v>
      </c>
      <c r="N304" s="33">
        <v>3.62</v>
      </c>
      <c r="P304" s="13">
        <f t="shared" si="33"/>
        <v>0</v>
      </c>
      <c r="Q304" s="13">
        <f t="shared" si="34"/>
        <v>-2.0000000000000018E-2</v>
      </c>
      <c r="R304" s="13">
        <f t="shared" si="35"/>
        <v>-2.0000000000000018E-2</v>
      </c>
      <c r="S304" s="13">
        <f t="shared" si="36"/>
        <v>-2.0000000000000018E-2</v>
      </c>
      <c r="T304" s="13">
        <f t="shared" si="37"/>
        <v>-2.9999999999999805E-2</v>
      </c>
      <c r="U304" s="13">
        <f t="shared" si="38"/>
        <v>-2.0000000000000018E-2</v>
      </c>
      <c r="V304" s="13">
        <f t="shared" si="39"/>
        <v>-9.9999999999997868E-3</v>
      </c>
      <c r="W304" s="13">
        <f t="shared" si="40"/>
        <v>-9.9999999999997868E-3</v>
      </c>
    </row>
    <row r="305" spans="3:23" x14ac:dyDescent="0.2">
      <c r="C305" s="30">
        <v>41717</v>
      </c>
      <c r="D305" s="31">
        <v>7.0000000000000007E-2</v>
      </c>
      <c r="E305" s="31">
        <v>0.06</v>
      </c>
      <c r="F305" s="31">
        <v>0.09</v>
      </c>
      <c r="G305" s="31">
        <v>0.15</v>
      </c>
      <c r="H305" s="31">
        <v>0.47</v>
      </c>
      <c r="I305" s="31">
        <v>0.91</v>
      </c>
      <c r="J305" s="31">
        <v>1.75</v>
      </c>
      <c r="K305" s="31">
        <v>2.31</v>
      </c>
      <c r="L305" s="31">
        <v>2.78</v>
      </c>
      <c r="M305" s="31">
        <v>3.39</v>
      </c>
      <c r="N305" s="31">
        <v>3.66</v>
      </c>
      <c r="P305" s="13">
        <f t="shared" si="33"/>
        <v>1.999999999999999E-2</v>
      </c>
      <c r="Q305" s="13">
        <f t="shared" si="34"/>
        <v>0.10999999999999999</v>
      </c>
      <c r="R305" s="13">
        <f t="shared" si="35"/>
        <v>0.16000000000000003</v>
      </c>
      <c r="S305" s="13">
        <f t="shared" si="36"/>
        <v>0.18999999999999995</v>
      </c>
      <c r="T305" s="13">
        <f t="shared" si="37"/>
        <v>0.14999999999999991</v>
      </c>
      <c r="U305" s="13">
        <f t="shared" si="38"/>
        <v>9.9999999999999645E-2</v>
      </c>
      <c r="V305" s="13">
        <f t="shared" si="39"/>
        <v>6.0000000000000053E-2</v>
      </c>
      <c r="W305" s="13">
        <f t="shared" si="40"/>
        <v>4.0000000000000036E-2</v>
      </c>
    </row>
    <row r="306" spans="3:23" x14ac:dyDescent="0.2">
      <c r="C306" s="32">
        <v>41718</v>
      </c>
      <c r="D306" s="33">
        <v>0.06</v>
      </c>
      <c r="E306" s="33">
        <v>0.06</v>
      </c>
      <c r="F306" s="33">
        <v>0.09</v>
      </c>
      <c r="G306" s="33">
        <v>0.14000000000000001</v>
      </c>
      <c r="H306" s="33">
        <v>0.45</v>
      </c>
      <c r="I306" s="33">
        <v>0.9</v>
      </c>
      <c r="J306" s="33">
        <v>1.73</v>
      </c>
      <c r="K306" s="33">
        <v>2.31</v>
      </c>
      <c r="L306" s="33">
        <v>2.79</v>
      </c>
      <c r="M306" s="33">
        <v>3.4</v>
      </c>
      <c r="N306" s="33">
        <v>3.67</v>
      </c>
      <c r="P306" s="13">
        <f t="shared" si="33"/>
        <v>-9.9999999999999811E-3</v>
      </c>
      <c r="Q306" s="13">
        <f t="shared" si="34"/>
        <v>-1.9999999999999962E-2</v>
      </c>
      <c r="R306" s="13">
        <f t="shared" si="35"/>
        <v>-1.0000000000000009E-2</v>
      </c>
      <c r="S306" s="13">
        <f t="shared" si="36"/>
        <v>-2.0000000000000018E-2</v>
      </c>
      <c r="T306" s="13">
        <f t="shared" si="37"/>
        <v>0</v>
      </c>
      <c r="U306" s="13">
        <f t="shared" si="38"/>
        <v>1.0000000000000231E-2</v>
      </c>
      <c r="V306" s="13">
        <f t="shared" si="39"/>
        <v>9.9999999999997868E-3</v>
      </c>
      <c r="W306" s="13">
        <f t="shared" si="40"/>
        <v>9.9999999999997868E-3</v>
      </c>
    </row>
    <row r="307" spans="3:23" x14ac:dyDescent="0.2">
      <c r="C307" s="30">
        <v>41719</v>
      </c>
      <c r="D307" s="31">
        <v>0.05</v>
      </c>
      <c r="E307" s="31">
        <v>0.06</v>
      </c>
      <c r="F307" s="31">
        <v>0.08</v>
      </c>
      <c r="G307" s="31">
        <v>0.14000000000000001</v>
      </c>
      <c r="H307" s="31">
        <v>0.45</v>
      </c>
      <c r="I307" s="31">
        <v>0.91</v>
      </c>
      <c r="J307" s="31">
        <v>1.73</v>
      </c>
      <c r="K307" s="31">
        <v>2.2999999999999998</v>
      </c>
      <c r="L307" s="31">
        <v>2.75</v>
      </c>
      <c r="M307" s="31">
        <v>3.34</v>
      </c>
      <c r="N307" s="31">
        <v>3.61</v>
      </c>
      <c r="P307" s="13">
        <f t="shared" si="33"/>
        <v>0</v>
      </c>
      <c r="Q307" s="13">
        <f t="shared" si="34"/>
        <v>0</v>
      </c>
      <c r="R307" s="13">
        <f t="shared" si="35"/>
        <v>1.0000000000000009E-2</v>
      </c>
      <c r="S307" s="13">
        <f t="shared" si="36"/>
        <v>0</v>
      </c>
      <c r="T307" s="13">
        <f t="shared" si="37"/>
        <v>-1.0000000000000231E-2</v>
      </c>
      <c r="U307" s="13">
        <f t="shared" si="38"/>
        <v>-4.0000000000000036E-2</v>
      </c>
      <c r="V307" s="13">
        <f t="shared" si="39"/>
        <v>-6.0000000000000053E-2</v>
      </c>
      <c r="W307" s="13">
        <f t="shared" si="40"/>
        <v>-6.0000000000000053E-2</v>
      </c>
    </row>
    <row r="308" spans="3:23" x14ac:dyDescent="0.2">
      <c r="C308" s="32">
        <v>41722</v>
      </c>
      <c r="D308" s="33">
        <v>0.05</v>
      </c>
      <c r="E308" s="33">
        <v>0.06</v>
      </c>
      <c r="F308" s="33">
        <v>0.08</v>
      </c>
      <c r="G308" s="33">
        <v>0.14000000000000001</v>
      </c>
      <c r="H308" s="33">
        <v>0.47</v>
      </c>
      <c r="I308" s="33">
        <v>0.93</v>
      </c>
      <c r="J308" s="33">
        <v>1.76</v>
      </c>
      <c r="K308" s="33">
        <v>2.31</v>
      </c>
      <c r="L308" s="33">
        <v>2.74</v>
      </c>
      <c r="M308" s="33">
        <v>3.31</v>
      </c>
      <c r="N308" s="33">
        <v>3.57</v>
      </c>
      <c r="P308" s="13">
        <f t="shared" si="33"/>
        <v>0</v>
      </c>
      <c r="Q308" s="13">
        <f t="shared" si="34"/>
        <v>1.9999999999999962E-2</v>
      </c>
      <c r="R308" s="13">
        <f t="shared" si="35"/>
        <v>2.0000000000000018E-2</v>
      </c>
      <c r="S308" s="13">
        <f t="shared" si="36"/>
        <v>3.0000000000000027E-2</v>
      </c>
      <c r="T308" s="13">
        <f t="shared" si="37"/>
        <v>1.0000000000000231E-2</v>
      </c>
      <c r="U308" s="13">
        <f t="shared" si="38"/>
        <v>-9.9999999999997868E-3</v>
      </c>
      <c r="V308" s="13">
        <f t="shared" si="39"/>
        <v>-2.9999999999999805E-2</v>
      </c>
      <c r="W308" s="13">
        <f t="shared" si="40"/>
        <v>-4.0000000000000036E-2</v>
      </c>
    </row>
    <row r="309" spans="3:23" x14ac:dyDescent="0.2">
      <c r="C309" s="30">
        <v>41723</v>
      </c>
      <c r="D309" s="31">
        <v>0.05</v>
      </c>
      <c r="E309" s="31">
        <v>0.05</v>
      </c>
      <c r="F309" s="31">
        <v>0.08</v>
      </c>
      <c r="G309" s="31">
        <v>0.13</v>
      </c>
      <c r="H309" s="31">
        <v>0.47</v>
      </c>
      <c r="I309" s="31">
        <v>0.92</v>
      </c>
      <c r="J309" s="31">
        <v>1.76</v>
      </c>
      <c r="K309" s="31">
        <v>2.3199999999999998</v>
      </c>
      <c r="L309" s="31">
        <v>2.75</v>
      </c>
      <c r="M309" s="31">
        <v>3.32</v>
      </c>
      <c r="N309" s="31">
        <v>3.59</v>
      </c>
      <c r="P309" s="13">
        <f t="shared" si="33"/>
        <v>-1.0000000000000009E-2</v>
      </c>
      <c r="Q309" s="13">
        <f t="shared" si="34"/>
        <v>0</v>
      </c>
      <c r="R309" s="13">
        <f t="shared" si="35"/>
        <v>-1.0000000000000009E-2</v>
      </c>
      <c r="S309" s="13">
        <f t="shared" si="36"/>
        <v>0</v>
      </c>
      <c r="T309" s="13">
        <f t="shared" si="37"/>
        <v>9.9999999999997868E-3</v>
      </c>
      <c r="U309" s="13">
        <f t="shared" si="38"/>
        <v>9.9999999999997868E-3</v>
      </c>
      <c r="V309" s="13">
        <f t="shared" si="39"/>
        <v>9.9999999999997868E-3</v>
      </c>
      <c r="W309" s="13">
        <f t="shared" si="40"/>
        <v>2.0000000000000018E-2</v>
      </c>
    </row>
    <row r="310" spans="3:23" x14ac:dyDescent="0.2">
      <c r="C310" s="32">
        <v>41724</v>
      </c>
      <c r="D310" s="33">
        <v>0.05</v>
      </c>
      <c r="E310" s="33">
        <v>0.05</v>
      </c>
      <c r="F310" s="33">
        <v>7.0000000000000007E-2</v>
      </c>
      <c r="G310" s="33">
        <v>0.12</v>
      </c>
      <c r="H310" s="33">
        <v>0.45</v>
      </c>
      <c r="I310" s="33">
        <v>0.89</v>
      </c>
      <c r="J310" s="33">
        <v>1.7</v>
      </c>
      <c r="K310" s="33">
        <v>2.27</v>
      </c>
      <c r="L310" s="33">
        <v>2.71</v>
      </c>
      <c r="M310" s="33">
        <v>3.29</v>
      </c>
      <c r="N310" s="33">
        <v>3.55</v>
      </c>
      <c r="P310" s="13">
        <f t="shared" si="33"/>
        <v>-1.0000000000000009E-2</v>
      </c>
      <c r="Q310" s="13">
        <f t="shared" si="34"/>
        <v>-1.9999999999999962E-2</v>
      </c>
      <c r="R310" s="13">
        <f t="shared" si="35"/>
        <v>-3.0000000000000027E-2</v>
      </c>
      <c r="S310" s="13">
        <f t="shared" si="36"/>
        <v>-6.0000000000000053E-2</v>
      </c>
      <c r="T310" s="13">
        <f t="shared" si="37"/>
        <v>-4.9999999999999822E-2</v>
      </c>
      <c r="U310" s="13">
        <f t="shared" si="38"/>
        <v>-4.0000000000000036E-2</v>
      </c>
      <c r="V310" s="13">
        <f t="shared" si="39"/>
        <v>-2.9999999999999805E-2</v>
      </c>
      <c r="W310" s="13">
        <f t="shared" si="40"/>
        <v>-4.0000000000000036E-2</v>
      </c>
    </row>
    <row r="311" spans="3:23" x14ac:dyDescent="0.2">
      <c r="C311" s="30">
        <v>41725</v>
      </c>
      <c r="D311" s="31">
        <v>0.02</v>
      </c>
      <c r="E311" s="31">
        <v>0.04</v>
      </c>
      <c r="F311" s="31">
        <v>0.06</v>
      </c>
      <c r="G311" s="31">
        <v>0.12</v>
      </c>
      <c r="H311" s="31">
        <v>0.45</v>
      </c>
      <c r="I311" s="31">
        <v>0.9</v>
      </c>
      <c r="J311" s="31">
        <v>1.7</v>
      </c>
      <c r="K311" s="31">
        <v>2.2599999999999998</v>
      </c>
      <c r="L311" s="31">
        <v>2.69</v>
      </c>
      <c r="M311" s="31">
        <v>3.25</v>
      </c>
      <c r="N311" s="31">
        <v>3.52</v>
      </c>
      <c r="P311" s="13">
        <f t="shared" si="33"/>
        <v>0</v>
      </c>
      <c r="Q311" s="13">
        <f t="shared" si="34"/>
        <v>0</v>
      </c>
      <c r="R311" s="13">
        <f t="shared" si="35"/>
        <v>1.0000000000000009E-2</v>
      </c>
      <c r="S311" s="13">
        <f t="shared" si="36"/>
        <v>0</v>
      </c>
      <c r="T311" s="13">
        <f t="shared" si="37"/>
        <v>-1.0000000000000231E-2</v>
      </c>
      <c r="U311" s="13">
        <f t="shared" si="38"/>
        <v>-2.0000000000000018E-2</v>
      </c>
      <c r="V311" s="13">
        <f t="shared" si="39"/>
        <v>-4.0000000000000036E-2</v>
      </c>
      <c r="W311" s="13">
        <f t="shared" si="40"/>
        <v>-2.9999999999999805E-2</v>
      </c>
    </row>
    <row r="312" spans="3:23" x14ac:dyDescent="0.2">
      <c r="C312" s="32">
        <v>41726</v>
      </c>
      <c r="D312" s="33">
        <v>0.03</v>
      </c>
      <c r="E312" s="33">
        <v>0.04</v>
      </c>
      <c r="F312" s="33">
        <v>0.06</v>
      </c>
      <c r="G312" s="33">
        <v>0.13</v>
      </c>
      <c r="H312" s="33">
        <v>0.45</v>
      </c>
      <c r="I312" s="33">
        <v>0.93</v>
      </c>
      <c r="J312" s="33">
        <v>1.74</v>
      </c>
      <c r="K312" s="33">
        <v>2.31</v>
      </c>
      <c r="L312" s="33">
        <v>2.73</v>
      </c>
      <c r="M312" s="33">
        <v>3.29</v>
      </c>
      <c r="N312" s="33">
        <v>3.55</v>
      </c>
      <c r="P312" s="13">
        <f t="shared" si="33"/>
        <v>1.0000000000000009E-2</v>
      </c>
      <c r="Q312" s="13">
        <f t="shared" si="34"/>
        <v>0</v>
      </c>
      <c r="R312" s="13">
        <f t="shared" si="35"/>
        <v>3.0000000000000027E-2</v>
      </c>
      <c r="S312" s="13">
        <f t="shared" si="36"/>
        <v>4.0000000000000036E-2</v>
      </c>
      <c r="T312" s="13">
        <f t="shared" si="37"/>
        <v>5.0000000000000266E-2</v>
      </c>
      <c r="U312" s="13">
        <f t="shared" si="38"/>
        <v>4.0000000000000036E-2</v>
      </c>
      <c r="V312" s="13">
        <f t="shared" si="39"/>
        <v>4.0000000000000036E-2</v>
      </c>
      <c r="W312" s="13">
        <f t="shared" si="40"/>
        <v>2.9999999999999805E-2</v>
      </c>
    </row>
    <row r="313" spans="3:23" x14ac:dyDescent="0.2">
      <c r="C313" s="30">
        <v>41729</v>
      </c>
      <c r="D313" s="31">
        <v>0.03</v>
      </c>
      <c r="E313" s="31">
        <v>0.05</v>
      </c>
      <c r="F313" s="31">
        <v>7.0000000000000007E-2</v>
      </c>
      <c r="G313" s="31">
        <v>0.13</v>
      </c>
      <c r="H313" s="31">
        <v>0.44</v>
      </c>
      <c r="I313" s="31">
        <v>0.9</v>
      </c>
      <c r="J313" s="31">
        <v>1.73</v>
      </c>
      <c r="K313" s="31">
        <v>2.2999999999999998</v>
      </c>
      <c r="L313" s="31">
        <v>2.73</v>
      </c>
      <c r="M313" s="31">
        <v>3.31</v>
      </c>
      <c r="N313" s="31">
        <v>3.56</v>
      </c>
      <c r="P313" s="13">
        <f t="shared" si="33"/>
        <v>0</v>
      </c>
      <c r="Q313" s="13">
        <f t="shared" si="34"/>
        <v>-1.0000000000000009E-2</v>
      </c>
      <c r="R313" s="13">
        <f t="shared" si="35"/>
        <v>-3.0000000000000027E-2</v>
      </c>
      <c r="S313" s="13">
        <f t="shared" si="36"/>
        <v>-1.0000000000000009E-2</v>
      </c>
      <c r="T313" s="13">
        <f t="shared" si="37"/>
        <v>-1.0000000000000231E-2</v>
      </c>
      <c r="U313" s="13">
        <f t="shared" si="38"/>
        <v>0</v>
      </c>
      <c r="V313" s="13">
        <f t="shared" si="39"/>
        <v>2.0000000000000018E-2</v>
      </c>
      <c r="W313" s="13">
        <f t="shared" si="40"/>
        <v>1.0000000000000231E-2</v>
      </c>
    </row>
    <row r="314" spans="3:23" x14ac:dyDescent="0.2">
      <c r="C314" s="32">
        <v>41730</v>
      </c>
      <c r="D314" s="33">
        <v>0.02</v>
      </c>
      <c r="E314" s="33">
        <v>0.04</v>
      </c>
      <c r="F314" s="33">
        <v>0.06</v>
      </c>
      <c r="G314" s="33">
        <v>0.13</v>
      </c>
      <c r="H314" s="33">
        <v>0.44</v>
      </c>
      <c r="I314" s="33">
        <v>0.91</v>
      </c>
      <c r="J314" s="33">
        <v>1.74</v>
      </c>
      <c r="K314" s="33">
        <v>2.3199999999999998</v>
      </c>
      <c r="L314" s="33">
        <v>2.77</v>
      </c>
      <c r="M314" s="33">
        <v>3.35</v>
      </c>
      <c r="N314" s="33">
        <v>3.6</v>
      </c>
      <c r="P314" s="13">
        <f t="shared" si="33"/>
        <v>0</v>
      </c>
      <c r="Q314" s="13">
        <f t="shared" si="34"/>
        <v>0</v>
      </c>
      <c r="R314" s="13">
        <f t="shared" si="35"/>
        <v>1.0000000000000009E-2</v>
      </c>
      <c r="S314" s="13">
        <f t="shared" si="36"/>
        <v>1.0000000000000009E-2</v>
      </c>
      <c r="T314" s="13">
        <f t="shared" si="37"/>
        <v>2.0000000000000018E-2</v>
      </c>
      <c r="U314" s="13">
        <f t="shared" si="38"/>
        <v>4.0000000000000036E-2</v>
      </c>
      <c r="V314" s="13">
        <f t="shared" si="39"/>
        <v>4.0000000000000036E-2</v>
      </c>
      <c r="W314" s="13">
        <f t="shared" si="40"/>
        <v>4.0000000000000036E-2</v>
      </c>
    </row>
    <row r="315" spans="3:23" x14ac:dyDescent="0.2">
      <c r="C315" s="30">
        <v>41731</v>
      </c>
      <c r="D315" s="31">
        <v>0.02</v>
      </c>
      <c r="E315" s="31">
        <v>0.02</v>
      </c>
      <c r="F315" s="31">
        <v>0.06</v>
      </c>
      <c r="G315" s="31">
        <v>0.12</v>
      </c>
      <c r="H315" s="31">
        <v>0.47</v>
      </c>
      <c r="I315" s="31">
        <v>0.94</v>
      </c>
      <c r="J315" s="31">
        <v>1.8</v>
      </c>
      <c r="K315" s="31">
        <v>2.39</v>
      </c>
      <c r="L315" s="31">
        <v>2.82</v>
      </c>
      <c r="M315" s="31">
        <v>3.4</v>
      </c>
      <c r="N315" s="31">
        <v>3.65</v>
      </c>
      <c r="P315" s="13">
        <f t="shared" si="33"/>
        <v>-1.0000000000000009E-2</v>
      </c>
      <c r="Q315" s="13">
        <f t="shared" si="34"/>
        <v>2.9999999999999971E-2</v>
      </c>
      <c r="R315" s="13">
        <f t="shared" si="35"/>
        <v>2.9999999999999916E-2</v>
      </c>
      <c r="S315" s="13">
        <f t="shared" si="36"/>
        <v>6.0000000000000053E-2</v>
      </c>
      <c r="T315" s="13">
        <f t="shared" si="37"/>
        <v>7.0000000000000284E-2</v>
      </c>
      <c r="U315" s="13">
        <f t="shared" si="38"/>
        <v>4.9999999999999822E-2</v>
      </c>
      <c r="V315" s="13">
        <f t="shared" si="39"/>
        <v>4.9999999999999822E-2</v>
      </c>
      <c r="W315" s="13">
        <f t="shared" si="40"/>
        <v>4.9999999999999822E-2</v>
      </c>
    </row>
    <row r="316" spans="3:23" x14ac:dyDescent="0.2">
      <c r="C316" s="32">
        <v>41732</v>
      </c>
      <c r="D316" s="33">
        <v>0.03</v>
      </c>
      <c r="E316" s="33">
        <v>0.02</v>
      </c>
      <c r="F316" s="33">
        <v>0.05</v>
      </c>
      <c r="G316" s="33">
        <v>0.11</v>
      </c>
      <c r="H316" s="33">
        <v>0.46</v>
      </c>
      <c r="I316" s="33">
        <v>0.95</v>
      </c>
      <c r="J316" s="33">
        <v>1.79</v>
      </c>
      <c r="K316" s="33">
        <v>2.38</v>
      </c>
      <c r="L316" s="33">
        <v>2.8</v>
      </c>
      <c r="M316" s="33">
        <v>3.38</v>
      </c>
      <c r="N316" s="33">
        <v>3.62</v>
      </c>
      <c r="P316" s="13">
        <f t="shared" si="33"/>
        <v>-9.999999999999995E-3</v>
      </c>
      <c r="Q316" s="13">
        <f t="shared" si="34"/>
        <v>-9.9999999999999534E-3</v>
      </c>
      <c r="R316" s="13">
        <f t="shared" si="35"/>
        <v>1.0000000000000009E-2</v>
      </c>
      <c r="S316" s="13">
        <f t="shared" si="36"/>
        <v>-1.0000000000000009E-2</v>
      </c>
      <c r="T316" s="13">
        <f t="shared" si="37"/>
        <v>-1.0000000000000231E-2</v>
      </c>
      <c r="U316" s="13">
        <f t="shared" si="38"/>
        <v>-2.0000000000000018E-2</v>
      </c>
      <c r="V316" s="13">
        <f t="shared" si="39"/>
        <v>-2.0000000000000018E-2</v>
      </c>
      <c r="W316" s="13">
        <f t="shared" si="40"/>
        <v>-2.9999999999999805E-2</v>
      </c>
    </row>
    <row r="317" spans="3:23" x14ac:dyDescent="0.2">
      <c r="C317" s="30">
        <v>41733</v>
      </c>
      <c r="D317" s="31">
        <v>0.03</v>
      </c>
      <c r="E317" s="31">
        <v>0.03</v>
      </c>
      <c r="F317" s="31">
        <v>0.05</v>
      </c>
      <c r="G317" s="31">
        <v>0.11</v>
      </c>
      <c r="H317" s="31">
        <v>0.43</v>
      </c>
      <c r="I317" s="31">
        <v>0.89</v>
      </c>
      <c r="J317" s="31">
        <v>1.71</v>
      </c>
      <c r="K317" s="31">
        <v>2.2999999999999998</v>
      </c>
      <c r="L317" s="31">
        <v>2.74</v>
      </c>
      <c r="M317" s="31">
        <v>3.33</v>
      </c>
      <c r="N317" s="31">
        <v>3.59</v>
      </c>
      <c r="P317" s="13">
        <f t="shared" si="33"/>
        <v>0</v>
      </c>
      <c r="Q317" s="13">
        <f t="shared" si="34"/>
        <v>-3.0000000000000027E-2</v>
      </c>
      <c r="R317" s="13">
        <f t="shared" si="35"/>
        <v>-5.9999999999999942E-2</v>
      </c>
      <c r="S317" s="13">
        <f t="shared" si="36"/>
        <v>-8.0000000000000071E-2</v>
      </c>
      <c r="T317" s="13">
        <f t="shared" si="37"/>
        <v>-8.0000000000000071E-2</v>
      </c>
      <c r="U317" s="13">
        <f t="shared" si="38"/>
        <v>-5.9999999999999609E-2</v>
      </c>
      <c r="V317" s="13">
        <f t="shared" si="39"/>
        <v>-4.9999999999999822E-2</v>
      </c>
      <c r="W317" s="13">
        <f t="shared" si="40"/>
        <v>-3.0000000000000249E-2</v>
      </c>
    </row>
    <row r="318" spans="3:23" x14ac:dyDescent="0.2">
      <c r="C318" s="32">
        <v>41736</v>
      </c>
      <c r="D318" s="33">
        <v>0.03</v>
      </c>
      <c r="E318" s="33">
        <v>0.03</v>
      </c>
      <c r="F318" s="33">
        <v>0.06</v>
      </c>
      <c r="G318" s="33">
        <v>0.11</v>
      </c>
      <c r="H318" s="33">
        <v>0.41</v>
      </c>
      <c r="I318" s="33">
        <v>0.87</v>
      </c>
      <c r="J318" s="33">
        <v>1.68</v>
      </c>
      <c r="K318" s="33">
        <v>2.27</v>
      </c>
      <c r="L318" s="33">
        <v>2.71</v>
      </c>
      <c r="M318" s="33">
        <v>3.3</v>
      </c>
      <c r="N318" s="33">
        <v>3.56</v>
      </c>
      <c r="P318" s="13">
        <f t="shared" si="33"/>
        <v>0</v>
      </c>
      <c r="Q318" s="13">
        <f t="shared" si="34"/>
        <v>-2.0000000000000018E-2</v>
      </c>
      <c r="R318" s="13">
        <f t="shared" si="35"/>
        <v>-2.0000000000000018E-2</v>
      </c>
      <c r="S318" s="13">
        <f t="shared" si="36"/>
        <v>-3.0000000000000027E-2</v>
      </c>
      <c r="T318" s="13">
        <f t="shared" si="37"/>
        <v>-2.9999999999999805E-2</v>
      </c>
      <c r="U318" s="13">
        <f t="shared" si="38"/>
        <v>-3.0000000000000249E-2</v>
      </c>
      <c r="V318" s="13">
        <f t="shared" si="39"/>
        <v>-3.0000000000000249E-2</v>
      </c>
      <c r="W318" s="13">
        <f t="shared" si="40"/>
        <v>-2.9999999999999805E-2</v>
      </c>
    </row>
    <row r="319" spans="3:23" x14ac:dyDescent="0.2">
      <c r="C319" s="30">
        <v>41737</v>
      </c>
      <c r="D319" s="31">
        <v>0.04</v>
      </c>
      <c r="E319" s="31">
        <v>0.03</v>
      </c>
      <c r="F319" s="31">
        <v>0.06</v>
      </c>
      <c r="G319" s="31">
        <v>0.11</v>
      </c>
      <c r="H319" s="31">
        <v>0.4</v>
      </c>
      <c r="I319" s="31">
        <v>0.88</v>
      </c>
      <c r="J319" s="31">
        <v>1.67</v>
      </c>
      <c r="K319" s="31">
        <v>2.2400000000000002</v>
      </c>
      <c r="L319" s="31">
        <v>2.69</v>
      </c>
      <c r="M319" s="31">
        <v>3.28</v>
      </c>
      <c r="N319" s="31">
        <v>3.54</v>
      </c>
      <c r="P319" s="13">
        <f t="shared" si="33"/>
        <v>0</v>
      </c>
      <c r="Q319" s="13">
        <f t="shared" si="34"/>
        <v>-9.9999999999999534E-3</v>
      </c>
      <c r="R319" s="13">
        <f t="shared" si="35"/>
        <v>1.0000000000000009E-2</v>
      </c>
      <c r="S319" s="13">
        <f t="shared" si="36"/>
        <v>-1.0000000000000009E-2</v>
      </c>
      <c r="T319" s="13">
        <f t="shared" si="37"/>
        <v>-2.9999999999999805E-2</v>
      </c>
      <c r="U319" s="13">
        <f t="shared" si="38"/>
        <v>-2.0000000000000018E-2</v>
      </c>
      <c r="V319" s="13">
        <f t="shared" si="39"/>
        <v>-2.0000000000000018E-2</v>
      </c>
      <c r="W319" s="13">
        <f t="shared" si="40"/>
        <v>-2.0000000000000018E-2</v>
      </c>
    </row>
    <row r="320" spans="3:23" x14ac:dyDescent="0.2">
      <c r="C320" s="32">
        <v>41738</v>
      </c>
      <c r="D320" s="33">
        <v>0.03</v>
      </c>
      <c r="E320" s="33">
        <v>0.04</v>
      </c>
      <c r="F320" s="33">
        <v>0.05</v>
      </c>
      <c r="G320" s="33">
        <v>0.1</v>
      </c>
      <c r="H320" s="33">
        <v>0.37</v>
      </c>
      <c r="I320" s="33">
        <v>0.85</v>
      </c>
      <c r="J320" s="33">
        <v>1.65</v>
      </c>
      <c r="K320" s="33">
        <v>2.2400000000000002</v>
      </c>
      <c r="L320" s="33">
        <v>2.71</v>
      </c>
      <c r="M320" s="33">
        <v>3.31</v>
      </c>
      <c r="N320" s="33">
        <v>3.57</v>
      </c>
      <c r="P320" s="13">
        <f t="shared" si="33"/>
        <v>-9.999999999999995E-3</v>
      </c>
      <c r="Q320" s="13">
        <f t="shared" si="34"/>
        <v>-3.0000000000000027E-2</v>
      </c>
      <c r="R320" s="13">
        <f t="shared" si="35"/>
        <v>-3.0000000000000027E-2</v>
      </c>
      <c r="S320" s="13">
        <f t="shared" si="36"/>
        <v>-2.0000000000000018E-2</v>
      </c>
      <c r="T320" s="13">
        <f t="shared" si="37"/>
        <v>0</v>
      </c>
      <c r="U320" s="13">
        <f t="shared" si="38"/>
        <v>2.0000000000000018E-2</v>
      </c>
      <c r="V320" s="13">
        <f t="shared" si="39"/>
        <v>3.0000000000000249E-2</v>
      </c>
      <c r="W320" s="13">
        <f t="shared" si="40"/>
        <v>2.9999999999999805E-2</v>
      </c>
    </row>
    <row r="321" spans="3:23" x14ac:dyDescent="0.2">
      <c r="C321" s="30">
        <v>41739</v>
      </c>
      <c r="D321" s="31">
        <v>0.03</v>
      </c>
      <c r="E321" s="31">
        <v>0.04</v>
      </c>
      <c r="F321" s="31">
        <v>0.06</v>
      </c>
      <c r="G321" s="31">
        <v>0.09</v>
      </c>
      <c r="H321" s="31">
        <v>0.37</v>
      </c>
      <c r="I321" s="31">
        <v>0.81</v>
      </c>
      <c r="J321" s="31">
        <v>1.59</v>
      </c>
      <c r="K321" s="31">
        <v>2.17</v>
      </c>
      <c r="L321" s="31">
        <v>2.65</v>
      </c>
      <c r="M321" s="31">
        <v>3.24</v>
      </c>
      <c r="N321" s="31">
        <v>3.52</v>
      </c>
      <c r="P321" s="13">
        <f t="shared" si="33"/>
        <v>-1.0000000000000009E-2</v>
      </c>
      <c r="Q321" s="13">
        <f t="shared" si="34"/>
        <v>0</v>
      </c>
      <c r="R321" s="13">
        <f t="shared" si="35"/>
        <v>-3.9999999999999925E-2</v>
      </c>
      <c r="S321" s="13">
        <f t="shared" si="36"/>
        <v>-5.9999999999999831E-2</v>
      </c>
      <c r="T321" s="13">
        <f t="shared" si="37"/>
        <v>-7.0000000000000284E-2</v>
      </c>
      <c r="U321" s="13">
        <f t="shared" si="38"/>
        <v>-6.0000000000000053E-2</v>
      </c>
      <c r="V321" s="13">
        <f t="shared" si="39"/>
        <v>-6.999999999999984E-2</v>
      </c>
      <c r="W321" s="13">
        <f t="shared" si="40"/>
        <v>-4.9999999999999822E-2</v>
      </c>
    </row>
    <row r="322" spans="3:23" x14ac:dyDescent="0.2">
      <c r="C322" s="32">
        <v>41740</v>
      </c>
      <c r="D322" s="33">
        <v>0.04</v>
      </c>
      <c r="E322" s="33">
        <v>0.04</v>
      </c>
      <c r="F322" s="33">
        <v>0.06</v>
      </c>
      <c r="G322" s="33">
        <v>0.09</v>
      </c>
      <c r="H322" s="33">
        <v>0.37</v>
      </c>
      <c r="I322" s="33">
        <v>0.8</v>
      </c>
      <c r="J322" s="33">
        <v>1.58</v>
      </c>
      <c r="K322" s="33">
        <v>2.16</v>
      </c>
      <c r="L322" s="33">
        <v>2.63</v>
      </c>
      <c r="M322" s="33">
        <v>3.22</v>
      </c>
      <c r="N322" s="33">
        <v>3.48</v>
      </c>
      <c r="P322" s="13">
        <f t="shared" si="33"/>
        <v>0</v>
      </c>
      <c r="Q322" s="13">
        <f t="shared" si="34"/>
        <v>0</v>
      </c>
      <c r="R322" s="13">
        <f t="shared" si="35"/>
        <v>-1.0000000000000009E-2</v>
      </c>
      <c r="S322" s="13">
        <f t="shared" si="36"/>
        <v>-1.0000000000000009E-2</v>
      </c>
      <c r="T322" s="13">
        <f t="shared" si="37"/>
        <v>-9.9999999999997868E-3</v>
      </c>
      <c r="U322" s="13">
        <f t="shared" si="38"/>
        <v>-2.0000000000000018E-2</v>
      </c>
      <c r="V322" s="13">
        <f t="shared" si="39"/>
        <v>-2.0000000000000018E-2</v>
      </c>
      <c r="W322" s="13">
        <f t="shared" si="40"/>
        <v>-4.0000000000000036E-2</v>
      </c>
    </row>
    <row r="323" spans="3:23" x14ac:dyDescent="0.2">
      <c r="C323" s="30">
        <v>41743</v>
      </c>
      <c r="D323" s="31">
        <v>0.03</v>
      </c>
      <c r="E323" s="31">
        <v>0.04</v>
      </c>
      <c r="F323" s="31">
        <v>0.06</v>
      </c>
      <c r="G323" s="31">
        <v>0.1</v>
      </c>
      <c r="H323" s="31">
        <v>0.37</v>
      </c>
      <c r="I323" s="31">
        <v>0.82</v>
      </c>
      <c r="J323" s="31">
        <v>1.61</v>
      </c>
      <c r="K323" s="31">
        <v>2.1800000000000002</v>
      </c>
      <c r="L323" s="31">
        <v>2.65</v>
      </c>
      <c r="M323" s="31">
        <v>3.23</v>
      </c>
      <c r="N323" s="31">
        <v>3.48</v>
      </c>
      <c r="P323" s="13">
        <f t="shared" si="33"/>
        <v>1.0000000000000009E-2</v>
      </c>
      <c r="Q323" s="13">
        <f t="shared" si="34"/>
        <v>0</v>
      </c>
      <c r="R323" s="13">
        <f t="shared" si="35"/>
        <v>1.9999999999999907E-2</v>
      </c>
      <c r="S323" s="13">
        <f t="shared" si="36"/>
        <v>3.0000000000000027E-2</v>
      </c>
      <c r="T323" s="13">
        <f t="shared" si="37"/>
        <v>2.0000000000000018E-2</v>
      </c>
      <c r="U323" s="13">
        <f t="shared" si="38"/>
        <v>2.0000000000000018E-2</v>
      </c>
      <c r="V323" s="13">
        <f t="shared" si="39"/>
        <v>9.9999999999997868E-3</v>
      </c>
      <c r="W323" s="13">
        <f t="shared" si="40"/>
        <v>0</v>
      </c>
    </row>
    <row r="324" spans="3:23" x14ac:dyDescent="0.2">
      <c r="C324" s="32">
        <v>41744</v>
      </c>
      <c r="D324" s="33">
        <v>0.03</v>
      </c>
      <c r="E324" s="33">
        <v>0.04</v>
      </c>
      <c r="F324" s="33">
        <v>0.05</v>
      </c>
      <c r="G324" s="33">
        <v>0.11</v>
      </c>
      <c r="H324" s="33">
        <v>0.39</v>
      </c>
      <c r="I324" s="33">
        <v>0.84</v>
      </c>
      <c r="J324" s="33">
        <v>1.63</v>
      </c>
      <c r="K324" s="33">
        <v>2.1800000000000002</v>
      </c>
      <c r="L324" s="33">
        <v>2.64</v>
      </c>
      <c r="M324" s="33">
        <v>3.2</v>
      </c>
      <c r="N324" s="33">
        <v>3.46</v>
      </c>
      <c r="P324" s="13">
        <f t="shared" si="33"/>
        <v>9.999999999999995E-3</v>
      </c>
      <c r="Q324" s="13">
        <f t="shared" si="34"/>
        <v>2.0000000000000018E-2</v>
      </c>
      <c r="R324" s="13">
        <f t="shared" si="35"/>
        <v>2.0000000000000018E-2</v>
      </c>
      <c r="S324" s="13">
        <f t="shared" si="36"/>
        <v>1.9999999999999796E-2</v>
      </c>
      <c r="T324" s="13">
        <f t="shared" si="37"/>
        <v>0</v>
      </c>
      <c r="U324" s="13">
        <f t="shared" si="38"/>
        <v>-9.9999999999997868E-3</v>
      </c>
      <c r="V324" s="13">
        <f t="shared" si="39"/>
        <v>-2.9999999999999805E-2</v>
      </c>
      <c r="W324" s="13">
        <f t="shared" si="40"/>
        <v>-2.0000000000000018E-2</v>
      </c>
    </row>
    <row r="325" spans="3:23" x14ac:dyDescent="0.2">
      <c r="C325" s="30">
        <v>41745</v>
      </c>
      <c r="D325" s="31">
        <v>0.03</v>
      </c>
      <c r="E325" s="31">
        <v>0.04</v>
      </c>
      <c r="F325" s="31">
        <v>0.05</v>
      </c>
      <c r="G325" s="31">
        <v>0.11</v>
      </c>
      <c r="H325" s="31">
        <v>0.39</v>
      </c>
      <c r="I325" s="31">
        <v>0.87</v>
      </c>
      <c r="J325" s="31">
        <v>1.67</v>
      </c>
      <c r="K325" s="31">
        <v>2.21</v>
      </c>
      <c r="L325" s="31">
        <v>2.65</v>
      </c>
      <c r="M325" s="31">
        <v>3.2</v>
      </c>
      <c r="N325" s="31">
        <v>3.45</v>
      </c>
      <c r="P325" s="13">
        <f t="shared" ref="P325:P331" si="41">G325-G324</f>
        <v>0</v>
      </c>
      <c r="Q325" s="13">
        <f t="shared" ref="Q325:Q331" si="42">H325-H324</f>
        <v>0</v>
      </c>
      <c r="R325" s="13">
        <f t="shared" ref="R325:R331" si="43">I325-I324</f>
        <v>3.0000000000000027E-2</v>
      </c>
      <c r="S325" s="13">
        <f t="shared" ref="S325:S331" si="44">J325-J324</f>
        <v>4.0000000000000036E-2</v>
      </c>
      <c r="T325" s="13">
        <f t="shared" ref="T325:T331" si="45">K325-K324</f>
        <v>2.9999999999999805E-2</v>
      </c>
      <c r="U325" s="13">
        <f t="shared" ref="U325:U331" si="46">L325-L324</f>
        <v>9.9999999999997868E-3</v>
      </c>
      <c r="V325" s="13">
        <f t="shared" ref="V325:V331" si="47">M325-M324</f>
        <v>0</v>
      </c>
      <c r="W325" s="13">
        <f t="shared" ref="W325:W331" si="48">N325-N324</f>
        <v>-9.9999999999997868E-3</v>
      </c>
    </row>
    <row r="326" spans="3:23" x14ac:dyDescent="0.2">
      <c r="C326" s="32">
        <v>41746</v>
      </c>
      <c r="D326" s="33">
        <v>0.02</v>
      </c>
      <c r="E326" s="33">
        <v>0.03</v>
      </c>
      <c r="F326" s="33">
        <v>0.05</v>
      </c>
      <c r="G326" s="33">
        <v>0.11</v>
      </c>
      <c r="H326" s="33">
        <v>0.43</v>
      </c>
      <c r="I326" s="33">
        <v>0.91</v>
      </c>
      <c r="J326" s="33">
        <v>1.75</v>
      </c>
      <c r="K326" s="33">
        <v>2.31</v>
      </c>
      <c r="L326" s="33">
        <v>2.73</v>
      </c>
      <c r="M326" s="33">
        <v>3.27</v>
      </c>
      <c r="N326" s="33">
        <v>3.52</v>
      </c>
      <c r="P326" s="13">
        <f t="shared" si="41"/>
        <v>0</v>
      </c>
      <c r="Q326" s="13">
        <f t="shared" si="42"/>
        <v>3.999999999999998E-2</v>
      </c>
      <c r="R326" s="13">
        <f t="shared" si="43"/>
        <v>4.0000000000000036E-2</v>
      </c>
      <c r="S326" s="13">
        <f t="shared" si="44"/>
        <v>8.0000000000000071E-2</v>
      </c>
      <c r="T326" s="13">
        <f t="shared" si="45"/>
        <v>0.10000000000000009</v>
      </c>
      <c r="U326" s="13">
        <f t="shared" si="46"/>
        <v>8.0000000000000071E-2</v>
      </c>
      <c r="V326" s="13">
        <f t="shared" si="47"/>
        <v>6.999999999999984E-2</v>
      </c>
      <c r="W326" s="13">
        <f t="shared" si="48"/>
        <v>6.999999999999984E-2</v>
      </c>
    </row>
    <row r="327" spans="3:23" x14ac:dyDescent="0.2">
      <c r="C327" s="30">
        <v>41750</v>
      </c>
      <c r="D327" s="31">
        <v>0.02</v>
      </c>
      <c r="E327" s="31">
        <v>0.04</v>
      </c>
      <c r="F327" s="31">
        <v>0.06</v>
      </c>
      <c r="G327" s="31">
        <v>0.11</v>
      </c>
      <c r="H327" s="31">
        <v>0.42</v>
      </c>
      <c r="I327" s="31">
        <v>0.91</v>
      </c>
      <c r="J327" s="31">
        <v>1.74</v>
      </c>
      <c r="K327" s="31">
        <v>2.31</v>
      </c>
      <c r="L327" s="31">
        <v>2.73</v>
      </c>
      <c r="M327" s="31">
        <v>3.27</v>
      </c>
      <c r="N327" s="31">
        <v>3.52</v>
      </c>
      <c r="P327" s="13">
        <f t="shared" si="41"/>
        <v>0</v>
      </c>
      <c r="Q327" s="13">
        <f t="shared" si="42"/>
        <v>-1.0000000000000009E-2</v>
      </c>
      <c r="R327" s="13">
        <f t="shared" si="43"/>
        <v>0</v>
      </c>
      <c r="S327" s="13">
        <f t="shared" si="44"/>
        <v>-1.0000000000000009E-2</v>
      </c>
      <c r="T327" s="13">
        <f t="shared" si="45"/>
        <v>0</v>
      </c>
      <c r="U327" s="13">
        <f t="shared" si="46"/>
        <v>0</v>
      </c>
      <c r="V327" s="13">
        <f t="shared" si="47"/>
        <v>0</v>
      </c>
      <c r="W327" s="13">
        <f t="shared" si="48"/>
        <v>0</v>
      </c>
    </row>
    <row r="328" spans="3:23" x14ac:dyDescent="0.2">
      <c r="C328" s="32">
        <v>41751</v>
      </c>
      <c r="D328" s="33">
        <v>0.02</v>
      </c>
      <c r="E328" s="33">
        <v>0.03</v>
      </c>
      <c r="F328" s="33">
        <v>0.06</v>
      </c>
      <c r="G328" s="33">
        <v>0.11</v>
      </c>
      <c r="H328" s="33">
        <v>0.45</v>
      </c>
      <c r="I328" s="33">
        <v>0.93</v>
      </c>
      <c r="J328" s="33">
        <v>1.76</v>
      </c>
      <c r="K328" s="33">
        <v>2.31</v>
      </c>
      <c r="L328" s="33">
        <v>2.73</v>
      </c>
      <c r="M328" s="33">
        <v>3.25</v>
      </c>
      <c r="N328" s="33">
        <v>3.5</v>
      </c>
      <c r="P328" s="13">
        <f t="shared" si="41"/>
        <v>0</v>
      </c>
      <c r="Q328" s="13">
        <f t="shared" si="42"/>
        <v>3.0000000000000027E-2</v>
      </c>
      <c r="R328" s="13">
        <f t="shared" si="43"/>
        <v>2.0000000000000018E-2</v>
      </c>
      <c r="S328" s="13">
        <f t="shared" si="44"/>
        <v>2.0000000000000018E-2</v>
      </c>
      <c r="T328" s="13">
        <f t="shared" si="45"/>
        <v>0</v>
      </c>
      <c r="U328" s="13">
        <f t="shared" si="46"/>
        <v>0</v>
      </c>
      <c r="V328" s="13">
        <f t="shared" si="47"/>
        <v>-2.0000000000000018E-2</v>
      </c>
      <c r="W328" s="13">
        <f t="shared" si="48"/>
        <v>-2.0000000000000018E-2</v>
      </c>
    </row>
    <row r="329" spans="3:23" x14ac:dyDescent="0.2">
      <c r="C329" s="30">
        <v>41752</v>
      </c>
      <c r="D329" s="31">
        <v>0.02</v>
      </c>
      <c r="E329" s="31">
        <v>0.02</v>
      </c>
      <c r="F329" s="31">
        <v>0.05</v>
      </c>
      <c r="G329" s="31">
        <v>0.11</v>
      </c>
      <c r="H329" s="31">
        <v>0.43</v>
      </c>
      <c r="I329" s="31">
        <v>0.91</v>
      </c>
      <c r="J329" s="31">
        <v>1.73</v>
      </c>
      <c r="K329" s="31">
        <v>2.2799999999999998</v>
      </c>
      <c r="L329" s="31">
        <v>2.7</v>
      </c>
      <c r="M329" s="31">
        <v>3.22</v>
      </c>
      <c r="N329" s="31">
        <v>3.47</v>
      </c>
      <c r="P329" s="13">
        <f t="shared" si="41"/>
        <v>0</v>
      </c>
      <c r="Q329" s="13">
        <f t="shared" si="42"/>
        <v>-2.0000000000000018E-2</v>
      </c>
      <c r="R329" s="13">
        <f t="shared" si="43"/>
        <v>-2.0000000000000018E-2</v>
      </c>
      <c r="S329" s="13">
        <f t="shared" si="44"/>
        <v>-3.0000000000000027E-2</v>
      </c>
      <c r="T329" s="13">
        <f t="shared" si="45"/>
        <v>-3.0000000000000249E-2</v>
      </c>
      <c r="U329" s="13">
        <f t="shared" si="46"/>
        <v>-2.9999999999999805E-2</v>
      </c>
      <c r="V329" s="13">
        <f t="shared" si="47"/>
        <v>-2.9999999999999805E-2</v>
      </c>
      <c r="W329" s="13">
        <f t="shared" si="48"/>
        <v>-2.9999999999999805E-2</v>
      </c>
    </row>
    <row r="330" spans="3:23" x14ac:dyDescent="0.2">
      <c r="C330" s="32">
        <v>41753</v>
      </c>
      <c r="D330" s="33">
        <v>0</v>
      </c>
      <c r="E330" s="33">
        <v>0.01</v>
      </c>
      <c r="F330" s="33">
        <v>0.04</v>
      </c>
      <c r="G330" s="33">
        <v>0.1</v>
      </c>
      <c r="H330" s="33">
        <v>0.43</v>
      </c>
      <c r="I330" s="33">
        <v>0.91</v>
      </c>
      <c r="J330" s="33">
        <v>1.74</v>
      </c>
      <c r="K330" s="33">
        <v>2.2999999999999998</v>
      </c>
      <c r="L330" s="33">
        <v>2.7</v>
      </c>
      <c r="M330" s="33">
        <v>3.22</v>
      </c>
      <c r="N330" s="33">
        <v>3.46</v>
      </c>
      <c r="P330" s="13">
        <f t="shared" si="41"/>
        <v>-9.999999999999995E-3</v>
      </c>
      <c r="Q330" s="13">
        <f t="shared" si="42"/>
        <v>0</v>
      </c>
      <c r="R330" s="13">
        <f t="shared" si="43"/>
        <v>0</v>
      </c>
      <c r="S330" s="13">
        <f t="shared" si="44"/>
        <v>1.0000000000000009E-2</v>
      </c>
      <c r="T330" s="13">
        <f t="shared" si="45"/>
        <v>2.0000000000000018E-2</v>
      </c>
      <c r="U330" s="13">
        <f t="shared" si="46"/>
        <v>0</v>
      </c>
      <c r="V330" s="13">
        <f t="shared" si="47"/>
        <v>0</v>
      </c>
      <c r="W330" s="13">
        <f t="shared" si="48"/>
        <v>-1.0000000000000231E-2</v>
      </c>
    </row>
    <row r="331" spans="3:23" x14ac:dyDescent="0.2">
      <c r="C331" s="30">
        <v>41754</v>
      </c>
      <c r="D331" s="31">
        <v>0.01</v>
      </c>
      <c r="E331" s="31">
        <v>0.03</v>
      </c>
      <c r="F331" s="31">
        <v>0.04</v>
      </c>
      <c r="G331" s="31">
        <v>0.11</v>
      </c>
      <c r="H331" s="31">
        <v>0.43</v>
      </c>
      <c r="I331" s="31">
        <v>0.9</v>
      </c>
      <c r="J331" s="31">
        <v>1.72</v>
      </c>
      <c r="K331" s="31">
        <v>2.2799999999999998</v>
      </c>
      <c r="L331" s="31">
        <v>2.68</v>
      </c>
      <c r="M331" s="31">
        <v>3.2</v>
      </c>
      <c r="N331" s="31">
        <v>3.45</v>
      </c>
      <c r="P331" s="13">
        <f t="shared" si="41"/>
        <v>9.999999999999995E-3</v>
      </c>
      <c r="Q331" s="13">
        <f t="shared" si="42"/>
        <v>0</v>
      </c>
      <c r="R331" s="13">
        <f t="shared" si="43"/>
        <v>-1.0000000000000009E-2</v>
      </c>
      <c r="S331" s="13">
        <f t="shared" si="44"/>
        <v>-2.0000000000000018E-2</v>
      </c>
      <c r="T331" s="13">
        <f t="shared" si="45"/>
        <v>-2.0000000000000018E-2</v>
      </c>
      <c r="U331" s="13">
        <f t="shared" si="46"/>
        <v>-2.0000000000000018E-2</v>
      </c>
      <c r="V331" s="13">
        <f t="shared" si="47"/>
        <v>-2.0000000000000018E-2</v>
      </c>
      <c r="W331" s="13">
        <f t="shared" si="48"/>
        <v>-9.9999999999997868E-3</v>
      </c>
    </row>
    <row r="333" spans="3:23" x14ac:dyDescent="0.2">
      <c r="O333" s="1" t="s">
        <v>134</v>
      </c>
      <c r="P333" s="13">
        <f>AVERAGE(P4:P331)</f>
        <v>-1.2195121951219511E-4</v>
      </c>
      <c r="Q333" s="13">
        <f t="shared" ref="Q333:W333" si="49">AVERAGE(Q4:Q331)</f>
        <v>4.8780487804878043E-4</v>
      </c>
      <c r="R333" s="13">
        <f t="shared" si="49"/>
        <v>1.6158536585365855E-3</v>
      </c>
      <c r="S333" s="13">
        <f t="shared" si="49"/>
        <v>2.9268292682926829E-3</v>
      </c>
      <c r="T333" s="13">
        <f t="shared" si="49"/>
        <v>3.1402439024390237E-3</v>
      </c>
      <c r="U333" s="13">
        <f t="shared" si="49"/>
        <v>2.5000000000000001E-3</v>
      </c>
      <c r="V333" s="13">
        <f t="shared" si="49"/>
        <v>1.7378048780487814E-3</v>
      </c>
      <c r="W333" s="13">
        <f t="shared" si="49"/>
        <v>1.2500000000000005E-3</v>
      </c>
    </row>
    <row r="334" spans="3:23" x14ac:dyDescent="0.2">
      <c r="O334" s="1" t="s">
        <v>135</v>
      </c>
      <c r="P334" s="13">
        <f>STDEV(P4:P331)</f>
        <v>8.1265077549456041E-3</v>
      </c>
      <c r="Q334" s="13">
        <f t="shared" ref="Q334:W334" si="50">STDEV(Q4:Q331)</f>
        <v>2.0116020607340832E-2</v>
      </c>
      <c r="R334" s="13">
        <f t="shared" si="50"/>
        <v>2.9638164377171573E-2</v>
      </c>
      <c r="S334" s="13">
        <f t="shared" si="50"/>
        <v>4.5054850835392929E-2</v>
      </c>
      <c r="T334" s="13">
        <f t="shared" si="50"/>
        <v>4.991937073173356E-2</v>
      </c>
      <c r="U334" s="13">
        <f t="shared" si="50"/>
        <v>4.6549109248893709E-2</v>
      </c>
      <c r="V334" s="13">
        <f t="shared" si="50"/>
        <v>4.4772938911526283E-2</v>
      </c>
      <c r="W334" s="13">
        <f t="shared" si="50"/>
        <v>4.2791990304854546E-2</v>
      </c>
    </row>
    <row r="335" spans="3:23" x14ac:dyDescent="0.2">
      <c r="O335" s="1" t="s">
        <v>136</v>
      </c>
      <c r="P335" s="13">
        <f>COUNT(P4:P331)</f>
        <v>328</v>
      </c>
      <c r="Q335" s="13">
        <f t="shared" ref="Q335:W335" si="51">COUNT(Q4:Q331)</f>
        <v>328</v>
      </c>
      <c r="R335" s="13">
        <f t="shared" si="51"/>
        <v>328</v>
      </c>
      <c r="S335" s="13">
        <f t="shared" si="51"/>
        <v>328</v>
      </c>
      <c r="T335" s="13">
        <f t="shared" si="51"/>
        <v>328</v>
      </c>
      <c r="U335" s="13">
        <f t="shared" si="51"/>
        <v>328</v>
      </c>
      <c r="V335" s="13">
        <f t="shared" si="51"/>
        <v>328</v>
      </c>
      <c r="W335" s="13">
        <f t="shared" si="51"/>
        <v>328</v>
      </c>
    </row>
    <row r="337" spans="15:25" x14ac:dyDescent="0.2">
      <c r="P337" s="29" t="s">
        <v>125</v>
      </c>
      <c r="Q337" s="29" t="s">
        <v>126</v>
      </c>
      <c r="R337" s="29" t="s">
        <v>127</v>
      </c>
      <c r="S337" s="29" t="s">
        <v>128</v>
      </c>
      <c r="T337" s="29" t="s">
        <v>129</v>
      </c>
      <c r="U337" s="29" t="s">
        <v>130</v>
      </c>
      <c r="V337" s="29" t="s">
        <v>131</v>
      </c>
      <c r="W337" s="29" t="s">
        <v>132</v>
      </c>
      <c r="Y337" s="1" t="s">
        <v>133</v>
      </c>
    </row>
    <row r="338" spans="15:25" x14ac:dyDescent="0.2">
      <c r="O338" t="s">
        <v>125</v>
      </c>
      <c r="P338">
        <f t="array" ref="P338:W345">MMULT(TRANSPOSE($P$4:$W$331),$P$4:$W$331)/327</f>
        <v>6.6055045871559498E-5</v>
      </c>
      <c r="Q338">
        <v>5.2905198776758395E-5</v>
      </c>
      <c r="R338">
        <v>8.1651376146789044E-5</v>
      </c>
      <c r="S338">
        <v>1.1498470948012233E-4</v>
      </c>
      <c r="T338">
        <v>1.1100917431192676E-4</v>
      </c>
      <c r="U338">
        <v>9.3577981651376223E-5</v>
      </c>
      <c r="V338">
        <v>7.5229357798165113E-5</v>
      </c>
      <c r="W338">
        <v>7.2477064220183659E-5</v>
      </c>
      <c r="Y338" s="5">
        <f ca="1">SQRT(OFFSET($P$338,ROW()-ROW($Y$338),ROW()-ROW($Y$338)))</f>
        <v>8.1274255377431475E-3</v>
      </c>
    </row>
    <row r="339" spans="15:25" x14ac:dyDescent="0.2">
      <c r="O339" t="s">
        <v>126</v>
      </c>
      <c r="P339">
        <v>5.2905198776758395E-5</v>
      </c>
      <c r="Q339">
        <v>4.0489296636085642E-4</v>
      </c>
      <c r="R339">
        <v>4.6574923547400607E-4</v>
      </c>
      <c r="S339">
        <v>6.8715596330275229E-4</v>
      </c>
      <c r="T339">
        <v>6.9694189602446509E-4</v>
      </c>
      <c r="U339">
        <v>5.9357798165137604E-4</v>
      </c>
      <c r="V339">
        <v>4.9082568807339456E-4</v>
      </c>
      <c r="W339">
        <v>4.3577981651376168E-4</v>
      </c>
      <c r="Y339" s="5">
        <f t="shared" ref="Y339:Y345" ca="1" si="52">SQRT(OFFSET($P$338,ROW()-ROW($Y$338),ROW()-ROW($Y$338)))</f>
        <v>2.0121952349631891E-2</v>
      </c>
    </row>
    <row r="340" spans="15:25" x14ac:dyDescent="0.2">
      <c r="O340" t="s">
        <v>127</v>
      </c>
      <c r="P340">
        <v>8.1651376146789044E-5</v>
      </c>
      <c r="Q340">
        <v>4.6574923547400607E-4</v>
      </c>
      <c r="R340">
        <v>8.8103975535168053E-4</v>
      </c>
      <c r="S340">
        <v>1.2412844036697247E-3</v>
      </c>
      <c r="T340">
        <v>1.2911314984709488E-3</v>
      </c>
      <c r="U340">
        <v>1.1183486238532112E-3</v>
      </c>
      <c r="V340">
        <v>9.3822629969418842E-4</v>
      </c>
      <c r="W340">
        <v>8.2629969418960257E-4</v>
      </c>
      <c r="Y340" s="5">
        <f t="shared" ca="1" si="52"/>
        <v>2.9682313847671657E-2</v>
      </c>
    </row>
    <row r="341" spans="15:25" x14ac:dyDescent="0.2">
      <c r="O341" t="s">
        <v>128</v>
      </c>
      <c r="P341">
        <v>1.1498470948012233E-4</v>
      </c>
      <c r="Q341">
        <v>6.8715596330275229E-4</v>
      </c>
      <c r="R341">
        <v>1.2412844036697247E-3</v>
      </c>
      <c r="S341">
        <v>2.0385321100917426E-3</v>
      </c>
      <c r="T341">
        <v>2.190214067278286E-3</v>
      </c>
      <c r="U341">
        <v>1.9477064220183463E-3</v>
      </c>
      <c r="V341">
        <v>1.7009174311926596E-3</v>
      </c>
      <c r="W341">
        <v>1.5195718654434252E-3</v>
      </c>
      <c r="Y341" s="5">
        <f t="shared" ca="1" si="52"/>
        <v>4.5150106423924877E-2</v>
      </c>
    </row>
    <row r="342" spans="15:25" x14ac:dyDescent="0.2">
      <c r="O342" t="s">
        <v>129</v>
      </c>
      <c r="P342">
        <v>1.1100917431192676E-4</v>
      </c>
      <c r="Q342">
        <v>6.9694189602446509E-4</v>
      </c>
      <c r="R342">
        <v>1.2911314984709488E-3</v>
      </c>
      <c r="S342">
        <v>2.190214067278286E-3</v>
      </c>
      <c r="T342">
        <v>2.5018348623853221E-3</v>
      </c>
      <c r="U342">
        <v>2.2648318042813448E-3</v>
      </c>
      <c r="V342">
        <v>2.0428134556574927E-3</v>
      </c>
      <c r="W342">
        <v>1.8584097859327207E-3</v>
      </c>
      <c r="Y342" s="5">
        <f t="shared" ca="1" si="52"/>
        <v>5.0018345258368173E-2</v>
      </c>
    </row>
    <row r="343" spans="15:25" x14ac:dyDescent="0.2">
      <c r="O343" t="s">
        <v>130</v>
      </c>
      <c r="P343">
        <v>9.3577981651376223E-5</v>
      </c>
      <c r="Q343">
        <v>5.9357798165137604E-4</v>
      </c>
      <c r="R343">
        <v>1.1183486238532112E-3</v>
      </c>
      <c r="S343">
        <v>1.9477064220183463E-3</v>
      </c>
      <c r="T343">
        <v>2.2648318042813448E-3</v>
      </c>
      <c r="U343">
        <v>2.173088685015289E-3</v>
      </c>
      <c r="V343">
        <v>2.012538226299692E-3</v>
      </c>
      <c r="W343">
        <v>1.8620795107033646E-3</v>
      </c>
      <c r="Y343" s="5">
        <f t="shared" ca="1" si="52"/>
        <v>4.6616399314139322E-2</v>
      </c>
    </row>
    <row r="344" spans="15:25" x14ac:dyDescent="0.2">
      <c r="O344" t="s">
        <v>131</v>
      </c>
      <c r="P344">
        <v>7.5229357798165113E-5</v>
      </c>
      <c r="Q344">
        <v>4.9082568807339456E-4</v>
      </c>
      <c r="R344">
        <v>9.3822629969418842E-4</v>
      </c>
      <c r="S344">
        <v>1.7009174311926596E-3</v>
      </c>
      <c r="T344">
        <v>2.0428134556574927E-3</v>
      </c>
      <c r="U344">
        <v>2.012538226299692E-3</v>
      </c>
      <c r="V344">
        <v>2.0076452599388358E-3</v>
      </c>
      <c r="W344">
        <v>1.8782874617736991E-3</v>
      </c>
      <c r="Y344" s="5">
        <f t="shared" ca="1" si="52"/>
        <v>4.480675462403895E-2</v>
      </c>
    </row>
    <row r="345" spans="15:25" x14ac:dyDescent="0.2">
      <c r="O345" t="s">
        <v>132</v>
      </c>
      <c r="P345">
        <v>7.2477064220183659E-5</v>
      </c>
      <c r="Q345">
        <v>4.3577981651376168E-4</v>
      </c>
      <c r="R345">
        <v>8.2629969418960257E-4</v>
      </c>
      <c r="S345">
        <v>1.5195718654434252E-3</v>
      </c>
      <c r="T345">
        <v>1.8584097859327207E-3</v>
      </c>
      <c r="U345">
        <v>1.8620795107033646E-3</v>
      </c>
      <c r="V345">
        <v>1.8782874617736991E-3</v>
      </c>
      <c r="W345">
        <v>1.8327217125382275E-3</v>
      </c>
      <c r="Y345" s="5">
        <f t="shared" ca="1" si="52"/>
        <v>4.2810299140957048E-2</v>
      </c>
    </row>
    <row r="347" spans="15:25" x14ac:dyDescent="0.2">
      <c r="O347" s="1" t="s">
        <v>133</v>
      </c>
      <c r="P347" s="5">
        <f ca="1">SQRT(OFFSET($P$338,COLUMN()-COLUMN($P$347),COLUMN()-COLUMN($P$347)))</f>
        <v>8.1274255377431475E-3</v>
      </c>
      <c r="Q347" s="5">
        <f t="shared" ref="Q347:W347" ca="1" si="53">SQRT(OFFSET($P$338,COLUMN()-COLUMN($P$347),COLUMN()-COLUMN($P$347)))</f>
        <v>2.0121952349631891E-2</v>
      </c>
      <c r="R347" s="5">
        <f t="shared" ca="1" si="53"/>
        <v>2.9682313847671657E-2</v>
      </c>
      <c r="S347" s="5">
        <f t="shared" ca="1" si="53"/>
        <v>4.5150106423924877E-2</v>
      </c>
      <c r="T347" s="5">
        <f t="shared" ca="1" si="53"/>
        <v>5.0018345258368173E-2</v>
      </c>
      <c r="U347" s="5">
        <f t="shared" ca="1" si="53"/>
        <v>4.6616399314139322E-2</v>
      </c>
      <c r="V347" s="5">
        <f t="shared" ca="1" si="53"/>
        <v>4.480675462403895E-2</v>
      </c>
      <c r="W347" s="5">
        <f t="shared" ca="1" si="53"/>
        <v>4.2810299140957048E-2</v>
      </c>
    </row>
    <row r="348" spans="15:25" x14ac:dyDescent="0.2">
      <c r="O348" s="1" t="s">
        <v>137</v>
      </c>
      <c r="P348" s="18">
        <f ca="1">P347*SQRT(252)</f>
        <v>0.12901888063238262</v>
      </c>
      <c r="Q348" s="18">
        <f t="shared" ref="Q348:W348" ca="1" si="54">Q347*SQRT(252)</f>
        <v>0.3194260908613068</v>
      </c>
      <c r="R348" s="18">
        <f t="shared" ca="1" si="54"/>
        <v>0.47119212466744764</v>
      </c>
      <c r="S348" s="18">
        <f t="shared" ca="1" si="54"/>
        <v>0.71673571959483029</v>
      </c>
      <c r="T348" s="18">
        <f t="shared" ca="1" si="54"/>
        <v>0.79401661526765366</v>
      </c>
      <c r="U348" s="18">
        <f t="shared" ca="1" si="54"/>
        <v>0.74001239761496762</v>
      </c>
      <c r="V348" s="18">
        <f t="shared" ca="1" si="54"/>
        <v>0.7112851787466028</v>
      </c>
      <c r="W348" s="18">
        <f t="shared" ca="1" si="54"/>
        <v>0.67959243047552653</v>
      </c>
    </row>
    <row r="350" spans="15:25" x14ac:dyDescent="0.2">
      <c r="O350" s="1" t="s">
        <v>138</v>
      </c>
      <c r="P350" s="34">
        <f ca="1">P338/P$347/$Y338</f>
        <v>1.0000000000000002</v>
      </c>
      <c r="Q350" s="34">
        <f t="shared" ref="Q350:W350" ca="1" si="55">Q338/Q$347/$Y338</f>
        <v>0.32350070764033201</v>
      </c>
      <c r="R350" s="34">
        <f t="shared" ca="1" si="55"/>
        <v>0.33846421352089401</v>
      </c>
      <c r="S350" s="34">
        <f t="shared" ca="1" si="55"/>
        <v>0.31334900117509829</v>
      </c>
      <c r="T350" s="34">
        <f t="shared" ca="1" si="55"/>
        <v>0.27307161141108083</v>
      </c>
      <c r="U350" s="34">
        <f t="shared" ca="1" si="55"/>
        <v>0.24699146683437365</v>
      </c>
      <c r="V350" s="34">
        <f t="shared" ca="1" si="55"/>
        <v>0.20658123351878502</v>
      </c>
      <c r="W350" s="34">
        <f t="shared" ca="1" si="55"/>
        <v>0.20830482590430363</v>
      </c>
    </row>
    <row r="351" spans="15:25" x14ac:dyDescent="0.2">
      <c r="P351" s="34">
        <f t="shared" ref="P351:W351" ca="1" si="56">P339/P$347/$Y339</f>
        <v>0.32350070764033206</v>
      </c>
      <c r="Q351" s="34">
        <f t="shared" ca="1" si="56"/>
        <v>1</v>
      </c>
      <c r="R351" s="34">
        <f t="shared" ca="1" si="56"/>
        <v>0.77980188675806295</v>
      </c>
      <c r="S351" s="34">
        <f t="shared" ca="1" si="56"/>
        <v>0.75635629397527016</v>
      </c>
      <c r="T351" s="34">
        <f t="shared" ca="1" si="56"/>
        <v>0.69246389825756327</v>
      </c>
      <c r="U351" s="34">
        <f t="shared" ca="1" si="56"/>
        <v>0.63280360010989156</v>
      </c>
      <c r="V351" s="34">
        <f t="shared" ca="1" si="56"/>
        <v>0.54439443743197724</v>
      </c>
      <c r="W351" s="34">
        <f t="shared" ca="1" si="56"/>
        <v>0.50588142465900732</v>
      </c>
    </row>
    <row r="352" spans="15:25" x14ac:dyDescent="0.2">
      <c r="P352" s="34">
        <f t="shared" ref="P352:W352" ca="1" si="57">P340/P$347/$Y340</f>
        <v>0.33846421352089406</v>
      </c>
      <c r="Q352" s="34">
        <f t="shared" ca="1" si="57"/>
        <v>0.77980188675806295</v>
      </c>
      <c r="R352" s="34">
        <f t="shared" ca="1" si="57"/>
        <v>0.99999999999999989</v>
      </c>
      <c r="S352" s="34">
        <f t="shared" ca="1" si="57"/>
        <v>0.92622130728924845</v>
      </c>
      <c r="T352" s="34">
        <f t="shared" ca="1" si="57"/>
        <v>0.8696478017337973</v>
      </c>
      <c r="U352" s="34">
        <f t="shared" ca="1" si="57"/>
        <v>0.80824072513651646</v>
      </c>
      <c r="V352" s="34">
        <f t="shared" ca="1" si="57"/>
        <v>0.70545019999468339</v>
      </c>
      <c r="W352" s="34">
        <f t="shared" ca="1" si="57"/>
        <v>0.65026679318460157</v>
      </c>
    </row>
    <row r="353" spans="16:23" x14ac:dyDescent="0.2">
      <c r="P353" s="34">
        <f t="shared" ref="P353:W353" ca="1" si="58">P341/P$347/$Y341</f>
        <v>0.31334900117509829</v>
      </c>
      <c r="Q353" s="34">
        <f t="shared" ca="1" si="58"/>
        <v>0.75635629397527016</v>
      </c>
      <c r="R353" s="34">
        <f t="shared" ca="1" si="58"/>
        <v>0.92622130728924845</v>
      </c>
      <c r="S353" s="34">
        <f t="shared" ca="1" si="58"/>
        <v>1.0000000000000002</v>
      </c>
      <c r="T353" s="34">
        <f t="shared" ca="1" si="58"/>
        <v>0.96983636787016547</v>
      </c>
      <c r="U353" s="34">
        <f t="shared" ca="1" si="58"/>
        <v>0.92539253682371092</v>
      </c>
      <c r="V353" s="34">
        <f t="shared" ca="1" si="58"/>
        <v>0.84077727466949981</v>
      </c>
      <c r="W353" s="34">
        <f t="shared" ca="1" si="58"/>
        <v>0.78616590162098787</v>
      </c>
    </row>
    <row r="354" spans="16:23" x14ac:dyDescent="0.2">
      <c r="P354" s="34">
        <f t="shared" ref="P354:W354" ca="1" si="59">P342/P$347/$Y342</f>
        <v>0.27307161141108088</v>
      </c>
      <c r="Q354" s="34">
        <f t="shared" ca="1" si="59"/>
        <v>0.69246389825756316</v>
      </c>
      <c r="R354" s="34">
        <f t="shared" ca="1" si="59"/>
        <v>0.86964780173379719</v>
      </c>
      <c r="S354" s="34">
        <f t="shared" ca="1" si="59"/>
        <v>0.96983636787016547</v>
      </c>
      <c r="T354" s="34">
        <f t="shared" ca="1" si="59"/>
        <v>1.0000000000000002</v>
      </c>
      <c r="U354" s="34">
        <f t="shared" ca="1" si="59"/>
        <v>0.97133247692981894</v>
      </c>
      <c r="V354" s="34">
        <f t="shared" ca="1" si="59"/>
        <v>0.91149837959946411</v>
      </c>
      <c r="W354" s="34">
        <f t="shared" ca="1" si="59"/>
        <v>0.86788843485941991</v>
      </c>
    </row>
    <row r="355" spans="16:23" x14ac:dyDescent="0.2">
      <c r="P355" s="34">
        <f t="shared" ref="P355:W355" ca="1" si="60">P343/P$347/$Y343</f>
        <v>0.24699146683437365</v>
      </c>
      <c r="Q355" s="34">
        <f t="shared" ca="1" si="60"/>
        <v>0.63280360010989167</v>
      </c>
      <c r="R355" s="34">
        <f t="shared" ca="1" si="60"/>
        <v>0.80824072513651657</v>
      </c>
      <c r="S355" s="34">
        <f t="shared" ca="1" si="60"/>
        <v>0.92539253682371092</v>
      </c>
      <c r="T355" s="34">
        <f t="shared" ca="1" si="60"/>
        <v>0.97133247692981894</v>
      </c>
      <c r="U355" s="34">
        <f t="shared" ca="1" si="60"/>
        <v>1</v>
      </c>
      <c r="V355" s="34">
        <f t="shared" ca="1" si="60"/>
        <v>0.96352264051664305</v>
      </c>
      <c r="W355" s="34">
        <f t="shared" ca="1" si="60"/>
        <v>0.93306357046340072</v>
      </c>
    </row>
    <row r="356" spans="16:23" x14ac:dyDescent="0.2">
      <c r="P356" s="34">
        <f t="shared" ref="P356:W356" ca="1" si="61">P344/P$347/$Y344</f>
        <v>0.20658123351878499</v>
      </c>
      <c r="Q356" s="34">
        <f t="shared" ca="1" si="61"/>
        <v>0.54439443743197724</v>
      </c>
      <c r="R356" s="34">
        <f t="shared" ca="1" si="61"/>
        <v>0.70545019999468339</v>
      </c>
      <c r="S356" s="34">
        <f t="shared" ca="1" si="61"/>
        <v>0.84077727466949981</v>
      </c>
      <c r="T356" s="34">
        <f t="shared" ca="1" si="61"/>
        <v>0.91149837959946423</v>
      </c>
      <c r="U356" s="34">
        <f t="shared" ca="1" si="61"/>
        <v>0.96352264051664316</v>
      </c>
      <c r="V356" s="34">
        <f t="shared" ca="1" si="61"/>
        <v>1</v>
      </c>
      <c r="W356" s="34">
        <f t="shared" ca="1" si="61"/>
        <v>0.97919752715817621</v>
      </c>
    </row>
    <row r="357" spans="16:23" x14ac:dyDescent="0.2">
      <c r="P357" s="34">
        <f t="shared" ref="P357:W357" ca="1" si="62">P345/P$347/$Y345</f>
        <v>0.20830482590430363</v>
      </c>
      <c r="Q357" s="34">
        <f t="shared" ca="1" si="62"/>
        <v>0.50588142465900732</v>
      </c>
      <c r="R357" s="34">
        <f t="shared" ca="1" si="62"/>
        <v>0.65026679318460157</v>
      </c>
      <c r="S357" s="34">
        <f t="shared" ca="1" si="62"/>
        <v>0.78616590162098787</v>
      </c>
      <c r="T357" s="34">
        <f t="shared" ca="1" si="62"/>
        <v>0.86788843485941991</v>
      </c>
      <c r="U357" s="34">
        <f t="shared" ca="1" si="62"/>
        <v>0.93306357046340072</v>
      </c>
      <c r="V357" s="34">
        <f t="shared" ca="1" si="62"/>
        <v>0.97919752715817621</v>
      </c>
      <c r="W357" s="34">
        <f t="shared" ca="1" si="62"/>
        <v>0.99999999999999989</v>
      </c>
    </row>
    <row r="361" spans="16:23" x14ac:dyDescent="0.2">
      <c r="P361" s="1"/>
      <c r="Q361" s="1"/>
      <c r="R361" s="1"/>
      <c r="S361" s="1"/>
      <c r="T361" s="1"/>
      <c r="U361" s="1"/>
      <c r="V361" s="1"/>
      <c r="W361" s="1"/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M25"/>
  <sheetViews>
    <sheetView tabSelected="1" workbookViewId="0">
      <selection activeCell="I41" sqref="I41"/>
    </sheetView>
  </sheetViews>
  <sheetFormatPr defaultRowHeight="12.75" x14ac:dyDescent="0.2"/>
  <cols>
    <col min="1" max="1" width="18" customWidth="1"/>
    <col min="2" max="2" width="18.140625" customWidth="1"/>
    <col min="3" max="3" width="19.85546875" customWidth="1"/>
    <col min="4" max="4" width="13" customWidth="1"/>
    <col min="5" max="5" width="10.85546875" customWidth="1"/>
    <col min="6" max="6" width="11.5703125" bestFit="1" customWidth="1"/>
  </cols>
  <sheetData>
    <row r="2" spans="1:13" x14ac:dyDescent="0.2">
      <c r="A2" s="48" t="s">
        <v>176</v>
      </c>
      <c r="B2" s="63" t="s">
        <v>152</v>
      </c>
      <c r="E2" s="82">
        <f ca="1">+E23</f>
        <v>162.77128900623404</v>
      </c>
    </row>
    <row r="3" spans="1:13" x14ac:dyDescent="0.2">
      <c r="B3" s="72">
        <f>HLOOKUP($B$2,'Input- MRM'!$E$5:$L$6,2,FALSE)</f>
        <v>2</v>
      </c>
      <c r="D3" s="1" t="s">
        <v>154</v>
      </c>
      <c r="E3" s="82">
        <f t="dataTable" ref="E3:E5" dt2D="0" dtr="0" r1="B2" ca="1"/>
        <v>1648.1655064054526</v>
      </c>
      <c r="F3" s="83"/>
    </row>
    <row r="4" spans="1:13" x14ac:dyDescent="0.2">
      <c r="D4" s="1" t="s">
        <v>152</v>
      </c>
      <c r="E4" s="82">
        <v>162.77128900623404</v>
      </c>
    </row>
    <row r="5" spans="1:13" x14ac:dyDescent="0.2">
      <c r="A5" s="48" t="s">
        <v>175</v>
      </c>
      <c r="B5" s="84">
        <f>VLOOKUP(B23,'Input- MRM'!$C$17:$L$17,2+'Par Notional to Rho'!B3,FALSE)/1000000</f>
        <v>164.01891046841436</v>
      </c>
      <c r="D5" s="1" t="s">
        <v>153</v>
      </c>
      <c r="E5" s="82">
        <v>127.67556280750898</v>
      </c>
    </row>
    <row r="11" spans="1:13" x14ac:dyDescent="0.2">
      <c r="B11" s="40"/>
      <c r="C11" s="93" t="s">
        <v>173</v>
      </c>
      <c r="D11" s="94"/>
      <c r="E11" s="95"/>
    </row>
    <row r="12" spans="1:13" x14ac:dyDescent="0.2">
      <c r="B12" s="41" t="s">
        <v>149</v>
      </c>
      <c r="C12" s="41" t="s">
        <v>177</v>
      </c>
      <c r="D12" s="41" t="s">
        <v>151</v>
      </c>
      <c r="E12" s="42" t="s">
        <v>147</v>
      </c>
      <c r="F12" s="43" t="s">
        <v>150</v>
      </c>
      <c r="I12" s="70" t="s">
        <v>174</v>
      </c>
      <c r="L12" s="1" t="s">
        <v>179</v>
      </c>
      <c r="M12" s="1" t="s">
        <v>181</v>
      </c>
    </row>
    <row r="13" spans="1:13" x14ac:dyDescent="0.2">
      <c r="B13" s="44">
        <v>1</v>
      </c>
      <c r="C13" s="45">
        <f>VLOOKUP(B13,'Summary spot starting'!$T$12:$U$41,2,FALSE)/1000000</f>
        <v>-107.5011549016549</v>
      </c>
      <c r="D13" s="62">
        <f ca="1">MDURATION(TODAY(),EDATE(TODAY(),12*B13),VLOOKUP(B13,'Curve construction'!$D$19:$H$70,4,FALSE),VLOOKUP(B13,'Curve construction'!$D$19:$H$70,4,FALSE),4,0)</f>
        <v>0.99690891558020345</v>
      </c>
      <c r="E13" s="46">
        <f ca="1">(C13)/100*(D13)</f>
        <v>-1.0716885975662827</v>
      </c>
      <c r="F13" s="65">
        <f ca="1">E13/$E$23</f>
        <v>-6.5840149335257619E-3</v>
      </c>
      <c r="I13" s="67" t="s">
        <v>159</v>
      </c>
      <c r="K13" t="str">
        <f>'Input- MRM'!C7</f>
        <v>0-1</v>
      </c>
      <c r="L13" s="78">
        <f t="shared" ref="L13:L20" ca="1" si="0">F13</f>
        <v>-6.5840149335257619E-3</v>
      </c>
      <c r="M13" s="34">
        <f>'Input- MRM'!E7/'Input- MRM'!$E$17</f>
        <v>6.022906165778414E-2</v>
      </c>
    </row>
    <row r="14" spans="1:13" x14ac:dyDescent="0.2">
      <c r="B14" s="44">
        <v>2</v>
      </c>
      <c r="C14" s="45">
        <f>VLOOKUP(B14,'Summary spot starting'!$T$12:$U$41,2,FALSE)/1000000</f>
        <v>-78.05207445830905</v>
      </c>
      <c r="D14" s="62">
        <f ca="1">MDURATION(TODAY(),EDATE(TODAY(),12*B14),VLOOKUP(B14,'Curve construction'!$D$19:$H$70,4,FALSE),VLOOKUP(B14,'Curve construction'!$D$19:$H$70,4,FALSE),4,0)</f>
        <v>1.9830032958493293</v>
      </c>
      <c r="E14" s="46">
        <f t="shared" ref="E14:E22" ca="1" si="1">(C14)/100*(D14)</f>
        <v>-1.5477752089870411</v>
      </c>
      <c r="F14" s="65">
        <f t="shared" ref="F14:F23" ca="1" si="2">E14/$E$23</f>
        <v>-9.5088956930712894E-3</v>
      </c>
      <c r="I14" s="68" t="s">
        <v>152</v>
      </c>
      <c r="K14" t="str">
        <f>'Input- MRM'!C8</f>
        <v>1-2</v>
      </c>
      <c r="L14" s="78">
        <f t="shared" ca="1" si="0"/>
        <v>-9.5088956930712894E-3</v>
      </c>
      <c r="M14" s="34">
        <f>'Input- MRM'!E8/'Input- MRM'!$E$17</f>
        <v>6.2176898404748895E-2</v>
      </c>
    </row>
    <row r="15" spans="1:13" x14ac:dyDescent="0.2">
      <c r="B15" s="44">
        <v>3</v>
      </c>
      <c r="C15" s="45">
        <f>VLOOKUP(B15,'Summary spot starting'!$T$12:$U$41,2,FALSE)/1000000</f>
        <v>-27.226914784269354</v>
      </c>
      <c r="D15" s="62">
        <f ca="1">MDURATION(TODAY(),EDATE(TODAY(),12*B15),VLOOKUP(B15,'Curve construction'!$D$19:$H$70,4,FALSE),VLOOKUP(B15,'Curve construction'!$D$19:$H$70,4,FALSE),4,0)</f>
        <v>2.9521420911897134</v>
      </c>
      <c r="E15" s="46">
        <f t="shared" ca="1" si="1"/>
        <v>-0.80377721147877046</v>
      </c>
      <c r="F15" s="65">
        <f t="shared" ca="1" si="2"/>
        <v>-4.9380773254673084E-3</v>
      </c>
      <c r="I15" s="68" t="s">
        <v>153</v>
      </c>
      <c r="K15" t="str">
        <f>'Input- MRM'!C9</f>
        <v>2-3</v>
      </c>
      <c r="L15" s="78">
        <f t="shared" ca="1" si="0"/>
        <v>-4.9380773254673084E-3</v>
      </c>
      <c r="M15" s="34">
        <f>'Input- MRM'!E9/'Input- MRM'!$E$17</f>
        <v>6.3745167237238526E-2</v>
      </c>
    </row>
    <row r="16" spans="1:13" x14ac:dyDescent="0.2">
      <c r="B16" s="44">
        <v>5</v>
      </c>
      <c r="C16" s="45">
        <f>VLOOKUP(B16,'Summary spot starting'!$T$12:$U$41,2,FALSE)/1000000</f>
        <v>43.551835630137738</v>
      </c>
      <c r="D16" s="62">
        <f ca="1">MDURATION(TODAY(),EDATE(TODAY(),12*B16),VLOOKUP(B16,'Curve construction'!$D$19:$H$70,4,FALSE),VLOOKUP(B16,'Curve construction'!$D$19:$H$70,4,FALSE),4,0)</f>
        <v>4.8212845333193775</v>
      </c>
      <c r="E16" s="46">
        <f t="shared" ca="1" si="1"/>
        <v>2.0997579152125083</v>
      </c>
      <c r="F16" s="65">
        <f t="shared" ca="1" si="2"/>
        <v>1.2900050912124244E-2</v>
      </c>
      <c r="H16" s="18"/>
      <c r="I16" s="68" t="s">
        <v>154</v>
      </c>
      <c r="K16" t="str">
        <f>'Input- MRM'!C10</f>
        <v>3-5</v>
      </c>
      <c r="L16" s="78">
        <f t="shared" ca="1" si="0"/>
        <v>1.2900050912124244E-2</v>
      </c>
      <c r="M16" s="34">
        <f>'Input- MRM'!E10/'Input- MRM'!$E$17</f>
        <v>0.12963262115161311</v>
      </c>
    </row>
    <row r="17" spans="2:13" x14ac:dyDescent="0.2">
      <c r="B17" s="44">
        <v>7</v>
      </c>
      <c r="C17" s="45">
        <f>VLOOKUP(B17,'Summary spot starting'!$T$12:$U$41,2,FALSE)/1000000</f>
        <v>177.18678478559511</v>
      </c>
      <c r="D17" s="62">
        <f ca="1">MDURATION(TODAY(),EDATE(TODAY(),12*B17),VLOOKUP(B17,'Curve construction'!$D$19:$H$70,4,FALSE),VLOOKUP(B17,'Curve construction'!$D$19:$H$70,4,FALSE),4,0)</f>
        <v>6.5855311548942206</v>
      </c>
      <c r="E17" s="46">
        <f t="shared" ca="1" si="1"/>
        <v>11.668690914410739</v>
      </c>
      <c r="F17" s="65">
        <f t="shared" ca="1" si="2"/>
        <v>7.1687648268017559E-2</v>
      </c>
      <c r="I17" s="68" t="s">
        <v>155</v>
      </c>
      <c r="K17" t="str">
        <f>'Input- MRM'!C11</f>
        <v>5-7</v>
      </c>
      <c r="L17" s="78">
        <f t="shared" ca="1" si="0"/>
        <v>7.1687648268017559E-2</v>
      </c>
      <c r="M17" s="34">
        <f>'Input- MRM'!E11/'Input- MRM'!$E$17</f>
        <v>0.127368553028297</v>
      </c>
    </row>
    <row r="18" spans="2:13" x14ac:dyDescent="0.2">
      <c r="B18" s="44">
        <v>10</v>
      </c>
      <c r="C18" s="45">
        <f>VLOOKUP(B18,'Summary spot starting'!$T$12:$U$41,2,FALSE)/1000000</f>
        <v>300.74110477410113</v>
      </c>
      <c r="D18" s="62">
        <f ca="1">MDURATION(TODAY(),EDATE(TODAY(),12*B18),VLOOKUP(B18,'Curve construction'!$D$19:$H$70,4,FALSE),VLOOKUP(B18,'Curve construction'!$D$19:$H$70,4,FALSE),4,0)</f>
        <v>9.0380167238643931</v>
      </c>
      <c r="E18" s="46">
        <f ca="1">(C18)/100*(D18)</f>
        <v>27.181031345017796</v>
      </c>
      <c r="F18" s="66">
        <f t="shared" ca="1" si="2"/>
        <v>0.16698910176951895</v>
      </c>
      <c r="I18" s="68" t="s">
        <v>156</v>
      </c>
      <c r="K18" t="str">
        <f>'Input- MRM'!C12</f>
        <v>7-10</v>
      </c>
      <c r="L18" s="78">
        <f t="shared" ca="1" si="0"/>
        <v>0.16698910176951895</v>
      </c>
      <c r="M18" s="34">
        <f>'Input- MRM'!E12/'Input- MRM'!$E$17</f>
        <v>0.16110372289177011</v>
      </c>
    </row>
    <row r="19" spans="2:13" x14ac:dyDescent="0.2">
      <c r="B19" s="44">
        <v>15</v>
      </c>
      <c r="C19" s="45">
        <f>VLOOKUP(B19,'Summary spot starting'!$T$12:$U$41,2,FALSE)/1000000</f>
        <v>261.2449972495296</v>
      </c>
      <c r="D19" s="62">
        <f ca="1">MDURATION(TODAY(),EDATE(TODAY(),12*B19),VLOOKUP(B19,'Curve construction'!$D$19:$H$70,4,FALSE),VLOOKUP(B19,'Curve construction'!$D$19:$H$70,4,FALSE),4,0)</f>
        <v>12.672967391249104</v>
      </c>
      <c r="E19" s="46">
        <f t="shared" ca="1" si="1"/>
        <v>33.107493312702509</v>
      </c>
      <c r="F19" s="66">
        <f t="shared" ca="1" si="2"/>
        <v>0.2033988519402492</v>
      </c>
      <c r="I19" s="68" t="s">
        <v>157</v>
      </c>
      <c r="K19" t="str">
        <f>'Input- MRM'!C13</f>
        <v>10-15</v>
      </c>
      <c r="L19" s="78">
        <f t="shared" ca="1" si="0"/>
        <v>0.2033988519402492</v>
      </c>
      <c r="M19" s="34">
        <f>'Input- MRM'!E13/'Input- MRM'!$E$17</f>
        <v>0.18574124126059829</v>
      </c>
    </row>
    <row r="20" spans="2:13" x14ac:dyDescent="0.2">
      <c r="B20" s="44">
        <v>20</v>
      </c>
      <c r="C20" s="45">
        <f>VLOOKUP(B20,'Summary spot starting'!$T$12:$U$41,2,FALSE)/1000000</f>
        <v>191.95142381573976</v>
      </c>
      <c r="D20" s="62">
        <f ca="1">MDURATION(TODAY(),EDATE(TODAY(),12*B20),VLOOKUP(B20,'Curve construction'!$D$19:$H$70,4,FALSE),VLOOKUP(B20,'Curve construction'!$D$19:$H$70,4,FALSE),4,0)</f>
        <v>15.816636752741838</v>
      </c>
      <c r="E20" s="46">
        <f t="shared" ca="1" si="1"/>
        <v>30.360259446651543</v>
      </c>
      <c r="F20" s="66">
        <f t="shared" ca="1" si="2"/>
        <v>0.18652097450361019</v>
      </c>
      <c r="I20" s="69" t="s">
        <v>158</v>
      </c>
      <c r="K20" t="str">
        <f>'Input- MRM'!C14</f>
        <v>15-20</v>
      </c>
      <c r="L20" s="78">
        <f t="shared" ca="1" si="0"/>
        <v>0.18652097450361019</v>
      </c>
      <c r="M20" s="34">
        <f>'Input- MRM'!E14/'Input- MRM'!$E$17</f>
        <v>0.10818921175021506</v>
      </c>
    </row>
    <row r="21" spans="2:13" x14ac:dyDescent="0.2">
      <c r="B21" s="44">
        <v>25</v>
      </c>
      <c r="C21" s="45">
        <f>VLOOKUP(B21,'Summary spot starting'!$T$12:$U$41,2,FALSE)/1000000</f>
        <v>41.874636703906688</v>
      </c>
      <c r="D21" s="62">
        <f ca="1">MDURATION(TODAY(),EDATE(TODAY(),12*B21),VLOOKUP(B21,'Curve construction'!$D$19:$H$70,4,FALSE),VLOOKUP(B21,'Curve construction'!$D$19:$H$70,4,FALSE),4,0)</f>
        <v>18.558370873151198</v>
      </c>
      <c r="E21" s="46">
        <f t="shared" ca="1" si="1"/>
        <v>7.7712503812956992</v>
      </c>
      <c r="F21" s="65">
        <f t="shared" ca="1" si="2"/>
        <v>4.7743373101862364E-2</v>
      </c>
      <c r="K21" s="79" t="s">
        <v>180</v>
      </c>
      <c r="L21" s="78">
        <f ca="1">F21+F22</f>
        <v>0.37953436055854428</v>
      </c>
      <c r="M21" s="34">
        <f>'Input- MRM'!E15/'Input- MRM'!$E$17</f>
        <v>5.7661412895963611E-2</v>
      </c>
    </row>
    <row r="22" spans="2:13" x14ac:dyDescent="0.2">
      <c r="B22" s="44">
        <v>30</v>
      </c>
      <c r="C22" s="45">
        <f>VLOOKUP(B22,'Summary spot starting'!$T$12:$U$41,2,FALSE)/1000000</f>
        <v>257.44379364888277</v>
      </c>
      <c r="D22" s="62">
        <f ca="1">MDURATION(TODAY(),EDATE(TODAY(),12*B22),VLOOKUP(B22,'Curve construction'!$D$19:$H$70,4,FALSE),VLOOKUP(B22,'Curve construction'!$D$19:$H$70,4,FALSE),4,0)</f>
        <v>20.977800996295144</v>
      </c>
      <c r="E22" s="46">
        <f t="shared" ca="1" si="1"/>
        <v>54.006046708975347</v>
      </c>
      <c r="F22" s="65">
        <f t="shared" ca="1" si="2"/>
        <v>0.3317909874566819</v>
      </c>
      <c r="K22" s="78"/>
      <c r="M22" s="34">
        <f>'Input- MRM'!E16/'Input- MRM'!$E$17</f>
        <v>4.4152109721771415E-2</v>
      </c>
    </row>
    <row r="23" spans="2:13" x14ac:dyDescent="0.2">
      <c r="B23" s="41" t="s">
        <v>92</v>
      </c>
      <c r="C23" s="47">
        <f>SUM(C13:C22)</f>
        <v>1061.2144324636595</v>
      </c>
      <c r="D23" s="47"/>
      <c r="E23" s="85">
        <f ca="1">SUM(E13:E22)</f>
        <v>162.77128900623404</v>
      </c>
      <c r="F23" s="71">
        <f t="shared" ca="1" si="2"/>
        <v>1</v>
      </c>
    </row>
    <row r="25" spans="2:13" x14ac:dyDescent="0.2">
      <c r="B25" s="77" t="s">
        <v>178</v>
      </c>
      <c r="E25" s="76">
        <f ca="1">E23/B5-1</f>
        <v>-7.6065708436746649E-3</v>
      </c>
    </row>
  </sheetData>
  <mergeCells count="1">
    <mergeCell ref="C11:E11"/>
  </mergeCells>
  <dataValidations count="1">
    <dataValidation type="list" allowBlank="1" showInputMessage="1" showErrorMessage="1" sqref="B2">
      <formula1>$I$13:$I$20</formula1>
    </dataValidation>
  </dataValidation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Curve construction</vt:lpstr>
      <vt:lpstr>Input- MRM</vt:lpstr>
      <vt:lpstr>Par Shocks</vt:lpstr>
      <vt:lpstr>Zero Shocks</vt:lpstr>
      <vt:lpstr>Fwd Shocks</vt:lpstr>
      <vt:lpstr>PC to FC</vt:lpstr>
      <vt:lpstr>PC to ZC</vt:lpstr>
      <vt:lpstr>PC to PC</vt:lpstr>
      <vt:lpstr>KRD mapping</vt:lpstr>
      <vt:lpstr>Summary fwd starting</vt:lpstr>
      <vt:lpstr>Summary spot starting</vt:lpstr>
      <vt:lpstr>Covars</vt:lpstr>
      <vt:lpstr>Par Notional to Rho</vt:lpstr>
    </vt:vector>
  </TitlesOfParts>
  <Company>AIG-SunAmerica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Andre, Axel</dc:creator>
  <cp:lastModifiedBy>Liu, Lisa</cp:lastModifiedBy>
  <dcterms:created xsi:type="dcterms:W3CDTF">2014-04-24T23:52:41Z</dcterms:created>
  <dcterms:modified xsi:type="dcterms:W3CDTF">2015-10-08T16:54:55Z</dcterms:modified>
</cp:coreProperties>
</file>